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KrosData\Export\"/>
    </mc:Choice>
  </mc:AlternateContent>
  <xr:revisionPtr revIDLastSave="0" documentId="13_ncr:1_{2B4B9427-9B3C-4EA9-8013-4295846CE5EA}" xr6:coauthVersionLast="47" xr6:coauthVersionMax="47" xr10:uidLastSave="{00000000-0000-0000-0000-000000000000}"/>
  <bookViews>
    <workbookView xWindow="-108" yWindow="-108" windowWidth="23256" windowHeight="12576" firstSheet="4" activeTab="6" xr2:uid="{00000000-000D-0000-FFFF-FFFF00000000}"/>
  </bookViews>
  <sheets>
    <sheet name="Rekapitulace stavby" sheetId="1" r:id="rId1"/>
    <sheet name="00 - Bourací práce" sheetId="2" r:id="rId2"/>
    <sheet name="01 - Stavební část" sheetId="3" r:id="rId3"/>
    <sheet name="741 - Silnoproudé rozvody" sheetId="4" r:id="rId4"/>
    <sheet name="742 - Slaboproudé rozvody" sheetId="5" r:id="rId5"/>
    <sheet name="MOB-GR - Mobiliář - infog..." sheetId="6" r:id="rId6"/>
    <sheet name="MOB-ZTI - Mobiliář - zdra..." sheetId="7" r:id="rId7"/>
    <sheet name="MOB-NAB - Mobiliář - nábytek" sheetId="8" r:id="rId8"/>
    <sheet name="ÚT,CHL - Zařízení vytápěn..." sheetId="9" r:id="rId9"/>
    <sheet name="VZT - Vzduchotechnika" sheetId="10" r:id="rId10"/>
    <sheet name="D.1.4.1 - Zdravotně techn..." sheetId="11" r:id="rId11"/>
    <sheet name="D.1.4.1a - Přípojka vody" sheetId="12" r:id="rId12"/>
    <sheet name="D.1.4.1b - Přípojka kanal..." sheetId="13" r:id="rId13"/>
    <sheet name="D.1.4.2 - Plynová zařízení " sheetId="14" r:id="rId14"/>
    <sheet name="D.1.4.2a - Přípojka plyno..." sheetId="15" r:id="rId15"/>
    <sheet name="VRN - Vedlejší a ostatní ..." sheetId="16" r:id="rId16"/>
    <sheet name="Seznam figur" sheetId="17" r:id="rId17"/>
  </sheets>
  <definedNames>
    <definedName name="_xlnm._FilterDatabase" localSheetId="1" hidden="1">'00 - Bourací práce'!$C$132:$K$700</definedName>
    <definedName name="_xlnm._FilterDatabase" localSheetId="2" hidden="1">'01 - Stavební část'!$C$143:$K$3515</definedName>
    <definedName name="_xlnm._FilterDatabase" localSheetId="3" hidden="1">'741 - Silnoproudé rozvody'!$C$131:$K$727</definedName>
    <definedName name="_xlnm._FilterDatabase" localSheetId="4" hidden="1">'742 - Slaboproudé rozvody'!$C$162:$K$1055</definedName>
    <definedName name="_xlnm._FilterDatabase" localSheetId="10" hidden="1">'D.1.4.1 - Zdravotně techn...'!$C$145:$K$871</definedName>
    <definedName name="_xlnm._FilterDatabase" localSheetId="11" hidden="1">'D.1.4.1a - Přípojka vody'!$C$135:$K$356</definedName>
    <definedName name="_xlnm._FilterDatabase" localSheetId="12" hidden="1">'D.1.4.1b - Přípojka kanal...'!$C$136:$K$475</definedName>
    <definedName name="_xlnm._FilterDatabase" localSheetId="13" hidden="1">'D.1.4.2 - Plynová zařízení '!$C$133:$K$313</definedName>
    <definedName name="_xlnm._FilterDatabase" localSheetId="14" hidden="1">'D.1.4.2a - Přípojka plyno...'!$C$139:$K$342</definedName>
    <definedName name="_xlnm._FilterDatabase" localSheetId="5" hidden="1">'MOB-GR - Mobiliář - infog...'!$C$119:$K$145</definedName>
    <definedName name="_xlnm._FilterDatabase" localSheetId="7" hidden="1">'MOB-NAB - Mobiliář - nábytek'!$C$119:$K$752</definedName>
    <definedName name="_xlnm._FilterDatabase" localSheetId="6" hidden="1">'MOB-ZTI - Mobiliář - zdra...'!$C$119:$K$365</definedName>
    <definedName name="_xlnm._FilterDatabase" localSheetId="8" hidden="1">'ÚT,CHL - Zařízení vytápěn...'!$C$121:$K$680</definedName>
    <definedName name="_xlnm._FilterDatabase" localSheetId="15" hidden="1">'VRN - Vedlejší a ostatní ...'!$C$123:$K$217</definedName>
    <definedName name="_xlnm._FilterDatabase" localSheetId="9" hidden="1">'VZT - Vzduchotechnika'!$C$143:$K$676</definedName>
    <definedName name="_xlnm.Print_Titles" localSheetId="1">'00 - Bourací práce'!$132:$132</definedName>
    <definedName name="_xlnm.Print_Titles" localSheetId="2">'01 - Stavební část'!$143:$143</definedName>
    <definedName name="_xlnm.Print_Titles" localSheetId="3">'741 - Silnoproudé rozvody'!$131:$131</definedName>
    <definedName name="_xlnm.Print_Titles" localSheetId="4">'742 - Slaboproudé rozvody'!$162:$162</definedName>
    <definedName name="_xlnm.Print_Titles" localSheetId="10">'D.1.4.1 - Zdravotně techn...'!$145:$145</definedName>
    <definedName name="_xlnm.Print_Titles" localSheetId="11">'D.1.4.1a - Přípojka vody'!$135:$135</definedName>
    <definedName name="_xlnm.Print_Titles" localSheetId="12">'D.1.4.1b - Přípojka kanal...'!$136:$136</definedName>
    <definedName name="_xlnm.Print_Titles" localSheetId="13">'D.1.4.2 - Plynová zařízení '!$133:$133</definedName>
    <definedName name="_xlnm.Print_Titles" localSheetId="14">'D.1.4.2a - Přípojka plyno...'!$139:$139</definedName>
    <definedName name="_xlnm.Print_Titles" localSheetId="5">'MOB-GR - Mobiliář - infog...'!$119:$119</definedName>
    <definedName name="_xlnm.Print_Titles" localSheetId="7">'MOB-NAB - Mobiliář - nábytek'!$119:$119</definedName>
    <definedName name="_xlnm.Print_Titles" localSheetId="6">'MOB-ZTI - Mobiliář - zdra...'!$119:$119</definedName>
    <definedName name="_xlnm.Print_Titles" localSheetId="0">'Rekapitulace stavby'!$92:$92</definedName>
    <definedName name="_xlnm.Print_Titles" localSheetId="16">'Seznam figur'!$9:$9</definedName>
    <definedName name="_xlnm.Print_Titles" localSheetId="8">'ÚT,CHL - Zařízení vytápěn...'!$121:$121</definedName>
    <definedName name="_xlnm.Print_Titles" localSheetId="15">'VRN - Vedlejší a ostatní ...'!$123:$123</definedName>
    <definedName name="_xlnm.Print_Titles" localSheetId="9">'VZT - Vzduchotechnika'!$143:$143</definedName>
    <definedName name="_xlnm.Print_Area" localSheetId="1">'00 - Bourací práce'!$C$4:$J$76,'00 - Bourací práce'!$C$82:$J$114,'00 - Bourací práce'!$C$120:$K$700</definedName>
    <definedName name="_xlnm.Print_Area" localSheetId="2">'01 - Stavební část'!$C$4:$J$76,'01 - Stavební část'!$C$82:$J$125,'01 - Stavební část'!$C$131:$K$3515</definedName>
    <definedName name="_xlnm.Print_Area" localSheetId="3">'741 - Silnoproudé rozvody'!$C$4:$J$76,'741 - Silnoproudé rozvody'!$C$82:$J$111,'741 - Silnoproudé rozvody'!$C$117:$K$727</definedName>
    <definedName name="_xlnm.Print_Area" localSheetId="4">'742 - Slaboproudé rozvody'!$C$4:$J$76,'742 - Slaboproudé rozvody'!$C$82:$J$142,'742 - Slaboproudé rozvody'!$C$148:$K$1055</definedName>
    <definedName name="_xlnm.Print_Area" localSheetId="10">'D.1.4.1 - Zdravotně techn...'!$C$4:$J$76,'D.1.4.1 - Zdravotně techn...'!$C$82:$J$125,'D.1.4.1 - Zdravotně techn...'!$C$131:$K$871</definedName>
    <definedName name="_xlnm.Print_Area" localSheetId="11">'D.1.4.1a - Přípojka vody'!$C$4:$J$76,'D.1.4.1a - Přípojka vody'!$C$82:$J$115,'D.1.4.1a - Přípojka vody'!$C$121:$K$356</definedName>
    <definedName name="_xlnm.Print_Area" localSheetId="12">'D.1.4.1b - Přípojka kanal...'!$C$4:$J$76,'D.1.4.1b - Přípojka kanal...'!$C$82:$J$116,'D.1.4.1b - Přípojka kanal...'!$C$122:$K$475</definedName>
    <definedName name="_xlnm.Print_Area" localSheetId="13">'D.1.4.2 - Plynová zařízení '!$C$4:$J$76,'D.1.4.2 - Plynová zařízení '!$C$82:$J$113,'D.1.4.2 - Plynová zařízení '!$C$119:$K$313</definedName>
    <definedName name="_xlnm.Print_Area" localSheetId="14">'D.1.4.2a - Přípojka plyno...'!$C$4:$J$76,'D.1.4.2a - Přípojka plyno...'!$C$82:$J$119,'D.1.4.2a - Přípojka plyno...'!$C$125:$K$342</definedName>
    <definedName name="_xlnm.Print_Area" localSheetId="5">'MOB-GR - Mobiliář - infog...'!$C$4:$J$76,'MOB-GR - Mobiliář - infog...'!$C$82:$J$99,'MOB-GR - Mobiliář - infog...'!$C$105:$K$145</definedName>
    <definedName name="_xlnm.Print_Area" localSheetId="7">'MOB-NAB - Mobiliář - nábytek'!$C$4:$J$76,'MOB-NAB - Mobiliář - nábytek'!$C$82:$J$99,'MOB-NAB - Mobiliář - nábytek'!$C$105:$K$752</definedName>
    <definedName name="_xlnm.Print_Area" localSheetId="6">'MOB-ZTI - Mobiliář - zdra...'!$C$4:$J$76,'MOB-ZTI - Mobiliář - zdra...'!$C$82:$J$99,'MOB-ZTI - Mobiliář - zdra...'!$C$105:$K$365</definedName>
    <definedName name="_xlnm.Print_Area" localSheetId="0">'Rekapitulace stavby'!$D$4:$AO$76,'Rekapitulace stavby'!$C$82:$AQ$113</definedName>
    <definedName name="_xlnm.Print_Area" localSheetId="16">'Seznam figur'!$C$4:$G$1713</definedName>
    <definedName name="_xlnm.Print_Area" localSheetId="8">'ÚT,CHL - Zařízení vytápěn...'!$C$4:$J$76,'ÚT,CHL - Zařízení vytápěn...'!$C$82:$J$103,'ÚT,CHL - Zařízení vytápěn...'!$C$109:$K$680</definedName>
    <definedName name="_xlnm.Print_Area" localSheetId="15">'VRN - Vedlejší a ostatní ...'!$C$4:$J$76,'VRN - Vedlejší a ostatní ...'!$C$82:$J$105,'VRN - Vedlejší a ostatní ...'!$C$111:$K$217</definedName>
    <definedName name="_xlnm.Print_Area" localSheetId="9">'VZT - Vzduchotechnika'!$C$4:$J$76,'VZT - Vzduchotechnika'!$C$82:$J$125,'VZT - Vzduchotechnika'!$C$131:$K$676</definedName>
  </definedNames>
  <calcPr calcId="181029"/>
</workbook>
</file>

<file path=xl/calcChain.xml><?xml version="1.0" encoding="utf-8"?>
<calcChain xmlns="http://schemas.openxmlformats.org/spreadsheetml/2006/main">
  <c r="D7" i="17" l="1"/>
  <c r="J201" i="16"/>
  <c r="J37" i="16"/>
  <c r="J36" i="16"/>
  <c r="AY112" i="1" s="1"/>
  <c r="J35" i="16"/>
  <c r="AX112" i="1" s="1"/>
  <c r="BI213" i="16"/>
  <c r="BH213" i="16"/>
  <c r="BG213" i="16"/>
  <c r="BF213" i="16"/>
  <c r="T213" i="16"/>
  <c r="R213" i="16"/>
  <c r="P213" i="16"/>
  <c r="BI208" i="16"/>
  <c r="BH208" i="16"/>
  <c r="BG208" i="16"/>
  <c r="BF208" i="16"/>
  <c r="T208" i="16"/>
  <c r="R208" i="16"/>
  <c r="P208" i="16"/>
  <c r="BI205" i="16"/>
  <c r="BH205" i="16"/>
  <c r="BG205" i="16"/>
  <c r="BF205" i="16"/>
  <c r="T205" i="16"/>
  <c r="R205" i="16"/>
  <c r="P205" i="16"/>
  <c r="P202" i="16" s="1"/>
  <c r="BI203" i="16"/>
  <c r="BH203" i="16"/>
  <c r="BG203" i="16"/>
  <c r="BF203" i="16"/>
  <c r="T203" i="16"/>
  <c r="T202" i="16" s="1"/>
  <c r="R203" i="16"/>
  <c r="R202" i="16" s="1"/>
  <c r="P203" i="16"/>
  <c r="J103" i="16"/>
  <c r="BI198" i="16"/>
  <c r="BH198" i="16"/>
  <c r="BG198" i="16"/>
  <c r="BF198" i="16"/>
  <c r="T198" i="16"/>
  <c r="T197" i="16" s="1"/>
  <c r="R198" i="16"/>
  <c r="R197" i="16"/>
  <c r="P198" i="16"/>
  <c r="P197" i="16" s="1"/>
  <c r="BI194" i="16"/>
  <c r="BH194" i="16"/>
  <c r="BG194" i="16"/>
  <c r="BF194" i="16"/>
  <c r="T194" i="16"/>
  <c r="T193" i="16"/>
  <c r="R194" i="16"/>
  <c r="R193" i="16" s="1"/>
  <c r="P194" i="16"/>
  <c r="P193" i="16"/>
  <c r="BI190" i="16"/>
  <c r="BH190" i="16"/>
  <c r="BG190" i="16"/>
  <c r="BF190" i="16"/>
  <c r="T190" i="16"/>
  <c r="R190" i="16"/>
  <c r="P190" i="16"/>
  <c r="BI187" i="16"/>
  <c r="BH187" i="16"/>
  <c r="BG187" i="16"/>
  <c r="BF187" i="16"/>
  <c r="T187" i="16"/>
  <c r="R187" i="16"/>
  <c r="P187" i="16"/>
  <c r="BI184" i="16"/>
  <c r="BH184" i="16"/>
  <c r="BG184" i="16"/>
  <c r="BF184" i="16"/>
  <c r="T184" i="16"/>
  <c r="R184" i="16"/>
  <c r="P184" i="16"/>
  <c r="BI181" i="16"/>
  <c r="BH181" i="16"/>
  <c r="BG181" i="16"/>
  <c r="BF181" i="16"/>
  <c r="T181" i="16"/>
  <c r="R181" i="16"/>
  <c r="P181" i="16"/>
  <c r="BI178" i="16"/>
  <c r="BH178" i="16"/>
  <c r="BG178" i="16"/>
  <c r="BF178" i="16"/>
  <c r="T178" i="16"/>
  <c r="R178" i="16"/>
  <c r="P178" i="16"/>
  <c r="BI174" i="16"/>
  <c r="BH174" i="16"/>
  <c r="BG174" i="16"/>
  <c r="BF174" i="16"/>
  <c r="T174" i="16"/>
  <c r="R174" i="16"/>
  <c r="P174" i="16"/>
  <c r="BI171" i="16"/>
  <c r="BH171" i="16"/>
  <c r="BG171" i="16"/>
  <c r="BF171" i="16"/>
  <c r="T171" i="16"/>
  <c r="R171" i="16"/>
  <c r="P171" i="16"/>
  <c r="BI168" i="16"/>
  <c r="BH168" i="16"/>
  <c r="BG168" i="16"/>
  <c r="BF168" i="16"/>
  <c r="T168" i="16"/>
  <c r="R168" i="16"/>
  <c r="P168" i="16"/>
  <c r="BI165" i="16"/>
  <c r="BH165" i="16"/>
  <c r="BG165" i="16"/>
  <c r="BF165" i="16"/>
  <c r="T165" i="16"/>
  <c r="R165" i="16"/>
  <c r="P165" i="16"/>
  <c r="BI162" i="16"/>
  <c r="BH162" i="16"/>
  <c r="BG162" i="16"/>
  <c r="BF162" i="16"/>
  <c r="T162" i="16"/>
  <c r="R162" i="16"/>
  <c r="P162" i="16"/>
  <c r="BI159" i="16"/>
  <c r="BH159" i="16"/>
  <c r="BG159" i="16"/>
  <c r="BF159" i="16"/>
  <c r="T159" i="16"/>
  <c r="R159" i="16"/>
  <c r="P159" i="16"/>
  <c r="BI156" i="16"/>
  <c r="BH156" i="16"/>
  <c r="BG156" i="16"/>
  <c r="BF156" i="16"/>
  <c r="T156" i="16"/>
  <c r="R156" i="16"/>
  <c r="P156" i="16"/>
  <c r="BI153" i="16"/>
  <c r="BH153" i="16"/>
  <c r="BG153" i="16"/>
  <c r="BF153" i="16"/>
  <c r="T153" i="16"/>
  <c r="R153" i="16"/>
  <c r="P153" i="16"/>
  <c r="BI151" i="16"/>
  <c r="BH151" i="16"/>
  <c r="BG151" i="16"/>
  <c r="BF151" i="16"/>
  <c r="T151" i="16"/>
  <c r="R151" i="16"/>
  <c r="P151" i="16"/>
  <c r="BI148" i="16"/>
  <c r="BH148" i="16"/>
  <c r="BG148" i="16"/>
  <c r="BF148" i="16"/>
  <c r="T148" i="16"/>
  <c r="R148" i="16"/>
  <c r="P148" i="16"/>
  <c r="BI145" i="16"/>
  <c r="BH145" i="16"/>
  <c r="BG145" i="16"/>
  <c r="BF145" i="16"/>
  <c r="T145" i="16"/>
  <c r="R145" i="16"/>
  <c r="P145" i="16"/>
  <c r="BI142" i="16"/>
  <c r="BH142" i="16"/>
  <c r="BG142" i="16"/>
  <c r="BF142" i="16"/>
  <c r="T142" i="16"/>
  <c r="R142" i="16"/>
  <c r="P142" i="16"/>
  <c r="BI139" i="16"/>
  <c r="BH139" i="16"/>
  <c r="BG139" i="16"/>
  <c r="BF139" i="16"/>
  <c r="T139" i="16"/>
  <c r="R139" i="16"/>
  <c r="P139" i="16"/>
  <c r="BI136" i="16"/>
  <c r="BH136" i="16"/>
  <c r="BG136" i="16"/>
  <c r="BF136" i="16"/>
  <c r="T136" i="16"/>
  <c r="R136" i="16"/>
  <c r="P136" i="16"/>
  <c r="BI133" i="16"/>
  <c r="BH133" i="16"/>
  <c r="BG133" i="16"/>
  <c r="BF133" i="16"/>
  <c r="T133" i="16"/>
  <c r="R133" i="16"/>
  <c r="P133" i="16"/>
  <c r="BI130" i="16"/>
  <c r="BH130" i="16"/>
  <c r="BG130" i="16"/>
  <c r="BF130" i="16"/>
  <c r="T130" i="16"/>
  <c r="R130" i="16"/>
  <c r="P130" i="16"/>
  <c r="BI127" i="16"/>
  <c r="BH127" i="16"/>
  <c r="BG127" i="16"/>
  <c r="BF127" i="16"/>
  <c r="T127" i="16"/>
  <c r="R127" i="16"/>
  <c r="P127" i="16"/>
  <c r="J121" i="16"/>
  <c r="J120" i="16"/>
  <c r="F120" i="16"/>
  <c r="F118" i="16"/>
  <c r="E116" i="16"/>
  <c r="J92" i="16"/>
  <c r="J91" i="16"/>
  <c r="F91" i="16"/>
  <c r="F89" i="16"/>
  <c r="E87" i="16"/>
  <c r="J18" i="16"/>
  <c r="E18" i="16"/>
  <c r="F92" i="16" s="1"/>
  <c r="J17" i="16"/>
  <c r="J12" i="16"/>
  <c r="J118" i="16" s="1"/>
  <c r="E7" i="16"/>
  <c r="E114" i="16"/>
  <c r="J39" i="15"/>
  <c r="J38" i="15"/>
  <c r="AY111" i="1"/>
  <c r="J37" i="15"/>
  <c r="AX111" i="1"/>
  <c r="BI341" i="15"/>
  <c r="BH341" i="15"/>
  <c r="BG341" i="15"/>
  <c r="BF341" i="15"/>
  <c r="T341" i="15"/>
  <c r="T340" i="15"/>
  <c r="R341" i="15"/>
  <c r="R340" i="15"/>
  <c r="P341" i="15"/>
  <c r="P340" i="15"/>
  <c r="BI338" i="15"/>
  <c r="BH338" i="15"/>
  <c r="BG338" i="15"/>
  <c r="BF338" i="15"/>
  <c r="T338" i="15"/>
  <c r="T337" i="15"/>
  <c r="R338" i="15"/>
  <c r="R337" i="15"/>
  <c r="P338" i="15"/>
  <c r="P337" i="15"/>
  <c r="BI335" i="15"/>
  <c r="BH335" i="15"/>
  <c r="BG335" i="15"/>
  <c r="BF335" i="15"/>
  <c r="T335" i="15"/>
  <c r="T334" i="15"/>
  <c r="R335" i="15"/>
  <c r="R334" i="15"/>
  <c r="P335" i="15"/>
  <c r="P334" i="15"/>
  <c r="BI329" i="15"/>
  <c r="BH329" i="15"/>
  <c r="BG329" i="15"/>
  <c r="BF329" i="15"/>
  <c r="T329" i="15"/>
  <c r="R329" i="15"/>
  <c r="P329" i="15"/>
  <c r="BI324" i="15"/>
  <c r="BH324" i="15"/>
  <c r="BG324" i="15"/>
  <c r="BF324" i="15"/>
  <c r="T324" i="15"/>
  <c r="R324" i="15"/>
  <c r="P324" i="15"/>
  <c r="BI317" i="15"/>
  <c r="BH317" i="15"/>
  <c r="BG317" i="15"/>
  <c r="BF317" i="15"/>
  <c r="T317" i="15"/>
  <c r="R317" i="15"/>
  <c r="P317" i="15"/>
  <c r="BI315" i="15"/>
  <c r="BH315" i="15"/>
  <c r="BG315" i="15"/>
  <c r="BF315" i="15"/>
  <c r="T315" i="15"/>
  <c r="R315" i="15"/>
  <c r="P315" i="15"/>
  <c r="BI308" i="15"/>
  <c r="BH308" i="15"/>
  <c r="BG308" i="15"/>
  <c r="BF308" i="15"/>
  <c r="T308" i="15"/>
  <c r="R308" i="15"/>
  <c r="P308" i="15"/>
  <c r="BI305" i="15"/>
  <c r="BH305" i="15"/>
  <c r="BG305" i="15"/>
  <c r="BF305" i="15"/>
  <c r="T305" i="15"/>
  <c r="R305" i="15"/>
  <c r="P305" i="15"/>
  <c r="BI300" i="15"/>
  <c r="BH300" i="15"/>
  <c r="BG300" i="15"/>
  <c r="BF300" i="15"/>
  <c r="T300" i="15"/>
  <c r="R300" i="15"/>
  <c r="P300" i="15"/>
  <c r="BI295" i="15"/>
  <c r="BH295" i="15"/>
  <c r="BG295" i="15"/>
  <c r="BF295" i="15"/>
  <c r="T295" i="15"/>
  <c r="R295" i="15"/>
  <c r="P295" i="15"/>
  <c r="BI288" i="15"/>
  <c r="BH288" i="15"/>
  <c r="BG288" i="15"/>
  <c r="BF288" i="15"/>
  <c r="T288" i="15"/>
  <c r="T287" i="15"/>
  <c r="R288" i="15"/>
  <c r="R287" i="15" s="1"/>
  <c r="P288" i="15"/>
  <c r="P287" i="15"/>
  <c r="BI285" i="15"/>
  <c r="BH285" i="15"/>
  <c r="BG285" i="15"/>
  <c r="BF285" i="15"/>
  <c r="T285" i="15"/>
  <c r="R285" i="15"/>
  <c r="P285" i="15"/>
  <c r="BI283" i="15"/>
  <c r="BH283" i="15"/>
  <c r="BG283" i="15"/>
  <c r="BF283" i="15"/>
  <c r="T283" i="15"/>
  <c r="R283" i="15"/>
  <c r="P283" i="15"/>
  <c r="BI281" i="15"/>
  <c r="BH281" i="15"/>
  <c r="BG281" i="15"/>
  <c r="BF281" i="15"/>
  <c r="T281" i="15"/>
  <c r="R281" i="15"/>
  <c r="P281" i="15"/>
  <c r="BI276" i="15"/>
  <c r="BH276" i="15"/>
  <c r="BG276" i="15"/>
  <c r="BF276" i="15"/>
  <c r="T276" i="15"/>
  <c r="R276" i="15"/>
  <c r="P276" i="15"/>
  <c r="BI271" i="15"/>
  <c r="BH271" i="15"/>
  <c r="BG271" i="15"/>
  <c r="BF271" i="15"/>
  <c r="T271" i="15"/>
  <c r="R271" i="15"/>
  <c r="P271" i="15"/>
  <c r="BI267" i="15"/>
  <c r="BH267" i="15"/>
  <c r="BG267" i="15"/>
  <c r="BF267" i="15"/>
  <c r="T267" i="15"/>
  <c r="R267" i="15"/>
  <c r="P267" i="15"/>
  <c r="BI265" i="15"/>
  <c r="BH265" i="15"/>
  <c r="BG265" i="15"/>
  <c r="BF265" i="15"/>
  <c r="T265" i="15"/>
  <c r="R265" i="15"/>
  <c r="P265" i="15"/>
  <c r="BI262" i="15"/>
  <c r="BH262" i="15"/>
  <c r="BG262" i="15"/>
  <c r="BF262" i="15"/>
  <c r="T262" i="15"/>
  <c r="R262" i="15"/>
  <c r="P262" i="15"/>
  <c r="BI260" i="15"/>
  <c r="BH260" i="15"/>
  <c r="BG260" i="15"/>
  <c r="BF260" i="15"/>
  <c r="T260" i="15"/>
  <c r="R260" i="15"/>
  <c r="P260" i="15"/>
  <c r="BI256" i="15"/>
  <c r="BH256" i="15"/>
  <c r="BG256" i="15"/>
  <c r="BF256" i="15"/>
  <c r="T256" i="15"/>
  <c r="R256" i="15"/>
  <c r="P256" i="15"/>
  <c r="BI254" i="15"/>
  <c r="BH254" i="15"/>
  <c r="BG254" i="15"/>
  <c r="BF254" i="15"/>
  <c r="T254" i="15"/>
  <c r="R254" i="15"/>
  <c r="P254" i="15"/>
  <c r="BI250" i="15"/>
  <c r="BH250" i="15"/>
  <c r="BG250" i="15"/>
  <c r="BF250" i="15"/>
  <c r="T250" i="15"/>
  <c r="R250" i="15"/>
  <c r="P250" i="15"/>
  <c r="BI248" i="15"/>
  <c r="BH248" i="15"/>
  <c r="BG248" i="15"/>
  <c r="BF248" i="15"/>
  <c r="T248" i="15"/>
  <c r="R248" i="15"/>
  <c r="P248" i="15"/>
  <c r="BI243" i="15"/>
  <c r="BH243" i="15"/>
  <c r="BG243" i="15"/>
  <c r="BF243" i="15"/>
  <c r="T243" i="15"/>
  <c r="R243" i="15"/>
  <c r="P243" i="15"/>
  <c r="BI239" i="15"/>
  <c r="BH239" i="15"/>
  <c r="BG239" i="15"/>
  <c r="BF239" i="15"/>
  <c r="T239" i="15"/>
  <c r="R239" i="15"/>
  <c r="P239" i="15"/>
  <c r="BI230" i="15"/>
  <c r="BH230" i="15"/>
  <c r="BG230" i="15"/>
  <c r="BF230" i="15"/>
  <c r="T230" i="15"/>
  <c r="R230" i="15"/>
  <c r="P230" i="15"/>
  <c r="BI228" i="15"/>
  <c r="BH228" i="15"/>
  <c r="BG228" i="15"/>
  <c r="BF228" i="15"/>
  <c r="T228" i="15"/>
  <c r="R228" i="15"/>
  <c r="P228" i="15"/>
  <c r="BI226" i="15"/>
  <c r="BH226" i="15"/>
  <c r="BG226" i="15"/>
  <c r="BF226" i="15"/>
  <c r="T226" i="15"/>
  <c r="R226" i="15"/>
  <c r="P226" i="15"/>
  <c r="BI220" i="15"/>
  <c r="BH220" i="15"/>
  <c r="BG220" i="15"/>
  <c r="BF220" i="15"/>
  <c r="T220" i="15"/>
  <c r="T219" i="15"/>
  <c r="R220" i="15"/>
  <c r="R219" i="15"/>
  <c r="P220" i="15"/>
  <c r="P219" i="15"/>
  <c r="BI215" i="15"/>
  <c r="BH215" i="15"/>
  <c r="BG215" i="15"/>
  <c r="BF215" i="15"/>
  <c r="T215" i="15"/>
  <c r="T214" i="15"/>
  <c r="R215" i="15"/>
  <c r="R214" i="15"/>
  <c r="P215" i="15"/>
  <c r="P214" i="15"/>
  <c r="BI209" i="15"/>
  <c r="BH209" i="15"/>
  <c r="BG209" i="15"/>
  <c r="BF209" i="15"/>
  <c r="T209" i="15"/>
  <c r="R209" i="15"/>
  <c r="P209" i="15"/>
  <c r="BI204" i="15"/>
  <c r="BH204" i="15"/>
  <c r="BG204" i="15"/>
  <c r="BF204" i="15"/>
  <c r="T204" i="15"/>
  <c r="R204" i="15"/>
  <c r="P204" i="15"/>
  <c r="BI199" i="15"/>
  <c r="BH199" i="15"/>
  <c r="BG199" i="15"/>
  <c r="BF199" i="15"/>
  <c r="T199" i="15"/>
  <c r="R199" i="15"/>
  <c r="P199" i="15"/>
  <c r="BI193" i="15"/>
  <c r="BH193" i="15"/>
  <c r="BG193" i="15"/>
  <c r="BF193" i="15"/>
  <c r="T193" i="15"/>
  <c r="T192" i="15" s="1"/>
  <c r="R193" i="15"/>
  <c r="R192" i="15" s="1"/>
  <c r="P193" i="15"/>
  <c r="P192" i="15" s="1"/>
  <c r="BI188" i="15"/>
  <c r="BH188" i="15"/>
  <c r="BG188" i="15"/>
  <c r="BF188" i="15"/>
  <c r="T188" i="15"/>
  <c r="R188" i="15"/>
  <c r="P188" i="15"/>
  <c r="BI183" i="15"/>
  <c r="BH183" i="15"/>
  <c r="BG183" i="15"/>
  <c r="BF183" i="15"/>
  <c r="T183" i="15"/>
  <c r="R183" i="15"/>
  <c r="P183" i="15"/>
  <c r="BI178" i="15"/>
  <c r="BH178" i="15"/>
  <c r="BG178" i="15"/>
  <c r="BF178" i="15"/>
  <c r="T178" i="15"/>
  <c r="R178" i="15"/>
  <c r="P178" i="15"/>
  <c r="BI176" i="15"/>
  <c r="BH176" i="15"/>
  <c r="BG176" i="15"/>
  <c r="BF176" i="15"/>
  <c r="T176" i="15"/>
  <c r="R176" i="15"/>
  <c r="P176" i="15"/>
  <c r="BI174" i="15"/>
  <c r="BH174" i="15"/>
  <c r="BG174" i="15"/>
  <c r="BF174" i="15"/>
  <c r="T174" i="15"/>
  <c r="R174" i="15"/>
  <c r="P174" i="15"/>
  <c r="BI170" i="15"/>
  <c r="BH170" i="15"/>
  <c r="BG170" i="15"/>
  <c r="BF170" i="15"/>
  <c r="T170" i="15"/>
  <c r="R170" i="15"/>
  <c r="P170" i="15"/>
  <c r="BI163" i="15"/>
  <c r="BH163" i="15"/>
  <c r="BG163" i="15"/>
  <c r="BF163" i="15"/>
  <c r="T163" i="15"/>
  <c r="R163" i="15"/>
  <c r="P163" i="15"/>
  <c r="BI161" i="15"/>
  <c r="BH161" i="15"/>
  <c r="BG161" i="15"/>
  <c r="BF161" i="15"/>
  <c r="T161" i="15"/>
  <c r="R161" i="15"/>
  <c r="P161" i="15"/>
  <c r="BI157" i="15"/>
  <c r="BH157" i="15"/>
  <c r="BG157" i="15"/>
  <c r="BF157" i="15"/>
  <c r="T157" i="15"/>
  <c r="R157" i="15"/>
  <c r="P157" i="15"/>
  <c r="BI153" i="15"/>
  <c r="BH153" i="15"/>
  <c r="BG153" i="15"/>
  <c r="BF153" i="15"/>
  <c r="T153" i="15"/>
  <c r="R153" i="15"/>
  <c r="P153" i="15"/>
  <c r="BI148" i="15"/>
  <c r="BH148" i="15"/>
  <c r="BG148" i="15"/>
  <c r="BF148" i="15"/>
  <c r="T148" i="15"/>
  <c r="R148" i="15"/>
  <c r="P148" i="15"/>
  <c r="BI143" i="15"/>
  <c r="BH143" i="15"/>
  <c r="BG143" i="15"/>
  <c r="BF143" i="15"/>
  <c r="T143" i="15"/>
  <c r="R143" i="15"/>
  <c r="P143" i="15"/>
  <c r="J137" i="15"/>
  <c r="J136" i="15"/>
  <c r="F136" i="15"/>
  <c r="F134" i="15"/>
  <c r="E132" i="15"/>
  <c r="J94" i="15"/>
  <c r="J93" i="15"/>
  <c r="F93" i="15"/>
  <c r="F91" i="15"/>
  <c r="E89" i="15"/>
  <c r="J20" i="15"/>
  <c r="E20" i="15"/>
  <c r="F137" i="15" s="1"/>
  <c r="J19" i="15"/>
  <c r="J14" i="15"/>
  <c r="J134" i="15" s="1"/>
  <c r="E7" i="15"/>
  <c r="E85" i="15" s="1"/>
  <c r="J304" i="14"/>
  <c r="J109" i="14" s="1"/>
  <c r="J39" i="14"/>
  <c r="J38" i="14"/>
  <c r="AY110" i="1"/>
  <c r="J37" i="14"/>
  <c r="AX110" i="1" s="1"/>
  <c r="BI312" i="14"/>
  <c r="BH312" i="14"/>
  <c r="BG312" i="14"/>
  <c r="BF312" i="14"/>
  <c r="T312" i="14"/>
  <c r="T311" i="14"/>
  <c r="R312" i="14"/>
  <c r="R311" i="14" s="1"/>
  <c r="P312" i="14"/>
  <c r="P311" i="14"/>
  <c r="BI309" i="14"/>
  <c r="BH309" i="14"/>
  <c r="BG309" i="14"/>
  <c r="BF309" i="14"/>
  <c r="T309" i="14"/>
  <c r="T308" i="14" s="1"/>
  <c r="R309" i="14"/>
  <c r="R308" i="14" s="1"/>
  <c r="R303" i="14" s="1"/>
  <c r="P309" i="14"/>
  <c r="P308" i="14" s="1"/>
  <c r="BI306" i="14"/>
  <c r="BH306" i="14"/>
  <c r="BG306" i="14"/>
  <c r="BF306" i="14"/>
  <c r="T306" i="14"/>
  <c r="T305" i="14" s="1"/>
  <c r="T303" i="14" s="1"/>
  <c r="R306" i="14"/>
  <c r="R305" i="14"/>
  <c r="P306" i="14"/>
  <c r="P305" i="14" s="1"/>
  <c r="P303" i="14" s="1"/>
  <c r="BI298" i="14"/>
  <c r="BH298" i="14"/>
  <c r="BG298" i="14"/>
  <c r="BF298" i="14"/>
  <c r="T298" i="14"/>
  <c r="R298" i="14"/>
  <c r="P298" i="14"/>
  <c r="BI293" i="14"/>
  <c r="BH293" i="14"/>
  <c r="BG293" i="14"/>
  <c r="BF293" i="14"/>
  <c r="T293" i="14"/>
  <c r="R293" i="14"/>
  <c r="P293" i="14"/>
  <c r="BI290" i="14"/>
  <c r="BH290" i="14"/>
  <c r="BG290" i="14"/>
  <c r="BF290" i="14"/>
  <c r="T290" i="14"/>
  <c r="R290" i="14"/>
  <c r="P290" i="14"/>
  <c r="BI288" i="14"/>
  <c r="BH288" i="14"/>
  <c r="BG288" i="14"/>
  <c r="BF288" i="14"/>
  <c r="T288" i="14"/>
  <c r="R288" i="14"/>
  <c r="P288" i="14"/>
  <c r="BI283" i="14"/>
  <c r="BH283" i="14"/>
  <c r="BG283" i="14"/>
  <c r="BF283" i="14"/>
  <c r="T283" i="14"/>
  <c r="R283" i="14"/>
  <c r="P283" i="14"/>
  <c r="BI280" i="14"/>
  <c r="BH280" i="14"/>
  <c r="BG280" i="14"/>
  <c r="BF280" i="14"/>
  <c r="T280" i="14"/>
  <c r="R280" i="14"/>
  <c r="P280" i="14"/>
  <c r="BI278" i="14"/>
  <c r="BH278" i="14"/>
  <c r="BG278" i="14"/>
  <c r="BF278" i="14"/>
  <c r="T278" i="14"/>
  <c r="R278" i="14"/>
  <c r="P278" i="14"/>
  <c r="BI276" i="14"/>
  <c r="BH276" i="14"/>
  <c r="BG276" i="14"/>
  <c r="BF276" i="14"/>
  <c r="T276" i="14"/>
  <c r="R276" i="14"/>
  <c r="P276" i="14"/>
  <c r="BI271" i="14"/>
  <c r="BH271" i="14"/>
  <c r="BG271" i="14"/>
  <c r="BF271" i="14"/>
  <c r="T271" i="14"/>
  <c r="R271" i="14"/>
  <c r="P271" i="14"/>
  <c r="BI266" i="14"/>
  <c r="BH266" i="14"/>
  <c r="BG266" i="14"/>
  <c r="BF266" i="14"/>
  <c r="T266" i="14"/>
  <c r="R266" i="14"/>
  <c r="P266" i="14"/>
  <c r="BI263" i="14"/>
  <c r="BH263" i="14"/>
  <c r="BG263" i="14"/>
  <c r="BF263" i="14"/>
  <c r="T263" i="14"/>
  <c r="R263" i="14"/>
  <c r="P263" i="14"/>
  <c r="BI261" i="14"/>
  <c r="BH261" i="14"/>
  <c r="BG261" i="14"/>
  <c r="BF261" i="14"/>
  <c r="T261" i="14"/>
  <c r="R261" i="14"/>
  <c r="P261" i="14"/>
  <c r="BI259" i="14"/>
  <c r="BH259" i="14"/>
  <c r="BG259" i="14"/>
  <c r="BF259" i="14"/>
  <c r="T259" i="14"/>
  <c r="R259" i="14"/>
  <c r="P259" i="14"/>
  <c r="BI257" i="14"/>
  <c r="BH257" i="14"/>
  <c r="BG257" i="14"/>
  <c r="BF257" i="14"/>
  <c r="T257" i="14"/>
  <c r="R257" i="14"/>
  <c r="P257" i="14"/>
  <c r="BI252" i="14"/>
  <c r="BH252" i="14"/>
  <c r="BG252" i="14"/>
  <c r="BF252" i="14"/>
  <c r="T252" i="14"/>
  <c r="R252" i="14"/>
  <c r="P252" i="14"/>
  <c r="BI250" i="14"/>
  <c r="BH250" i="14"/>
  <c r="BG250" i="14"/>
  <c r="BF250" i="14"/>
  <c r="T250" i="14"/>
  <c r="R250" i="14"/>
  <c r="P250" i="14"/>
  <c r="BI245" i="14"/>
  <c r="BH245" i="14"/>
  <c r="BG245" i="14"/>
  <c r="BF245" i="14"/>
  <c r="T245" i="14"/>
  <c r="R245" i="14"/>
  <c r="P245" i="14"/>
  <c r="BI243" i="14"/>
  <c r="BH243" i="14"/>
  <c r="BG243" i="14"/>
  <c r="BF243" i="14"/>
  <c r="T243" i="14"/>
  <c r="R243" i="14"/>
  <c r="P243" i="14"/>
  <c r="BI238" i="14"/>
  <c r="BH238" i="14"/>
  <c r="BG238" i="14"/>
  <c r="BF238" i="14"/>
  <c r="T238" i="14"/>
  <c r="R238" i="14"/>
  <c r="P238" i="14"/>
  <c r="BI233" i="14"/>
  <c r="BH233" i="14"/>
  <c r="BG233" i="14"/>
  <c r="BF233" i="14"/>
  <c r="T233" i="14"/>
  <c r="R233" i="14"/>
  <c r="P233" i="14"/>
  <c r="BI228" i="14"/>
  <c r="BH228" i="14"/>
  <c r="BG228" i="14"/>
  <c r="BF228" i="14"/>
  <c r="T228" i="14"/>
  <c r="R228" i="14"/>
  <c r="P228" i="14"/>
  <c r="BI223" i="14"/>
  <c r="BH223" i="14"/>
  <c r="BG223" i="14"/>
  <c r="BF223" i="14"/>
  <c r="T223" i="14"/>
  <c r="R223" i="14"/>
  <c r="P223" i="14"/>
  <c r="BI218" i="14"/>
  <c r="BH218" i="14"/>
  <c r="BG218" i="14"/>
  <c r="BF218" i="14"/>
  <c r="T218" i="14"/>
  <c r="R218" i="14"/>
  <c r="P218" i="14"/>
  <c r="BI213" i="14"/>
  <c r="BH213" i="14"/>
  <c r="BG213" i="14"/>
  <c r="BF213" i="14"/>
  <c r="T213" i="14"/>
  <c r="R213" i="14"/>
  <c r="P213" i="14"/>
  <c r="BI208" i="14"/>
  <c r="BH208" i="14"/>
  <c r="BG208" i="14"/>
  <c r="BF208" i="14"/>
  <c r="T208" i="14"/>
  <c r="R208" i="14"/>
  <c r="P208" i="14"/>
  <c r="BI203" i="14"/>
  <c r="BH203" i="14"/>
  <c r="BG203" i="14"/>
  <c r="BF203" i="14"/>
  <c r="T203" i="14"/>
  <c r="R203" i="14"/>
  <c r="P203" i="14"/>
  <c r="BI198" i="14"/>
  <c r="BH198" i="14"/>
  <c r="BG198" i="14"/>
  <c r="BF198" i="14"/>
  <c r="T198" i="14"/>
  <c r="R198" i="14"/>
  <c r="P198" i="14"/>
  <c r="BI193" i="14"/>
  <c r="BH193" i="14"/>
  <c r="BG193" i="14"/>
  <c r="BF193" i="14"/>
  <c r="T193" i="14"/>
  <c r="R193" i="14"/>
  <c r="P193" i="14"/>
  <c r="BI188" i="14"/>
  <c r="BH188" i="14"/>
  <c r="BG188" i="14"/>
  <c r="BF188" i="14"/>
  <c r="T188" i="14"/>
  <c r="R188" i="14"/>
  <c r="P188" i="14"/>
  <c r="BI183" i="14"/>
  <c r="BH183" i="14"/>
  <c r="BG183" i="14"/>
  <c r="BF183" i="14"/>
  <c r="T183" i="14"/>
  <c r="R183" i="14"/>
  <c r="P183" i="14"/>
  <c r="BI178" i="14"/>
  <c r="BH178" i="14"/>
  <c r="BG178" i="14"/>
  <c r="BF178" i="14"/>
  <c r="T178" i="14"/>
  <c r="R178" i="14"/>
  <c r="P178" i="14"/>
  <c r="BI174" i="14"/>
  <c r="BH174" i="14"/>
  <c r="BG174" i="14"/>
  <c r="BF174" i="14"/>
  <c r="T174" i="14"/>
  <c r="R174" i="14"/>
  <c r="P174" i="14"/>
  <c r="BI172" i="14"/>
  <c r="BH172" i="14"/>
  <c r="BG172" i="14"/>
  <c r="BF172" i="14"/>
  <c r="T172" i="14"/>
  <c r="R172" i="14"/>
  <c r="P172" i="14"/>
  <c r="BI169" i="14"/>
  <c r="BH169" i="14"/>
  <c r="BG169" i="14"/>
  <c r="BF169" i="14"/>
  <c r="T169" i="14"/>
  <c r="R169" i="14"/>
  <c r="P169" i="14"/>
  <c r="BI165" i="14"/>
  <c r="BH165" i="14"/>
  <c r="BG165" i="14"/>
  <c r="BF165" i="14"/>
  <c r="T165" i="14"/>
  <c r="R165" i="14"/>
  <c r="P165" i="14"/>
  <c r="BI163" i="14"/>
  <c r="BH163" i="14"/>
  <c r="BG163" i="14"/>
  <c r="BF163" i="14"/>
  <c r="T163" i="14"/>
  <c r="R163" i="14"/>
  <c r="P163" i="14"/>
  <c r="BI161" i="14"/>
  <c r="BH161" i="14"/>
  <c r="BG161" i="14"/>
  <c r="BF161" i="14"/>
  <c r="T161" i="14"/>
  <c r="R161" i="14"/>
  <c r="P161" i="14"/>
  <c r="BI156" i="14"/>
  <c r="BH156" i="14"/>
  <c r="BG156" i="14"/>
  <c r="BF156" i="14"/>
  <c r="T156" i="14"/>
  <c r="R156" i="14"/>
  <c r="P156" i="14"/>
  <c r="BI151" i="14"/>
  <c r="BH151" i="14"/>
  <c r="BG151" i="14"/>
  <c r="BF151" i="14"/>
  <c r="T151" i="14"/>
  <c r="R151" i="14"/>
  <c r="P151" i="14"/>
  <c r="BI147" i="14"/>
  <c r="BH147" i="14"/>
  <c r="BG147" i="14"/>
  <c r="BF147" i="14"/>
  <c r="T147" i="14"/>
  <c r="R147" i="14"/>
  <c r="P147" i="14"/>
  <c r="BI145" i="14"/>
  <c r="BH145" i="14"/>
  <c r="BG145" i="14"/>
  <c r="BF145" i="14"/>
  <c r="T145" i="14"/>
  <c r="R145" i="14"/>
  <c r="P145" i="14"/>
  <c r="BI141" i="14"/>
  <c r="BH141" i="14"/>
  <c r="BG141" i="14"/>
  <c r="BF141" i="14"/>
  <c r="T141" i="14"/>
  <c r="R141" i="14"/>
  <c r="P141" i="14"/>
  <c r="BI137" i="14"/>
  <c r="BH137" i="14"/>
  <c r="BG137" i="14"/>
  <c r="BF137" i="14"/>
  <c r="T137" i="14"/>
  <c r="R137" i="14"/>
  <c r="P137" i="14"/>
  <c r="J131" i="14"/>
  <c r="J130" i="14"/>
  <c r="F130" i="14"/>
  <c r="F128" i="14"/>
  <c r="E126" i="14"/>
  <c r="J94" i="14"/>
  <c r="J93" i="14"/>
  <c r="F93" i="14"/>
  <c r="F91" i="14"/>
  <c r="E89" i="14"/>
  <c r="J20" i="14"/>
  <c r="E20" i="14"/>
  <c r="F131" i="14" s="1"/>
  <c r="J19" i="14"/>
  <c r="J14" i="14"/>
  <c r="J91" i="14"/>
  <c r="E7" i="14"/>
  <c r="E85" i="14" s="1"/>
  <c r="J39" i="13"/>
  <c r="J38" i="13"/>
  <c r="AY109" i="1" s="1"/>
  <c r="J37" i="13"/>
  <c r="AX109" i="1"/>
  <c r="BI474" i="13"/>
  <c r="BH474" i="13"/>
  <c r="BG474" i="13"/>
  <c r="BF474" i="13"/>
  <c r="T474" i="13"/>
  <c r="T473" i="13" s="1"/>
  <c r="R474" i="13"/>
  <c r="R473" i="13"/>
  <c r="P474" i="13"/>
  <c r="P473" i="13" s="1"/>
  <c r="BI471" i="13"/>
  <c r="BH471" i="13"/>
  <c r="BG471" i="13"/>
  <c r="BF471" i="13"/>
  <c r="T471" i="13"/>
  <c r="T470" i="13"/>
  <c r="R471" i="13"/>
  <c r="R470" i="13" s="1"/>
  <c r="P471" i="13"/>
  <c r="P470" i="13"/>
  <c r="BI468" i="13"/>
  <c r="BH468" i="13"/>
  <c r="BG468" i="13"/>
  <c r="BF468" i="13"/>
  <c r="T468" i="13"/>
  <c r="T467" i="13" s="1"/>
  <c r="R468" i="13"/>
  <c r="R467" i="13"/>
  <c r="P468" i="13"/>
  <c r="P467" i="13" s="1"/>
  <c r="BI462" i="13"/>
  <c r="BH462" i="13"/>
  <c r="BG462" i="13"/>
  <c r="BF462" i="13"/>
  <c r="T462" i="13"/>
  <c r="R462" i="13"/>
  <c r="P462" i="13"/>
  <c r="BI457" i="13"/>
  <c r="BH457" i="13"/>
  <c r="BG457" i="13"/>
  <c r="BF457" i="13"/>
  <c r="T457" i="13"/>
  <c r="R457" i="13"/>
  <c r="P457" i="13"/>
  <c r="BI453" i="13"/>
  <c r="BH453" i="13"/>
  <c r="BG453" i="13"/>
  <c r="BF453" i="13"/>
  <c r="T453" i="13"/>
  <c r="R453" i="13"/>
  <c r="P453" i="13"/>
  <c r="BI451" i="13"/>
  <c r="BH451" i="13"/>
  <c r="BG451" i="13"/>
  <c r="BF451" i="13"/>
  <c r="T451" i="13"/>
  <c r="R451" i="13"/>
  <c r="P451" i="13"/>
  <c r="BI449" i="13"/>
  <c r="BH449" i="13"/>
  <c r="BG449" i="13"/>
  <c r="BF449" i="13"/>
  <c r="T449" i="13"/>
  <c r="R449" i="13"/>
  <c r="P449" i="13"/>
  <c r="BI447" i="13"/>
  <c r="BH447" i="13"/>
  <c r="BG447" i="13"/>
  <c r="BF447" i="13"/>
  <c r="T447" i="13"/>
  <c r="R447" i="13"/>
  <c r="P447" i="13"/>
  <c r="BI442" i="13"/>
  <c r="BH442" i="13"/>
  <c r="BG442" i="13"/>
  <c r="BF442" i="13"/>
  <c r="T442" i="13"/>
  <c r="R442" i="13"/>
  <c r="P442" i="13"/>
  <c r="BI439" i="13"/>
  <c r="BH439" i="13"/>
  <c r="BG439" i="13"/>
  <c r="BF439" i="13"/>
  <c r="T439" i="13"/>
  <c r="R439" i="13"/>
  <c r="P439" i="13"/>
  <c r="BI434" i="13"/>
  <c r="BH434" i="13"/>
  <c r="BG434" i="13"/>
  <c r="BF434" i="13"/>
  <c r="T434" i="13"/>
  <c r="R434" i="13"/>
  <c r="P434" i="13"/>
  <c r="BI429" i="13"/>
  <c r="BH429" i="13"/>
  <c r="BG429" i="13"/>
  <c r="BF429" i="13"/>
  <c r="T429" i="13"/>
  <c r="R429" i="13"/>
  <c r="P429" i="13"/>
  <c r="BI425" i="13"/>
  <c r="BH425" i="13"/>
  <c r="BG425" i="13"/>
  <c r="BF425" i="13"/>
  <c r="T425" i="13"/>
  <c r="R425" i="13"/>
  <c r="P425" i="13"/>
  <c r="BI423" i="13"/>
  <c r="BH423" i="13"/>
  <c r="BG423" i="13"/>
  <c r="BF423" i="13"/>
  <c r="T423" i="13"/>
  <c r="R423" i="13"/>
  <c r="P423" i="13"/>
  <c r="BI420" i="13"/>
  <c r="BH420" i="13"/>
  <c r="BG420" i="13"/>
  <c r="BF420" i="13"/>
  <c r="T420" i="13"/>
  <c r="R420" i="13"/>
  <c r="P420" i="13"/>
  <c r="BI418" i="13"/>
  <c r="BH418" i="13"/>
  <c r="BG418" i="13"/>
  <c r="BF418" i="13"/>
  <c r="T418" i="13"/>
  <c r="R418" i="13"/>
  <c r="P418" i="13"/>
  <c r="BI414" i="13"/>
  <c r="BH414" i="13"/>
  <c r="BG414" i="13"/>
  <c r="BF414" i="13"/>
  <c r="T414" i="13"/>
  <c r="R414" i="13"/>
  <c r="P414" i="13"/>
  <c r="BI412" i="13"/>
  <c r="BH412" i="13"/>
  <c r="BG412" i="13"/>
  <c r="BF412" i="13"/>
  <c r="T412" i="13"/>
  <c r="R412" i="13"/>
  <c r="P412" i="13"/>
  <c r="BI408" i="13"/>
  <c r="BH408" i="13"/>
  <c r="BG408" i="13"/>
  <c r="BF408" i="13"/>
  <c r="T408" i="13"/>
  <c r="R408" i="13"/>
  <c r="P408" i="13"/>
  <c r="BI406" i="13"/>
  <c r="BH406" i="13"/>
  <c r="BG406" i="13"/>
  <c r="BF406" i="13"/>
  <c r="T406" i="13"/>
  <c r="R406" i="13"/>
  <c r="P406" i="13"/>
  <c r="BI403" i="13"/>
  <c r="BH403" i="13"/>
  <c r="BG403" i="13"/>
  <c r="BF403" i="13"/>
  <c r="T403" i="13"/>
  <c r="R403" i="13"/>
  <c r="P403" i="13"/>
  <c r="BI399" i="13"/>
  <c r="BH399" i="13"/>
  <c r="BG399" i="13"/>
  <c r="BF399" i="13"/>
  <c r="T399" i="13"/>
  <c r="R399" i="13"/>
  <c r="P399" i="13"/>
  <c r="BI397" i="13"/>
  <c r="BH397" i="13"/>
  <c r="BG397" i="13"/>
  <c r="BF397" i="13"/>
  <c r="T397" i="13"/>
  <c r="R397" i="13"/>
  <c r="P397" i="13"/>
  <c r="BI395" i="13"/>
  <c r="BH395" i="13"/>
  <c r="BG395" i="13"/>
  <c r="BF395" i="13"/>
  <c r="T395" i="13"/>
  <c r="R395" i="13"/>
  <c r="P395" i="13"/>
  <c r="BI389" i="13"/>
  <c r="BH389" i="13"/>
  <c r="BG389" i="13"/>
  <c r="BF389" i="13"/>
  <c r="T389" i="13"/>
  <c r="R389" i="13"/>
  <c r="P389" i="13"/>
  <c r="BI387" i="13"/>
  <c r="BH387" i="13"/>
  <c r="BG387" i="13"/>
  <c r="BF387" i="13"/>
  <c r="T387" i="13"/>
  <c r="R387" i="13"/>
  <c r="P387" i="13"/>
  <c r="BI385" i="13"/>
  <c r="BH385" i="13"/>
  <c r="BG385" i="13"/>
  <c r="BF385" i="13"/>
  <c r="T385" i="13"/>
  <c r="R385" i="13"/>
  <c r="P385" i="13"/>
  <c r="BI380" i="13"/>
  <c r="BH380" i="13"/>
  <c r="BG380" i="13"/>
  <c r="BF380" i="13"/>
  <c r="T380" i="13"/>
  <c r="R380" i="13"/>
  <c r="P380" i="13"/>
  <c r="BI378" i="13"/>
  <c r="BH378" i="13"/>
  <c r="BG378" i="13"/>
  <c r="BF378" i="13"/>
  <c r="T378" i="13"/>
  <c r="R378" i="13"/>
  <c r="P378" i="13"/>
  <c r="BI373" i="13"/>
  <c r="BH373" i="13"/>
  <c r="BG373" i="13"/>
  <c r="BF373" i="13"/>
  <c r="T373" i="13"/>
  <c r="R373" i="13"/>
  <c r="P373" i="13"/>
  <c r="BI371" i="13"/>
  <c r="BH371" i="13"/>
  <c r="BG371" i="13"/>
  <c r="BF371" i="13"/>
  <c r="T371" i="13"/>
  <c r="R371" i="13"/>
  <c r="P371" i="13"/>
  <c r="BI366" i="13"/>
  <c r="BH366" i="13"/>
  <c r="BG366" i="13"/>
  <c r="BF366" i="13"/>
  <c r="T366" i="13"/>
  <c r="R366" i="13"/>
  <c r="P366" i="13"/>
  <c r="BI364" i="13"/>
  <c r="BH364" i="13"/>
  <c r="BG364" i="13"/>
  <c r="BF364" i="13"/>
  <c r="T364" i="13"/>
  <c r="R364" i="13"/>
  <c r="P364" i="13"/>
  <c r="BI359" i="13"/>
  <c r="BH359" i="13"/>
  <c r="BG359" i="13"/>
  <c r="BF359" i="13"/>
  <c r="T359" i="13"/>
  <c r="R359" i="13"/>
  <c r="P359" i="13"/>
  <c r="BI354" i="13"/>
  <c r="BH354" i="13"/>
  <c r="BG354" i="13"/>
  <c r="BF354" i="13"/>
  <c r="T354" i="13"/>
  <c r="R354" i="13"/>
  <c r="P354" i="13"/>
  <c r="BI349" i="13"/>
  <c r="BH349" i="13"/>
  <c r="BG349" i="13"/>
  <c r="BF349" i="13"/>
  <c r="T349" i="13"/>
  <c r="R349" i="13"/>
  <c r="P349" i="13"/>
  <c r="BI344" i="13"/>
  <c r="BH344" i="13"/>
  <c r="BG344" i="13"/>
  <c r="BF344" i="13"/>
  <c r="T344" i="13"/>
  <c r="R344" i="13"/>
  <c r="P344" i="13"/>
  <c r="BI339" i="13"/>
  <c r="BH339" i="13"/>
  <c r="BG339" i="13"/>
  <c r="BF339" i="13"/>
  <c r="T339" i="13"/>
  <c r="R339" i="13"/>
  <c r="P339" i="13"/>
  <c r="BI334" i="13"/>
  <c r="BH334" i="13"/>
  <c r="BG334" i="13"/>
  <c r="BF334" i="13"/>
  <c r="T334" i="13"/>
  <c r="R334" i="13"/>
  <c r="P334" i="13"/>
  <c r="BI329" i="13"/>
  <c r="BH329" i="13"/>
  <c r="BG329" i="13"/>
  <c r="BF329" i="13"/>
  <c r="T329" i="13"/>
  <c r="R329" i="13"/>
  <c r="P329" i="13"/>
  <c r="BI324" i="13"/>
  <c r="BH324" i="13"/>
  <c r="BG324" i="13"/>
  <c r="BF324" i="13"/>
  <c r="T324" i="13"/>
  <c r="R324" i="13"/>
  <c r="P324" i="13"/>
  <c r="BI319" i="13"/>
  <c r="BH319" i="13"/>
  <c r="BG319" i="13"/>
  <c r="BF319" i="13"/>
  <c r="T319" i="13"/>
  <c r="R319" i="13"/>
  <c r="P319" i="13"/>
  <c r="BI317" i="13"/>
  <c r="BH317" i="13"/>
  <c r="BG317" i="13"/>
  <c r="BF317" i="13"/>
  <c r="T317" i="13"/>
  <c r="R317" i="13"/>
  <c r="P317" i="13"/>
  <c r="BI313" i="13"/>
  <c r="BH313" i="13"/>
  <c r="BG313" i="13"/>
  <c r="BF313" i="13"/>
  <c r="T313" i="13"/>
  <c r="R313" i="13"/>
  <c r="P313" i="13"/>
  <c r="BI309" i="13"/>
  <c r="BH309" i="13"/>
  <c r="BG309" i="13"/>
  <c r="BF309" i="13"/>
  <c r="T309" i="13"/>
  <c r="R309" i="13"/>
  <c r="P309" i="13"/>
  <c r="BI307" i="13"/>
  <c r="BH307" i="13"/>
  <c r="BG307" i="13"/>
  <c r="BF307" i="13"/>
  <c r="T307" i="13"/>
  <c r="R307" i="13"/>
  <c r="P307" i="13"/>
  <c r="BI303" i="13"/>
  <c r="BH303" i="13"/>
  <c r="BG303" i="13"/>
  <c r="BF303" i="13"/>
  <c r="T303" i="13"/>
  <c r="R303" i="13"/>
  <c r="P303" i="13"/>
  <c r="BI301" i="13"/>
  <c r="BH301" i="13"/>
  <c r="BG301" i="13"/>
  <c r="BF301" i="13"/>
  <c r="T301" i="13"/>
  <c r="R301" i="13"/>
  <c r="P301" i="13"/>
  <c r="BI297" i="13"/>
  <c r="BH297" i="13"/>
  <c r="BG297" i="13"/>
  <c r="BF297" i="13"/>
  <c r="T297" i="13"/>
  <c r="R297" i="13"/>
  <c r="P297" i="13"/>
  <c r="BI295" i="13"/>
  <c r="BH295" i="13"/>
  <c r="BG295" i="13"/>
  <c r="BF295" i="13"/>
  <c r="T295" i="13"/>
  <c r="R295" i="13"/>
  <c r="P295" i="13"/>
  <c r="BI291" i="13"/>
  <c r="BH291" i="13"/>
  <c r="BG291" i="13"/>
  <c r="BF291" i="13"/>
  <c r="T291" i="13"/>
  <c r="R291" i="13"/>
  <c r="P291" i="13"/>
  <c r="BI289" i="13"/>
  <c r="BH289" i="13"/>
  <c r="BG289" i="13"/>
  <c r="BF289" i="13"/>
  <c r="T289" i="13"/>
  <c r="R289" i="13"/>
  <c r="P289" i="13"/>
  <c r="BI285" i="13"/>
  <c r="BH285" i="13"/>
  <c r="BG285" i="13"/>
  <c r="BF285" i="13"/>
  <c r="T285" i="13"/>
  <c r="R285" i="13"/>
  <c r="P285" i="13"/>
  <c r="BI283" i="13"/>
  <c r="BH283" i="13"/>
  <c r="BG283" i="13"/>
  <c r="BF283" i="13"/>
  <c r="T283" i="13"/>
  <c r="R283" i="13"/>
  <c r="P283" i="13"/>
  <c r="BI279" i="13"/>
  <c r="BH279" i="13"/>
  <c r="BG279" i="13"/>
  <c r="BF279" i="13"/>
  <c r="T279" i="13"/>
  <c r="R279" i="13"/>
  <c r="P279" i="13"/>
  <c r="BI277" i="13"/>
  <c r="BH277" i="13"/>
  <c r="BG277" i="13"/>
  <c r="BF277" i="13"/>
  <c r="T277" i="13"/>
  <c r="R277" i="13"/>
  <c r="P277" i="13"/>
  <c r="BI273" i="13"/>
  <c r="BH273" i="13"/>
  <c r="BG273" i="13"/>
  <c r="BF273" i="13"/>
  <c r="T273" i="13"/>
  <c r="R273" i="13"/>
  <c r="P273" i="13"/>
  <c r="BI271" i="13"/>
  <c r="BH271" i="13"/>
  <c r="BG271" i="13"/>
  <c r="BF271" i="13"/>
  <c r="T271" i="13"/>
  <c r="R271" i="13"/>
  <c r="P271" i="13"/>
  <c r="BI267" i="13"/>
  <c r="BH267" i="13"/>
  <c r="BG267" i="13"/>
  <c r="BF267" i="13"/>
  <c r="T267" i="13"/>
  <c r="R267" i="13"/>
  <c r="P267" i="13"/>
  <c r="BI262" i="13"/>
  <c r="BH262" i="13"/>
  <c r="BG262" i="13"/>
  <c r="BF262" i="13"/>
  <c r="T262" i="13"/>
  <c r="R262" i="13"/>
  <c r="P262" i="13"/>
  <c r="BI257" i="13"/>
  <c r="BH257" i="13"/>
  <c r="BG257" i="13"/>
  <c r="BF257" i="13"/>
  <c r="T257" i="13"/>
  <c r="R257" i="13"/>
  <c r="P257" i="13"/>
  <c r="BI252" i="13"/>
  <c r="BH252" i="13"/>
  <c r="BG252" i="13"/>
  <c r="BF252" i="13"/>
  <c r="T252" i="13"/>
  <c r="R252" i="13"/>
  <c r="P252" i="13"/>
  <c r="BI247" i="13"/>
  <c r="BH247" i="13"/>
  <c r="BG247" i="13"/>
  <c r="BF247" i="13"/>
  <c r="T247" i="13"/>
  <c r="R247" i="13"/>
  <c r="P247" i="13"/>
  <c r="BI241" i="13"/>
  <c r="BH241" i="13"/>
  <c r="BG241" i="13"/>
  <c r="BF241" i="13"/>
  <c r="T241" i="13"/>
  <c r="R241" i="13"/>
  <c r="P241" i="13"/>
  <c r="BI239" i="13"/>
  <c r="BH239" i="13"/>
  <c r="BG239" i="13"/>
  <c r="BF239" i="13"/>
  <c r="T239" i="13"/>
  <c r="R239" i="13"/>
  <c r="P239" i="13"/>
  <c r="BI237" i="13"/>
  <c r="BH237" i="13"/>
  <c r="BG237" i="13"/>
  <c r="BF237" i="13"/>
  <c r="T237" i="13"/>
  <c r="R237" i="13"/>
  <c r="P237" i="13"/>
  <c r="BI232" i="13"/>
  <c r="BH232" i="13"/>
  <c r="BG232" i="13"/>
  <c r="BF232" i="13"/>
  <c r="T232" i="13"/>
  <c r="R232" i="13"/>
  <c r="P232" i="13"/>
  <c r="BI230" i="13"/>
  <c r="BH230" i="13"/>
  <c r="BG230" i="13"/>
  <c r="BF230" i="13"/>
  <c r="T230" i="13"/>
  <c r="R230" i="13"/>
  <c r="P230" i="13"/>
  <c r="BI222" i="13"/>
  <c r="BH222" i="13"/>
  <c r="BG222" i="13"/>
  <c r="BF222" i="13"/>
  <c r="T222" i="13"/>
  <c r="T221" i="13" s="1"/>
  <c r="R222" i="13"/>
  <c r="R221" i="13" s="1"/>
  <c r="P222" i="13"/>
  <c r="P221" i="13" s="1"/>
  <c r="BI219" i="13"/>
  <c r="BH219" i="13"/>
  <c r="BG219" i="13"/>
  <c r="BF219" i="13"/>
  <c r="T219" i="13"/>
  <c r="R219" i="13"/>
  <c r="P219" i="13"/>
  <c r="BI214" i="13"/>
  <c r="BH214" i="13"/>
  <c r="BG214" i="13"/>
  <c r="BF214" i="13"/>
  <c r="T214" i="13"/>
  <c r="R214" i="13"/>
  <c r="P214" i="13"/>
  <c r="BI209" i="13"/>
  <c r="BH209" i="13"/>
  <c r="BG209" i="13"/>
  <c r="BF209" i="13"/>
  <c r="T209" i="13"/>
  <c r="R209" i="13"/>
  <c r="P209" i="13"/>
  <c r="BI204" i="13"/>
  <c r="BH204" i="13"/>
  <c r="BG204" i="13"/>
  <c r="BF204" i="13"/>
  <c r="T204" i="13"/>
  <c r="R204" i="13"/>
  <c r="P204" i="13"/>
  <c r="BI200" i="13"/>
  <c r="BH200" i="13"/>
  <c r="BG200" i="13"/>
  <c r="BF200" i="13"/>
  <c r="T200" i="13"/>
  <c r="R200" i="13"/>
  <c r="P200" i="13"/>
  <c r="BI195" i="13"/>
  <c r="BH195" i="13"/>
  <c r="BG195" i="13"/>
  <c r="BF195" i="13"/>
  <c r="T195" i="13"/>
  <c r="R195" i="13"/>
  <c r="P195" i="13"/>
  <c r="BI193" i="13"/>
  <c r="BH193" i="13"/>
  <c r="BG193" i="13"/>
  <c r="BF193" i="13"/>
  <c r="T193" i="13"/>
  <c r="R193" i="13"/>
  <c r="P193" i="13"/>
  <c r="BI191" i="13"/>
  <c r="BH191" i="13"/>
  <c r="BG191" i="13"/>
  <c r="BF191" i="13"/>
  <c r="T191" i="13"/>
  <c r="R191" i="13"/>
  <c r="P191" i="13"/>
  <c r="BI184" i="13"/>
  <c r="BH184" i="13"/>
  <c r="BG184" i="13"/>
  <c r="BF184" i="13"/>
  <c r="T184" i="13"/>
  <c r="R184" i="13"/>
  <c r="P184" i="13"/>
  <c r="BI182" i="13"/>
  <c r="BH182" i="13"/>
  <c r="BG182" i="13"/>
  <c r="BF182" i="13"/>
  <c r="T182" i="13"/>
  <c r="R182" i="13"/>
  <c r="P182" i="13"/>
  <c r="BI178" i="13"/>
  <c r="BH178" i="13"/>
  <c r="BG178" i="13"/>
  <c r="BF178" i="13"/>
  <c r="T178" i="13"/>
  <c r="R178" i="13"/>
  <c r="P178" i="13"/>
  <c r="BI174" i="13"/>
  <c r="BH174" i="13"/>
  <c r="BG174" i="13"/>
  <c r="BF174" i="13"/>
  <c r="T174" i="13"/>
  <c r="R174" i="13"/>
  <c r="P174" i="13"/>
  <c r="BI169" i="13"/>
  <c r="BH169" i="13"/>
  <c r="BG169" i="13"/>
  <c r="BF169" i="13"/>
  <c r="T169" i="13"/>
  <c r="R169" i="13"/>
  <c r="P169" i="13"/>
  <c r="BI164" i="13"/>
  <c r="BH164" i="13"/>
  <c r="BG164" i="13"/>
  <c r="BF164" i="13"/>
  <c r="T164" i="13"/>
  <c r="R164" i="13"/>
  <c r="P164" i="13"/>
  <c r="BI159" i="13"/>
  <c r="BH159" i="13"/>
  <c r="BG159" i="13"/>
  <c r="BF159" i="13"/>
  <c r="T159" i="13"/>
  <c r="R159" i="13"/>
  <c r="P159" i="13"/>
  <c r="BI157" i="13"/>
  <c r="BH157" i="13"/>
  <c r="BG157" i="13"/>
  <c r="BF157" i="13"/>
  <c r="T157" i="13"/>
  <c r="R157" i="13"/>
  <c r="P157" i="13"/>
  <c r="BI153" i="13"/>
  <c r="BH153" i="13"/>
  <c r="BG153" i="13"/>
  <c r="BF153" i="13"/>
  <c r="T153" i="13"/>
  <c r="R153" i="13"/>
  <c r="P153" i="13"/>
  <c r="BI149" i="13"/>
  <c r="BH149" i="13"/>
  <c r="BG149" i="13"/>
  <c r="BF149" i="13"/>
  <c r="T149" i="13"/>
  <c r="R149" i="13"/>
  <c r="P149" i="13"/>
  <c r="BI147" i="13"/>
  <c r="BH147" i="13"/>
  <c r="BG147" i="13"/>
  <c r="BF147" i="13"/>
  <c r="T147" i="13"/>
  <c r="R147" i="13"/>
  <c r="P147" i="13"/>
  <c r="BI145" i="13"/>
  <c r="BH145" i="13"/>
  <c r="BG145" i="13"/>
  <c r="BF145" i="13"/>
  <c r="T145" i="13"/>
  <c r="R145" i="13"/>
  <c r="P145" i="13"/>
  <c r="BI140" i="13"/>
  <c r="BH140" i="13"/>
  <c r="BG140" i="13"/>
  <c r="BF140" i="13"/>
  <c r="T140" i="13"/>
  <c r="R140" i="13"/>
  <c r="P140" i="13"/>
  <c r="J134" i="13"/>
  <c r="J133" i="13"/>
  <c r="F133" i="13"/>
  <c r="F131" i="13"/>
  <c r="E129" i="13"/>
  <c r="J94" i="13"/>
  <c r="J93" i="13"/>
  <c r="F93" i="13"/>
  <c r="F91" i="13"/>
  <c r="E89" i="13"/>
  <c r="J20" i="13"/>
  <c r="E20" i="13"/>
  <c r="F94" i="13" s="1"/>
  <c r="J19" i="13"/>
  <c r="J14" i="13"/>
  <c r="J91" i="13"/>
  <c r="E7" i="13"/>
  <c r="E85" i="13" s="1"/>
  <c r="J39" i="12"/>
  <c r="J38" i="12"/>
  <c r="AY108" i="1" s="1"/>
  <c r="J37" i="12"/>
  <c r="AX108" i="1"/>
  <c r="BI355" i="12"/>
  <c r="BH355" i="12"/>
  <c r="BG355" i="12"/>
  <c r="BF355" i="12"/>
  <c r="T355" i="12"/>
  <c r="T354" i="12" s="1"/>
  <c r="R355" i="12"/>
  <c r="R354" i="12"/>
  <c r="P355" i="12"/>
  <c r="P354" i="12" s="1"/>
  <c r="BI352" i="12"/>
  <c r="BH352" i="12"/>
  <c r="BG352" i="12"/>
  <c r="BF352" i="12"/>
  <c r="T352" i="12"/>
  <c r="T351" i="12"/>
  <c r="R352" i="12"/>
  <c r="R351" i="12" s="1"/>
  <c r="P352" i="12"/>
  <c r="P351" i="12"/>
  <c r="BI349" i="12"/>
  <c r="BH349" i="12"/>
  <c r="BG349" i="12"/>
  <c r="BF349" i="12"/>
  <c r="T349" i="12"/>
  <c r="T348" i="12" s="1"/>
  <c r="R349" i="12"/>
  <c r="R348" i="12" s="1"/>
  <c r="P349" i="12"/>
  <c r="P348" i="12" s="1"/>
  <c r="BI343" i="12"/>
  <c r="BH343" i="12"/>
  <c r="BG343" i="12"/>
  <c r="BF343" i="12"/>
  <c r="T343" i="12"/>
  <c r="R343" i="12"/>
  <c r="P343" i="12"/>
  <c r="BI338" i="12"/>
  <c r="BH338" i="12"/>
  <c r="BG338" i="12"/>
  <c r="BF338" i="12"/>
  <c r="T338" i="12"/>
  <c r="R338" i="12"/>
  <c r="P338" i="12"/>
  <c r="BI334" i="12"/>
  <c r="BH334" i="12"/>
  <c r="BG334" i="12"/>
  <c r="BF334" i="12"/>
  <c r="T334" i="12"/>
  <c r="R334" i="12"/>
  <c r="P334" i="12"/>
  <c r="BI332" i="12"/>
  <c r="BH332" i="12"/>
  <c r="BG332" i="12"/>
  <c r="BF332" i="12"/>
  <c r="T332" i="12"/>
  <c r="R332" i="12"/>
  <c r="P332" i="12"/>
  <c r="BI330" i="12"/>
  <c r="BH330" i="12"/>
  <c r="BG330" i="12"/>
  <c r="BF330" i="12"/>
  <c r="T330" i="12"/>
  <c r="R330" i="12"/>
  <c r="P330" i="12"/>
  <c r="BI328" i="12"/>
  <c r="BH328" i="12"/>
  <c r="BG328" i="12"/>
  <c r="BF328" i="12"/>
  <c r="T328" i="12"/>
  <c r="R328" i="12"/>
  <c r="P328" i="12"/>
  <c r="BI323" i="12"/>
  <c r="BH323" i="12"/>
  <c r="BG323" i="12"/>
  <c r="BF323" i="12"/>
  <c r="T323" i="12"/>
  <c r="R323" i="12"/>
  <c r="P323" i="12"/>
  <c r="BI320" i="12"/>
  <c r="BH320" i="12"/>
  <c r="BG320" i="12"/>
  <c r="BF320" i="12"/>
  <c r="T320" i="12"/>
  <c r="R320" i="12"/>
  <c r="P320" i="12"/>
  <c r="BI318" i="12"/>
  <c r="BH318" i="12"/>
  <c r="BG318" i="12"/>
  <c r="BF318" i="12"/>
  <c r="T318" i="12"/>
  <c r="R318" i="12"/>
  <c r="P318" i="12"/>
  <c r="BI316" i="12"/>
  <c r="BH316" i="12"/>
  <c r="BG316" i="12"/>
  <c r="BF316" i="12"/>
  <c r="T316" i="12"/>
  <c r="R316" i="12"/>
  <c r="P316" i="12"/>
  <c r="BI311" i="12"/>
  <c r="BH311" i="12"/>
  <c r="BG311" i="12"/>
  <c r="BF311" i="12"/>
  <c r="T311" i="12"/>
  <c r="R311" i="12"/>
  <c r="P311" i="12"/>
  <c r="BI307" i="12"/>
  <c r="BH307" i="12"/>
  <c r="BG307" i="12"/>
  <c r="BF307" i="12"/>
  <c r="T307" i="12"/>
  <c r="R307" i="12"/>
  <c r="P307" i="12"/>
  <c r="BI305" i="12"/>
  <c r="BH305" i="12"/>
  <c r="BG305" i="12"/>
  <c r="BF305" i="12"/>
  <c r="T305" i="12"/>
  <c r="R305" i="12"/>
  <c r="P305" i="12"/>
  <c r="BI302" i="12"/>
  <c r="BH302" i="12"/>
  <c r="BG302" i="12"/>
  <c r="BF302" i="12"/>
  <c r="T302" i="12"/>
  <c r="R302" i="12"/>
  <c r="P302" i="12"/>
  <c r="BI300" i="12"/>
  <c r="BH300" i="12"/>
  <c r="BG300" i="12"/>
  <c r="BF300" i="12"/>
  <c r="T300" i="12"/>
  <c r="R300" i="12"/>
  <c r="P300" i="12"/>
  <c r="BI296" i="12"/>
  <c r="BH296" i="12"/>
  <c r="BG296" i="12"/>
  <c r="BF296" i="12"/>
  <c r="T296" i="12"/>
  <c r="R296" i="12"/>
  <c r="P296" i="12"/>
  <c r="BI294" i="12"/>
  <c r="BH294" i="12"/>
  <c r="BG294" i="12"/>
  <c r="BF294" i="12"/>
  <c r="T294" i="12"/>
  <c r="R294" i="12"/>
  <c r="P294" i="12"/>
  <c r="BI288" i="12"/>
  <c r="BH288" i="12"/>
  <c r="BG288" i="12"/>
  <c r="BF288" i="12"/>
  <c r="T288" i="12"/>
  <c r="R288" i="12"/>
  <c r="P288" i="12"/>
  <c r="BI286" i="12"/>
  <c r="BH286" i="12"/>
  <c r="BG286" i="12"/>
  <c r="BF286" i="12"/>
  <c r="T286" i="12"/>
  <c r="R286" i="12"/>
  <c r="P286" i="12"/>
  <c r="BI280" i="12"/>
  <c r="BH280" i="12"/>
  <c r="BG280" i="12"/>
  <c r="BF280" i="12"/>
  <c r="T280" i="12"/>
  <c r="R280" i="12"/>
  <c r="P280" i="12"/>
  <c r="BI275" i="12"/>
  <c r="BH275" i="12"/>
  <c r="BG275" i="12"/>
  <c r="BF275" i="12"/>
  <c r="T275" i="12"/>
  <c r="R275" i="12"/>
  <c r="P275" i="12"/>
  <c r="BI273" i="12"/>
  <c r="BH273" i="12"/>
  <c r="BG273" i="12"/>
  <c r="BF273" i="12"/>
  <c r="T273" i="12"/>
  <c r="R273" i="12"/>
  <c r="P273" i="12"/>
  <c r="BI271" i="12"/>
  <c r="BH271" i="12"/>
  <c r="BG271" i="12"/>
  <c r="BF271" i="12"/>
  <c r="T271" i="12"/>
  <c r="R271" i="12"/>
  <c r="P271" i="12"/>
  <c r="BI266" i="12"/>
  <c r="BH266" i="12"/>
  <c r="BG266" i="12"/>
  <c r="BF266" i="12"/>
  <c r="T266" i="12"/>
  <c r="R266" i="12"/>
  <c r="P266" i="12"/>
  <c r="BI261" i="12"/>
  <c r="BH261" i="12"/>
  <c r="BG261" i="12"/>
  <c r="BF261" i="12"/>
  <c r="T261" i="12"/>
  <c r="R261" i="12"/>
  <c r="P261" i="12"/>
  <c r="BI259" i="12"/>
  <c r="BH259" i="12"/>
  <c r="BG259" i="12"/>
  <c r="BF259" i="12"/>
  <c r="T259" i="12"/>
  <c r="R259" i="12"/>
  <c r="P259" i="12"/>
  <c r="BI254" i="12"/>
  <c r="BH254" i="12"/>
  <c r="BG254" i="12"/>
  <c r="BF254" i="12"/>
  <c r="T254" i="12"/>
  <c r="R254" i="12"/>
  <c r="P254" i="12"/>
  <c r="BI252" i="12"/>
  <c r="BH252" i="12"/>
  <c r="BG252" i="12"/>
  <c r="BF252" i="12"/>
  <c r="T252" i="12"/>
  <c r="R252" i="12"/>
  <c r="P252" i="12"/>
  <c r="BI247" i="12"/>
  <c r="BH247" i="12"/>
  <c r="BG247" i="12"/>
  <c r="BF247" i="12"/>
  <c r="T247" i="12"/>
  <c r="R247" i="12"/>
  <c r="P247" i="12"/>
  <c r="BI245" i="12"/>
  <c r="BH245" i="12"/>
  <c r="BG245" i="12"/>
  <c r="BF245" i="12"/>
  <c r="T245" i="12"/>
  <c r="R245" i="12"/>
  <c r="P245" i="12"/>
  <c r="BI243" i="12"/>
  <c r="BH243" i="12"/>
  <c r="BG243" i="12"/>
  <c r="BF243" i="12"/>
  <c r="T243" i="12"/>
  <c r="R243" i="12"/>
  <c r="P243" i="12"/>
  <c r="BI238" i="12"/>
  <c r="BH238" i="12"/>
  <c r="BG238" i="12"/>
  <c r="BF238" i="12"/>
  <c r="T238" i="12"/>
  <c r="R238" i="12"/>
  <c r="P238" i="12"/>
  <c r="BI233" i="12"/>
  <c r="BH233" i="12"/>
  <c r="BG233" i="12"/>
  <c r="BF233" i="12"/>
  <c r="T233" i="12"/>
  <c r="R233" i="12"/>
  <c r="P233" i="12"/>
  <c r="BI231" i="12"/>
  <c r="BH231" i="12"/>
  <c r="BG231" i="12"/>
  <c r="BF231" i="12"/>
  <c r="T231" i="12"/>
  <c r="R231" i="12"/>
  <c r="P231" i="12"/>
  <c r="BI226" i="12"/>
  <c r="BH226" i="12"/>
  <c r="BG226" i="12"/>
  <c r="BF226" i="12"/>
  <c r="T226" i="12"/>
  <c r="R226" i="12"/>
  <c r="P226" i="12"/>
  <c r="BI222" i="12"/>
  <c r="BH222" i="12"/>
  <c r="BG222" i="12"/>
  <c r="BF222" i="12"/>
  <c r="T222" i="12"/>
  <c r="R222" i="12"/>
  <c r="P222" i="12"/>
  <c r="BI217" i="12"/>
  <c r="BH217" i="12"/>
  <c r="BG217" i="12"/>
  <c r="BF217" i="12"/>
  <c r="T217" i="12"/>
  <c r="R217" i="12"/>
  <c r="P217" i="12"/>
  <c r="BI213" i="12"/>
  <c r="BH213" i="12"/>
  <c r="BG213" i="12"/>
  <c r="BF213" i="12"/>
  <c r="T213" i="12"/>
  <c r="R213" i="12"/>
  <c r="P213" i="12"/>
  <c r="BI208" i="12"/>
  <c r="BH208" i="12"/>
  <c r="BG208" i="12"/>
  <c r="BF208" i="12"/>
  <c r="T208" i="12"/>
  <c r="R208" i="12"/>
  <c r="P208" i="12"/>
  <c r="BI203" i="12"/>
  <c r="BH203" i="12"/>
  <c r="BG203" i="12"/>
  <c r="BF203" i="12"/>
  <c r="T203" i="12"/>
  <c r="R203" i="12"/>
  <c r="P203" i="12"/>
  <c r="BI198" i="12"/>
  <c r="BH198" i="12"/>
  <c r="BG198" i="12"/>
  <c r="BF198" i="12"/>
  <c r="T198" i="12"/>
  <c r="R198" i="12"/>
  <c r="P198" i="12"/>
  <c r="BI196" i="12"/>
  <c r="BH196" i="12"/>
  <c r="BG196" i="12"/>
  <c r="BF196" i="12"/>
  <c r="T196" i="12"/>
  <c r="R196" i="12"/>
  <c r="P196" i="12"/>
  <c r="BI190" i="12"/>
  <c r="BH190" i="12"/>
  <c r="BG190" i="12"/>
  <c r="BF190" i="12"/>
  <c r="T190" i="12"/>
  <c r="T189" i="12" s="1"/>
  <c r="R190" i="12"/>
  <c r="R189" i="12" s="1"/>
  <c r="P190" i="12"/>
  <c r="P189" i="12" s="1"/>
  <c r="BI185" i="12"/>
  <c r="BH185" i="12"/>
  <c r="BG185" i="12"/>
  <c r="BF185" i="12"/>
  <c r="T185" i="12"/>
  <c r="R185" i="12"/>
  <c r="P185" i="12"/>
  <c r="BI180" i="12"/>
  <c r="BH180" i="12"/>
  <c r="BG180" i="12"/>
  <c r="BF180" i="12"/>
  <c r="T180" i="12"/>
  <c r="R180" i="12"/>
  <c r="P180" i="12"/>
  <c r="BI175" i="12"/>
  <c r="BH175" i="12"/>
  <c r="BG175" i="12"/>
  <c r="BF175" i="12"/>
  <c r="T175" i="12"/>
  <c r="R175" i="12"/>
  <c r="P175" i="12"/>
  <c r="BI171" i="12"/>
  <c r="BH171" i="12"/>
  <c r="BG171" i="12"/>
  <c r="BF171" i="12"/>
  <c r="T171" i="12"/>
  <c r="R171" i="12"/>
  <c r="P171" i="12"/>
  <c r="BI167" i="12"/>
  <c r="BH167" i="12"/>
  <c r="BG167" i="12"/>
  <c r="BF167" i="12"/>
  <c r="T167" i="12"/>
  <c r="R167" i="12"/>
  <c r="P167" i="12"/>
  <c r="BI163" i="12"/>
  <c r="BH163" i="12"/>
  <c r="BG163" i="12"/>
  <c r="BF163" i="12"/>
  <c r="T163" i="12"/>
  <c r="R163" i="12"/>
  <c r="P163" i="12"/>
  <c r="BI156" i="12"/>
  <c r="BH156" i="12"/>
  <c r="BG156" i="12"/>
  <c r="BF156" i="12"/>
  <c r="T156" i="12"/>
  <c r="R156" i="12"/>
  <c r="P156" i="12"/>
  <c r="BI154" i="12"/>
  <c r="BH154" i="12"/>
  <c r="BG154" i="12"/>
  <c r="BF154" i="12"/>
  <c r="T154" i="12"/>
  <c r="R154" i="12"/>
  <c r="P154" i="12"/>
  <c r="BI150" i="12"/>
  <c r="BH150" i="12"/>
  <c r="BG150" i="12"/>
  <c r="BF150" i="12"/>
  <c r="T150" i="12"/>
  <c r="R150" i="12"/>
  <c r="P150" i="12"/>
  <c r="BI146" i="12"/>
  <c r="BH146" i="12"/>
  <c r="BG146" i="12"/>
  <c r="BF146" i="12"/>
  <c r="T146" i="12"/>
  <c r="R146" i="12"/>
  <c r="P146" i="12"/>
  <c r="BI144" i="12"/>
  <c r="BH144" i="12"/>
  <c r="BG144" i="12"/>
  <c r="BF144" i="12"/>
  <c r="T144" i="12"/>
  <c r="R144" i="12"/>
  <c r="P144" i="12"/>
  <c r="BI139" i="12"/>
  <c r="BH139" i="12"/>
  <c r="BG139" i="12"/>
  <c r="BF139" i="12"/>
  <c r="T139" i="12"/>
  <c r="R139" i="12"/>
  <c r="P139" i="12"/>
  <c r="J133" i="12"/>
  <c r="J132" i="12"/>
  <c r="F132" i="12"/>
  <c r="F130" i="12"/>
  <c r="E128" i="12"/>
  <c r="J94" i="12"/>
  <c r="J93" i="12"/>
  <c r="F93" i="12"/>
  <c r="F91" i="12"/>
  <c r="E89" i="12"/>
  <c r="J20" i="12"/>
  <c r="E20" i="12"/>
  <c r="F94" i="12" s="1"/>
  <c r="J19" i="12"/>
  <c r="J14" i="12"/>
  <c r="J91" i="12" s="1"/>
  <c r="E7" i="12"/>
  <c r="E124" i="12"/>
  <c r="J39" i="11"/>
  <c r="J38" i="11"/>
  <c r="AY107" i="1" s="1"/>
  <c r="J37" i="11"/>
  <c r="AX107" i="1"/>
  <c r="BI870" i="11"/>
  <c r="BH870" i="11"/>
  <c r="BG870" i="11"/>
  <c r="BF870" i="11"/>
  <c r="T870" i="11"/>
  <c r="T869" i="11" s="1"/>
  <c r="R870" i="11"/>
  <c r="R869" i="11"/>
  <c r="P870" i="11"/>
  <c r="P869" i="11" s="1"/>
  <c r="BI867" i="11"/>
  <c r="BH867" i="11"/>
  <c r="BG867" i="11"/>
  <c r="BF867" i="11"/>
  <c r="T867" i="11"/>
  <c r="T866" i="11"/>
  <c r="R867" i="11"/>
  <c r="R866" i="11" s="1"/>
  <c r="P867" i="11"/>
  <c r="P866" i="11"/>
  <c r="BI864" i="11"/>
  <c r="BH864" i="11"/>
  <c r="BG864" i="11"/>
  <c r="BF864" i="11"/>
  <c r="T864" i="11"/>
  <c r="T863" i="11" s="1"/>
  <c r="R864" i="11"/>
  <c r="R863" i="11"/>
  <c r="P864" i="11"/>
  <c r="P863" i="11" s="1"/>
  <c r="BI861" i="11"/>
  <c r="BH861" i="11"/>
  <c r="BG861" i="11"/>
  <c r="BF861" i="11"/>
  <c r="T861" i="11"/>
  <c r="T860" i="11"/>
  <c r="R861" i="11"/>
  <c r="R860" i="11" s="1"/>
  <c r="P861" i="11"/>
  <c r="P860" i="11" s="1"/>
  <c r="P859" i="11" s="1"/>
  <c r="BI857" i="11"/>
  <c r="BH857" i="11"/>
  <c r="BG857" i="11"/>
  <c r="BF857" i="11"/>
  <c r="T857" i="11"/>
  <c r="R857" i="11"/>
  <c r="P857" i="11"/>
  <c r="BI851" i="11"/>
  <c r="BH851" i="11"/>
  <c r="BG851" i="11"/>
  <c r="BF851" i="11"/>
  <c r="T851" i="11"/>
  <c r="R851" i="11"/>
  <c r="P851" i="11"/>
  <c r="BI848" i="11"/>
  <c r="BH848" i="11"/>
  <c r="BG848" i="11"/>
  <c r="BF848" i="11"/>
  <c r="T848" i="11"/>
  <c r="R848" i="11"/>
  <c r="P848" i="11"/>
  <c r="BI846" i="11"/>
  <c r="BH846" i="11"/>
  <c r="BG846" i="11"/>
  <c r="BF846" i="11"/>
  <c r="T846" i="11"/>
  <c r="R846" i="11"/>
  <c r="P846" i="11"/>
  <c r="BI844" i="11"/>
  <c r="BH844" i="11"/>
  <c r="BG844" i="11"/>
  <c r="BF844" i="11"/>
  <c r="T844" i="11"/>
  <c r="R844" i="11"/>
  <c r="P844" i="11"/>
  <c r="BI838" i="11"/>
  <c r="BH838" i="11"/>
  <c r="BG838" i="11"/>
  <c r="BF838" i="11"/>
  <c r="T838" i="11"/>
  <c r="R838" i="11"/>
  <c r="P838" i="11"/>
  <c r="BI832" i="11"/>
  <c r="BH832" i="11"/>
  <c r="BG832" i="11"/>
  <c r="BF832" i="11"/>
  <c r="T832" i="11"/>
  <c r="R832" i="11"/>
  <c r="P832" i="11"/>
  <c r="BI829" i="11"/>
  <c r="BH829" i="11"/>
  <c r="BG829" i="11"/>
  <c r="BF829" i="11"/>
  <c r="T829" i="11"/>
  <c r="R829" i="11"/>
  <c r="P829" i="11"/>
  <c r="BI827" i="11"/>
  <c r="BH827" i="11"/>
  <c r="BG827" i="11"/>
  <c r="BF827" i="11"/>
  <c r="T827" i="11"/>
  <c r="R827" i="11"/>
  <c r="P827" i="11"/>
  <c r="BI825" i="11"/>
  <c r="BH825" i="11"/>
  <c r="BG825" i="11"/>
  <c r="BF825" i="11"/>
  <c r="T825" i="11"/>
  <c r="R825" i="11"/>
  <c r="P825" i="11"/>
  <c r="BI819" i="11"/>
  <c r="BH819" i="11"/>
  <c r="BG819" i="11"/>
  <c r="BF819" i="11"/>
  <c r="T819" i="11"/>
  <c r="R819" i="11"/>
  <c r="P819" i="11"/>
  <c r="BI812" i="11"/>
  <c r="BH812" i="11"/>
  <c r="BG812" i="11"/>
  <c r="BF812" i="11"/>
  <c r="T812" i="11"/>
  <c r="R812" i="11"/>
  <c r="P812" i="11"/>
  <c r="BI806" i="11"/>
  <c r="BH806" i="11"/>
  <c r="BG806" i="11"/>
  <c r="BF806" i="11"/>
  <c r="T806" i="11"/>
  <c r="R806" i="11"/>
  <c r="P806" i="11"/>
  <c r="BI800" i="11"/>
  <c r="BH800" i="11"/>
  <c r="BG800" i="11"/>
  <c r="BF800" i="11"/>
  <c r="T800" i="11"/>
  <c r="R800" i="11"/>
  <c r="P800" i="11"/>
  <c r="BI797" i="11"/>
  <c r="BH797" i="11"/>
  <c r="BG797" i="11"/>
  <c r="BF797" i="11"/>
  <c r="T797" i="11"/>
  <c r="R797" i="11"/>
  <c r="P797" i="11"/>
  <c r="BI795" i="11"/>
  <c r="BH795" i="11"/>
  <c r="BG795" i="11"/>
  <c r="BF795" i="11"/>
  <c r="T795" i="11"/>
  <c r="R795" i="11"/>
  <c r="P795" i="11"/>
  <c r="BI793" i="11"/>
  <c r="BH793" i="11"/>
  <c r="BG793" i="11"/>
  <c r="BF793" i="11"/>
  <c r="T793" i="11"/>
  <c r="R793" i="11"/>
  <c r="P793" i="11"/>
  <c r="BI791" i="11"/>
  <c r="BH791" i="11"/>
  <c r="BG791" i="11"/>
  <c r="BF791" i="11"/>
  <c r="T791" i="11"/>
  <c r="R791" i="11"/>
  <c r="P791" i="11"/>
  <c r="BI786" i="11"/>
  <c r="BH786" i="11"/>
  <c r="BG786" i="11"/>
  <c r="BF786" i="11"/>
  <c r="T786" i="11"/>
  <c r="R786" i="11"/>
  <c r="P786" i="11"/>
  <c r="BI781" i="11"/>
  <c r="BH781" i="11"/>
  <c r="BG781" i="11"/>
  <c r="BF781" i="11"/>
  <c r="T781" i="11"/>
  <c r="R781" i="11"/>
  <c r="P781" i="11"/>
  <c r="BI778" i="11"/>
  <c r="BH778" i="11"/>
  <c r="BG778" i="11"/>
  <c r="BF778" i="11"/>
  <c r="T778" i="11"/>
  <c r="R778" i="11"/>
  <c r="P778" i="11"/>
  <c r="BI776" i="11"/>
  <c r="BH776" i="11"/>
  <c r="BG776" i="11"/>
  <c r="BF776" i="11"/>
  <c r="T776" i="11"/>
  <c r="R776" i="11"/>
  <c r="P776" i="11"/>
  <c r="BI774" i="11"/>
  <c r="BH774" i="11"/>
  <c r="BG774" i="11"/>
  <c r="BF774" i="11"/>
  <c r="T774" i="11"/>
  <c r="R774" i="11"/>
  <c r="P774" i="11"/>
  <c r="BI768" i="11"/>
  <c r="BH768" i="11"/>
  <c r="BG768" i="11"/>
  <c r="BF768" i="11"/>
  <c r="T768" i="11"/>
  <c r="R768" i="11"/>
  <c r="P768" i="11"/>
  <c r="BI763" i="11"/>
  <c r="BH763" i="11"/>
  <c r="BG763" i="11"/>
  <c r="BF763" i="11"/>
  <c r="T763" i="11"/>
  <c r="R763" i="11"/>
  <c r="P763" i="11"/>
  <c r="BI761" i="11"/>
  <c r="BH761" i="11"/>
  <c r="BG761" i="11"/>
  <c r="BF761" i="11"/>
  <c r="T761" i="11"/>
  <c r="R761" i="11"/>
  <c r="P761" i="11"/>
  <c r="BI756" i="11"/>
  <c r="BH756" i="11"/>
  <c r="BG756" i="11"/>
  <c r="BF756" i="11"/>
  <c r="T756" i="11"/>
  <c r="R756" i="11"/>
  <c r="P756" i="11"/>
  <c r="BI754" i="11"/>
  <c r="BH754" i="11"/>
  <c r="BG754" i="11"/>
  <c r="BF754" i="11"/>
  <c r="T754" i="11"/>
  <c r="R754" i="11"/>
  <c r="P754" i="11"/>
  <c r="BI749" i="11"/>
  <c r="BH749" i="11"/>
  <c r="BG749" i="11"/>
  <c r="BF749" i="11"/>
  <c r="T749" i="11"/>
  <c r="R749" i="11"/>
  <c r="P749" i="11"/>
  <c r="BI744" i="11"/>
  <c r="BH744" i="11"/>
  <c r="BG744" i="11"/>
  <c r="BF744" i="11"/>
  <c r="T744" i="11"/>
  <c r="R744" i="11"/>
  <c r="P744" i="11"/>
  <c r="BI739" i="11"/>
  <c r="BH739" i="11"/>
  <c r="BG739" i="11"/>
  <c r="BF739" i="11"/>
  <c r="T739" i="11"/>
  <c r="R739" i="11"/>
  <c r="P739" i="11"/>
  <c r="BI734" i="11"/>
  <c r="BH734" i="11"/>
  <c r="BG734" i="11"/>
  <c r="BF734" i="11"/>
  <c r="T734" i="11"/>
  <c r="R734" i="11"/>
  <c r="P734" i="11"/>
  <c r="BI729" i="11"/>
  <c r="BH729" i="11"/>
  <c r="BG729" i="11"/>
  <c r="BF729" i="11"/>
  <c r="T729" i="11"/>
  <c r="R729" i="11"/>
  <c r="P729" i="11"/>
  <c r="BI724" i="11"/>
  <c r="BH724" i="11"/>
  <c r="BG724" i="11"/>
  <c r="BF724" i="11"/>
  <c r="T724" i="11"/>
  <c r="R724" i="11"/>
  <c r="P724" i="11"/>
  <c r="BI719" i="11"/>
  <c r="BH719" i="11"/>
  <c r="BG719" i="11"/>
  <c r="BF719" i="11"/>
  <c r="T719" i="11"/>
  <c r="R719" i="11"/>
  <c r="P719" i="11"/>
  <c r="BI714" i="11"/>
  <c r="BH714" i="11"/>
  <c r="BG714" i="11"/>
  <c r="BF714" i="11"/>
  <c r="T714" i="11"/>
  <c r="R714" i="11"/>
  <c r="P714" i="11"/>
  <c r="BI709" i="11"/>
  <c r="BH709" i="11"/>
  <c r="BG709" i="11"/>
  <c r="BF709" i="11"/>
  <c r="T709" i="11"/>
  <c r="R709" i="11"/>
  <c r="P709" i="11"/>
  <c r="BI704" i="11"/>
  <c r="BH704" i="11"/>
  <c r="BG704" i="11"/>
  <c r="BF704" i="11"/>
  <c r="T704" i="11"/>
  <c r="R704" i="11"/>
  <c r="P704" i="11"/>
  <c r="BI699" i="11"/>
  <c r="BH699" i="11"/>
  <c r="BG699" i="11"/>
  <c r="BF699" i="11"/>
  <c r="T699" i="11"/>
  <c r="R699" i="11"/>
  <c r="P699" i="11"/>
  <c r="BI694" i="11"/>
  <c r="BH694" i="11"/>
  <c r="BG694" i="11"/>
  <c r="BF694" i="11"/>
  <c r="T694" i="11"/>
  <c r="R694" i="11"/>
  <c r="P694" i="11"/>
  <c r="BI689" i="11"/>
  <c r="BH689" i="11"/>
  <c r="BG689" i="11"/>
  <c r="BF689" i="11"/>
  <c r="T689" i="11"/>
  <c r="R689" i="11"/>
  <c r="P689" i="11"/>
  <c r="BI684" i="11"/>
  <c r="BH684" i="11"/>
  <c r="BG684" i="11"/>
  <c r="BF684" i="11"/>
  <c r="T684" i="11"/>
  <c r="R684" i="11"/>
  <c r="P684" i="11"/>
  <c r="BI682" i="11"/>
  <c r="BH682" i="11"/>
  <c r="BG682" i="11"/>
  <c r="BF682" i="11"/>
  <c r="T682" i="11"/>
  <c r="R682" i="11"/>
  <c r="P682" i="11"/>
  <c r="BI677" i="11"/>
  <c r="BH677" i="11"/>
  <c r="BG677" i="11"/>
  <c r="BF677" i="11"/>
  <c r="T677" i="11"/>
  <c r="R677" i="11"/>
  <c r="P677" i="11"/>
  <c r="BI672" i="11"/>
  <c r="BH672" i="11"/>
  <c r="BG672" i="11"/>
  <c r="BF672" i="11"/>
  <c r="T672" i="11"/>
  <c r="R672" i="11"/>
  <c r="P672" i="11"/>
  <c r="BI669" i="11"/>
  <c r="BH669" i="11"/>
  <c r="BG669" i="11"/>
  <c r="BF669" i="11"/>
  <c r="T669" i="11"/>
  <c r="R669" i="11"/>
  <c r="P669" i="11"/>
  <c r="BI667" i="11"/>
  <c r="BH667" i="11"/>
  <c r="BG667" i="11"/>
  <c r="BF667" i="11"/>
  <c r="T667" i="11"/>
  <c r="R667" i="11"/>
  <c r="P667" i="11"/>
  <c r="BI665" i="11"/>
  <c r="BH665" i="11"/>
  <c r="BG665" i="11"/>
  <c r="BF665" i="11"/>
  <c r="T665" i="11"/>
  <c r="R665" i="11"/>
  <c r="P665" i="11"/>
  <c r="BI659" i="11"/>
  <c r="BH659" i="11"/>
  <c r="BG659" i="11"/>
  <c r="BF659" i="11"/>
  <c r="T659" i="11"/>
  <c r="R659" i="11"/>
  <c r="P659" i="11"/>
  <c r="BI656" i="11"/>
  <c r="BH656" i="11"/>
  <c r="BG656" i="11"/>
  <c r="BF656" i="11"/>
  <c r="T656" i="11"/>
  <c r="R656" i="11"/>
  <c r="P656" i="11"/>
  <c r="BI654" i="11"/>
  <c r="BH654" i="11"/>
  <c r="BG654" i="11"/>
  <c r="BF654" i="11"/>
  <c r="T654" i="11"/>
  <c r="R654" i="11"/>
  <c r="P654" i="11"/>
  <c r="BI652" i="11"/>
  <c r="BH652" i="11"/>
  <c r="BG652" i="11"/>
  <c r="BF652" i="11"/>
  <c r="T652" i="11"/>
  <c r="R652" i="11"/>
  <c r="P652" i="11"/>
  <c r="BI648" i="11"/>
  <c r="BH648" i="11"/>
  <c r="BG648" i="11"/>
  <c r="BF648" i="11"/>
  <c r="T648" i="11"/>
  <c r="R648" i="11"/>
  <c r="P648" i="11"/>
  <c r="BI644" i="11"/>
  <c r="BH644" i="11"/>
  <c r="BG644" i="11"/>
  <c r="BF644" i="11"/>
  <c r="T644" i="11"/>
  <c r="R644" i="11"/>
  <c r="P644" i="11"/>
  <c r="BI638" i="11"/>
  <c r="BH638" i="11"/>
  <c r="BG638" i="11"/>
  <c r="BF638" i="11"/>
  <c r="T638" i="11"/>
  <c r="R638" i="11"/>
  <c r="P638" i="11"/>
  <c r="BI636" i="11"/>
  <c r="BH636" i="11"/>
  <c r="BG636" i="11"/>
  <c r="BF636" i="11"/>
  <c r="T636" i="11"/>
  <c r="R636" i="11"/>
  <c r="P636" i="11"/>
  <c r="BI630" i="11"/>
  <c r="BH630" i="11"/>
  <c r="BG630" i="11"/>
  <c r="BF630" i="11"/>
  <c r="T630" i="11"/>
  <c r="R630" i="11"/>
  <c r="P630" i="11"/>
  <c r="BI628" i="11"/>
  <c r="BH628" i="11"/>
  <c r="BG628" i="11"/>
  <c r="BF628" i="11"/>
  <c r="T628" i="11"/>
  <c r="R628" i="11"/>
  <c r="P628" i="11"/>
  <c r="BI622" i="11"/>
  <c r="BH622" i="11"/>
  <c r="BG622" i="11"/>
  <c r="BF622" i="11"/>
  <c r="T622" i="11"/>
  <c r="R622" i="11"/>
  <c r="P622" i="11"/>
  <c r="BI620" i="11"/>
  <c r="BH620" i="11"/>
  <c r="BG620" i="11"/>
  <c r="BF620" i="11"/>
  <c r="T620" i="11"/>
  <c r="R620" i="11"/>
  <c r="P620" i="11"/>
  <c r="BI615" i="11"/>
  <c r="BH615" i="11"/>
  <c r="BG615" i="11"/>
  <c r="BF615" i="11"/>
  <c r="T615" i="11"/>
  <c r="R615" i="11"/>
  <c r="P615" i="11"/>
  <c r="BI613" i="11"/>
  <c r="BH613" i="11"/>
  <c r="BG613" i="11"/>
  <c r="BF613" i="11"/>
  <c r="T613" i="11"/>
  <c r="R613" i="11"/>
  <c r="P613" i="11"/>
  <c r="BI608" i="11"/>
  <c r="BH608" i="11"/>
  <c r="BG608" i="11"/>
  <c r="BF608" i="11"/>
  <c r="T608" i="11"/>
  <c r="R608" i="11"/>
  <c r="P608" i="11"/>
  <c r="BI604" i="11"/>
  <c r="BH604" i="11"/>
  <c r="BG604" i="11"/>
  <c r="BF604" i="11"/>
  <c r="T604" i="11"/>
  <c r="R604" i="11"/>
  <c r="P604" i="11"/>
  <c r="BI599" i="11"/>
  <c r="BH599" i="11"/>
  <c r="BG599" i="11"/>
  <c r="BF599" i="11"/>
  <c r="T599" i="11"/>
  <c r="R599" i="11"/>
  <c r="P599" i="11"/>
  <c r="BI597" i="11"/>
  <c r="BH597" i="11"/>
  <c r="BG597" i="11"/>
  <c r="BF597" i="11"/>
  <c r="T597" i="11"/>
  <c r="R597" i="11"/>
  <c r="P597" i="11"/>
  <c r="BI592" i="11"/>
  <c r="BH592" i="11"/>
  <c r="BG592" i="11"/>
  <c r="BF592" i="11"/>
  <c r="T592" i="11"/>
  <c r="R592" i="11"/>
  <c r="P592" i="11"/>
  <c r="BI586" i="11"/>
  <c r="BH586" i="11"/>
  <c r="BG586" i="11"/>
  <c r="BF586" i="11"/>
  <c r="T586" i="11"/>
  <c r="R586" i="11"/>
  <c r="P586" i="11"/>
  <c r="BI580" i="11"/>
  <c r="BH580" i="11"/>
  <c r="BG580" i="11"/>
  <c r="BF580" i="11"/>
  <c r="T580" i="11"/>
  <c r="R580" i="11"/>
  <c r="P580" i="11"/>
  <c r="BI574" i="11"/>
  <c r="BH574" i="11"/>
  <c r="BG574" i="11"/>
  <c r="BF574" i="11"/>
  <c r="T574" i="11"/>
  <c r="R574" i="11"/>
  <c r="P574" i="11"/>
  <c r="BI568" i="11"/>
  <c r="BH568" i="11"/>
  <c r="BG568" i="11"/>
  <c r="BF568" i="11"/>
  <c r="T568" i="11"/>
  <c r="R568" i="11"/>
  <c r="P568" i="11"/>
  <c r="BI562" i="11"/>
  <c r="BH562" i="11"/>
  <c r="BG562" i="11"/>
  <c r="BF562" i="11"/>
  <c r="T562" i="11"/>
  <c r="R562" i="11"/>
  <c r="P562" i="11"/>
  <c r="BI554" i="11"/>
  <c r="BH554" i="11"/>
  <c r="BG554" i="11"/>
  <c r="BF554" i="11"/>
  <c r="T554" i="11"/>
  <c r="R554" i="11"/>
  <c r="P554" i="11"/>
  <c r="BI548" i="11"/>
  <c r="BH548" i="11"/>
  <c r="BG548" i="11"/>
  <c r="BF548" i="11"/>
  <c r="T548" i="11"/>
  <c r="R548" i="11"/>
  <c r="P548" i="11"/>
  <c r="BI542" i="11"/>
  <c r="BH542" i="11"/>
  <c r="BG542" i="11"/>
  <c r="BF542" i="11"/>
  <c r="T542" i="11"/>
  <c r="R542" i="11"/>
  <c r="P542" i="11"/>
  <c r="BI540" i="11"/>
  <c r="BH540" i="11"/>
  <c r="BG540" i="11"/>
  <c r="BF540" i="11"/>
  <c r="T540" i="11"/>
  <c r="R540" i="11"/>
  <c r="P540" i="11"/>
  <c r="BI534" i="11"/>
  <c r="BH534" i="11"/>
  <c r="BG534" i="11"/>
  <c r="BF534" i="11"/>
  <c r="T534" i="11"/>
  <c r="R534" i="11"/>
  <c r="P534" i="11"/>
  <c r="BI528" i="11"/>
  <c r="BH528" i="11"/>
  <c r="BG528" i="11"/>
  <c r="BF528" i="11"/>
  <c r="T528" i="11"/>
  <c r="R528" i="11"/>
  <c r="P528" i="11"/>
  <c r="BI522" i="11"/>
  <c r="BH522" i="11"/>
  <c r="BG522" i="11"/>
  <c r="BF522" i="11"/>
  <c r="T522" i="11"/>
  <c r="R522" i="11"/>
  <c r="P522" i="11"/>
  <c r="BI517" i="11"/>
  <c r="BH517" i="11"/>
  <c r="BG517" i="11"/>
  <c r="BF517" i="11"/>
  <c r="T517" i="11"/>
  <c r="R517" i="11"/>
  <c r="P517" i="11"/>
  <c r="BI511" i="11"/>
  <c r="BH511" i="11"/>
  <c r="BG511" i="11"/>
  <c r="BF511" i="11"/>
  <c r="T511" i="11"/>
  <c r="R511" i="11"/>
  <c r="P511" i="11"/>
  <c r="BI505" i="11"/>
  <c r="BH505" i="11"/>
  <c r="BG505" i="11"/>
  <c r="BF505" i="11"/>
  <c r="T505" i="11"/>
  <c r="R505" i="11"/>
  <c r="P505" i="11"/>
  <c r="BI499" i="11"/>
  <c r="BH499" i="11"/>
  <c r="BG499" i="11"/>
  <c r="BF499" i="11"/>
  <c r="T499" i="11"/>
  <c r="R499" i="11"/>
  <c r="P499" i="11"/>
  <c r="BI491" i="11"/>
  <c r="BH491" i="11"/>
  <c r="BG491" i="11"/>
  <c r="BF491" i="11"/>
  <c r="T491" i="11"/>
  <c r="R491" i="11"/>
  <c r="P491" i="11"/>
  <c r="BI483" i="11"/>
  <c r="BH483" i="11"/>
  <c r="BG483" i="11"/>
  <c r="BF483" i="11"/>
  <c r="T483" i="11"/>
  <c r="R483" i="11"/>
  <c r="P483" i="11"/>
  <c r="BI477" i="11"/>
  <c r="BH477" i="11"/>
  <c r="BG477" i="11"/>
  <c r="BF477" i="11"/>
  <c r="T477" i="11"/>
  <c r="R477" i="11"/>
  <c r="P477" i="11"/>
  <c r="BI471" i="11"/>
  <c r="BH471" i="11"/>
  <c r="BG471" i="11"/>
  <c r="BF471" i="11"/>
  <c r="T471" i="11"/>
  <c r="R471" i="11"/>
  <c r="P471" i="11"/>
  <c r="BI465" i="11"/>
  <c r="BH465" i="11"/>
  <c r="BG465" i="11"/>
  <c r="BF465" i="11"/>
  <c r="T465" i="11"/>
  <c r="R465" i="11"/>
  <c r="P465" i="11"/>
  <c r="BI459" i="11"/>
  <c r="BH459" i="11"/>
  <c r="BG459" i="11"/>
  <c r="BF459" i="11"/>
  <c r="T459" i="11"/>
  <c r="R459" i="11"/>
  <c r="P459" i="11"/>
  <c r="BI453" i="11"/>
  <c r="BH453" i="11"/>
  <c r="BG453" i="11"/>
  <c r="BF453" i="11"/>
  <c r="T453" i="11"/>
  <c r="R453" i="11"/>
  <c r="P453" i="11"/>
  <c r="BI445" i="11"/>
  <c r="BH445" i="11"/>
  <c r="BG445" i="11"/>
  <c r="BF445" i="11"/>
  <c r="T445" i="11"/>
  <c r="R445" i="11"/>
  <c r="P445" i="11"/>
  <c r="BI439" i="11"/>
  <c r="BH439" i="11"/>
  <c r="BG439" i="11"/>
  <c r="BF439" i="11"/>
  <c r="T439" i="11"/>
  <c r="R439" i="11"/>
  <c r="P439" i="11"/>
  <c r="BI433" i="11"/>
  <c r="BH433" i="11"/>
  <c r="BG433" i="11"/>
  <c r="BF433" i="11"/>
  <c r="T433" i="11"/>
  <c r="R433" i="11"/>
  <c r="P433" i="11"/>
  <c r="BI427" i="11"/>
  <c r="BH427" i="11"/>
  <c r="BG427" i="11"/>
  <c r="BF427" i="11"/>
  <c r="T427" i="11"/>
  <c r="R427" i="11"/>
  <c r="P427" i="11"/>
  <c r="BI421" i="11"/>
  <c r="BH421" i="11"/>
  <c r="BG421" i="11"/>
  <c r="BF421" i="11"/>
  <c r="T421" i="11"/>
  <c r="R421" i="11"/>
  <c r="P421" i="11"/>
  <c r="BI415" i="11"/>
  <c r="BH415" i="11"/>
  <c r="BG415" i="11"/>
  <c r="BF415" i="11"/>
  <c r="T415" i="11"/>
  <c r="R415" i="11"/>
  <c r="P415" i="11"/>
  <c r="BI412" i="11"/>
  <c r="BH412" i="11"/>
  <c r="BG412" i="11"/>
  <c r="BF412" i="11"/>
  <c r="T412" i="11"/>
  <c r="R412" i="11"/>
  <c r="P412" i="11"/>
  <c r="BI410" i="11"/>
  <c r="BH410" i="11"/>
  <c r="BG410" i="11"/>
  <c r="BF410" i="11"/>
  <c r="T410" i="11"/>
  <c r="R410" i="11"/>
  <c r="P410" i="11"/>
  <c r="BI408" i="11"/>
  <c r="BH408" i="11"/>
  <c r="BG408" i="11"/>
  <c r="BF408" i="11"/>
  <c r="T408" i="11"/>
  <c r="R408" i="11"/>
  <c r="P408" i="11"/>
  <c r="BI404" i="11"/>
  <c r="BH404" i="11"/>
  <c r="BG404" i="11"/>
  <c r="BF404" i="11"/>
  <c r="T404" i="11"/>
  <c r="R404" i="11"/>
  <c r="P404" i="11"/>
  <c r="BI400" i="11"/>
  <c r="BH400" i="11"/>
  <c r="BG400" i="11"/>
  <c r="BF400" i="11"/>
  <c r="T400" i="11"/>
  <c r="R400" i="11"/>
  <c r="P400" i="11"/>
  <c r="BI394" i="11"/>
  <c r="BH394" i="11"/>
  <c r="BG394" i="11"/>
  <c r="BF394" i="11"/>
  <c r="T394" i="11"/>
  <c r="R394" i="11"/>
  <c r="P394" i="11"/>
  <c r="BI389" i="11"/>
  <c r="BH389" i="11"/>
  <c r="BG389" i="11"/>
  <c r="BF389" i="11"/>
  <c r="T389" i="11"/>
  <c r="R389" i="11"/>
  <c r="P389" i="11"/>
  <c r="BI384" i="11"/>
  <c r="BH384" i="11"/>
  <c r="BG384" i="11"/>
  <c r="BF384" i="11"/>
  <c r="T384" i="11"/>
  <c r="R384" i="11"/>
  <c r="P384" i="11"/>
  <c r="BI380" i="11"/>
  <c r="BH380" i="11"/>
  <c r="BG380" i="11"/>
  <c r="BF380" i="11"/>
  <c r="T380" i="11"/>
  <c r="R380" i="11"/>
  <c r="P380" i="11"/>
  <c r="BI376" i="11"/>
  <c r="BH376" i="11"/>
  <c r="BG376" i="11"/>
  <c r="BF376" i="11"/>
  <c r="T376" i="11"/>
  <c r="R376" i="11"/>
  <c r="P376" i="11"/>
  <c r="BI372" i="11"/>
  <c r="BH372" i="11"/>
  <c r="BG372" i="11"/>
  <c r="BF372" i="11"/>
  <c r="T372" i="11"/>
  <c r="R372" i="11"/>
  <c r="P372" i="11"/>
  <c r="BI366" i="11"/>
  <c r="BH366" i="11"/>
  <c r="BG366" i="11"/>
  <c r="BF366" i="11"/>
  <c r="T366" i="11"/>
  <c r="R366" i="11"/>
  <c r="P366" i="11"/>
  <c r="BI360" i="11"/>
  <c r="BH360" i="11"/>
  <c r="BG360" i="11"/>
  <c r="BF360" i="11"/>
  <c r="T360" i="11"/>
  <c r="R360" i="11"/>
  <c r="P360" i="11"/>
  <c r="BI354" i="11"/>
  <c r="BH354" i="11"/>
  <c r="BG354" i="11"/>
  <c r="BF354" i="11"/>
  <c r="T354" i="11"/>
  <c r="R354" i="11"/>
  <c r="P354" i="11"/>
  <c r="BI348" i="11"/>
  <c r="BH348" i="11"/>
  <c r="BG348" i="11"/>
  <c r="BF348" i="11"/>
  <c r="T348" i="11"/>
  <c r="R348" i="11"/>
  <c r="P348" i="11"/>
  <c r="BI342" i="11"/>
  <c r="BH342" i="11"/>
  <c r="BG342" i="11"/>
  <c r="BF342" i="11"/>
  <c r="T342" i="11"/>
  <c r="R342" i="11"/>
  <c r="P342" i="11"/>
  <c r="BI336" i="11"/>
  <c r="BH336" i="11"/>
  <c r="BG336" i="11"/>
  <c r="BF336" i="11"/>
  <c r="T336" i="11"/>
  <c r="R336" i="11"/>
  <c r="P336" i="11"/>
  <c r="BI330" i="11"/>
  <c r="BH330" i="11"/>
  <c r="BG330" i="11"/>
  <c r="BF330" i="11"/>
  <c r="T330" i="11"/>
  <c r="R330" i="11"/>
  <c r="P330" i="11"/>
  <c r="BI324" i="11"/>
  <c r="BH324" i="11"/>
  <c r="BG324" i="11"/>
  <c r="BF324" i="11"/>
  <c r="T324" i="11"/>
  <c r="R324" i="11"/>
  <c r="P324" i="11"/>
  <c r="BI321" i="11"/>
  <c r="BH321" i="11"/>
  <c r="BG321" i="11"/>
  <c r="BF321" i="11"/>
  <c r="T321" i="11"/>
  <c r="R321" i="11"/>
  <c r="P321" i="11"/>
  <c r="BI319" i="11"/>
  <c r="BH319" i="11"/>
  <c r="BG319" i="11"/>
  <c r="BF319" i="11"/>
  <c r="T319" i="11"/>
  <c r="R319" i="11"/>
  <c r="P319" i="11"/>
  <c r="BI317" i="11"/>
  <c r="BH317" i="11"/>
  <c r="BG317" i="11"/>
  <c r="BF317" i="11"/>
  <c r="T317" i="11"/>
  <c r="R317" i="11"/>
  <c r="P317" i="11"/>
  <c r="BI315" i="11"/>
  <c r="BH315" i="11"/>
  <c r="BG315" i="11"/>
  <c r="BF315" i="11"/>
  <c r="T315" i="11"/>
  <c r="R315" i="11"/>
  <c r="P315" i="11"/>
  <c r="BI313" i="11"/>
  <c r="BH313" i="11"/>
  <c r="BG313" i="11"/>
  <c r="BF313" i="11"/>
  <c r="T313" i="11"/>
  <c r="R313" i="11"/>
  <c r="P313" i="11"/>
  <c r="BI311" i="11"/>
  <c r="BH311" i="11"/>
  <c r="BG311" i="11"/>
  <c r="BF311" i="11"/>
  <c r="T311" i="11"/>
  <c r="R311" i="11"/>
  <c r="P311" i="11"/>
  <c r="BI305" i="11"/>
  <c r="BH305" i="11"/>
  <c r="BG305" i="11"/>
  <c r="BF305" i="11"/>
  <c r="T305" i="11"/>
  <c r="R305" i="11"/>
  <c r="P305" i="11"/>
  <c r="BI302" i="11"/>
  <c r="BH302" i="11"/>
  <c r="BG302" i="11"/>
  <c r="BF302" i="11"/>
  <c r="T302" i="11"/>
  <c r="R302" i="11"/>
  <c r="P302" i="11"/>
  <c r="BI298" i="11"/>
  <c r="BH298" i="11"/>
  <c r="BG298" i="11"/>
  <c r="BF298" i="11"/>
  <c r="T298" i="11"/>
  <c r="R298" i="11"/>
  <c r="P298" i="11"/>
  <c r="BI296" i="11"/>
  <c r="BH296" i="11"/>
  <c r="BG296" i="11"/>
  <c r="BF296" i="11"/>
  <c r="T296" i="11"/>
  <c r="R296" i="11"/>
  <c r="P296" i="11"/>
  <c r="BI294" i="11"/>
  <c r="BH294" i="11"/>
  <c r="BG294" i="11"/>
  <c r="BF294" i="11"/>
  <c r="T294" i="11"/>
  <c r="R294" i="11"/>
  <c r="P294" i="11"/>
  <c r="BI290" i="11"/>
  <c r="BH290" i="11"/>
  <c r="BG290" i="11"/>
  <c r="BF290" i="11"/>
  <c r="T290" i="11"/>
  <c r="R290" i="11"/>
  <c r="P290" i="11"/>
  <c r="BI288" i="11"/>
  <c r="BH288" i="11"/>
  <c r="BG288" i="11"/>
  <c r="BF288" i="11"/>
  <c r="T288" i="11"/>
  <c r="R288" i="11"/>
  <c r="P288" i="11"/>
  <c r="BI284" i="11"/>
  <c r="BH284" i="11"/>
  <c r="BG284" i="11"/>
  <c r="BF284" i="11"/>
  <c r="T284" i="11"/>
  <c r="T283" i="11" s="1"/>
  <c r="R284" i="11"/>
  <c r="R283" i="11" s="1"/>
  <c r="P284" i="11"/>
  <c r="P283" i="11" s="1"/>
  <c r="BI281" i="11"/>
  <c r="BH281" i="11"/>
  <c r="BG281" i="11"/>
  <c r="BF281" i="11"/>
  <c r="T281" i="11"/>
  <c r="R281" i="11"/>
  <c r="P281" i="11"/>
  <c r="BI279" i="11"/>
  <c r="BH279" i="11"/>
  <c r="BG279" i="11"/>
  <c r="BF279" i="11"/>
  <c r="T279" i="11"/>
  <c r="R279" i="11"/>
  <c r="P279" i="11"/>
  <c r="BI275" i="11"/>
  <c r="BH275" i="11"/>
  <c r="BG275" i="11"/>
  <c r="BF275" i="11"/>
  <c r="T275" i="11"/>
  <c r="R275" i="11"/>
  <c r="P275" i="11"/>
  <c r="BI273" i="11"/>
  <c r="BH273" i="11"/>
  <c r="BG273" i="11"/>
  <c r="BF273" i="11"/>
  <c r="T273" i="11"/>
  <c r="R273" i="11"/>
  <c r="P273" i="11"/>
  <c r="BI271" i="11"/>
  <c r="BH271" i="11"/>
  <c r="BG271" i="11"/>
  <c r="BF271" i="11"/>
  <c r="T271" i="11"/>
  <c r="R271" i="11"/>
  <c r="P271" i="11"/>
  <c r="BI264" i="11"/>
  <c r="BH264" i="11"/>
  <c r="BG264" i="11"/>
  <c r="BF264" i="11"/>
  <c r="T264" i="11"/>
  <c r="R264" i="11"/>
  <c r="P264" i="11"/>
  <c r="BI260" i="11"/>
  <c r="BH260" i="11"/>
  <c r="BG260" i="11"/>
  <c r="BF260" i="11"/>
  <c r="T260" i="11"/>
  <c r="R260" i="11"/>
  <c r="P260" i="11"/>
  <c r="BI251" i="11"/>
  <c r="BH251" i="11"/>
  <c r="BG251" i="11"/>
  <c r="BF251" i="11"/>
  <c r="T251" i="11"/>
  <c r="T250" i="11"/>
  <c r="R251" i="11"/>
  <c r="R250" i="11" s="1"/>
  <c r="P251" i="11"/>
  <c r="P250" i="11"/>
  <c r="BI248" i="11"/>
  <c r="BH248" i="11"/>
  <c r="BG248" i="11"/>
  <c r="BF248" i="11"/>
  <c r="T248" i="11"/>
  <c r="R248" i="11"/>
  <c r="P248" i="11"/>
  <c r="BI246" i="11"/>
  <c r="BH246" i="11"/>
  <c r="BG246" i="11"/>
  <c r="BF246" i="11"/>
  <c r="T246" i="11"/>
  <c r="R246" i="11"/>
  <c r="P246" i="11"/>
  <c r="BI244" i="11"/>
  <c r="BH244" i="11"/>
  <c r="BG244" i="11"/>
  <c r="BF244" i="11"/>
  <c r="T244" i="11"/>
  <c r="R244" i="11"/>
  <c r="P244" i="11"/>
  <c r="BI236" i="11"/>
  <c r="BH236" i="11"/>
  <c r="BG236" i="11"/>
  <c r="BF236" i="11"/>
  <c r="T236" i="11"/>
  <c r="R236" i="11"/>
  <c r="P236" i="11"/>
  <c r="BI233" i="11"/>
  <c r="BH233" i="11"/>
  <c r="BG233" i="11"/>
  <c r="BF233" i="11"/>
  <c r="T233" i="11"/>
  <c r="T232" i="11"/>
  <c r="R233" i="11"/>
  <c r="R232" i="11"/>
  <c r="P233" i="11"/>
  <c r="P232" i="11"/>
  <c r="BI226" i="11"/>
  <c r="BH226" i="11"/>
  <c r="BG226" i="11"/>
  <c r="BF226" i="11"/>
  <c r="T226" i="11"/>
  <c r="R226" i="11"/>
  <c r="P226" i="11"/>
  <c r="BI220" i="11"/>
  <c r="BH220" i="11"/>
  <c r="BG220" i="11"/>
  <c r="BF220" i="11"/>
  <c r="T220" i="11"/>
  <c r="R220" i="11"/>
  <c r="P220" i="11"/>
  <c r="BI214" i="11"/>
  <c r="BH214" i="11"/>
  <c r="BG214" i="11"/>
  <c r="BF214" i="11"/>
  <c r="T214" i="11"/>
  <c r="R214" i="11"/>
  <c r="P214" i="11"/>
  <c r="BI209" i="11"/>
  <c r="BH209" i="11"/>
  <c r="BG209" i="11"/>
  <c r="BF209" i="11"/>
  <c r="T209" i="11"/>
  <c r="R209" i="11"/>
  <c r="P209" i="11"/>
  <c r="BI203" i="11"/>
  <c r="BH203" i="11"/>
  <c r="BG203" i="11"/>
  <c r="BF203" i="11"/>
  <c r="T203" i="11"/>
  <c r="R203" i="11"/>
  <c r="P203" i="11"/>
  <c r="BI199" i="11"/>
  <c r="BH199" i="11"/>
  <c r="BG199" i="11"/>
  <c r="BF199" i="11"/>
  <c r="T199" i="11"/>
  <c r="R199" i="11"/>
  <c r="P199" i="11"/>
  <c r="BI193" i="11"/>
  <c r="BH193" i="11"/>
  <c r="BG193" i="11"/>
  <c r="BF193" i="11"/>
  <c r="T193" i="11"/>
  <c r="R193" i="11"/>
  <c r="P193" i="11"/>
  <c r="BI187" i="11"/>
  <c r="BH187" i="11"/>
  <c r="BG187" i="11"/>
  <c r="BF187" i="11"/>
  <c r="T187" i="11"/>
  <c r="R187" i="11"/>
  <c r="P187" i="11"/>
  <c r="BI183" i="11"/>
  <c r="BH183" i="11"/>
  <c r="BG183" i="11"/>
  <c r="BF183" i="11"/>
  <c r="T183" i="11"/>
  <c r="R183" i="11"/>
  <c r="P183" i="11"/>
  <c r="BI177" i="11"/>
  <c r="BH177" i="11"/>
  <c r="BG177" i="11"/>
  <c r="BF177" i="11"/>
  <c r="T177" i="11"/>
  <c r="R177" i="11"/>
  <c r="P177" i="11"/>
  <c r="BI175" i="11"/>
  <c r="BH175" i="11"/>
  <c r="BG175" i="11"/>
  <c r="BF175" i="11"/>
  <c r="T175" i="11"/>
  <c r="R175" i="11"/>
  <c r="P175" i="11"/>
  <c r="BI169" i="11"/>
  <c r="BH169" i="11"/>
  <c r="BG169" i="11"/>
  <c r="BF169" i="11"/>
  <c r="T169" i="11"/>
  <c r="R169" i="11"/>
  <c r="P169" i="11"/>
  <c r="BI161" i="11"/>
  <c r="BH161" i="11"/>
  <c r="BG161" i="11"/>
  <c r="BF161" i="11"/>
  <c r="T161" i="11"/>
  <c r="R161" i="11"/>
  <c r="P161" i="11"/>
  <c r="BI155" i="11"/>
  <c r="BH155" i="11"/>
  <c r="BG155" i="11"/>
  <c r="BF155" i="11"/>
  <c r="T155" i="11"/>
  <c r="R155" i="11"/>
  <c r="P155" i="11"/>
  <c r="BI149" i="11"/>
  <c r="BH149" i="11"/>
  <c r="BG149" i="11"/>
  <c r="BF149" i="11"/>
  <c r="T149" i="11"/>
  <c r="R149" i="11"/>
  <c r="P149" i="11"/>
  <c r="J143" i="11"/>
  <c r="J142" i="11"/>
  <c r="F142" i="11"/>
  <c r="F140" i="11"/>
  <c r="E138" i="11"/>
  <c r="J94" i="11"/>
  <c r="J93" i="11"/>
  <c r="F93" i="11"/>
  <c r="F91" i="11"/>
  <c r="E89" i="11"/>
  <c r="J20" i="11"/>
  <c r="E20" i="11"/>
  <c r="F94" i="11"/>
  <c r="J19" i="11"/>
  <c r="J14" i="11"/>
  <c r="J140" i="11" s="1"/>
  <c r="E7" i="11"/>
  <c r="E134" i="11" s="1"/>
  <c r="J37" i="10"/>
  <c r="J36" i="10"/>
  <c r="AY105" i="1"/>
  <c r="J35" i="10"/>
  <c r="AX105" i="1"/>
  <c r="BI675" i="10"/>
  <c r="BH675" i="10"/>
  <c r="BG675" i="10"/>
  <c r="BF675" i="10"/>
  <c r="T675" i="10"/>
  <c r="R675" i="10"/>
  <c r="P675" i="10"/>
  <c r="BI673" i="10"/>
  <c r="BH673" i="10"/>
  <c r="BG673" i="10"/>
  <c r="BF673" i="10"/>
  <c r="T673" i="10"/>
  <c r="R673" i="10"/>
  <c r="P673" i="10"/>
  <c r="BI671" i="10"/>
  <c r="BH671" i="10"/>
  <c r="BG671" i="10"/>
  <c r="BF671" i="10"/>
  <c r="T671" i="10"/>
  <c r="R671" i="10"/>
  <c r="P671" i="10"/>
  <c r="BI669" i="10"/>
  <c r="BH669" i="10"/>
  <c r="BG669" i="10"/>
  <c r="BF669" i="10"/>
  <c r="T669" i="10"/>
  <c r="R669" i="10"/>
  <c r="P669" i="10"/>
  <c r="BI667" i="10"/>
  <c r="BH667" i="10"/>
  <c r="BG667" i="10"/>
  <c r="BF667" i="10"/>
  <c r="T667" i="10"/>
  <c r="R667" i="10"/>
  <c r="P667" i="10"/>
  <c r="BI664" i="10"/>
  <c r="BH664" i="10"/>
  <c r="BG664" i="10"/>
  <c r="BF664" i="10"/>
  <c r="T664" i="10"/>
  <c r="R664" i="10"/>
  <c r="P664" i="10"/>
  <c r="BI662" i="10"/>
  <c r="BH662" i="10"/>
  <c r="BG662" i="10"/>
  <c r="BF662" i="10"/>
  <c r="T662" i="10"/>
  <c r="R662" i="10"/>
  <c r="P662" i="10"/>
  <c r="BI660" i="10"/>
  <c r="BH660" i="10"/>
  <c r="BG660" i="10"/>
  <c r="BF660" i="10"/>
  <c r="T660" i="10"/>
  <c r="R660" i="10"/>
  <c r="P660" i="10"/>
  <c r="BI657" i="10"/>
  <c r="BH657" i="10"/>
  <c r="BG657" i="10"/>
  <c r="BF657" i="10"/>
  <c r="T657" i="10"/>
  <c r="R657" i="10"/>
  <c r="P657" i="10"/>
  <c r="BI655" i="10"/>
  <c r="BH655" i="10"/>
  <c r="BG655" i="10"/>
  <c r="BF655" i="10"/>
  <c r="T655" i="10"/>
  <c r="R655" i="10"/>
  <c r="P655" i="10"/>
  <c r="BI653" i="10"/>
  <c r="BH653" i="10"/>
  <c r="BG653" i="10"/>
  <c r="BF653" i="10"/>
  <c r="T653" i="10"/>
  <c r="R653" i="10"/>
  <c r="P653" i="10"/>
  <c r="BI651" i="10"/>
  <c r="BH651" i="10"/>
  <c r="BG651" i="10"/>
  <c r="BF651" i="10"/>
  <c r="T651" i="10"/>
  <c r="R651" i="10"/>
  <c r="P651" i="10"/>
  <c r="BI649" i="10"/>
  <c r="BH649" i="10"/>
  <c r="BG649" i="10"/>
  <c r="BF649" i="10"/>
  <c r="T649" i="10"/>
  <c r="R649" i="10"/>
  <c r="P649" i="10"/>
  <c r="BI646" i="10"/>
  <c r="BH646" i="10"/>
  <c r="BG646" i="10"/>
  <c r="BF646" i="10"/>
  <c r="T646" i="10"/>
  <c r="R646" i="10"/>
  <c r="P646" i="10"/>
  <c r="BI644" i="10"/>
  <c r="BH644" i="10"/>
  <c r="BG644" i="10"/>
  <c r="BF644" i="10"/>
  <c r="T644" i="10"/>
  <c r="R644" i="10"/>
  <c r="P644" i="10"/>
  <c r="BI642" i="10"/>
  <c r="BH642" i="10"/>
  <c r="BG642" i="10"/>
  <c r="BF642" i="10"/>
  <c r="T642" i="10"/>
  <c r="R642" i="10"/>
  <c r="P642" i="10"/>
  <c r="BI640" i="10"/>
  <c r="BH640" i="10"/>
  <c r="BG640" i="10"/>
  <c r="BF640" i="10"/>
  <c r="T640" i="10"/>
  <c r="R640" i="10"/>
  <c r="P640" i="10"/>
  <c r="BI638" i="10"/>
  <c r="BH638" i="10"/>
  <c r="BG638" i="10"/>
  <c r="BF638" i="10"/>
  <c r="T638" i="10"/>
  <c r="R638" i="10"/>
  <c r="P638" i="10"/>
  <c r="BI636" i="10"/>
  <c r="BH636" i="10"/>
  <c r="BG636" i="10"/>
  <c r="BF636" i="10"/>
  <c r="T636" i="10"/>
  <c r="R636" i="10"/>
  <c r="P636" i="10"/>
  <c r="BI634" i="10"/>
  <c r="BH634" i="10"/>
  <c r="BG634" i="10"/>
  <c r="BF634" i="10"/>
  <c r="T634" i="10"/>
  <c r="R634" i="10"/>
  <c r="P634" i="10"/>
  <c r="BI631" i="10"/>
  <c r="BH631" i="10"/>
  <c r="BG631" i="10"/>
  <c r="BF631" i="10"/>
  <c r="T631" i="10"/>
  <c r="R631" i="10"/>
  <c r="P631" i="10"/>
  <c r="BI629" i="10"/>
  <c r="BH629" i="10"/>
  <c r="BG629" i="10"/>
  <c r="BF629" i="10"/>
  <c r="T629" i="10"/>
  <c r="R629" i="10"/>
  <c r="P629" i="10"/>
  <c r="BI627" i="10"/>
  <c r="BH627" i="10"/>
  <c r="BG627" i="10"/>
  <c r="BF627" i="10"/>
  <c r="T627" i="10"/>
  <c r="R627" i="10"/>
  <c r="P627" i="10"/>
  <c r="BI625" i="10"/>
  <c r="BH625" i="10"/>
  <c r="BG625" i="10"/>
  <c r="BF625" i="10"/>
  <c r="T625" i="10"/>
  <c r="R625" i="10"/>
  <c r="P625" i="10"/>
  <c r="BI623" i="10"/>
  <c r="BH623" i="10"/>
  <c r="BG623" i="10"/>
  <c r="BF623" i="10"/>
  <c r="T623" i="10"/>
  <c r="R623" i="10"/>
  <c r="P623" i="10"/>
  <c r="BI621" i="10"/>
  <c r="BH621" i="10"/>
  <c r="BG621" i="10"/>
  <c r="BF621" i="10"/>
  <c r="T621" i="10"/>
  <c r="R621" i="10"/>
  <c r="P621" i="10"/>
  <c r="BI619" i="10"/>
  <c r="BH619" i="10"/>
  <c r="BG619" i="10"/>
  <c r="BF619" i="10"/>
  <c r="T619" i="10"/>
  <c r="R619" i="10"/>
  <c r="P619" i="10"/>
  <c r="BI617" i="10"/>
  <c r="BH617" i="10"/>
  <c r="BG617" i="10"/>
  <c r="BF617" i="10"/>
  <c r="T617" i="10"/>
  <c r="R617" i="10"/>
  <c r="P617" i="10"/>
  <c r="BI615" i="10"/>
  <c r="BH615" i="10"/>
  <c r="BG615" i="10"/>
  <c r="BF615" i="10"/>
  <c r="T615" i="10"/>
  <c r="R615" i="10"/>
  <c r="P615" i="10"/>
  <c r="BI613" i="10"/>
  <c r="BH613" i="10"/>
  <c r="BG613" i="10"/>
  <c r="BF613" i="10"/>
  <c r="T613" i="10"/>
  <c r="R613" i="10"/>
  <c r="P613" i="10"/>
  <c r="BI611" i="10"/>
  <c r="BH611" i="10"/>
  <c r="BG611" i="10"/>
  <c r="BF611" i="10"/>
  <c r="T611" i="10"/>
  <c r="R611" i="10"/>
  <c r="P611" i="10"/>
  <c r="BI609" i="10"/>
  <c r="BH609" i="10"/>
  <c r="BG609" i="10"/>
  <c r="BF609" i="10"/>
  <c r="T609" i="10"/>
  <c r="R609" i="10"/>
  <c r="P609" i="10"/>
  <c r="BI607" i="10"/>
  <c r="BH607" i="10"/>
  <c r="BG607" i="10"/>
  <c r="BF607" i="10"/>
  <c r="T607" i="10"/>
  <c r="R607" i="10"/>
  <c r="P607" i="10"/>
  <c r="BI604" i="10"/>
  <c r="BH604" i="10"/>
  <c r="BG604" i="10"/>
  <c r="BF604" i="10"/>
  <c r="T604" i="10"/>
  <c r="R604" i="10"/>
  <c r="P604" i="10"/>
  <c r="BI602" i="10"/>
  <c r="BH602" i="10"/>
  <c r="BG602" i="10"/>
  <c r="BF602" i="10"/>
  <c r="T602" i="10"/>
  <c r="R602" i="10"/>
  <c r="P602" i="10"/>
  <c r="BI600" i="10"/>
  <c r="BH600" i="10"/>
  <c r="BG600" i="10"/>
  <c r="BF600" i="10"/>
  <c r="T600" i="10"/>
  <c r="R600" i="10"/>
  <c r="P600" i="10"/>
  <c r="BI598" i="10"/>
  <c r="BH598" i="10"/>
  <c r="BG598" i="10"/>
  <c r="BF598" i="10"/>
  <c r="T598" i="10"/>
  <c r="R598" i="10"/>
  <c r="P598" i="10"/>
  <c r="BI596" i="10"/>
  <c r="BH596" i="10"/>
  <c r="BG596" i="10"/>
  <c r="BF596" i="10"/>
  <c r="T596" i="10"/>
  <c r="R596" i="10"/>
  <c r="P596" i="10"/>
  <c r="BI594" i="10"/>
  <c r="BH594" i="10"/>
  <c r="BG594" i="10"/>
  <c r="BF594" i="10"/>
  <c r="T594" i="10"/>
  <c r="R594" i="10"/>
  <c r="P594" i="10"/>
  <c r="BI592" i="10"/>
  <c r="BH592" i="10"/>
  <c r="BG592" i="10"/>
  <c r="BF592" i="10"/>
  <c r="T592" i="10"/>
  <c r="R592" i="10"/>
  <c r="P592" i="10"/>
  <c r="BI590" i="10"/>
  <c r="BH590" i="10"/>
  <c r="BG590" i="10"/>
  <c r="BF590" i="10"/>
  <c r="T590" i="10"/>
  <c r="R590" i="10"/>
  <c r="P590" i="10"/>
  <c r="BI588" i="10"/>
  <c r="BH588" i="10"/>
  <c r="BG588" i="10"/>
  <c r="BF588" i="10"/>
  <c r="T588" i="10"/>
  <c r="R588" i="10"/>
  <c r="P588" i="10"/>
  <c r="BI586" i="10"/>
  <c r="BH586" i="10"/>
  <c r="BG586" i="10"/>
  <c r="BF586" i="10"/>
  <c r="T586" i="10"/>
  <c r="R586" i="10"/>
  <c r="P586" i="10"/>
  <c r="BI584" i="10"/>
  <c r="BH584" i="10"/>
  <c r="BG584" i="10"/>
  <c r="BF584" i="10"/>
  <c r="T584" i="10"/>
  <c r="R584" i="10"/>
  <c r="P584" i="10"/>
  <c r="BI582" i="10"/>
  <c r="BH582" i="10"/>
  <c r="BG582" i="10"/>
  <c r="BF582" i="10"/>
  <c r="T582" i="10"/>
  <c r="R582" i="10"/>
  <c r="P582" i="10"/>
  <c r="BI580" i="10"/>
  <c r="BH580" i="10"/>
  <c r="BG580" i="10"/>
  <c r="BF580" i="10"/>
  <c r="T580" i="10"/>
  <c r="R580" i="10"/>
  <c r="P580" i="10"/>
  <c r="BI578" i="10"/>
  <c r="BH578" i="10"/>
  <c r="BG578" i="10"/>
  <c r="BF578" i="10"/>
  <c r="T578" i="10"/>
  <c r="R578" i="10"/>
  <c r="P578" i="10"/>
  <c r="BI575" i="10"/>
  <c r="BH575" i="10"/>
  <c r="BG575" i="10"/>
  <c r="BF575" i="10"/>
  <c r="T575" i="10"/>
  <c r="R575" i="10"/>
  <c r="P575" i="10"/>
  <c r="BI573" i="10"/>
  <c r="BH573" i="10"/>
  <c r="BG573" i="10"/>
  <c r="BF573" i="10"/>
  <c r="T573" i="10"/>
  <c r="R573" i="10"/>
  <c r="P573" i="10"/>
  <c r="BI570" i="10"/>
  <c r="BH570" i="10"/>
  <c r="BG570" i="10"/>
  <c r="BF570" i="10"/>
  <c r="T570" i="10"/>
  <c r="R570" i="10"/>
  <c r="P570" i="10"/>
  <c r="BI568" i="10"/>
  <c r="BH568" i="10"/>
  <c r="BG568" i="10"/>
  <c r="BF568" i="10"/>
  <c r="T568" i="10"/>
  <c r="R568" i="10"/>
  <c r="P568" i="10"/>
  <c r="BI566" i="10"/>
  <c r="BH566" i="10"/>
  <c r="BG566" i="10"/>
  <c r="BF566" i="10"/>
  <c r="T566" i="10"/>
  <c r="R566" i="10"/>
  <c r="P566" i="10"/>
  <c r="BI564" i="10"/>
  <c r="BH564" i="10"/>
  <c r="BG564" i="10"/>
  <c r="BF564" i="10"/>
  <c r="T564" i="10"/>
  <c r="R564" i="10"/>
  <c r="P564" i="10"/>
  <c r="BI562" i="10"/>
  <c r="BH562" i="10"/>
  <c r="BG562" i="10"/>
  <c r="BF562" i="10"/>
  <c r="T562" i="10"/>
  <c r="R562" i="10"/>
  <c r="P562" i="10"/>
  <c r="BI560" i="10"/>
  <c r="BH560" i="10"/>
  <c r="BG560" i="10"/>
  <c r="BF560" i="10"/>
  <c r="T560" i="10"/>
  <c r="R560" i="10"/>
  <c r="P560" i="10"/>
  <c r="BI558" i="10"/>
  <c r="BH558" i="10"/>
  <c r="BG558" i="10"/>
  <c r="BF558" i="10"/>
  <c r="T558" i="10"/>
  <c r="R558" i="10"/>
  <c r="P558" i="10"/>
  <c r="BI556" i="10"/>
  <c r="BH556" i="10"/>
  <c r="BG556" i="10"/>
  <c r="BF556" i="10"/>
  <c r="T556" i="10"/>
  <c r="R556" i="10"/>
  <c r="P556" i="10"/>
  <c r="BI553" i="10"/>
  <c r="BH553" i="10"/>
  <c r="BG553" i="10"/>
  <c r="BF553" i="10"/>
  <c r="T553" i="10"/>
  <c r="R553" i="10"/>
  <c r="P553" i="10"/>
  <c r="BI551" i="10"/>
  <c r="BH551" i="10"/>
  <c r="BG551" i="10"/>
  <c r="BF551" i="10"/>
  <c r="T551" i="10"/>
  <c r="R551" i="10"/>
  <c r="P551" i="10"/>
  <c r="BI549" i="10"/>
  <c r="BH549" i="10"/>
  <c r="BG549" i="10"/>
  <c r="BF549" i="10"/>
  <c r="T549" i="10"/>
  <c r="R549" i="10"/>
  <c r="P549" i="10"/>
  <c r="BI547" i="10"/>
  <c r="BH547" i="10"/>
  <c r="BG547" i="10"/>
  <c r="BF547" i="10"/>
  <c r="T547" i="10"/>
  <c r="R547" i="10"/>
  <c r="P547" i="10"/>
  <c r="BI545" i="10"/>
  <c r="BH545" i="10"/>
  <c r="BG545" i="10"/>
  <c r="BF545" i="10"/>
  <c r="T545" i="10"/>
  <c r="R545" i="10"/>
  <c r="P545" i="10"/>
  <c r="BI543" i="10"/>
  <c r="BH543" i="10"/>
  <c r="BG543" i="10"/>
  <c r="BF543" i="10"/>
  <c r="T543" i="10"/>
  <c r="R543" i="10"/>
  <c r="P543" i="10"/>
  <c r="BI540" i="10"/>
  <c r="BH540" i="10"/>
  <c r="BG540" i="10"/>
  <c r="BF540" i="10"/>
  <c r="T540" i="10"/>
  <c r="R540" i="10"/>
  <c r="P540" i="10"/>
  <c r="BI538" i="10"/>
  <c r="BH538" i="10"/>
  <c r="BG538" i="10"/>
  <c r="BF538" i="10"/>
  <c r="T538" i="10"/>
  <c r="R538" i="10"/>
  <c r="P538" i="10"/>
  <c r="BI536" i="10"/>
  <c r="BH536" i="10"/>
  <c r="BG536" i="10"/>
  <c r="BF536" i="10"/>
  <c r="T536" i="10"/>
  <c r="R536" i="10"/>
  <c r="P536" i="10"/>
  <c r="BI533" i="10"/>
  <c r="BH533" i="10"/>
  <c r="BG533" i="10"/>
  <c r="BF533" i="10"/>
  <c r="T533" i="10"/>
  <c r="R533" i="10"/>
  <c r="P533" i="10"/>
  <c r="BI531" i="10"/>
  <c r="BH531" i="10"/>
  <c r="BG531" i="10"/>
  <c r="BF531" i="10"/>
  <c r="T531" i="10"/>
  <c r="R531" i="10"/>
  <c r="P531" i="10"/>
  <c r="BI529" i="10"/>
  <c r="BH529" i="10"/>
  <c r="BG529" i="10"/>
  <c r="BF529" i="10"/>
  <c r="T529" i="10"/>
  <c r="R529" i="10"/>
  <c r="P529" i="10"/>
  <c r="BI527" i="10"/>
  <c r="BH527" i="10"/>
  <c r="BG527" i="10"/>
  <c r="BF527" i="10"/>
  <c r="T527" i="10"/>
  <c r="R527" i="10"/>
  <c r="P527" i="10"/>
  <c r="BI525" i="10"/>
  <c r="BH525" i="10"/>
  <c r="BG525" i="10"/>
  <c r="BF525" i="10"/>
  <c r="T525" i="10"/>
  <c r="R525" i="10"/>
  <c r="P525" i="10"/>
  <c r="BI523" i="10"/>
  <c r="BH523" i="10"/>
  <c r="BG523" i="10"/>
  <c r="BF523" i="10"/>
  <c r="T523" i="10"/>
  <c r="R523" i="10"/>
  <c r="P523" i="10"/>
  <c r="BI521" i="10"/>
  <c r="BH521" i="10"/>
  <c r="BG521" i="10"/>
  <c r="BF521" i="10"/>
  <c r="T521" i="10"/>
  <c r="R521" i="10"/>
  <c r="P521" i="10"/>
  <c r="BI518" i="10"/>
  <c r="BH518" i="10"/>
  <c r="BG518" i="10"/>
  <c r="BF518" i="10"/>
  <c r="T518" i="10"/>
  <c r="R518" i="10"/>
  <c r="P518" i="10"/>
  <c r="BI516" i="10"/>
  <c r="BH516" i="10"/>
  <c r="BG516" i="10"/>
  <c r="BF516" i="10"/>
  <c r="T516" i="10"/>
  <c r="R516" i="10"/>
  <c r="P516" i="10"/>
  <c r="BI514" i="10"/>
  <c r="BH514" i="10"/>
  <c r="BG514" i="10"/>
  <c r="BF514" i="10"/>
  <c r="T514" i="10"/>
  <c r="R514" i="10"/>
  <c r="P514" i="10"/>
  <c r="BI512" i="10"/>
  <c r="BH512" i="10"/>
  <c r="BG512" i="10"/>
  <c r="BF512" i="10"/>
  <c r="T512" i="10"/>
  <c r="R512" i="10"/>
  <c r="P512" i="10"/>
  <c r="BI510" i="10"/>
  <c r="BH510" i="10"/>
  <c r="BG510" i="10"/>
  <c r="BF510" i="10"/>
  <c r="T510" i="10"/>
  <c r="R510" i="10"/>
  <c r="P510" i="10"/>
  <c r="BI508" i="10"/>
  <c r="BH508" i="10"/>
  <c r="BG508" i="10"/>
  <c r="BF508" i="10"/>
  <c r="T508" i="10"/>
  <c r="R508" i="10"/>
  <c r="P508" i="10"/>
  <c r="BI506" i="10"/>
  <c r="BH506" i="10"/>
  <c r="BG506" i="10"/>
  <c r="BF506" i="10"/>
  <c r="T506" i="10"/>
  <c r="R506" i="10"/>
  <c r="P506" i="10"/>
  <c r="BI504" i="10"/>
  <c r="BH504" i="10"/>
  <c r="BG504" i="10"/>
  <c r="BF504" i="10"/>
  <c r="T504" i="10"/>
  <c r="R504" i="10"/>
  <c r="P504" i="10"/>
  <c r="BI502" i="10"/>
  <c r="BH502" i="10"/>
  <c r="BG502" i="10"/>
  <c r="BF502" i="10"/>
  <c r="T502" i="10"/>
  <c r="R502" i="10"/>
  <c r="P502" i="10"/>
  <c r="BI500" i="10"/>
  <c r="BH500" i="10"/>
  <c r="BG500" i="10"/>
  <c r="BF500" i="10"/>
  <c r="T500" i="10"/>
  <c r="R500" i="10"/>
  <c r="P500" i="10"/>
  <c r="BI498" i="10"/>
  <c r="BH498" i="10"/>
  <c r="BG498" i="10"/>
  <c r="BF498" i="10"/>
  <c r="T498" i="10"/>
  <c r="R498" i="10"/>
  <c r="P498" i="10"/>
  <c r="BI496" i="10"/>
  <c r="BH496" i="10"/>
  <c r="BG496" i="10"/>
  <c r="BF496" i="10"/>
  <c r="T496" i="10"/>
  <c r="R496" i="10"/>
  <c r="P496" i="10"/>
  <c r="BI494" i="10"/>
  <c r="BH494" i="10"/>
  <c r="BG494" i="10"/>
  <c r="BF494" i="10"/>
  <c r="T494" i="10"/>
  <c r="R494" i="10"/>
  <c r="P494" i="10"/>
  <c r="BI492" i="10"/>
  <c r="BH492" i="10"/>
  <c r="BG492" i="10"/>
  <c r="BF492" i="10"/>
  <c r="T492" i="10"/>
  <c r="R492" i="10"/>
  <c r="P492" i="10"/>
  <c r="BI490" i="10"/>
  <c r="BH490" i="10"/>
  <c r="BG490" i="10"/>
  <c r="BF490" i="10"/>
  <c r="T490" i="10"/>
  <c r="R490" i="10"/>
  <c r="P490" i="10"/>
  <c r="BI488" i="10"/>
  <c r="BH488" i="10"/>
  <c r="BG488" i="10"/>
  <c r="BF488" i="10"/>
  <c r="T488" i="10"/>
  <c r="R488" i="10"/>
  <c r="P488" i="10"/>
  <c r="BI486" i="10"/>
  <c r="BH486" i="10"/>
  <c r="BG486" i="10"/>
  <c r="BF486" i="10"/>
  <c r="T486" i="10"/>
  <c r="R486" i="10"/>
  <c r="P486" i="10"/>
  <c r="BI484" i="10"/>
  <c r="BH484" i="10"/>
  <c r="BG484" i="10"/>
  <c r="BF484" i="10"/>
  <c r="T484" i="10"/>
  <c r="R484" i="10"/>
  <c r="P484" i="10"/>
  <c r="BI481" i="10"/>
  <c r="BH481" i="10"/>
  <c r="BG481" i="10"/>
  <c r="BF481" i="10"/>
  <c r="T481" i="10"/>
  <c r="R481" i="10"/>
  <c r="P481" i="10"/>
  <c r="BI479" i="10"/>
  <c r="BH479" i="10"/>
  <c r="BG479" i="10"/>
  <c r="BF479" i="10"/>
  <c r="T479" i="10"/>
  <c r="R479" i="10"/>
  <c r="P479" i="10"/>
  <c r="BI477" i="10"/>
  <c r="BH477" i="10"/>
  <c r="BG477" i="10"/>
  <c r="BF477" i="10"/>
  <c r="T477" i="10"/>
  <c r="R477" i="10"/>
  <c r="P477" i="10"/>
  <c r="BI475" i="10"/>
  <c r="BH475" i="10"/>
  <c r="BG475" i="10"/>
  <c r="BF475" i="10"/>
  <c r="T475" i="10"/>
  <c r="R475" i="10"/>
  <c r="P475" i="10"/>
  <c r="BI472" i="10"/>
  <c r="BH472" i="10"/>
  <c r="BG472" i="10"/>
  <c r="BF472" i="10"/>
  <c r="T472" i="10"/>
  <c r="R472" i="10"/>
  <c r="P472" i="10"/>
  <c r="BI470" i="10"/>
  <c r="BH470" i="10"/>
  <c r="BG470" i="10"/>
  <c r="BF470" i="10"/>
  <c r="T470" i="10"/>
  <c r="R470" i="10"/>
  <c r="P470" i="10"/>
  <c r="BI468" i="10"/>
  <c r="BH468" i="10"/>
  <c r="BG468" i="10"/>
  <c r="BF468" i="10"/>
  <c r="T468" i="10"/>
  <c r="R468" i="10"/>
  <c r="P468" i="10"/>
  <c r="BI466" i="10"/>
  <c r="BH466" i="10"/>
  <c r="BG466" i="10"/>
  <c r="BF466" i="10"/>
  <c r="T466" i="10"/>
  <c r="R466" i="10"/>
  <c r="P466" i="10"/>
  <c r="BI464" i="10"/>
  <c r="BH464" i="10"/>
  <c r="BG464" i="10"/>
  <c r="BF464" i="10"/>
  <c r="T464" i="10"/>
  <c r="R464" i="10"/>
  <c r="P464" i="10"/>
  <c r="BI462" i="10"/>
  <c r="BH462" i="10"/>
  <c r="BG462" i="10"/>
  <c r="BF462" i="10"/>
  <c r="T462" i="10"/>
  <c r="R462" i="10"/>
  <c r="P462" i="10"/>
  <c r="BI459" i="10"/>
  <c r="BH459" i="10"/>
  <c r="BG459" i="10"/>
  <c r="BF459" i="10"/>
  <c r="T459" i="10"/>
  <c r="R459" i="10"/>
  <c r="P459" i="10"/>
  <c r="BI457" i="10"/>
  <c r="BH457" i="10"/>
  <c r="BG457" i="10"/>
  <c r="BF457" i="10"/>
  <c r="T457" i="10"/>
  <c r="R457" i="10"/>
  <c r="P457" i="10"/>
  <c r="BI455" i="10"/>
  <c r="BH455" i="10"/>
  <c r="BG455" i="10"/>
  <c r="BF455" i="10"/>
  <c r="T455" i="10"/>
  <c r="R455" i="10"/>
  <c r="P455" i="10"/>
  <c r="BI453" i="10"/>
  <c r="BH453" i="10"/>
  <c r="BG453" i="10"/>
  <c r="BF453" i="10"/>
  <c r="T453" i="10"/>
  <c r="R453" i="10"/>
  <c r="P453" i="10"/>
  <c r="BI451" i="10"/>
  <c r="BH451" i="10"/>
  <c r="BG451" i="10"/>
  <c r="BF451" i="10"/>
  <c r="T451" i="10"/>
  <c r="R451" i="10"/>
  <c r="P451" i="10"/>
  <c r="BI449" i="10"/>
  <c r="BH449" i="10"/>
  <c r="BG449" i="10"/>
  <c r="BF449" i="10"/>
  <c r="T449" i="10"/>
  <c r="R449" i="10"/>
  <c r="P449" i="10"/>
  <c r="BI446" i="10"/>
  <c r="BH446" i="10"/>
  <c r="BG446" i="10"/>
  <c r="BF446" i="10"/>
  <c r="T446" i="10"/>
  <c r="R446" i="10"/>
  <c r="P446" i="10"/>
  <c r="BI444" i="10"/>
  <c r="BH444" i="10"/>
  <c r="BG444" i="10"/>
  <c r="BF444" i="10"/>
  <c r="T444" i="10"/>
  <c r="R444" i="10"/>
  <c r="P444" i="10"/>
  <c r="BI442" i="10"/>
  <c r="BH442" i="10"/>
  <c r="BG442" i="10"/>
  <c r="BF442" i="10"/>
  <c r="T442" i="10"/>
  <c r="R442" i="10"/>
  <c r="P442" i="10"/>
  <c r="BI440" i="10"/>
  <c r="BH440" i="10"/>
  <c r="BG440" i="10"/>
  <c r="BF440" i="10"/>
  <c r="T440" i="10"/>
  <c r="R440" i="10"/>
  <c r="P440" i="10"/>
  <c r="BI438" i="10"/>
  <c r="BH438" i="10"/>
  <c r="BG438" i="10"/>
  <c r="BF438" i="10"/>
  <c r="T438" i="10"/>
  <c r="R438" i="10"/>
  <c r="P438" i="10"/>
  <c r="BI435" i="10"/>
  <c r="BH435" i="10"/>
  <c r="BG435" i="10"/>
  <c r="BF435" i="10"/>
  <c r="T435" i="10"/>
  <c r="R435" i="10"/>
  <c r="P435" i="10"/>
  <c r="BI433" i="10"/>
  <c r="BH433" i="10"/>
  <c r="BG433" i="10"/>
  <c r="BF433" i="10"/>
  <c r="T433" i="10"/>
  <c r="R433" i="10"/>
  <c r="P433" i="10"/>
  <c r="BI431" i="10"/>
  <c r="BH431" i="10"/>
  <c r="BG431" i="10"/>
  <c r="BF431" i="10"/>
  <c r="T431" i="10"/>
  <c r="R431" i="10"/>
  <c r="P431" i="10"/>
  <c r="BI429" i="10"/>
  <c r="BH429" i="10"/>
  <c r="BG429" i="10"/>
  <c r="BF429" i="10"/>
  <c r="T429" i="10"/>
  <c r="R429" i="10"/>
  <c r="P429" i="10"/>
  <c r="BI427" i="10"/>
  <c r="BH427" i="10"/>
  <c r="BG427" i="10"/>
  <c r="BF427" i="10"/>
  <c r="T427" i="10"/>
  <c r="R427" i="10"/>
  <c r="P427" i="10"/>
  <c r="BI425" i="10"/>
  <c r="BH425" i="10"/>
  <c r="BG425" i="10"/>
  <c r="BF425" i="10"/>
  <c r="T425" i="10"/>
  <c r="R425" i="10"/>
  <c r="P425" i="10"/>
  <c r="BI423" i="10"/>
  <c r="BH423" i="10"/>
  <c r="BG423" i="10"/>
  <c r="BF423" i="10"/>
  <c r="T423" i="10"/>
  <c r="R423" i="10"/>
  <c r="P423" i="10"/>
  <c r="BI421" i="10"/>
  <c r="BH421" i="10"/>
  <c r="BG421" i="10"/>
  <c r="BF421" i="10"/>
  <c r="T421" i="10"/>
  <c r="R421" i="10"/>
  <c r="P421" i="10"/>
  <c r="BI418" i="10"/>
  <c r="BH418" i="10"/>
  <c r="BG418" i="10"/>
  <c r="BF418" i="10"/>
  <c r="T418" i="10"/>
  <c r="R418" i="10"/>
  <c r="P418" i="10"/>
  <c r="BI416" i="10"/>
  <c r="BH416" i="10"/>
  <c r="BG416" i="10"/>
  <c r="BF416" i="10"/>
  <c r="T416" i="10"/>
  <c r="R416" i="10"/>
  <c r="P416" i="10"/>
  <c r="BI413" i="10"/>
  <c r="BH413" i="10"/>
  <c r="BG413" i="10"/>
  <c r="BF413" i="10"/>
  <c r="T413" i="10"/>
  <c r="R413" i="10"/>
  <c r="P413" i="10"/>
  <c r="BI411" i="10"/>
  <c r="BH411" i="10"/>
  <c r="BG411" i="10"/>
  <c r="BF411" i="10"/>
  <c r="T411" i="10"/>
  <c r="R411" i="10"/>
  <c r="P411" i="10"/>
  <c r="BI409" i="10"/>
  <c r="BH409" i="10"/>
  <c r="BG409" i="10"/>
  <c r="BF409" i="10"/>
  <c r="T409" i="10"/>
  <c r="R409" i="10"/>
  <c r="P409" i="10"/>
  <c r="BI406" i="10"/>
  <c r="BH406" i="10"/>
  <c r="BG406" i="10"/>
  <c r="BF406" i="10"/>
  <c r="T406" i="10"/>
  <c r="R406" i="10"/>
  <c r="P406" i="10"/>
  <c r="BI404" i="10"/>
  <c r="BH404" i="10"/>
  <c r="BG404" i="10"/>
  <c r="BF404" i="10"/>
  <c r="T404" i="10"/>
  <c r="R404" i="10"/>
  <c r="P404" i="10"/>
  <c r="BI402" i="10"/>
  <c r="BH402" i="10"/>
  <c r="BG402" i="10"/>
  <c r="BF402" i="10"/>
  <c r="T402" i="10"/>
  <c r="R402" i="10"/>
  <c r="P402" i="10"/>
  <c r="BI400" i="10"/>
  <c r="BH400" i="10"/>
  <c r="BG400" i="10"/>
  <c r="BF400" i="10"/>
  <c r="T400" i="10"/>
  <c r="R400" i="10"/>
  <c r="P400" i="10"/>
  <c r="BI398" i="10"/>
  <c r="BH398" i="10"/>
  <c r="BG398" i="10"/>
  <c r="BF398" i="10"/>
  <c r="T398" i="10"/>
  <c r="R398" i="10"/>
  <c r="P398" i="10"/>
  <c r="BI396" i="10"/>
  <c r="BH396" i="10"/>
  <c r="BG396" i="10"/>
  <c r="BF396" i="10"/>
  <c r="T396" i="10"/>
  <c r="R396" i="10"/>
  <c r="P396" i="10"/>
  <c r="BI394" i="10"/>
  <c r="BH394" i="10"/>
  <c r="BG394" i="10"/>
  <c r="BF394" i="10"/>
  <c r="T394" i="10"/>
  <c r="R394" i="10"/>
  <c r="P394" i="10"/>
  <c r="BI392" i="10"/>
  <c r="BH392" i="10"/>
  <c r="BG392" i="10"/>
  <c r="BF392" i="10"/>
  <c r="T392" i="10"/>
  <c r="R392" i="10"/>
  <c r="P392" i="10"/>
  <c r="BI390" i="10"/>
  <c r="BH390" i="10"/>
  <c r="BG390" i="10"/>
  <c r="BF390" i="10"/>
  <c r="T390" i="10"/>
  <c r="R390" i="10"/>
  <c r="P390" i="10"/>
  <c r="BI388" i="10"/>
  <c r="BH388" i="10"/>
  <c r="BG388" i="10"/>
  <c r="BF388" i="10"/>
  <c r="T388" i="10"/>
  <c r="R388" i="10"/>
  <c r="P388" i="10"/>
  <c r="BI386" i="10"/>
  <c r="BH386" i="10"/>
  <c r="BG386" i="10"/>
  <c r="BF386" i="10"/>
  <c r="T386" i="10"/>
  <c r="R386" i="10"/>
  <c r="P386" i="10"/>
  <c r="BI384" i="10"/>
  <c r="BH384" i="10"/>
  <c r="BG384" i="10"/>
  <c r="BF384" i="10"/>
  <c r="T384" i="10"/>
  <c r="R384" i="10"/>
  <c r="P384" i="10"/>
  <c r="BI382" i="10"/>
  <c r="BH382" i="10"/>
  <c r="BG382" i="10"/>
  <c r="BF382" i="10"/>
  <c r="T382" i="10"/>
  <c r="R382" i="10"/>
  <c r="P382" i="10"/>
  <c r="BI380" i="10"/>
  <c r="BH380" i="10"/>
  <c r="BG380" i="10"/>
  <c r="BF380" i="10"/>
  <c r="T380" i="10"/>
  <c r="R380" i="10"/>
  <c r="P380" i="10"/>
  <c r="BI378" i="10"/>
  <c r="BH378" i="10"/>
  <c r="BG378" i="10"/>
  <c r="BF378" i="10"/>
  <c r="T378" i="10"/>
  <c r="R378" i="10"/>
  <c r="P378" i="10"/>
  <c r="BI375" i="10"/>
  <c r="BH375" i="10"/>
  <c r="BG375" i="10"/>
  <c r="BF375" i="10"/>
  <c r="T375" i="10"/>
  <c r="R375" i="10"/>
  <c r="P375" i="10"/>
  <c r="BI373" i="10"/>
  <c r="BH373" i="10"/>
  <c r="BG373" i="10"/>
  <c r="BF373" i="10"/>
  <c r="T373" i="10"/>
  <c r="R373" i="10"/>
  <c r="P373" i="10"/>
  <c r="BI371" i="10"/>
  <c r="BH371" i="10"/>
  <c r="BG371" i="10"/>
  <c r="BF371" i="10"/>
  <c r="T371" i="10"/>
  <c r="R371" i="10"/>
  <c r="P371" i="10"/>
  <c r="BI369" i="10"/>
  <c r="BH369" i="10"/>
  <c r="BG369" i="10"/>
  <c r="BF369" i="10"/>
  <c r="T369" i="10"/>
  <c r="R369" i="10"/>
  <c r="P369" i="10"/>
  <c r="BI367" i="10"/>
  <c r="BH367" i="10"/>
  <c r="BG367" i="10"/>
  <c r="BF367" i="10"/>
  <c r="T367" i="10"/>
  <c r="R367" i="10"/>
  <c r="P367" i="10"/>
  <c r="BI365" i="10"/>
  <c r="BH365" i="10"/>
  <c r="BG365" i="10"/>
  <c r="BF365" i="10"/>
  <c r="T365" i="10"/>
  <c r="R365" i="10"/>
  <c r="P365" i="10"/>
  <c r="BI363" i="10"/>
  <c r="BH363" i="10"/>
  <c r="BG363" i="10"/>
  <c r="BF363" i="10"/>
  <c r="T363" i="10"/>
  <c r="R363" i="10"/>
  <c r="P363" i="10"/>
  <c r="BI361" i="10"/>
  <c r="BH361" i="10"/>
  <c r="BG361" i="10"/>
  <c r="BF361" i="10"/>
  <c r="T361" i="10"/>
  <c r="R361" i="10"/>
  <c r="P361" i="10"/>
  <c r="BI359" i="10"/>
  <c r="BH359" i="10"/>
  <c r="BG359" i="10"/>
  <c r="BF359" i="10"/>
  <c r="T359" i="10"/>
  <c r="R359" i="10"/>
  <c r="P359" i="10"/>
  <c r="BI357" i="10"/>
  <c r="BH357" i="10"/>
  <c r="BG357" i="10"/>
  <c r="BF357" i="10"/>
  <c r="T357" i="10"/>
  <c r="R357" i="10"/>
  <c r="P357" i="10"/>
  <c r="BI355" i="10"/>
  <c r="BH355" i="10"/>
  <c r="BG355" i="10"/>
  <c r="BF355" i="10"/>
  <c r="T355" i="10"/>
  <c r="R355" i="10"/>
  <c r="P355" i="10"/>
  <c r="BI353" i="10"/>
  <c r="BH353" i="10"/>
  <c r="BG353" i="10"/>
  <c r="BF353" i="10"/>
  <c r="T353" i="10"/>
  <c r="R353" i="10"/>
  <c r="P353" i="10"/>
  <c r="BI351" i="10"/>
  <c r="BH351" i="10"/>
  <c r="BG351" i="10"/>
  <c r="BF351" i="10"/>
  <c r="T351" i="10"/>
  <c r="R351" i="10"/>
  <c r="P351" i="10"/>
  <c r="BI349" i="10"/>
  <c r="BH349" i="10"/>
  <c r="BG349" i="10"/>
  <c r="BF349" i="10"/>
  <c r="T349" i="10"/>
  <c r="R349" i="10"/>
  <c r="P349" i="10"/>
  <c r="BI347" i="10"/>
  <c r="BH347" i="10"/>
  <c r="BG347" i="10"/>
  <c r="BF347" i="10"/>
  <c r="T347" i="10"/>
  <c r="R347" i="10"/>
  <c r="P347" i="10"/>
  <c r="BI345" i="10"/>
  <c r="BH345" i="10"/>
  <c r="BG345" i="10"/>
  <c r="BF345" i="10"/>
  <c r="T345" i="10"/>
  <c r="R345" i="10"/>
  <c r="P345" i="10"/>
  <c r="BI342" i="10"/>
  <c r="BH342" i="10"/>
  <c r="BG342" i="10"/>
  <c r="BF342" i="10"/>
  <c r="T342" i="10"/>
  <c r="R342" i="10"/>
  <c r="P342" i="10"/>
  <c r="BI340" i="10"/>
  <c r="BH340" i="10"/>
  <c r="BG340" i="10"/>
  <c r="BF340" i="10"/>
  <c r="T340" i="10"/>
  <c r="R340" i="10"/>
  <c r="P340" i="10"/>
  <c r="BI338" i="10"/>
  <c r="BH338" i="10"/>
  <c r="BG338" i="10"/>
  <c r="BF338" i="10"/>
  <c r="T338" i="10"/>
  <c r="R338" i="10"/>
  <c r="P338" i="10"/>
  <c r="BI336" i="10"/>
  <c r="BH336" i="10"/>
  <c r="BG336" i="10"/>
  <c r="BF336" i="10"/>
  <c r="T336" i="10"/>
  <c r="R336" i="10"/>
  <c r="P336" i="10"/>
  <c r="BI334" i="10"/>
  <c r="BH334" i="10"/>
  <c r="BG334" i="10"/>
  <c r="BF334" i="10"/>
  <c r="T334" i="10"/>
  <c r="R334" i="10"/>
  <c r="P334" i="10"/>
  <c r="BI332" i="10"/>
  <c r="BH332" i="10"/>
  <c r="BG332" i="10"/>
  <c r="BF332" i="10"/>
  <c r="T332" i="10"/>
  <c r="R332" i="10"/>
  <c r="P332" i="10"/>
  <c r="BI330" i="10"/>
  <c r="BH330" i="10"/>
  <c r="BG330" i="10"/>
  <c r="BF330" i="10"/>
  <c r="T330" i="10"/>
  <c r="R330" i="10"/>
  <c r="P330" i="10"/>
  <c r="BI328" i="10"/>
  <c r="BH328" i="10"/>
  <c r="BG328" i="10"/>
  <c r="BF328" i="10"/>
  <c r="T328" i="10"/>
  <c r="R328" i="10"/>
  <c r="P328" i="10"/>
  <c r="BI326" i="10"/>
  <c r="BH326" i="10"/>
  <c r="BG326" i="10"/>
  <c r="BF326" i="10"/>
  <c r="T326" i="10"/>
  <c r="R326" i="10"/>
  <c r="P326" i="10"/>
  <c r="BI324" i="10"/>
  <c r="BH324" i="10"/>
  <c r="BG324" i="10"/>
  <c r="BF324" i="10"/>
  <c r="T324" i="10"/>
  <c r="R324" i="10"/>
  <c r="P324" i="10"/>
  <c r="BI322" i="10"/>
  <c r="BH322" i="10"/>
  <c r="BG322" i="10"/>
  <c r="BF322" i="10"/>
  <c r="T322" i="10"/>
  <c r="R322" i="10"/>
  <c r="P322" i="10"/>
  <c r="BI319" i="10"/>
  <c r="BH319" i="10"/>
  <c r="BG319" i="10"/>
  <c r="BF319" i="10"/>
  <c r="T319" i="10"/>
  <c r="R319" i="10"/>
  <c r="P319" i="10"/>
  <c r="BI317" i="10"/>
  <c r="BH317" i="10"/>
  <c r="BG317" i="10"/>
  <c r="BF317" i="10"/>
  <c r="T317" i="10"/>
  <c r="R317" i="10"/>
  <c r="P317" i="10"/>
  <c r="BI315" i="10"/>
  <c r="BH315" i="10"/>
  <c r="BG315" i="10"/>
  <c r="BF315" i="10"/>
  <c r="T315" i="10"/>
  <c r="R315" i="10"/>
  <c r="P315" i="10"/>
  <c r="BI313" i="10"/>
  <c r="BH313" i="10"/>
  <c r="BG313" i="10"/>
  <c r="BF313" i="10"/>
  <c r="T313" i="10"/>
  <c r="R313" i="10"/>
  <c r="P313" i="10"/>
  <c r="BI311" i="10"/>
  <c r="BH311" i="10"/>
  <c r="BG311" i="10"/>
  <c r="BF311" i="10"/>
  <c r="T311" i="10"/>
  <c r="R311" i="10"/>
  <c r="P311" i="10"/>
  <c r="BI309" i="10"/>
  <c r="BH309" i="10"/>
  <c r="BG309" i="10"/>
  <c r="BF309" i="10"/>
  <c r="T309" i="10"/>
  <c r="R309" i="10"/>
  <c r="P309" i="10"/>
  <c r="BI307" i="10"/>
  <c r="BH307" i="10"/>
  <c r="BG307" i="10"/>
  <c r="BF307" i="10"/>
  <c r="T307" i="10"/>
  <c r="R307" i="10"/>
  <c r="P307" i="10"/>
  <c r="BI305" i="10"/>
  <c r="BH305" i="10"/>
  <c r="BG305" i="10"/>
  <c r="BF305" i="10"/>
  <c r="T305" i="10"/>
  <c r="R305" i="10"/>
  <c r="P305" i="10"/>
  <c r="BI303" i="10"/>
  <c r="BH303" i="10"/>
  <c r="BG303" i="10"/>
  <c r="BF303" i="10"/>
  <c r="T303" i="10"/>
  <c r="R303" i="10"/>
  <c r="P303" i="10"/>
  <c r="BI301" i="10"/>
  <c r="BH301" i="10"/>
  <c r="BG301" i="10"/>
  <c r="BF301" i="10"/>
  <c r="T301" i="10"/>
  <c r="R301" i="10"/>
  <c r="P301" i="10"/>
  <c r="BI299" i="10"/>
  <c r="BH299" i="10"/>
  <c r="BG299" i="10"/>
  <c r="BF299" i="10"/>
  <c r="T299" i="10"/>
  <c r="R299" i="10"/>
  <c r="P299" i="10"/>
  <c r="BI297" i="10"/>
  <c r="BH297" i="10"/>
  <c r="BG297" i="10"/>
  <c r="BF297" i="10"/>
  <c r="T297" i="10"/>
  <c r="R297" i="10"/>
  <c r="P297" i="10"/>
  <c r="BI294" i="10"/>
  <c r="BH294" i="10"/>
  <c r="BG294" i="10"/>
  <c r="BF294" i="10"/>
  <c r="T294" i="10"/>
  <c r="R294" i="10"/>
  <c r="P294" i="10"/>
  <c r="BI292" i="10"/>
  <c r="BH292" i="10"/>
  <c r="BG292" i="10"/>
  <c r="BF292" i="10"/>
  <c r="T292" i="10"/>
  <c r="R292" i="10"/>
  <c r="P292" i="10"/>
  <c r="BI290" i="10"/>
  <c r="BH290" i="10"/>
  <c r="BG290" i="10"/>
  <c r="BF290" i="10"/>
  <c r="T290" i="10"/>
  <c r="R290" i="10"/>
  <c r="P290" i="10"/>
  <c r="BI288" i="10"/>
  <c r="BH288" i="10"/>
  <c r="BG288" i="10"/>
  <c r="BF288" i="10"/>
  <c r="T288" i="10"/>
  <c r="R288" i="10"/>
  <c r="P288" i="10"/>
  <c r="BI286" i="10"/>
  <c r="BH286" i="10"/>
  <c r="BG286" i="10"/>
  <c r="BF286" i="10"/>
  <c r="T286" i="10"/>
  <c r="R286" i="10"/>
  <c r="P286" i="10"/>
  <c r="BI284" i="10"/>
  <c r="BH284" i="10"/>
  <c r="BG284" i="10"/>
  <c r="BF284" i="10"/>
  <c r="T284" i="10"/>
  <c r="R284" i="10"/>
  <c r="P284" i="10"/>
  <c r="BI282" i="10"/>
  <c r="BH282" i="10"/>
  <c r="BG282" i="10"/>
  <c r="BF282" i="10"/>
  <c r="T282" i="10"/>
  <c r="R282" i="10"/>
  <c r="P282" i="10"/>
  <c r="BI280" i="10"/>
  <c r="BH280" i="10"/>
  <c r="BG280" i="10"/>
  <c r="BF280" i="10"/>
  <c r="T280" i="10"/>
  <c r="R280" i="10"/>
  <c r="P280" i="10"/>
  <c r="BI278" i="10"/>
  <c r="BH278" i="10"/>
  <c r="BG278" i="10"/>
  <c r="BF278" i="10"/>
  <c r="T278" i="10"/>
  <c r="R278" i="10"/>
  <c r="P278" i="10"/>
  <c r="BI276" i="10"/>
  <c r="BH276" i="10"/>
  <c r="BG276" i="10"/>
  <c r="BF276" i="10"/>
  <c r="T276" i="10"/>
  <c r="R276" i="10"/>
  <c r="P276" i="10"/>
  <c r="BI274" i="10"/>
  <c r="BH274" i="10"/>
  <c r="BG274" i="10"/>
  <c r="BF274" i="10"/>
  <c r="T274" i="10"/>
  <c r="R274" i="10"/>
  <c r="P274" i="10"/>
  <c r="BI272" i="10"/>
  <c r="BH272" i="10"/>
  <c r="BG272" i="10"/>
  <c r="BF272" i="10"/>
  <c r="T272" i="10"/>
  <c r="R272" i="10"/>
  <c r="P272" i="10"/>
  <c r="BI269" i="10"/>
  <c r="BH269" i="10"/>
  <c r="BG269" i="10"/>
  <c r="BF269" i="10"/>
  <c r="T269" i="10"/>
  <c r="R269" i="10"/>
  <c r="P269" i="10"/>
  <c r="BI267" i="10"/>
  <c r="BH267" i="10"/>
  <c r="BG267" i="10"/>
  <c r="BF267" i="10"/>
  <c r="T267" i="10"/>
  <c r="R267" i="10"/>
  <c r="P267" i="10"/>
  <c r="BI265" i="10"/>
  <c r="BH265" i="10"/>
  <c r="BG265" i="10"/>
  <c r="BF265" i="10"/>
  <c r="T265" i="10"/>
  <c r="R265" i="10"/>
  <c r="P265" i="10"/>
  <c r="BI263" i="10"/>
  <c r="BH263" i="10"/>
  <c r="BG263" i="10"/>
  <c r="BF263" i="10"/>
  <c r="T263" i="10"/>
  <c r="R263" i="10"/>
  <c r="P263" i="10"/>
  <c r="BI261" i="10"/>
  <c r="BH261" i="10"/>
  <c r="BG261" i="10"/>
  <c r="BF261" i="10"/>
  <c r="T261" i="10"/>
  <c r="R261" i="10"/>
  <c r="P261" i="10"/>
  <c r="BI259" i="10"/>
  <c r="BH259" i="10"/>
  <c r="BG259" i="10"/>
  <c r="BF259" i="10"/>
  <c r="T259" i="10"/>
  <c r="R259" i="10"/>
  <c r="P259" i="10"/>
  <c r="BI257" i="10"/>
  <c r="BH257" i="10"/>
  <c r="BG257" i="10"/>
  <c r="BF257" i="10"/>
  <c r="T257" i="10"/>
  <c r="R257" i="10"/>
  <c r="P257" i="10"/>
  <c r="BI255" i="10"/>
  <c r="BH255" i="10"/>
  <c r="BG255" i="10"/>
  <c r="BF255" i="10"/>
  <c r="T255" i="10"/>
  <c r="R255" i="10"/>
  <c r="P255" i="10"/>
  <c r="BI253" i="10"/>
  <c r="BH253" i="10"/>
  <c r="BG253" i="10"/>
  <c r="BF253" i="10"/>
  <c r="T253" i="10"/>
  <c r="R253" i="10"/>
  <c r="P253" i="10"/>
  <c r="BI251" i="10"/>
  <c r="BH251" i="10"/>
  <c r="BG251" i="10"/>
  <c r="BF251" i="10"/>
  <c r="T251" i="10"/>
  <c r="R251" i="10"/>
  <c r="P251" i="10"/>
  <c r="BI249" i="10"/>
  <c r="BH249" i="10"/>
  <c r="BG249" i="10"/>
  <c r="BF249" i="10"/>
  <c r="T249" i="10"/>
  <c r="R249" i="10"/>
  <c r="P249" i="10"/>
  <c r="BI247" i="10"/>
  <c r="BH247" i="10"/>
  <c r="BG247" i="10"/>
  <c r="BF247" i="10"/>
  <c r="T247" i="10"/>
  <c r="R247" i="10"/>
  <c r="P247" i="10"/>
  <c r="BI245" i="10"/>
  <c r="BH245" i="10"/>
  <c r="BG245" i="10"/>
  <c r="BF245" i="10"/>
  <c r="T245" i="10"/>
  <c r="R245" i="10"/>
  <c r="P245" i="10"/>
  <c r="BI243" i="10"/>
  <c r="BH243" i="10"/>
  <c r="BG243" i="10"/>
  <c r="BF243" i="10"/>
  <c r="T243" i="10"/>
  <c r="R243" i="10"/>
  <c r="P243" i="10"/>
  <c r="BI241" i="10"/>
  <c r="BH241" i="10"/>
  <c r="BG241" i="10"/>
  <c r="BF241" i="10"/>
  <c r="T241" i="10"/>
  <c r="R241" i="10"/>
  <c r="P241" i="10"/>
  <c r="BI239" i="10"/>
  <c r="BH239" i="10"/>
  <c r="BG239" i="10"/>
  <c r="BF239" i="10"/>
  <c r="T239" i="10"/>
  <c r="R239" i="10"/>
  <c r="P239" i="10"/>
  <c r="BI237" i="10"/>
  <c r="BH237" i="10"/>
  <c r="BG237" i="10"/>
  <c r="BF237" i="10"/>
  <c r="T237" i="10"/>
  <c r="R237" i="10"/>
  <c r="P237" i="10"/>
  <c r="BI235" i="10"/>
  <c r="BH235" i="10"/>
  <c r="BG235" i="10"/>
  <c r="BF235" i="10"/>
  <c r="T235" i="10"/>
  <c r="R235" i="10"/>
  <c r="P235" i="10"/>
  <c r="BI233" i="10"/>
  <c r="BH233" i="10"/>
  <c r="BG233" i="10"/>
  <c r="BF233" i="10"/>
  <c r="T233" i="10"/>
  <c r="R233" i="10"/>
  <c r="P233" i="10"/>
  <c r="BI231" i="10"/>
  <c r="BH231" i="10"/>
  <c r="BG231" i="10"/>
  <c r="BF231" i="10"/>
  <c r="T231" i="10"/>
  <c r="R231" i="10"/>
  <c r="P231" i="10"/>
  <c r="BI229" i="10"/>
  <c r="BH229" i="10"/>
  <c r="BG229" i="10"/>
  <c r="BF229" i="10"/>
  <c r="T229" i="10"/>
  <c r="R229" i="10"/>
  <c r="P229" i="10"/>
  <c r="BI227" i="10"/>
  <c r="BH227" i="10"/>
  <c r="BG227" i="10"/>
  <c r="BF227" i="10"/>
  <c r="T227" i="10"/>
  <c r="R227" i="10"/>
  <c r="P227" i="10"/>
  <c r="BI225" i="10"/>
  <c r="BH225" i="10"/>
  <c r="BG225" i="10"/>
  <c r="BF225" i="10"/>
  <c r="T225" i="10"/>
  <c r="R225" i="10"/>
  <c r="P225" i="10"/>
  <c r="BI223" i="10"/>
  <c r="BH223" i="10"/>
  <c r="BG223" i="10"/>
  <c r="BF223" i="10"/>
  <c r="T223" i="10"/>
  <c r="R223" i="10"/>
  <c r="P223" i="10"/>
  <c r="BI221" i="10"/>
  <c r="BH221" i="10"/>
  <c r="BG221" i="10"/>
  <c r="BF221" i="10"/>
  <c r="T221" i="10"/>
  <c r="R221" i="10"/>
  <c r="P221" i="10"/>
  <c r="BI219" i="10"/>
  <c r="BH219" i="10"/>
  <c r="BG219" i="10"/>
  <c r="BF219" i="10"/>
  <c r="T219" i="10"/>
  <c r="R219" i="10"/>
  <c r="P219" i="10"/>
  <c r="BI217" i="10"/>
  <c r="BH217" i="10"/>
  <c r="BG217" i="10"/>
  <c r="BF217" i="10"/>
  <c r="T217" i="10"/>
  <c r="R217" i="10"/>
  <c r="P217" i="10"/>
  <c r="BI214" i="10"/>
  <c r="BH214" i="10"/>
  <c r="BG214" i="10"/>
  <c r="BF214" i="10"/>
  <c r="T214" i="10"/>
  <c r="R214" i="10"/>
  <c r="P214" i="10"/>
  <c r="BI212" i="10"/>
  <c r="BH212" i="10"/>
  <c r="BG212" i="10"/>
  <c r="BF212" i="10"/>
  <c r="T212" i="10"/>
  <c r="R212" i="10"/>
  <c r="P212" i="10"/>
  <c r="BI210" i="10"/>
  <c r="BH210" i="10"/>
  <c r="BG210" i="10"/>
  <c r="BF210" i="10"/>
  <c r="T210" i="10"/>
  <c r="R210" i="10"/>
  <c r="P210" i="10"/>
  <c r="BI208" i="10"/>
  <c r="BH208" i="10"/>
  <c r="BG208" i="10"/>
  <c r="BF208" i="10"/>
  <c r="T208" i="10"/>
  <c r="R208" i="10"/>
  <c r="P208" i="10"/>
  <c r="BI206" i="10"/>
  <c r="BH206" i="10"/>
  <c r="BG206" i="10"/>
  <c r="BF206" i="10"/>
  <c r="T206" i="10"/>
  <c r="R206" i="10"/>
  <c r="P206" i="10"/>
  <c r="BI204" i="10"/>
  <c r="BH204" i="10"/>
  <c r="BG204" i="10"/>
  <c r="BF204" i="10"/>
  <c r="T204" i="10"/>
  <c r="R204" i="10"/>
  <c r="P204" i="10"/>
  <c r="BI202" i="10"/>
  <c r="BH202" i="10"/>
  <c r="BG202" i="10"/>
  <c r="BF202" i="10"/>
  <c r="T202" i="10"/>
  <c r="R202" i="10"/>
  <c r="P202" i="10"/>
  <c r="BI200" i="10"/>
  <c r="BH200" i="10"/>
  <c r="BG200" i="10"/>
  <c r="BF200" i="10"/>
  <c r="T200" i="10"/>
  <c r="R200" i="10"/>
  <c r="P200" i="10"/>
  <c r="BI198" i="10"/>
  <c r="BH198" i="10"/>
  <c r="BG198" i="10"/>
  <c r="BF198" i="10"/>
  <c r="T198" i="10"/>
  <c r="R198" i="10"/>
  <c r="P198" i="10"/>
  <c r="BI196" i="10"/>
  <c r="BH196" i="10"/>
  <c r="BG196" i="10"/>
  <c r="BF196" i="10"/>
  <c r="T196" i="10"/>
  <c r="R196" i="10"/>
  <c r="P196" i="10"/>
  <c r="BI194" i="10"/>
  <c r="BH194" i="10"/>
  <c r="BG194" i="10"/>
  <c r="BF194" i="10"/>
  <c r="T194" i="10"/>
  <c r="R194" i="10"/>
  <c r="P194" i="10"/>
  <c r="BI192" i="10"/>
  <c r="BH192" i="10"/>
  <c r="BG192" i="10"/>
  <c r="BF192" i="10"/>
  <c r="T192" i="10"/>
  <c r="R192" i="10"/>
  <c r="P192" i="10"/>
  <c r="BI189" i="10"/>
  <c r="BH189" i="10"/>
  <c r="BG189" i="10"/>
  <c r="BF189" i="10"/>
  <c r="T189" i="10"/>
  <c r="R189" i="10"/>
  <c r="P189" i="10"/>
  <c r="BI187" i="10"/>
  <c r="BH187" i="10"/>
  <c r="BG187" i="10"/>
  <c r="BF187" i="10"/>
  <c r="T187" i="10"/>
  <c r="R187" i="10"/>
  <c r="P187" i="10"/>
  <c r="BI185" i="10"/>
  <c r="BH185" i="10"/>
  <c r="BG185" i="10"/>
  <c r="BF185" i="10"/>
  <c r="T185" i="10"/>
  <c r="R185" i="10"/>
  <c r="P185" i="10"/>
  <c r="BI183" i="10"/>
  <c r="BH183" i="10"/>
  <c r="BG183" i="10"/>
  <c r="BF183" i="10"/>
  <c r="T183" i="10"/>
  <c r="R183" i="10"/>
  <c r="P183" i="10"/>
  <c r="BI181" i="10"/>
  <c r="BH181" i="10"/>
  <c r="BG181" i="10"/>
  <c r="BF181" i="10"/>
  <c r="T181" i="10"/>
  <c r="R181" i="10"/>
  <c r="P181" i="10"/>
  <c r="BI179" i="10"/>
  <c r="BH179" i="10"/>
  <c r="BG179" i="10"/>
  <c r="BF179" i="10"/>
  <c r="T179" i="10"/>
  <c r="R179" i="10"/>
  <c r="P179" i="10"/>
  <c r="BI177" i="10"/>
  <c r="BH177" i="10"/>
  <c r="BG177" i="10"/>
  <c r="BF177" i="10"/>
  <c r="T177" i="10"/>
  <c r="R177" i="10"/>
  <c r="P177" i="10"/>
  <c r="BI175" i="10"/>
  <c r="BH175" i="10"/>
  <c r="BG175" i="10"/>
  <c r="BF175" i="10"/>
  <c r="T175" i="10"/>
  <c r="R175" i="10"/>
  <c r="P175" i="10"/>
  <c r="BI173" i="10"/>
  <c r="BH173" i="10"/>
  <c r="BG173" i="10"/>
  <c r="BF173" i="10"/>
  <c r="T173" i="10"/>
  <c r="R173" i="10"/>
  <c r="P173" i="10"/>
  <c r="BI171" i="10"/>
  <c r="BH171" i="10"/>
  <c r="BG171" i="10"/>
  <c r="BF171" i="10"/>
  <c r="T171" i="10"/>
  <c r="R171" i="10"/>
  <c r="P171" i="10"/>
  <c r="BI169" i="10"/>
  <c r="BH169" i="10"/>
  <c r="BG169" i="10"/>
  <c r="BF169" i="10"/>
  <c r="T169" i="10"/>
  <c r="R169" i="10"/>
  <c r="P169" i="10"/>
  <c r="BI166" i="10"/>
  <c r="BH166" i="10"/>
  <c r="BG166" i="10"/>
  <c r="BF166" i="10"/>
  <c r="T166" i="10"/>
  <c r="R166" i="10"/>
  <c r="P166" i="10"/>
  <c r="BI164" i="10"/>
  <c r="BH164" i="10"/>
  <c r="BG164" i="10"/>
  <c r="BF164" i="10"/>
  <c r="T164" i="10"/>
  <c r="R164" i="10"/>
  <c r="P164" i="10"/>
  <c r="BI162" i="10"/>
  <c r="BH162" i="10"/>
  <c r="BG162" i="10"/>
  <c r="BF162" i="10"/>
  <c r="T162" i="10"/>
  <c r="R162" i="10"/>
  <c r="P162" i="10"/>
  <c r="BI160" i="10"/>
  <c r="BH160" i="10"/>
  <c r="BG160" i="10"/>
  <c r="BF160" i="10"/>
  <c r="T160" i="10"/>
  <c r="R160" i="10"/>
  <c r="P160" i="10"/>
  <c r="BI158" i="10"/>
  <c r="BH158" i="10"/>
  <c r="BG158" i="10"/>
  <c r="BF158" i="10"/>
  <c r="T158" i="10"/>
  <c r="R158" i="10"/>
  <c r="P158" i="10"/>
  <c r="BI156" i="10"/>
  <c r="BH156" i="10"/>
  <c r="BG156" i="10"/>
  <c r="BF156" i="10"/>
  <c r="T156" i="10"/>
  <c r="R156" i="10"/>
  <c r="P156" i="10"/>
  <c r="BI154" i="10"/>
  <c r="BH154" i="10"/>
  <c r="BG154" i="10"/>
  <c r="BF154" i="10"/>
  <c r="T154" i="10"/>
  <c r="R154" i="10"/>
  <c r="P154" i="10"/>
  <c r="BI152" i="10"/>
  <c r="BH152" i="10"/>
  <c r="BG152" i="10"/>
  <c r="BF152" i="10"/>
  <c r="T152" i="10"/>
  <c r="R152" i="10"/>
  <c r="P152" i="10"/>
  <c r="BI150" i="10"/>
  <c r="BH150" i="10"/>
  <c r="BG150" i="10"/>
  <c r="BF150" i="10"/>
  <c r="T150" i="10"/>
  <c r="R150" i="10"/>
  <c r="P150" i="10"/>
  <c r="BI148" i="10"/>
  <c r="BH148" i="10"/>
  <c r="BG148" i="10"/>
  <c r="BF148" i="10"/>
  <c r="T148" i="10"/>
  <c r="R148" i="10"/>
  <c r="P148" i="10"/>
  <c r="BI146" i="10"/>
  <c r="BH146" i="10"/>
  <c r="BG146" i="10"/>
  <c r="BF146" i="10"/>
  <c r="T146" i="10"/>
  <c r="R146" i="10"/>
  <c r="P146" i="10"/>
  <c r="J141" i="10"/>
  <c r="J140" i="10"/>
  <c r="F140" i="10"/>
  <c r="F138" i="10"/>
  <c r="E136" i="10"/>
  <c r="J92" i="10"/>
  <c r="J91" i="10"/>
  <c r="F91" i="10"/>
  <c r="F89" i="10"/>
  <c r="E87" i="10"/>
  <c r="J18" i="10"/>
  <c r="E18" i="10"/>
  <c r="F92" i="10" s="1"/>
  <c r="J17" i="10"/>
  <c r="J12" i="10"/>
  <c r="J138" i="10" s="1"/>
  <c r="E7" i="10"/>
  <c r="E134" i="10"/>
  <c r="J37" i="9"/>
  <c r="J36" i="9"/>
  <c r="AY104" i="1"/>
  <c r="J35" i="9"/>
  <c r="AX104" i="1" s="1"/>
  <c r="BI679" i="9"/>
  <c r="BH679" i="9"/>
  <c r="BG679" i="9"/>
  <c r="BF679" i="9"/>
  <c r="T679" i="9"/>
  <c r="R679" i="9"/>
  <c r="P679" i="9"/>
  <c r="BI677" i="9"/>
  <c r="BH677" i="9"/>
  <c r="BG677" i="9"/>
  <c r="BF677" i="9"/>
  <c r="T677" i="9"/>
  <c r="R677" i="9"/>
  <c r="P677" i="9"/>
  <c r="BI675" i="9"/>
  <c r="BH675" i="9"/>
  <c r="BG675" i="9"/>
  <c r="BF675" i="9"/>
  <c r="T675" i="9"/>
  <c r="R675" i="9"/>
  <c r="P675" i="9"/>
  <c r="BI673" i="9"/>
  <c r="BH673" i="9"/>
  <c r="BG673" i="9"/>
  <c r="BF673" i="9"/>
  <c r="T673" i="9"/>
  <c r="R673" i="9"/>
  <c r="P673" i="9"/>
  <c r="BI671" i="9"/>
  <c r="BH671" i="9"/>
  <c r="BG671" i="9"/>
  <c r="BF671" i="9"/>
  <c r="T671" i="9"/>
  <c r="R671" i="9"/>
  <c r="P671" i="9"/>
  <c r="BI669" i="9"/>
  <c r="BH669" i="9"/>
  <c r="BG669" i="9"/>
  <c r="BF669" i="9"/>
  <c r="T669" i="9"/>
  <c r="R669" i="9"/>
  <c r="P669" i="9"/>
  <c r="BI666" i="9"/>
  <c r="BH666" i="9"/>
  <c r="BG666" i="9"/>
  <c r="BF666" i="9"/>
  <c r="T666" i="9"/>
  <c r="R666" i="9"/>
  <c r="P666" i="9"/>
  <c r="BI664" i="9"/>
  <c r="BH664" i="9"/>
  <c r="BG664" i="9"/>
  <c r="BF664" i="9"/>
  <c r="T664" i="9"/>
  <c r="R664" i="9"/>
  <c r="P664" i="9"/>
  <c r="BI662" i="9"/>
  <c r="BH662" i="9"/>
  <c r="BG662" i="9"/>
  <c r="BF662" i="9"/>
  <c r="T662" i="9"/>
  <c r="R662" i="9"/>
  <c r="P662" i="9"/>
  <c r="BI660" i="9"/>
  <c r="BH660" i="9"/>
  <c r="BG660" i="9"/>
  <c r="BF660" i="9"/>
  <c r="T660" i="9"/>
  <c r="R660" i="9"/>
  <c r="P660" i="9"/>
  <c r="BI658" i="9"/>
  <c r="BH658" i="9"/>
  <c r="BG658" i="9"/>
  <c r="BF658" i="9"/>
  <c r="T658" i="9"/>
  <c r="R658" i="9"/>
  <c r="P658" i="9"/>
  <c r="BI656" i="9"/>
  <c r="BH656" i="9"/>
  <c r="BG656" i="9"/>
  <c r="BF656" i="9"/>
  <c r="T656" i="9"/>
  <c r="R656" i="9"/>
  <c r="P656" i="9"/>
  <c r="BI654" i="9"/>
  <c r="BH654" i="9"/>
  <c r="BG654" i="9"/>
  <c r="BF654" i="9"/>
  <c r="T654" i="9"/>
  <c r="R654" i="9"/>
  <c r="P654" i="9"/>
  <c r="BI652" i="9"/>
  <c r="BH652" i="9"/>
  <c r="BG652" i="9"/>
  <c r="BF652" i="9"/>
  <c r="T652" i="9"/>
  <c r="R652" i="9"/>
  <c r="P652" i="9"/>
  <c r="BI650" i="9"/>
  <c r="BH650" i="9"/>
  <c r="BG650" i="9"/>
  <c r="BF650" i="9"/>
  <c r="T650" i="9"/>
  <c r="R650" i="9"/>
  <c r="P650" i="9"/>
  <c r="BI648" i="9"/>
  <c r="BH648" i="9"/>
  <c r="BG648" i="9"/>
  <c r="BF648" i="9"/>
  <c r="T648" i="9"/>
  <c r="R648" i="9"/>
  <c r="P648" i="9"/>
  <c r="BI646" i="9"/>
  <c r="BH646" i="9"/>
  <c r="BG646" i="9"/>
  <c r="BF646" i="9"/>
  <c r="T646" i="9"/>
  <c r="R646" i="9"/>
  <c r="P646" i="9"/>
  <c r="BI644" i="9"/>
  <c r="BH644" i="9"/>
  <c r="BG644" i="9"/>
  <c r="BF644" i="9"/>
  <c r="T644" i="9"/>
  <c r="R644" i="9"/>
  <c r="P644" i="9"/>
  <c r="BI642" i="9"/>
  <c r="BH642" i="9"/>
  <c r="BG642" i="9"/>
  <c r="BF642" i="9"/>
  <c r="T642" i="9"/>
  <c r="R642" i="9"/>
  <c r="P642" i="9"/>
  <c r="BI640" i="9"/>
  <c r="BH640" i="9"/>
  <c r="BG640" i="9"/>
  <c r="BF640" i="9"/>
  <c r="T640" i="9"/>
  <c r="R640" i="9"/>
  <c r="P640" i="9"/>
  <c r="BI638" i="9"/>
  <c r="BH638" i="9"/>
  <c r="BG638" i="9"/>
  <c r="BF638" i="9"/>
  <c r="T638" i="9"/>
  <c r="R638" i="9"/>
  <c r="P638" i="9"/>
  <c r="BI636" i="9"/>
  <c r="BH636" i="9"/>
  <c r="BG636" i="9"/>
  <c r="BF636" i="9"/>
  <c r="T636" i="9"/>
  <c r="R636" i="9"/>
  <c r="P636" i="9"/>
  <c r="BI634" i="9"/>
  <c r="BH634" i="9"/>
  <c r="BG634" i="9"/>
  <c r="BF634" i="9"/>
  <c r="T634" i="9"/>
  <c r="R634" i="9"/>
  <c r="P634" i="9"/>
  <c r="BI632" i="9"/>
  <c r="BH632" i="9"/>
  <c r="BG632" i="9"/>
  <c r="BF632" i="9"/>
  <c r="T632" i="9"/>
  <c r="R632" i="9"/>
  <c r="P632" i="9"/>
  <c r="BI630" i="9"/>
  <c r="BH630" i="9"/>
  <c r="BG630" i="9"/>
  <c r="BF630" i="9"/>
  <c r="T630" i="9"/>
  <c r="R630" i="9"/>
  <c r="P630" i="9"/>
  <c r="BI628" i="9"/>
  <c r="BH628" i="9"/>
  <c r="BG628" i="9"/>
  <c r="BF628" i="9"/>
  <c r="T628" i="9"/>
  <c r="R628" i="9"/>
  <c r="P628" i="9"/>
  <c r="BI626" i="9"/>
  <c r="BH626" i="9"/>
  <c r="BG626" i="9"/>
  <c r="BF626" i="9"/>
  <c r="T626" i="9"/>
  <c r="R626" i="9"/>
  <c r="P626" i="9"/>
  <c r="BI624" i="9"/>
  <c r="BH624" i="9"/>
  <c r="BG624" i="9"/>
  <c r="BF624" i="9"/>
  <c r="T624" i="9"/>
  <c r="R624" i="9"/>
  <c r="P624" i="9"/>
  <c r="BI622" i="9"/>
  <c r="BH622" i="9"/>
  <c r="BG622" i="9"/>
  <c r="BF622" i="9"/>
  <c r="T622" i="9"/>
  <c r="R622" i="9"/>
  <c r="P622" i="9"/>
  <c r="BI620" i="9"/>
  <c r="BH620" i="9"/>
  <c r="BG620" i="9"/>
  <c r="BF620" i="9"/>
  <c r="T620" i="9"/>
  <c r="R620" i="9"/>
  <c r="P620" i="9"/>
  <c r="BI618" i="9"/>
  <c r="BH618" i="9"/>
  <c r="BG618" i="9"/>
  <c r="BF618" i="9"/>
  <c r="T618" i="9"/>
  <c r="R618" i="9"/>
  <c r="P618" i="9"/>
  <c r="BI616" i="9"/>
  <c r="BH616" i="9"/>
  <c r="BG616" i="9"/>
  <c r="BF616" i="9"/>
  <c r="T616" i="9"/>
  <c r="R616" i="9"/>
  <c r="P616" i="9"/>
  <c r="BI614" i="9"/>
  <c r="BH614" i="9"/>
  <c r="BG614" i="9"/>
  <c r="BF614" i="9"/>
  <c r="T614" i="9"/>
  <c r="R614" i="9"/>
  <c r="P614" i="9"/>
  <c r="BI612" i="9"/>
  <c r="BH612" i="9"/>
  <c r="BG612" i="9"/>
  <c r="BF612" i="9"/>
  <c r="T612" i="9"/>
  <c r="R612" i="9"/>
  <c r="P612" i="9"/>
  <c r="BI610" i="9"/>
  <c r="BH610" i="9"/>
  <c r="BG610" i="9"/>
  <c r="BF610" i="9"/>
  <c r="T610" i="9"/>
  <c r="R610" i="9"/>
  <c r="P610" i="9"/>
  <c r="BI608" i="9"/>
  <c r="BH608" i="9"/>
  <c r="BG608" i="9"/>
  <c r="BF608" i="9"/>
  <c r="T608" i="9"/>
  <c r="R608" i="9"/>
  <c r="P608" i="9"/>
  <c r="BI606" i="9"/>
  <c r="BH606" i="9"/>
  <c r="BG606" i="9"/>
  <c r="BF606" i="9"/>
  <c r="T606" i="9"/>
  <c r="R606" i="9"/>
  <c r="P606" i="9"/>
  <c r="BI604" i="9"/>
  <c r="BH604" i="9"/>
  <c r="BG604" i="9"/>
  <c r="BF604" i="9"/>
  <c r="T604" i="9"/>
  <c r="R604" i="9"/>
  <c r="P604" i="9"/>
  <c r="BI602" i="9"/>
  <c r="BH602" i="9"/>
  <c r="BG602" i="9"/>
  <c r="BF602" i="9"/>
  <c r="T602" i="9"/>
  <c r="R602" i="9"/>
  <c r="P602" i="9"/>
  <c r="BI600" i="9"/>
  <c r="BH600" i="9"/>
  <c r="BG600" i="9"/>
  <c r="BF600" i="9"/>
  <c r="T600" i="9"/>
  <c r="R600" i="9"/>
  <c r="P600" i="9"/>
  <c r="BI598" i="9"/>
  <c r="BH598" i="9"/>
  <c r="BG598" i="9"/>
  <c r="BF598" i="9"/>
  <c r="T598" i="9"/>
  <c r="R598" i="9"/>
  <c r="P598" i="9"/>
  <c r="BI596" i="9"/>
  <c r="BH596" i="9"/>
  <c r="BG596" i="9"/>
  <c r="BF596" i="9"/>
  <c r="T596" i="9"/>
  <c r="R596" i="9"/>
  <c r="P596" i="9"/>
  <c r="BI594" i="9"/>
  <c r="BH594" i="9"/>
  <c r="BG594" i="9"/>
  <c r="BF594" i="9"/>
  <c r="T594" i="9"/>
  <c r="R594" i="9"/>
  <c r="P594" i="9"/>
  <c r="BI592" i="9"/>
  <c r="BH592" i="9"/>
  <c r="BG592" i="9"/>
  <c r="BF592" i="9"/>
  <c r="T592" i="9"/>
  <c r="R592" i="9"/>
  <c r="P592" i="9"/>
  <c r="BI590" i="9"/>
  <c r="BH590" i="9"/>
  <c r="BG590" i="9"/>
  <c r="BF590" i="9"/>
  <c r="T590" i="9"/>
  <c r="R590" i="9"/>
  <c r="P590" i="9"/>
  <c r="BI588" i="9"/>
  <c r="BH588" i="9"/>
  <c r="BG588" i="9"/>
  <c r="BF588" i="9"/>
  <c r="T588" i="9"/>
  <c r="R588" i="9"/>
  <c r="P588" i="9"/>
  <c r="BI586" i="9"/>
  <c r="BH586" i="9"/>
  <c r="BG586" i="9"/>
  <c r="BF586" i="9"/>
  <c r="T586" i="9"/>
  <c r="R586" i="9"/>
  <c r="P586" i="9"/>
  <c r="BI584" i="9"/>
  <c r="BH584" i="9"/>
  <c r="BG584" i="9"/>
  <c r="BF584" i="9"/>
  <c r="T584" i="9"/>
  <c r="R584" i="9"/>
  <c r="P584" i="9"/>
  <c r="BI582" i="9"/>
  <c r="BH582" i="9"/>
  <c r="BG582" i="9"/>
  <c r="BF582" i="9"/>
  <c r="T582" i="9"/>
  <c r="R582" i="9"/>
  <c r="P582" i="9"/>
  <c r="BI580" i="9"/>
  <c r="BH580" i="9"/>
  <c r="BG580" i="9"/>
  <c r="BF580" i="9"/>
  <c r="T580" i="9"/>
  <c r="R580" i="9"/>
  <c r="P580" i="9"/>
  <c r="BI578" i="9"/>
  <c r="BH578" i="9"/>
  <c r="BG578" i="9"/>
  <c r="BF578" i="9"/>
  <c r="T578" i="9"/>
  <c r="R578" i="9"/>
  <c r="P578" i="9"/>
  <c r="BI576" i="9"/>
  <c r="BH576" i="9"/>
  <c r="BG576" i="9"/>
  <c r="BF576" i="9"/>
  <c r="T576" i="9"/>
  <c r="R576" i="9"/>
  <c r="P576" i="9"/>
  <c r="BI574" i="9"/>
  <c r="BH574" i="9"/>
  <c r="BG574" i="9"/>
  <c r="BF574" i="9"/>
  <c r="T574" i="9"/>
  <c r="R574" i="9"/>
  <c r="P574" i="9"/>
  <c r="BI572" i="9"/>
  <c r="BH572" i="9"/>
  <c r="BG572" i="9"/>
  <c r="BF572" i="9"/>
  <c r="T572" i="9"/>
  <c r="R572" i="9"/>
  <c r="P572" i="9"/>
  <c r="BI570" i="9"/>
  <c r="BH570" i="9"/>
  <c r="BG570" i="9"/>
  <c r="BF570" i="9"/>
  <c r="T570" i="9"/>
  <c r="R570" i="9"/>
  <c r="P570" i="9"/>
  <c r="BI568" i="9"/>
  <c r="BH568" i="9"/>
  <c r="BG568" i="9"/>
  <c r="BF568" i="9"/>
  <c r="T568" i="9"/>
  <c r="R568" i="9"/>
  <c r="P568" i="9"/>
  <c r="BI566" i="9"/>
  <c r="BH566" i="9"/>
  <c r="BG566" i="9"/>
  <c r="BF566" i="9"/>
  <c r="T566" i="9"/>
  <c r="R566" i="9"/>
  <c r="P566" i="9"/>
  <c r="BI564" i="9"/>
  <c r="BH564" i="9"/>
  <c r="BG564" i="9"/>
  <c r="BF564" i="9"/>
  <c r="T564" i="9"/>
  <c r="R564" i="9"/>
  <c r="P564" i="9"/>
  <c r="BI562" i="9"/>
  <c r="BH562" i="9"/>
  <c r="BG562" i="9"/>
  <c r="BF562" i="9"/>
  <c r="T562" i="9"/>
  <c r="R562" i="9"/>
  <c r="P562" i="9"/>
  <c r="BI560" i="9"/>
  <c r="BH560" i="9"/>
  <c r="BG560" i="9"/>
  <c r="BF560" i="9"/>
  <c r="T560" i="9"/>
  <c r="R560" i="9"/>
  <c r="P560" i="9"/>
  <c r="BI558" i="9"/>
  <c r="BH558" i="9"/>
  <c r="BG558" i="9"/>
  <c r="BF558" i="9"/>
  <c r="T558" i="9"/>
  <c r="R558" i="9"/>
  <c r="P558" i="9"/>
  <c r="BI556" i="9"/>
  <c r="BH556" i="9"/>
  <c r="BG556" i="9"/>
  <c r="BF556" i="9"/>
  <c r="T556" i="9"/>
  <c r="R556" i="9"/>
  <c r="P556" i="9"/>
  <c r="BI554" i="9"/>
  <c r="BH554" i="9"/>
  <c r="BG554" i="9"/>
  <c r="BF554" i="9"/>
  <c r="T554" i="9"/>
  <c r="R554" i="9"/>
  <c r="P554" i="9"/>
  <c r="BI552" i="9"/>
  <c r="BH552" i="9"/>
  <c r="BG552" i="9"/>
  <c r="BF552" i="9"/>
  <c r="T552" i="9"/>
  <c r="R552" i="9"/>
  <c r="P552" i="9"/>
  <c r="BI550" i="9"/>
  <c r="BH550" i="9"/>
  <c r="BG550" i="9"/>
  <c r="BF550" i="9"/>
  <c r="T550" i="9"/>
  <c r="R550" i="9"/>
  <c r="P550" i="9"/>
  <c r="BI548" i="9"/>
  <c r="BH548" i="9"/>
  <c r="BG548" i="9"/>
  <c r="BF548" i="9"/>
  <c r="T548" i="9"/>
  <c r="R548" i="9"/>
  <c r="P548" i="9"/>
  <c r="BI546" i="9"/>
  <c r="BH546" i="9"/>
  <c r="BG546" i="9"/>
  <c r="BF546" i="9"/>
  <c r="T546" i="9"/>
  <c r="R546" i="9"/>
  <c r="P546" i="9"/>
  <c r="BI544" i="9"/>
  <c r="BH544" i="9"/>
  <c r="BG544" i="9"/>
  <c r="BF544" i="9"/>
  <c r="T544" i="9"/>
  <c r="R544" i="9"/>
  <c r="P544" i="9"/>
  <c r="BI542" i="9"/>
  <c r="BH542" i="9"/>
  <c r="BG542" i="9"/>
  <c r="BF542" i="9"/>
  <c r="T542" i="9"/>
  <c r="R542" i="9"/>
  <c r="P542" i="9"/>
  <c r="BI540" i="9"/>
  <c r="BH540" i="9"/>
  <c r="BG540" i="9"/>
  <c r="BF540" i="9"/>
  <c r="T540" i="9"/>
  <c r="R540" i="9"/>
  <c r="P540" i="9"/>
  <c r="BI538" i="9"/>
  <c r="BH538" i="9"/>
  <c r="BG538" i="9"/>
  <c r="BF538" i="9"/>
  <c r="T538" i="9"/>
  <c r="R538" i="9"/>
  <c r="P538" i="9"/>
  <c r="BI536" i="9"/>
  <c r="BH536" i="9"/>
  <c r="BG536" i="9"/>
  <c r="BF536" i="9"/>
  <c r="T536" i="9"/>
  <c r="R536" i="9"/>
  <c r="P536" i="9"/>
  <c r="BI534" i="9"/>
  <c r="BH534" i="9"/>
  <c r="BG534" i="9"/>
  <c r="BF534" i="9"/>
  <c r="T534" i="9"/>
  <c r="R534" i="9"/>
  <c r="P534" i="9"/>
  <c r="BI532" i="9"/>
  <c r="BH532" i="9"/>
  <c r="BG532" i="9"/>
  <c r="BF532" i="9"/>
  <c r="T532" i="9"/>
  <c r="R532" i="9"/>
  <c r="P532" i="9"/>
  <c r="BI530" i="9"/>
  <c r="BH530" i="9"/>
  <c r="BG530" i="9"/>
  <c r="BF530" i="9"/>
  <c r="T530" i="9"/>
  <c r="R530" i="9"/>
  <c r="P530" i="9"/>
  <c r="BI528" i="9"/>
  <c r="BH528" i="9"/>
  <c r="BG528" i="9"/>
  <c r="BF528" i="9"/>
  <c r="T528" i="9"/>
  <c r="R528" i="9"/>
  <c r="P528" i="9"/>
  <c r="BI526" i="9"/>
  <c r="BH526" i="9"/>
  <c r="BG526" i="9"/>
  <c r="BF526" i="9"/>
  <c r="T526" i="9"/>
  <c r="R526" i="9"/>
  <c r="P526" i="9"/>
  <c r="BI524" i="9"/>
  <c r="BH524" i="9"/>
  <c r="BG524" i="9"/>
  <c r="BF524" i="9"/>
  <c r="T524" i="9"/>
  <c r="R524" i="9"/>
  <c r="P524" i="9"/>
  <c r="BI522" i="9"/>
  <c r="BH522" i="9"/>
  <c r="BG522" i="9"/>
  <c r="BF522" i="9"/>
  <c r="T522" i="9"/>
  <c r="R522" i="9"/>
  <c r="P522" i="9"/>
  <c r="BI520" i="9"/>
  <c r="BH520" i="9"/>
  <c r="BG520" i="9"/>
  <c r="BF520" i="9"/>
  <c r="T520" i="9"/>
  <c r="R520" i="9"/>
  <c r="P520" i="9"/>
  <c r="BI518" i="9"/>
  <c r="BH518" i="9"/>
  <c r="BG518" i="9"/>
  <c r="BF518" i="9"/>
  <c r="T518" i="9"/>
  <c r="R518" i="9"/>
  <c r="P518" i="9"/>
  <c r="BI516" i="9"/>
  <c r="BH516" i="9"/>
  <c r="BG516" i="9"/>
  <c r="BF516" i="9"/>
  <c r="T516" i="9"/>
  <c r="R516" i="9"/>
  <c r="P516" i="9"/>
  <c r="BI514" i="9"/>
  <c r="BH514" i="9"/>
  <c r="BG514" i="9"/>
  <c r="BF514" i="9"/>
  <c r="T514" i="9"/>
  <c r="R514" i="9"/>
  <c r="P514" i="9"/>
  <c r="BI512" i="9"/>
  <c r="BH512" i="9"/>
  <c r="BG512" i="9"/>
  <c r="BF512" i="9"/>
  <c r="T512" i="9"/>
  <c r="R512" i="9"/>
  <c r="P512" i="9"/>
  <c r="BI510" i="9"/>
  <c r="BH510" i="9"/>
  <c r="BG510" i="9"/>
  <c r="BF510" i="9"/>
  <c r="T510" i="9"/>
  <c r="R510" i="9"/>
  <c r="P510" i="9"/>
  <c r="BI508" i="9"/>
  <c r="BH508" i="9"/>
  <c r="BG508" i="9"/>
  <c r="BF508" i="9"/>
  <c r="T508" i="9"/>
  <c r="R508" i="9"/>
  <c r="P508" i="9"/>
  <c r="BI506" i="9"/>
  <c r="BH506" i="9"/>
  <c r="BG506" i="9"/>
  <c r="BF506" i="9"/>
  <c r="T506" i="9"/>
  <c r="R506" i="9"/>
  <c r="P506" i="9"/>
  <c r="BI504" i="9"/>
  <c r="BH504" i="9"/>
  <c r="BG504" i="9"/>
  <c r="BF504" i="9"/>
  <c r="T504" i="9"/>
  <c r="R504" i="9"/>
  <c r="P504" i="9"/>
  <c r="BI502" i="9"/>
  <c r="BH502" i="9"/>
  <c r="BG502" i="9"/>
  <c r="BF502" i="9"/>
  <c r="T502" i="9"/>
  <c r="R502" i="9"/>
  <c r="P502" i="9"/>
  <c r="BI500" i="9"/>
  <c r="BH500" i="9"/>
  <c r="BG500" i="9"/>
  <c r="BF500" i="9"/>
  <c r="T500" i="9"/>
  <c r="R500" i="9"/>
  <c r="P500" i="9"/>
  <c r="BI497" i="9"/>
  <c r="BH497" i="9"/>
  <c r="BG497" i="9"/>
  <c r="BF497" i="9"/>
  <c r="T497" i="9"/>
  <c r="R497" i="9"/>
  <c r="P497" i="9"/>
  <c r="BI495" i="9"/>
  <c r="BH495" i="9"/>
  <c r="BG495" i="9"/>
  <c r="BF495" i="9"/>
  <c r="T495" i="9"/>
  <c r="R495" i="9"/>
  <c r="P495" i="9"/>
  <c r="BI493" i="9"/>
  <c r="BH493" i="9"/>
  <c r="BG493" i="9"/>
  <c r="BF493" i="9"/>
  <c r="T493" i="9"/>
  <c r="R493" i="9"/>
  <c r="P493" i="9"/>
  <c r="BI491" i="9"/>
  <c r="BH491" i="9"/>
  <c r="BG491" i="9"/>
  <c r="BF491" i="9"/>
  <c r="T491" i="9"/>
  <c r="R491" i="9"/>
  <c r="P491" i="9"/>
  <c r="BI489" i="9"/>
  <c r="BH489" i="9"/>
  <c r="BG489" i="9"/>
  <c r="BF489" i="9"/>
  <c r="T489" i="9"/>
  <c r="R489" i="9"/>
  <c r="P489" i="9"/>
  <c r="BI487" i="9"/>
  <c r="BH487" i="9"/>
  <c r="BG487" i="9"/>
  <c r="BF487" i="9"/>
  <c r="T487" i="9"/>
  <c r="R487" i="9"/>
  <c r="P487" i="9"/>
  <c r="BI485" i="9"/>
  <c r="BH485" i="9"/>
  <c r="BG485" i="9"/>
  <c r="BF485" i="9"/>
  <c r="T485" i="9"/>
  <c r="R485" i="9"/>
  <c r="P485" i="9"/>
  <c r="BI483" i="9"/>
  <c r="BH483" i="9"/>
  <c r="BG483" i="9"/>
  <c r="BF483" i="9"/>
  <c r="T483" i="9"/>
  <c r="R483" i="9"/>
  <c r="P483" i="9"/>
  <c r="BI481" i="9"/>
  <c r="BH481" i="9"/>
  <c r="BG481" i="9"/>
  <c r="BF481" i="9"/>
  <c r="T481" i="9"/>
  <c r="R481" i="9"/>
  <c r="P481" i="9"/>
  <c r="BI479" i="9"/>
  <c r="BH479" i="9"/>
  <c r="BG479" i="9"/>
  <c r="BF479" i="9"/>
  <c r="T479" i="9"/>
  <c r="R479" i="9"/>
  <c r="P479" i="9"/>
  <c r="BI477" i="9"/>
  <c r="BH477" i="9"/>
  <c r="BG477" i="9"/>
  <c r="BF477" i="9"/>
  <c r="T477" i="9"/>
  <c r="R477" i="9"/>
  <c r="P477" i="9"/>
  <c r="BI475" i="9"/>
  <c r="BH475" i="9"/>
  <c r="BG475" i="9"/>
  <c r="BF475" i="9"/>
  <c r="T475" i="9"/>
  <c r="R475" i="9"/>
  <c r="P475" i="9"/>
  <c r="BI473" i="9"/>
  <c r="BH473" i="9"/>
  <c r="BG473" i="9"/>
  <c r="BF473" i="9"/>
  <c r="T473" i="9"/>
  <c r="R473" i="9"/>
  <c r="P473" i="9"/>
  <c r="BI471" i="9"/>
  <c r="BH471" i="9"/>
  <c r="BG471" i="9"/>
  <c r="BF471" i="9"/>
  <c r="T471" i="9"/>
  <c r="R471" i="9"/>
  <c r="P471" i="9"/>
  <c r="BI469" i="9"/>
  <c r="BH469" i="9"/>
  <c r="BG469" i="9"/>
  <c r="BF469" i="9"/>
  <c r="T469" i="9"/>
  <c r="R469" i="9"/>
  <c r="P469" i="9"/>
  <c r="BI467" i="9"/>
  <c r="BH467" i="9"/>
  <c r="BG467" i="9"/>
  <c r="BF467" i="9"/>
  <c r="T467" i="9"/>
  <c r="R467" i="9"/>
  <c r="P467" i="9"/>
  <c r="BI465" i="9"/>
  <c r="BH465" i="9"/>
  <c r="BG465" i="9"/>
  <c r="BF465" i="9"/>
  <c r="T465" i="9"/>
  <c r="R465" i="9"/>
  <c r="P465" i="9"/>
  <c r="BI463" i="9"/>
  <c r="BH463" i="9"/>
  <c r="BG463" i="9"/>
  <c r="BF463" i="9"/>
  <c r="T463" i="9"/>
  <c r="R463" i="9"/>
  <c r="P463" i="9"/>
  <c r="BI461" i="9"/>
  <c r="BH461" i="9"/>
  <c r="BG461" i="9"/>
  <c r="BF461" i="9"/>
  <c r="T461" i="9"/>
  <c r="R461" i="9"/>
  <c r="P461" i="9"/>
  <c r="BI459" i="9"/>
  <c r="BH459" i="9"/>
  <c r="BG459" i="9"/>
  <c r="BF459" i="9"/>
  <c r="T459" i="9"/>
  <c r="R459" i="9"/>
  <c r="P459" i="9"/>
  <c r="BI457" i="9"/>
  <c r="BH457" i="9"/>
  <c r="BG457" i="9"/>
  <c r="BF457" i="9"/>
  <c r="T457" i="9"/>
  <c r="R457" i="9"/>
  <c r="P457" i="9"/>
  <c r="BI455" i="9"/>
  <c r="BH455" i="9"/>
  <c r="BG455" i="9"/>
  <c r="BF455" i="9"/>
  <c r="T455" i="9"/>
  <c r="R455" i="9"/>
  <c r="P455" i="9"/>
  <c r="BI453" i="9"/>
  <c r="BH453" i="9"/>
  <c r="BG453" i="9"/>
  <c r="BF453" i="9"/>
  <c r="T453" i="9"/>
  <c r="R453" i="9"/>
  <c r="P453" i="9"/>
  <c r="BI451" i="9"/>
  <c r="BH451" i="9"/>
  <c r="BG451" i="9"/>
  <c r="BF451" i="9"/>
  <c r="T451" i="9"/>
  <c r="R451" i="9"/>
  <c r="P451" i="9"/>
  <c r="BI449" i="9"/>
  <c r="BH449" i="9"/>
  <c r="BG449" i="9"/>
  <c r="BF449" i="9"/>
  <c r="T449" i="9"/>
  <c r="R449" i="9"/>
  <c r="P449" i="9"/>
  <c r="BI447" i="9"/>
  <c r="BH447" i="9"/>
  <c r="BG447" i="9"/>
  <c r="BF447" i="9"/>
  <c r="T447" i="9"/>
  <c r="R447" i="9"/>
  <c r="P447" i="9"/>
  <c r="BI445" i="9"/>
  <c r="BH445" i="9"/>
  <c r="BG445" i="9"/>
  <c r="BF445" i="9"/>
  <c r="T445" i="9"/>
  <c r="R445" i="9"/>
  <c r="P445" i="9"/>
  <c r="BI443" i="9"/>
  <c r="BH443" i="9"/>
  <c r="BG443" i="9"/>
  <c r="BF443" i="9"/>
  <c r="T443" i="9"/>
  <c r="R443" i="9"/>
  <c r="P443" i="9"/>
  <c r="BI441" i="9"/>
  <c r="BH441" i="9"/>
  <c r="BG441" i="9"/>
  <c r="BF441" i="9"/>
  <c r="T441" i="9"/>
  <c r="R441" i="9"/>
  <c r="P441" i="9"/>
  <c r="BI439" i="9"/>
  <c r="BH439" i="9"/>
  <c r="BG439" i="9"/>
  <c r="BF439" i="9"/>
  <c r="T439" i="9"/>
  <c r="R439" i="9"/>
  <c r="P439" i="9"/>
  <c r="BI437" i="9"/>
  <c r="BH437" i="9"/>
  <c r="BG437" i="9"/>
  <c r="BF437" i="9"/>
  <c r="T437" i="9"/>
  <c r="R437" i="9"/>
  <c r="P437" i="9"/>
  <c r="BI435" i="9"/>
  <c r="BH435" i="9"/>
  <c r="BG435" i="9"/>
  <c r="BF435" i="9"/>
  <c r="T435" i="9"/>
  <c r="R435" i="9"/>
  <c r="P435" i="9"/>
  <c r="BI433" i="9"/>
  <c r="BH433" i="9"/>
  <c r="BG433" i="9"/>
  <c r="BF433" i="9"/>
  <c r="T433" i="9"/>
  <c r="R433" i="9"/>
  <c r="P433" i="9"/>
  <c r="BI431" i="9"/>
  <c r="BH431" i="9"/>
  <c r="BG431" i="9"/>
  <c r="BF431" i="9"/>
  <c r="T431" i="9"/>
  <c r="R431" i="9"/>
  <c r="P431" i="9"/>
  <c r="BI429" i="9"/>
  <c r="BH429" i="9"/>
  <c r="BG429" i="9"/>
  <c r="BF429" i="9"/>
  <c r="T429" i="9"/>
  <c r="R429" i="9"/>
  <c r="P429" i="9"/>
  <c r="BI427" i="9"/>
  <c r="BH427" i="9"/>
  <c r="BG427" i="9"/>
  <c r="BF427" i="9"/>
  <c r="T427" i="9"/>
  <c r="R427" i="9"/>
  <c r="P427" i="9"/>
  <c r="BI424" i="9"/>
  <c r="BH424" i="9"/>
  <c r="BG424" i="9"/>
  <c r="BF424" i="9"/>
  <c r="T424" i="9"/>
  <c r="R424" i="9"/>
  <c r="P424" i="9"/>
  <c r="BI422" i="9"/>
  <c r="BH422" i="9"/>
  <c r="BG422" i="9"/>
  <c r="BF422" i="9"/>
  <c r="T422" i="9"/>
  <c r="R422" i="9"/>
  <c r="P422" i="9"/>
  <c r="BI420" i="9"/>
  <c r="BH420" i="9"/>
  <c r="BG420" i="9"/>
  <c r="BF420" i="9"/>
  <c r="T420" i="9"/>
  <c r="R420" i="9"/>
  <c r="P420" i="9"/>
  <c r="BI418" i="9"/>
  <c r="BH418" i="9"/>
  <c r="BG418" i="9"/>
  <c r="BF418" i="9"/>
  <c r="T418" i="9"/>
  <c r="R418" i="9"/>
  <c r="P418" i="9"/>
  <c r="BI416" i="9"/>
  <c r="BH416" i="9"/>
  <c r="BG416" i="9"/>
  <c r="BF416" i="9"/>
  <c r="T416" i="9"/>
  <c r="R416" i="9"/>
  <c r="P416" i="9"/>
  <c r="BI414" i="9"/>
  <c r="BH414" i="9"/>
  <c r="BG414" i="9"/>
  <c r="BF414" i="9"/>
  <c r="T414" i="9"/>
  <c r="R414" i="9"/>
  <c r="P414" i="9"/>
  <c r="BI412" i="9"/>
  <c r="BH412" i="9"/>
  <c r="BG412" i="9"/>
  <c r="BF412" i="9"/>
  <c r="T412" i="9"/>
  <c r="R412" i="9"/>
  <c r="P412" i="9"/>
  <c r="BI410" i="9"/>
  <c r="BH410" i="9"/>
  <c r="BG410" i="9"/>
  <c r="BF410" i="9"/>
  <c r="T410" i="9"/>
  <c r="R410" i="9"/>
  <c r="P410" i="9"/>
  <c r="BI408" i="9"/>
  <c r="BH408" i="9"/>
  <c r="BG408" i="9"/>
  <c r="BF408" i="9"/>
  <c r="T408" i="9"/>
  <c r="R408" i="9"/>
  <c r="P408" i="9"/>
  <c r="BI406" i="9"/>
  <c r="BH406" i="9"/>
  <c r="BG406" i="9"/>
  <c r="BF406" i="9"/>
  <c r="T406" i="9"/>
  <c r="R406" i="9"/>
  <c r="P406" i="9"/>
  <c r="BI404" i="9"/>
  <c r="BH404" i="9"/>
  <c r="BG404" i="9"/>
  <c r="BF404" i="9"/>
  <c r="T404" i="9"/>
  <c r="R404" i="9"/>
  <c r="P404" i="9"/>
  <c r="BI402" i="9"/>
  <c r="BH402" i="9"/>
  <c r="BG402" i="9"/>
  <c r="BF402" i="9"/>
  <c r="T402" i="9"/>
  <c r="R402" i="9"/>
  <c r="P402" i="9"/>
  <c r="BI400" i="9"/>
  <c r="BH400" i="9"/>
  <c r="BG400" i="9"/>
  <c r="BF400" i="9"/>
  <c r="T400" i="9"/>
  <c r="R400" i="9"/>
  <c r="P400" i="9"/>
  <c r="BI398" i="9"/>
  <c r="BH398" i="9"/>
  <c r="BG398" i="9"/>
  <c r="BF398" i="9"/>
  <c r="T398" i="9"/>
  <c r="R398" i="9"/>
  <c r="P398" i="9"/>
  <c r="BI396" i="9"/>
  <c r="BH396" i="9"/>
  <c r="BG396" i="9"/>
  <c r="BF396" i="9"/>
  <c r="T396" i="9"/>
  <c r="R396" i="9"/>
  <c r="P396" i="9"/>
  <c r="BI394" i="9"/>
  <c r="BH394" i="9"/>
  <c r="BG394" i="9"/>
  <c r="BF394" i="9"/>
  <c r="T394" i="9"/>
  <c r="R394" i="9"/>
  <c r="P394" i="9"/>
  <c r="BI392" i="9"/>
  <c r="BH392" i="9"/>
  <c r="BG392" i="9"/>
  <c r="BF392" i="9"/>
  <c r="T392" i="9"/>
  <c r="R392" i="9"/>
  <c r="P392" i="9"/>
  <c r="BI390" i="9"/>
  <c r="BH390" i="9"/>
  <c r="BG390" i="9"/>
  <c r="BF390" i="9"/>
  <c r="T390" i="9"/>
  <c r="R390" i="9"/>
  <c r="P390" i="9"/>
  <c r="BI388" i="9"/>
  <c r="BH388" i="9"/>
  <c r="BG388" i="9"/>
  <c r="BF388" i="9"/>
  <c r="T388" i="9"/>
  <c r="R388" i="9"/>
  <c r="P388" i="9"/>
  <c r="BI386" i="9"/>
  <c r="BH386" i="9"/>
  <c r="BG386" i="9"/>
  <c r="BF386" i="9"/>
  <c r="T386" i="9"/>
  <c r="R386" i="9"/>
  <c r="P386" i="9"/>
  <c r="BI384" i="9"/>
  <c r="BH384" i="9"/>
  <c r="BG384" i="9"/>
  <c r="BF384" i="9"/>
  <c r="T384" i="9"/>
  <c r="R384" i="9"/>
  <c r="P384" i="9"/>
  <c r="BI382" i="9"/>
  <c r="BH382" i="9"/>
  <c r="BG382" i="9"/>
  <c r="BF382" i="9"/>
  <c r="T382" i="9"/>
  <c r="R382" i="9"/>
  <c r="P382" i="9"/>
  <c r="BI380" i="9"/>
  <c r="BH380" i="9"/>
  <c r="BG380" i="9"/>
  <c r="BF380" i="9"/>
  <c r="T380" i="9"/>
  <c r="R380" i="9"/>
  <c r="P380" i="9"/>
  <c r="BI378" i="9"/>
  <c r="BH378" i="9"/>
  <c r="BG378" i="9"/>
  <c r="BF378" i="9"/>
  <c r="T378" i="9"/>
  <c r="R378" i="9"/>
  <c r="P378" i="9"/>
  <c r="BI376" i="9"/>
  <c r="BH376" i="9"/>
  <c r="BG376" i="9"/>
  <c r="BF376" i="9"/>
  <c r="T376" i="9"/>
  <c r="R376" i="9"/>
  <c r="P376" i="9"/>
  <c r="BI374" i="9"/>
  <c r="BH374" i="9"/>
  <c r="BG374" i="9"/>
  <c r="BF374" i="9"/>
  <c r="T374" i="9"/>
  <c r="R374" i="9"/>
  <c r="P374" i="9"/>
  <c r="BI372" i="9"/>
  <c r="BH372" i="9"/>
  <c r="BG372" i="9"/>
  <c r="BF372" i="9"/>
  <c r="T372" i="9"/>
  <c r="R372" i="9"/>
  <c r="P372" i="9"/>
  <c r="BI370" i="9"/>
  <c r="BH370" i="9"/>
  <c r="BG370" i="9"/>
  <c r="BF370" i="9"/>
  <c r="T370" i="9"/>
  <c r="R370" i="9"/>
  <c r="P370" i="9"/>
  <c r="BI368" i="9"/>
  <c r="BH368" i="9"/>
  <c r="BG368" i="9"/>
  <c r="BF368" i="9"/>
  <c r="T368" i="9"/>
  <c r="R368" i="9"/>
  <c r="P368" i="9"/>
  <c r="BI366" i="9"/>
  <c r="BH366" i="9"/>
  <c r="BG366" i="9"/>
  <c r="BF366" i="9"/>
  <c r="T366" i="9"/>
  <c r="R366" i="9"/>
  <c r="P366" i="9"/>
  <c r="BI364" i="9"/>
  <c r="BH364" i="9"/>
  <c r="BG364" i="9"/>
  <c r="BF364" i="9"/>
  <c r="T364" i="9"/>
  <c r="R364" i="9"/>
  <c r="P364" i="9"/>
  <c r="BI362" i="9"/>
  <c r="BH362" i="9"/>
  <c r="BG362" i="9"/>
  <c r="BF362" i="9"/>
  <c r="T362" i="9"/>
  <c r="R362" i="9"/>
  <c r="P362" i="9"/>
  <c r="BI360" i="9"/>
  <c r="BH360" i="9"/>
  <c r="BG360" i="9"/>
  <c r="BF360" i="9"/>
  <c r="T360" i="9"/>
  <c r="R360" i="9"/>
  <c r="P360" i="9"/>
  <c r="BI358" i="9"/>
  <c r="BH358" i="9"/>
  <c r="BG358" i="9"/>
  <c r="BF358" i="9"/>
  <c r="T358" i="9"/>
  <c r="R358" i="9"/>
  <c r="P358" i="9"/>
  <c r="BI356" i="9"/>
  <c r="BH356" i="9"/>
  <c r="BG356" i="9"/>
  <c r="BF356" i="9"/>
  <c r="T356" i="9"/>
  <c r="R356" i="9"/>
  <c r="P356" i="9"/>
  <c r="BI354" i="9"/>
  <c r="BH354" i="9"/>
  <c r="BG354" i="9"/>
  <c r="BF354" i="9"/>
  <c r="T354" i="9"/>
  <c r="R354" i="9"/>
  <c r="P354" i="9"/>
  <c r="BI352" i="9"/>
  <c r="BH352" i="9"/>
  <c r="BG352" i="9"/>
  <c r="BF352" i="9"/>
  <c r="T352" i="9"/>
  <c r="R352" i="9"/>
  <c r="P352" i="9"/>
  <c r="BI350" i="9"/>
  <c r="BH350" i="9"/>
  <c r="BG350" i="9"/>
  <c r="BF350" i="9"/>
  <c r="T350" i="9"/>
  <c r="R350" i="9"/>
  <c r="P350" i="9"/>
  <c r="BI348" i="9"/>
  <c r="BH348" i="9"/>
  <c r="BG348" i="9"/>
  <c r="BF348" i="9"/>
  <c r="T348" i="9"/>
  <c r="R348" i="9"/>
  <c r="P348" i="9"/>
  <c r="BI346" i="9"/>
  <c r="BH346" i="9"/>
  <c r="BG346" i="9"/>
  <c r="BF346" i="9"/>
  <c r="T346" i="9"/>
  <c r="R346" i="9"/>
  <c r="P346" i="9"/>
  <c r="BI344" i="9"/>
  <c r="BH344" i="9"/>
  <c r="BG344" i="9"/>
  <c r="BF344" i="9"/>
  <c r="T344" i="9"/>
  <c r="R344" i="9"/>
  <c r="P344" i="9"/>
  <c r="BI342" i="9"/>
  <c r="BH342" i="9"/>
  <c r="BG342" i="9"/>
  <c r="BF342" i="9"/>
  <c r="T342" i="9"/>
  <c r="R342" i="9"/>
  <c r="P342" i="9"/>
  <c r="BI340" i="9"/>
  <c r="BH340" i="9"/>
  <c r="BG340" i="9"/>
  <c r="BF340" i="9"/>
  <c r="T340" i="9"/>
  <c r="R340" i="9"/>
  <c r="P340" i="9"/>
  <c r="BI338" i="9"/>
  <c r="BH338" i="9"/>
  <c r="BG338" i="9"/>
  <c r="BF338" i="9"/>
  <c r="T338" i="9"/>
  <c r="R338" i="9"/>
  <c r="P338" i="9"/>
  <c r="BI336" i="9"/>
  <c r="BH336" i="9"/>
  <c r="BG336" i="9"/>
  <c r="BF336" i="9"/>
  <c r="T336" i="9"/>
  <c r="R336" i="9"/>
  <c r="P336" i="9"/>
  <c r="BI334" i="9"/>
  <c r="BH334" i="9"/>
  <c r="BG334" i="9"/>
  <c r="BF334" i="9"/>
  <c r="T334" i="9"/>
  <c r="R334" i="9"/>
  <c r="P334" i="9"/>
  <c r="BI332" i="9"/>
  <c r="BH332" i="9"/>
  <c r="BG332" i="9"/>
  <c r="BF332" i="9"/>
  <c r="T332" i="9"/>
  <c r="R332" i="9"/>
  <c r="P332" i="9"/>
  <c r="BI330" i="9"/>
  <c r="BH330" i="9"/>
  <c r="BG330" i="9"/>
  <c r="BF330" i="9"/>
  <c r="T330" i="9"/>
  <c r="R330" i="9"/>
  <c r="P330" i="9"/>
  <c r="BI328" i="9"/>
  <c r="BH328" i="9"/>
  <c r="BG328" i="9"/>
  <c r="BF328" i="9"/>
  <c r="T328" i="9"/>
  <c r="R328" i="9"/>
  <c r="P328" i="9"/>
  <c r="BI326" i="9"/>
  <c r="BH326" i="9"/>
  <c r="BG326" i="9"/>
  <c r="BF326" i="9"/>
  <c r="T326" i="9"/>
  <c r="R326" i="9"/>
  <c r="P326" i="9"/>
  <c r="BI324" i="9"/>
  <c r="BH324" i="9"/>
  <c r="BG324" i="9"/>
  <c r="BF324" i="9"/>
  <c r="T324" i="9"/>
  <c r="R324" i="9"/>
  <c r="P324" i="9"/>
  <c r="BI322" i="9"/>
  <c r="BH322" i="9"/>
  <c r="BG322" i="9"/>
  <c r="BF322" i="9"/>
  <c r="T322" i="9"/>
  <c r="R322" i="9"/>
  <c r="P322" i="9"/>
  <c r="BI320" i="9"/>
  <c r="BH320" i="9"/>
  <c r="BG320" i="9"/>
  <c r="BF320" i="9"/>
  <c r="T320" i="9"/>
  <c r="R320" i="9"/>
  <c r="P320" i="9"/>
  <c r="BI318" i="9"/>
  <c r="BH318" i="9"/>
  <c r="BG318" i="9"/>
  <c r="BF318" i="9"/>
  <c r="T318" i="9"/>
  <c r="R318" i="9"/>
  <c r="P318" i="9"/>
  <c r="BI316" i="9"/>
  <c r="BH316" i="9"/>
  <c r="BG316" i="9"/>
  <c r="BF316" i="9"/>
  <c r="T316" i="9"/>
  <c r="R316" i="9"/>
  <c r="P316" i="9"/>
  <c r="BI314" i="9"/>
  <c r="BH314" i="9"/>
  <c r="BG314" i="9"/>
  <c r="BF314" i="9"/>
  <c r="T314" i="9"/>
  <c r="R314" i="9"/>
  <c r="P314" i="9"/>
  <c r="BI312" i="9"/>
  <c r="BH312" i="9"/>
  <c r="BG312" i="9"/>
  <c r="BF312" i="9"/>
  <c r="T312" i="9"/>
  <c r="R312" i="9"/>
  <c r="P312" i="9"/>
  <c r="BI310" i="9"/>
  <c r="BH310" i="9"/>
  <c r="BG310" i="9"/>
  <c r="BF310" i="9"/>
  <c r="T310" i="9"/>
  <c r="R310" i="9"/>
  <c r="P310" i="9"/>
  <c r="BI308" i="9"/>
  <c r="BH308" i="9"/>
  <c r="BG308" i="9"/>
  <c r="BF308" i="9"/>
  <c r="T308" i="9"/>
  <c r="R308" i="9"/>
  <c r="P308" i="9"/>
  <c r="BI306" i="9"/>
  <c r="BH306" i="9"/>
  <c r="BG306" i="9"/>
  <c r="BF306" i="9"/>
  <c r="T306" i="9"/>
  <c r="R306" i="9"/>
  <c r="P306" i="9"/>
  <c r="BI304" i="9"/>
  <c r="BH304" i="9"/>
  <c r="BG304" i="9"/>
  <c r="BF304" i="9"/>
  <c r="T304" i="9"/>
  <c r="R304" i="9"/>
  <c r="P304" i="9"/>
  <c r="BI302" i="9"/>
  <c r="BH302" i="9"/>
  <c r="BG302" i="9"/>
  <c r="BF302" i="9"/>
  <c r="T302" i="9"/>
  <c r="R302" i="9"/>
  <c r="P302" i="9"/>
  <c r="BI300" i="9"/>
  <c r="BH300" i="9"/>
  <c r="BG300" i="9"/>
  <c r="BF300" i="9"/>
  <c r="T300" i="9"/>
  <c r="R300" i="9"/>
  <c r="P300" i="9"/>
  <c r="BI298" i="9"/>
  <c r="BH298" i="9"/>
  <c r="BG298" i="9"/>
  <c r="BF298" i="9"/>
  <c r="T298" i="9"/>
  <c r="R298" i="9"/>
  <c r="P298" i="9"/>
  <c r="BI296" i="9"/>
  <c r="BH296" i="9"/>
  <c r="BG296" i="9"/>
  <c r="BF296" i="9"/>
  <c r="T296" i="9"/>
  <c r="R296" i="9"/>
  <c r="P296" i="9"/>
  <c r="BI294" i="9"/>
  <c r="BH294" i="9"/>
  <c r="BG294" i="9"/>
  <c r="BF294" i="9"/>
  <c r="T294" i="9"/>
  <c r="R294" i="9"/>
  <c r="P294" i="9"/>
  <c r="BI292" i="9"/>
  <c r="BH292" i="9"/>
  <c r="BG292" i="9"/>
  <c r="BF292" i="9"/>
  <c r="T292" i="9"/>
  <c r="R292" i="9"/>
  <c r="P292" i="9"/>
  <c r="BI290" i="9"/>
  <c r="BH290" i="9"/>
  <c r="BG290" i="9"/>
  <c r="BF290" i="9"/>
  <c r="T290" i="9"/>
  <c r="R290" i="9"/>
  <c r="P290" i="9"/>
  <c r="BI288" i="9"/>
  <c r="BH288" i="9"/>
  <c r="BG288" i="9"/>
  <c r="BF288" i="9"/>
  <c r="T288" i="9"/>
  <c r="R288" i="9"/>
  <c r="P288" i="9"/>
  <c r="BI286" i="9"/>
  <c r="BH286" i="9"/>
  <c r="BG286" i="9"/>
  <c r="BF286" i="9"/>
  <c r="T286" i="9"/>
  <c r="R286" i="9"/>
  <c r="P286" i="9"/>
  <c r="BI284" i="9"/>
  <c r="BH284" i="9"/>
  <c r="BG284" i="9"/>
  <c r="BF284" i="9"/>
  <c r="T284" i="9"/>
  <c r="R284" i="9"/>
  <c r="P284" i="9"/>
  <c r="BI282" i="9"/>
  <c r="BH282" i="9"/>
  <c r="BG282" i="9"/>
  <c r="BF282" i="9"/>
  <c r="T282" i="9"/>
  <c r="R282" i="9"/>
  <c r="P282" i="9"/>
  <c r="BI280" i="9"/>
  <c r="BH280" i="9"/>
  <c r="BG280" i="9"/>
  <c r="BF280" i="9"/>
  <c r="T280" i="9"/>
  <c r="R280" i="9"/>
  <c r="P280" i="9"/>
  <c r="BI278" i="9"/>
  <c r="BH278" i="9"/>
  <c r="BG278" i="9"/>
  <c r="BF278" i="9"/>
  <c r="T278" i="9"/>
  <c r="R278" i="9"/>
  <c r="P278" i="9"/>
  <c r="BI276" i="9"/>
  <c r="BH276" i="9"/>
  <c r="BG276" i="9"/>
  <c r="BF276" i="9"/>
  <c r="T276" i="9"/>
  <c r="R276" i="9"/>
  <c r="P276" i="9"/>
  <c r="BI274" i="9"/>
  <c r="BH274" i="9"/>
  <c r="BG274" i="9"/>
  <c r="BF274" i="9"/>
  <c r="T274" i="9"/>
  <c r="R274" i="9"/>
  <c r="P274" i="9"/>
  <c r="BI272" i="9"/>
  <c r="BH272" i="9"/>
  <c r="BG272" i="9"/>
  <c r="BF272" i="9"/>
  <c r="T272" i="9"/>
  <c r="R272" i="9"/>
  <c r="P272" i="9"/>
  <c r="BI270" i="9"/>
  <c r="BH270" i="9"/>
  <c r="BG270" i="9"/>
  <c r="BF270" i="9"/>
  <c r="T270" i="9"/>
  <c r="R270" i="9"/>
  <c r="P270" i="9"/>
  <c r="BI268" i="9"/>
  <c r="BH268" i="9"/>
  <c r="BG268" i="9"/>
  <c r="BF268" i="9"/>
  <c r="T268" i="9"/>
  <c r="R268" i="9"/>
  <c r="P268" i="9"/>
  <c r="BI266" i="9"/>
  <c r="BH266" i="9"/>
  <c r="BG266" i="9"/>
  <c r="BF266" i="9"/>
  <c r="T266" i="9"/>
  <c r="R266" i="9"/>
  <c r="P266" i="9"/>
  <c r="BI264" i="9"/>
  <c r="BH264" i="9"/>
  <c r="BG264" i="9"/>
  <c r="BF264" i="9"/>
  <c r="T264" i="9"/>
  <c r="R264" i="9"/>
  <c r="P264" i="9"/>
  <c r="BI262" i="9"/>
  <c r="BH262" i="9"/>
  <c r="BG262" i="9"/>
  <c r="BF262" i="9"/>
  <c r="T262" i="9"/>
  <c r="R262" i="9"/>
  <c r="P262" i="9"/>
  <c r="BI260" i="9"/>
  <c r="BH260" i="9"/>
  <c r="BG260" i="9"/>
  <c r="BF260" i="9"/>
  <c r="T260" i="9"/>
  <c r="R260" i="9"/>
  <c r="P260" i="9"/>
  <c r="BI258" i="9"/>
  <c r="BH258" i="9"/>
  <c r="BG258" i="9"/>
  <c r="BF258" i="9"/>
  <c r="T258" i="9"/>
  <c r="R258" i="9"/>
  <c r="P258" i="9"/>
  <c r="BI256" i="9"/>
  <c r="BH256" i="9"/>
  <c r="BG256" i="9"/>
  <c r="BF256" i="9"/>
  <c r="T256" i="9"/>
  <c r="R256" i="9"/>
  <c r="P256" i="9"/>
  <c r="BI254" i="9"/>
  <c r="BH254" i="9"/>
  <c r="BG254" i="9"/>
  <c r="BF254" i="9"/>
  <c r="T254" i="9"/>
  <c r="R254" i="9"/>
  <c r="P254" i="9"/>
  <c r="BI252" i="9"/>
  <c r="BH252" i="9"/>
  <c r="BG252" i="9"/>
  <c r="BF252" i="9"/>
  <c r="T252" i="9"/>
  <c r="R252" i="9"/>
  <c r="P252" i="9"/>
  <c r="BI250" i="9"/>
  <c r="BH250" i="9"/>
  <c r="BG250" i="9"/>
  <c r="BF250" i="9"/>
  <c r="T250" i="9"/>
  <c r="R250" i="9"/>
  <c r="P250" i="9"/>
  <c r="BI248" i="9"/>
  <c r="BH248" i="9"/>
  <c r="BG248" i="9"/>
  <c r="BF248" i="9"/>
  <c r="T248" i="9"/>
  <c r="R248" i="9"/>
  <c r="P248" i="9"/>
  <c r="BI246" i="9"/>
  <c r="BH246" i="9"/>
  <c r="BG246" i="9"/>
  <c r="BF246" i="9"/>
  <c r="T246" i="9"/>
  <c r="R246" i="9"/>
  <c r="P246" i="9"/>
  <c r="BI244" i="9"/>
  <c r="BH244" i="9"/>
  <c r="BG244" i="9"/>
  <c r="BF244" i="9"/>
  <c r="T244" i="9"/>
  <c r="R244" i="9"/>
  <c r="P244" i="9"/>
  <c r="BI242" i="9"/>
  <c r="BH242" i="9"/>
  <c r="BG242" i="9"/>
  <c r="BF242" i="9"/>
  <c r="T242" i="9"/>
  <c r="R242" i="9"/>
  <c r="P242" i="9"/>
  <c r="BI240" i="9"/>
  <c r="BH240" i="9"/>
  <c r="BG240" i="9"/>
  <c r="BF240" i="9"/>
  <c r="T240" i="9"/>
  <c r="R240" i="9"/>
  <c r="P240" i="9"/>
  <c r="BI238" i="9"/>
  <c r="BH238" i="9"/>
  <c r="BG238" i="9"/>
  <c r="BF238" i="9"/>
  <c r="T238" i="9"/>
  <c r="R238" i="9"/>
  <c r="P238" i="9"/>
  <c r="BI236" i="9"/>
  <c r="BH236" i="9"/>
  <c r="BG236" i="9"/>
  <c r="BF236" i="9"/>
  <c r="T236" i="9"/>
  <c r="R236" i="9"/>
  <c r="P236" i="9"/>
  <c r="BI234" i="9"/>
  <c r="BH234" i="9"/>
  <c r="BG234" i="9"/>
  <c r="BF234" i="9"/>
  <c r="T234" i="9"/>
  <c r="R234" i="9"/>
  <c r="P234" i="9"/>
  <c r="BI232" i="9"/>
  <c r="BH232" i="9"/>
  <c r="BG232" i="9"/>
  <c r="BF232" i="9"/>
  <c r="T232" i="9"/>
  <c r="R232" i="9"/>
  <c r="P232" i="9"/>
  <c r="BI230" i="9"/>
  <c r="BH230" i="9"/>
  <c r="BG230" i="9"/>
  <c r="BF230" i="9"/>
  <c r="T230" i="9"/>
  <c r="R230" i="9"/>
  <c r="P230" i="9"/>
  <c r="BI228" i="9"/>
  <c r="BH228" i="9"/>
  <c r="BG228" i="9"/>
  <c r="BF228" i="9"/>
  <c r="T228" i="9"/>
  <c r="R228" i="9"/>
  <c r="P228" i="9"/>
  <c r="BI226" i="9"/>
  <c r="BH226" i="9"/>
  <c r="BG226" i="9"/>
  <c r="BF226" i="9"/>
  <c r="T226" i="9"/>
  <c r="R226" i="9"/>
  <c r="P226" i="9"/>
  <c r="BI224" i="9"/>
  <c r="BH224" i="9"/>
  <c r="BG224" i="9"/>
  <c r="BF224" i="9"/>
  <c r="T224" i="9"/>
  <c r="R224" i="9"/>
  <c r="P224" i="9"/>
  <c r="BI222" i="9"/>
  <c r="BH222" i="9"/>
  <c r="BG222" i="9"/>
  <c r="BF222" i="9"/>
  <c r="T222" i="9"/>
  <c r="R222" i="9"/>
  <c r="P222" i="9"/>
  <c r="BI220" i="9"/>
  <c r="BH220" i="9"/>
  <c r="BG220" i="9"/>
  <c r="BF220" i="9"/>
  <c r="T220" i="9"/>
  <c r="R220" i="9"/>
  <c r="P220" i="9"/>
  <c r="BI218" i="9"/>
  <c r="BH218" i="9"/>
  <c r="BG218" i="9"/>
  <c r="BF218" i="9"/>
  <c r="T218" i="9"/>
  <c r="R218" i="9"/>
  <c r="P218" i="9"/>
  <c r="BI216" i="9"/>
  <c r="BH216" i="9"/>
  <c r="BG216" i="9"/>
  <c r="BF216" i="9"/>
  <c r="T216" i="9"/>
  <c r="R216" i="9"/>
  <c r="P216" i="9"/>
  <c r="BI214" i="9"/>
  <c r="BH214" i="9"/>
  <c r="BG214" i="9"/>
  <c r="BF214" i="9"/>
  <c r="T214" i="9"/>
  <c r="R214" i="9"/>
  <c r="P214" i="9"/>
  <c r="BI212" i="9"/>
  <c r="BH212" i="9"/>
  <c r="BG212" i="9"/>
  <c r="BF212" i="9"/>
  <c r="T212" i="9"/>
  <c r="R212" i="9"/>
  <c r="P212" i="9"/>
  <c r="BI210" i="9"/>
  <c r="BH210" i="9"/>
  <c r="BG210" i="9"/>
  <c r="BF210" i="9"/>
  <c r="T210" i="9"/>
  <c r="R210" i="9"/>
  <c r="P210" i="9"/>
  <c r="BI208" i="9"/>
  <c r="BH208" i="9"/>
  <c r="BG208" i="9"/>
  <c r="BF208" i="9"/>
  <c r="T208" i="9"/>
  <c r="R208" i="9"/>
  <c r="P208" i="9"/>
  <c r="BI206" i="9"/>
  <c r="BH206" i="9"/>
  <c r="BG206" i="9"/>
  <c r="BF206" i="9"/>
  <c r="T206" i="9"/>
  <c r="R206" i="9"/>
  <c r="P206" i="9"/>
  <c r="BI204" i="9"/>
  <c r="BH204" i="9"/>
  <c r="BG204" i="9"/>
  <c r="BF204" i="9"/>
  <c r="T204" i="9"/>
  <c r="R204" i="9"/>
  <c r="P204" i="9"/>
  <c r="BI202" i="9"/>
  <c r="BH202" i="9"/>
  <c r="BG202" i="9"/>
  <c r="BF202" i="9"/>
  <c r="T202" i="9"/>
  <c r="R202" i="9"/>
  <c r="P202" i="9"/>
  <c r="BI199" i="9"/>
  <c r="BH199" i="9"/>
  <c r="BG199" i="9"/>
  <c r="BF199" i="9"/>
  <c r="T199" i="9"/>
  <c r="R199" i="9"/>
  <c r="P199" i="9"/>
  <c r="BI197" i="9"/>
  <c r="BH197" i="9"/>
  <c r="BG197" i="9"/>
  <c r="BF197" i="9"/>
  <c r="T197" i="9"/>
  <c r="R197" i="9"/>
  <c r="P197" i="9"/>
  <c r="BI195" i="9"/>
  <c r="BH195" i="9"/>
  <c r="BG195" i="9"/>
  <c r="BF195" i="9"/>
  <c r="T195" i="9"/>
  <c r="R195" i="9"/>
  <c r="P195" i="9"/>
  <c r="BI193" i="9"/>
  <c r="BH193" i="9"/>
  <c r="BG193" i="9"/>
  <c r="BF193" i="9"/>
  <c r="T193" i="9"/>
  <c r="R193" i="9"/>
  <c r="P193" i="9"/>
  <c r="BI191" i="9"/>
  <c r="BH191" i="9"/>
  <c r="BG191" i="9"/>
  <c r="BF191" i="9"/>
  <c r="T191" i="9"/>
  <c r="R191" i="9"/>
  <c r="P191" i="9"/>
  <c r="BI189" i="9"/>
  <c r="BH189" i="9"/>
  <c r="BG189" i="9"/>
  <c r="BF189" i="9"/>
  <c r="T189" i="9"/>
  <c r="R189" i="9"/>
  <c r="P189" i="9"/>
  <c r="BI187" i="9"/>
  <c r="BH187" i="9"/>
  <c r="BG187" i="9"/>
  <c r="BF187" i="9"/>
  <c r="T187" i="9"/>
  <c r="R187" i="9"/>
  <c r="P187" i="9"/>
  <c r="BI185" i="9"/>
  <c r="BH185" i="9"/>
  <c r="BG185" i="9"/>
  <c r="BF185" i="9"/>
  <c r="T185" i="9"/>
  <c r="R185" i="9"/>
  <c r="P185"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5" i="9"/>
  <c r="BH175" i="9"/>
  <c r="BG175" i="9"/>
  <c r="BF175" i="9"/>
  <c r="T175" i="9"/>
  <c r="R175" i="9"/>
  <c r="P175" i="9"/>
  <c r="BI173" i="9"/>
  <c r="BH173" i="9"/>
  <c r="BG173" i="9"/>
  <c r="BF173" i="9"/>
  <c r="T173" i="9"/>
  <c r="R173" i="9"/>
  <c r="P173" i="9"/>
  <c r="BI171" i="9"/>
  <c r="BH171" i="9"/>
  <c r="BG171" i="9"/>
  <c r="BF171" i="9"/>
  <c r="T171" i="9"/>
  <c r="R171" i="9"/>
  <c r="P171" i="9"/>
  <c r="BI169" i="9"/>
  <c r="BH169" i="9"/>
  <c r="BG169" i="9"/>
  <c r="BF169" i="9"/>
  <c r="T169" i="9"/>
  <c r="R169" i="9"/>
  <c r="P169" i="9"/>
  <c r="BI167" i="9"/>
  <c r="BH167" i="9"/>
  <c r="BG167" i="9"/>
  <c r="BF167" i="9"/>
  <c r="T167" i="9"/>
  <c r="R167" i="9"/>
  <c r="P167" i="9"/>
  <c r="BI165" i="9"/>
  <c r="BH165" i="9"/>
  <c r="BG165" i="9"/>
  <c r="BF165" i="9"/>
  <c r="T165" i="9"/>
  <c r="R165" i="9"/>
  <c r="P165" i="9"/>
  <c r="BI163" i="9"/>
  <c r="BH163" i="9"/>
  <c r="BG163" i="9"/>
  <c r="BF163" i="9"/>
  <c r="T163" i="9"/>
  <c r="R163" i="9"/>
  <c r="P163" i="9"/>
  <c r="BI161" i="9"/>
  <c r="BH161" i="9"/>
  <c r="BG161" i="9"/>
  <c r="BF161" i="9"/>
  <c r="T161" i="9"/>
  <c r="R161" i="9"/>
  <c r="P161" i="9"/>
  <c r="BI159" i="9"/>
  <c r="BH159" i="9"/>
  <c r="BG159" i="9"/>
  <c r="BF159" i="9"/>
  <c r="T159" i="9"/>
  <c r="R159" i="9"/>
  <c r="P159" i="9"/>
  <c r="BI157" i="9"/>
  <c r="BH157" i="9"/>
  <c r="BG157" i="9"/>
  <c r="BF157" i="9"/>
  <c r="T157" i="9"/>
  <c r="R157" i="9"/>
  <c r="P157" i="9"/>
  <c r="BI155" i="9"/>
  <c r="BH155" i="9"/>
  <c r="BG155" i="9"/>
  <c r="BF155" i="9"/>
  <c r="T155" i="9"/>
  <c r="R155" i="9"/>
  <c r="P155" i="9"/>
  <c r="BI153" i="9"/>
  <c r="BH153" i="9"/>
  <c r="BG153" i="9"/>
  <c r="BF153" i="9"/>
  <c r="T153" i="9"/>
  <c r="R153" i="9"/>
  <c r="P153" i="9"/>
  <c r="BI151" i="9"/>
  <c r="BH151" i="9"/>
  <c r="BG151" i="9"/>
  <c r="BF151" i="9"/>
  <c r="T151" i="9"/>
  <c r="R151" i="9"/>
  <c r="P151" i="9"/>
  <c r="BI149" i="9"/>
  <c r="BH149" i="9"/>
  <c r="BG149" i="9"/>
  <c r="BF149" i="9"/>
  <c r="T149" i="9"/>
  <c r="R149" i="9"/>
  <c r="P149" i="9"/>
  <c r="BI147" i="9"/>
  <c r="BH147" i="9"/>
  <c r="BG147" i="9"/>
  <c r="BF147" i="9"/>
  <c r="T147" i="9"/>
  <c r="R147" i="9"/>
  <c r="P147" i="9"/>
  <c r="BI145" i="9"/>
  <c r="BH145" i="9"/>
  <c r="BG145" i="9"/>
  <c r="BF145" i="9"/>
  <c r="T145" i="9"/>
  <c r="R145" i="9"/>
  <c r="P145" i="9"/>
  <c r="BI143" i="9"/>
  <c r="BH143" i="9"/>
  <c r="BG143" i="9"/>
  <c r="BF143" i="9"/>
  <c r="T143" i="9"/>
  <c r="R143" i="9"/>
  <c r="P143" i="9"/>
  <c r="BI141" i="9"/>
  <c r="BH141" i="9"/>
  <c r="BG141" i="9"/>
  <c r="BF141" i="9"/>
  <c r="T141" i="9"/>
  <c r="R141" i="9"/>
  <c r="P141" i="9"/>
  <c r="BI139" i="9"/>
  <c r="BH139" i="9"/>
  <c r="BG139" i="9"/>
  <c r="BF139" i="9"/>
  <c r="T139" i="9"/>
  <c r="R139" i="9"/>
  <c r="P139" i="9"/>
  <c r="BI137" i="9"/>
  <c r="BH137" i="9"/>
  <c r="BG137" i="9"/>
  <c r="BF137" i="9"/>
  <c r="T137" i="9"/>
  <c r="R137" i="9"/>
  <c r="P137" i="9"/>
  <c r="BI135" i="9"/>
  <c r="BH135" i="9"/>
  <c r="BG135" i="9"/>
  <c r="BF135" i="9"/>
  <c r="T135" i="9"/>
  <c r="R135" i="9"/>
  <c r="P135" i="9"/>
  <c r="BI133" i="9"/>
  <c r="BH133" i="9"/>
  <c r="BG133" i="9"/>
  <c r="BF133" i="9"/>
  <c r="T133" i="9"/>
  <c r="R133" i="9"/>
  <c r="P133" i="9"/>
  <c r="BI131" i="9"/>
  <c r="BH131" i="9"/>
  <c r="BG131" i="9"/>
  <c r="BF131" i="9"/>
  <c r="T131" i="9"/>
  <c r="R131" i="9"/>
  <c r="P131" i="9"/>
  <c r="BI129" i="9"/>
  <c r="BH129" i="9"/>
  <c r="BG129" i="9"/>
  <c r="BF129" i="9"/>
  <c r="T129" i="9"/>
  <c r="R129" i="9"/>
  <c r="P129" i="9"/>
  <c r="BI127" i="9"/>
  <c r="BH127" i="9"/>
  <c r="BG127" i="9"/>
  <c r="BF127" i="9"/>
  <c r="T127" i="9"/>
  <c r="R127" i="9"/>
  <c r="P127" i="9"/>
  <c r="BI125" i="9"/>
  <c r="BH125" i="9"/>
  <c r="BG125" i="9"/>
  <c r="BF125" i="9"/>
  <c r="T125" i="9"/>
  <c r="R125" i="9"/>
  <c r="P125" i="9"/>
  <c r="J119" i="9"/>
  <c r="J118" i="9"/>
  <c r="F118" i="9"/>
  <c r="F116" i="9"/>
  <c r="E114" i="9"/>
  <c r="J92" i="9"/>
  <c r="J91" i="9"/>
  <c r="F91" i="9"/>
  <c r="F89" i="9"/>
  <c r="E87" i="9"/>
  <c r="J18" i="9"/>
  <c r="E18" i="9"/>
  <c r="F119" i="9" s="1"/>
  <c r="J17" i="9"/>
  <c r="J12" i="9"/>
  <c r="J89" i="9" s="1"/>
  <c r="E7" i="9"/>
  <c r="E112" i="9" s="1"/>
  <c r="J39" i="8"/>
  <c r="J38" i="8"/>
  <c r="AY103" i="1" s="1"/>
  <c r="J37" i="8"/>
  <c r="AX103" i="1"/>
  <c r="BI751" i="8"/>
  <c r="BH751" i="8"/>
  <c r="BG751" i="8"/>
  <c r="BF751" i="8"/>
  <c r="T751" i="8"/>
  <c r="R751" i="8"/>
  <c r="P751" i="8"/>
  <c r="BI749" i="8"/>
  <c r="BH749" i="8"/>
  <c r="BG749" i="8"/>
  <c r="BF749" i="8"/>
  <c r="T749" i="8"/>
  <c r="R749" i="8"/>
  <c r="P749" i="8"/>
  <c r="BI747" i="8"/>
  <c r="BH747" i="8"/>
  <c r="BG747" i="8"/>
  <c r="BF747" i="8"/>
  <c r="T747" i="8"/>
  <c r="R747" i="8"/>
  <c r="P747" i="8"/>
  <c r="BI745" i="8"/>
  <c r="BH745" i="8"/>
  <c r="BG745" i="8"/>
  <c r="BF745" i="8"/>
  <c r="T745" i="8"/>
  <c r="R745" i="8"/>
  <c r="P745" i="8"/>
  <c r="BI743" i="8"/>
  <c r="BH743" i="8"/>
  <c r="BG743" i="8"/>
  <c r="BF743" i="8"/>
  <c r="T743" i="8"/>
  <c r="R743" i="8"/>
  <c r="P743" i="8"/>
  <c r="BI741" i="8"/>
  <c r="BH741" i="8"/>
  <c r="BG741" i="8"/>
  <c r="BF741" i="8"/>
  <c r="T741" i="8"/>
  <c r="R741" i="8"/>
  <c r="P741" i="8"/>
  <c r="BI739" i="8"/>
  <c r="BH739" i="8"/>
  <c r="BG739" i="8"/>
  <c r="BF739" i="8"/>
  <c r="T739" i="8"/>
  <c r="R739" i="8"/>
  <c r="P739" i="8"/>
  <c r="BI737" i="8"/>
  <c r="BH737" i="8"/>
  <c r="BG737" i="8"/>
  <c r="BF737" i="8"/>
  <c r="T737" i="8"/>
  <c r="R737" i="8"/>
  <c r="P737" i="8"/>
  <c r="BI735" i="8"/>
  <c r="BH735" i="8"/>
  <c r="BG735" i="8"/>
  <c r="BF735" i="8"/>
  <c r="T735" i="8"/>
  <c r="R735" i="8"/>
  <c r="P735" i="8"/>
  <c r="BI733" i="8"/>
  <c r="BH733" i="8"/>
  <c r="BG733" i="8"/>
  <c r="BF733" i="8"/>
  <c r="T733" i="8"/>
  <c r="R733" i="8"/>
  <c r="P733" i="8"/>
  <c r="BI731" i="8"/>
  <c r="BH731" i="8"/>
  <c r="BG731" i="8"/>
  <c r="BF731" i="8"/>
  <c r="T731" i="8"/>
  <c r="R731" i="8"/>
  <c r="P731" i="8"/>
  <c r="BI729" i="8"/>
  <c r="BH729" i="8"/>
  <c r="BG729" i="8"/>
  <c r="BF729" i="8"/>
  <c r="T729" i="8"/>
  <c r="R729" i="8"/>
  <c r="P729" i="8"/>
  <c r="BI727" i="8"/>
  <c r="BH727" i="8"/>
  <c r="BG727" i="8"/>
  <c r="BF727" i="8"/>
  <c r="T727" i="8"/>
  <c r="R727" i="8"/>
  <c r="P727" i="8"/>
  <c r="BI725" i="8"/>
  <c r="BH725" i="8"/>
  <c r="BG725" i="8"/>
  <c r="BF725" i="8"/>
  <c r="T725" i="8"/>
  <c r="R725" i="8"/>
  <c r="P725" i="8"/>
  <c r="BI723" i="8"/>
  <c r="BH723" i="8"/>
  <c r="BG723" i="8"/>
  <c r="BF723" i="8"/>
  <c r="T723" i="8"/>
  <c r="R723" i="8"/>
  <c r="P723" i="8"/>
  <c r="BI721" i="8"/>
  <c r="BH721" i="8"/>
  <c r="BG721" i="8"/>
  <c r="BF721" i="8"/>
  <c r="T721" i="8"/>
  <c r="R721" i="8"/>
  <c r="P721" i="8"/>
  <c r="BI719" i="8"/>
  <c r="BH719" i="8"/>
  <c r="BG719" i="8"/>
  <c r="BF719" i="8"/>
  <c r="T719" i="8"/>
  <c r="R719" i="8"/>
  <c r="P719" i="8"/>
  <c r="BI717" i="8"/>
  <c r="BH717" i="8"/>
  <c r="BG717" i="8"/>
  <c r="BF717" i="8"/>
  <c r="T717" i="8"/>
  <c r="R717" i="8"/>
  <c r="P717" i="8"/>
  <c r="BI715" i="8"/>
  <c r="BH715" i="8"/>
  <c r="BG715" i="8"/>
  <c r="BF715" i="8"/>
  <c r="T715" i="8"/>
  <c r="R715" i="8"/>
  <c r="P715" i="8"/>
  <c r="BI713" i="8"/>
  <c r="BH713" i="8"/>
  <c r="BG713" i="8"/>
  <c r="BF713" i="8"/>
  <c r="T713" i="8"/>
  <c r="R713" i="8"/>
  <c r="P713" i="8"/>
  <c r="BI711" i="8"/>
  <c r="BH711" i="8"/>
  <c r="BG711" i="8"/>
  <c r="BF711" i="8"/>
  <c r="T711" i="8"/>
  <c r="R711" i="8"/>
  <c r="P711" i="8"/>
  <c r="BI709" i="8"/>
  <c r="BH709" i="8"/>
  <c r="BG709" i="8"/>
  <c r="BF709" i="8"/>
  <c r="T709" i="8"/>
  <c r="R709" i="8"/>
  <c r="P709" i="8"/>
  <c r="BI707" i="8"/>
  <c r="BH707" i="8"/>
  <c r="BG707" i="8"/>
  <c r="BF707" i="8"/>
  <c r="T707" i="8"/>
  <c r="R707" i="8"/>
  <c r="P707" i="8"/>
  <c r="BI705" i="8"/>
  <c r="BH705" i="8"/>
  <c r="BG705" i="8"/>
  <c r="BF705" i="8"/>
  <c r="T705" i="8"/>
  <c r="R705" i="8"/>
  <c r="P705" i="8"/>
  <c r="BI703" i="8"/>
  <c r="BH703" i="8"/>
  <c r="BG703" i="8"/>
  <c r="BF703" i="8"/>
  <c r="T703" i="8"/>
  <c r="R703" i="8"/>
  <c r="P703" i="8"/>
  <c r="BI701" i="8"/>
  <c r="BH701" i="8"/>
  <c r="BG701" i="8"/>
  <c r="BF701" i="8"/>
  <c r="T701" i="8"/>
  <c r="R701" i="8"/>
  <c r="P701" i="8"/>
  <c r="BI699" i="8"/>
  <c r="BH699" i="8"/>
  <c r="BG699" i="8"/>
  <c r="BF699" i="8"/>
  <c r="T699" i="8"/>
  <c r="R699" i="8"/>
  <c r="P699" i="8"/>
  <c r="BI697" i="8"/>
  <c r="BH697" i="8"/>
  <c r="BG697" i="8"/>
  <c r="BF697" i="8"/>
  <c r="T697" i="8"/>
  <c r="R697" i="8"/>
  <c r="P697" i="8"/>
  <c r="BI695" i="8"/>
  <c r="BH695" i="8"/>
  <c r="BG695" i="8"/>
  <c r="BF695" i="8"/>
  <c r="T695" i="8"/>
  <c r="R695" i="8"/>
  <c r="P695" i="8"/>
  <c r="BI693" i="8"/>
  <c r="BH693" i="8"/>
  <c r="BG693" i="8"/>
  <c r="BF693" i="8"/>
  <c r="T693" i="8"/>
  <c r="R693" i="8"/>
  <c r="P693" i="8"/>
  <c r="BI691" i="8"/>
  <c r="BH691" i="8"/>
  <c r="BG691" i="8"/>
  <c r="BF691" i="8"/>
  <c r="T691" i="8"/>
  <c r="R691" i="8"/>
  <c r="P691" i="8"/>
  <c r="BI689" i="8"/>
  <c r="BH689" i="8"/>
  <c r="BG689" i="8"/>
  <c r="BF689" i="8"/>
  <c r="T689" i="8"/>
  <c r="R689" i="8"/>
  <c r="P689" i="8"/>
  <c r="BI687" i="8"/>
  <c r="BH687" i="8"/>
  <c r="BG687" i="8"/>
  <c r="BF687" i="8"/>
  <c r="T687" i="8"/>
  <c r="R687" i="8"/>
  <c r="P687" i="8"/>
  <c r="BI685" i="8"/>
  <c r="BH685" i="8"/>
  <c r="BG685" i="8"/>
  <c r="BF685" i="8"/>
  <c r="T685" i="8"/>
  <c r="R685" i="8"/>
  <c r="P685" i="8"/>
  <c r="BI683" i="8"/>
  <c r="BH683" i="8"/>
  <c r="BG683" i="8"/>
  <c r="BF683" i="8"/>
  <c r="T683" i="8"/>
  <c r="R683" i="8"/>
  <c r="P683" i="8"/>
  <c r="BI681" i="8"/>
  <c r="BH681" i="8"/>
  <c r="BG681" i="8"/>
  <c r="BF681" i="8"/>
  <c r="T681" i="8"/>
  <c r="R681" i="8"/>
  <c r="P681" i="8"/>
  <c r="BI679" i="8"/>
  <c r="BH679" i="8"/>
  <c r="BG679" i="8"/>
  <c r="BF679" i="8"/>
  <c r="T679" i="8"/>
  <c r="R679" i="8"/>
  <c r="P679" i="8"/>
  <c r="BI677" i="8"/>
  <c r="BH677" i="8"/>
  <c r="BG677" i="8"/>
  <c r="BF677" i="8"/>
  <c r="T677" i="8"/>
  <c r="R677" i="8"/>
  <c r="P677" i="8"/>
  <c r="BI675" i="8"/>
  <c r="BH675" i="8"/>
  <c r="BG675" i="8"/>
  <c r="BF675" i="8"/>
  <c r="T675" i="8"/>
  <c r="R675" i="8"/>
  <c r="P675" i="8"/>
  <c r="BI673" i="8"/>
  <c r="BH673" i="8"/>
  <c r="BG673" i="8"/>
  <c r="BF673" i="8"/>
  <c r="T673" i="8"/>
  <c r="R673" i="8"/>
  <c r="P673" i="8"/>
  <c r="BI671" i="8"/>
  <c r="BH671" i="8"/>
  <c r="BG671" i="8"/>
  <c r="BF671" i="8"/>
  <c r="T671" i="8"/>
  <c r="R671" i="8"/>
  <c r="P671" i="8"/>
  <c r="BI669" i="8"/>
  <c r="BH669" i="8"/>
  <c r="BG669" i="8"/>
  <c r="BF669" i="8"/>
  <c r="T669" i="8"/>
  <c r="R669" i="8"/>
  <c r="P669" i="8"/>
  <c r="BI667" i="8"/>
  <c r="BH667" i="8"/>
  <c r="BG667" i="8"/>
  <c r="BF667" i="8"/>
  <c r="T667" i="8"/>
  <c r="R667" i="8"/>
  <c r="P667" i="8"/>
  <c r="BI665" i="8"/>
  <c r="BH665" i="8"/>
  <c r="BG665" i="8"/>
  <c r="BF665" i="8"/>
  <c r="T665" i="8"/>
  <c r="R665" i="8"/>
  <c r="P665" i="8"/>
  <c r="BI663" i="8"/>
  <c r="BH663" i="8"/>
  <c r="BG663" i="8"/>
  <c r="BF663" i="8"/>
  <c r="T663" i="8"/>
  <c r="R663" i="8"/>
  <c r="P663" i="8"/>
  <c r="BI659" i="8"/>
  <c r="BH659" i="8"/>
  <c r="BG659" i="8"/>
  <c r="BF659" i="8"/>
  <c r="T659" i="8"/>
  <c r="R659" i="8"/>
  <c r="P659" i="8"/>
  <c r="BI651" i="8"/>
  <c r="BH651" i="8"/>
  <c r="BG651" i="8"/>
  <c r="BF651" i="8"/>
  <c r="T651" i="8"/>
  <c r="R651" i="8"/>
  <c r="P651" i="8"/>
  <c r="BI643" i="8"/>
  <c r="BH643" i="8"/>
  <c r="BG643" i="8"/>
  <c r="BF643" i="8"/>
  <c r="T643" i="8"/>
  <c r="R643" i="8"/>
  <c r="P643" i="8"/>
  <c r="BI636" i="8"/>
  <c r="BH636" i="8"/>
  <c r="BG636" i="8"/>
  <c r="BF636" i="8"/>
  <c r="T636" i="8"/>
  <c r="R636" i="8"/>
  <c r="P636" i="8"/>
  <c r="BI629" i="8"/>
  <c r="BH629" i="8"/>
  <c r="BG629" i="8"/>
  <c r="BF629" i="8"/>
  <c r="T629" i="8"/>
  <c r="R629" i="8"/>
  <c r="P629" i="8"/>
  <c r="BI625" i="8"/>
  <c r="BH625" i="8"/>
  <c r="BG625" i="8"/>
  <c r="BF625" i="8"/>
  <c r="T625" i="8"/>
  <c r="R625" i="8"/>
  <c r="P625" i="8"/>
  <c r="BI620" i="8"/>
  <c r="BH620" i="8"/>
  <c r="BG620" i="8"/>
  <c r="BF620" i="8"/>
  <c r="T620" i="8"/>
  <c r="R620" i="8"/>
  <c r="P620" i="8"/>
  <c r="BI615" i="8"/>
  <c r="BH615" i="8"/>
  <c r="BG615" i="8"/>
  <c r="BF615" i="8"/>
  <c r="T615" i="8"/>
  <c r="R615" i="8"/>
  <c r="P615" i="8"/>
  <c r="BI609" i="8"/>
  <c r="BH609" i="8"/>
  <c r="BG609" i="8"/>
  <c r="BF609" i="8"/>
  <c r="T609" i="8"/>
  <c r="R609" i="8"/>
  <c r="P609" i="8"/>
  <c r="BI605" i="8"/>
  <c r="BH605" i="8"/>
  <c r="BG605" i="8"/>
  <c r="BF605" i="8"/>
  <c r="T605" i="8"/>
  <c r="R605" i="8"/>
  <c r="P605" i="8"/>
  <c r="BI600" i="8"/>
  <c r="BH600" i="8"/>
  <c r="BG600" i="8"/>
  <c r="BF600" i="8"/>
  <c r="T600" i="8"/>
  <c r="R600" i="8"/>
  <c r="P600" i="8"/>
  <c r="BI592" i="8"/>
  <c r="BH592" i="8"/>
  <c r="BG592" i="8"/>
  <c r="BF592" i="8"/>
  <c r="T592" i="8"/>
  <c r="R592" i="8"/>
  <c r="P592" i="8"/>
  <c r="BI584" i="8"/>
  <c r="BH584" i="8"/>
  <c r="BG584" i="8"/>
  <c r="BF584" i="8"/>
  <c r="T584" i="8"/>
  <c r="R584" i="8"/>
  <c r="P584" i="8"/>
  <c r="BI576" i="8"/>
  <c r="BH576" i="8"/>
  <c r="BG576" i="8"/>
  <c r="BF576" i="8"/>
  <c r="T576" i="8"/>
  <c r="R576" i="8"/>
  <c r="P576" i="8"/>
  <c r="BI568" i="8"/>
  <c r="BH568" i="8"/>
  <c r="BG568" i="8"/>
  <c r="BF568" i="8"/>
  <c r="T568" i="8"/>
  <c r="R568" i="8"/>
  <c r="P568" i="8"/>
  <c r="BI560" i="8"/>
  <c r="BH560" i="8"/>
  <c r="BG560" i="8"/>
  <c r="BF560" i="8"/>
  <c r="T560" i="8"/>
  <c r="R560" i="8"/>
  <c r="P560" i="8"/>
  <c r="BI552" i="8"/>
  <c r="BH552" i="8"/>
  <c r="BG552" i="8"/>
  <c r="BF552" i="8"/>
  <c r="T552" i="8"/>
  <c r="R552" i="8"/>
  <c r="P552" i="8"/>
  <c r="BI546" i="8"/>
  <c r="BH546" i="8"/>
  <c r="BG546" i="8"/>
  <c r="BF546" i="8"/>
  <c r="T546" i="8"/>
  <c r="R546" i="8"/>
  <c r="P546" i="8"/>
  <c r="BI539" i="8"/>
  <c r="BH539" i="8"/>
  <c r="BG539" i="8"/>
  <c r="BF539" i="8"/>
  <c r="T539" i="8"/>
  <c r="R539" i="8"/>
  <c r="P539" i="8"/>
  <c r="BI534" i="8"/>
  <c r="BH534" i="8"/>
  <c r="BG534" i="8"/>
  <c r="BF534" i="8"/>
  <c r="T534" i="8"/>
  <c r="R534" i="8"/>
  <c r="P534" i="8"/>
  <c r="BI529" i="8"/>
  <c r="BH529" i="8"/>
  <c r="BG529" i="8"/>
  <c r="BF529" i="8"/>
  <c r="T529" i="8"/>
  <c r="R529" i="8"/>
  <c r="P529" i="8"/>
  <c r="BI524" i="8"/>
  <c r="BH524" i="8"/>
  <c r="BG524" i="8"/>
  <c r="BF524" i="8"/>
  <c r="T524" i="8"/>
  <c r="R524" i="8"/>
  <c r="P524" i="8"/>
  <c r="BI518" i="8"/>
  <c r="BH518" i="8"/>
  <c r="BG518" i="8"/>
  <c r="BF518" i="8"/>
  <c r="T518" i="8"/>
  <c r="R518" i="8"/>
  <c r="P518" i="8"/>
  <c r="BI512" i="8"/>
  <c r="BH512" i="8"/>
  <c r="BG512" i="8"/>
  <c r="BF512" i="8"/>
  <c r="T512" i="8"/>
  <c r="R512" i="8"/>
  <c r="P512" i="8"/>
  <c r="BI505" i="8"/>
  <c r="BH505" i="8"/>
  <c r="BG505" i="8"/>
  <c r="BF505" i="8"/>
  <c r="T505" i="8"/>
  <c r="R505" i="8"/>
  <c r="P505" i="8"/>
  <c r="BI499" i="8"/>
  <c r="BH499" i="8"/>
  <c r="BG499" i="8"/>
  <c r="BF499" i="8"/>
  <c r="T499" i="8"/>
  <c r="R499" i="8"/>
  <c r="P499" i="8"/>
  <c r="BI494" i="8"/>
  <c r="BH494" i="8"/>
  <c r="BG494" i="8"/>
  <c r="BF494" i="8"/>
  <c r="T494" i="8"/>
  <c r="R494" i="8"/>
  <c r="P494" i="8"/>
  <c r="BI488" i="8"/>
  <c r="BH488" i="8"/>
  <c r="BG488" i="8"/>
  <c r="BF488" i="8"/>
  <c r="T488" i="8"/>
  <c r="R488" i="8"/>
  <c r="P488" i="8"/>
  <c r="BI481" i="8"/>
  <c r="BH481" i="8"/>
  <c r="BG481" i="8"/>
  <c r="BF481" i="8"/>
  <c r="T481" i="8"/>
  <c r="R481" i="8"/>
  <c r="P481" i="8"/>
  <c r="BI477" i="8"/>
  <c r="BH477" i="8"/>
  <c r="BG477" i="8"/>
  <c r="BF477" i="8"/>
  <c r="T477" i="8"/>
  <c r="R477" i="8"/>
  <c r="P477" i="8"/>
  <c r="BI473" i="8"/>
  <c r="BH473" i="8"/>
  <c r="BG473" i="8"/>
  <c r="BF473" i="8"/>
  <c r="T473" i="8"/>
  <c r="R473" i="8"/>
  <c r="P473" i="8"/>
  <c r="BI469" i="8"/>
  <c r="BH469" i="8"/>
  <c r="BG469" i="8"/>
  <c r="BF469" i="8"/>
  <c r="T469" i="8"/>
  <c r="R469" i="8"/>
  <c r="P469" i="8"/>
  <c r="BI465" i="8"/>
  <c r="BH465" i="8"/>
  <c r="BG465" i="8"/>
  <c r="BF465" i="8"/>
  <c r="T465" i="8"/>
  <c r="R465" i="8"/>
  <c r="P465" i="8"/>
  <c r="BI460" i="8"/>
  <c r="BH460" i="8"/>
  <c r="BG460" i="8"/>
  <c r="BF460" i="8"/>
  <c r="T460" i="8"/>
  <c r="R460" i="8"/>
  <c r="P460" i="8"/>
  <c r="BI455" i="8"/>
  <c r="BH455" i="8"/>
  <c r="BG455" i="8"/>
  <c r="BF455" i="8"/>
  <c r="T455" i="8"/>
  <c r="R455" i="8"/>
  <c r="P455" i="8"/>
  <c r="BI451" i="8"/>
  <c r="BH451" i="8"/>
  <c r="BG451" i="8"/>
  <c r="BF451" i="8"/>
  <c r="T451" i="8"/>
  <c r="R451" i="8"/>
  <c r="P451" i="8"/>
  <c r="BI447" i="8"/>
  <c r="BH447" i="8"/>
  <c r="BG447" i="8"/>
  <c r="BF447" i="8"/>
  <c r="T447" i="8"/>
  <c r="R447" i="8"/>
  <c r="P447" i="8"/>
  <c r="BI443" i="8"/>
  <c r="BH443" i="8"/>
  <c r="BG443" i="8"/>
  <c r="BF443" i="8"/>
  <c r="T443" i="8"/>
  <c r="R443" i="8"/>
  <c r="P443" i="8"/>
  <c r="BI439" i="8"/>
  <c r="BH439" i="8"/>
  <c r="BG439" i="8"/>
  <c r="BF439" i="8"/>
  <c r="T439" i="8"/>
  <c r="R439" i="8"/>
  <c r="P439" i="8"/>
  <c r="BI435" i="8"/>
  <c r="BH435" i="8"/>
  <c r="BG435" i="8"/>
  <c r="BF435" i="8"/>
  <c r="T435" i="8"/>
  <c r="R435" i="8"/>
  <c r="P435" i="8"/>
  <c r="BI430" i="8"/>
  <c r="BH430" i="8"/>
  <c r="BG430" i="8"/>
  <c r="BF430" i="8"/>
  <c r="T430" i="8"/>
  <c r="R430" i="8"/>
  <c r="P430" i="8"/>
  <c r="BI425" i="8"/>
  <c r="BH425" i="8"/>
  <c r="BG425" i="8"/>
  <c r="BF425" i="8"/>
  <c r="T425" i="8"/>
  <c r="R425" i="8"/>
  <c r="P425" i="8"/>
  <c r="BI420" i="8"/>
  <c r="BH420" i="8"/>
  <c r="BG420" i="8"/>
  <c r="BF420" i="8"/>
  <c r="T420" i="8"/>
  <c r="R420" i="8"/>
  <c r="P420" i="8"/>
  <c r="BI410" i="8"/>
  <c r="BH410" i="8"/>
  <c r="BG410" i="8"/>
  <c r="BF410" i="8"/>
  <c r="T410" i="8"/>
  <c r="R410" i="8"/>
  <c r="P410" i="8"/>
  <c r="BI400" i="8"/>
  <c r="BH400" i="8"/>
  <c r="BG400" i="8"/>
  <c r="BF400" i="8"/>
  <c r="T400" i="8"/>
  <c r="R400" i="8"/>
  <c r="P400" i="8"/>
  <c r="BI390" i="8"/>
  <c r="BH390" i="8"/>
  <c r="BG390" i="8"/>
  <c r="BF390" i="8"/>
  <c r="T390" i="8"/>
  <c r="R390" i="8"/>
  <c r="P390" i="8"/>
  <c r="BI380" i="8"/>
  <c r="BH380" i="8"/>
  <c r="BG380" i="8"/>
  <c r="BF380" i="8"/>
  <c r="T380" i="8"/>
  <c r="R380" i="8"/>
  <c r="P380" i="8"/>
  <c r="BI370" i="8"/>
  <c r="BH370" i="8"/>
  <c r="BG370" i="8"/>
  <c r="BF370" i="8"/>
  <c r="T370" i="8"/>
  <c r="R370" i="8"/>
  <c r="P370" i="8"/>
  <c r="BI360" i="8"/>
  <c r="BH360" i="8"/>
  <c r="BG360" i="8"/>
  <c r="BF360" i="8"/>
  <c r="T360" i="8"/>
  <c r="R360" i="8"/>
  <c r="P360" i="8"/>
  <c r="BI350" i="8"/>
  <c r="BH350" i="8"/>
  <c r="BG350" i="8"/>
  <c r="BF350" i="8"/>
  <c r="T350" i="8"/>
  <c r="R350" i="8"/>
  <c r="P350" i="8"/>
  <c r="BI340" i="8"/>
  <c r="BH340" i="8"/>
  <c r="BG340" i="8"/>
  <c r="BF340" i="8"/>
  <c r="T340" i="8"/>
  <c r="R340" i="8"/>
  <c r="P340" i="8"/>
  <c r="BI333" i="8"/>
  <c r="BH333" i="8"/>
  <c r="BG333" i="8"/>
  <c r="BF333" i="8"/>
  <c r="T333" i="8"/>
  <c r="R333" i="8"/>
  <c r="P333" i="8"/>
  <c r="BI326" i="8"/>
  <c r="BH326" i="8"/>
  <c r="BG326" i="8"/>
  <c r="BF326" i="8"/>
  <c r="T326" i="8"/>
  <c r="R326" i="8"/>
  <c r="P326" i="8"/>
  <c r="BI319" i="8"/>
  <c r="BH319" i="8"/>
  <c r="BG319" i="8"/>
  <c r="BF319" i="8"/>
  <c r="T319" i="8"/>
  <c r="R319" i="8"/>
  <c r="P319" i="8"/>
  <c r="BI312" i="8"/>
  <c r="BH312" i="8"/>
  <c r="BG312" i="8"/>
  <c r="BF312" i="8"/>
  <c r="T312" i="8"/>
  <c r="R312" i="8"/>
  <c r="P312" i="8"/>
  <c r="BI305" i="8"/>
  <c r="BH305" i="8"/>
  <c r="BG305" i="8"/>
  <c r="BF305" i="8"/>
  <c r="T305" i="8"/>
  <c r="R305" i="8"/>
  <c r="P305" i="8"/>
  <c r="BI298" i="8"/>
  <c r="BH298" i="8"/>
  <c r="BG298" i="8"/>
  <c r="BF298" i="8"/>
  <c r="T298" i="8"/>
  <c r="R298" i="8"/>
  <c r="P298" i="8"/>
  <c r="BI291" i="8"/>
  <c r="BH291" i="8"/>
  <c r="BG291" i="8"/>
  <c r="BF291" i="8"/>
  <c r="T291" i="8"/>
  <c r="R291" i="8"/>
  <c r="P291" i="8"/>
  <c r="BI284" i="8"/>
  <c r="BH284" i="8"/>
  <c r="BG284" i="8"/>
  <c r="BF284" i="8"/>
  <c r="T284" i="8"/>
  <c r="R284" i="8"/>
  <c r="P284" i="8"/>
  <c r="BI282" i="8"/>
  <c r="BH282" i="8"/>
  <c r="BG282" i="8"/>
  <c r="BF282" i="8"/>
  <c r="T282" i="8"/>
  <c r="R282" i="8"/>
  <c r="P282" i="8"/>
  <c r="BI275" i="8"/>
  <c r="BH275" i="8"/>
  <c r="BG275" i="8"/>
  <c r="BF275" i="8"/>
  <c r="T275" i="8"/>
  <c r="R275" i="8"/>
  <c r="P275" i="8"/>
  <c r="BI269" i="8"/>
  <c r="BH269" i="8"/>
  <c r="BG269" i="8"/>
  <c r="BF269" i="8"/>
  <c r="T269" i="8"/>
  <c r="R269" i="8"/>
  <c r="P269" i="8"/>
  <c r="BI264" i="8"/>
  <c r="BH264" i="8"/>
  <c r="BG264" i="8"/>
  <c r="BF264" i="8"/>
  <c r="T264" i="8"/>
  <c r="R264" i="8"/>
  <c r="P264" i="8"/>
  <c r="BI259" i="8"/>
  <c r="BH259" i="8"/>
  <c r="BG259" i="8"/>
  <c r="BF259" i="8"/>
  <c r="T259" i="8"/>
  <c r="R259" i="8"/>
  <c r="P259" i="8"/>
  <c r="BI254" i="8"/>
  <c r="BH254" i="8"/>
  <c r="BG254" i="8"/>
  <c r="BF254" i="8"/>
  <c r="T254" i="8"/>
  <c r="R254" i="8"/>
  <c r="P254" i="8"/>
  <c r="BI248" i="8"/>
  <c r="BH248" i="8"/>
  <c r="BG248" i="8"/>
  <c r="BF248" i="8"/>
  <c r="T248" i="8"/>
  <c r="R248" i="8"/>
  <c r="P248" i="8"/>
  <c r="BI243" i="8"/>
  <c r="BH243" i="8"/>
  <c r="BG243" i="8"/>
  <c r="BF243" i="8"/>
  <c r="T243" i="8"/>
  <c r="R243" i="8"/>
  <c r="P243" i="8"/>
  <c r="BI238" i="8"/>
  <c r="BH238" i="8"/>
  <c r="BG238" i="8"/>
  <c r="BF238" i="8"/>
  <c r="T238" i="8"/>
  <c r="R238" i="8"/>
  <c r="P238" i="8"/>
  <c r="BI233" i="8"/>
  <c r="BH233" i="8"/>
  <c r="BG233" i="8"/>
  <c r="BF233" i="8"/>
  <c r="T233" i="8"/>
  <c r="R233" i="8"/>
  <c r="P233" i="8"/>
  <c r="BI228" i="8"/>
  <c r="BH228" i="8"/>
  <c r="BG228" i="8"/>
  <c r="BF228" i="8"/>
  <c r="T228" i="8"/>
  <c r="R228" i="8"/>
  <c r="P228" i="8"/>
  <c r="BI223" i="8"/>
  <c r="BH223" i="8"/>
  <c r="BG223" i="8"/>
  <c r="BF223" i="8"/>
  <c r="T223" i="8"/>
  <c r="R223" i="8"/>
  <c r="P223" i="8"/>
  <c r="BI218" i="8"/>
  <c r="BH218" i="8"/>
  <c r="BG218" i="8"/>
  <c r="BF218" i="8"/>
  <c r="T218" i="8"/>
  <c r="R218" i="8"/>
  <c r="P218" i="8"/>
  <c r="BI212" i="8"/>
  <c r="BH212" i="8"/>
  <c r="BG212" i="8"/>
  <c r="BF212" i="8"/>
  <c r="T212" i="8"/>
  <c r="R212" i="8"/>
  <c r="P212" i="8"/>
  <c r="BI208" i="8"/>
  <c r="BH208" i="8"/>
  <c r="BG208" i="8"/>
  <c r="BF208" i="8"/>
  <c r="T208" i="8"/>
  <c r="R208" i="8"/>
  <c r="P208" i="8"/>
  <c r="BI204" i="8"/>
  <c r="BH204" i="8"/>
  <c r="BG204" i="8"/>
  <c r="BF204" i="8"/>
  <c r="T204" i="8"/>
  <c r="R204" i="8"/>
  <c r="P204" i="8"/>
  <c r="BI199" i="8"/>
  <c r="BH199" i="8"/>
  <c r="BG199" i="8"/>
  <c r="BF199" i="8"/>
  <c r="T199" i="8"/>
  <c r="R199" i="8"/>
  <c r="P199" i="8"/>
  <c r="BI193" i="8"/>
  <c r="BH193" i="8"/>
  <c r="BG193" i="8"/>
  <c r="BF193" i="8"/>
  <c r="T193" i="8"/>
  <c r="R193" i="8"/>
  <c r="P193" i="8"/>
  <c r="BI187" i="8"/>
  <c r="BH187" i="8"/>
  <c r="BG187" i="8"/>
  <c r="BF187" i="8"/>
  <c r="T187" i="8"/>
  <c r="R187" i="8"/>
  <c r="P187" i="8"/>
  <c r="BI181" i="8"/>
  <c r="BH181" i="8"/>
  <c r="BG181" i="8"/>
  <c r="BF181" i="8"/>
  <c r="T181" i="8"/>
  <c r="R181" i="8"/>
  <c r="P181" i="8"/>
  <c r="BI176" i="8"/>
  <c r="BH176" i="8"/>
  <c r="BG176" i="8"/>
  <c r="BF176" i="8"/>
  <c r="T176" i="8"/>
  <c r="R176" i="8"/>
  <c r="P176" i="8"/>
  <c r="BI171" i="8"/>
  <c r="BH171" i="8"/>
  <c r="BG171" i="8"/>
  <c r="BF171" i="8"/>
  <c r="T171" i="8"/>
  <c r="R171" i="8"/>
  <c r="P171" i="8"/>
  <c r="BI166" i="8"/>
  <c r="BH166" i="8"/>
  <c r="BG166" i="8"/>
  <c r="BF166" i="8"/>
  <c r="T166" i="8"/>
  <c r="R166" i="8"/>
  <c r="P166" i="8"/>
  <c r="BI159" i="8"/>
  <c r="BH159" i="8"/>
  <c r="BG159" i="8"/>
  <c r="BF159" i="8"/>
  <c r="T159" i="8"/>
  <c r="R159" i="8"/>
  <c r="P159" i="8"/>
  <c r="BI152" i="8"/>
  <c r="BH152" i="8"/>
  <c r="BG152" i="8"/>
  <c r="BF152" i="8"/>
  <c r="T152" i="8"/>
  <c r="R152" i="8"/>
  <c r="P152" i="8"/>
  <c r="BI146" i="8"/>
  <c r="BH146" i="8"/>
  <c r="BG146" i="8"/>
  <c r="BF146" i="8"/>
  <c r="T146" i="8"/>
  <c r="R146" i="8"/>
  <c r="P146" i="8"/>
  <c r="BI141" i="8"/>
  <c r="BH141" i="8"/>
  <c r="BG141" i="8"/>
  <c r="BF141" i="8"/>
  <c r="T141" i="8"/>
  <c r="R141" i="8"/>
  <c r="P141" i="8"/>
  <c r="BI137" i="8"/>
  <c r="BH137" i="8"/>
  <c r="BG137" i="8"/>
  <c r="BF137" i="8"/>
  <c r="T137" i="8"/>
  <c r="R137" i="8"/>
  <c r="P137" i="8"/>
  <c r="BI132" i="8"/>
  <c r="BH132" i="8"/>
  <c r="BG132" i="8"/>
  <c r="BF132" i="8"/>
  <c r="T132" i="8"/>
  <c r="R132" i="8"/>
  <c r="P132" i="8"/>
  <c r="BI128" i="8"/>
  <c r="BH128" i="8"/>
  <c r="BG128" i="8"/>
  <c r="BF128" i="8"/>
  <c r="T128" i="8"/>
  <c r="R128" i="8"/>
  <c r="P128" i="8"/>
  <c r="BI123" i="8"/>
  <c r="BH123" i="8"/>
  <c r="BG123" i="8"/>
  <c r="BF123" i="8"/>
  <c r="T123" i="8"/>
  <c r="R123" i="8"/>
  <c r="P123" i="8"/>
  <c r="BI121" i="8"/>
  <c r="BH121" i="8"/>
  <c r="BG121" i="8"/>
  <c r="BF121" i="8"/>
  <c r="T121" i="8"/>
  <c r="R121" i="8"/>
  <c r="P121" i="8"/>
  <c r="J117" i="8"/>
  <c r="J116" i="8"/>
  <c r="F116" i="8"/>
  <c r="F114" i="8"/>
  <c r="E112" i="8"/>
  <c r="J94" i="8"/>
  <c r="J93" i="8"/>
  <c r="F93" i="8"/>
  <c r="F91" i="8"/>
  <c r="E89" i="8"/>
  <c r="J20" i="8"/>
  <c r="E20" i="8"/>
  <c r="F94" i="8" s="1"/>
  <c r="J19" i="8"/>
  <c r="J14" i="8"/>
  <c r="J91" i="8"/>
  <c r="E7" i="8"/>
  <c r="E108" i="8" s="1"/>
  <c r="J39" i="7"/>
  <c r="J38" i="7"/>
  <c r="AY102" i="1" s="1"/>
  <c r="J37" i="7"/>
  <c r="AX102" i="1"/>
  <c r="BI358" i="7"/>
  <c r="BH358" i="7"/>
  <c r="BG358" i="7"/>
  <c r="BF358" i="7"/>
  <c r="T358" i="7"/>
  <c r="R358" i="7"/>
  <c r="P358" i="7"/>
  <c r="BI353" i="7"/>
  <c r="BH353" i="7"/>
  <c r="BG353" i="7"/>
  <c r="BF353" i="7"/>
  <c r="T353" i="7"/>
  <c r="R353" i="7"/>
  <c r="P353" i="7"/>
  <c r="BI348" i="7"/>
  <c r="BH348" i="7"/>
  <c r="BG348" i="7"/>
  <c r="BF348" i="7"/>
  <c r="T348" i="7"/>
  <c r="R348" i="7"/>
  <c r="P348" i="7"/>
  <c r="BI343" i="7"/>
  <c r="BH343" i="7"/>
  <c r="BG343" i="7"/>
  <c r="BF343" i="7"/>
  <c r="T343" i="7"/>
  <c r="R343" i="7"/>
  <c r="P343" i="7"/>
  <c r="BI338" i="7"/>
  <c r="BH338" i="7"/>
  <c r="BG338" i="7"/>
  <c r="BF338" i="7"/>
  <c r="T338" i="7"/>
  <c r="R338" i="7"/>
  <c r="P338" i="7"/>
  <c r="BI336" i="7"/>
  <c r="BH336" i="7"/>
  <c r="BG336" i="7"/>
  <c r="BF336" i="7"/>
  <c r="T336" i="7"/>
  <c r="R336" i="7"/>
  <c r="P336" i="7"/>
  <c r="BI331" i="7"/>
  <c r="BH331" i="7"/>
  <c r="BG331" i="7"/>
  <c r="BF331" i="7"/>
  <c r="T331" i="7"/>
  <c r="R331" i="7"/>
  <c r="P331" i="7"/>
  <c r="BI326" i="7"/>
  <c r="BH326" i="7"/>
  <c r="BG326" i="7"/>
  <c r="BF326" i="7"/>
  <c r="T326" i="7"/>
  <c r="R326" i="7"/>
  <c r="P326" i="7"/>
  <c r="BI321" i="7"/>
  <c r="BH321" i="7"/>
  <c r="BG321" i="7"/>
  <c r="BF321" i="7"/>
  <c r="T321" i="7"/>
  <c r="R321" i="7"/>
  <c r="P321" i="7"/>
  <c r="BI315" i="7"/>
  <c r="BH315" i="7"/>
  <c r="BG315" i="7"/>
  <c r="BF315" i="7"/>
  <c r="T315" i="7"/>
  <c r="R315" i="7"/>
  <c r="P315" i="7"/>
  <c r="BI309" i="7"/>
  <c r="BH309" i="7"/>
  <c r="BG309" i="7"/>
  <c r="BF309" i="7"/>
  <c r="T309" i="7"/>
  <c r="R309" i="7"/>
  <c r="P309" i="7"/>
  <c r="BI303" i="7"/>
  <c r="BH303" i="7"/>
  <c r="BG303" i="7"/>
  <c r="BF303" i="7"/>
  <c r="T303" i="7"/>
  <c r="R303" i="7"/>
  <c r="P303" i="7"/>
  <c r="BI297" i="7"/>
  <c r="BH297" i="7"/>
  <c r="BG297" i="7"/>
  <c r="BF297" i="7"/>
  <c r="T297" i="7"/>
  <c r="R297" i="7"/>
  <c r="P297" i="7"/>
  <c r="BI292" i="7"/>
  <c r="BH292" i="7"/>
  <c r="BG292" i="7"/>
  <c r="BF292" i="7"/>
  <c r="T292" i="7"/>
  <c r="R292" i="7"/>
  <c r="P292" i="7"/>
  <c r="BI285" i="7"/>
  <c r="BH285" i="7"/>
  <c r="BG285" i="7"/>
  <c r="BF285" i="7"/>
  <c r="T285" i="7"/>
  <c r="R285" i="7"/>
  <c r="P285" i="7"/>
  <c r="BI280" i="7"/>
  <c r="BH280" i="7"/>
  <c r="BG280" i="7"/>
  <c r="BF280" i="7"/>
  <c r="T280" i="7"/>
  <c r="R280" i="7"/>
  <c r="P280" i="7"/>
  <c r="BI274" i="7"/>
  <c r="BH274" i="7"/>
  <c r="BG274" i="7"/>
  <c r="BF274" i="7"/>
  <c r="T274" i="7"/>
  <c r="R274" i="7"/>
  <c r="P274" i="7"/>
  <c r="BI269" i="7"/>
  <c r="BH269" i="7"/>
  <c r="BG269" i="7"/>
  <c r="BF269" i="7"/>
  <c r="T269" i="7"/>
  <c r="R269" i="7"/>
  <c r="P269" i="7"/>
  <c r="BI264" i="7"/>
  <c r="BH264" i="7"/>
  <c r="BG264" i="7"/>
  <c r="BF264" i="7"/>
  <c r="T264" i="7"/>
  <c r="R264" i="7"/>
  <c r="P264" i="7"/>
  <c r="BI259" i="7"/>
  <c r="BH259" i="7"/>
  <c r="BG259" i="7"/>
  <c r="BF259" i="7"/>
  <c r="T259" i="7"/>
  <c r="R259" i="7"/>
  <c r="P259" i="7"/>
  <c r="BI253" i="7"/>
  <c r="BH253" i="7"/>
  <c r="BG253" i="7"/>
  <c r="BF253" i="7"/>
  <c r="T253" i="7"/>
  <c r="R253" i="7"/>
  <c r="P253" i="7"/>
  <c r="BI247" i="7"/>
  <c r="BH247" i="7"/>
  <c r="BG247" i="7"/>
  <c r="BF247" i="7"/>
  <c r="T247" i="7"/>
  <c r="R247" i="7"/>
  <c r="P247" i="7"/>
  <c r="BI241" i="7"/>
  <c r="BH241" i="7"/>
  <c r="BG241" i="7"/>
  <c r="BF241" i="7"/>
  <c r="T241" i="7"/>
  <c r="R241" i="7"/>
  <c r="P241" i="7"/>
  <c r="BI235" i="7"/>
  <c r="BH235" i="7"/>
  <c r="BG235" i="7"/>
  <c r="BF235" i="7"/>
  <c r="T235" i="7"/>
  <c r="R235" i="7"/>
  <c r="P235" i="7"/>
  <c r="BI229" i="7"/>
  <c r="BH229" i="7"/>
  <c r="BG229" i="7"/>
  <c r="BF229" i="7"/>
  <c r="T229" i="7"/>
  <c r="R229" i="7"/>
  <c r="P229" i="7"/>
  <c r="BI223" i="7"/>
  <c r="BH223" i="7"/>
  <c r="BG223" i="7"/>
  <c r="BF223" i="7"/>
  <c r="T223" i="7"/>
  <c r="R223" i="7"/>
  <c r="P223" i="7"/>
  <c r="BI217" i="7"/>
  <c r="BH217" i="7"/>
  <c r="BG217" i="7"/>
  <c r="BF217" i="7"/>
  <c r="T217" i="7"/>
  <c r="R217" i="7"/>
  <c r="P217" i="7"/>
  <c r="BI211" i="7"/>
  <c r="BH211" i="7"/>
  <c r="BG211" i="7"/>
  <c r="BF211" i="7"/>
  <c r="T211" i="7"/>
  <c r="R211" i="7"/>
  <c r="P211" i="7"/>
  <c r="BI205" i="7"/>
  <c r="BH205" i="7"/>
  <c r="BG205" i="7"/>
  <c r="BF205" i="7"/>
  <c r="T205" i="7"/>
  <c r="R205" i="7"/>
  <c r="P205" i="7"/>
  <c r="BI199" i="7"/>
  <c r="BH199" i="7"/>
  <c r="BG199" i="7"/>
  <c r="BF199" i="7"/>
  <c r="T199" i="7"/>
  <c r="R199" i="7"/>
  <c r="P199" i="7"/>
  <c r="BI193" i="7"/>
  <c r="BH193" i="7"/>
  <c r="BG193" i="7"/>
  <c r="BF193" i="7"/>
  <c r="T193" i="7"/>
  <c r="R193" i="7"/>
  <c r="P193" i="7"/>
  <c r="BI187" i="7"/>
  <c r="BH187" i="7"/>
  <c r="BG187" i="7"/>
  <c r="BF187" i="7"/>
  <c r="T187" i="7"/>
  <c r="R187" i="7"/>
  <c r="P187" i="7"/>
  <c r="BI182" i="7"/>
  <c r="BH182" i="7"/>
  <c r="BG182" i="7"/>
  <c r="BF182" i="7"/>
  <c r="T182" i="7"/>
  <c r="R182" i="7"/>
  <c r="P182" i="7"/>
  <c r="BI177" i="7"/>
  <c r="BH177" i="7"/>
  <c r="BG177" i="7"/>
  <c r="BF177" i="7"/>
  <c r="T177" i="7"/>
  <c r="R177" i="7"/>
  <c r="P177" i="7"/>
  <c r="BI172" i="7"/>
  <c r="BH172" i="7"/>
  <c r="BG172" i="7"/>
  <c r="BF172" i="7"/>
  <c r="T172" i="7"/>
  <c r="R172" i="7"/>
  <c r="P172" i="7"/>
  <c r="BI167" i="7"/>
  <c r="BH167" i="7"/>
  <c r="BG167" i="7"/>
  <c r="BF167" i="7"/>
  <c r="T167" i="7"/>
  <c r="R167" i="7"/>
  <c r="P167" i="7"/>
  <c r="BI162" i="7"/>
  <c r="BH162" i="7"/>
  <c r="BG162" i="7"/>
  <c r="BF162" i="7"/>
  <c r="T162" i="7"/>
  <c r="R162" i="7"/>
  <c r="P162" i="7"/>
  <c r="BI154" i="7"/>
  <c r="BH154" i="7"/>
  <c r="BG154" i="7"/>
  <c r="BF154" i="7"/>
  <c r="T154" i="7"/>
  <c r="R154" i="7"/>
  <c r="P154" i="7"/>
  <c r="BI149" i="7"/>
  <c r="BH149" i="7"/>
  <c r="BG149" i="7"/>
  <c r="BF149" i="7"/>
  <c r="T149" i="7"/>
  <c r="R149" i="7"/>
  <c r="P149" i="7"/>
  <c r="BI142" i="7"/>
  <c r="BH142" i="7"/>
  <c r="BG142" i="7"/>
  <c r="BF142" i="7"/>
  <c r="T142" i="7"/>
  <c r="R142" i="7"/>
  <c r="P142" i="7"/>
  <c r="BI137" i="7"/>
  <c r="BH137" i="7"/>
  <c r="BG137" i="7"/>
  <c r="BF137" i="7"/>
  <c r="T137" i="7"/>
  <c r="R137" i="7"/>
  <c r="P137" i="7"/>
  <c r="BI131" i="7"/>
  <c r="BH131" i="7"/>
  <c r="BG131" i="7"/>
  <c r="BF131" i="7"/>
  <c r="T131" i="7"/>
  <c r="R131" i="7"/>
  <c r="P131" i="7"/>
  <c r="BI126" i="7"/>
  <c r="BH126" i="7"/>
  <c r="BG126" i="7"/>
  <c r="BF126" i="7"/>
  <c r="T126" i="7"/>
  <c r="R126" i="7"/>
  <c r="P126" i="7"/>
  <c r="BI121" i="7"/>
  <c r="BH121" i="7"/>
  <c r="BG121" i="7"/>
  <c r="BF121" i="7"/>
  <c r="T121" i="7"/>
  <c r="R121" i="7"/>
  <c r="P121" i="7"/>
  <c r="J117" i="7"/>
  <c r="J116" i="7"/>
  <c r="F116" i="7"/>
  <c r="F114" i="7"/>
  <c r="E112" i="7"/>
  <c r="J94" i="7"/>
  <c r="J93" i="7"/>
  <c r="F93" i="7"/>
  <c r="F91" i="7"/>
  <c r="E89" i="7"/>
  <c r="J20" i="7"/>
  <c r="E20" i="7"/>
  <c r="F117" i="7"/>
  <c r="J19" i="7"/>
  <c r="J14" i="7"/>
  <c r="J114" i="7" s="1"/>
  <c r="E7" i="7"/>
  <c r="E85" i="7" s="1"/>
  <c r="J39" i="6"/>
  <c r="J38" i="6"/>
  <c r="AY101" i="1"/>
  <c r="J37" i="6"/>
  <c r="AX101" i="1" s="1"/>
  <c r="BI142" i="6"/>
  <c r="BH142" i="6"/>
  <c r="BG142" i="6"/>
  <c r="BF142" i="6"/>
  <c r="T142" i="6"/>
  <c r="R142" i="6"/>
  <c r="P142" i="6"/>
  <c r="BI138" i="6"/>
  <c r="BH138" i="6"/>
  <c r="BG138" i="6"/>
  <c r="BF138" i="6"/>
  <c r="T138" i="6"/>
  <c r="R138" i="6"/>
  <c r="P138" i="6"/>
  <c r="BI134" i="6"/>
  <c r="BH134" i="6"/>
  <c r="BG134" i="6"/>
  <c r="BF134" i="6"/>
  <c r="T134" i="6"/>
  <c r="R134" i="6"/>
  <c r="P134" i="6"/>
  <c r="BI129" i="6"/>
  <c r="BH129" i="6"/>
  <c r="BG129" i="6"/>
  <c r="BF129" i="6"/>
  <c r="T129" i="6"/>
  <c r="R129" i="6"/>
  <c r="P129" i="6"/>
  <c r="BI125" i="6"/>
  <c r="BH125" i="6"/>
  <c r="BG125" i="6"/>
  <c r="BF125" i="6"/>
  <c r="T125" i="6"/>
  <c r="R125" i="6"/>
  <c r="P125" i="6"/>
  <c r="BI121" i="6"/>
  <c r="BH121" i="6"/>
  <c r="BG121" i="6"/>
  <c r="BF121" i="6"/>
  <c r="T121" i="6"/>
  <c r="R121" i="6"/>
  <c r="P121" i="6"/>
  <c r="J117" i="6"/>
  <c r="J116" i="6"/>
  <c r="F116" i="6"/>
  <c r="F114" i="6"/>
  <c r="E112" i="6"/>
  <c r="J94" i="6"/>
  <c r="J93" i="6"/>
  <c r="F93" i="6"/>
  <c r="F91" i="6"/>
  <c r="E89" i="6"/>
  <c r="J20" i="6"/>
  <c r="E20" i="6"/>
  <c r="F117" i="6" s="1"/>
  <c r="J19" i="6"/>
  <c r="J14" i="6"/>
  <c r="J114" i="6"/>
  <c r="E7" i="6"/>
  <c r="E108" i="6" s="1"/>
  <c r="J39" i="5"/>
  <c r="J38" i="5"/>
  <c r="AY99" i="1" s="1"/>
  <c r="J37" i="5"/>
  <c r="AX99" i="1"/>
  <c r="BI1054" i="5"/>
  <c r="BH1054" i="5"/>
  <c r="BG1054" i="5"/>
  <c r="BF1054" i="5"/>
  <c r="T1054" i="5"/>
  <c r="R1054" i="5"/>
  <c r="P1054" i="5"/>
  <c r="BI1052" i="5"/>
  <c r="BH1052" i="5"/>
  <c r="BG1052" i="5"/>
  <c r="BF1052" i="5"/>
  <c r="T1052" i="5"/>
  <c r="R1052" i="5"/>
  <c r="P1052" i="5"/>
  <c r="BI1050" i="5"/>
  <c r="BH1050" i="5"/>
  <c r="BG1050" i="5"/>
  <c r="BF1050" i="5"/>
  <c r="T1050" i="5"/>
  <c r="R1050" i="5"/>
  <c r="P1050" i="5"/>
  <c r="BI1048" i="5"/>
  <c r="BH1048" i="5"/>
  <c r="BG1048" i="5"/>
  <c r="BF1048" i="5"/>
  <c r="T1048" i="5"/>
  <c r="R1048" i="5"/>
  <c r="P1048" i="5"/>
  <c r="BI1045" i="5"/>
  <c r="BH1045" i="5"/>
  <c r="BG1045" i="5"/>
  <c r="BF1045" i="5"/>
  <c r="T1045" i="5"/>
  <c r="R1045" i="5"/>
  <c r="P1045" i="5"/>
  <c r="BI1043" i="5"/>
  <c r="BH1043" i="5"/>
  <c r="BG1043" i="5"/>
  <c r="BF1043" i="5"/>
  <c r="T1043" i="5"/>
  <c r="R1043" i="5"/>
  <c r="P1043" i="5"/>
  <c r="BI1041" i="5"/>
  <c r="BH1041" i="5"/>
  <c r="BG1041" i="5"/>
  <c r="BF1041" i="5"/>
  <c r="T1041" i="5"/>
  <c r="R1041" i="5"/>
  <c r="P1041" i="5"/>
  <c r="BI1039" i="5"/>
  <c r="BH1039" i="5"/>
  <c r="BG1039" i="5"/>
  <c r="BF1039" i="5"/>
  <c r="T1039" i="5"/>
  <c r="R1039" i="5"/>
  <c r="P1039" i="5"/>
  <c r="BI1037" i="5"/>
  <c r="BH1037" i="5"/>
  <c r="BG1037" i="5"/>
  <c r="BF1037" i="5"/>
  <c r="T1037" i="5"/>
  <c r="R1037" i="5"/>
  <c r="P1037" i="5"/>
  <c r="BI1035" i="5"/>
  <c r="BH1035" i="5"/>
  <c r="BG1035" i="5"/>
  <c r="BF1035" i="5"/>
  <c r="T1035" i="5"/>
  <c r="R1035" i="5"/>
  <c r="P1035" i="5"/>
  <c r="BI1033" i="5"/>
  <c r="BH1033" i="5"/>
  <c r="BG1033" i="5"/>
  <c r="BF1033" i="5"/>
  <c r="T1033" i="5"/>
  <c r="R1033" i="5"/>
  <c r="P1033" i="5"/>
  <c r="BI1031" i="5"/>
  <c r="BH1031" i="5"/>
  <c r="BG1031" i="5"/>
  <c r="BF1031" i="5"/>
  <c r="T1031" i="5"/>
  <c r="R1031" i="5"/>
  <c r="P1031" i="5"/>
  <c r="BI1028" i="5"/>
  <c r="BH1028" i="5"/>
  <c r="BG1028" i="5"/>
  <c r="BF1028" i="5"/>
  <c r="T1028" i="5"/>
  <c r="R1028" i="5"/>
  <c r="P1028" i="5"/>
  <c r="BI1026" i="5"/>
  <c r="BH1026" i="5"/>
  <c r="BG1026" i="5"/>
  <c r="BF1026" i="5"/>
  <c r="T1026" i="5"/>
  <c r="R1026" i="5"/>
  <c r="P1026" i="5"/>
  <c r="BI1023" i="5"/>
  <c r="BH1023" i="5"/>
  <c r="BG1023" i="5"/>
  <c r="BF1023" i="5"/>
  <c r="T1023" i="5"/>
  <c r="R1023" i="5"/>
  <c r="P1023" i="5"/>
  <c r="BI1020" i="5"/>
  <c r="BH1020" i="5"/>
  <c r="BG1020" i="5"/>
  <c r="BF1020" i="5"/>
  <c r="T1020" i="5"/>
  <c r="R1020" i="5"/>
  <c r="P1020" i="5"/>
  <c r="BI1018" i="5"/>
  <c r="BH1018" i="5"/>
  <c r="BG1018" i="5"/>
  <c r="BF1018" i="5"/>
  <c r="T1018" i="5"/>
  <c r="R1018" i="5"/>
  <c r="P1018" i="5"/>
  <c r="BI1015" i="5"/>
  <c r="BH1015" i="5"/>
  <c r="BG1015" i="5"/>
  <c r="BF1015" i="5"/>
  <c r="T1015" i="5"/>
  <c r="R1015" i="5"/>
  <c r="P1015" i="5"/>
  <c r="BI1013" i="5"/>
  <c r="BH1013" i="5"/>
  <c r="BG1013" i="5"/>
  <c r="BF1013" i="5"/>
  <c r="T1013" i="5"/>
  <c r="R1013" i="5"/>
  <c r="P1013" i="5"/>
  <c r="BI1011" i="5"/>
  <c r="BH1011" i="5"/>
  <c r="BG1011" i="5"/>
  <c r="BF1011" i="5"/>
  <c r="T1011" i="5"/>
  <c r="R1011" i="5"/>
  <c r="P1011" i="5"/>
  <c r="BI1009" i="5"/>
  <c r="BH1009" i="5"/>
  <c r="BG1009" i="5"/>
  <c r="BF1009" i="5"/>
  <c r="T1009" i="5"/>
  <c r="R1009" i="5"/>
  <c r="P1009" i="5"/>
  <c r="BI1007" i="5"/>
  <c r="BH1007" i="5"/>
  <c r="BG1007" i="5"/>
  <c r="BF1007" i="5"/>
  <c r="T1007" i="5"/>
  <c r="R1007" i="5"/>
  <c r="P1007" i="5"/>
  <c r="BI1005" i="5"/>
  <c r="BH1005" i="5"/>
  <c r="BG1005" i="5"/>
  <c r="BF1005" i="5"/>
  <c r="T1005" i="5"/>
  <c r="R1005" i="5"/>
  <c r="P1005" i="5"/>
  <c r="BI1003" i="5"/>
  <c r="BH1003" i="5"/>
  <c r="BG1003" i="5"/>
  <c r="BF1003" i="5"/>
  <c r="T1003" i="5"/>
  <c r="R1003" i="5"/>
  <c r="P1003" i="5"/>
  <c r="BI1001" i="5"/>
  <c r="BH1001" i="5"/>
  <c r="BG1001" i="5"/>
  <c r="BF1001" i="5"/>
  <c r="T1001" i="5"/>
  <c r="R1001" i="5"/>
  <c r="P1001" i="5"/>
  <c r="BI999" i="5"/>
  <c r="BH999" i="5"/>
  <c r="BG999" i="5"/>
  <c r="BF999" i="5"/>
  <c r="T999" i="5"/>
  <c r="R999" i="5"/>
  <c r="P999" i="5"/>
  <c r="BI997" i="5"/>
  <c r="BH997" i="5"/>
  <c r="BG997" i="5"/>
  <c r="BF997" i="5"/>
  <c r="T997" i="5"/>
  <c r="R997" i="5"/>
  <c r="P997" i="5"/>
  <c r="BI995" i="5"/>
  <c r="BH995" i="5"/>
  <c r="BG995" i="5"/>
  <c r="BF995" i="5"/>
  <c r="T995" i="5"/>
  <c r="R995" i="5"/>
  <c r="P995" i="5"/>
  <c r="BI993" i="5"/>
  <c r="BH993" i="5"/>
  <c r="BG993" i="5"/>
  <c r="BF993" i="5"/>
  <c r="T993" i="5"/>
  <c r="R993" i="5"/>
  <c r="P993" i="5"/>
  <c r="BI989" i="5"/>
  <c r="BH989" i="5"/>
  <c r="BG989" i="5"/>
  <c r="BF989" i="5"/>
  <c r="T989" i="5"/>
  <c r="R989" i="5"/>
  <c r="P989" i="5"/>
  <c r="BI987" i="5"/>
  <c r="BH987" i="5"/>
  <c r="BG987" i="5"/>
  <c r="BF987" i="5"/>
  <c r="T987" i="5"/>
  <c r="R987" i="5"/>
  <c r="P987" i="5"/>
  <c r="BI985" i="5"/>
  <c r="BH985" i="5"/>
  <c r="BG985" i="5"/>
  <c r="BF985" i="5"/>
  <c r="T985" i="5"/>
  <c r="R985" i="5"/>
  <c r="P985" i="5"/>
  <c r="BI983" i="5"/>
  <c r="BH983" i="5"/>
  <c r="BG983" i="5"/>
  <c r="BF983" i="5"/>
  <c r="T983" i="5"/>
  <c r="R983" i="5"/>
  <c r="P983" i="5"/>
  <c r="BI981" i="5"/>
  <c r="BH981" i="5"/>
  <c r="BG981" i="5"/>
  <c r="BF981" i="5"/>
  <c r="T981" i="5"/>
  <c r="R981" i="5"/>
  <c r="P981" i="5"/>
  <c r="BI978" i="5"/>
  <c r="BH978" i="5"/>
  <c r="BG978" i="5"/>
  <c r="BF978" i="5"/>
  <c r="T978" i="5"/>
  <c r="R978" i="5"/>
  <c r="P978" i="5"/>
  <c r="BI976" i="5"/>
  <c r="BH976" i="5"/>
  <c r="BG976" i="5"/>
  <c r="BF976" i="5"/>
  <c r="T976" i="5"/>
  <c r="R976" i="5"/>
  <c r="P976" i="5"/>
  <c r="BI974" i="5"/>
  <c r="BH974" i="5"/>
  <c r="BG974" i="5"/>
  <c r="BF974" i="5"/>
  <c r="T974" i="5"/>
  <c r="R974" i="5"/>
  <c r="P974" i="5"/>
  <c r="BI972" i="5"/>
  <c r="BH972" i="5"/>
  <c r="BG972" i="5"/>
  <c r="BF972" i="5"/>
  <c r="T972" i="5"/>
  <c r="R972" i="5"/>
  <c r="P972" i="5"/>
  <c r="BI970" i="5"/>
  <c r="BH970" i="5"/>
  <c r="BG970" i="5"/>
  <c r="BF970" i="5"/>
  <c r="T970" i="5"/>
  <c r="R970" i="5"/>
  <c r="P970" i="5"/>
  <c r="BI968" i="5"/>
  <c r="BH968" i="5"/>
  <c r="BG968" i="5"/>
  <c r="BF968" i="5"/>
  <c r="T968" i="5"/>
  <c r="R968" i="5"/>
  <c r="P968" i="5"/>
  <c r="BI965" i="5"/>
  <c r="BH965" i="5"/>
  <c r="BG965" i="5"/>
  <c r="BF965" i="5"/>
  <c r="T965" i="5"/>
  <c r="R965" i="5"/>
  <c r="P965" i="5"/>
  <c r="BI962" i="5"/>
  <c r="BH962" i="5"/>
  <c r="BG962" i="5"/>
  <c r="BF962" i="5"/>
  <c r="T962" i="5"/>
  <c r="R962" i="5"/>
  <c r="P962" i="5"/>
  <c r="BI960" i="5"/>
  <c r="BH960" i="5"/>
  <c r="BG960" i="5"/>
  <c r="BF960" i="5"/>
  <c r="T960" i="5"/>
  <c r="R960" i="5"/>
  <c r="P960" i="5"/>
  <c r="BI958" i="5"/>
  <c r="BH958" i="5"/>
  <c r="BG958" i="5"/>
  <c r="BF958" i="5"/>
  <c r="T958" i="5"/>
  <c r="R958" i="5"/>
  <c r="P958" i="5"/>
  <c r="BI955" i="5"/>
  <c r="BH955" i="5"/>
  <c r="BG955" i="5"/>
  <c r="BF955" i="5"/>
  <c r="T955" i="5"/>
  <c r="R955" i="5"/>
  <c r="P955" i="5"/>
  <c r="BI953" i="5"/>
  <c r="BH953" i="5"/>
  <c r="BG953" i="5"/>
  <c r="BF953" i="5"/>
  <c r="T953" i="5"/>
  <c r="R953" i="5"/>
  <c r="P953" i="5"/>
  <c r="BI951" i="5"/>
  <c r="BH951" i="5"/>
  <c r="BG951" i="5"/>
  <c r="BF951" i="5"/>
  <c r="T951" i="5"/>
  <c r="R951" i="5"/>
  <c r="P951" i="5"/>
  <c r="BI949" i="5"/>
  <c r="BH949" i="5"/>
  <c r="BG949" i="5"/>
  <c r="BF949" i="5"/>
  <c r="T949" i="5"/>
  <c r="R949" i="5"/>
  <c r="P949" i="5"/>
  <c r="BI947" i="5"/>
  <c r="BH947" i="5"/>
  <c r="BG947" i="5"/>
  <c r="BF947" i="5"/>
  <c r="T947" i="5"/>
  <c r="R947" i="5"/>
  <c r="P947" i="5"/>
  <c r="BI945" i="5"/>
  <c r="BH945" i="5"/>
  <c r="BG945" i="5"/>
  <c r="BF945" i="5"/>
  <c r="T945" i="5"/>
  <c r="R945" i="5"/>
  <c r="P945" i="5"/>
  <c r="BI943" i="5"/>
  <c r="BH943" i="5"/>
  <c r="BG943" i="5"/>
  <c r="BF943" i="5"/>
  <c r="T943" i="5"/>
  <c r="R943" i="5"/>
  <c r="P943" i="5"/>
  <c r="BI941" i="5"/>
  <c r="BH941" i="5"/>
  <c r="BG941" i="5"/>
  <c r="BF941" i="5"/>
  <c r="T941" i="5"/>
  <c r="R941" i="5"/>
  <c r="P941" i="5"/>
  <c r="BI939" i="5"/>
  <c r="BH939" i="5"/>
  <c r="BG939" i="5"/>
  <c r="BF939" i="5"/>
  <c r="T939" i="5"/>
  <c r="R939" i="5"/>
  <c r="P939" i="5"/>
  <c r="BI937" i="5"/>
  <c r="BH937" i="5"/>
  <c r="BG937" i="5"/>
  <c r="BF937" i="5"/>
  <c r="T937" i="5"/>
  <c r="R937" i="5"/>
  <c r="P937" i="5"/>
  <c r="BI935" i="5"/>
  <c r="BH935" i="5"/>
  <c r="BG935" i="5"/>
  <c r="BF935" i="5"/>
  <c r="T935" i="5"/>
  <c r="R935" i="5"/>
  <c r="P935" i="5"/>
  <c r="BI933" i="5"/>
  <c r="BH933" i="5"/>
  <c r="BG933" i="5"/>
  <c r="BF933" i="5"/>
  <c r="T933" i="5"/>
  <c r="R933" i="5"/>
  <c r="P933" i="5"/>
  <c r="BI931" i="5"/>
  <c r="BH931" i="5"/>
  <c r="BG931" i="5"/>
  <c r="BF931" i="5"/>
  <c r="T931" i="5"/>
  <c r="R931" i="5"/>
  <c r="P931" i="5"/>
  <c r="BI929" i="5"/>
  <c r="BH929" i="5"/>
  <c r="BG929" i="5"/>
  <c r="BF929" i="5"/>
  <c r="T929" i="5"/>
  <c r="R929" i="5"/>
  <c r="P929" i="5"/>
  <c r="BI927" i="5"/>
  <c r="BH927" i="5"/>
  <c r="BG927" i="5"/>
  <c r="BF927" i="5"/>
  <c r="T927" i="5"/>
  <c r="R927" i="5"/>
  <c r="P927" i="5"/>
  <c r="BI925" i="5"/>
  <c r="BH925" i="5"/>
  <c r="BG925" i="5"/>
  <c r="BF925" i="5"/>
  <c r="T925" i="5"/>
  <c r="R925" i="5"/>
  <c r="P925" i="5"/>
  <c r="BI921" i="5"/>
  <c r="BH921" i="5"/>
  <c r="BG921" i="5"/>
  <c r="BF921" i="5"/>
  <c r="T921" i="5"/>
  <c r="R921" i="5"/>
  <c r="P921" i="5"/>
  <c r="BI919" i="5"/>
  <c r="BH919" i="5"/>
  <c r="BG919" i="5"/>
  <c r="BF919" i="5"/>
  <c r="T919" i="5"/>
  <c r="R919" i="5"/>
  <c r="P919" i="5"/>
  <c r="BI917" i="5"/>
  <c r="BH917" i="5"/>
  <c r="BG917" i="5"/>
  <c r="BF917" i="5"/>
  <c r="T917" i="5"/>
  <c r="R917" i="5"/>
  <c r="P917" i="5"/>
  <c r="BI915" i="5"/>
  <c r="BH915" i="5"/>
  <c r="BG915" i="5"/>
  <c r="BF915" i="5"/>
  <c r="T915" i="5"/>
  <c r="R915" i="5"/>
  <c r="P915" i="5"/>
  <c r="BI913" i="5"/>
  <c r="BH913" i="5"/>
  <c r="BG913" i="5"/>
  <c r="BF913" i="5"/>
  <c r="T913" i="5"/>
  <c r="R913" i="5"/>
  <c r="P913" i="5"/>
  <c r="BI910" i="5"/>
  <c r="BH910" i="5"/>
  <c r="BG910" i="5"/>
  <c r="BF910" i="5"/>
  <c r="T910" i="5"/>
  <c r="R910" i="5"/>
  <c r="P910" i="5"/>
  <c r="BI908" i="5"/>
  <c r="BH908" i="5"/>
  <c r="BG908" i="5"/>
  <c r="BF908" i="5"/>
  <c r="T908" i="5"/>
  <c r="R908" i="5"/>
  <c r="P908" i="5"/>
  <c r="BI906" i="5"/>
  <c r="BH906" i="5"/>
  <c r="BG906" i="5"/>
  <c r="BF906" i="5"/>
  <c r="T906" i="5"/>
  <c r="R906" i="5"/>
  <c r="P906" i="5"/>
  <c r="BI903" i="5"/>
  <c r="BH903" i="5"/>
  <c r="BG903" i="5"/>
  <c r="BF903" i="5"/>
  <c r="T903" i="5"/>
  <c r="R903" i="5"/>
  <c r="P903" i="5"/>
  <c r="BI901" i="5"/>
  <c r="BH901" i="5"/>
  <c r="BG901" i="5"/>
  <c r="BF901" i="5"/>
  <c r="T901" i="5"/>
  <c r="R901" i="5"/>
  <c r="P901" i="5"/>
  <c r="BI899" i="5"/>
  <c r="BH899" i="5"/>
  <c r="BG899" i="5"/>
  <c r="BF899" i="5"/>
  <c r="T899" i="5"/>
  <c r="R899" i="5"/>
  <c r="P899" i="5"/>
  <c r="BI897" i="5"/>
  <c r="BH897" i="5"/>
  <c r="BG897" i="5"/>
  <c r="BF897" i="5"/>
  <c r="T897" i="5"/>
  <c r="R897" i="5"/>
  <c r="P897" i="5"/>
  <c r="BI895" i="5"/>
  <c r="BH895" i="5"/>
  <c r="BG895" i="5"/>
  <c r="BF895" i="5"/>
  <c r="T895" i="5"/>
  <c r="R895" i="5"/>
  <c r="P895" i="5"/>
  <c r="BI892" i="5"/>
  <c r="BH892" i="5"/>
  <c r="BG892" i="5"/>
  <c r="BF892" i="5"/>
  <c r="T892" i="5"/>
  <c r="R892" i="5"/>
  <c r="P892" i="5"/>
  <c r="BI889" i="5"/>
  <c r="BH889" i="5"/>
  <c r="BG889" i="5"/>
  <c r="BF889" i="5"/>
  <c r="T889" i="5"/>
  <c r="R889" i="5"/>
  <c r="P889" i="5"/>
  <c r="BI887" i="5"/>
  <c r="BH887" i="5"/>
  <c r="BG887" i="5"/>
  <c r="BF887" i="5"/>
  <c r="T887" i="5"/>
  <c r="R887" i="5"/>
  <c r="P887" i="5"/>
  <c r="BI885" i="5"/>
  <c r="BH885" i="5"/>
  <c r="BG885" i="5"/>
  <c r="BF885" i="5"/>
  <c r="T885" i="5"/>
  <c r="R885" i="5"/>
  <c r="P885" i="5"/>
  <c r="BI882" i="5"/>
  <c r="BH882" i="5"/>
  <c r="BG882" i="5"/>
  <c r="BF882" i="5"/>
  <c r="T882" i="5"/>
  <c r="R882" i="5"/>
  <c r="P882" i="5"/>
  <c r="BI880" i="5"/>
  <c r="BH880" i="5"/>
  <c r="BG880" i="5"/>
  <c r="BF880" i="5"/>
  <c r="T880" i="5"/>
  <c r="R880" i="5"/>
  <c r="P880" i="5"/>
  <c r="BI878" i="5"/>
  <c r="BH878" i="5"/>
  <c r="BG878" i="5"/>
  <c r="BF878" i="5"/>
  <c r="T878" i="5"/>
  <c r="R878" i="5"/>
  <c r="P878" i="5"/>
  <c r="BI876" i="5"/>
  <c r="BH876" i="5"/>
  <c r="BG876" i="5"/>
  <c r="BF876" i="5"/>
  <c r="T876" i="5"/>
  <c r="R876" i="5"/>
  <c r="P876" i="5"/>
  <c r="BI874" i="5"/>
  <c r="BH874" i="5"/>
  <c r="BG874" i="5"/>
  <c r="BF874" i="5"/>
  <c r="T874" i="5"/>
  <c r="R874" i="5"/>
  <c r="P874" i="5"/>
  <c r="BI872" i="5"/>
  <c r="BH872" i="5"/>
  <c r="BG872" i="5"/>
  <c r="BF872" i="5"/>
  <c r="T872" i="5"/>
  <c r="R872" i="5"/>
  <c r="P872" i="5"/>
  <c r="BI868" i="5"/>
  <c r="BH868" i="5"/>
  <c r="BG868" i="5"/>
  <c r="BF868" i="5"/>
  <c r="T868" i="5"/>
  <c r="R868" i="5"/>
  <c r="P868" i="5"/>
  <c r="BI866" i="5"/>
  <c r="BH866" i="5"/>
  <c r="BG866" i="5"/>
  <c r="BF866" i="5"/>
  <c r="T866" i="5"/>
  <c r="R866" i="5"/>
  <c r="P866" i="5"/>
  <c r="BI864" i="5"/>
  <c r="BH864" i="5"/>
  <c r="BG864" i="5"/>
  <c r="BF864" i="5"/>
  <c r="T864" i="5"/>
  <c r="R864" i="5"/>
  <c r="P864" i="5"/>
  <c r="BI862" i="5"/>
  <c r="BH862" i="5"/>
  <c r="BG862" i="5"/>
  <c r="BF862" i="5"/>
  <c r="T862" i="5"/>
  <c r="R862" i="5"/>
  <c r="P862" i="5"/>
  <c r="BI860" i="5"/>
  <c r="BH860" i="5"/>
  <c r="BG860" i="5"/>
  <c r="BF860" i="5"/>
  <c r="T860" i="5"/>
  <c r="R860" i="5"/>
  <c r="P860" i="5"/>
  <c r="BI858" i="5"/>
  <c r="BH858" i="5"/>
  <c r="BG858" i="5"/>
  <c r="BF858" i="5"/>
  <c r="T858" i="5"/>
  <c r="R858" i="5"/>
  <c r="P858" i="5"/>
  <c r="BI856" i="5"/>
  <c r="BH856" i="5"/>
  <c r="BG856" i="5"/>
  <c r="BF856" i="5"/>
  <c r="T856" i="5"/>
  <c r="R856" i="5"/>
  <c r="P856" i="5"/>
  <c r="BI854" i="5"/>
  <c r="BH854" i="5"/>
  <c r="BG854" i="5"/>
  <c r="BF854" i="5"/>
  <c r="T854" i="5"/>
  <c r="R854" i="5"/>
  <c r="P854" i="5"/>
  <c r="BI852" i="5"/>
  <c r="BH852" i="5"/>
  <c r="BG852" i="5"/>
  <c r="BF852" i="5"/>
  <c r="T852" i="5"/>
  <c r="R852" i="5"/>
  <c r="P852" i="5"/>
  <c r="BI850" i="5"/>
  <c r="BH850" i="5"/>
  <c r="BG850" i="5"/>
  <c r="BF850" i="5"/>
  <c r="T850" i="5"/>
  <c r="R850" i="5"/>
  <c r="P850" i="5"/>
  <c r="BI848" i="5"/>
  <c r="BH848" i="5"/>
  <c r="BG848" i="5"/>
  <c r="BF848" i="5"/>
  <c r="T848" i="5"/>
  <c r="R848" i="5"/>
  <c r="P848" i="5"/>
  <c r="BI845" i="5"/>
  <c r="BH845" i="5"/>
  <c r="BG845" i="5"/>
  <c r="BF845" i="5"/>
  <c r="T845" i="5"/>
  <c r="R845" i="5"/>
  <c r="P845" i="5"/>
  <c r="BI843" i="5"/>
  <c r="BH843" i="5"/>
  <c r="BG843" i="5"/>
  <c r="BF843" i="5"/>
  <c r="T843" i="5"/>
  <c r="R843" i="5"/>
  <c r="P843" i="5"/>
  <c r="BI841" i="5"/>
  <c r="BH841" i="5"/>
  <c r="BG841" i="5"/>
  <c r="BF841" i="5"/>
  <c r="T841" i="5"/>
  <c r="R841" i="5"/>
  <c r="P841" i="5"/>
  <c r="BI839" i="5"/>
  <c r="BH839" i="5"/>
  <c r="BG839" i="5"/>
  <c r="BF839" i="5"/>
  <c r="T839" i="5"/>
  <c r="R839" i="5"/>
  <c r="P839" i="5"/>
  <c r="BI837" i="5"/>
  <c r="BH837" i="5"/>
  <c r="BG837" i="5"/>
  <c r="BF837" i="5"/>
  <c r="T837" i="5"/>
  <c r="R837" i="5"/>
  <c r="P837" i="5"/>
  <c r="BI835" i="5"/>
  <c r="BH835" i="5"/>
  <c r="BG835" i="5"/>
  <c r="BF835" i="5"/>
  <c r="T835" i="5"/>
  <c r="R835" i="5"/>
  <c r="P835" i="5"/>
  <c r="BI833" i="5"/>
  <c r="BH833" i="5"/>
  <c r="BG833" i="5"/>
  <c r="BF833" i="5"/>
  <c r="T833" i="5"/>
  <c r="R833" i="5"/>
  <c r="P833" i="5"/>
  <c r="BI831" i="5"/>
  <c r="BH831" i="5"/>
  <c r="BG831" i="5"/>
  <c r="BF831" i="5"/>
  <c r="T831" i="5"/>
  <c r="R831" i="5"/>
  <c r="P831" i="5"/>
  <c r="BI829" i="5"/>
  <c r="BH829" i="5"/>
  <c r="BG829" i="5"/>
  <c r="BF829" i="5"/>
  <c r="T829" i="5"/>
  <c r="R829" i="5"/>
  <c r="P829" i="5"/>
  <c r="BI827" i="5"/>
  <c r="BH827" i="5"/>
  <c r="BG827" i="5"/>
  <c r="BF827" i="5"/>
  <c r="T827" i="5"/>
  <c r="R827" i="5"/>
  <c r="P827" i="5"/>
  <c r="BI825" i="5"/>
  <c r="BH825" i="5"/>
  <c r="BG825" i="5"/>
  <c r="BF825" i="5"/>
  <c r="T825" i="5"/>
  <c r="R825" i="5"/>
  <c r="P825" i="5"/>
  <c r="BI823" i="5"/>
  <c r="BH823" i="5"/>
  <c r="BG823" i="5"/>
  <c r="BF823" i="5"/>
  <c r="T823" i="5"/>
  <c r="R823" i="5"/>
  <c r="P823" i="5"/>
  <c r="BI820" i="5"/>
  <c r="BH820" i="5"/>
  <c r="BG820" i="5"/>
  <c r="BF820" i="5"/>
  <c r="T820" i="5"/>
  <c r="R820" i="5"/>
  <c r="P820" i="5"/>
  <c r="BI818" i="5"/>
  <c r="BH818" i="5"/>
  <c r="BG818" i="5"/>
  <c r="BF818" i="5"/>
  <c r="T818" i="5"/>
  <c r="R818" i="5"/>
  <c r="P818" i="5"/>
  <c r="BI816" i="5"/>
  <c r="BH816" i="5"/>
  <c r="BG816" i="5"/>
  <c r="BF816" i="5"/>
  <c r="T816" i="5"/>
  <c r="R816" i="5"/>
  <c r="P816" i="5"/>
  <c r="BI814" i="5"/>
  <c r="BH814" i="5"/>
  <c r="BG814" i="5"/>
  <c r="BF814" i="5"/>
  <c r="T814" i="5"/>
  <c r="R814" i="5"/>
  <c r="P814" i="5"/>
  <c r="BI812" i="5"/>
  <c r="BH812" i="5"/>
  <c r="BG812" i="5"/>
  <c r="BF812" i="5"/>
  <c r="T812" i="5"/>
  <c r="R812" i="5"/>
  <c r="P812" i="5"/>
  <c r="BI810" i="5"/>
  <c r="BH810" i="5"/>
  <c r="BG810" i="5"/>
  <c r="BF810" i="5"/>
  <c r="T810" i="5"/>
  <c r="R810" i="5"/>
  <c r="P810" i="5"/>
  <c r="BI808" i="5"/>
  <c r="BH808" i="5"/>
  <c r="BG808" i="5"/>
  <c r="BF808" i="5"/>
  <c r="T808" i="5"/>
  <c r="R808" i="5"/>
  <c r="P808" i="5"/>
  <c r="BI806" i="5"/>
  <c r="BH806" i="5"/>
  <c r="BG806" i="5"/>
  <c r="BF806" i="5"/>
  <c r="T806" i="5"/>
  <c r="R806" i="5"/>
  <c r="P806" i="5"/>
  <c r="BI804" i="5"/>
  <c r="BH804" i="5"/>
  <c r="BG804" i="5"/>
  <c r="BF804" i="5"/>
  <c r="T804" i="5"/>
  <c r="R804" i="5"/>
  <c r="P804" i="5"/>
  <c r="BI802" i="5"/>
  <c r="BH802" i="5"/>
  <c r="BG802" i="5"/>
  <c r="BF802" i="5"/>
  <c r="T802" i="5"/>
  <c r="R802" i="5"/>
  <c r="P802" i="5"/>
  <c r="BI800" i="5"/>
  <c r="BH800" i="5"/>
  <c r="BG800" i="5"/>
  <c r="BF800" i="5"/>
  <c r="T800" i="5"/>
  <c r="R800" i="5"/>
  <c r="P800" i="5"/>
  <c r="BI798" i="5"/>
  <c r="BH798" i="5"/>
  <c r="BG798" i="5"/>
  <c r="BF798" i="5"/>
  <c r="T798" i="5"/>
  <c r="R798" i="5"/>
  <c r="P798" i="5"/>
  <c r="BI796" i="5"/>
  <c r="BH796" i="5"/>
  <c r="BG796" i="5"/>
  <c r="BF796" i="5"/>
  <c r="T796" i="5"/>
  <c r="R796" i="5"/>
  <c r="P796" i="5"/>
  <c r="BI794" i="5"/>
  <c r="BH794" i="5"/>
  <c r="BG794" i="5"/>
  <c r="BF794" i="5"/>
  <c r="T794" i="5"/>
  <c r="R794" i="5"/>
  <c r="P794" i="5"/>
  <c r="BI792" i="5"/>
  <c r="BH792" i="5"/>
  <c r="BG792" i="5"/>
  <c r="BF792" i="5"/>
  <c r="T792" i="5"/>
  <c r="R792" i="5"/>
  <c r="P792" i="5"/>
  <c r="BI790" i="5"/>
  <c r="BH790" i="5"/>
  <c r="BG790" i="5"/>
  <c r="BF790" i="5"/>
  <c r="T790" i="5"/>
  <c r="R790" i="5"/>
  <c r="P790" i="5"/>
  <c r="BI788" i="5"/>
  <c r="BH788" i="5"/>
  <c r="BG788" i="5"/>
  <c r="BF788" i="5"/>
  <c r="T788" i="5"/>
  <c r="R788" i="5"/>
  <c r="P788" i="5"/>
  <c r="BI786" i="5"/>
  <c r="BH786" i="5"/>
  <c r="BG786" i="5"/>
  <c r="BF786" i="5"/>
  <c r="T786" i="5"/>
  <c r="R786" i="5"/>
  <c r="P786" i="5"/>
  <c r="BI784" i="5"/>
  <c r="BH784" i="5"/>
  <c r="BG784" i="5"/>
  <c r="BF784" i="5"/>
  <c r="T784" i="5"/>
  <c r="R784" i="5"/>
  <c r="P784" i="5"/>
  <c r="BI782" i="5"/>
  <c r="BH782" i="5"/>
  <c r="BG782" i="5"/>
  <c r="BF782" i="5"/>
  <c r="T782" i="5"/>
  <c r="R782" i="5"/>
  <c r="P782" i="5"/>
  <c r="BI780" i="5"/>
  <c r="BH780" i="5"/>
  <c r="BG780" i="5"/>
  <c r="BF780" i="5"/>
  <c r="T780" i="5"/>
  <c r="R780" i="5"/>
  <c r="P780" i="5"/>
  <c r="BI778" i="5"/>
  <c r="BH778" i="5"/>
  <c r="BG778" i="5"/>
  <c r="BF778" i="5"/>
  <c r="T778" i="5"/>
  <c r="R778" i="5"/>
  <c r="P778" i="5"/>
  <c r="BI776" i="5"/>
  <c r="BH776" i="5"/>
  <c r="BG776" i="5"/>
  <c r="BF776" i="5"/>
  <c r="T776" i="5"/>
  <c r="R776" i="5"/>
  <c r="P776" i="5"/>
  <c r="BI774" i="5"/>
  <c r="BH774" i="5"/>
  <c r="BG774" i="5"/>
  <c r="BF774" i="5"/>
  <c r="T774" i="5"/>
  <c r="R774" i="5"/>
  <c r="P774" i="5"/>
  <c r="BI772" i="5"/>
  <c r="BH772" i="5"/>
  <c r="BG772" i="5"/>
  <c r="BF772" i="5"/>
  <c r="T772" i="5"/>
  <c r="R772" i="5"/>
  <c r="P772" i="5"/>
  <c r="BI770" i="5"/>
  <c r="BH770" i="5"/>
  <c r="BG770" i="5"/>
  <c r="BF770" i="5"/>
  <c r="T770" i="5"/>
  <c r="R770" i="5"/>
  <c r="P770" i="5"/>
  <c r="BI768" i="5"/>
  <c r="BH768" i="5"/>
  <c r="BG768" i="5"/>
  <c r="BF768" i="5"/>
  <c r="T768" i="5"/>
  <c r="R768" i="5"/>
  <c r="P768" i="5"/>
  <c r="BI766" i="5"/>
  <c r="BH766" i="5"/>
  <c r="BG766" i="5"/>
  <c r="BF766" i="5"/>
  <c r="T766" i="5"/>
  <c r="R766" i="5"/>
  <c r="P766" i="5"/>
  <c r="BI764" i="5"/>
  <c r="BH764" i="5"/>
  <c r="BG764" i="5"/>
  <c r="BF764" i="5"/>
  <c r="T764" i="5"/>
  <c r="R764" i="5"/>
  <c r="P764" i="5"/>
  <c r="BI762" i="5"/>
  <c r="BH762" i="5"/>
  <c r="BG762" i="5"/>
  <c r="BF762" i="5"/>
  <c r="T762" i="5"/>
  <c r="R762" i="5"/>
  <c r="P762" i="5"/>
  <c r="BI759" i="5"/>
  <c r="BH759" i="5"/>
  <c r="BG759" i="5"/>
  <c r="BF759" i="5"/>
  <c r="T759" i="5"/>
  <c r="R759" i="5"/>
  <c r="P759" i="5"/>
  <c r="BI757" i="5"/>
  <c r="BH757" i="5"/>
  <c r="BG757" i="5"/>
  <c r="BF757" i="5"/>
  <c r="T757" i="5"/>
  <c r="R757" i="5"/>
  <c r="P757" i="5"/>
  <c r="BI755" i="5"/>
  <c r="BH755" i="5"/>
  <c r="BG755" i="5"/>
  <c r="BF755" i="5"/>
  <c r="T755" i="5"/>
  <c r="R755" i="5"/>
  <c r="P755" i="5"/>
  <c r="BI753" i="5"/>
  <c r="BH753" i="5"/>
  <c r="BG753" i="5"/>
  <c r="BF753" i="5"/>
  <c r="T753" i="5"/>
  <c r="R753" i="5"/>
  <c r="P753" i="5"/>
  <c r="BI751" i="5"/>
  <c r="BH751" i="5"/>
  <c r="BG751" i="5"/>
  <c r="BF751" i="5"/>
  <c r="T751" i="5"/>
  <c r="R751" i="5"/>
  <c r="P751" i="5"/>
  <c r="BI749" i="5"/>
  <c r="BH749" i="5"/>
  <c r="BG749" i="5"/>
  <c r="BF749" i="5"/>
  <c r="T749" i="5"/>
  <c r="R749" i="5"/>
  <c r="P749" i="5"/>
  <c r="BI747" i="5"/>
  <c r="BH747" i="5"/>
  <c r="BG747" i="5"/>
  <c r="BF747" i="5"/>
  <c r="T747" i="5"/>
  <c r="R747" i="5"/>
  <c r="P747" i="5"/>
  <c r="BI745" i="5"/>
  <c r="BH745" i="5"/>
  <c r="BG745" i="5"/>
  <c r="BF745" i="5"/>
  <c r="T745" i="5"/>
  <c r="R745" i="5"/>
  <c r="P745" i="5"/>
  <c r="BI743" i="5"/>
  <c r="BH743" i="5"/>
  <c r="BG743" i="5"/>
  <c r="BF743" i="5"/>
  <c r="T743" i="5"/>
  <c r="R743" i="5"/>
  <c r="P743" i="5"/>
  <c r="BI741" i="5"/>
  <c r="BH741" i="5"/>
  <c r="BG741" i="5"/>
  <c r="BF741" i="5"/>
  <c r="T741" i="5"/>
  <c r="R741" i="5"/>
  <c r="P741" i="5"/>
  <c r="BI739" i="5"/>
  <c r="BH739" i="5"/>
  <c r="BG739" i="5"/>
  <c r="BF739" i="5"/>
  <c r="T739" i="5"/>
  <c r="R739" i="5"/>
  <c r="P739" i="5"/>
  <c r="BI737" i="5"/>
  <c r="BH737" i="5"/>
  <c r="BG737" i="5"/>
  <c r="BF737" i="5"/>
  <c r="T737" i="5"/>
  <c r="R737" i="5"/>
  <c r="P737" i="5"/>
  <c r="BI735" i="5"/>
  <c r="BH735" i="5"/>
  <c r="BG735" i="5"/>
  <c r="BF735" i="5"/>
  <c r="T735" i="5"/>
  <c r="R735" i="5"/>
  <c r="P735" i="5"/>
  <c r="BI733" i="5"/>
  <c r="BH733" i="5"/>
  <c r="BG733" i="5"/>
  <c r="BF733" i="5"/>
  <c r="T733" i="5"/>
  <c r="R733" i="5"/>
  <c r="P733" i="5"/>
  <c r="BI731" i="5"/>
  <c r="BH731" i="5"/>
  <c r="BG731" i="5"/>
  <c r="BF731" i="5"/>
  <c r="T731" i="5"/>
  <c r="R731" i="5"/>
  <c r="P731" i="5"/>
  <c r="BI729" i="5"/>
  <c r="BH729" i="5"/>
  <c r="BG729" i="5"/>
  <c r="BF729" i="5"/>
  <c r="T729" i="5"/>
  <c r="R729" i="5"/>
  <c r="P729" i="5"/>
  <c r="BI726" i="5"/>
  <c r="BH726" i="5"/>
  <c r="BG726" i="5"/>
  <c r="BF726" i="5"/>
  <c r="T726" i="5"/>
  <c r="R726" i="5"/>
  <c r="P726" i="5"/>
  <c r="BI723" i="5"/>
  <c r="BH723" i="5"/>
  <c r="BG723" i="5"/>
  <c r="BF723" i="5"/>
  <c r="T723" i="5"/>
  <c r="R723" i="5"/>
  <c r="P723" i="5"/>
  <c r="BI721" i="5"/>
  <c r="BH721" i="5"/>
  <c r="BG721" i="5"/>
  <c r="BF721" i="5"/>
  <c r="T721" i="5"/>
  <c r="R721" i="5"/>
  <c r="P721" i="5"/>
  <c r="BI719" i="5"/>
  <c r="BH719" i="5"/>
  <c r="BG719" i="5"/>
  <c r="BF719" i="5"/>
  <c r="T719" i="5"/>
  <c r="R719" i="5"/>
  <c r="P719" i="5"/>
  <c r="BI717" i="5"/>
  <c r="BH717" i="5"/>
  <c r="BG717" i="5"/>
  <c r="BF717" i="5"/>
  <c r="T717" i="5"/>
  <c r="R717" i="5"/>
  <c r="P717" i="5"/>
  <c r="BI715" i="5"/>
  <c r="BH715" i="5"/>
  <c r="BG715" i="5"/>
  <c r="BF715" i="5"/>
  <c r="T715" i="5"/>
  <c r="R715" i="5"/>
  <c r="P715" i="5"/>
  <c r="BI713" i="5"/>
  <c r="BH713" i="5"/>
  <c r="BG713" i="5"/>
  <c r="BF713" i="5"/>
  <c r="T713" i="5"/>
  <c r="R713" i="5"/>
  <c r="P713" i="5"/>
  <c r="BI711" i="5"/>
  <c r="BH711" i="5"/>
  <c r="BG711" i="5"/>
  <c r="BF711" i="5"/>
  <c r="T711" i="5"/>
  <c r="R711" i="5"/>
  <c r="P711" i="5"/>
  <c r="BI709" i="5"/>
  <c r="BH709" i="5"/>
  <c r="BG709" i="5"/>
  <c r="BF709" i="5"/>
  <c r="T709" i="5"/>
  <c r="R709" i="5"/>
  <c r="P709" i="5"/>
  <c r="BI706" i="5"/>
  <c r="BH706" i="5"/>
  <c r="BG706" i="5"/>
  <c r="BF706" i="5"/>
  <c r="T706" i="5"/>
  <c r="R706" i="5"/>
  <c r="P706" i="5"/>
  <c r="BI704" i="5"/>
  <c r="BH704" i="5"/>
  <c r="BG704" i="5"/>
  <c r="BF704" i="5"/>
  <c r="T704" i="5"/>
  <c r="R704" i="5"/>
  <c r="P704" i="5"/>
  <c r="BI702" i="5"/>
  <c r="BH702" i="5"/>
  <c r="BG702" i="5"/>
  <c r="BF702" i="5"/>
  <c r="T702" i="5"/>
  <c r="R702" i="5"/>
  <c r="P702" i="5"/>
  <c r="BI700" i="5"/>
  <c r="BH700" i="5"/>
  <c r="BG700" i="5"/>
  <c r="BF700" i="5"/>
  <c r="T700" i="5"/>
  <c r="R700" i="5"/>
  <c r="P700" i="5"/>
  <c r="BI698" i="5"/>
  <c r="BH698" i="5"/>
  <c r="BG698" i="5"/>
  <c r="BF698" i="5"/>
  <c r="T698" i="5"/>
  <c r="R698" i="5"/>
  <c r="P698" i="5"/>
  <c r="BI696" i="5"/>
  <c r="BH696" i="5"/>
  <c r="BG696" i="5"/>
  <c r="BF696" i="5"/>
  <c r="T696" i="5"/>
  <c r="R696" i="5"/>
  <c r="P696" i="5"/>
  <c r="BI694" i="5"/>
  <c r="BH694" i="5"/>
  <c r="BG694" i="5"/>
  <c r="BF694" i="5"/>
  <c r="T694" i="5"/>
  <c r="R694" i="5"/>
  <c r="P694" i="5"/>
  <c r="BI692" i="5"/>
  <c r="BH692" i="5"/>
  <c r="BG692" i="5"/>
  <c r="BF692" i="5"/>
  <c r="T692" i="5"/>
  <c r="R692" i="5"/>
  <c r="P692" i="5"/>
  <c r="BI690" i="5"/>
  <c r="BH690" i="5"/>
  <c r="BG690" i="5"/>
  <c r="BF690" i="5"/>
  <c r="T690" i="5"/>
  <c r="R690" i="5"/>
  <c r="P690" i="5"/>
  <c r="BI688" i="5"/>
  <c r="BH688" i="5"/>
  <c r="BG688" i="5"/>
  <c r="BF688" i="5"/>
  <c r="T688" i="5"/>
  <c r="R688" i="5"/>
  <c r="P688" i="5"/>
  <c r="BI686" i="5"/>
  <c r="BH686" i="5"/>
  <c r="BG686" i="5"/>
  <c r="BF686" i="5"/>
  <c r="T686" i="5"/>
  <c r="R686" i="5"/>
  <c r="P686" i="5"/>
  <c r="BI684" i="5"/>
  <c r="BH684" i="5"/>
  <c r="BG684" i="5"/>
  <c r="BF684" i="5"/>
  <c r="T684" i="5"/>
  <c r="R684" i="5"/>
  <c r="P684" i="5"/>
  <c r="BI682" i="5"/>
  <c r="BH682" i="5"/>
  <c r="BG682" i="5"/>
  <c r="BF682" i="5"/>
  <c r="T682" i="5"/>
  <c r="R682" i="5"/>
  <c r="P682" i="5"/>
  <c r="BI680" i="5"/>
  <c r="BH680" i="5"/>
  <c r="BG680" i="5"/>
  <c r="BF680" i="5"/>
  <c r="T680" i="5"/>
  <c r="R680" i="5"/>
  <c r="P680" i="5"/>
  <c r="BI676" i="5"/>
  <c r="BH676" i="5"/>
  <c r="BG676" i="5"/>
  <c r="BF676" i="5"/>
  <c r="T676" i="5"/>
  <c r="R676" i="5"/>
  <c r="P676" i="5"/>
  <c r="BI674" i="5"/>
  <c r="BH674" i="5"/>
  <c r="BG674" i="5"/>
  <c r="BF674" i="5"/>
  <c r="T674" i="5"/>
  <c r="R674" i="5"/>
  <c r="P674" i="5"/>
  <c r="BI672" i="5"/>
  <c r="BH672" i="5"/>
  <c r="BG672" i="5"/>
  <c r="BF672" i="5"/>
  <c r="T672" i="5"/>
  <c r="R672" i="5"/>
  <c r="P672" i="5"/>
  <c r="BI670" i="5"/>
  <c r="BH670" i="5"/>
  <c r="BG670" i="5"/>
  <c r="BF670" i="5"/>
  <c r="T670" i="5"/>
  <c r="R670" i="5"/>
  <c r="P670" i="5"/>
  <c r="BI668" i="5"/>
  <c r="BH668" i="5"/>
  <c r="BG668" i="5"/>
  <c r="BF668" i="5"/>
  <c r="T668" i="5"/>
  <c r="R668" i="5"/>
  <c r="P668" i="5"/>
  <c r="BI666" i="5"/>
  <c r="BH666" i="5"/>
  <c r="BG666" i="5"/>
  <c r="BF666" i="5"/>
  <c r="T666" i="5"/>
  <c r="R666" i="5"/>
  <c r="P666" i="5"/>
  <c r="BI664" i="5"/>
  <c r="BH664" i="5"/>
  <c r="BG664" i="5"/>
  <c r="BF664" i="5"/>
  <c r="T664" i="5"/>
  <c r="R664" i="5"/>
  <c r="P664" i="5"/>
  <c r="BI661" i="5"/>
  <c r="BH661" i="5"/>
  <c r="BG661" i="5"/>
  <c r="BF661" i="5"/>
  <c r="T661" i="5"/>
  <c r="R661" i="5"/>
  <c r="P661" i="5"/>
  <c r="BI659" i="5"/>
  <c r="BH659" i="5"/>
  <c r="BG659" i="5"/>
  <c r="BF659" i="5"/>
  <c r="T659" i="5"/>
  <c r="R659" i="5"/>
  <c r="P659" i="5"/>
  <c r="BI657" i="5"/>
  <c r="BH657" i="5"/>
  <c r="BG657" i="5"/>
  <c r="BF657" i="5"/>
  <c r="T657" i="5"/>
  <c r="R657" i="5"/>
  <c r="P657" i="5"/>
  <c r="BI655" i="5"/>
  <c r="BH655" i="5"/>
  <c r="BG655" i="5"/>
  <c r="BF655" i="5"/>
  <c r="T655" i="5"/>
  <c r="R655" i="5"/>
  <c r="P655" i="5"/>
  <c r="BI652" i="5"/>
  <c r="BH652" i="5"/>
  <c r="BG652" i="5"/>
  <c r="BF652" i="5"/>
  <c r="T652" i="5"/>
  <c r="R652" i="5"/>
  <c r="P652" i="5"/>
  <c r="BI650" i="5"/>
  <c r="BH650" i="5"/>
  <c r="BG650" i="5"/>
  <c r="BF650" i="5"/>
  <c r="T650" i="5"/>
  <c r="R650" i="5"/>
  <c r="P650" i="5"/>
  <c r="BI648" i="5"/>
  <c r="BH648" i="5"/>
  <c r="BG648" i="5"/>
  <c r="BF648" i="5"/>
  <c r="T648" i="5"/>
  <c r="R648" i="5"/>
  <c r="P648" i="5"/>
  <c r="BI646" i="5"/>
  <c r="BH646" i="5"/>
  <c r="BG646" i="5"/>
  <c r="BF646" i="5"/>
  <c r="T646" i="5"/>
  <c r="R646" i="5"/>
  <c r="P646" i="5"/>
  <c r="BI644" i="5"/>
  <c r="BH644" i="5"/>
  <c r="BG644" i="5"/>
  <c r="BF644" i="5"/>
  <c r="T644" i="5"/>
  <c r="R644" i="5"/>
  <c r="P644" i="5"/>
  <c r="BI642" i="5"/>
  <c r="BH642" i="5"/>
  <c r="BG642" i="5"/>
  <c r="BF642" i="5"/>
  <c r="T642" i="5"/>
  <c r="R642" i="5"/>
  <c r="P642" i="5"/>
  <c r="BI640" i="5"/>
  <c r="BH640" i="5"/>
  <c r="BG640" i="5"/>
  <c r="BF640" i="5"/>
  <c r="T640" i="5"/>
  <c r="R640" i="5"/>
  <c r="P640" i="5"/>
  <c r="BI638" i="5"/>
  <c r="BH638" i="5"/>
  <c r="BG638" i="5"/>
  <c r="BF638" i="5"/>
  <c r="T638" i="5"/>
  <c r="R638" i="5"/>
  <c r="P638" i="5"/>
  <c r="BI636" i="5"/>
  <c r="BH636" i="5"/>
  <c r="BG636" i="5"/>
  <c r="BF636" i="5"/>
  <c r="T636" i="5"/>
  <c r="R636" i="5"/>
  <c r="P636" i="5"/>
  <c r="BI634" i="5"/>
  <c r="BH634" i="5"/>
  <c r="BG634" i="5"/>
  <c r="BF634" i="5"/>
  <c r="T634" i="5"/>
  <c r="R634" i="5"/>
  <c r="P634" i="5"/>
  <c r="BI632" i="5"/>
  <c r="BH632" i="5"/>
  <c r="BG632" i="5"/>
  <c r="BF632" i="5"/>
  <c r="T632" i="5"/>
  <c r="R632" i="5"/>
  <c r="P632" i="5"/>
  <c r="BI630" i="5"/>
  <c r="BH630" i="5"/>
  <c r="BG630" i="5"/>
  <c r="BF630" i="5"/>
  <c r="T630" i="5"/>
  <c r="R630" i="5"/>
  <c r="P630" i="5"/>
  <c r="BI628" i="5"/>
  <c r="BH628" i="5"/>
  <c r="BG628" i="5"/>
  <c r="BF628" i="5"/>
  <c r="T628" i="5"/>
  <c r="R628" i="5"/>
  <c r="P628" i="5"/>
  <c r="BI624" i="5"/>
  <c r="BH624" i="5"/>
  <c r="BG624" i="5"/>
  <c r="BF624" i="5"/>
  <c r="T624" i="5"/>
  <c r="R624" i="5"/>
  <c r="P624" i="5"/>
  <c r="BI622" i="5"/>
  <c r="BH622" i="5"/>
  <c r="BG622" i="5"/>
  <c r="BF622" i="5"/>
  <c r="T622" i="5"/>
  <c r="R622" i="5"/>
  <c r="P622" i="5"/>
  <c r="BI620" i="5"/>
  <c r="BH620" i="5"/>
  <c r="BG620" i="5"/>
  <c r="BF620" i="5"/>
  <c r="T620" i="5"/>
  <c r="R620" i="5"/>
  <c r="P620" i="5"/>
  <c r="BI618" i="5"/>
  <c r="BH618" i="5"/>
  <c r="BG618" i="5"/>
  <c r="BF618" i="5"/>
  <c r="T618" i="5"/>
  <c r="R618" i="5"/>
  <c r="P618" i="5"/>
  <c r="BI616" i="5"/>
  <c r="BH616" i="5"/>
  <c r="BG616" i="5"/>
  <c r="BF616" i="5"/>
  <c r="T616" i="5"/>
  <c r="R616" i="5"/>
  <c r="P616" i="5"/>
  <c r="BI614" i="5"/>
  <c r="BH614" i="5"/>
  <c r="BG614" i="5"/>
  <c r="BF614" i="5"/>
  <c r="T614" i="5"/>
  <c r="R614" i="5"/>
  <c r="P614" i="5"/>
  <c r="BI612" i="5"/>
  <c r="BH612" i="5"/>
  <c r="BG612" i="5"/>
  <c r="BF612" i="5"/>
  <c r="T612" i="5"/>
  <c r="R612" i="5"/>
  <c r="P612" i="5"/>
  <c r="BI610" i="5"/>
  <c r="BH610" i="5"/>
  <c r="BG610" i="5"/>
  <c r="BF610" i="5"/>
  <c r="T610" i="5"/>
  <c r="R610" i="5"/>
  <c r="P610" i="5"/>
  <c r="BI607" i="5"/>
  <c r="BH607" i="5"/>
  <c r="BG607" i="5"/>
  <c r="BF607" i="5"/>
  <c r="T607" i="5"/>
  <c r="R607" i="5"/>
  <c r="P607" i="5"/>
  <c r="BI605" i="5"/>
  <c r="BH605" i="5"/>
  <c r="BG605" i="5"/>
  <c r="BF605" i="5"/>
  <c r="T605" i="5"/>
  <c r="R605" i="5"/>
  <c r="P605" i="5"/>
  <c r="BI603" i="5"/>
  <c r="BH603" i="5"/>
  <c r="BG603" i="5"/>
  <c r="BF603" i="5"/>
  <c r="T603" i="5"/>
  <c r="R603" i="5"/>
  <c r="P603" i="5"/>
  <c r="BI601" i="5"/>
  <c r="BH601" i="5"/>
  <c r="BG601" i="5"/>
  <c r="BF601" i="5"/>
  <c r="T601" i="5"/>
  <c r="R601" i="5"/>
  <c r="P601" i="5"/>
  <c r="BI598" i="5"/>
  <c r="BH598" i="5"/>
  <c r="BG598" i="5"/>
  <c r="BF598" i="5"/>
  <c r="T598" i="5"/>
  <c r="R598" i="5"/>
  <c r="P598" i="5"/>
  <c r="BI596" i="5"/>
  <c r="BH596" i="5"/>
  <c r="BG596" i="5"/>
  <c r="BF596" i="5"/>
  <c r="T596" i="5"/>
  <c r="R596" i="5"/>
  <c r="P596" i="5"/>
  <c r="BI594" i="5"/>
  <c r="BH594" i="5"/>
  <c r="BG594" i="5"/>
  <c r="BF594" i="5"/>
  <c r="T594" i="5"/>
  <c r="R594" i="5"/>
  <c r="P594" i="5"/>
  <c r="BI591" i="5"/>
  <c r="BH591" i="5"/>
  <c r="BG591" i="5"/>
  <c r="BF591" i="5"/>
  <c r="T591" i="5"/>
  <c r="R591" i="5"/>
  <c r="P591" i="5"/>
  <c r="BI588" i="5"/>
  <c r="BH588" i="5"/>
  <c r="BG588" i="5"/>
  <c r="BF588" i="5"/>
  <c r="T588" i="5"/>
  <c r="R588" i="5"/>
  <c r="P588" i="5"/>
  <c r="BI585" i="5"/>
  <c r="BH585" i="5"/>
  <c r="BG585" i="5"/>
  <c r="BF585" i="5"/>
  <c r="T585" i="5"/>
  <c r="R585" i="5"/>
  <c r="P585" i="5"/>
  <c r="BI583" i="5"/>
  <c r="BH583" i="5"/>
  <c r="BG583" i="5"/>
  <c r="BF583" i="5"/>
  <c r="T583" i="5"/>
  <c r="R583" i="5"/>
  <c r="P583" i="5"/>
  <c r="BI581" i="5"/>
  <c r="BH581" i="5"/>
  <c r="BG581" i="5"/>
  <c r="BF581" i="5"/>
  <c r="T581" i="5"/>
  <c r="R581" i="5"/>
  <c r="P581" i="5"/>
  <c r="BI579" i="5"/>
  <c r="BH579" i="5"/>
  <c r="BG579" i="5"/>
  <c r="BF579" i="5"/>
  <c r="T579" i="5"/>
  <c r="R579" i="5"/>
  <c r="P579" i="5"/>
  <c r="BI577" i="5"/>
  <c r="BH577" i="5"/>
  <c r="BG577" i="5"/>
  <c r="BF577" i="5"/>
  <c r="T577" i="5"/>
  <c r="R577" i="5"/>
  <c r="P577" i="5"/>
  <c r="BI575" i="5"/>
  <c r="BH575" i="5"/>
  <c r="BG575" i="5"/>
  <c r="BF575" i="5"/>
  <c r="T575" i="5"/>
  <c r="R575" i="5"/>
  <c r="P575" i="5"/>
  <c r="BI572" i="5"/>
  <c r="BH572" i="5"/>
  <c r="BG572" i="5"/>
  <c r="BF572" i="5"/>
  <c r="T572" i="5"/>
  <c r="R572" i="5"/>
  <c r="P572" i="5"/>
  <c r="BI570" i="5"/>
  <c r="BH570" i="5"/>
  <c r="BG570" i="5"/>
  <c r="BF570" i="5"/>
  <c r="T570" i="5"/>
  <c r="R570" i="5"/>
  <c r="P570" i="5"/>
  <c r="BI568" i="5"/>
  <c r="BH568" i="5"/>
  <c r="BG568" i="5"/>
  <c r="BF568" i="5"/>
  <c r="T568" i="5"/>
  <c r="R568" i="5"/>
  <c r="P568" i="5"/>
  <c r="BI566" i="5"/>
  <c r="BH566" i="5"/>
  <c r="BG566" i="5"/>
  <c r="BF566" i="5"/>
  <c r="T566" i="5"/>
  <c r="R566" i="5"/>
  <c r="P566" i="5"/>
  <c r="BI564" i="5"/>
  <c r="BH564" i="5"/>
  <c r="BG564" i="5"/>
  <c r="BF564" i="5"/>
  <c r="T564" i="5"/>
  <c r="R564" i="5"/>
  <c r="P564" i="5"/>
  <c r="BI562" i="5"/>
  <c r="BH562" i="5"/>
  <c r="BG562" i="5"/>
  <c r="BF562" i="5"/>
  <c r="T562" i="5"/>
  <c r="R562" i="5"/>
  <c r="P562" i="5"/>
  <c r="BI560" i="5"/>
  <c r="BH560" i="5"/>
  <c r="BG560" i="5"/>
  <c r="BF560" i="5"/>
  <c r="T560" i="5"/>
  <c r="R560" i="5"/>
  <c r="P560" i="5"/>
  <c r="BI558" i="5"/>
  <c r="BH558" i="5"/>
  <c r="BG558" i="5"/>
  <c r="BF558" i="5"/>
  <c r="T558" i="5"/>
  <c r="R558" i="5"/>
  <c r="P558" i="5"/>
  <c r="BI555" i="5"/>
  <c r="BH555" i="5"/>
  <c r="BG555" i="5"/>
  <c r="BF555" i="5"/>
  <c r="T555" i="5"/>
  <c r="R555" i="5"/>
  <c r="P555" i="5"/>
  <c r="BI553" i="5"/>
  <c r="BH553" i="5"/>
  <c r="BG553" i="5"/>
  <c r="BF553" i="5"/>
  <c r="T553" i="5"/>
  <c r="R553" i="5"/>
  <c r="P553" i="5"/>
  <c r="BI551" i="5"/>
  <c r="BH551" i="5"/>
  <c r="BG551" i="5"/>
  <c r="BF551" i="5"/>
  <c r="T551" i="5"/>
  <c r="R551" i="5"/>
  <c r="P551" i="5"/>
  <c r="BI549" i="5"/>
  <c r="BH549" i="5"/>
  <c r="BG549" i="5"/>
  <c r="BF549" i="5"/>
  <c r="T549" i="5"/>
  <c r="R549" i="5"/>
  <c r="P549" i="5"/>
  <c r="BI547" i="5"/>
  <c r="BH547" i="5"/>
  <c r="BG547" i="5"/>
  <c r="BF547" i="5"/>
  <c r="T547" i="5"/>
  <c r="R547" i="5"/>
  <c r="P547" i="5"/>
  <c r="BI545" i="5"/>
  <c r="BH545" i="5"/>
  <c r="BG545" i="5"/>
  <c r="BF545" i="5"/>
  <c r="T545" i="5"/>
  <c r="R545" i="5"/>
  <c r="P545" i="5"/>
  <c r="BI543" i="5"/>
  <c r="BH543" i="5"/>
  <c r="BG543" i="5"/>
  <c r="BF543" i="5"/>
  <c r="T543" i="5"/>
  <c r="R543" i="5"/>
  <c r="P543" i="5"/>
  <c r="BI541" i="5"/>
  <c r="BH541" i="5"/>
  <c r="BG541" i="5"/>
  <c r="BF541" i="5"/>
  <c r="T541" i="5"/>
  <c r="R541" i="5"/>
  <c r="P541" i="5"/>
  <c r="BI539" i="5"/>
  <c r="BH539" i="5"/>
  <c r="BG539" i="5"/>
  <c r="BF539" i="5"/>
  <c r="T539" i="5"/>
  <c r="R539" i="5"/>
  <c r="P539" i="5"/>
  <c r="BI537" i="5"/>
  <c r="BH537" i="5"/>
  <c r="BG537" i="5"/>
  <c r="BF537" i="5"/>
  <c r="T537" i="5"/>
  <c r="R537" i="5"/>
  <c r="P537" i="5"/>
  <c r="BI535" i="5"/>
  <c r="BH535" i="5"/>
  <c r="BG535" i="5"/>
  <c r="BF535" i="5"/>
  <c r="T535" i="5"/>
  <c r="R535" i="5"/>
  <c r="P535" i="5"/>
  <c r="BI533" i="5"/>
  <c r="BH533" i="5"/>
  <c r="BG533" i="5"/>
  <c r="BF533" i="5"/>
  <c r="T533" i="5"/>
  <c r="R533" i="5"/>
  <c r="P533" i="5"/>
  <c r="BI531" i="5"/>
  <c r="BH531" i="5"/>
  <c r="BG531" i="5"/>
  <c r="BF531" i="5"/>
  <c r="T531" i="5"/>
  <c r="R531" i="5"/>
  <c r="P531" i="5"/>
  <c r="BI527" i="5"/>
  <c r="BH527" i="5"/>
  <c r="BG527" i="5"/>
  <c r="BF527" i="5"/>
  <c r="T527" i="5"/>
  <c r="R527" i="5"/>
  <c r="P527" i="5"/>
  <c r="BI525" i="5"/>
  <c r="BH525" i="5"/>
  <c r="BG525" i="5"/>
  <c r="BF525" i="5"/>
  <c r="T525" i="5"/>
  <c r="R525" i="5"/>
  <c r="P525" i="5"/>
  <c r="BI523" i="5"/>
  <c r="BH523" i="5"/>
  <c r="BG523" i="5"/>
  <c r="BF523" i="5"/>
  <c r="T523" i="5"/>
  <c r="R523" i="5"/>
  <c r="P523" i="5"/>
  <c r="BI521" i="5"/>
  <c r="BH521" i="5"/>
  <c r="BG521" i="5"/>
  <c r="BF521" i="5"/>
  <c r="T521" i="5"/>
  <c r="R521" i="5"/>
  <c r="P521" i="5"/>
  <c r="BI519" i="5"/>
  <c r="BH519" i="5"/>
  <c r="BG519" i="5"/>
  <c r="BF519" i="5"/>
  <c r="T519" i="5"/>
  <c r="R519" i="5"/>
  <c r="P519" i="5"/>
  <c r="BI517" i="5"/>
  <c r="BH517" i="5"/>
  <c r="BG517" i="5"/>
  <c r="BF517" i="5"/>
  <c r="T517" i="5"/>
  <c r="R517" i="5"/>
  <c r="P517" i="5"/>
  <c r="BI515" i="5"/>
  <c r="BH515" i="5"/>
  <c r="BG515" i="5"/>
  <c r="BF515" i="5"/>
  <c r="T515" i="5"/>
  <c r="R515" i="5"/>
  <c r="P515" i="5"/>
  <c r="BI512" i="5"/>
  <c r="BH512" i="5"/>
  <c r="BG512" i="5"/>
  <c r="BF512" i="5"/>
  <c r="T512" i="5"/>
  <c r="R512" i="5"/>
  <c r="P512" i="5"/>
  <c r="BI510" i="5"/>
  <c r="BH510" i="5"/>
  <c r="BG510" i="5"/>
  <c r="BF510" i="5"/>
  <c r="T510" i="5"/>
  <c r="R510" i="5"/>
  <c r="P510" i="5"/>
  <c r="BI508" i="5"/>
  <c r="BH508" i="5"/>
  <c r="BG508" i="5"/>
  <c r="BF508" i="5"/>
  <c r="T508" i="5"/>
  <c r="R508" i="5"/>
  <c r="P508" i="5"/>
  <c r="BI506" i="5"/>
  <c r="BH506" i="5"/>
  <c r="BG506" i="5"/>
  <c r="BF506" i="5"/>
  <c r="T506" i="5"/>
  <c r="R506" i="5"/>
  <c r="P506" i="5"/>
  <c r="BI504" i="5"/>
  <c r="BH504" i="5"/>
  <c r="BG504" i="5"/>
  <c r="BF504" i="5"/>
  <c r="T504" i="5"/>
  <c r="R504" i="5"/>
  <c r="P504" i="5"/>
  <c r="BI502" i="5"/>
  <c r="BH502" i="5"/>
  <c r="BG502" i="5"/>
  <c r="BF502" i="5"/>
  <c r="T502" i="5"/>
  <c r="R502" i="5"/>
  <c r="P502" i="5"/>
  <c r="BI500" i="5"/>
  <c r="BH500" i="5"/>
  <c r="BG500" i="5"/>
  <c r="BF500" i="5"/>
  <c r="T500" i="5"/>
  <c r="R500" i="5"/>
  <c r="P500" i="5"/>
  <c r="BI498" i="5"/>
  <c r="BH498" i="5"/>
  <c r="BG498" i="5"/>
  <c r="BF498" i="5"/>
  <c r="T498" i="5"/>
  <c r="R498" i="5"/>
  <c r="P498" i="5"/>
  <c r="BI496" i="5"/>
  <c r="BH496" i="5"/>
  <c r="BG496" i="5"/>
  <c r="BF496" i="5"/>
  <c r="T496" i="5"/>
  <c r="R496" i="5"/>
  <c r="P496" i="5"/>
  <c r="BI494" i="5"/>
  <c r="BH494" i="5"/>
  <c r="BG494" i="5"/>
  <c r="BF494" i="5"/>
  <c r="T494" i="5"/>
  <c r="R494" i="5"/>
  <c r="P494" i="5"/>
  <c r="BI492" i="5"/>
  <c r="BH492" i="5"/>
  <c r="BG492" i="5"/>
  <c r="BF492" i="5"/>
  <c r="T492" i="5"/>
  <c r="R492" i="5"/>
  <c r="P492" i="5"/>
  <c r="BI490" i="5"/>
  <c r="BH490" i="5"/>
  <c r="BG490" i="5"/>
  <c r="BF490" i="5"/>
  <c r="T490" i="5"/>
  <c r="R490" i="5"/>
  <c r="P490" i="5"/>
  <c r="BI488" i="5"/>
  <c r="BH488" i="5"/>
  <c r="BG488" i="5"/>
  <c r="BF488" i="5"/>
  <c r="T488" i="5"/>
  <c r="R488" i="5"/>
  <c r="P488" i="5"/>
  <c r="BI486" i="5"/>
  <c r="BH486" i="5"/>
  <c r="BG486" i="5"/>
  <c r="BF486" i="5"/>
  <c r="T486" i="5"/>
  <c r="R486" i="5"/>
  <c r="P486" i="5"/>
  <c r="BI484" i="5"/>
  <c r="BH484" i="5"/>
  <c r="BG484" i="5"/>
  <c r="BF484" i="5"/>
  <c r="T484" i="5"/>
  <c r="R484" i="5"/>
  <c r="P484" i="5"/>
  <c r="BI481" i="5"/>
  <c r="BH481" i="5"/>
  <c r="BG481" i="5"/>
  <c r="BF481" i="5"/>
  <c r="T481" i="5"/>
  <c r="R481" i="5"/>
  <c r="P481" i="5"/>
  <c r="BI479" i="5"/>
  <c r="BH479" i="5"/>
  <c r="BG479" i="5"/>
  <c r="BF479" i="5"/>
  <c r="T479" i="5"/>
  <c r="R479" i="5"/>
  <c r="P479" i="5"/>
  <c r="BI477" i="5"/>
  <c r="BH477" i="5"/>
  <c r="BG477" i="5"/>
  <c r="BF477" i="5"/>
  <c r="T477" i="5"/>
  <c r="R477" i="5"/>
  <c r="P477" i="5"/>
  <c r="BI475" i="5"/>
  <c r="BH475" i="5"/>
  <c r="BG475" i="5"/>
  <c r="BF475" i="5"/>
  <c r="T475" i="5"/>
  <c r="R475" i="5"/>
  <c r="P475" i="5"/>
  <c r="BI473" i="5"/>
  <c r="BH473" i="5"/>
  <c r="BG473" i="5"/>
  <c r="BF473" i="5"/>
  <c r="T473" i="5"/>
  <c r="R473" i="5"/>
  <c r="P473" i="5"/>
  <c r="BI471" i="5"/>
  <c r="BH471" i="5"/>
  <c r="BG471" i="5"/>
  <c r="BF471" i="5"/>
  <c r="T471" i="5"/>
  <c r="R471" i="5"/>
  <c r="P471" i="5"/>
  <c r="BI469" i="5"/>
  <c r="BH469" i="5"/>
  <c r="BG469" i="5"/>
  <c r="BF469" i="5"/>
  <c r="T469" i="5"/>
  <c r="R469" i="5"/>
  <c r="P469" i="5"/>
  <c r="BI467" i="5"/>
  <c r="BH467" i="5"/>
  <c r="BG467" i="5"/>
  <c r="BF467" i="5"/>
  <c r="T467" i="5"/>
  <c r="R467" i="5"/>
  <c r="P467" i="5"/>
  <c r="BI465" i="5"/>
  <c r="BH465" i="5"/>
  <c r="BG465" i="5"/>
  <c r="BF465" i="5"/>
  <c r="T465" i="5"/>
  <c r="R465" i="5"/>
  <c r="P465" i="5"/>
  <c r="BI463" i="5"/>
  <c r="BH463" i="5"/>
  <c r="BG463" i="5"/>
  <c r="BF463" i="5"/>
  <c r="T463" i="5"/>
  <c r="R463" i="5"/>
  <c r="P463" i="5"/>
  <c r="BI461" i="5"/>
  <c r="BH461" i="5"/>
  <c r="BG461" i="5"/>
  <c r="BF461" i="5"/>
  <c r="T461" i="5"/>
  <c r="R461" i="5"/>
  <c r="P461" i="5"/>
  <c r="BI459" i="5"/>
  <c r="BH459" i="5"/>
  <c r="BG459" i="5"/>
  <c r="BF459" i="5"/>
  <c r="T459" i="5"/>
  <c r="R459" i="5"/>
  <c r="P459" i="5"/>
  <c r="BI457" i="5"/>
  <c r="BH457" i="5"/>
  <c r="BG457" i="5"/>
  <c r="BF457" i="5"/>
  <c r="T457" i="5"/>
  <c r="R457" i="5"/>
  <c r="P457" i="5"/>
  <c r="BI455" i="5"/>
  <c r="BH455" i="5"/>
  <c r="BG455" i="5"/>
  <c r="BF455" i="5"/>
  <c r="T455" i="5"/>
  <c r="R455" i="5"/>
  <c r="P455" i="5"/>
  <c r="BI453" i="5"/>
  <c r="BH453" i="5"/>
  <c r="BG453" i="5"/>
  <c r="BF453" i="5"/>
  <c r="T453" i="5"/>
  <c r="R453" i="5"/>
  <c r="P453" i="5"/>
  <c r="BI451" i="5"/>
  <c r="BH451" i="5"/>
  <c r="BG451" i="5"/>
  <c r="BF451" i="5"/>
  <c r="T451" i="5"/>
  <c r="R451" i="5"/>
  <c r="P451" i="5"/>
  <c r="BI449" i="5"/>
  <c r="BH449" i="5"/>
  <c r="BG449" i="5"/>
  <c r="BF449" i="5"/>
  <c r="T449" i="5"/>
  <c r="R449" i="5"/>
  <c r="P449" i="5"/>
  <c r="BI447" i="5"/>
  <c r="BH447" i="5"/>
  <c r="BG447" i="5"/>
  <c r="BF447" i="5"/>
  <c r="T447" i="5"/>
  <c r="R447" i="5"/>
  <c r="P447" i="5"/>
  <c r="BI445" i="5"/>
  <c r="BH445" i="5"/>
  <c r="BG445" i="5"/>
  <c r="BF445" i="5"/>
  <c r="T445" i="5"/>
  <c r="R445" i="5"/>
  <c r="P445" i="5"/>
  <c r="BI443" i="5"/>
  <c r="BH443" i="5"/>
  <c r="BG443" i="5"/>
  <c r="BF443" i="5"/>
  <c r="T443" i="5"/>
  <c r="R443" i="5"/>
  <c r="P443" i="5"/>
  <c r="BI441" i="5"/>
  <c r="BH441" i="5"/>
  <c r="BG441" i="5"/>
  <c r="BF441" i="5"/>
  <c r="T441" i="5"/>
  <c r="R441" i="5"/>
  <c r="P441" i="5"/>
  <c r="BI439" i="5"/>
  <c r="BH439" i="5"/>
  <c r="BG439" i="5"/>
  <c r="BF439" i="5"/>
  <c r="T439" i="5"/>
  <c r="R439" i="5"/>
  <c r="P439" i="5"/>
  <c r="BI437" i="5"/>
  <c r="BH437" i="5"/>
  <c r="BG437" i="5"/>
  <c r="BF437" i="5"/>
  <c r="T437" i="5"/>
  <c r="R437" i="5"/>
  <c r="P437" i="5"/>
  <c r="BI434" i="5"/>
  <c r="BH434" i="5"/>
  <c r="BG434" i="5"/>
  <c r="BF434" i="5"/>
  <c r="T434" i="5"/>
  <c r="R434" i="5"/>
  <c r="P434" i="5"/>
  <c r="BI432" i="5"/>
  <c r="BH432" i="5"/>
  <c r="BG432" i="5"/>
  <c r="BF432" i="5"/>
  <c r="T432" i="5"/>
  <c r="R432" i="5"/>
  <c r="P432" i="5"/>
  <c r="BI430" i="5"/>
  <c r="BH430" i="5"/>
  <c r="BG430" i="5"/>
  <c r="BF430" i="5"/>
  <c r="T430" i="5"/>
  <c r="R430" i="5"/>
  <c r="P430" i="5"/>
  <c r="BI428" i="5"/>
  <c r="BH428" i="5"/>
  <c r="BG428" i="5"/>
  <c r="BF428" i="5"/>
  <c r="T428" i="5"/>
  <c r="R428" i="5"/>
  <c r="P428" i="5"/>
  <c r="BI426" i="5"/>
  <c r="BH426" i="5"/>
  <c r="BG426" i="5"/>
  <c r="BF426" i="5"/>
  <c r="T426" i="5"/>
  <c r="R426" i="5"/>
  <c r="P426" i="5"/>
  <c r="BI424" i="5"/>
  <c r="BH424" i="5"/>
  <c r="BG424" i="5"/>
  <c r="BF424" i="5"/>
  <c r="T424" i="5"/>
  <c r="R424" i="5"/>
  <c r="P424" i="5"/>
  <c r="BI422" i="5"/>
  <c r="BH422" i="5"/>
  <c r="BG422" i="5"/>
  <c r="BF422" i="5"/>
  <c r="T422" i="5"/>
  <c r="R422" i="5"/>
  <c r="P422" i="5"/>
  <c r="BI419" i="5"/>
  <c r="BH419" i="5"/>
  <c r="BG419" i="5"/>
  <c r="BF419" i="5"/>
  <c r="T419" i="5"/>
  <c r="R419" i="5"/>
  <c r="P419" i="5"/>
  <c r="BI417" i="5"/>
  <c r="BH417" i="5"/>
  <c r="BG417" i="5"/>
  <c r="BF417" i="5"/>
  <c r="T417" i="5"/>
  <c r="R417" i="5"/>
  <c r="P417" i="5"/>
  <c r="BI415" i="5"/>
  <c r="BH415" i="5"/>
  <c r="BG415" i="5"/>
  <c r="BF415" i="5"/>
  <c r="T415" i="5"/>
  <c r="R415" i="5"/>
  <c r="P415" i="5"/>
  <c r="BI413" i="5"/>
  <c r="BH413" i="5"/>
  <c r="BG413" i="5"/>
  <c r="BF413" i="5"/>
  <c r="T413" i="5"/>
  <c r="R413" i="5"/>
  <c r="P413" i="5"/>
  <c r="BI411" i="5"/>
  <c r="BH411" i="5"/>
  <c r="BG411" i="5"/>
  <c r="BF411" i="5"/>
  <c r="T411" i="5"/>
  <c r="R411" i="5"/>
  <c r="P411" i="5"/>
  <c r="BI409" i="5"/>
  <c r="BH409" i="5"/>
  <c r="BG409" i="5"/>
  <c r="BF409" i="5"/>
  <c r="T409" i="5"/>
  <c r="R409" i="5"/>
  <c r="P409" i="5"/>
  <c r="BI407" i="5"/>
  <c r="BH407" i="5"/>
  <c r="BG407" i="5"/>
  <c r="BF407" i="5"/>
  <c r="T407" i="5"/>
  <c r="R407" i="5"/>
  <c r="P407" i="5"/>
  <c r="BI405" i="5"/>
  <c r="BH405" i="5"/>
  <c r="BG405" i="5"/>
  <c r="BF405" i="5"/>
  <c r="T405" i="5"/>
  <c r="R405" i="5"/>
  <c r="P405" i="5"/>
  <c r="BI403" i="5"/>
  <c r="BH403" i="5"/>
  <c r="BG403" i="5"/>
  <c r="BF403" i="5"/>
  <c r="T403" i="5"/>
  <c r="R403" i="5"/>
  <c r="P403" i="5"/>
  <c r="BI401" i="5"/>
  <c r="BH401" i="5"/>
  <c r="BG401" i="5"/>
  <c r="BF401" i="5"/>
  <c r="T401" i="5"/>
  <c r="R401" i="5"/>
  <c r="P401" i="5"/>
  <c r="BI399" i="5"/>
  <c r="BH399" i="5"/>
  <c r="BG399" i="5"/>
  <c r="BF399" i="5"/>
  <c r="T399" i="5"/>
  <c r="R399" i="5"/>
  <c r="P399" i="5"/>
  <c r="BI397" i="5"/>
  <c r="BH397" i="5"/>
  <c r="BG397" i="5"/>
  <c r="BF397" i="5"/>
  <c r="T397" i="5"/>
  <c r="R397" i="5"/>
  <c r="P397" i="5"/>
  <c r="BI395" i="5"/>
  <c r="BH395" i="5"/>
  <c r="BG395" i="5"/>
  <c r="BF395" i="5"/>
  <c r="T395" i="5"/>
  <c r="R395" i="5"/>
  <c r="P395" i="5"/>
  <c r="BI393" i="5"/>
  <c r="BH393" i="5"/>
  <c r="BG393" i="5"/>
  <c r="BF393" i="5"/>
  <c r="T393" i="5"/>
  <c r="R393" i="5"/>
  <c r="P393" i="5"/>
  <c r="BI391" i="5"/>
  <c r="BH391" i="5"/>
  <c r="BG391" i="5"/>
  <c r="BF391" i="5"/>
  <c r="T391" i="5"/>
  <c r="R391" i="5"/>
  <c r="P391" i="5"/>
  <c r="BI389" i="5"/>
  <c r="BH389" i="5"/>
  <c r="BG389" i="5"/>
  <c r="BF389" i="5"/>
  <c r="T389" i="5"/>
  <c r="R389" i="5"/>
  <c r="P389" i="5"/>
  <c r="BI386" i="5"/>
  <c r="BH386" i="5"/>
  <c r="BG386" i="5"/>
  <c r="BF386" i="5"/>
  <c r="T386" i="5"/>
  <c r="R386" i="5"/>
  <c r="P386" i="5"/>
  <c r="BI384" i="5"/>
  <c r="BH384" i="5"/>
  <c r="BG384" i="5"/>
  <c r="BF384" i="5"/>
  <c r="T384" i="5"/>
  <c r="R384" i="5"/>
  <c r="P384" i="5"/>
  <c r="BI382" i="5"/>
  <c r="BH382" i="5"/>
  <c r="BG382" i="5"/>
  <c r="BF382" i="5"/>
  <c r="T382" i="5"/>
  <c r="R382" i="5"/>
  <c r="P382" i="5"/>
  <c r="BI380" i="5"/>
  <c r="BH380" i="5"/>
  <c r="BG380" i="5"/>
  <c r="BF380" i="5"/>
  <c r="T380" i="5"/>
  <c r="R380" i="5"/>
  <c r="P380" i="5"/>
  <c r="BI378" i="5"/>
  <c r="BH378" i="5"/>
  <c r="BG378" i="5"/>
  <c r="BF378" i="5"/>
  <c r="T378" i="5"/>
  <c r="R378" i="5"/>
  <c r="P378" i="5"/>
  <c r="BI376" i="5"/>
  <c r="BH376" i="5"/>
  <c r="BG376" i="5"/>
  <c r="BF376" i="5"/>
  <c r="T376" i="5"/>
  <c r="R376" i="5"/>
  <c r="P376" i="5"/>
  <c r="BI374" i="5"/>
  <c r="BH374" i="5"/>
  <c r="BG374" i="5"/>
  <c r="BF374" i="5"/>
  <c r="T374" i="5"/>
  <c r="R374" i="5"/>
  <c r="P374" i="5"/>
  <c r="BI371" i="5"/>
  <c r="BH371" i="5"/>
  <c r="BG371" i="5"/>
  <c r="BF371" i="5"/>
  <c r="T371" i="5"/>
  <c r="R371" i="5"/>
  <c r="P371" i="5"/>
  <c r="BI369" i="5"/>
  <c r="BH369" i="5"/>
  <c r="BG369" i="5"/>
  <c r="BF369" i="5"/>
  <c r="T369" i="5"/>
  <c r="R369" i="5"/>
  <c r="P369" i="5"/>
  <c r="BI367" i="5"/>
  <c r="BH367" i="5"/>
  <c r="BG367" i="5"/>
  <c r="BF367" i="5"/>
  <c r="T367" i="5"/>
  <c r="R367" i="5"/>
  <c r="P367" i="5"/>
  <c r="BI365" i="5"/>
  <c r="BH365" i="5"/>
  <c r="BG365" i="5"/>
  <c r="BF365" i="5"/>
  <c r="T365" i="5"/>
  <c r="R365" i="5"/>
  <c r="P365" i="5"/>
  <c r="BI363" i="5"/>
  <c r="BH363" i="5"/>
  <c r="BG363" i="5"/>
  <c r="BF363" i="5"/>
  <c r="T363" i="5"/>
  <c r="R363" i="5"/>
  <c r="P363" i="5"/>
  <c r="BI361" i="5"/>
  <c r="BH361" i="5"/>
  <c r="BG361" i="5"/>
  <c r="BF361" i="5"/>
  <c r="T361" i="5"/>
  <c r="R361" i="5"/>
  <c r="P361" i="5"/>
  <c r="BI359" i="5"/>
  <c r="BH359" i="5"/>
  <c r="BG359" i="5"/>
  <c r="BF359" i="5"/>
  <c r="T359" i="5"/>
  <c r="R359" i="5"/>
  <c r="P359" i="5"/>
  <c r="BI357" i="5"/>
  <c r="BH357" i="5"/>
  <c r="BG357" i="5"/>
  <c r="BF357" i="5"/>
  <c r="T357" i="5"/>
  <c r="R357" i="5"/>
  <c r="P357" i="5"/>
  <c r="BI355" i="5"/>
  <c r="BH355" i="5"/>
  <c r="BG355" i="5"/>
  <c r="BF355" i="5"/>
  <c r="T355" i="5"/>
  <c r="R355" i="5"/>
  <c r="P355" i="5"/>
  <c r="BI353" i="5"/>
  <c r="BH353" i="5"/>
  <c r="BG353" i="5"/>
  <c r="BF353" i="5"/>
  <c r="T353" i="5"/>
  <c r="R353" i="5"/>
  <c r="P353" i="5"/>
  <c r="BI351" i="5"/>
  <c r="BH351" i="5"/>
  <c r="BG351" i="5"/>
  <c r="BF351" i="5"/>
  <c r="T351" i="5"/>
  <c r="R351" i="5"/>
  <c r="P351" i="5"/>
  <c r="BI349" i="5"/>
  <c r="BH349" i="5"/>
  <c r="BG349" i="5"/>
  <c r="BF349" i="5"/>
  <c r="T349" i="5"/>
  <c r="R349" i="5"/>
  <c r="P349" i="5"/>
  <c r="BI347" i="5"/>
  <c r="BH347" i="5"/>
  <c r="BG347" i="5"/>
  <c r="BF347" i="5"/>
  <c r="T347" i="5"/>
  <c r="R347" i="5"/>
  <c r="P347" i="5"/>
  <c r="BI345" i="5"/>
  <c r="BH345" i="5"/>
  <c r="BG345" i="5"/>
  <c r="BF345" i="5"/>
  <c r="T345" i="5"/>
  <c r="R345" i="5"/>
  <c r="P345" i="5"/>
  <c r="BI343" i="5"/>
  <c r="BH343" i="5"/>
  <c r="BG343" i="5"/>
  <c r="BF343" i="5"/>
  <c r="T343" i="5"/>
  <c r="R343" i="5"/>
  <c r="P343" i="5"/>
  <c r="BI341" i="5"/>
  <c r="BH341" i="5"/>
  <c r="BG341" i="5"/>
  <c r="BF341" i="5"/>
  <c r="T341" i="5"/>
  <c r="R341" i="5"/>
  <c r="P341" i="5"/>
  <c r="BI339" i="5"/>
  <c r="BH339" i="5"/>
  <c r="BG339" i="5"/>
  <c r="BF339" i="5"/>
  <c r="T339" i="5"/>
  <c r="R339" i="5"/>
  <c r="P339" i="5"/>
  <c r="BI337" i="5"/>
  <c r="BH337" i="5"/>
  <c r="BG337" i="5"/>
  <c r="BF337" i="5"/>
  <c r="T337" i="5"/>
  <c r="R337" i="5"/>
  <c r="P337" i="5"/>
  <c r="BI335" i="5"/>
  <c r="BH335" i="5"/>
  <c r="BG335" i="5"/>
  <c r="BF335" i="5"/>
  <c r="T335" i="5"/>
  <c r="R335" i="5"/>
  <c r="P335" i="5"/>
  <c r="BI333" i="5"/>
  <c r="BH333" i="5"/>
  <c r="BG333" i="5"/>
  <c r="BF333" i="5"/>
  <c r="T333" i="5"/>
  <c r="R333" i="5"/>
  <c r="P333" i="5"/>
  <c r="BI331" i="5"/>
  <c r="BH331" i="5"/>
  <c r="BG331" i="5"/>
  <c r="BF331" i="5"/>
  <c r="T331" i="5"/>
  <c r="R331" i="5"/>
  <c r="P331" i="5"/>
  <c r="BI329" i="5"/>
  <c r="BH329" i="5"/>
  <c r="BG329" i="5"/>
  <c r="BF329" i="5"/>
  <c r="T329" i="5"/>
  <c r="R329" i="5"/>
  <c r="P329" i="5"/>
  <c r="BI327" i="5"/>
  <c r="BH327" i="5"/>
  <c r="BG327" i="5"/>
  <c r="BF327" i="5"/>
  <c r="T327" i="5"/>
  <c r="R327" i="5"/>
  <c r="P327" i="5"/>
  <c r="BI325" i="5"/>
  <c r="BH325" i="5"/>
  <c r="BG325" i="5"/>
  <c r="BF325" i="5"/>
  <c r="T325" i="5"/>
  <c r="R325" i="5"/>
  <c r="P325" i="5"/>
  <c r="BI323" i="5"/>
  <c r="BH323" i="5"/>
  <c r="BG323" i="5"/>
  <c r="BF323" i="5"/>
  <c r="T323" i="5"/>
  <c r="R323" i="5"/>
  <c r="P323" i="5"/>
  <c r="BI321" i="5"/>
  <c r="BH321" i="5"/>
  <c r="BG321" i="5"/>
  <c r="BF321" i="5"/>
  <c r="T321" i="5"/>
  <c r="R321" i="5"/>
  <c r="P321" i="5"/>
  <c r="BI317" i="5"/>
  <c r="BH317" i="5"/>
  <c r="BG317" i="5"/>
  <c r="BF317" i="5"/>
  <c r="T317" i="5"/>
  <c r="R317" i="5"/>
  <c r="P317" i="5"/>
  <c r="BI315" i="5"/>
  <c r="BH315" i="5"/>
  <c r="BG315" i="5"/>
  <c r="BF315" i="5"/>
  <c r="T315" i="5"/>
  <c r="R315" i="5"/>
  <c r="P315" i="5"/>
  <c r="BI313" i="5"/>
  <c r="BH313" i="5"/>
  <c r="BG313" i="5"/>
  <c r="BF313" i="5"/>
  <c r="T313" i="5"/>
  <c r="R313" i="5"/>
  <c r="P313" i="5"/>
  <c r="BI311" i="5"/>
  <c r="BH311" i="5"/>
  <c r="BG311" i="5"/>
  <c r="BF311" i="5"/>
  <c r="T311" i="5"/>
  <c r="R311" i="5"/>
  <c r="P311" i="5"/>
  <c r="BI309" i="5"/>
  <c r="BH309" i="5"/>
  <c r="BG309" i="5"/>
  <c r="BF309" i="5"/>
  <c r="T309" i="5"/>
  <c r="R309" i="5"/>
  <c r="P309" i="5"/>
  <c r="BI307" i="5"/>
  <c r="BH307" i="5"/>
  <c r="BG307" i="5"/>
  <c r="BF307" i="5"/>
  <c r="T307" i="5"/>
  <c r="R307" i="5"/>
  <c r="P307" i="5"/>
  <c r="BI305" i="5"/>
  <c r="BH305" i="5"/>
  <c r="BG305" i="5"/>
  <c r="BF305" i="5"/>
  <c r="T305" i="5"/>
  <c r="R305" i="5"/>
  <c r="P305" i="5"/>
  <c r="BI303" i="5"/>
  <c r="BH303" i="5"/>
  <c r="BG303" i="5"/>
  <c r="BF303" i="5"/>
  <c r="T303" i="5"/>
  <c r="R303" i="5"/>
  <c r="P303" i="5"/>
  <c r="BI301" i="5"/>
  <c r="BH301" i="5"/>
  <c r="BG301" i="5"/>
  <c r="BF301" i="5"/>
  <c r="T301" i="5"/>
  <c r="R301" i="5"/>
  <c r="P301" i="5"/>
  <c r="BI299" i="5"/>
  <c r="BH299" i="5"/>
  <c r="BG299" i="5"/>
  <c r="BF299" i="5"/>
  <c r="T299" i="5"/>
  <c r="R299" i="5"/>
  <c r="P299" i="5"/>
  <c r="BI297" i="5"/>
  <c r="BH297" i="5"/>
  <c r="BG297" i="5"/>
  <c r="BF297" i="5"/>
  <c r="T297" i="5"/>
  <c r="R297" i="5"/>
  <c r="P297" i="5"/>
  <c r="BI294" i="5"/>
  <c r="BH294" i="5"/>
  <c r="BG294" i="5"/>
  <c r="BF294" i="5"/>
  <c r="T294" i="5"/>
  <c r="R294" i="5"/>
  <c r="P294" i="5"/>
  <c r="BI292" i="5"/>
  <c r="BH292" i="5"/>
  <c r="BG292" i="5"/>
  <c r="BF292" i="5"/>
  <c r="T292" i="5"/>
  <c r="R292" i="5"/>
  <c r="P292" i="5"/>
  <c r="BI290" i="5"/>
  <c r="BH290" i="5"/>
  <c r="BG290" i="5"/>
  <c r="BF290" i="5"/>
  <c r="T290" i="5"/>
  <c r="R290" i="5"/>
  <c r="P290" i="5"/>
  <c r="BI288" i="5"/>
  <c r="BH288" i="5"/>
  <c r="BG288" i="5"/>
  <c r="BF288" i="5"/>
  <c r="T288" i="5"/>
  <c r="R288" i="5"/>
  <c r="P288" i="5"/>
  <c r="BI286" i="5"/>
  <c r="BH286" i="5"/>
  <c r="BG286" i="5"/>
  <c r="BF286" i="5"/>
  <c r="T286" i="5"/>
  <c r="R286" i="5"/>
  <c r="P286" i="5"/>
  <c r="BI284" i="5"/>
  <c r="BH284" i="5"/>
  <c r="BG284" i="5"/>
  <c r="BF284" i="5"/>
  <c r="T284" i="5"/>
  <c r="R284" i="5"/>
  <c r="P284" i="5"/>
  <c r="BI282" i="5"/>
  <c r="BH282" i="5"/>
  <c r="BG282" i="5"/>
  <c r="BF282" i="5"/>
  <c r="T282" i="5"/>
  <c r="R282" i="5"/>
  <c r="P282" i="5"/>
  <c r="BI280" i="5"/>
  <c r="BH280" i="5"/>
  <c r="BG280" i="5"/>
  <c r="BF280" i="5"/>
  <c r="T280" i="5"/>
  <c r="R280" i="5"/>
  <c r="P280" i="5"/>
  <c r="BI278" i="5"/>
  <c r="BH278" i="5"/>
  <c r="BG278" i="5"/>
  <c r="BF278" i="5"/>
  <c r="T278" i="5"/>
  <c r="R278" i="5"/>
  <c r="P278" i="5"/>
  <c r="BI276" i="5"/>
  <c r="BH276" i="5"/>
  <c r="BG276" i="5"/>
  <c r="BF276" i="5"/>
  <c r="T276" i="5"/>
  <c r="R276" i="5"/>
  <c r="P276" i="5"/>
  <c r="BI274" i="5"/>
  <c r="BH274" i="5"/>
  <c r="BG274" i="5"/>
  <c r="BF274" i="5"/>
  <c r="T274" i="5"/>
  <c r="R274" i="5"/>
  <c r="P274" i="5"/>
  <c r="BI272" i="5"/>
  <c r="BH272" i="5"/>
  <c r="BG272" i="5"/>
  <c r="BF272" i="5"/>
  <c r="T272" i="5"/>
  <c r="R272" i="5"/>
  <c r="P272" i="5"/>
  <c r="BI270" i="5"/>
  <c r="BH270" i="5"/>
  <c r="BG270" i="5"/>
  <c r="BF270" i="5"/>
  <c r="T270" i="5"/>
  <c r="R270" i="5"/>
  <c r="P270" i="5"/>
  <c r="BI268" i="5"/>
  <c r="BH268" i="5"/>
  <c r="BG268" i="5"/>
  <c r="BF268" i="5"/>
  <c r="T268" i="5"/>
  <c r="R268" i="5"/>
  <c r="P268" i="5"/>
  <c r="BI266" i="5"/>
  <c r="BH266" i="5"/>
  <c r="BG266" i="5"/>
  <c r="BF266" i="5"/>
  <c r="T266" i="5"/>
  <c r="R266" i="5"/>
  <c r="P266" i="5"/>
  <c r="BI264" i="5"/>
  <c r="BH264" i="5"/>
  <c r="BG264" i="5"/>
  <c r="BF264" i="5"/>
  <c r="T264" i="5"/>
  <c r="R264" i="5"/>
  <c r="P264" i="5"/>
  <c r="BI261" i="5"/>
  <c r="BH261" i="5"/>
  <c r="BG261" i="5"/>
  <c r="BF261" i="5"/>
  <c r="T261" i="5"/>
  <c r="R261" i="5"/>
  <c r="P261" i="5"/>
  <c r="BI259" i="5"/>
  <c r="BH259" i="5"/>
  <c r="BG259" i="5"/>
  <c r="BF259" i="5"/>
  <c r="T259" i="5"/>
  <c r="R259" i="5"/>
  <c r="P259" i="5"/>
  <c r="BI256" i="5"/>
  <c r="BH256" i="5"/>
  <c r="BG256" i="5"/>
  <c r="BF256" i="5"/>
  <c r="T256" i="5"/>
  <c r="R256" i="5"/>
  <c r="P256" i="5"/>
  <c r="BI254" i="5"/>
  <c r="BH254" i="5"/>
  <c r="BG254" i="5"/>
  <c r="BF254" i="5"/>
  <c r="T254" i="5"/>
  <c r="R254" i="5"/>
  <c r="P254" i="5"/>
  <c r="BI252" i="5"/>
  <c r="BH252" i="5"/>
  <c r="BG252" i="5"/>
  <c r="BF252" i="5"/>
  <c r="T252" i="5"/>
  <c r="R252" i="5"/>
  <c r="P252" i="5"/>
  <c r="BI250" i="5"/>
  <c r="BH250" i="5"/>
  <c r="BG250" i="5"/>
  <c r="BF250" i="5"/>
  <c r="T250" i="5"/>
  <c r="R250" i="5"/>
  <c r="P250" i="5"/>
  <c r="BI247" i="5"/>
  <c r="BH247" i="5"/>
  <c r="BG247" i="5"/>
  <c r="BF247" i="5"/>
  <c r="T247" i="5"/>
  <c r="R247" i="5"/>
  <c r="P247" i="5"/>
  <c r="BI245" i="5"/>
  <c r="BH245" i="5"/>
  <c r="BG245" i="5"/>
  <c r="BF245" i="5"/>
  <c r="T245" i="5"/>
  <c r="R245" i="5"/>
  <c r="P245" i="5"/>
  <c r="BI243" i="5"/>
  <c r="BH243" i="5"/>
  <c r="BG243" i="5"/>
  <c r="BF243" i="5"/>
  <c r="T243" i="5"/>
  <c r="R243" i="5"/>
  <c r="P243" i="5"/>
  <c r="BI241" i="5"/>
  <c r="BH241" i="5"/>
  <c r="BG241" i="5"/>
  <c r="BF241" i="5"/>
  <c r="T241" i="5"/>
  <c r="R241" i="5"/>
  <c r="P241" i="5"/>
  <c r="BI239" i="5"/>
  <c r="BH239" i="5"/>
  <c r="BG239" i="5"/>
  <c r="BF239" i="5"/>
  <c r="T239" i="5"/>
  <c r="R239" i="5"/>
  <c r="P239" i="5"/>
  <c r="BI237" i="5"/>
  <c r="BH237" i="5"/>
  <c r="BG237" i="5"/>
  <c r="BF237" i="5"/>
  <c r="T237" i="5"/>
  <c r="R237" i="5"/>
  <c r="P237" i="5"/>
  <c r="BI235" i="5"/>
  <c r="BH235" i="5"/>
  <c r="BG235" i="5"/>
  <c r="BF235" i="5"/>
  <c r="T235" i="5"/>
  <c r="R235" i="5"/>
  <c r="P235" i="5"/>
  <c r="BI233" i="5"/>
  <c r="BH233" i="5"/>
  <c r="BG233" i="5"/>
  <c r="BF233" i="5"/>
  <c r="T233" i="5"/>
  <c r="R233" i="5"/>
  <c r="P233" i="5"/>
  <c r="BI231" i="5"/>
  <c r="BH231" i="5"/>
  <c r="BG231" i="5"/>
  <c r="BF231" i="5"/>
  <c r="T231" i="5"/>
  <c r="R231" i="5"/>
  <c r="P231" i="5"/>
  <c r="BI229" i="5"/>
  <c r="BH229" i="5"/>
  <c r="BG229" i="5"/>
  <c r="BF229" i="5"/>
  <c r="T229" i="5"/>
  <c r="R229" i="5"/>
  <c r="P229" i="5"/>
  <c r="BI227" i="5"/>
  <c r="BH227" i="5"/>
  <c r="BG227" i="5"/>
  <c r="BF227" i="5"/>
  <c r="T227" i="5"/>
  <c r="R227" i="5"/>
  <c r="P227" i="5"/>
  <c r="BI224" i="5"/>
  <c r="BH224" i="5"/>
  <c r="BG224" i="5"/>
  <c r="BF224" i="5"/>
  <c r="T224" i="5"/>
  <c r="R224" i="5"/>
  <c r="P224" i="5"/>
  <c r="BI222" i="5"/>
  <c r="BH222" i="5"/>
  <c r="BG222" i="5"/>
  <c r="BF222" i="5"/>
  <c r="T222" i="5"/>
  <c r="R222" i="5"/>
  <c r="P222" i="5"/>
  <c r="BI220" i="5"/>
  <c r="BH220" i="5"/>
  <c r="BG220" i="5"/>
  <c r="BF220" i="5"/>
  <c r="T220" i="5"/>
  <c r="R220" i="5"/>
  <c r="P220" i="5"/>
  <c r="BI218" i="5"/>
  <c r="BH218" i="5"/>
  <c r="BG218" i="5"/>
  <c r="BF218" i="5"/>
  <c r="T218" i="5"/>
  <c r="R218" i="5"/>
  <c r="P218" i="5"/>
  <c r="BI216" i="5"/>
  <c r="BH216" i="5"/>
  <c r="BG216" i="5"/>
  <c r="BF216" i="5"/>
  <c r="T216" i="5"/>
  <c r="R216" i="5"/>
  <c r="P216" i="5"/>
  <c r="BI214" i="5"/>
  <c r="BH214" i="5"/>
  <c r="BG214" i="5"/>
  <c r="BF214" i="5"/>
  <c r="T214" i="5"/>
  <c r="R214" i="5"/>
  <c r="P214" i="5"/>
  <c r="BI212" i="5"/>
  <c r="BH212" i="5"/>
  <c r="BG212" i="5"/>
  <c r="BF212" i="5"/>
  <c r="T212" i="5"/>
  <c r="R212" i="5"/>
  <c r="P212" i="5"/>
  <c r="BI210" i="5"/>
  <c r="BH210" i="5"/>
  <c r="BG210" i="5"/>
  <c r="BF210" i="5"/>
  <c r="T210" i="5"/>
  <c r="R210" i="5"/>
  <c r="P210" i="5"/>
  <c r="BI208" i="5"/>
  <c r="BH208" i="5"/>
  <c r="BG208" i="5"/>
  <c r="BF208" i="5"/>
  <c r="T208" i="5"/>
  <c r="R208" i="5"/>
  <c r="P208" i="5"/>
  <c r="BI206" i="5"/>
  <c r="BH206" i="5"/>
  <c r="BG206" i="5"/>
  <c r="BF206" i="5"/>
  <c r="T206" i="5"/>
  <c r="R206" i="5"/>
  <c r="P206" i="5"/>
  <c r="BI204" i="5"/>
  <c r="BH204" i="5"/>
  <c r="BG204" i="5"/>
  <c r="BF204" i="5"/>
  <c r="T204" i="5"/>
  <c r="R204" i="5"/>
  <c r="P204" i="5"/>
  <c r="BI202" i="5"/>
  <c r="BH202" i="5"/>
  <c r="BG202" i="5"/>
  <c r="BF202" i="5"/>
  <c r="T202" i="5"/>
  <c r="R202" i="5"/>
  <c r="P202" i="5"/>
  <c r="BI200" i="5"/>
  <c r="BH200" i="5"/>
  <c r="BG200" i="5"/>
  <c r="BF200" i="5"/>
  <c r="T200" i="5"/>
  <c r="R200" i="5"/>
  <c r="P200" i="5"/>
  <c r="BI197" i="5"/>
  <c r="BH197" i="5"/>
  <c r="BG197" i="5"/>
  <c r="BF197" i="5"/>
  <c r="T197" i="5"/>
  <c r="R197" i="5"/>
  <c r="P197" i="5"/>
  <c r="BI195" i="5"/>
  <c r="BH195" i="5"/>
  <c r="BG195" i="5"/>
  <c r="BF195" i="5"/>
  <c r="T195" i="5"/>
  <c r="R195" i="5"/>
  <c r="P195" i="5"/>
  <c r="BI193" i="5"/>
  <c r="BH193" i="5"/>
  <c r="BG193" i="5"/>
  <c r="BF193" i="5"/>
  <c r="T193" i="5"/>
  <c r="R193" i="5"/>
  <c r="P193" i="5"/>
  <c r="BI191" i="5"/>
  <c r="BH191" i="5"/>
  <c r="BG191" i="5"/>
  <c r="BF191" i="5"/>
  <c r="T191" i="5"/>
  <c r="R191" i="5"/>
  <c r="P191" i="5"/>
  <c r="BI189" i="5"/>
  <c r="BH189" i="5"/>
  <c r="BG189" i="5"/>
  <c r="BF189" i="5"/>
  <c r="T189" i="5"/>
  <c r="R189" i="5"/>
  <c r="P189" i="5"/>
  <c r="BI187" i="5"/>
  <c r="BH187" i="5"/>
  <c r="BG187" i="5"/>
  <c r="BF187" i="5"/>
  <c r="T187" i="5"/>
  <c r="R187" i="5"/>
  <c r="P187" i="5"/>
  <c r="BI185" i="5"/>
  <c r="BH185" i="5"/>
  <c r="BG185" i="5"/>
  <c r="BF185" i="5"/>
  <c r="T185" i="5"/>
  <c r="R185" i="5"/>
  <c r="P185" i="5"/>
  <c r="BI183" i="5"/>
  <c r="BH183" i="5"/>
  <c r="BG183" i="5"/>
  <c r="BF183" i="5"/>
  <c r="T183" i="5"/>
  <c r="R183" i="5"/>
  <c r="P183" i="5"/>
  <c r="BI181" i="5"/>
  <c r="BH181" i="5"/>
  <c r="BG181" i="5"/>
  <c r="BF181" i="5"/>
  <c r="T181" i="5"/>
  <c r="R181" i="5"/>
  <c r="P181" i="5"/>
  <c r="BI179" i="5"/>
  <c r="BH179" i="5"/>
  <c r="BG179" i="5"/>
  <c r="BF179" i="5"/>
  <c r="T179" i="5"/>
  <c r="R179" i="5"/>
  <c r="P179" i="5"/>
  <c r="BI177" i="5"/>
  <c r="BH177" i="5"/>
  <c r="BG177" i="5"/>
  <c r="BF177" i="5"/>
  <c r="T177" i="5"/>
  <c r="R177" i="5"/>
  <c r="P177" i="5"/>
  <c r="BI175" i="5"/>
  <c r="BH175" i="5"/>
  <c r="BG175" i="5"/>
  <c r="BF175" i="5"/>
  <c r="T175" i="5"/>
  <c r="R175" i="5"/>
  <c r="P175" i="5"/>
  <c r="BI173" i="5"/>
  <c r="BH173" i="5"/>
  <c r="BG173" i="5"/>
  <c r="BF173" i="5"/>
  <c r="T173" i="5"/>
  <c r="R173" i="5"/>
  <c r="P173" i="5"/>
  <c r="BI171" i="5"/>
  <c r="BH171" i="5"/>
  <c r="BG171" i="5"/>
  <c r="BF171" i="5"/>
  <c r="T171" i="5"/>
  <c r="R171" i="5"/>
  <c r="P171" i="5"/>
  <c r="BI169" i="5"/>
  <c r="BH169" i="5"/>
  <c r="BG169" i="5"/>
  <c r="BF169" i="5"/>
  <c r="T169" i="5"/>
  <c r="R169" i="5"/>
  <c r="P169" i="5"/>
  <c r="BI167" i="5"/>
  <c r="BH167" i="5"/>
  <c r="BG167" i="5"/>
  <c r="BF167" i="5"/>
  <c r="T167" i="5"/>
  <c r="R167" i="5"/>
  <c r="P167" i="5"/>
  <c r="J160" i="5"/>
  <c r="J159" i="5"/>
  <c r="F159" i="5"/>
  <c r="F157" i="5"/>
  <c r="E155" i="5"/>
  <c r="J94" i="5"/>
  <c r="J93" i="5"/>
  <c r="F93" i="5"/>
  <c r="F91" i="5"/>
  <c r="E89" i="5"/>
  <c r="J20" i="5"/>
  <c r="E20" i="5"/>
  <c r="F160" i="5"/>
  <c r="J19" i="5"/>
  <c r="J14" i="5"/>
  <c r="J157" i="5" s="1"/>
  <c r="E7" i="5"/>
  <c r="E151" i="5"/>
  <c r="J39" i="4"/>
  <c r="J38" i="4"/>
  <c r="AY98" i="1"/>
  <c r="J37" i="4"/>
  <c r="AX98" i="1" s="1"/>
  <c r="BI726" i="4"/>
  <c r="BH726" i="4"/>
  <c r="BG726" i="4"/>
  <c r="BF726" i="4"/>
  <c r="T726" i="4"/>
  <c r="R726" i="4"/>
  <c r="P726" i="4"/>
  <c r="BI724" i="4"/>
  <c r="BH724" i="4"/>
  <c r="BG724" i="4"/>
  <c r="BF724" i="4"/>
  <c r="T724" i="4"/>
  <c r="R724" i="4"/>
  <c r="P724" i="4"/>
  <c r="BI722" i="4"/>
  <c r="BH722" i="4"/>
  <c r="BG722" i="4"/>
  <c r="BF722" i="4"/>
  <c r="T722" i="4"/>
  <c r="R722" i="4"/>
  <c r="P722" i="4"/>
  <c r="BI720" i="4"/>
  <c r="BH720" i="4"/>
  <c r="BG720" i="4"/>
  <c r="BF720" i="4"/>
  <c r="T720" i="4"/>
  <c r="R720" i="4"/>
  <c r="P720" i="4"/>
  <c r="BI718" i="4"/>
  <c r="BH718" i="4"/>
  <c r="BG718" i="4"/>
  <c r="BF718" i="4"/>
  <c r="T718" i="4"/>
  <c r="R718" i="4"/>
  <c r="P718" i="4"/>
  <c r="BI716" i="4"/>
  <c r="BH716" i="4"/>
  <c r="BG716" i="4"/>
  <c r="BF716" i="4"/>
  <c r="T716" i="4"/>
  <c r="R716" i="4"/>
  <c r="P716" i="4"/>
  <c r="BI714" i="4"/>
  <c r="BH714" i="4"/>
  <c r="BG714" i="4"/>
  <c r="BF714" i="4"/>
  <c r="T714" i="4"/>
  <c r="R714" i="4"/>
  <c r="P714" i="4"/>
  <c r="BI712" i="4"/>
  <c r="BH712" i="4"/>
  <c r="BG712" i="4"/>
  <c r="BF712" i="4"/>
  <c r="T712" i="4"/>
  <c r="R712" i="4"/>
  <c r="P712" i="4"/>
  <c r="BI710" i="4"/>
  <c r="BH710" i="4"/>
  <c r="BG710" i="4"/>
  <c r="BF710" i="4"/>
  <c r="T710" i="4"/>
  <c r="R710" i="4"/>
  <c r="P710" i="4"/>
  <c r="BI708" i="4"/>
  <c r="BH708" i="4"/>
  <c r="BG708" i="4"/>
  <c r="BF708" i="4"/>
  <c r="T708" i="4"/>
  <c r="R708" i="4"/>
  <c r="P708" i="4"/>
  <c r="BI706" i="4"/>
  <c r="BH706" i="4"/>
  <c r="BG706" i="4"/>
  <c r="BF706" i="4"/>
  <c r="T706" i="4"/>
  <c r="R706" i="4"/>
  <c r="P706" i="4"/>
  <c r="BI704" i="4"/>
  <c r="BH704" i="4"/>
  <c r="BG704" i="4"/>
  <c r="BF704" i="4"/>
  <c r="T704" i="4"/>
  <c r="R704" i="4"/>
  <c r="P704" i="4"/>
  <c r="BI702" i="4"/>
  <c r="BH702" i="4"/>
  <c r="BG702" i="4"/>
  <c r="BF702" i="4"/>
  <c r="T702" i="4"/>
  <c r="R702" i="4"/>
  <c r="P702" i="4"/>
  <c r="BI700" i="4"/>
  <c r="BH700" i="4"/>
  <c r="BG700" i="4"/>
  <c r="BF700" i="4"/>
  <c r="T700" i="4"/>
  <c r="R700" i="4"/>
  <c r="P700" i="4"/>
  <c r="BI698" i="4"/>
  <c r="BH698" i="4"/>
  <c r="BG698" i="4"/>
  <c r="BF698" i="4"/>
  <c r="T698" i="4"/>
  <c r="R698" i="4"/>
  <c r="P698" i="4"/>
  <c r="BI696" i="4"/>
  <c r="BH696" i="4"/>
  <c r="BG696" i="4"/>
  <c r="BF696" i="4"/>
  <c r="T696" i="4"/>
  <c r="R696" i="4"/>
  <c r="P696" i="4"/>
  <c r="BI694" i="4"/>
  <c r="BH694" i="4"/>
  <c r="BG694" i="4"/>
  <c r="BF694" i="4"/>
  <c r="T694" i="4"/>
  <c r="R694" i="4"/>
  <c r="P694" i="4"/>
  <c r="BI692" i="4"/>
  <c r="BH692" i="4"/>
  <c r="BG692" i="4"/>
  <c r="BF692" i="4"/>
  <c r="T692" i="4"/>
  <c r="R692" i="4"/>
  <c r="P692" i="4"/>
  <c r="BI690" i="4"/>
  <c r="BH690" i="4"/>
  <c r="BG690" i="4"/>
  <c r="BF690" i="4"/>
  <c r="T690" i="4"/>
  <c r="R690" i="4"/>
  <c r="P690" i="4"/>
  <c r="BI688" i="4"/>
  <c r="BH688" i="4"/>
  <c r="BG688" i="4"/>
  <c r="BF688" i="4"/>
  <c r="T688" i="4"/>
  <c r="R688" i="4"/>
  <c r="P688" i="4"/>
  <c r="BI686" i="4"/>
  <c r="BH686" i="4"/>
  <c r="BG686" i="4"/>
  <c r="BF686" i="4"/>
  <c r="T686" i="4"/>
  <c r="R686" i="4"/>
  <c r="P686" i="4"/>
  <c r="BI684" i="4"/>
  <c r="BH684" i="4"/>
  <c r="BG684" i="4"/>
  <c r="BF684" i="4"/>
  <c r="T684" i="4"/>
  <c r="R684" i="4"/>
  <c r="P684" i="4"/>
  <c r="BI682" i="4"/>
  <c r="BH682" i="4"/>
  <c r="BG682" i="4"/>
  <c r="BF682" i="4"/>
  <c r="T682" i="4"/>
  <c r="R682" i="4"/>
  <c r="P682" i="4"/>
  <c r="BI680" i="4"/>
  <c r="BH680" i="4"/>
  <c r="BG680" i="4"/>
  <c r="BF680" i="4"/>
  <c r="T680" i="4"/>
  <c r="R680" i="4"/>
  <c r="P680" i="4"/>
  <c r="BI678" i="4"/>
  <c r="BH678" i="4"/>
  <c r="BG678" i="4"/>
  <c r="BF678" i="4"/>
  <c r="T678" i="4"/>
  <c r="R678" i="4"/>
  <c r="P678" i="4"/>
  <c r="BI676" i="4"/>
  <c r="BH676" i="4"/>
  <c r="BG676" i="4"/>
  <c r="BF676" i="4"/>
  <c r="T676" i="4"/>
  <c r="R676" i="4"/>
  <c r="P676" i="4"/>
  <c r="BI674" i="4"/>
  <c r="BH674" i="4"/>
  <c r="BG674" i="4"/>
  <c r="BF674" i="4"/>
  <c r="T674" i="4"/>
  <c r="R674" i="4"/>
  <c r="P674" i="4"/>
  <c r="BI672" i="4"/>
  <c r="BH672" i="4"/>
  <c r="BG672" i="4"/>
  <c r="BF672" i="4"/>
  <c r="T672" i="4"/>
  <c r="R672" i="4"/>
  <c r="P672" i="4"/>
  <c r="BI670" i="4"/>
  <c r="BH670" i="4"/>
  <c r="BG670" i="4"/>
  <c r="BF670" i="4"/>
  <c r="T670" i="4"/>
  <c r="R670" i="4"/>
  <c r="P670" i="4"/>
  <c r="BI668" i="4"/>
  <c r="BH668" i="4"/>
  <c r="BG668" i="4"/>
  <c r="BF668" i="4"/>
  <c r="T668" i="4"/>
  <c r="R668" i="4"/>
  <c r="P668" i="4"/>
  <c r="BI666" i="4"/>
  <c r="BH666" i="4"/>
  <c r="BG666" i="4"/>
  <c r="BF666" i="4"/>
  <c r="T666" i="4"/>
  <c r="R666" i="4"/>
  <c r="P666" i="4"/>
  <c r="BI664" i="4"/>
  <c r="BH664" i="4"/>
  <c r="BG664" i="4"/>
  <c r="BF664" i="4"/>
  <c r="T664" i="4"/>
  <c r="R664" i="4"/>
  <c r="P664" i="4"/>
  <c r="BI662" i="4"/>
  <c r="BH662" i="4"/>
  <c r="BG662" i="4"/>
  <c r="BF662" i="4"/>
  <c r="T662" i="4"/>
  <c r="R662" i="4"/>
  <c r="P662" i="4"/>
  <c r="BI660" i="4"/>
  <c r="BH660" i="4"/>
  <c r="BG660" i="4"/>
  <c r="BF660" i="4"/>
  <c r="T660" i="4"/>
  <c r="R660" i="4"/>
  <c r="P660" i="4"/>
  <c r="BI658" i="4"/>
  <c r="BH658" i="4"/>
  <c r="BG658" i="4"/>
  <c r="BF658" i="4"/>
  <c r="T658" i="4"/>
  <c r="R658" i="4"/>
  <c r="P658" i="4"/>
  <c r="BI656" i="4"/>
  <c r="BH656" i="4"/>
  <c r="BG656" i="4"/>
  <c r="BF656" i="4"/>
  <c r="T656" i="4"/>
  <c r="R656" i="4"/>
  <c r="P656" i="4"/>
  <c r="BI654" i="4"/>
  <c r="BH654" i="4"/>
  <c r="BG654" i="4"/>
  <c r="BF654" i="4"/>
  <c r="T654" i="4"/>
  <c r="R654" i="4"/>
  <c r="P654" i="4"/>
  <c r="BI652" i="4"/>
  <c r="BH652" i="4"/>
  <c r="BG652" i="4"/>
  <c r="BF652" i="4"/>
  <c r="T652" i="4"/>
  <c r="R652" i="4"/>
  <c r="P652" i="4"/>
  <c r="BI650" i="4"/>
  <c r="BH650" i="4"/>
  <c r="BG650" i="4"/>
  <c r="BF650" i="4"/>
  <c r="T650" i="4"/>
  <c r="R650" i="4"/>
  <c r="P650" i="4"/>
  <c r="BI648" i="4"/>
  <c r="BH648" i="4"/>
  <c r="BG648" i="4"/>
  <c r="BF648" i="4"/>
  <c r="T648" i="4"/>
  <c r="R648" i="4"/>
  <c r="P648" i="4"/>
  <c r="BI646" i="4"/>
  <c r="BH646" i="4"/>
  <c r="BG646" i="4"/>
  <c r="BF646" i="4"/>
  <c r="T646" i="4"/>
  <c r="R646" i="4"/>
  <c r="P646" i="4"/>
  <c r="BI644" i="4"/>
  <c r="BH644" i="4"/>
  <c r="BG644" i="4"/>
  <c r="BF644" i="4"/>
  <c r="T644" i="4"/>
  <c r="R644" i="4"/>
  <c r="P644" i="4"/>
  <c r="BI642" i="4"/>
  <c r="BH642" i="4"/>
  <c r="BG642" i="4"/>
  <c r="BF642" i="4"/>
  <c r="T642" i="4"/>
  <c r="R642" i="4"/>
  <c r="P642" i="4"/>
  <c r="BI640" i="4"/>
  <c r="BH640" i="4"/>
  <c r="BG640" i="4"/>
  <c r="BF640" i="4"/>
  <c r="T640" i="4"/>
  <c r="R640" i="4"/>
  <c r="P640" i="4"/>
  <c r="BI638" i="4"/>
  <c r="BH638" i="4"/>
  <c r="BG638" i="4"/>
  <c r="BF638" i="4"/>
  <c r="T638" i="4"/>
  <c r="R638" i="4"/>
  <c r="P638" i="4"/>
  <c r="BI636" i="4"/>
  <c r="BH636" i="4"/>
  <c r="BG636" i="4"/>
  <c r="BF636" i="4"/>
  <c r="T636" i="4"/>
  <c r="R636" i="4"/>
  <c r="P636" i="4"/>
  <c r="BI634" i="4"/>
  <c r="BH634" i="4"/>
  <c r="BG634" i="4"/>
  <c r="BF634" i="4"/>
  <c r="T634" i="4"/>
  <c r="R634" i="4"/>
  <c r="P634" i="4"/>
  <c r="BI632" i="4"/>
  <c r="BH632" i="4"/>
  <c r="BG632" i="4"/>
  <c r="BF632" i="4"/>
  <c r="T632" i="4"/>
  <c r="R632" i="4"/>
  <c r="P632" i="4"/>
  <c r="BI630" i="4"/>
  <c r="BH630" i="4"/>
  <c r="BG630" i="4"/>
  <c r="BF630" i="4"/>
  <c r="T630" i="4"/>
  <c r="R630" i="4"/>
  <c r="P630" i="4"/>
  <c r="BI628" i="4"/>
  <c r="BH628" i="4"/>
  <c r="BG628" i="4"/>
  <c r="BF628" i="4"/>
  <c r="T628" i="4"/>
  <c r="R628" i="4"/>
  <c r="P628" i="4"/>
  <c r="BI626" i="4"/>
  <c r="BH626" i="4"/>
  <c r="BG626" i="4"/>
  <c r="BF626" i="4"/>
  <c r="T626" i="4"/>
  <c r="R626" i="4"/>
  <c r="P626" i="4"/>
  <c r="BI624" i="4"/>
  <c r="BH624" i="4"/>
  <c r="BG624" i="4"/>
  <c r="BF624" i="4"/>
  <c r="T624" i="4"/>
  <c r="R624" i="4"/>
  <c r="P624" i="4"/>
  <c r="BI622" i="4"/>
  <c r="BH622" i="4"/>
  <c r="BG622" i="4"/>
  <c r="BF622" i="4"/>
  <c r="T622" i="4"/>
  <c r="R622" i="4"/>
  <c r="P622" i="4"/>
  <c r="BI620" i="4"/>
  <c r="BH620" i="4"/>
  <c r="BG620" i="4"/>
  <c r="BF620" i="4"/>
  <c r="T620" i="4"/>
  <c r="R620" i="4"/>
  <c r="P620" i="4"/>
  <c r="BI618" i="4"/>
  <c r="BH618" i="4"/>
  <c r="BG618" i="4"/>
  <c r="BF618" i="4"/>
  <c r="T618" i="4"/>
  <c r="R618" i="4"/>
  <c r="P618" i="4"/>
  <c r="BI616" i="4"/>
  <c r="BH616" i="4"/>
  <c r="BG616" i="4"/>
  <c r="BF616" i="4"/>
  <c r="T616" i="4"/>
  <c r="R616" i="4"/>
  <c r="P616" i="4"/>
  <c r="BI614" i="4"/>
  <c r="BH614" i="4"/>
  <c r="BG614" i="4"/>
  <c r="BF614" i="4"/>
  <c r="T614" i="4"/>
  <c r="R614" i="4"/>
  <c r="P614" i="4"/>
  <c r="BI612" i="4"/>
  <c r="BH612" i="4"/>
  <c r="BG612" i="4"/>
  <c r="BF612" i="4"/>
  <c r="T612" i="4"/>
  <c r="R612" i="4"/>
  <c r="P612" i="4"/>
  <c r="BI610" i="4"/>
  <c r="BH610" i="4"/>
  <c r="BG610" i="4"/>
  <c r="BF610" i="4"/>
  <c r="T610" i="4"/>
  <c r="R610" i="4"/>
  <c r="P610" i="4"/>
  <c r="BI608" i="4"/>
  <c r="BH608" i="4"/>
  <c r="BG608" i="4"/>
  <c r="BF608" i="4"/>
  <c r="T608" i="4"/>
  <c r="R608" i="4"/>
  <c r="P608" i="4"/>
  <c r="BI606" i="4"/>
  <c r="BH606" i="4"/>
  <c r="BG606" i="4"/>
  <c r="BF606" i="4"/>
  <c r="T606" i="4"/>
  <c r="R606" i="4"/>
  <c r="P606" i="4"/>
  <c r="BI604" i="4"/>
  <c r="BH604" i="4"/>
  <c r="BG604" i="4"/>
  <c r="BF604" i="4"/>
  <c r="T604" i="4"/>
  <c r="R604" i="4"/>
  <c r="P604" i="4"/>
  <c r="BI602" i="4"/>
  <c r="BH602" i="4"/>
  <c r="BG602" i="4"/>
  <c r="BF602" i="4"/>
  <c r="T602" i="4"/>
  <c r="R602" i="4"/>
  <c r="P602" i="4"/>
  <c r="BI600" i="4"/>
  <c r="BH600" i="4"/>
  <c r="BG600" i="4"/>
  <c r="BF600" i="4"/>
  <c r="T600" i="4"/>
  <c r="R600" i="4"/>
  <c r="P600" i="4"/>
  <c r="BI598" i="4"/>
  <c r="BH598" i="4"/>
  <c r="BG598" i="4"/>
  <c r="BF598" i="4"/>
  <c r="T598" i="4"/>
  <c r="R598" i="4"/>
  <c r="P598" i="4"/>
  <c r="BI596" i="4"/>
  <c r="BH596" i="4"/>
  <c r="BG596" i="4"/>
  <c r="BF596" i="4"/>
  <c r="T596" i="4"/>
  <c r="R596" i="4"/>
  <c r="P596" i="4"/>
  <c r="BI594" i="4"/>
  <c r="BH594" i="4"/>
  <c r="BG594" i="4"/>
  <c r="BF594" i="4"/>
  <c r="T594" i="4"/>
  <c r="R594" i="4"/>
  <c r="P594" i="4"/>
  <c r="BI591" i="4"/>
  <c r="BH591" i="4"/>
  <c r="BG591" i="4"/>
  <c r="BF591" i="4"/>
  <c r="T591" i="4"/>
  <c r="R591" i="4"/>
  <c r="P591" i="4"/>
  <c r="BI589" i="4"/>
  <c r="BH589" i="4"/>
  <c r="BG589" i="4"/>
  <c r="BF589" i="4"/>
  <c r="T589" i="4"/>
  <c r="R589" i="4"/>
  <c r="P589" i="4"/>
  <c r="BI587" i="4"/>
  <c r="BH587" i="4"/>
  <c r="BG587" i="4"/>
  <c r="BF587" i="4"/>
  <c r="T587" i="4"/>
  <c r="R587" i="4"/>
  <c r="P587" i="4"/>
  <c r="BI585" i="4"/>
  <c r="BH585" i="4"/>
  <c r="BG585" i="4"/>
  <c r="BF585" i="4"/>
  <c r="T585" i="4"/>
  <c r="R585" i="4"/>
  <c r="P585" i="4"/>
  <c r="BI583" i="4"/>
  <c r="BH583" i="4"/>
  <c r="BG583" i="4"/>
  <c r="BF583" i="4"/>
  <c r="T583" i="4"/>
  <c r="R583" i="4"/>
  <c r="P583" i="4"/>
  <c r="BI581" i="4"/>
  <c r="BH581" i="4"/>
  <c r="BG581" i="4"/>
  <c r="BF581" i="4"/>
  <c r="T581" i="4"/>
  <c r="R581" i="4"/>
  <c r="P581" i="4"/>
  <c r="BI579" i="4"/>
  <c r="BH579" i="4"/>
  <c r="BG579" i="4"/>
  <c r="BF579" i="4"/>
  <c r="T579" i="4"/>
  <c r="R579" i="4"/>
  <c r="P579" i="4"/>
  <c r="BI577" i="4"/>
  <c r="BH577" i="4"/>
  <c r="BG577" i="4"/>
  <c r="BF577" i="4"/>
  <c r="T577" i="4"/>
  <c r="R577" i="4"/>
  <c r="P577" i="4"/>
  <c r="BI575" i="4"/>
  <c r="BH575" i="4"/>
  <c r="BG575" i="4"/>
  <c r="BF575" i="4"/>
  <c r="T575" i="4"/>
  <c r="R575" i="4"/>
  <c r="P575" i="4"/>
  <c r="BI573" i="4"/>
  <c r="BH573" i="4"/>
  <c r="BG573" i="4"/>
  <c r="BF573" i="4"/>
  <c r="T573" i="4"/>
  <c r="R573" i="4"/>
  <c r="P573" i="4"/>
  <c r="BI571" i="4"/>
  <c r="BH571" i="4"/>
  <c r="BG571" i="4"/>
  <c r="BF571" i="4"/>
  <c r="T571" i="4"/>
  <c r="R571" i="4"/>
  <c r="P571" i="4"/>
  <c r="BI569" i="4"/>
  <c r="BH569" i="4"/>
  <c r="BG569" i="4"/>
  <c r="BF569" i="4"/>
  <c r="T569" i="4"/>
  <c r="R569" i="4"/>
  <c r="P569" i="4"/>
  <c r="BI567" i="4"/>
  <c r="BH567" i="4"/>
  <c r="BG567" i="4"/>
  <c r="BF567" i="4"/>
  <c r="T567" i="4"/>
  <c r="R567" i="4"/>
  <c r="P567" i="4"/>
  <c r="BI564" i="4"/>
  <c r="BH564" i="4"/>
  <c r="BG564" i="4"/>
  <c r="BF564" i="4"/>
  <c r="T564" i="4"/>
  <c r="R564" i="4"/>
  <c r="P564" i="4"/>
  <c r="BI562" i="4"/>
  <c r="BH562" i="4"/>
  <c r="BG562" i="4"/>
  <c r="BF562" i="4"/>
  <c r="T562" i="4"/>
  <c r="R562" i="4"/>
  <c r="P562" i="4"/>
  <c r="BI560" i="4"/>
  <c r="BH560" i="4"/>
  <c r="BG560" i="4"/>
  <c r="BF560" i="4"/>
  <c r="T560" i="4"/>
  <c r="R560" i="4"/>
  <c r="P560" i="4"/>
  <c r="BI558" i="4"/>
  <c r="BH558" i="4"/>
  <c r="BG558" i="4"/>
  <c r="BF558" i="4"/>
  <c r="T558" i="4"/>
  <c r="R558" i="4"/>
  <c r="P558" i="4"/>
  <c r="BI556" i="4"/>
  <c r="BH556" i="4"/>
  <c r="BG556" i="4"/>
  <c r="BF556" i="4"/>
  <c r="T556" i="4"/>
  <c r="R556" i="4"/>
  <c r="P556" i="4"/>
  <c r="BI554" i="4"/>
  <c r="BH554" i="4"/>
  <c r="BG554" i="4"/>
  <c r="BF554" i="4"/>
  <c r="T554" i="4"/>
  <c r="R554" i="4"/>
  <c r="P554" i="4"/>
  <c r="BI552" i="4"/>
  <c r="BH552" i="4"/>
  <c r="BG552" i="4"/>
  <c r="BF552" i="4"/>
  <c r="T552" i="4"/>
  <c r="R552" i="4"/>
  <c r="P552" i="4"/>
  <c r="BI550" i="4"/>
  <c r="BH550" i="4"/>
  <c r="BG550" i="4"/>
  <c r="BF550" i="4"/>
  <c r="T550" i="4"/>
  <c r="R550" i="4"/>
  <c r="P550" i="4"/>
  <c r="BI547" i="4"/>
  <c r="BH547" i="4"/>
  <c r="BG547" i="4"/>
  <c r="BF547" i="4"/>
  <c r="T547" i="4"/>
  <c r="R547" i="4"/>
  <c r="P547" i="4"/>
  <c r="BI545" i="4"/>
  <c r="BH545" i="4"/>
  <c r="BG545" i="4"/>
  <c r="BF545" i="4"/>
  <c r="T545" i="4"/>
  <c r="R545" i="4"/>
  <c r="P545" i="4"/>
  <c r="BI542" i="4"/>
  <c r="BH542" i="4"/>
  <c r="BG542" i="4"/>
  <c r="BF542" i="4"/>
  <c r="T542" i="4"/>
  <c r="R542" i="4"/>
  <c r="P542" i="4"/>
  <c r="BI540" i="4"/>
  <c r="BH540" i="4"/>
  <c r="BG540" i="4"/>
  <c r="BF540" i="4"/>
  <c r="T540" i="4"/>
  <c r="R540" i="4"/>
  <c r="P540" i="4"/>
  <c r="BI538" i="4"/>
  <c r="BH538" i="4"/>
  <c r="BG538" i="4"/>
  <c r="BF538" i="4"/>
  <c r="T538" i="4"/>
  <c r="R538" i="4"/>
  <c r="P538" i="4"/>
  <c r="BI536" i="4"/>
  <c r="BH536" i="4"/>
  <c r="BG536" i="4"/>
  <c r="BF536" i="4"/>
  <c r="T536" i="4"/>
  <c r="R536" i="4"/>
  <c r="P536" i="4"/>
  <c r="BI534" i="4"/>
  <c r="BH534" i="4"/>
  <c r="BG534" i="4"/>
  <c r="BF534" i="4"/>
  <c r="T534" i="4"/>
  <c r="R534" i="4"/>
  <c r="P534" i="4"/>
  <c r="BI532" i="4"/>
  <c r="BH532" i="4"/>
  <c r="BG532" i="4"/>
  <c r="BF532" i="4"/>
  <c r="T532" i="4"/>
  <c r="R532" i="4"/>
  <c r="P532" i="4"/>
  <c r="BI530" i="4"/>
  <c r="BH530" i="4"/>
  <c r="BG530" i="4"/>
  <c r="BF530" i="4"/>
  <c r="T530" i="4"/>
  <c r="R530" i="4"/>
  <c r="P530" i="4"/>
  <c r="BI528" i="4"/>
  <c r="BH528" i="4"/>
  <c r="BG528" i="4"/>
  <c r="BF528" i="4"/>
  <c r="T528" i="4"/>
  <c r="R528" i="4"/>
  <c r="P528" i="4"/>
  <c r="BI525" i="4"/>
  <c r="BH525" i="4"/>
  <c r="BG525" i="4"/>
  <c r="BF525" i="4"/>
  <c r="T525" i="4"/>
  <c r="R525" i="4"/>
  <c r="P525" i="4"/>
  <c r="BI523" i="4"/>
  <c r="BH523" i="4"/>
  <c r="BG523" i="4"/>
  <c r="BF523" i="4"/>
  <c r="T523" i="4"/>
  <c r="R523" i="4"/>
  <c r="P523" i="4"/>
  <c r="BI521" i="4"/>
  <c r="BH521" i="4"/>
  <c r="BG521" i="4"/>
  <c r="BF521" i="4"/>
  <c r="T521" i="4"/>
  <c r="R521" i="4"/>
  <c r="P521" i="4"/>
  <c r="BI519" i="4"/>
  <c r="BH519" i="4"/>
  <c r="BG519" i="4"/>
  <c r="BF519" i="4"/>
  <c r="T519" i="4"/>
  <c r="R519" i="4"/>
  <c r="P519" i="4"/>
  <c r="BI517" i="4"/>
  <c r="BH517" i="4"/>
  <c r="BG517" i="4"/>
  <c r="BF517" i="4"/>
  <c r="T517" i="4"/>
  <c r="R517" i="4"/>
  <c r="P517" i="4"/>
  <c r="BI515" i="4"/>
  <c r="BH515" i="4"/>
  <c r="BG515" i="4"/>
  <c r="BF515" i="4"/>
  <c r="T515" i="4"/>
  <c r="R515" i="4"/>
  <c r="P515" i="4"/>
  <c r="BI513" i="4"/>
  <c r="BH513" i="4"/>
  <c r="BG513" i="4"/>
  <c r="BF513" i="4"/>
  <c r="T513" i="4"/>
  <c r="R513" i="4"/>
  <c r="P513" i="4"/>
  <c r="BI511" i="4"/>
  <c r="BH511" i="4"/>
  <c r="BG511" i="4"/>
  <c r="BF511" i="4"/>
  <c r="T511" i="4"/>
  <c r="R511" i="4"/>
  <c r="P511" i="4"/>
  <c r="BI509" i="4"/>
  <c r="BH509" i="4"/>
  <c r="BG509" i="4"/>
  <c r="BF509" i="4"/>
  <c r="T509" i="4"/>
  <c r="R509" i="4"/>
  <c r="P509" i="4"/>
  <c r="BI507" i="4"/>
  <c r="BH507" i="4"/>
  <c r="BG507" i="4"/>
  <c r="BF507" i="4"/>
  <c r="T507" i="4"/>
  <c r="R507" i="4"/>
  <c r="P507" i="4"/>
  <c r="BI505" i="4"/>
  <c r="BH505" i="4"/>
  <c r="BG505" i="4"/>
  <c r="BF505" i="4"/>
  <c r="T505" i="4"/>
  <c r="R505" i="4"/>
  <c r="P505" i="4"/>
  <c r="BI503" i="4"/>
  <c r="BH503" i="4"/>
  <c r="BG503" i="4"/>
  <c r="BF503" i="4"/>
  <c r="T503" i="4"/>
  <c r="R503" i="4"/>
  <c r="P503" i="4"/>
  <c r="BI501" i="4"/>
  <c r="BH501" i="4"/>
  <c r="BG501" i="4"/>
  <c r="BF501" i="4"/>
  <c r="T501" i="4"/>
  <c r="R501" i="4"/>
  <c r="P501" i="4"/>
  <c r="BI498" i="4"/>
  <c r="BH498" i="4"/>
  <c r="BG498" i="4"/>
  <c r="BF498" i="4"/>
  <c r="T498" i="4"/>
  <c r="R498" i="4"/>
  <c r="P498" i="4"/>
  <c r="BI496" i="4"/>
  <c r="BH496" i="4"/>
  <c r="BG496" i="4"/>
  <c r="BF496" i="4"/>
  <c r="T496" i="4"/>
  <c r="R496" i="4"/>
  <c r="P496" i="4"/>
  <c r="BI494" i="4"/>
  <c r="BH494" i="4"/>
  <c r="BG494" i="4"/>
  <c r="BF494" i="4"/>
  <c r="T494" i="4"/>
  <c r="R494" i="4"/>
  <c r="P494" i="4"/>
  <c r="BI492" i="4"/>
  <c r="BH492" i="4"/>
  <c r="BG492" i="4"/>
  <c r="BF492" i="4"/>
  <c r="T492" i="4"/>
  <c r="R492" i="4"/>
  <c r="P492" i="4"/>
  <c r="BI490" i="4"/>
  <c r="BH490" i="4"/>
  <c r="BG490" i="4"/>
  <c r="BF490" i="4"/>
  <c r="T490" i="4"/>
  <c r="R490" i="4"/>
  <c r="P490" i="4"/>
  <c r="BI488" i="4"/>
  <c r="BH488" i="4"/>
  <c r="BG488" i="4"/>
  <c r="BF488" i="4"/>
  <c r="T488" i="4"/>
  <c r="R488" i="4"/>
  <c r="P488" i="4"/>
  <c r="BI486" i="4"/>
  <c r="BH486" i="4"/>
  <c r="BG486" i="4"/>
  <c r="BF486" i="4"/>
  <c r="T486" i="4"/>
  <c r="R486" i="4"/>
  <c r="P486" i="4"/>
  <c r="BI484" i="4"/>
  <c r="BH484" i="4"/>
  <c r="BG484" i="4"/>
  <c r="BF484" i="4"/>
  <c r="T484" i="4"/>
  <c r="R484" i="4"/>
  <c r="P484" i="4"/>
  <c r="BI482" i="4"/>
  <c r="BH482" i="4"/>
  <c r="BG482" i="4"/>
  <c r="BF482" i="4"/>
  <c r="T482" i="4"/>
  <c r="R482" i="4"/>
  <c r="P482" i="4"/>
  <c r="BI480" i="4"/>
  <c r="BH480" i="4"/>
  <c r="BG480" i="4"/>
  <c r="BF480" i="4"/>
  <c r="T480" i="4"/>
  <c r="R480" i="4"/>
  <c r="P480" i="4"/>
  <c r="BI478" i="4"/>
  <c r="BH478" i="4"/>
  <c r="BG478" i="4"/>
  <c r="BF478" i="4"/>
  <c r="T478" i="4"/>
  <c r="R478" i="4"/>
  <c r="P478" i="4"/>
  <c r="BI476" i="4"/>
  <c r="BH476" i="4"/>
  <c r="BG476" i="4"/>
  <c r="BF476" i="4"/>
  <c r="T476" i="4"/>
  <c r="R476" i="4"/>
  <c r="P476" i="4"/>
  <c r="BI474" i="4"/>
  <c r="BH474" i="4"/>
  <c r="BG474" i="4"/>
  <c r="BF474" i="4"/>
  <c r="T474" i="4"/>
  <c r="R474" i="4"/>
  <c r="P474" i="4"/>
  <c r="BI472" i="4"/>
  <c r="BH472" i="4"/>
  <c r="BG472" i="4"/>
  <c r="BF472" i="4"/>
  <c r="T472" i="4"/>
  <c r="R472" i="4"/>
  <c r="P472" i="4"/>
  <c r="BI470" i="4"/>
  <c r="BH470" i="4"/>
  <c r="BG470" i="4"/>
  <c r="BF470" i="4"/>
  <c r="T470" i="4"/>
  <c r="R470" i="4"/>
  <c r="P470" i="4"/>
  <c r="BI468" i="4"/>
  <c r="BH468" i="4"/>
  <c r="BG468" i="4"/>
  <c r="BF468" i="4"/>
  <c r="T468" i="4"/>
  <c r="R468" i="4"/>
  <c r="P468" i="4"/>
  <c r="BI466" i="4"/>
  <c r="BH466" i="4"/>
  <c r="BG466" i="4"/>
  <c r="BF466" i="4"/>
  <c r="T466" i="4"/>
  <c r="R466" i="4"/>
  <c r="P466" i="4"/>
  <c r="BI464" i="4"/>
  <c r="BH464" i="4"/>
  <c r="BG464" i="4"/>
  <c r="BF464" i="4"/>
  <c r="T464" i="4"/>
  <c r="R464" i="4"/>
  <c r="P464" i="4"/>
  <c r="BI462" i="4"/>
  <c r="BH462" i="4"/>
  <c r="BG462" i="4"/>
  <c r="BF462" i="4"/>
  <c r="T462" i="4"/>
  <c r="R462" i="4"/>
  <c r="P462" i="4"/>
  <c r="BI460" i="4"/>
  <c r="BH460" i="4"/>
  <c r="BG460" i="4"/>
  <c r="BF460" i="4"/>
  <c r="T460" i="4"/>
  <c r="R460" i="4"/>
  <c r="P460" i="4"/>
  <c r="BI458" i="4"/>
  <c r="BH458" i="4"/>
  <c r="BG458" i="4"/>
  <c r="BF458" i="4"/>
  <c r="T458" i="4"/>
  <c r="R458" i="4"/>
  <c r="P458" i="4"/>
  <c r="BI456" i="4"/>
  <c r="BH456" i="4"/>
  <c r="BG456" i="4"/>
  <c r="BF456" i="4"/>
  <c r="T456" i="4"/>
  <c r="R456" i="4"/>
  <c r="P456" i="4"/>
  <c r="BI454" i="4"/>
  <c r="BH454" i="4"/>
  <c r="BG454" i="4"/>
  <c r="BF454" i="4"/>
  <c r="T454" i="4"/>
  <c r="R454" i="4"/>
  <c r="P454" i="4"/>
  <c r="BI452" i="4"/>
  <c r="BH452" i="4"/>
  <c r="BG452" i="4"/>
  <c r="BF452" i="4"/>
  <c r="T452" i="4"/>
  <c r="R452" i="4"/>
  <c r="P452" i="4"/>
  <c r="BI450" i="4"/>
  <c r="BH450" i="4"/>
  <c r="BG450" i="4"/>
  <c r="BF450" i="4"/>
  <c r="T450" i="4"/>
  <c r="R450" i="4"/>
  <c r="P450" i="4"/>
  <c r="BI448" i="4"/>
  <c r="BH448" i="4"/>
  <c r="BG448" i="4"/>
  <c r="BF448" i="4"/>
  <c r="T448" i="4"/>
  <c r="R448" i="4"/>
  <c r="P448" i="4"/>
  <c r="BI445" i="4"/>
  <c r="BH445" i="4"/>
  <c r="BG445" i="4"/>
  <c r="BF445" i="4"/>
  <c r="T445" i="4"/>
  <c r="R445" i="4"/>
  <c r="P445" i="4"/>
  <c r="BI443" i="4"/>
  <c r="BH443" i="4"/>
  <c r="BG443" i="4"/>
  <c r="BF443" i="4"/>
  <c r="T443" i="4"/>
  <c r="R443" i="4"/>
  <c r="P443" i="4"/>
  <c r="BI441" i="4"/>
  <c r="BH441" i="4"/>
  <c r="BG441" i="4"/>
  <c r="BF441" i="4"/>
  <c r="T441" i="4"/>
  <c r="R441" i="4"/>
  <c r="P441" i="4"/>
  <c r="BI439" i="4"/>
  <c r="BH439" i="4"/>
  <c r="BG439" i="4"/>
  <c r="BF439" i="4"/>
  <c r="T439" i="4"/>
  <c r="R439" i="4"/>
  <c r="P439" i="4"/>
  <c r="BI437" i="4"/>
  <c r="BH437" i="4"/>
  <c r="BG437" i="4"/>
  <c r="BF437" i="4"/>
  <c r="T437" i="4"/>
  <c r="R437" i="4"/>
  <c r="P437" i="4"/>
  <c r="BI435" i="4"/>
  <c r="BH435" i="4"/>
  <c r="BG435" i="4"/>
  <c r="BF435" i="4"/>
  <c r="T435" i="4"/>
  <c r="R435" i="4"/>
  <c r="P435" i="4"/>
  <c r="BI433" i="4"/>
  <c r="BH433" i="4"/>
  <c r="BG433" i="4"/>
  <c r="BF433" i="4"/>
  <c r="T433" i="4"/>
  <c r="R433" i="4"/>
  <c r="P433" i="4"/>
  <c r="BI431" i="4"/>
  <c r="BH431" i="4"/>
  <c r="BG431" i="4"/>
  <c r="BF431" i="4"/>
  <c r="T431" i="4"/>
  <c r="R431" i="4"/>
  <c r="P431" i="4"/>
  <c r="BI429" i="4"/>
  <c r="BH429" i="4"/>
  <c r="BG429" i="4"/>
  <c r="BF429" i="4"/>
  <c r="T429" i="4"/>
  <c r="R429" i="4"/>
  <c r="P429" i="4"/>
  <c r="BI427" i="4"/>
  <c r="BH427" i="4"/>
  <c r="BG427" i="4"/>
  <c r="BF427" i="4"/>
  <c r="T427" i="4"/>
  <c r="R427" i="4"/>
  <c r="P427" i="4"/>
  <c r="BI425" i="4"/>
  <c r="BH425" i="4"/>
  <c r="BG425" i="4"/>
  <c r="BF425" i="4"/>
  <c r="T425" i="4"/>
  <c r="R425" i="4"/>
  <c r="P425" i="4"/>
  <c r="BI423" i="4"/>
  <c r="BH423" i="4"/>
  <c r="BG423" i="4"/>
  <c r="BF423" i="4"/>
  <c r="T423" i="4"/>
  <c r="R423" i="4"/>
  <c r="P423" i="4"/>
  <c r="BI421" i="4"/>
  <c r="BH421" i="4"/>
  <c r="BG421" i="4"/>
  <c r="BF421" i="4"/>
  <c r="T421" i="4"/>
  <c r="R421" i="4"/>
  <c r="P421" i="4"/>
  <c r="BI419" i="4"/>
  <c r="BH419" i="4"/>
  <c r="BG419" i="4"/>
  <c r="BF419" i="4"/>
  <c r="T419" i="4"/>
  <c r="R419" i="4"/>
  <c r="P419" i="4"/>
  <c r="BI417" i="4"/>
  <c r="BH417" i="4"/>
  <c r="BG417" i="4"/>
  <c r="BF417" i="4"/>
  <c r="T417" i="4"/>
  <c r="R417" i="4"/>
  <c r="P417" i="4"/>
  <c r="BI415" i="4"/>
  <c r="BH415" i="4"/>
  <c r="BG415" i="4"/>
  <c r="BF415" i="4"/>
  <c r="T415" i="4"/>
  <c r="R415" i="4"/>
  <c r="P415" i="4"/>
  <c r="BI413" i="4"/>
  <c r="BH413" i="4"/>
  <c r="BG413" i="4"/>
  <c r="BF413" i="4"/>
  <c r="T413" i="4"/>
  <c r="R413" i="4"/>
  <c r="P413" i="4"/>
  <c r="BI411" i="4"/>
  <c r="BH411" i="4"/>
  <c r="BG411" i="4"/>
  <c r="BF411" i="4"/>
  <c r="T411" i="4"/>
  <c r="R411" i="4"/>
  <c r="P411" i="4"/>
  <c r="BI409" i="4"/>
  <c r="BH409" i="4"/>
  <c r="BG409" i="4"/>
  <c r="BF409" i="4"/>
  <c r="T409" i="4"/>
  <c r="R409" i="4"/>
  <c r="P409" i="4"/>
  <c r="BI407" i="4"/>
  <c r="BH407" i="4"/>
  <c r="BG407" i="4"/>
  <c r="BF407" i="4"/>
  <c r="T407" i="4"/>
  <c r="R407" i="4"/>
  <c r="P407" i="4"/>
  <c r="BI405" i="4"/>
  <c r="BH405" i="4"/>
  <c r="BG405" i="4"/>
  <c r="BF405" i="4"/>
  <c r="T405" i="4"/>
  <c r="R405" i="4"/>
  <c r="P405" i="4"/>
  <c r="BI403" i="4"/>
  <c r="BH403" i="4"/>
  <c r="BG403" i="4"/>
  <c r="BF403" i="4"/>
  <c r="T403" i="4"/>
  <c r="R403" i="4"/>
  <c r="P403" i="4"/>
  <c r="BI401" i="4"/>
  <c r="BH401" i="4"/>
  <c r="BG401" i="4"/>
  <c r="BF401" i="4"/>
  <c r="T401" i="4"/>
  <c r="R401" i="4"/>
  <c r="P401" i="4"/>
  <c r="BI399" i="4"/>
  <c r="BH399" i="4"/>
  <c r="BG399" i="4"/>
  <c r="BF399" i="4"/>
  <c r="T399" i="4"/>
  <c r="R399" i="4"/>
  <c r="P399" i="4"/>
  <c r="BI397" i="4"/>
  <c r="BH397" i="4"/>
  <c r="BG397" i="4"/>
  <c r="BF397" i="4"/>
  <c r="T397" i="4"/>
  <c r="R397" i="4"/>
  <c r="P397" i="4"/>
  <c r="BI395" i="4"/>
  <c r="BH395" i="4"/>
  <c r="BG395" i="4"/>
  <c r="BF395" i="4"/>
  <c r="T395" i="4"/>
  <c r="R395" i="4"/>
  <c r="P395" i="4"/>
  <c r="BI393" i="4"/>
  <c r="BH393" i="4"/>
  <c r="BG393" i="4"/>
  <c r="BF393" i="4"/>
  <c r="T393" i="4"/>
  <c r="R393" i="4"/>
  <c r="P393" i="4"/>
  <c r="BI391" i="4"/>
  <c r="BH391" i="4"/>
  <c r="BG391" i="4"/>
  <c r="BF391" i="4"/>
  <c r="T391" i="4"/>
  <c r="R391" i="4"/>
  <c r="P391" i="4"/>
  <c r="BI389" i="4"/>
  <c r="BH389" i="4"/>
  <c r="BG389" i="4"/>
  <c r="BF389" i="4"/>
  <c r="T389" i="4"/>
  <c r="R389" i="4"/>
  <c r="P389" i="4"/>
  <c r="BI387" i="4"/>
  <c r="BH387" i="4"/>
  <c r="BG387" i="4"/>
  <c r="BF387" i="4"/>
  <c r="T387" i="4"/>
  <c r="R387" i="4"/>
  <c r="P387" i="4"/>
  <c r="BI385" i="4"/>
  <c r="BH385" i="4"/>
  <c r="BG385" i="4"/>
  <c r="BF385" i="4"/>
  <c r="T385" i="4"/>
  <c r="R385" i="4"/>
  <c r="P385" i="4"/>
  <c r="BI383" i="4"/>
  <c r="BH383" i="4"/>
  <c r="BG383" i="4"/>
  <c r="BF383" i="4"/>
  <c r="T383" i="4"/>
  <c r="R383" i="4"/>
  <c r="P383" i="4"/>
  <c r="BI381" i="4"/>
  <c r="BH381" i="4"/>
  <c r="BG381" i="4"/>
  <c r="BF381" i="4"/>
  <c r="T381" i="4"/>
  <c r="R381" i="4"/>
  <c r="P381" i="4"/>
  <c r="BI379" i="4"/>
  <c r="BH379" i="4"/>
  <c r="BG379" i="4"/>
  <c r="BF379" i="4"/>
  <c r="T379" i="4"/>
  <c r="R379" i="4"/>
  <c r="P379" i="4"/>
  <c r="BI376" i="4"/>
  <c r="BH376" i="4"/>
  <c r="BG376" i="4"/>
  <c r="BF376" i="4"/>
  <c r="T376" i="4"/>
  <c r="R376" i="4"/>
  <c r="P376" i="4"/>
  <c r="BI374" i="4"/>
  <c r="BH374" i="4"/>
  <c r="BG374" i="4"/>
  <c r="BF374" i="4"/>
  <c r="T374" i="4"/>
  <c r="R374" i="4"/>
  <c r="P374" i="4"/>
  <c r="BI372" i="4"/>
  <c r="BH372" i="4"/>
  <c r="BG372" i="4"/>
  <c r="BF372" i="4"/>
  <c r="T372" i="4"/>
  <c r="R372" i="4"/>
  <c r="P372" i="4"/>
  <c r="BI370" i="4"/>
  <c r="BH370" i="4"/>
  <c r="BG370" i="4"/>
  <c r="BF370" i="4"/>
  <c r="T370" i="4"/>
  <c r="R370" i="4"/>
  <c r="P370" i="4"/>
  <c r="BI368" i="4"/>
  <c r="BH368" i="4"/>
  <c r="BG368" i="4"/>
  <c r="BF368" i="4"/>
  <c r="T368" i="4"/>
  <c r="R368" i="4"/>
  <c r="P368" i="4"/>
  <c r="BI366" i="4"/>
  <c r="BH366" i="4"/>
  <c r="BG366" i="4"/>
  <c r="BF366" i="4"/>
  <c r="T366" i="4"/>
  <c r="R366" i="4"/>
  <c r="P366" i="4"/>
  <c r="BI364" i="4"/>
  <c r="BH364" i="4"/>
  <c r="BG364" i="4"/>
  <c r="BF364" i="4"/>
  <c r="T364" i="4"/>
  <c r="R364" i="4"/>
  <c r="P364" i="4"/>
  <c r="BI362" i="4"/>
  <c r="BH362" i="4"/>
  <c r="BG362" i="4"/>
  <c r="BF362" i="4"/>
  <c r="T362" i="4"/>
  <c r="R362" i="4"/>
  <c r="P362" i="4"/>
  <c r="BI360" i="4"/>
  <c r="BH360" i="4"/>
  <c r="BG360" i="4"/>
  <c r="BF360" i="4"/>
  <c r="T360" i="4"/>
  <c r="R360" i="4"/>
  <c r="P360" i="4"/>
  <c r="BI358" i="4"/>
  <c r="BH358" i="4"/>
  <c r="BG358" i="4"/>
  <c r="BF358" i="4"/>
  <c r="T358" i="4"/>
  <c r="R358" i="4"/>
  <c r="P358" i="4"/>
  <c r="BI356" i="4"/>
  <c r="BH356" i="4"/>
  <c r="BG356" i="4"/>
  <c r="BF356" i="4"/>
  <c r="T356" i="4"/>
  <c r="R356" i="4"/>
  <c r="P356" i="4"/>
  <c r="BI354" i="4"/>
  <c r="BH354" i="4"/>
  <c r="BG354" i="4"/>
  <c r="BF354" i="4"/>
  <c r="T354" i="4"/>
  <c r="R354" i="4"/>
  <c r="P354" i="4"/>
  <c r="BI352" i="4"/>
  <c r="BH352" i="4"/>
  <c r="BG352" i="4"/>
  <c r="BF352" i="4"/>
  <c r="T352" i="4"/>
  <c r="R352" i="4"/>
  <c r="P352" i="4"/>
  <c r="BI350" i="4"/>
  <c r="BH350" i="4"/>
  <c r="BG350" i="4"/>
  <c r="BF350" i="4"/>
  <c r="T350" i="4"/>
  <c r="R350" i="4"/>
  <c r="P350" i="4"/>
  <c r="BI348" i="4"/>
  <c r="BH348" i="4"/>
  <c r="BG348" i="4"/>
  <c r="BF348" i="4"/>
  <c r="T348" i="4"/>
  <c r="R348" i="4"/>
  <c r="P348" i="4"/>
  <c r="BI346" i="4"/>
  <c r="BH346" i="4"/>
  <c r="BG346" i="4"/>
  <c r="BF346" i="4"/>
  <c r="T346" i="4"/>
  <c r="R346" i="4"/>
  <c r="P346" i="4"/>
  <c r="BI344" i="4"/>
  <c r="BH344" i="4"/>
  <c r="BG344" i="4"/>
  <c r="BF344" i="4"/>
  <c r="T344" i="4"/>
  <c r="R344" i="4"/>
  <c r="P344" i="4"/>
  <c r="BI342" i="4"/>
  <c r="BH342" i="4"/>
  <c r="BG342" i="4"/>
  <c r="BF342" i="4"/>
  <c r="T342" i="4"/>
  <c r="R342" i="4"/>
  <c r="P342" i="4"/>
  <c r="BI340" i="4"/>
  <c r="BH340" i="4"/>
  <c r="BG340" i="4"/>
  <c r="BF340" i="4"/>
  <c r="T340" i="4"/>
  <c r="R340" i="4"/>
  <c r="P340" i="4"/>
  <c r="BI338" i="4"/>
  <c r="BH338" i="4"/>
  <c r="BG338" i="4"/>
  <c r="BF338" i="4"/>
  <c r="T338" i="4"/>
  <c r="R338" i="4"/>
  <c r="P338" i="4"/>
  <c r="BI336" i="4"/>
  <c r="BH336" i="4"/>
  <c r="BG336" i="4"/>
  <c r="BF336" i="4"/>
  <c r="T336" i="4"/>
  <c r="R336" i="4"/>
  <c r="P336" i="4"/>
  <c r="BI334" i="4"/>
  <c r="BH334" i="4"/>
  <c r="BG334" i="4"/>
  <c r="BF334" i="4"/>
  <c r="T334" i="4"/>
  <c r="R334" i="4"/>
  <c r="P334" i="4"/>
  <c r="BI332" i="4"/>
  <c r="BH332" i="4"/>
  <c r="BG332" i="4"/>
  <c r="BF332" i="4"/>
  <c r="T332" i="4"/>
  <c r="R332" i="4"/>
  <c r="P332" i="4"/>
  <c r="BI330" i="4"/>
  <c r="BH330" i="4"/>
  <c r="BG330" i="4"/>
  <c r="BF330" i="4"/>
  <c r="T330" i="4"/>
  <c r="R330" i="4"/>
  <c r="P330" i="4"/>
  <c r="BI328" i="4"/>
  <c r="BH328" i="4"/>
  <c r="BG328" i="4"/>
  <c r="BF328" i="4"/>
  <c r="T328" i="4"/>
  <c r="R328" i="4"/>
  <c r="P328" i="4"/>
  <c r="BI326" i="4"/>
  <c r="BH326" i="4"/>
  <c r="BG326" i="4"/>
  <c r="BF326" i="4"/>
  <c r="T326" i="4"/>
  <c r="R326" i="4"/>
  <c r="P326" i="4"/>
  <c r="BI324" i="4"/>
  <c r="BH324" i="4"/>
  <c r="BG324" i="4"/>
  <c r="BF324" i="4"/>
  <c r="T324" i="4"/>
  <c r="R324" i="4"/>
  <c r="P324" i="4"/>
  <c r="BI322" i="4"/>
  <c r="BH322" i="4"/>
  <c r="BG322" i="4"/>
  <c r="BF322" i="4"/>
  <c r="T322" i="4"/>
  <c r="R322" i="4"/>
  <c r="P322" i="4"/>
  <c r="BI320" i="4"/>
  <c r="BH320" i="4"/>
  <c r="BG320" i="4"/>
  <c r="BF320" i="4"/>
  <c r="T320" i="4"/>
  <c r="R320" i="4"/>
  <c r="P320" i="4"/>
  <c r="BI318" i="4"/>
  <c r="BH318" i="4"/>
  <c r="BG318" i="4"/>
  <c r="BF318" i="4"/>
  <c r="T318" i="4"/>
  <c r="R318" i="4"/>
  <c r="P318" i="4"/>
  <c r="BI316" i="4"/>
  <c r="BH316" i="4"/>
  <c r="BG316" i="4"/>
  <c r="BF316" i="4"/>
  <c r="T316" i="4"/>
  <c r="R316" i="4"/>
  <c r="P316" i="4"/>
  <c r="BI314" i="4"/>
  <c r="BH314" i="4"/>
  <c r="BG314" i="4"/>
  <c r="BF314" i="4"/>
  <c r="T314" i="4"/>
  <c r="R314" i="4"/>
  <c r="P314" i="4"/>
  <c r="BI312" i="4"/>
  <c r="BH312" i="4"/>
  <c r="BG312" i="4"/>
  <c r="BF312" i="4"/>
  <c r="T312" i="4"/>
  <c r="R312" i="4"/>
  <c r="P312" i="4"/>
  <c r="BI310" i="4"/>
  <c r="BH310" i="4"/>
  <c r="BG310" i="4"/>
  <c r="BF310" i="4"/>
  <c r="T310" i="4"/>
  <c r="R310" i="4"/>
  <c r="P310" i="4"/>
  <c r="BI308" i="4"/>
  <c r="BH308" i="4"/>
  <c r="BG308" i="4"/>
  <c r="BF308" i="4"/>
  <c r="T308" i="4"/>
  <c r="R308" i="4"/>
  <c r="P308" i="4"/>
  <c r="BI306" i="4"/>
  <c r="BH306" i="4"/>
  <c r="BG306" i="4"/>
  <c r="BF306" i="4"/>
  <c r="T306" i="4"/>
  <c r="R306" i="4"/>
  <c r="P306" i="4"/>
  <c r="BI303" i="4"/>
  <c r="BH303" i="4"/>
  <c r="BG303" i="4"/>
  <c r="BF303" i="4"/>
  <c r="T303" i="4"/>
  <c r="R303" i="4"/>
  <c r="P303" i="4"/>
  <c r="BI301" i="4"/>
  <c r="BH301" i="4"/>
  <c r="BG301" i="4"/>
  <c r="BF301" i="4"/>
  <c r="T301" i="4"/>
  <c r="R301" i="4"/>
  <c r="P301" i="4"/>
  <c r="BI299" i="4"/>
  <c r="BH299" i="4"/>
  <c r="BG299" i="4"/>
  <c r="BF299" i="4"/>
  <c r="T299" i="4"/>
  <c r="R299" i="4"/>
  <c r="P299" i="4"/>
  <c r="BI297" i="4"/>
  <c r="BH297" i="4"/>
  <c r="BG297" i="4"/>
  <c r="BF297" i="4"/>
  <c r="T297" i="4"/>
  <c r="R297" i="4"/>
  <c r="P297" i="4"/>
  <c r="BI295" i="4"/>
  <c r="BH295" i="4"/>
  <c r="BG295" i="4"/>
  <c r="BF295" i="4"/>
  <c r="T295" i="4"/>
  <c r="R295" i="4"/>
  <c r="P295" i="4"/>
  <c r="BI293" i="4"/>
  <c r="BH293" i="4"/>
  <c r="BG293" i="4"/>
  <c r="BF293" i="4"/>
  <c r="T293" i="4"/>
  <c r="R293" i="4"/>
  <c r="P293" i="4"/>
  <c r="BI291" i="4"/>
  <c r="BH291" i="4"/>
  <c r="BG291" i="4"/>
  <c r="BF291" i="4"/>
  <c r="T291" i="4"/>
  <c r="R291" i="4"/>
  <c r="P291" i="4"/>
  <c r="BI289" i="4"/>
  <c r="BH289" i="4"/>
  <c r="BG289" i="4"/>
  <c r="BF289" i="4"/>
  <c r="T289" i="4"/>
  <c r="R289" i="4"/>
  <c r="P289" i="4"/>
  <c r="BI287" i="4"/>
  <c r="BH287" i="4"/>
  <c r="BG287" i="4"/>
  <c r="BF287" i="4"/>
  <c r="T287" i="4"/>
  <c r="R287" i="4"/>
  <c r="P287" i="4"/>
  <c r="BI285" i="4"/>
  <c r="BH285" i="4"/>
  <c r="BG285" i="4"/>
  <c r="BF285" i="4"/>
  <c r="T285" i="4"/>
  <c r="R285" i="4"/>
  <c r="P285" i="4"/>
  <c r="BI283" i="4"/>
  <c r="BH283" i="4"/>
  <c r="BG283" i="4"/>
  <c r="BF283" i="4"/>
  <c r="T283" i="4"/>
  <c r="R283" i="4"/>
  <c r="P283" i="4"/>
  <c r="BI281" i="4"/>
  <c r="BH281" i="4"/>
  <c r="BG281" i="4"/>
  <c r="BF281" i="4"/>
  <c r="T281" i="4"/>
  <c r="R281" i="4"/>
  <c r="P281" i="4"/>
  <c r="BI279" i="4"/>
  <c r="BH279" i="4"/>
  <c r="BG279" i="4"/>
  <c r="BF279" i="4"/>
  <c r="T279" i="4"/>
  <c r="R279" i="4"/>
  <c r="P279" i="4"/>
  <c r="BI277" i="4"/>
  <c r="BH277" i="4"/>
  <c r="BG277" i="4"/>
  <c r="BF277" i="4"/>
  <c r="T277" i="4"/>
  <c r="R277" i="4"/>
  <c r="P277" i="4"/>
  <c r="BI274" i="4"/>
  <c r="BH274" i="4"/>
  <c r="BG274" i="4"/>
  <c r="BF274" i="4"/>
  <c r="T274" i="4"/>
  <c r="R274" i="4"/>
  <c r="P274" i="4"/>
  <c r="BI272" i="4"/>
  <c r="BH272" i="4"/>
  <c r="BG272" i="4"/>
  <c r="BF272" i="4"/>
  <c r="T272" i="4"/>
  <c r="R272" i="4"/>
  <c r="P272" i="4"/>
  <c r="BI270" i="4"/>
  <c r="BH270" i="4"/>
  <c r="BG270" i="4"/>
  <c r="BF270" i="4"/>
  <c r="T270" i="4"/>
  <c r="R270" i="4"/>
  <c r="P270" i="4"/>
  <c r="BI268" i="4"/>
  <c r="BH268" i="4"/>
  <c r="BG268" i="4"/>
  <c r="BF268" i="4"/>
  <c r="T268" i="4"/>
  <c r="R268" i="4"/>
  <c r="P268" i="4"/>
  <c r="BI265" i="4"/>
  <c r="BH265" i="4"/>
  <c r="BG265" i="4"/>
  <c r="BF265" i="4"/>
  <c r="T265" i="4"/>
  <c r="R265" i="4"/>
  <c r="P265" i="4"/>
  <c r="BI263" i="4"/>
  <c r="BH263" i="4"/>
  <c r="BG263" i="4"/>
  <c r="BF263" i="4"/>
  <c r="T263" i="4"/>
  <c r="R263" i="4"/>
  <c r="P263" i="4"/>
  <c r="BI261" i="4"/>
  <c r="BH261" i="4"/>
  <c r="BG261" i="4"/>
  <c r="BF261" i="4"/>
  <c r="T261" i="4"/>
  <c r="R261" i="4"/>
  <c r="P261" i="4"/>
  <c r="BI259" i="4"/>
  <c r="BH259" i="4"/>
  <c r="BG259" i="4"/>
  <c r="BF259" i="4"/>
  <c r="T259" i="4"/>
  <c r="R259" i="4"/>
  <c r="P259" i="4"/>
  <c r="BI257" i="4"/>
  <c r="BH257" i="4"/>
  <c r="BG257" i="4"/>
  <c r="BF257" i="4"/>
  <c r="T257" i="4"/>
  <c r="R257" i="4"/>
  <c r="P257" i="4"/>
  <c r="BI255" i="4"/>
  <c r="BH255" i="4"/>
  <c r="BG255" i="4"/>
  <c r="BF255" i="4"/>
  <c r="T255" i="4"/>
  <c r="R255" i="4"/>
  <c r="P255" i="4"/>
  <c r="BI253" i="4"/>
  <c r="BH253" i="4"/>
  <c r="BG253" i="4"/>
  <c r="BF253" i="4"/>
  <c r="T253" i="4"/>
  <c r="R253" i="4"/>
  <c r="P253" i="4"/>
  <c r="BI251" i="4"/>
  <c r="BH251" i="4"/>
  <c r="BG251" i="4"/>
  <c r="BF251" i="4"/>
  <c r="T251" i="4"/>
  <c r="R251" i="4"/>
  <c r="P251" i="4"/>
  <c r="BI249" i="4"/>
  <c r="BH249" i="4"/>
  <c r="BG249" i="4"/>
  <c r="BF249" i="4"/>
  <c r="T249" i="4"/>
  <c r="R249" i="4"/>
  <c r="P249" i="4"/>
  <c r="BI247" i="4"/>
  <c r="BH247" i="4"/>
  <c r="BG247" i="4"/>
  <c r="BF247" i="4"/>
  <c r="T247" i="4"/>
  <c r="R247" i="4"/>
  <c r="P247" i="4"/>
  <c r="BI245" i="4"/>
  <c r="BH245" i="4"/>
  <c r="BG245" i="4"/>
  <c r="BF245" i="4"/>
  <c r="T245" i="4"/>
  <c r="R245" i="4"/>
  <c r="P245" i="4"/>
  <c r="BI243" i="4"/>
  <c r="BH243" i="4"/>
  <c r="BG243" i="4"/>
  <c r="BF243" i="4"/>
  <c r="T243" i="4"/>
  <c r="R243" i="4"/>
  <c r="P243" i="4"/>
  <c r="BI241" i="4"/>
  <c r="BH241" i="4"/>
  <c r="BG241" i="4"/>
  <c r="BF241" i="4"/>
  <c r="T241" i="4"/>
  <c r="R241" i="4"/>
  <c r="P241" i="4"/>
  <c r="BI239" i="4"/>
  <c r="BH239" i="4"/>
  <c r="BG239" i="4"/>
  <c r="BF239" i="4"/>
  <c r="T239" i="4"/>
  <c r="R239" i="4"/>
  <c r="P239" i="4"/>
  <c r="BI237" i="4"/>
  <c r="BH237" i="4"/>
  <c r="BG237" i="4"/>
  <c r="BF237" i="4"/>
  <c r="T237" i="4"/>
  <c r="R237" i="4"/>
  <c r="P237" i="4"/>
  <c r="BI235" i="4"/>
  <c r="BH235" i="4"/>
  <c r="BG235" i="4"/>
  <c r="BF235" i="4"/>
  <c r="T235" i="4"/>
  <c r="R235" i="4"/>
  <c r="P235" i="4"/>
  <c r="BI233" i="4"/>
  <c r="BH233" i="4"/>
  <c r="BG233" i="4"/>
  <c r="BF233" i="4"/>
  <c r="T233" i="4"/>
  <c r="R233" i="4"/>
  <c r="P233" i="4"/>
  <c r="BI231" i="4"/>
  <c r="BH231" i="4"/>
  <c r="BG231" i="4"/>
  <c r="BF231" i="4"/>
  <c r="T231" i="4"/>
  <c r="R231" i="4"/>
  <c r="P231" i="4"/>
  <c r="BI229" i="4"/>
  <c r="BH229" i="4"/>
  <c r="BG229" i="4"/>
  <c r="BF229" i="4"/>
  <c r="T229" i="4"/>
  <c r="R229" i="4"/>
  <c r="P229" i="4"/>
  <c r="BI227" i="4"/>
  <c r="BH227" i="4"/>
  <c r="BG227" i="4"/>
  <c r="BF227" i="4"/>
  <c r="T227" i="4"/>
  <c r="R227" i="4"/>
  <c r="P227" i="4"/>
  <c r="BI225" i="4"/>
  <c r="BH225" i="4"/>
  <c r="BG225" i="4"/>
  <c r="BF225" i="4"/>
  <c r="T225" i="4"/>
  <c r="R225" i="4"/>
  <c r="P225" i="4"/>
  <c r="BI223" i="4"/>
  <c r="BH223" i="4"/>
  <c r="BG223" i="4"/>
  <c r="BF223" i="4"/>
  <c r="T223" i="4"/>
  <c r="R223" i="4"/>
  <c r="P223" i="4"/>
  <c r="BI221" i="4"/>
  <c r="BH221" i="4"/>
  <c r="BG221" i="4"/>
  <c r="BF221" i="4"/>
  <c r="T221" i="4"/>
  <c r="R221" i="4"/>
  <c r="P221" i="4"/>
  <c r="BI219" i="4"/>
  <c r="BH219" i="4"/>
  <c r="BG219" i="4"/>
  <c r="BF219" i="4"/>
  <c r="T219" i="4"/>
  <c r="R219" i="4"/>
  <c r="P219" i="4"/>
  <c r="BI217" i="4"/>
  <c r="BH217" i="4"/>
  <c r="BG217" i="4"/>
  <c r="BF217" i="4"/>
  <c r="T217" i="4"/>
  <c r="R217" i="4"/>
  <c r="P217" i="4"/>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207" i="4"/>
  <c r="BH207" i="4"/>
  <c r="BG207" i="4"/>
  <c r="BF207" i="4"/>
  <c r="T207" i="4"/>
  <c r="R207" i="4"/>
  <c r="P207" i="4"/>
  <c r="BI205" i="4"/>
  <c r="BH205" i="4"/>
  <c r="BG205" i="4"/>
  <c r="BF205" i="4"/>
  <c r="T205" i="4"/>
  <c r="R205" i="4"/>
  <c r="P205" i="4"/>
  <c r="BI203" i="4"/>
  <c r="BH203" i="4"/>
  <c r="BG203" i="4"/>
  <c r="BF203" i="4"/>
  <c r="T203" i="4"/>
  <c r="R203" i="4"/>
  <c r="P203"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3" i="4"/>
  <c r="BH193" i="4"/>
  <c r="BG193" i="4"/>
  <c r="BF193" i="4"/>
  <c r="T193" i="4"/>
  <c r="R193" i="4"/>
  <c r="P193" i="4"/>
  <c r="BI191" i="4"/>
  <c r="BH191" i="4"/>
  <c r="BG191" i="4"/>
  <c r="BF191" i="4"/>
  <c r="T191" i="4"/>
  <c r="R191" i="4"/>
  <c r="P191" i="4"/>
  <c r="BI189" i="4"/>
  <c r="BH189" i="4"/>
  <c r="BG189" i="4"/>
  <c r="BF189" i="4"/>
  <c r="T189" i="4"/>
  <c r="R189" i="4"/>
  <c r="P189" i="4"/>
  <c r="BI186" i="4"/>
  <c r="BH186" i="4"/>
  <c r="BG186" i="4"/>
  <c r="BF186" i="4"/>
  <c r="T186" i="4"/>
  <c r="R186" i="4"/>
  <c r="P186" i="4"/>
  <c r="BI184" i="4"/>
  <c r="BH184" i="4"/>
  <c r="BG184" i="4"/>
  <c r="BF184" i="4"/>
  <c r="T184" i="4"/>
  <c r="R184" i="4"/>
  <c r="P184" i="4"/>
  <c r="BI182" i="4"/>
  <c r="BH182" i="4"/>
  <c r="BG182" i="4"/>
  <c r="BF182" i="4"/>
  <c r="T182" i="4"/>
  <c r="R182" i="4"/>
  <c r="P182" i="4"/>
  <c r="BI180" i="4"/>
  <c r="BH180" i="4"/>
  <c r="BG180" i="4"/>
  <c r="BF180" i="4"/>
  <c r="T180" i="4"/>
  <c r="R180" i="4"/>
  <c r="P180" i="4"/>
  <c r="BI178" i="4"/>
  <c r="BH178" i="4"/>
  <c r="BG178" i="4"/>
  <c r="BF178" i="4"/>
  <c r="T178" i="4"/>
  <c r="R178" i="4"/>
  <c r="P178" i="4"/>
  <c r="BI176" i="4"/>
  <c r="BH176" i="4"/>
  <c r="BG176" i="4"/>
  <c r="BF176" i="4"/>
  <c r="T176" i="4"/>
  <c r="R176" i="4"/>
  <c r="P176" i="4"/>
  <c r="BI174" i="4"/>
  <c r="BH174" i="4"/>
  <c r="BG174" i="4"/>
  <c r="BF174" i="4"/>
  <c r="T174" i="4"/>
  <c r="R174" i="4"/>
  <c r="P174" i="4"/>
  <c r="BI172" i="4"/>
  <c r="BH172" i="4"/>
  <c r="BG172" i="4"/>
  <c r="BF172" i="4"/>
  <c r="T172" i="4"/>
  <c r="R172" i="4"/>
  <c r="P172" i="4"/>
  <c r="BI170" i="4"/>
  <c r="BH170" i="4"/>
  <c r="BG170" i="4"/>
  <c r="BF170" i="4"/>
  <c r="T170" i="4"/>
  <c r="R170" i="4"/>
  <c r="P170" i="4"/>
  <c r="BI168" i="4"/>
  <c r="BH168" i="4"/>
  <c r="BG168" i="4"/>
  <c r="BF168" i="4"/>
  <c r="T168" i="4"/>
  <c r="R168" i="4"/>
  <c r="P168" i="4"/>
  <c r="BI166" i="4"/>
  <c r="BH166" i="4"/>
  <c r="BG166" i="4"/>
  <c r="BF166" i="4"/>
  <c r="T166" i="4"/>
  <c r="R166" i="4"/>
  <c r="P166" i="4"/>
  <c r="BI164" i="4"/>
  <c r="BH164" i="4"/>
  <c r="BG164" i="4"/>
  <c r="BF164" i="4"/>
  <c r="T164" i="4"/>
  <c r="R164" i="4"/>
  <c r="P164" i="4"/>
  <c r="BI162" i="4"/>
  <c r="BH162" i="4"/>
  <c r="BG162" i="4"/>
  <c r="BF162" i="4"/>
  <c r="T162" i="4"/>
  <c r="R162" i="4"/>
  <c r="P162" i="4"/>
  <c r="BI160" i="4"/>
  <c r="BH160" i="4"/>
  <c r="BG160" i="4"/>
  <c r="BF160" i="4"/>
  <c r="T160" i="4"/>
  <c r="R160" i="4"/>
  <c r="P160" i="4"/>
  <c r="BI158" i="4"/>
  <c r="BH158" i="4"/>
  <c r="BG158" i="4"/>
  <c r="BF158" i="4"/>
  <c r="T158" i="4"/>
  <c r="R158" i="4"/>
  <c r="P158" i="4"/>
  <c r="BI156" i="4"/>
  <c r="BH156" i="4"/>
  <c r="BG156" i="4"/>
  <c r="BF156" i="4"/>
  <c r="T156" i="4"/>
  <c r="R156" i="4"/>
  <c r="P156" i="4"/>
  <c r="BI154" i="4"/>
  <c r="BH154" i="4"/>
  <c r="BG154" i="4"/>
  <c r="BF154" i="4"/>
  <c r="T154" i="4"/>
  <c r="R154" i="4"/>
  <c r="P154" i="4"/>
  <c r="BI152" i="4"/>
  <c r="BH152" i="4"/>
  <c r="BG152" i="4"/>
  <c r="BF152" i="4"/>
  <c r="T152" i="4"/>
  <c r="R152" i="4"/>
  <c r="P152" i="4"/>
  <c r="BI150" i="4"/>
  <c r="BH150" i="4"/>
  <c r="BG150" i="4"/>
  <c r="BF150" i="4"/>
  <c r="T150" i="4"/>
  <c r="R150" i="4"/>
  <c r="P150" i="4"/>
  <c r="BI148" i="4"/>
  <c r="BH148" i="4"/>
  <c r="BG148" i="4"/>
  <c r="BF148" i="4"/>
  <c r="T148" i="4"/>
  <c r="R148" i="4"/>
  <c r="P148" i="4"/>
  <c r="BI146" i="4"/>
  <c r="BH146" i="4"/>
  <c r="BG146" i="4"/>
  <c r="BF146" i="4"/>
  <c r="T146" i="4"/>
  <c r="R146" i="4"/>
  <c r="P146" i="4"/>
  <c r="BI144" i="4"/>
  <c r="BH144" i="4"/>
  <c r="BG144" i="4"/>
  <c r="BF144" i="4"/>
  <c r="T144" i="4"/>
  <c r="R144" i="4"/>
  <c r="P144" i="4"/>
  <c r="BI142" i="4"/>
  <c r="BH142" i="4"/>
  <c r="BG142" i="4"/>
  <c r="BF142" i="4"/>
  <c r="T142" i="4"/>
  <c r="R142" i="4"/>
  <c r="P142" i="4"/>
  <c r="BI140" i="4"/>
  <c r="BH140" i="4"/>
  <c r="BG140" i="4"/>
  <c r="BF140" i="4"/>
  <c r="T140" i="4"/>
  <c r="R140" i="4"/>
  <c r="P140" i="4"/>
  <c r="BI138" i="4"/>
  <c r="BH138" i="4"/>
  <c r="BG138" i="4"/>
  <c r="BF138" i="4"/>
  <c r="T138" i="4"/>
  <c r="R138" i="4"/>
  <c r="P138" i="4"/>
  <c r="BI136" i="4"/>
  <c r="BH136" i="4"/>
  <c r="BG136" i="4"/>
  <c r="BF136" i="4"/>
  <c r="T136" i="4"/>
  <c r="R136" i="4"/>
  <c r="P136" i="4"/>
  <c r="J129" i="4"/>
  <c r="J128" i="4"/>
  <c r="F128" i="4"/>
  <c r="F126" i="4"/>
  <c r="E124" i="4"/>
  <c r="J94" i="4"/>
  <c r="J93" i="4"/>
  <c r="F93" i="4"/>
  <c r="F91" i="4"/>
  <c r="E89" i="4"/>
  <c r="J20" i="4"/>
  <c r="E20" i="4"/>
  <c r="F129" i="4"/>
  <c r="J19" i="4"/>
  <c r="J14" i="4"/>
  <c r="J91" i="4" s="1"/>
  <c r="E7" i="4"/>
  <c r="E85" i="4" s="1"/>
  <c r="J37" i="3"/>
  <c r="J36" i="3"/>
  <c r="AY96" i="1"/>
  <c r="J35" i="3"/>
  <c r="AX96" i="1" s="1"/>
  <c r="BI3514" i="3"/>
  <c r="BH3514" i="3"/>
  <c r="BG3514" i="3"/>
  <c r="BF3514" i="3"/>
  <c r="T3514" i="3"/>
  <c r="R3514" i="3"/>
  <c r="P3514" i="3"/>
  <c r="BI3512" i="3"/>
  <c r="BH3512" i="3"/>
  <c r="BG3512" i="3"/>
  <c r="BF3512" i="3"/>
  <c r="T3512" i="3"/>
  <c r="R3512" i="3"/>
  <c r="P3512" i="3"/>
  <c r="BI3510" i="3"/>
  <c r="BH3510" i="3"/>
  <c r="BG3510" i="3"/>
  <c r="BF3510" i="3"/>
  <c r="T3510" i="3"/>
  <c r="R3510" i="3"/>
  <c r="P3510" i="3"/>
  <c r="BI3508" i="3"/>
  <c r="BH3508" i="3"/>
  <c r="BG3508" i="3"/>
  <c r="BF3508" i="3"/>
  <c r="T3508" i="3"/>
  <c r="R3508" i="3"/>
  <c r="P3508" i="3"/>
  <c r="BI3506" i="3"/>
  <c r="BH3506" i="3"/>
  <c r="BG3506" i="3"/>
  <c r="BF3506" i="3"/>
  <c r="T3506" i="3"/>
  <c r="R3506" i="3"/>
  <c r="P3506" i="3"/>
  <c r="BI3504" i="3"/>
  <c r="BH3504" i="3"/>
  <c r="BG3504" i="3"/>
  <c r="BF3504" i="3"/>
  <c r="T3504" i="3"/>
  <c r="R3504" i="3"/>
  <c r="P3504" i="3"/>
  <c r="BI3502" i="3"/>
  <c r="BH3502" i="3"/>
  <c r="BG3502" i="3"/>
  <c r="BF3502" i="3"/>
  <c r="T3502" i="3"/>
  <c r="R3502" i="3"/>
  <c r="P3502" i="3"/>
  <c r="BI3500" i="3"/>
  <c r="BH3500" i="3"/>
  <c r="BG3500" i="3"/>
  <c r="BF3500" i="3"/>
  <c r="T3500" i="3"/>
  <c r="R3500" i="3"/>
  <c r="P3500" i="3"/>
  <c r="BI3498" i="3"/>
  <c r="BH3498" i="3"/>
  <c r="BG3498" i="3"/>
  <c r="BF3498" i="3"/>
  <c r="T3498" i="3"/>
  <c r="R3498" i="3"/>
  <c r="P3498" i="3"/>
  <c r="BI3496" i="3"/>
  <c r="BH3496" i="3"/>
  <c r="BG3496" i="3"/>
  <c r="BF3496" i="3"/>
  <c r="T3496" i="3"/>
  <c r="R3496" i="3"/>
  <c r="P3496" i="3"/>
  <c r="BI3494" i="3"/>
  <c r="BH3494" i="3"/>
  <c r="BG3494" i="3"/>
  <c r="BF3494" i="3"/>
  <c r="T3494" i="3"/>
  <c r="R3494" i="3"/>
  <c r="P3494" i="3"/>
  <c r="BI3492" i="3"/>
  <c r="BH3492" i="3"/>
  <c r="BG3492" i="3"/>
  <c r="BF3492" i="3"/>
  <c r="T3492" i="3"/>
  <c r="R3492" i="3"/>
  <c r="P3492" i="3"/>
  <c r="BI3490" i="3"/>
  <c r="BH3490" i="3"/>
  <c r="BG3490" i="3"/>
  <c r="BF3490" i="3"/>
  <c r="T3490" i="3"/>
  <c r="R3490" i="3"/>
  <c r="P3490" i="3"/>
  <c r="BI3488" i="3"/>
  <c r="BH3488" i="3"/>
  <c r="BG3488" i="3"/>
  <c r="BF3488" i="3"/>
  <c r="T3488" i="3"/>
  <c r="R3488" i="3"/>
  <c r="P3488" i="3"/>
  <c r="BI3486" i="3"/>
  <c r="BH3486" i="3"/>
  <c r="BG3486" i="3"/>
  <c r="BF3486" i="3"/>
  <c r="T3486" i="3"/>
  <c r="R3486" i="3"/>
  <c r="P3486" i="3"/>
  <c r="BI3484" i="3"/>
  <c r="BH3484" i="3"/>
  <c r="BG3484" i="3"/>
  <c r="BF3484" i="3"/>
  <c r="T3484" i="3"/>
  <c r="R3484" i="3"/>
  <c r="P3484" i="3"/>
  <c r="BI3482" i="3"/>
  <c r="BH3482" i="3"/>
  <c r="BG3482" i="3"/>
  <c r="BF3482" i="3"/>
  <c r="T3482" i="3"/>
  <c r="R3482" i="3"/>
  <c r="P3482" i="3"/>
  <c r="BI3480" i="3"/>
  <c r="BH3480" i="3"/>
  <c r="BG3480" i="3"/>
  <c r="BF3480" i="3"/>
  <c r="T3480" i="3"/>
  <c r="R3480" i="3"/>
  <c r="P3480" i="3"/>
  <c r="BI3478" i="3"/>
  <c r="BH3478" i="3"/>
  <c r="BG3478" i="3"/>
  <c r="BF3478" i="3"/>
  <c r="T3478" i="3"/>
  <c r="R3478" i="3"/>
  <c r="P3478" i="3"/>
  <c r="BI3476" i="3"/>
  <c r="BH3476" i="3"/>
  <c r="BG3476" i="3"/>
  <c r="BF3476" i="3"/>
  <c r="T3476" i="3"/>
  <c r="R3476" i="3"/>
  <c r="P3476" i="3"/>
  <c r="BI3474" i="3"/>
  <c r="BH3474" i="3"/>
  <c r="BG3474" i="3"/>
  <c r="BF3474" i="3"/>
  <c r="T3474" i="3"/>
  <c r="R3474" i="3"/>
  <c r="P3474" i="3"/>
  <c r="BI3472" i="3"/>
  <c r="BH3472" i="3"/>
  <c r="BG3472" i="3"/>
  <c r="BF3472" i="3"/>
  <c r="T3472" i="3"/>
  <c r="R3472" i="3"/>
  <c r="P3472" i="3"/>
  <c r="BI3470" i="3"/>
  <c r="BH3470" i="3"/>
  <c r="BG3470" i="3"/>
  <c r="BF3470" i="3"/>
  <c r="T3470" i="3"/>
  <c r="R3470" i="3"/>
  <c r="P3470" i="3"/>
  <c r="BI3468" i="3"/>
  <c r="BH3468" i="3"/>
  <c r="BG3468" i="3"/>
  <c r="BF3468" i="3"/>
  <c r="T3468" i="3"/>
  <c r="R3468" i="3"/>
  <c r="P3468" i="3"/>
  <c r="BI3466" i="3"/>
  <c r="BH3466" i="3"/>
  <c r="BG3466" i="3"/>
  <c r="BF3466" i="3"/>
  <c r="T3466" i="3"/>
  <c r="R3466" i="3"/>
  <c r="P3466" i="3"/>
  <c r="BI3464" i="3"/>
  <c r="BH3464" i="3"/>
  <c r="BG3464" i="3"/>
  <c r="BF3464" i="3"/>
  <c r="T3464" i="3"/>
  <c r="R3464" i="3"/>
  <c r="P3464" i="3"/>
  <c r="BI3462" i="3"/>
  <c r="BH3462" i="3"/>
  <c r="BG3462" i="3"/>
  <c r="BF3462" i="3"/>
  <c r="T3462" i="3"/>
  <c r="R3462" i="3"/>
  <c r="P3462" i="3"/>
  <c r="BI3460" i="3"/>
  <c r="BH3460" i="3"/>
  <c r="BG3460" i="3"/>
  <c r="BF3460" i="3"/>
  <c r="T3460" i="3"/>
  <c r="R3460" i="3"/>
  <c r="P3460" i="3"/>
  <c r="BI3458" i="3"/>
  <c r="BH3458" i="3"/>
  <c r="BG3458" i="3"/>
  <c r="BF3458" i="3"/>
  <c r="T3458" i="3"/>
  <c r="R3458" i="3"/>
  <c r="P3458" i="3"/>
  <c r="BI3456" i="3"/>
  <c r="BH3456" i="3"/>
  <c r="BG3456" i="3"/>
  <c r="BF3456" i="3"/>
  <c r="T3456" i="3"/>
  <c r="R3456" i="3"/>
  <c r="P3456" i="3"/>
  <c r="BI3454" i="3"/>
  <c r="BH3454" i="3"/>
  <c r="BG3454" i="3"/>
  <c r="BF3454" i="3"/>
  <c r="T3454" i="3"/>
  <c r="R3454" i="3"/>
  <c r="P3454" i="3"/>
  <c r="BI3452" i="3"/>
  <c r="BH3452" i="3"/>
  <c r="BG3452" i="3"/>
  <c r="BF3452" i="3"/>
  <c r="T3452" i="3"/>
  <c r="R3452" i="3"/>
  <c r="P3452" i="3"/>
  <c r="BI3450" i="3"/>
  <c r="BH3450" i="3"/>
  <c r="BG3450" i="3"/>
  <c r="BF3450" i="3"/>
  <c r="T3450" i="3"/>
  <c r="R3450" i="3"/>
  <c r="P3450" i="3"/>
  <c r="BI3448" i="3"/>
  <c r="BH3448" i="3"/>
  <c r="BG3448" i="3"/>
  <c r="BF3448" i="3"/>
  <c r="T3448" i="3"/>
  <c r="R3448" i="3"/>
  <c r="P3448" i="3"/>
  <c r="BI3446" i="3"/>
  <c r="BH3446" i="3"/>
  <c r="BG3446" i="3"/>
  <c r="BF3446" i="3"/>
  <c r="T3446" i="3"/>
  <c r="R3446" i="3"/>
  <c r="P3446" i="3"/>
  <c r="BI3444" i="3"/>
  <c r="BH3444" i="3"/>
  <c r="BG3444" i="3"/>
  <c r="BF3444" i="3"/>
  <c r="T3444" i="3"/>
  <c r="R3444" i="3"/>
  <c r="P3444" i="3"/>
  <c r="BI3442" i="3"/>
  <c r="BH3442" i="3"/>
  <c r="BG3442" i="3"/>
  <c r="BF3442" i="3"/>
  <c r="T3442" i="3"/>
  <c r="R3442" i="3"/>
  <c r="P3442" i="3"/>
  <c r="BI3440" i="3"/>
  <c r="BH3440" i="3"/>
  <c r="BG3440" i="3"/>
  <c r="BF3440" i="3"/>
  <c r="T3440" i="3"/>
  <c r="R3440" i="3"/>
  <c r="P3440" i="3"/>
  <c r="BI3438" i="3"/>
  <c r="BH3438" i="3"/>
  <c r="BG3438" i="3"/>
  <c r="BF3438" i="3"/>
  <c r="T3438" i="3"/>
  <c r="R3438" i="3"/>
  <c r="P3438" i="3"/>
  <c r="BI3435" i="3"/>
  <c r="BH3435" i="3"/>
  <c r="BG3435" i="3"/>
  <c r="BF3435" i="3"/>
  <c r="T3435" i="3"/>
  <c r="R3435" i="3"/>
  <c r="P3435" i="3"/>
  <c r="BI3433" i="3"/>
  <c r="BH3433" i="3"/>
  <c r="BG3433" i="3"/>
  <c r="BF3433" i="3"/>
  <c r="T3433" i="3"/>
  <c r="R3433" i="3"/>
  <c r="P3433" i="3"/>
  <c r="BI3431" i="3"/>
  <c r="BH3431" i="3"/>
  <c r="BG3431" i="3"/>
  <c r="BF3431" i="3"/>
  <c r="T3431" i="3"/>
  <c r="R3431" i="3"/>
  <c r="P3431" i="3"/>
  <c r="BI3429" i="3"/>
  <c r="BH3429" i="3"/>
  <c r="BG3429" i="3"/>
  <c r="BF3429" i="3"/>
  <c r="T3429" i="3"/>
  <c r="R3429" i="3"/>
  <c r="P3429" i="3"/>
  <c r="BI3427" i="3"/>
  <c r="BH3427" i="3"/>
  <c r="BG3427" i="3"/>
  <c r="BF3427" i="3"/>
  <c r="T3427" i="3"/>
  <c r="R3427" i="3"/>
  <c r="P3427" i="3"/>
  <c r="BI3425" i="3"/>
  <c r="BH3425" i="3"/>
  <c r="BG3425" i="3"/>
  <c r="BF3425" i="3"/>
  <c r="T3425" i="3"/>
  <c r="R3425" i="3"/>
  <c r="P3425" i="3"/>
  <c r="BI3423" i="3"/>
  <c r="BH3423" i="3"/>
  <c r="BG3423" i="3"/>
  <c r="BF3423" i="3"/>
  <c r="T3423" i="3"/>
  <c r="R3423" i="3"/>
  <c r="P3423" i="3"/>
  <c r="BI3421" i="3"/>
  <c r="BH3421" i="3"/>
  <c r="BG3421" i="3"/>
  <c r="BF3421" i="3"/>
  <c r="T3421" i="3"/>
  <c r="R3421" i="3"/>
  <c r="P3421" i="3"/>
  <c r="BI3419" i="3"/>
  <c r="BH3419" i="3"/>
  <c r="BG3419" i="3"/>
  <c r="BF3419" i="3"/>
  <c r="T3419" i="3"/>
  <c r="R3419" i="3"/>
  <c r="P3419" i="3"/>
  <c r="BI3417" i="3"/>
  <c r="BH3417" i="3"/>
  <c r="BG3417" i="3"/>
  <c r="BF3417" i="3"/>
  <c r="T3417" i="3"/>
  <c r="R3417" i="3"/>
  <c r="P3417" i="3"/>
  <c r="BI3415" i="3"/>
  <c r="BH3415" i="3"/>
  <c r="BG3415" i="3"/>
  <c r="BF3415" i="3"/>
  <c r="T3415" i="3"/>
  <c r="R3415" i="3"/>
  <c r="P3415" i="3"/>
  <c r="BI3413" i="3"/>
  <c r="BH3413" i="3"/>
  <c r="BG3413" i="3"/>
  <c r="BF3413" i="3"/>
  <c r="T3413" i="3"/>
  <c r="R3413" i="3"/>
  <c r="P3413" i="3"/>
  <c r="BI3411" i="3"/>
  <c r="BH3411" i="3"/>
  <c r="BG3411" i="3"/>
  <c r="BF3411" i="3"/>
  <c r="T3411" i="3"/>
  <c r="R3411" i="3"/>
  <c r="P3411" i="3"/>
  <c r="BI3409" i="3"/>
  <c r="BH3409" i="3"/>
  <c r="BG3409" i="3"/>
  <c r="BF3409" i="3"/>
  <c r="T3409" i="3"/>
  <c r="R3409" i="3"/>
  <c r="P3409" i="3"/>
  <c r="BI3407" i="3"/>
  <c r="BH3407" i="3"/>
  <c r="BG3407" i="3"/>
  <c r="BF3407" i="3"/>
  <c r="T3407" i="3"/>
  <c r="R3407" i="3"/>
  <c r="P3407" i="3"/>
  <c r="BI3405" i="3"/>
  <c r="BH3405" i="3"/>
  <c r="BG3405" i="3"/>
  <c r="BF3405" i="3"/>
  <c r="T3405" i="3"/>
  <c r="R3405" i="3"/>
  <c r="P3405" i="3"/>
  <c r="BI3403" i="3"/>
  <c r="BH3403" i="3"/>
  <c r="BG3403" i="3"/>
  <c r="BF3403" i="3"/>
  <c r="T3403" i="3"/>
  <c r="R3403" i="3"/>
  <c r="P3403" i="3"/>
  <c r="BI3401" i="3"/>
  <c r="BH3401" i="3"/>
  <c r="BG3401" i="3"/>
  <c r="BF3401" i="3"/>
  <c r="T3401" i="3"/>
  <c r="R3401" i="3"/>
  <c r="P3401" i="3"/>
  <c r="BI3399" i="3"/>
  <c r="BH3399" i="3"/>
  <c r="BG3399" i="3"/>
  <c r="BF3399" i="3"/>
  <c r="T3399" i="3"/>
  <c r="R3399" i="3"/>
  <c r="P3399" i="3"/>
  <c r="BI3389" i="3"/>
  <c r="BH3389" i="3"/>
  <c r="BG3389" i="3"/>
  <c r="BF3389" i="3"/>
  <c r="T3389" i="3"/>
  <c r="R3389" i="3"/>
  <c r="P3389" i="3"/>
  <c r="BI3380" i="3"/>
  <c r="BH3380" i="3"/>
  <c r="BG3380" i="3"/>
  <c r="BF3380" i="3"/>
  <c r="T3380" i="3"/>
  <c r="T3379" i="3" s="1"/>
  <c r="R3380" i="3"/>
  <c r="R3379" i="3" s="1"/>
  <c r="P3380" i="3"/>
  <c r="P3379" i="3" s="1"/>
  <c r="BI3372" i="3"/>
  <c r="BH3372" i="3"/>
  <c r="BG3372" i="3"/>
  <c r="BF3372" i="3"/>
  <c r="T3372" i="3"/>
  <c r="R3372" i="3"/>
  <c r="P3372" i="3"/>
  <c r="BI3365" i="3"/>
  <c r="BH3365" i="3"/>
  <c r="BG3365" i="3"/>
  <c r="BF3365" i="3"/>
  <c r="T3365" i="3"/>
  <c r="R3365" i="3"/>
  <c r="P3365" i="3"/>
  <c r="BI3328" i="3"/>
  <c r="BH3328" i="3"/>
  <c r="BG3328" i="3"/>
  <c r="BF3328" i="3"/>
  <c r="T3328" i="3"/>
  <c r="R3328" i="3"/>
  <c r="P3328" i="3"/>
  <c r="BI3322" i="3"/>
  <c r="BH3322" i="3"/>
  <c r="BG3322" i="3"/>
  <c r="BF3322" i="3"/>
  <c r="T3322" i="3"/>
  <c r="R3322" i="3"/>
  <c r="P3322" i="3"/>
  <c r="BI3317" i="3"/>
  <c r="BH3317" i="3"/>
  <c r="BG3317" i="3"/>
  <c r="BF3317" i="3"/>
  <c r="T3317" i="3"/>
  <c r="R3317" i="3"/>
  <c r="P3317" i="3"/>
  <c r="BI3275" i="3"/>
  <c r="BH3275" i="3"/>
  <c r="BG3275" i="3"/>
  <c r="BF3275" i="3"/>
  <c r="T3275" i="3"/>
  <c r="R3275" i="3"/>
  <c r="P3275" i="3"/>
  <c r="BI3211" i="3"/>
  <c r="BH3211" i="3"/>
  <c r="BG3211" i="3"/>
  <c r="BF3211" i="3"/>
  <c r="T3211" i="3"/>
  <c r="R3211" i="3"/>
  <c r="P3211" i="3"/>
  <c r="BI3208" i="3"/>
  <c r="BH3208" i="3"/>
  <c r="BG3208" i="3"/>
  <c r="BF3208" i="3"/>
  <c r="T3208" i="3"/>
  <c r="R3208" i="3"/>
  <c r="P3208" i="3"/>
  <c r="BI3205" i="3"/>
  <c r="BH3205" i="3"/>
  <c r="BG3205" i="3"/>
  <c r="BF3205" i="3"/>
  <c r="T3205" i="3"/>
  <c r="R3205" i="3"/>
  <c r="P3205" i="3"/>
  <c r="BI3200" i="3"/>
  <c r="BH3200" i="3"/>
  <c r="BG3200" i="3"/>
  <c r="BF3200" i="3"/>
  <c r="T3200" i="3"/>
  <c r="R3200" i="3"/>
  <c r="P3200" i="3"/>
  <c r="BI3197" i="3"/>
  <c r="BH3197" i="3"/>
  <c r="BG3197" i="3"/>
  <c r="BF3197" i="3"/>
  <c r="T3197" i="3"/>
  <c r="R3197" i="3"/>
  <c r="P3197" i="3"/>
  <c r="BI3183" i="3"/>
  <c r="BH3183" i="3"/>
  <c r="BG3183" i="3"/>
  <c r="BF3183" i="3"/>
  <c r="T3183" i="3"/>
  <c r="R3183" i="3"/>
  <c r="P3183" i="3"/>
  <c r="BI3180" i="3"/>
  <c r="BH3180" i="3"/>
  <c r="BG3180" i="3"/>
  <c r="BF3180" i="3"/>
  <c r="T3180" i="3"/>
  <c r="R3180" i="3"/>
  <c r="P3180" i="3"/>
  <c r="BI3177" i="3"/>
  <c r="BH3177" i="3"/>
  <c r="BG3177" i="3"/>
  <c r="BF3177" i="3"/>
  <c r="T3177" i="3"/>
  <c r="R3177" i="3"/>
  <c r="P3177" i="3"/>
  <c r="BI3170" i="3"/>
  <c r="BH3170" i="3"/>
  <c r="BG3170" i="3"/>
  <c r="BF3170" i="3"/>
  <c r="T3170" i="3"/>
  <c r="R3170" i="3"/>
  <c r="P3170" i="3"/>
  <c r="BI3167" i="3"/>
  <c r="BH3167" i="3"/>
  <c r="BG3167" i="3"/>
  <c r="BF3167" i="3"/>
  <c r="T3167" i="3"/>
  <c r="R3167" i="3"/>
  <c r="P3167" i="3"/>
  <c r="BI3164" i="3"/>
  <c r="BH3164" i="3"/>
  <c r="BG3164" i="3"/>
  <c r="BF3164" i="3"/>
  <c r="T3164" i="3"/>
  <c r="R3164" i="3"/>
  <c r="P3164" i="3"/>
  <c r="BI3158" i="3"/>
  <c r="BH3158" i="3"/>
  <c r="BG3158" i="3"/>
  <c r="BF3158" i="3"/>
  <c r="T3158" i="3"/>
  <c r="R3158" i="3"/>
  <c r="P3158" i="3"/>
  <c r="BI3154" i="3"/>
  <c r="BH3154" i="3"/>
  <c r="BG3154" i="3"/>
  <c r="BF3154" i="3"/>
  <c r="T3154" i="3"/>
  <c r="R3154" i="3"/>
  <c r="P3154" i="3"/>
  <c r="BI3150" i="3"/>
  <c r="BH3150" i="3"/>
  <c r="BG3150" i="3"/>
  <c r="BF3150" i="3"/>
  <c r="T3150" i="3"/>
  <c r="R3150" i="3"/>
  <c r="P3150" i="3"/>
  <c r="BI3134" i="3"/>
  <c r="BH3134" i="3"/>
  <c r="BG3134" i="3"/>
  <c r="BF3134" i="3"/>
  <c r="T3134" i="3"/>
  <c r="R3134" i="3"/>
  <c r="P3134" i="3"/>
  <c r="BI3131" i="3"/>
  <c r="BH3131" i="3"/>
  <c r="BG3131" i="3"/>
  <c r="BF3131" i="3"/>
  <c r="T3131" i="3"/>
  <c r="R3131" i="3"/>
  <c r="P3131" i="3"/>
  <c r="BI3128" i="3"/>
  <c r="BH3128" i="3"/>
  <c r="BG3128" i="3"/>
  <c r="BF3128" i="3"/>
  <c r="T3128" i="3"/>
  <c r="R3128" i="3"/>
  <c r="P3128" i="3"/>
  <c r="BI3125" i="3"/>
  <c r="BH3125" i="3"/>
  <c r="BG3125" i="3"/>
  <c r="BF3125" i="3"/>
  <c r="T3125" i="3"/>
  <c r="R3125" i="3"/>
  <c r="P3125" i="3"/>
  <c r="BI3122" i="3"/>
  <c r="BH3122" i="3"/>
  <c r="BG3122" i="3"/>
  <c r="BF3122" i="3"/>
  <c r="T3122" i="3"/>
  <c r="R3122" i="3"/>
  <c r="P3122" i="3"/>
  <c r="BI3110" i="3"/>
  <c r="BH3110" i="3"/>
  <c r="BG3110" i="3"/>
  <c r="BF3110" i="3"/>
  <c r="T3110" i="3"/>
  <c r="R3110" i="3"/>
  <c r="P3110" i="3"/>
  <c r="BI3107" i="3"/>
  <c r="BH3107" i="3"/>
  <c r="BG3107" i="3"/>
  <c r="BF3107" i="3"/>
  <c r="T3107" i="3"/>
  <c r="R3107" i="3"/>
  <c r="P3107" i="3"/>
  <c r="BI3104" i="3"/>
  <c r="BH3104" i="3"/>
  <c r="BG3104" i="3"/>
  <c r="BF3104" i="3"/>
  <c r="T3104" i="3"/>
  <c r="R3104" i="3"/>
  <c r="P3104" i="3"/>
  <c r="BI3101" i="3"/>
  <c r="BH3101" i="3"/>
  <c r="BG3101" i="3"/>
  <c r="BF3101" i="3"/>
  <c r="T3101" i="3"/>
  <c r="R3101" i="3"/>
  <c r="P3101" i="3"/>
  <c r="BI3099" i="3"/>
  <c r="BH3099" i="3"/>
  <c r="BG3099" i="3"/>
  <c r="BF3099" i="3"/>
  <c r="T3099" i="3"/>
  <c r="R3099" i="3"/>
  <c r="P3099" i="3"/>
  <c r="BI3097" i="3"/>
  <c r="BH3097" i="3"/>
  <c r="BG3097" i="3"/>
  <c r="BF3097" i="3"/>
  <c r="T3097" i="3"/>
  <c r="R3097" i="3"/>
  <c r="P3097" i="3"/>
  <c r="BI3095" i="3"/>
  <c r="BH3095" i="3"/>
  <c r="BG3095" i="3"/>
  <c r="BF3095" i="3"/>
  <c r="T3095" i="3"/>
  <c r="R3095" i="3"/>
  <c r="P3095" i="3"/>
  <c r="BI3093" i="3"/>
  <c r="BH3093" i="3"/>
  <c r="BG3093" i="3"/>
  <c r="BF3093" i="3"/>
  <c r="T3093" i="3"/>
  <c r="R3093" i="3"/>
  <c r="P3093" i="3"/>
  <c r="BI3091" i="3"/>
  <c r="BH3091" i="3"/>
  <c r="BG3091" i="3"/>
  <c r="BF3091" i="3"/>
  <c r="T3091" i="3"/>
  <c r="R3091" i="3"/>
  <c r="P3091" i="3"/>
  <c r="BI3089" i="3"/>
  <c r="BH3089" i="3"/>
  <c r="BG3089" i="3"/>
  <c r="BF3089" i="3"/>
  <c r="T3089" i="3"/>
  <c r="R3089" i="3"/>
  <c r="P3089" i="3"/>
  <c r="BI3087" i="3"/>
  <c r="BH3087" i="3"/>
  <c r="BG3087" i="3"/>
  <c r="BF3087" i="3"/>
  <c r="T3087" i="3"/>
  <c r="R3087" i="3"/>
  <c r="P3087" i="3"/>
  <c r="BI3085" i="3"/>
  <c r="BH3085" i="3"/>
  <c r="BG3085" i="3"/>
  <c r="BF3085" i="3"/>
  <c r="T3085" i="3"/>
  <c r="R3085" i="3"/>
  <c r="P3085" i="3"/>
  <c r="BI3083" i="3"/>
  <c r="BH3083" i="3"/>
  <c r="BG3083" i="3"/>
  <c r="BF3083" i="3"/>
  <c r="T3083" i="3"/>
  <c r="R3083" i="3"/>
  <c r="P3083" i="3"/>
  <c r="BI3081" i="3"/>
  <c r="BH3081" i="3"/>
  <c r="BG3081" i="3"/>
  <c r="BF3081" i="3"/>
  <c r="T3081" i="3"/>
  <c r="R3081" i="3"/>
  <c r="P3081" i="3"/>
  <c r="BI3079" i="3"/>
  <c r="BH3079" i="3"/>
  <c r="BG3079" i="3"/>
  <c r="BF3079" i="3"/>
  <c r="T3079" i="3"/>
  <c r="R3079" i="3"/>
  <c r="P3079" i="3"/>
  <c r="BI3077" i="3"/>
  <c r="BH3077" i="3"/>
  <c r="BG3077" i="3"/>
  <c r="BF3077" i="3"/>
  <c r="T3077" i="3"/>
  <c r="R3077" i="3"/>
  <c r="P3077" i="3"/>
  <c r="BI3075" i="3"/>
  <c r="BH3075" i="3"/>
  <c r="BG3075" i="3"/>
  <c r="BF3075" i="3"/>
  <c r="T3075" i="3"/>
  <c r="R3075" i="3"/>
  <c r="P3075" i="3"/>
  <c r="BI3073" i="3"/>
  <c r="BH3073" i="3"/>
  <c r="BG3073" i="3"/>
  <c r="BF3073" i="3"/>
  <c r="T3073" i="3"/>
  <c r="R3073" i="3"/>
  <c r="P3073" i="3"/>
  <c r="BI3071" i="3"/>
  <c r="BH3071" i="3"/>
  <c r="BG3071" i="3"/>
  <c r="BF3071" i="3"/>
  <c r="T3071" i="3"/>
  <c r="R3071" i="3"/>
  <c r="P3071" i="3"/>
  <c r="BI3069" i="3"/>
  <c r="BH3069" i="3"/>
  <c r="BG3069" i="3"/>
  <c r="BF3069" i="3"/>
  <c r="T3069" i="3"/>
  <c r="R3069" i="3"/>
  <c r="P3069" i="3"/>
  <c r="BI3067" i="3"/>
  <c r="BH3067" i="3"/>
  <c r="BG3067" i="3"/>
  <c r="BF3067" i="3"/>
  <c r="T3067" i="3"/>
  <c r="R3067" i="3"/>
  <c r="P3067" i="3"/>
  <c r="BI3065" i="3"/>
  <c r="BH3065" i="3"/>
  <c r="BG3065" i="3"/>
  <c r="BF3065" i="3"/>
  <c r="T3065" i="3"/>
  <c r="R3065" i="3"/>
  <c r="P3065" i="3"/>
  <c r="BI3063" i="3"/>
  <c r="BH3063" i="3"/>
  <c r="BG3063" i="3"/>
  <c r="BF3063" i="3"/>
  <c r="T3063" i="3"/>
  <c r="R3063" i="3"/>
  <c r="P3063" i="3"/>
  <c r="BI3061" i="3"/>
  <c r="BH3061" i="3"/>
  <c r="BG3061" i="3"/>
  <c r="BF3061" i="3"/>
  <c r="T3061" i="3"/>
  <c r="R3061" i="3"/>
  <c r="P3061" i="3"/>
  <c r="BI3059" i="3"/>
  <c r="BH3059" i="3"/>
  <c r="BG3059" i="3"/>
  <c r="BF3059" i="3"/>
  <c r="T3059" i="3"/>
  <c r="R3059" i="3"/>
  <c r="P3059" i="3"/>
  <c r="BI3057" i="3"/>
  <c r="BH3057" i="3"/>
  <c r="BG3057" i="3"/>
  <c r="BF3057" i="3"/>
  <c r="T3057" i="3"/>
  <c r="R3057" i="3"/>
  <c r="P3057" i="3"/>
  <c r="BI3055" i="3"/>
  <c r="BH3055" i="3"/>
  <c r="BG3055" i="3"/>
  <c r="BF3055" i="3"/>
  <c r="T3055" i="3"/>
  <c r="R3055" i="3"/>
  <c r="P3055" i="3"/>
  <c r="BI3053" i="3"/>
  <c r="BH3053" i="3"/>
  <c r="BG3053" i="3"/>
  <c r="BF3053" i="3"/>
  <c r="T3053" i="3"/>
  <c r="R3053" i="3"/>
  <c r="P3053" i="3"/>
  <c r="BI3051" i="3"/>
  <c r="BH3051" i="3"/>
  <c r="BG3051" i="3"/>
  <c r="BF3051" i="3"/>
  <c r="T3051" i="3"/>
  <c r="R3051" i="3"/>
  <c r="P3051" i="3"/>
  <c r="BI3049" i="3"/>
  <c r="BH3049" i="3"/>
  <c r="BG3049" i="3"/>
  <c r="BF3049" i="3"/>
  <c r="T3049" i="3"/>
  <c r="R3049" i="3"/>
  <c r="P3049" i="3"/>
  <c r="BI3047" i="3"/>
  <c r="BH3047" i="3"/>
  <c r="BG3047" i="3"/>
  <c r="BF3047" i="3"/>
  <c r="T3047" i="3"/>
  <c r="R3047" i="3"/>
  <c r="P3047" i="3"/>
  <c r="BI3045" i="3"/>
  <c r="BH3045" i="3"/>
  <c r="BG3045" i="3"/>
  <c r="BF3045" i="3"/>
  <c r="T3045" i="3"/>
  <c r="R3045" i="3"/>
  <c r="P3045" i="3"/>
  <c r="BI3043" i="3"/>
  <c r="BH3043" i="3"/>
  <c r="BG3043" i="3"/>
  <c r="BF3043" i="3"/>
  <c r="T3043" i="3"/>
  <c r="R3043" i="3"/>
  <c r="P3043" i="3"/>
  <c r="BI3041" i="3"/>
  <c r="BH3041" i="3"/>
  <c r="BG3041" i="3"/>
  <c r="BF3041" i="3"/>
  <c r="T3041" i="3"/>
  <c r="R3041" i="3"/>
  <c r="P3041" i="3"/>
  <c r="BI3039" i="3"/>
  <c r="BH3039" i="3"/>
  <c r="BG3039" i="3"/>
  <c r="BF3039" i="3"/>
  <c r="T3039" i="3"/>
  <c r="R3039" i="3"/>
  <c r="P3039" i="3"/>
  <c r="BI3037" i="3"/>
  <c r="BH3037" i="3"/>
  <c r="BG3037" i="3"/>
  <c r="BF3037" i="3"/>
  <c r="T3037" i="3"/>
  <c r="R3037" i="3"/>
  <c r="P3037" i="3"/>
  <c r="BI3035" i="3"/>
  <c r="BH3035" i="3"/>
  <c r="BG3035" i="3"/>
  <c r="BF3035" i="3"/>
  <c r="T3035" i="3"/>
  <c r="R3035" i="3"/>
  <c r="P3035" i="3"/>
  <c r="BI3033" i="3"/>
  <c r="BH3033" i="3"/>
  <c r="BG3033" i="3"/>
  <c r="BF3033" i="3"/>
  <c r="T3033" i="3"/>
  <c r="R3033" i="3"/>
  <c r="P3033" i="3"/>
  <c r="BI3031" i="3"/>
  <c r="BH3031" i="3"/>
  <c r="BG3031" i="3"/>
  <c r="BF3031" i="3"/>
  <c r="T3031" i="3"/>
  <c r="R3031" i="3"/>
  <c r="P3031" i="3"/>
  <c r="BI3029" i="3"/>
  <c r="BH3029" i="3"/>
  <c r="BG3029" i="3"/>
  <c r="BF3029" i="3"/>
  <c r="T3029" i="3"/>
  <c r="R3029" i="3"/>
  <c r="P3029" i="3"/>
  <c r="BI3027" i="3"/>
  <c r="BH3027" i="3"/>
  <c r="BG3027" i="3"/>
  <c r="BF3027" i="3"/>
  <c r="T3027" i="3"/>
  <c r="R3027" i="3"/>
  <c r="P3027" i="3"/>
  <c r="BI3024" i="3"/>
  <c r="BH3024" i="3"/>
  <c r="BG3024" i="3"/>
  <c r="BF3024" i="3"/>
  <c r="T3024" i="3"/>
  <c r="R3024" i="3"/>
  <c r="P3024" i="3"/>
  <c r="BI3019" i="3"/>
  <c r="BH3019" i="3"/>
  <c r="BG3019" i="3"/>
  <c r="BF3019" i="3"/>
  <c r="T3019" i="3"/>
  <c r="R3019" i="3"/>
  <c r="P3019" i="3"/>
  <c r="BI3016" i="3"/>
  <c r="BH3016" i="3"/>
  <c r="BG3016" i="3"/>
  <c r="BF3016" i="3"/>
  <c r="T3016" i="3"/>
  <c r="R3016" i="3"/>
  <c r="P3016" i="3"/>
  <c r="BI3010" i="3"/>
  <c r="BH3010" i="3"/>
  <c r="BG3010" i="3"/>
  <c r="BF3010" i="3"/>
  <c r="T3010" i="3"/>
  <c r="R3010" i="3"/>
  <c r="P3010" i="3"/>
  <c r="BI3005" i="3"/>
  <c r="BH3005" i="3"/>
  <c r="BG3005" i="3"/>
  <c r="BF3005" i="3"/>
  <c r="T3005" i="3"/>
  <c r="R3005" i="3"/>
  <c r="P3005" i="3"/>
  <c r="BI3000" i="3"/>
  <c r="BH3000" i="3"/>
  <c r="BG3000" i="3"/>
  <c r="BF3000" i="3"/>
  <c r="T3000" i="3"/>
  <c r="R3000" i="3"/>
  <c r="P3000" i="3"/>
  <c r="BI2993" i="3"/>
  <c r="BH2993" i="3"/>
  <c r="BG2993" i="3"/>
  <c r="BF2993" i="3"/>
  <c r="T2993" i="3"/>
  <c r="R2993" i="3"/>
  <c r="P2993" i="3"/>
  <c r="BI2990" i="3"/>
  <c r="BH2990" i="3"/>
  <c r="BG2990" i="3"/>
  <c r="BF2990" i="3"/>
  <c r="T2990" i="3"/>
  <c r="R2990" i="3"/>
  <c r="P2990" i="3"/>
  <c r="BI2987" i="3"/>
  <c r="BH2987" i="3"/>
  <c r="BG2987" i="3"/>
  <c r="BF2987" i="3"/>
  <c r="T2987" i="3"/>
  <c r="R2987" i="3"/>
  <c r="P2987" i="3"/>
  <c r="BI2984" i="3"/>
  <c r="BH2984" i="3"/>
  <c r="BG2984" i="3"/>
  <c r="BF2984" i="3"/>
  <c r="T2984" i="3"/>
  <c r="R2984" i="3"/>
  <c r="P2984" i="3"/>
  <c r="BI2981" i="3"/>
  <c r="BH2981" i="3"/>
  <c r="BG2981" i="3"/>
  <c r="BF2981" i="3"/>
  <c r="T2981" i="3"/>
  <c r="R2981" i="3"/>
  <c r="P2981" i="3"/>
  <c r="BI2978" i="3"/>
  <c r="BH2978" i="3"/>
  <c r="BG2978" i="3"/>
  <c r="BF2978" i="3"/>
  <c r="T2978" i="3"/>
  <c r="R2978" i="3"/>
  <c r="P2978" i="3"/>
  <c r="BI2975" i="3"/>
  <c r="BH2975" i="3"/>
  <c r="BG2975" i="3"/>
  <c r="BF2975" i="3"/>
  <c r="T2975" i="3"/>
  <c r="R2975" i="3"/>
  <c r="P2975" i="3"/>
  <c r="BI2972" i="3"/>
  <c r="BH2972" i="3"/>
  <c r="BG2972" i="3"/>
  <c r="BF2972" i="3"/>
  <c r="T2972" i="3"/>
  <c r="R2972" i="3"/>
  <c r="P2972" i="3"/>
  <c r="BI2969" i="3"/>
  <c r="BH2969" i="3"/>
  <c r="BG2969" i="3"/>
  <c r="BF2969" i="3"/>
  <c r="T2969" i="3"/>
  <c r="R2969" i="3"/>
  <c r="P2969" i="3"/>
  <c r="BI2966" i="3"/>
  <c r="BH2966" i="3"/>
  <c r="BG2966" i="3"/>
  <c r="BF2966" i="3"/>
  <c r="T2966" i="3"/>
  <c r="R2966" i="3"/>
  <c r="P2966" i="3"/>
  <c r="BI2963" i="3"/>
  <c r="BH2963" i="3"/>
  <c r="BG2963" i="3"/>
  <c r="BF2963" i="3"/>
  <c r="T2963" i="3"/>
  <c r="R2963" i="3"/>
  <c r="P2963" i="3"/>
  <c r="BI2960" i="3"/>
  <c r="BH2960" i="3"/>
  <c r="BG2960" i="3"/>
  <c r="BF2960" i="3"/>
  <c r="T2960" i="3"/>
  <c r="R2960" i="3"/>
  <c r="P2960" i="3"/>
  <c r="BI2957" i="3"/>
  <c r="BH2957" i="3"/>
  <c r="BG2957" i="3"/>
  <c r="BF2957" i="3"/>
  <c r="T2957" i="3"/>
  <c r="R2957" i="3"/>
  <c r="P2957" i="3"/>
  <c r="BI2954" i="3"/>
  <c r="BH2954" i="3"/>
  <c r="BG2954" i="3"/>
  <c r="BF2954" i="3"/>
  <c r="T2954" i="3"/>
  <c r="R2954" i="3"/>
  <c r="P2954" i="3"/>
  <c r="BI2951" i="3"/>
  <c r="BH2951" i="3"/>
  <c r="BG2951" i="3"/>
  <c r="BF2951" i="3"/>
  <c r="T2951" i="3"/>
  <c r="R2951" i="3"/>
  <c r="P2951" i="3"/>
  <c r="BI2948" i="3"/>
  <c r="BH2948" i="3"/>
  <c r="BG2948" i="3"/>
  <c r="BF2948" i="3"/>
  <c r="T2948" i="3"/>
  <c r="R2948" i="3"/>
  <c r="P2948" i="3"/>
  <c r="BI2945" i="3"/>
  <c r="BH2945" i="3"/>
  <c r="BG2945" i="3"/>
  <c r="BF2945" i="3"/>
  <c r="T2945" i="3"/>
  <c r="R2945" i="3"/>
  <c r="P2945" i="3"/>
  <c r="BI2942" i="3"/>
  <c r="BH2942" i="3"/>
  <c r="BG2942" i="3"/>
  <c r="BF2942" i="3"/>
  <c r="T2942" i="3"/>
  <c r="R2942" i="3"/>
  <c r="P2942" i="3"/>
  <c r="BI2905" i="3"/>
  <c r="BH2905" i="3"/>
  <c r="BG2905" i="3"/>
  <c r="BF2905" i="3"/>
  <c r="T2905" i="3"/>
  <c r="R2905" i="3"/>
  <c r="P2905" i="3"/>
  <c r="BI2902" i="3"/>
  <c r="BH2902" i="3"/>
  <c r="BG2902" i="3"/>
  <c r="BF2902" i="3"/>
  <c r="T2902" i="3"/>
  <c r="R2902" i="3"/>
  <c r="P2902" i="3"/>
  <c r="BI2899" i="3"/>
  <c r="BH2899" i="3"/>
  <c r="BG2899" i="3"/>
  <c r="BF2899" i="3"/>
  <c r="T2899" i="3"/>
  <c r="R2899" i="3"/>
  <c r="P2899" i="3"/>
  <c r="BI2896" i="3"/>
  <c r="BH2896" i="3"/>
  <c r="BG2896" i="3"/>
  <c r="BF2896" i="3"/>
  <c r="T2896" i="3"/>
  <c r="R2896" i="3"/>
  <c r="P2896" i="3"/>
  <c r="BI2893" i="3"/>
  <c r="BH2893" i="3"/>
  <c r="BG2893" i="3"/>
  <c r="BF2893" i="3"/>
  <c r="T2893" i="3"/>
  <c r="R2893" i="3"/>
  <c r="P2893" i="3"/>
  <c r="BI2890" i="3"/>
  <c r="BH2890" i="3"/>
  <c r="BG2890" i="3"/>
  <c r="BF2890" i="3"/>
  <c r="T2890" i="3"/>
  <c r="R2890" i="3"/>
  <c r="P2890" i="3"/>
  <c r="BI2885" i="3"/>
  <c r="BH2885" i="3"/>
  <c r="BG2885" i="3"/>
  <c r="BF2885" i="3"/>
  <c r="T2885" i="3"/>
  <c r="R2885" i="3"/>
  <c r="P2885" i="3"/>
  <c r="BI2870" i="3"/>
  <c r="BH2870" i="3"/>
  <c r="BG2870" i="3"/>
  <c r="BF2870" i="3"/>
  <c r="T2870" i="3"/>
  <c r="R2870" i="3"/>
  <c r="P2870" i="3"/>
  <c r="BI2867" i="3"/>
  <c r="BH2867" i="3"/>
  <c r="BG2867" i="3"/>
  <c r="BF2867" i="3"/>
  <c r="T2867" i="3"/>
  <c r="R2867" i="3"/>
  <c r="P2867" i="3"/>
  <c r="BI2862" i="3"/>
  <c r="BH2862" i="3"/>
  <c r="BG2862" i="3"/>
  <c r="BF2862" i="3"/>
  <c r="T2862" i="3"/>
  <c r="R2862" i="3"/>
  <c r="P2862" i="3"/>
  <c r="BI2859" i="3"/>
  <c r="BH2859" i="3"/>
  <c r="BG2859" i="3"/>
  <c r="BF2859" i="3"/>
  <c r="T2859" i="3"/>
  <c r="R2859" i="3"/>
  <c r="P2859" i="3"/>
  <c r="BI2852" i="3"/>
  <c r="BH2852" i="3"/>
  <c r="BG2852" i="3"/>
  <c r="BF2852" i="3"/>
  <c r="T2852" i="3"/>
  <c r="R2852" i="3"/>
  <c r="P2852" i="3"/>
  <c r="BI2849" i="3"/>
  <c r="BH2849" i="3"/>
  <c r="BG2849" i="3"/>
  <c r="BF2849" i="3"/>
  <c r="T2849" i="3"/>
  <c r="R2849" i="3"/>
  <c r="P2849" i="3"/>
  <c r="BI2818" i="3"/>
  <c r="BH2818" i="3"/>
  <c r="BG2818" i="3"/>
  <c r="BF2818" i="3"/>
  <c r="T2818" i="3"/>
  <c r="R2818" i="3"/>
  <c r="P2818" i="3"/>
  <c r="BI2815" i="3"/>
  <c r="BH2815" i="3"/>
  <c r="BG2815" i="3"/>
  <c r="BF2815" i="3"/>
  <c r="T2815" i="3"/>
  <c r="R2815" i="3"/>
  <c r="P2815" i="3"/>
  <c r="BI2812" i="3"/>
  <c r="BH2812" i="3"/>
  <c r="BG2812" i="3"/>
  <c r="BF2812" i="3"/>
  <c r="T2812" i="3"/>
  <c r="R2812" i="3"/>
  <c r="P2812" i="3"/>
  <c r="BI2807" i="3"/>
  <c r="BH2807" i="3"/>
  <c r="BG2807" i="3"/>
  <c r="BF2807" i="3"/>
  <c r="T2807" i="3"/>
  <c r="R2807" i="3"/>
  <c r="P2807" i="3"/>
  <c r="BI2804" i="3"/>
  <c r="BH2804" i="3"/>
  <c r="BG2804" i="3"/>
  <c r="BF2804" i="3"/>
  <c r="T2804" i="3"/>
  <c r="R2804" i="3"/>
  <c r="P2804" i="3"/>
  <c r="BI2801" i="3"/>
  <c r="BH2801" i="3"/>
  <c r="BG2801" i="3"/>
  <c r="BF2801" i="3"/>
  <c r="T2801" i="3"/>
  <c r="R2801" i="3"/>
  <c r="P2801" i="3"/>
  <c r="BI2796" i="3"/>
  <c r="BH2796" i="3"/>
  <c r="BG2796" i="3"/>
  <c r="BF2796" i="3"/>
  <c r="T2796" i="3"/>
  <c r="R2796" i="3"/>
  <c r="P2796" i="3"/>
  <c r="BI2793" i="3"/>
  <c r="BH2793" i="3"/>
  <c r="BG2793" i="3"/>
  <c r="BF2793" i="3"/>
  <c r="T2793" i="3"/>
  <c r="R2793" i="3"/>
  <c r="P2793" i="3"/>
  <c r="BI2790" i="3"/>
  <c r="BH2790" i="3"/>
  <c r="BG2790" i="3"/>
  <c r="BF2790" i="3"/>
  <c r="T2790" i="3"/>
  <c r="R2790" i="3"/>
  <c r="P2790" i="3"/>
  <c r="BI2787" i="3"/>
  <c r="BH2787" i="3"/>
  <c r="BG2787" i="3"/>
  <c r="BF2787" i="3"/>
  <c r="T2787" i="3"/>
  <c r="R2787" i="3"/>
  <c r="P2787" i="3"/>
  <c r="BI2784" i="3"/>
  <c r="BH2784" i="3"/>
  <c r="BG2784" i="3"/>
  <c r="BF2784" i="3"/>
  <c r="T2784" i="3"/>
  <c r="R2784" i="3"/>
  <c r="P2784" i="3"/>
  <c r="BI2781" i="3"/>
  <c r="BH2781" i="3"/>
  <c r="BG2781" i="3"/>
  <c r="BF2781" i="3"/>
  <c r="T2781" i="3"/>
  <c r="R2781" i="3"/>
  <c r="P2781" i="3"/>
  <c r="BI2778" i="3"/>
  <c r="BH2778" i="3"/>
  <c r="BG2778" i="3"/>
  <c r="BF2778" i="3"/>
  <c r="T2778" i="3"/>
  <c r="R2778" i="3"/>
  <c r="P2778" i="3"/>
  <c r="BI2775" i="3"/>
  <c r="BH2775" i="3"/>
  <c r="BG2775" i="3"/>
  <c r="BF2775" i="3"/>
  <c r="T2775" i="3"/>
  <c r="R2775" i="3"/>
  <c r="P2775" i="3"/>
  <c r="BI2767" i="3"/>
  <c r="BH2767" i="3"/>
  <c r="BG2767" i="3"/>
  <c r="BF2767" i="3"/>
  <c r="T2767" i="3"/>
  <c r="R2767" i="3"/>
  <c r="P2767" i="3"/>
  <c r="BI2764" i="3"/>
  <c r="BH2764" i="3"/>
  <c r="BG2764" i="3"/>
  <c r="BF2764" i="3"/>
  <c r="T2764" i="3"/>
  <c r="R2764" i="3"/>
  <c r="P2764" i="3"/>
  <c r="BI2761" i="3"/>
  <c r="BH2761" i="3"/>
  <c r="BG2761" i="3"/>
  <c r="BF2761" i="3"/>
  <c r="T2761" i="3"/>
  <c r="R2761" i="3"/>
  <c r="P2761" i="3"/>
  <c r="BI2758" i="3"/>
  <c r="BH2758" i="3"/>
  <c r="BG2758" i="3"/>
  <c r="BF2758" i="3"/>
  <c r="T2758" i="3"/>
  <c r="R2758" i="3"/>
  <c r="P2758" i="3"/>
  <c r="BI2755" i="3"/>
  <c r="BH2755" i="3"/>
  <c r="BG2755" i="3"/>
  <c r="BF2755" i="3"/>
  <c r="T2755" i="3"/>
  <c r="R2755" i="3"/>
  <c r="P2755" i="3"/>
  <c r="BI2752" i="3"/>
  <c r="BH2752" i="3"/>
  <c r="BG2752" i="3"/>
  <c r="BF2752" i="3"/>
  <c r="T2752" i="3"/>
  <c r="R2752" i="3"/>
  <c r="P2752" i="3"/>
  <c r="BI2749" i="3"/>
  <c r="BH2749" i="3"/>
  <c r="BG2749" i="3"/>
  <c r="BF2749" i="3"/>
  <c r="T2749" i="3"/>
  <c r="R2749" i="3"/>
  <c r="P2749" i="3"/>
  <c r="BI2746" i="3"/>
  <c r="BH2746" i="3"/>
  <c r="BG2746" i="3"/>
  <c r="BF2746" i="3"/>
  <c r="T2746" i="3"/>
  <c r="R2746" i="3"/>
  <c r="P2746" i="3"/>
  <c r="BI2736" i="3"/>
  <c r="BH2736" i="3"/>
  <c r="BG2736" i="3"/>
  <c r="BF2736" i="3"/>
  <c r="T2736" i="3"/>
  <c r="R2736" i="3"/>
  <c r="P2736" i="3"/>
  <c r="BI2733" i="3"/>
  <c r="BH2733" i="3"/>
  <c r="BG2733" i="3"/>
  <c r="BF2733" i="3"/>
  <c r="T2733" i="3"/>
  <c r="R2733" i="3"/>
  <c r="P2733" i="3"/>
  <c r="BI2730" i="3"/>
  <c r="BH2730" i="3"/>
  <c r="BG2730" i="3"/>
  <c r="BF2730" i="3"/>
  <c r="T2730" i="3"/>
  <c r="R2730" i="3"/>
  <c r="P2730" i="3"/>
  <c r="BI2724" i="3"/>
  <c r="BH2724" i="3"/>
  <c r="BG2724" i="3"/>
  <c r="BF2724" i="3"/>
  <c r="T2724" i="3"/>
  <c r="R2724" i="3"/>
  <c r="P2724" i="3"/>
  <c r="BI2719" i="3"/>
  <c r="BH2719" i="3"/>
  <c r="BG2719" i="3"/>
  <c r="BF2719" i="3"/>
  <c r="T2719" i="3"/>
  <c r="R2719" i="3"/>
  <c r="P2719" i="3"/>
  <c r="BI2711" i="3"/>
  <c r="BH2711" i="3"/>
  <c r="BG2711" i="3"/>
  <c r="BF2711" i="3"/>
  <c r="T2711" i="3"/>
  <c r="R2711" i="3"/>
  <c r="P2711" i="3"/>
  <c r="BI2696" i="3"/>
  <c r="BH2696" i="3"/>
  <c r="BG2696" i="3"/>
  <c r="BF2696" i="3"/>
  <c r="T2696" i="3"/>
  <c r="R2696" i="3"/>
  <c r="P2696" i="3"/>
  <c r="BI2681" i="3"/>
  <c r="BH2681" i="3"/>
  <c r="BG2681" i="3"/>
  <c r="BF2681" i="3"/>
  <c r="T2681" i="3"/>
  <c r="R2681" i="3"/>
  <c r="P2681" i="3"/>
  <c r="BI2678" i="3"/>
  <c r="BH2678" i="3"/>
  <c r="BG2678" i="3"/>
  <c r="BF2678" i="3"/>
  <c r="T2678" i="3"/>
  <c r="R2678" i="3"/>
  <c r="P2678" i="3"/>
  <c r="BI2675" i="3"/>
  <c r="BH2675" i="3"/>
  <c r="BG2675" i="3"/>
  <c r="BF2675" i="3"/>
  <c r="T2675" i="3"/>
  <c r="R2675" i="3"/>
  <c r="P2675" i="3"/>
  <c r="BI2672" i="3"/>
  <c r="BH2672" i="3"/>
  <c r="BG2672" i="3"/>
  <c r="BF2672" i="3"/>
  <c r="T2672" i="3"/>
  <c r="R2672" i="3"/>
  <c r="P2672" i="3"/>
  <c r="BI2669" i="3"/>
  <c r="BH2669" i="3"/>
  <c r="BG2669" i="3"/>
  <c r="BF2669" i="3"/>
  <c r="T2669" i="3"/>
  <c r="R2669" i="3"/>
  <c r="P2669" i="3"/>
  <c r="BI2660" i="3"/>
  <c r="BH2660" i="3"/>
  <c r="BG2660" i="3"/>
  <c r="BF2660" i="3"/>
  <c r="T2660" i="3"/>
  <c r="R2660" i="3"/>
  <c r="P2660" i="3"/>
  <c r="BI2655" i="3"/>
  <c r="BH2655" i="3"/>
  <c r="BG2655" i="3"/>
  <c r="BF2655" i="3"/>
  <c r="T2655" i="3"/>
  <c r="R2655" i="3"/>
  <c r="P2655" i="3"/>
  <c r="BI2652" i="3"/>
  <c r="BH2652" i="3"/>
  <c r="BG2652" i="3"/>
  <c r="BF2652" i="3"/>
  <c r="T2652" i="3"/>
  <c r="R2652" i="3"/>
  <c r="P2652" i="3"/>
  <c r="BI2641" i="3"/>
  <c r="BH2641" i="3"/>
  <c r="BG2641" i="3"/>
  <c r="BF2641" i="3"/>
  <c r="T2641" i="3"/>
  <c r="R2641" i="3"/>
  <c r="P2641" i="3"/>
  <c r="BI2634" i="3"/>
  <c r="BH2634" i="3"/>
  <c r="BG2634" i="3"/>
  <c r="BF2634" i="3"/>
  <c r="T2634" i="3"/>
  <c r="R2634" i="3"/>
  <c r="P2634" i="3"/>
  <c r="BI2629" i="3"/>
  <c r="BH2629" i="3"/>
  <c r="BG2629" i="3"/>
  <c r="BF2629" i="3"/>
  <c r="T2629" i="3"/>
  <c r="R2629" i="3"/>
  <c r="P2629" i="3"/>
  <c r="BI2620" i="3"/>
  <c r="BH2620" i="3"/>
  <c r="BG2620" i="3"/>
  <c r="BF2620" i="3"/>
  <c r="T2620" i="3"/>
  <c r="R2620" i="3"/>
  <c r="P2620" i="3"/>
  <c r="BI2603" i="3"/>
  <c r="BH2603" i="3"/>
  <c r="BG2603" i="3"/>
  <c r="BF2603" i="3"/>
  <c r="T2603" i="3"/>
  <c r="R2603" i="3"/>
  <c r="P2603" i="3"/>
  <c r="BI2586" i="3"/>
  <c r="BH2586" i="3"/>
  <c r="BG2586" i="3"/>
  <c r="BF2586" i="3"/>
  <c r="T2586" i="3"/>
  <c r="R2586" i="3"/>
  <c r="P2586" i="3"/>
  <c r="BI2584" i="3"/>
  <c r="BH2584" i="3"/>
  <c r="BG2584" i="3"/>
  <c r="BF2584" i="3"/>
  <c r="T2584" i="3"/>
  <c r="R2584" i="3"/>
  <c r="P2584" i="3"/>
  <c r="BI2581" i="3"/>
  <c r="BH2581" i="3"/>
  <c r="BG2581" i="3"/>
  <c r="BF2581" i="3"/>
  <c r="T2581" i="3"/>
  <c r="R2581" i="3"/>
  <c r="P2581" i="3"/>
  <c r="BI2578" i="3"/>
  <c r="BH2578" i="3"/>
  <c r="BG2578" i="3"/>
  <c r="BF2578" i="3"/>
  <c r="T2578" i="3"/>
  <c r="R2578" i="3"/>
  <c r="P2578" i="3"/>
  <c r="BI2575" i="3"/>
  <c r="BH2575" i="3"/>
  <c r="BG2575" i="3"/>
  <c r="BF2575" i="3"/>
  <c r="T2575" i="3"/>
  <c r="R2575" i="3"/>
  <c r="P2575" i="3"/>
  <c r="BI2572" i="3"/>
  <c r="BH2572" i="3"/>
  <c r="BG2572" i="3"/>
  <c r="BF2572" i="3"/>
  <c r="T2572" i="3"/>
  <c r="R2572" i="3"/>
  <c r="P2572" i="3"/>
  <c r="BI2569" i="3"/>
  <c r="BH2569" i="3"/>
  <c r="BG2569" i="3"/>
  <c r="BF2569" i="3"/>
  <c r="T2569" i="3"/>
  <c r="R2569" i="3"/>
  <c r="P2569" i="3"/>
  <c r="BI2566" i="3"/>
  <c r="BH2566" i="3"/>
  <c r="BG2566" i="3"/>
  <c r="BF2566" i="3"/>
  <c r="T2566" i="3"/>
  <c r="R2566" i="3"/>
  <c r="P2566" i="3"/>
  <c r="BI2563" i="3"/>
  <c r="BH2563" i="3"/>
  <c r="BG2563" i="3"/>
  <c r="BF2563" i="3"/>
  <c r="T2563" i="3"/>
  <c r="R2563" i="3"/>
  <c r="P2563" i="3"/>
  <c r="BI2560" i="3"/>
  <c r="BH2560" i="3"/>
  <c r="BG2560" i="3"/>
  <c r="BF2560" i="3"/>
  <c r="T2560" i="3"/>
  <c r="R2560" i="3"/>
  <c r="P2560" i="3"/>
  <c r="BI2557" i="3"/>
  <c r="BH2557" i="3"/>
  <c r="BG2557" i="3"/>
  <c r="BF2557" i="3"/>
  <c r="T2557" i="3"/>
  <c r="R2557" i="3"/>
  <c r="P2557" i="3"/>
  <c r="BI2554" i="3"/>
  <c r="BH2554" i="3"/>
  <c r="BG2554" i="3"/>
  <c r="BF2554" i="3"/>
  <c r="T2554" i="3"/>
  <c r="R2554" i="3"/>
  <c r="P2554" i="3"/>
  <c r="BI2514" i="3"/>
  <c r="BH2514" i="3"/>
  <c r="BG2514" i="3"/>
  <c r="BF2514" i="3"/>
  <c r="T2514" i="3"/>
  <c r="R2514" i="3"/>
  <c r="P2514" i="3"/>
  <c r="BI2474" i="3"/>
  <c r="BH2474" i="3"/>
  <c r="BG2474" i="3"/>
  <c r="BF2474" i="3"/>
  <c r="T2474" i="3"/>
  <c r="R2474" i="3"/>
  <c r="P2474" i="3"/>
  <c r="BI2434" i="3"/>
  <c r="BH2434" i="3"/>
  <c r="BG2434" i="3"/>
  <c r="BF2434" i="3"/>
  <c r="T2434" i="3"/>
  <c r="R2434" i="3"/>
  <c r="P2434" i="3"/>
  <c r="BI2394" i="3"/>
  <c r="BH2394" i="3"/>
  <c r="BG2394" i="3"/>
  <c r="BF2394" i="3"/>
  <c r="T2394" i="3"/>
  <c r="R2394" i="3"/>
  <c r="P2394" i="3"/>
  <c r="BI2373" i="3"/>
  <c r="BH2373" i="3"/>
  <c r="BG2373" i="3"/>
  <c r="BF2373" i="3"/>
  <c r="T2373" i="3"/>
  <c r="R2373" i="3"/>
  <c r="P2373" i="3"/>
  <c r="BI2352" i="3"/>
  <c r="BH2352" i="3"/>
  <c r="BG2352" i="3"/>
  <c r="BF2352" i="3"/>
  <c r="T2352" i="3"/>
  <c r="R2352" i="3"/>
  <c r="P2352" i="3"/>
  <c r="BI2349" i="3"/>
  <c r="BH2349" i="3"/>
  <c r="BG2349" i="3"/>
  <c r="BF2349" i="3"/>
  <c r="T2349" i="3"/>
  <c r="R2349" i="3"/>
  <c r="P2349" i="3"/>
  <c r="BI2346" i="3"/>
  <c r="BH2346" i="3"/>
  <c r="BG2346" i="3"/>
  <c r="BF2346" i="3"/>
  <c r="T2346" i="3"/>
  <c r="R2346" i="3"/>
  <c r="P2346" i="3"/>
  <c r="BI2343" i="3"/>
  <c r="BH2343" i="3"/>
  <c r="BG2343" i="3"/>
  <c r="BF2343" i="3"/>
  <c r="T2343" i="3"/>
  <c r="R2343" i="3"/>
  <c r="P2343" i="3"/>
  <c r="BI2340" i="3"/>
  <c r="BH2340" i="3"/>
  <c r="BG2340" i="3"/>
  <c r="BF2340" i="3"/>
  <c r="T2340" i="3"/>
  <c r="R2340" i="3"/>
  <c r="P2340" i="3"/>
  <c r="BI2337" i="3"/>
  <c r="BH2337" i="3"/>
  <c r="BG2337" i="3"/>
  <c r="BF2337" i="3"/>
  <c r="T2337" i="3"/>
  <c r="R2337" i="3"/>
  <c r="P2337" i="3"/>
  <c r="BI2334" i="3"/>
  <c r="BH2334" i="3"/>
  <c r="BG2334" i="3"/>
  <c r="BF2334" i="3"/>
  <c r="T2334" i="3"/>
  <c r="R2334" i="3"/>
  <c r="P2334" i="3"/>
  <c r="BI2329" i="3"/>
  <c r="BH2329" i="3"/>
  <c r="BG2329" i="3"/>
  <c r="BF2329" i="3"/>
  <c r="T2329" i="3"/>
  <c r="R2329" i="3"/>
  <c r="P2329" i="3"/>
  <c r="BI2326" i="3"/>
  <c r="BH2326" i="3"/>
  <c r="BG2326" i="3"/>
  <c r="BF2326" i="3"/>
  <c r="T2326" i="3"/>
  <c r="R2326" i="3"/>
  <c r="P2326" i="3"/>
  <c r="BI2323" i="3"/>
  <c r="BH2323" i="3"/>
  <c r="BG2323" i="3"/>
  <c r="BF2323" i="3"/>
  <c r="T2323" i="3"/>
  <c r="R2323" i="3"/>
  <c r="P2323" i="3"/>
  <c r="BI2320" i="3"/>
  <c r="BH2320" i="3"/>
  <c r="BG2320" i="3"/>
  <c r="BF2320" i="3"/>
  <c r="T2320" i="3"/>
  <c r="R2320" i="3"/>
  <c r="P2320" i="3"/>
  <c r="BI2317" i="3"/>
  <c r="BH2317" i="3"/>
  <c r="BG2317" i="3"/>
  <c r="BF2317" i="3"/>
  <c r="T2317" i="3"/>
  <c r="R2317" i="3"/>
  <c r="P2317" i="3"/>
  <c r="BI2314" i="3"/>
  <c r="BH2314" i="3"/>
  <c r="BG2314" i="3"/>
  <c r="BF2314" i="3"/>
  <c r="T2314" i="3"/>
  <c r="R2314" i="3"/>
  <c r="P2314" i="3"/>
  <c r="BI2311" i="3"/>
  <c r="BH2311" i="3"/>
  <c r="BG2311" i="3"/>
  <c r="BF2311" i="3"/>
  <c r="T2311" i="3"/>
  <c r="R2311" i="3"/>
  <c r="P2311" i="3"/>
  <c r="BI2308" i="3"/>
  <c r="BH2308" i="3"/>
  <c r="BG2308" i="3"/>
  <c r="BF2308" i="3"/>
  <c r="T2308" i="3"/>
  <c r="R2308" i="3"/>
  <c r="P2308" i="3"/>
  <c r="BI2305" i="3"/>
  <c r="BH2305" i="3"/>
  <c r="BG2305" i="3"/>
  <c r="BF2305" i="3"/>
  <c r="T2305" i="3"/>
  <c r="R2305" i="3"/>
  <c r="P2305" i="3"/>
  <c r="BI2302" i="3"/>
  <c r="BH2302" i="3"/>
  <c r="BG2302" i="3"/>
  <c r="BF2302" i="3"/>
  <c r="T2302" i="3"/>
  <c r="R2302" i="3"/>
  <c r="P2302" i="3"/>
  <c r="BI2299" i="3"/>
  <c r="BH2299" i="3"/>
  <c r="BG2299" i="3"/>
  <c r="BF2299" i="3"/>
  <c r="T2299" i="3"/>
  <c r="R2299" i="3"/>
  <c r="P2299" i="3"/>
  <c r="BI2296" i="3"/>
  <c r="BH2296" i="3"/>
  <c r="BG2296" i="3"/>
  <c r="BF2296" i="3"/>
  <c r="T2296" i="3"/>
  <c r="R2296" i="3"/>
  <c r="P2296" i="3"/>
  <c r="BI2293" i="3"/>
  <c r="BH2293" i="3"/>
  <c r="BG2293" i="3"/>
  <c r="BF2293" i="3"/>
  <c r="T2293" i="3"/>
  <c r="R2293" i="3"/>
  <c r="P2293" i="3"/>
  <c r="BI2290" i="3"/>
  <c r="BH2290" i="3"/>
  <c r="BG2290" i="3"/>
  <c r="BF2290" i="3"/>
  <c r="T2290" i="3"/>
  <c r="R2290" i="3"/>
  <c r="P2290" i="3"/>
  <c r="BI2275" i="3"/>
  <c r="BH2275" i="3"/>
  <c r="BG2275" i="3"/>
  <c r="BF2275" i="3"/>
  <c r="T2275" i="3"/>
  <c r="R2275" i="3"/>
  <c r="P2275" i="3"/>
  <c r="BI2272" i="3"/>
  <c r="BH2272" i="3"/>
  <c r="BG2272" i="3"/>
  <c r="BF2272" i="3"/>
  <c r="T2272" i="3"/>
  <c r="R2272" i="3"/>
  <c r="P2272" i="3"/>
  <c r="BI2269" i="3"/>
  <c r="BH2269" i="3"/>
  <c r="BG2269" i="3"/>
  <c r="BF2269" i="3"/>
  <c r="T2269" i="3"/>
  <c r="R2269" i="3"/>
  <c r="P2269" i="3"/>
  <c r="BI2266" i="3"/>
  <c r="BH2266" i="3"/>
  <c r="BG2266" i="3"/>
  <c r="BF2266" i="3"/>
  <c r="T2266" i="3"/>
  <c r="R2266" i="3"/>
  <c r="P2266" i="3"/>
  <c r="BI2263" i="3"/>
  <c r="BH2263" i="3"/>
  <c r="BG2263" i="3"/>
  <c r="BF2263" i="3"/>
  <c r="T2263" i="3"/>
  <c r="R2263" i="3"/>
  <c r="P2263" i="3"/>
  <c r="BI2256" i="3"/>
  <c r="BH2256" i="3"/>
  <c r="BG2256" i="3"/>
  <c r="BF2256" i="3"/>
  <c r="T2256" i="3"/>
  <c r="R2256" i="3"/>
  <c r="P2256" i="3"/>
  <c r="BI2253" i="3"/>
  <c r="BH2253" i="3"/>
  <c r="BG2253" i="3"/>
  <c r="BF2253" i="3"/>
  <c r="T2253" i="3"/>
  <c r="R2253" i="3"/>
  <c r="P2253" i="3"/>
  <c r="BI2250" i="3"/>
  <c r="BH2250" i="3"/>
  <c r="BG2250" i="3"/>
  <c r="BF2250" i="3"/>
  <c r="T2250" i="3"/>
  <c r="R2250" i="3"/>
  <c r="P2250" i="3"/>
  <c r="BI2244" i="3"/>
  <c r="BH2244" i="3"/>
  <c r="BG2244" i="3"/>
  <c r="BF2244" i="3"/>
  <c r="T2244" i="3"/>
  <c r="R2244" i="3"/>
  <c r="P2244" i="3"/>
  <c r="BI2239" i="3"/>
  <c r="BH2239" i="3"/>
  <c r="BG2239" i="3"/>
  <c r="BF2239" i="3"/>
  <c r="T2239" i="3"/>
  <c r="R2239" i="3"/>
  <c r="P2239" i="3"/>
  <c r="BI2227" i="3"/>
  <c r="BH2227" i="3"/>
  <c r="BG2227" i="3"/>
  <c r="BF2227" i="3"/>
  <c r="T2227" i="3"/>
  <c r="R2227" i="3"/>
  <c r="P2227" i="3"/>
  <c r="BI2210" i="3"/>
  <c r="BH2210" i="3"/>
  <c r="BG2210" i="3"/>
  <c r="BF2210" i="3"/>
  <c r="T2210" i="3"/>
  <c r="R2210" i="3"/>
  <c r="P2210" i="3"/>
  <c r="BI2204" i="3"/>
  <c r="BH2204" i="3"/>
  <c r="BG2204" i="3"/>
  <c r="BF2204" i="3"/>
  <c r="T2204" i="3"/>
  <c r="R2204" i="3"/>
  <c r="P2204" i="3"/>
  <c r="BI2198" i="3"/>
  <c r="BH2198" i="3"/>
  <c r="BG2198" i="3"/>
  <c r="BF2198" i="3"/>
  <c r="T2198" i="3"/>
  <c r="R2198" i="3"/>
  <c r="P2198" i="3"/>
  <c r="BI2195" i="3"/>
  <c r="BH2195" i="3"/>
  <c r="BG2195" i="3"/>
  <c r="BF2195" i="3"/>
  <c r="T2195" i="3"/>
  <c r="R2195" i="3"/>
  <c r="P2195" i="3"/>
  <c r="BI2190" i="3"/>
  <c r="BH2190" i="3"/>
  <c r="BG2190" i="3"/>
  <c r="BF2190" i="3"/>
  <c r="T2190" i="3"/>
  <c r="R2190" i="3"/>
  <c r="P2190" i="3"/>
  <c r="BI2183" i="3"/>
  <c r="BH2183" i="3"/>
  <c r="BG2183" i="3"/>
  <c r="BF2183" i="3"/>
  <c r="T2183" i="3"/>
  <c r="R2183" i="3"/>
  <c r="P2183" i="3"/>
  <c r="BI2180" i="3"/>
  <c r="BH2180" i="3"/>
  <c r="BG2180" i="3"/>
  <c r="BF2180" i="3"/>
  <c r="T2180" i="3"/>
  <c r="R2180" i="3"/>
  <c r="P2180" i="3"/>
  <c r="BI2169" i="3"/>
  <c r="BH2169" i="3"/>
  <c r="BG2169" i="3"/>
  <c r="BF2169" i="3"/>
  <c r="T2169" i="3"/>
  <c r="R2169" i="3"/>
  <c r="P2169" i="3"/>
  <c r="BI2161" i="3"/>
  <c r="BH2161" i="3"/>
  <c r="BG2161" i="3"/>
  <c r="BF2161" i="3"/>
  <c r="T2161" i="3"/>
  <c r="R2161" i="3"/>
  <c r="P2161" i="3"/>
  <c r="BI2158" i="3"/>
  <c r="BH2158" i="3"/>
  <c r="BG2158" i="3"/>
  <c r="BF2158" i="3"/>
  <c r="T2158" i="3"/>
  <c r="R2158" i="3"/>
  <c r="P2158" i="3"/>
  <c r="BI2152" i="3"/>
  <c r="BH2152" i="3"/>
  <c r="BG2152" i="3"/>
  <c r="BF2152" i="3"/>
  <c r="T2152" i="3"/>
  <c r="R2152" i="3"/>
  <c r="P2152" i="3"/>
  <c r="BI2149" i="3"/>
  <c r="BH2149" i="3"/>
  <c r="BG2149" i="3"/>
  <c r="BF2149" i="3"/>
  <c r="T2149" i="3"/>
  <c r="R2149" i="3"/>
  <c r="P2149" i="3"/>
  <c r="BI2136" i="3"/>
  <c r="BH2136" i="3"/>
  <c r="BG2136" i="3"/>
  <c r="BF2136" i="3"/>
  <c r="T2136" i="3"/>
  <c r="R2136" i="3"/>
  <c r="P2136" i="3"/>
  <c r="BI2133" i="3"/>
  <c r="BH2133" i="3"/>
  <c r="BG2133" i="3"/>
  <c r="BF2133" i="3"/>
  <c r="T2133" i="3"/>
  <c r="R2133" i="3"/>
  <c r="P2133" i="3"/>
  <c r="BI2130" i="3"/>
  <c r="BH2130" i="3"/>
  <c r="BG2130" i="3"/>
  <c r="BF2130" i="3"/>
  <c r="T2130" i="3"/>
  <c r="R2130" i="3"/>
  <c r="P2130" i="3"/>
  <c r="BI2127" i="3"/>
  <c r="BH2127" i="3"/>
  <c r="BG2127" i="3"/>
  <c r="BF2127" i="3"/>
  <c r="T2127" i="3"/>
  <c r="R2127" i="3"/>
  <c r="P2127" i="3"/>
  <c r="BI2121" i="3"/>
  <c r="BH2121" i="3"/>
  <c r="BG2121" i="3"/>
  <c r="BF2121" i="3"/>
  <c r="T2121" i="3"/>
  <c r="R2121" i="3"/>
  <c r="P2121" i="3"/>
  <c r="BI2118" i="3"/>
  <c r="BH2118" i="3"/>
  <c r="BG2118" i="3"/>
  <c r="BF2118" i="3"/>
  <c r="T2118" i="3"/>
  <c r="R2118" i="3"/>
  <c r="P2118" i="3"/>
  <c r="BI2115" i="3"/>
  <c r="BH2115" i="3"/>
  <c r="BG2115" i="3"/>
  <c r="BF2115" i="3"/>
  <c r="T2115" i="3"/>
  <c r="R2115" i="3"/>
  <c r="P2115" i="3"/>
  <c r="BI2112" i="3"/>
  <c r="BH2112" i="3"/>
  <c r="BG2112" i="3"/>
  <c r="BF2112" i="3"/>
  <c r="T2112" i="3"/>
  <c r="R2112" i="3"/>
  <c r="P2112" i="3"/>
  <c r="BI2109" i="3"/>
  <c r="BH2109" i="3"/>
  <c r="BG2109" i="3"/>
  <c r="BF2109" i="3"/>
  <c r="T2109" i="3"/>
  <c r="R2109" i="3"/>
  <c r="P2109" i="3"/>
  <c r="BI2106" i="3"/>
  <c r="BH2106" i="3"/>
  <c r="BG2106" i="3"/>
  <c r="BF2106" i="3"/>
  <c r="T2106" i="3"/>
  <c r="R2106" i="3"/>
  <c r="P2106" i="3"/>
  <c r="BI2103" i="3"/>
  <c r="BH2103" i="3"/>
  <c r="BG2103" i="3"/>
  <c r="BF2103" i="3"/>
  <c r="T2103" i="3"/>
  <c r="R2103" i="3"/>
  <c r="P2103" i="3"/>
  <c r="BI2100" i="3"/>
  <c r="BH2100" i="3"/>
  <c r="BG2100" i="3"/>
  <c r="BF2100" i="3"/>
  <c r="T2100" i="3"/>
  <c r="R2100" i="3"/>
  <c r="P2100" i="3"/>
  <c r="BI2097" i="3"/>
  <c r="BH2097" i="3"/>
  <c r="BG2097" i="3"/>
  <c r="BF2097" i="3"/>
  <c r="T2097" i="3"/>
  <c r="R2097" i="3"/>
  <c r="P2097" i="3"/>
  <c r="BI2094" i="3"/>
  <c r="BH2094" i="3"/>
  <c r="BG2094" i="3"/>
  <c r="BF2094" i="3"/>
  <c r="T2094" i="3"/>
  <c r="R2094" i="3"/>
  <c r="P2094" i="3"/>
  <c r="BI2091" i="3"/>
  <c r="BH2091" i="3"/>
  <c r="BG2091" i="3"/>
  <c r="BF2091" i="3"/>
  <c r="T2091" i="3"/>
  <c r="R2091" i="3"/>
  <c r="P2091" i="3"/>
  <c r="BI2088" i="3"/>
  <c r="BH2088" i="3"/>
  <c r="BG2088" i="3"/>
  <c r="BF2088" i="3"/>
  <c r="T2088" i="3"/>
  <c r="R2088" i="3"/>
  <c r="P2088" i="3"/>
  <c r="BI2085" i="3"/>
  <c r="BH2085" i="3"/>
  <c r="BG2085" i="3"/>
  <c r="BF2085" i="3"/>
  <c r="T2085" i="3"/>
  <c r="R2085" i="3"/>
  <c r="P2085" i="3"/>
  <c r="BI2082" i="3"/>
  <c r="BH2082" i="3"/>
  <c r="BG2082" i="3"/>
  <c r="BF2082" i="3"/>
  <c r="T2082" i="3"/>
  <c r="R2082" i="3"/>
  <c r="P2082" i="3"/>
  <c r="BI2079" i="3"/>
  <c r="BH2079" i="3"/>
  <c r="BG2079" i="3"/>
  <c r="BF2079" i="3"/>
  <c r="T2079" i="3"/>
  <c r="R2079" i="3"/>
  <c r="P2079" i="3"/>
  <c r="BI2076" i="3"/>
  <c r="BH2076" i="3"/>
  <c r="BG2076" i="3"/>
  <c r="BF2076" i="3"/>
  <c r="T2076" i="3"/>
  <c r="R2076" i="3"/>
  <c r="P2076" i="3"/>
  <c r="BI2073" i="3"/>
  <c r="BH2073" i="3"/>
  <c r="BG2073" i="3"/>
  <c r="BF2073" i="3"/>
  <c r="T2073" i="3"/>
  <c r="R2073" i="3"/>
  <c r="P2073" i="3"/>
  <c r="BI2070" i="3"/>
  <c r="BH2070" i="3"/>
  <c r="BG2070" i="3"/>
  <c r="BF2070" i="3"/>
  <c r="T2070" i="3"/>
  <c r="R2070" i="3"/>
  <c r="P2070" i="3"/>
  <c r="BI2067" i="3"/>
  <c r="BH2067" i="3"/>
  <c r="BG2067" i="3"/>
  <c r="BF2067" i="3"/>
  <c r="T2067" i="3"/>
  <c r="R2067" i="3"/>
  <c r="P2067" i="3"/>
  <c r="BI2064" i="3"/>
  <c r="BH2064" i="3"/>
  <c r="BG2064" i="3"/>
  <c r="BF2064" i="3"/>
  <c r="T2064" i="3"/>
  <c r="R2064" i="3"/>
  <c r="P2064" i="3"/>
  <c r="BI2061" i="3"/>
  <c r="BH2061" i="3"/>
  <c r="BG2061" i="3"/>
  <c r="BF2061" i="3"/>
  <c r="T2061" i="3"/>
  <c r="R2061" i="3"/>
  <c r="P2061" i="3"/>
  <c r="BI2058" i="3"/>
  <c r="BH2058" i="3"/>
  <c r="BG2058" i="3"/>
  <c r="BF2058" i="3"/>
  <c r="T2058" i="3"/>
  <c r="R2058" i="3"/>
  <c r="P2058" i="3"/>
  <c r="BI2055" i="3"/>
  <c r="BH2055" i="3"/>
  <c r="BG2055" i="3"/>
  <c r="BF2055" i="3"/>
  <c r="T2055" i="3"/>
  <c r="R2055" i="3"/>
  <c r="P2055" i="3"/>
  <c r="BI2052" i="3"/>
  <c r="BH2052" i="3"/>
  <c r="BG2052" i="3"/>
  <c r="BF2052" i="3"/>
  <c r="T2052" i="3"/>
  <c r="R2052" i="3"/>
  <c r="P2052" i="3"/>
  <c r="BI2049" i="3"/>
  <c r="BH2049" i="3"/>
  <c r="BG2049" i="3"/>
  <c r="BF2049" i="3"/>
  <c r="T2049" i="3"/>
  <c r="R2049" i="3"/>
  <c r="P2049" i="3"/>
  <c r="BI2046" i="3"/>
  <c r="BH2046" i="3"/>
  <c r="BG2046" i="3"/>
  <c r="BF2046" i="3"/>
  <c r="T2046" i="3"/>
  <c r="R2046" i="3"/>
  <c r="P2046" i="3"/>
  <c r="BI2043" i="3"/>
  <c r="BH2043" i="3"/>
  <c r="BG2043" i="3"/>
  <c r="BF2043" i="3"/>
  <c r="T2043" i="3"/>
  <c r="R2043" i="3"/>
  <c r="P2043" i="3"/>
  <c r="BI2040" i="3"/>
  <c r="BH2040" i="3"/>
  <c r="BG2040" i="3"/>
  <c r="BF2040" i="3"/>
  <c r="T2040" i="3"/>
  <c r="R2040" i="3"/>
  <c r="P2040" i="3"/>
  <c r="BI2037" i="3"/>
  <c r="BH2037" i="3"/>
  <c r="BG2037" i="3"/>
  <c r="BF2037" i="3"/>
  <c r="T2037" i="3"/>
  <c r="R2037" i="3"/>
  <c r="P2037" i="3"/>
  <c r="BI2014" i="3"/>
  <c r="BH2014" i="3"/>
  <c r="BG2014" i="3"/>
  <c r="BF2014" i="3"/>
  <c r="T2014" i="3"/>
  <c r="R2014" i="3"/>
  <c r="P2014" i="3"/>
  <c r="BI2011" i="3"/>
  <c r="BH2011" i="3"/>
  <c r="BG2011" i="3"/>
  <c r="BF2011" i="3"/>
  <c r="T2011" i="3"/>
  <c r="R2011" i="3"/>
  <c r="P2011" i="3"/>
  <c r="BI2008" i="3"/>
  <c r="BH2008" i="3"/>
  <c r="BG2008" i="3"/>
  <c r="BF2008" i="3"/>
  <c r="T2008" i="3"/>
  <c r="R2008" i="3"/>
  <c r="P2008" i="3"/>
  <c r="BI2003" i="3"/>
  <c r="BH2003" i="3"/>
  <c r="BG2003" i="3"/>
  <c r="BF2003" i="3"/>
  <c r="T2003" i="3"/>
  <c r="R2003" i="3"/>
  <c r="P2003" i="3"/>
  <c r="BI1997" i="3"/>
  <c r="BH1997" i="3"/>
  <c r="BG1997" i="3"/>
  <c r="BF1997" i="3"/>
  <c r="T1997" i="3"/>
  <c r="R1997" i="3"/>
  <c r="P1997" i="3"/>
  <c r="BI1992" i="3"/>
  <c r="BH1992" i="3"/>
  <c r="BG1992" i="3"/>
  <c r="BF1992" i="3"/>
  <c r="T1992" i="3"/>
  <c r="R1992" i="3"/>
  <c r="P1992" i="3"/>
  <c r="BI1989" i="3"/>
  <c r="BH1989" i="3"/>
  <c r="BG1989" i="3"/>
  <c r="BF1989" i="3"/>
  <c r="T1989" i="3"/>
  <c r="R1989" i="3"/>
  <c r="P1989" i="3"/>
  <c r="BI1986" i="3"/>
  <c r="BH1986" i="3"/>
  <c r="BG1986" i="3"/>
  <c r="BF1986" i="3"/>
  <c r="T1986" i="3"/>
  <c r="R1986" i="3"/>
  <c r="P1986" i="3"/>
  <c r="BI1980" i="3"/>
  <c r="BH1980" i="3"/>
  <c r="BG1980" i="3"/>
  <c r="BF1980" i="3"/>
  <c r="T1980" i="3"/>
  <c r="R1980" i="3"/>
  <c r="P1980" i="3"/>
  <c r="BI1975" i="3"/>
  <c r="BH1975" i="3"/>
  <c r="BG1975" i="3"/>
  <c r="BF1975" i="3"/>
  <c r="T1975" i="3"/>
  <c r="R1975" i="3"/>
  <c r="P1975" i="3"/>
  <c r="BI1972" i="3"/>
  <c r="BH1972" i="3"/>
  <c r="BG1972" i="3"/>
  <c r="BF1972" i="3"/>
  <c r="T1972" i="3"/>
  <c r="R1972" i="3"/>
  <c r="P1972" i="3"/>
  <c r="BI1969" i="3"/>
  <c r="BH1969" i="3"/>
  <c r="BG1969" i="3"/>
  <c r="BF1969" i="3"/>
  <c r="T1969" i="3"/>
  <c r="R1969" i="3"/>
  <c r="P1969" i="3"/>
  <c r="BI1966" i="3"/>
  <c r="BH1966" i="3"/>
  <c r="BG1966" i="3"/>
  <c r="BF1966" i="3"/>
  <c r="T1966" i="3"/>
  <c r="R1966" i="3"/>
  <c r="P1966" i="3"/>
  <c r="BI1958" i="3"/>
  <c r="BH1958" i="3"/>
  <c r="BG1958" i="3"/>
  <c r="BF1958" i="3"/>
  <c r="T1958" i="3"/>
  <c r="R1958" i="3"/>
  <c r="P1958" i="3"/>
  <c r="BI1955" i="3"/>
  <c r="BH1955" i="3"/>
  <c r="BG1955" i="3"/>
  <c r="BF1955" i="3"/>
  <c r="T1955" i="3"/>
  <c r="R1955" i="3"/>
  <c r="P1955" i="3"/>
  <c r="BI1952" i="3"/>
  <c r="BH1952" i="3"/>
  <c r="BG1952" i="3"/>
  <c r="BF1952" i="3"/>
  <c r="T1952" i="3"/>
  <c r="R1952" i="3"/>
  <c r="P1952" i="3"/>
  <c r="BI1949" i="3"/>
  <c r="BH1949" i="3"/>
  <c r="BG1949" i="3"/>
  <c r="BF1949" i="3"/>
  <c r="T1949" i="3"/>
  <c r="R1949" i="3"/>
  <c r="P1949" i="3"/>
  <c r="BI1946" i="3"/>
  <c r="BH1946" i="3"/>
  <c r="BG1946" i="3"/>
  <c r="BF1946" i="3"/>
  <c r="T1946" i="3"/>
  <c r="R1946" i="3"/>
  <c r="P1946" i="3"/>
  <c r="BI1943" i="3"/>
  <c r="BH1943" i="3"/>
  <c r="BG1943" i="3"/>
  <c r="BF1943" i="3"/>
  <c r="T1943" i="3"/>
  <c r="R1943" i="3"/>
  <c r="P1943" i="3"/>
  <c r="BI1940" i="3"/>
  <c r="BH1940" i="3"/>
  <c r="BG1940" i="3"/>
  <c r="BF1940" i="3"/>
  <c r="T1940" i="3"/>
  <c r="R1940" i="3"/>
  <c r="P1940" i="3"/>
  <c r="BI1937" i="3"/>
  <c r="BH1937" i="3"/>
  <c r="BG1937" i="3"/>
  <c r="BF1937" i="3"/>
  <c r="T1937" i="3"/>
  <c r="R1937" i="3"/>
  <c r="P1937" i="3"/>
  <c r="BI1935" i="3"/>
  <c r="BH1935" i="3"/>
  <c r="BG1935" i="3"/>
  <c r="BF1935" i="3"/>
  <c r="T1935" i="3"/>
  <c r="R1935" i="3"/>
  <c r="P1935" i="3"/>
  <c r="BI1932" i="3"/>
  <c r="BH1932" i="3"/>
  <c r="BG1932" i="3"/>
  <c r="BF1932" i="3"/>
  <c r="T1932" i="3"/>
  <c r="R1932" i="3"/>
  <c r="P1932" i="3"/>
  <c r="BI1927" i="3"/>
  <c r="BH1927" i="3"/>
  <c r="BG1927" i="3"/>
  <c r="BF1927" i="3"/>
  <c r="T1927" i="3"/>
  <c r="R1927" i="3"/>
  <c r="P1927" i="3"/>
  <c r="BI1924" i="3"/>
  <c r="BH1924" i="3"/>
  <c r="BG1924" i="3"/>
  <c r="BF1924" i="3"/>
  <c r="T1924" i="3"/>
  <c r="R1924" i="3"/>
  <c r="P1924" i="3"/>
  <c r="BI1919" i="3"/>
  <c r="BH1919" i="3"/>
  <c r="BG1919" i="3"/>
  <c r="BF1919" i="3"/>
  <c r="T1919" i="3"/>
  <c r="R1919" i="3"/>
  <c r="P1919" i="3"/>
  <c r="BI1916" i="3"/>
  <c r="BH1916" i="3"/>
  <c r="BG1916" i="3"/>
  <c r="BF1916" i="3"/>
  <c r="T1916" i="3"/>
  <c r="R1916" i="3"/>
  <c r="P1916" i="3"/>
  <c r="BI1913" i="3"/>
  <c r="BH1913" i="3"/>
  <c r="BG1913" i="3"/>
  <c r="BF1913" i="3"/>
  <c r="T1913" i="3"/>
  <c r="R1913" i="3"/>
  <c r="P1913" i="3"/>
  <c r="BI1910" i="3"/>
  <c r="BH1910" i="3"/>
  <c r="BG1910" i="3"/>
  <c r="BF1910" i="3"/>
  <c r="T1910" i="3"/>
  <c r="R1910" i="3"/>
  <c r="P1910" i="3"/>
  <c r="BI1907" i="3"/>
  <c r="BH1907" i="3"/>
  <c r="BG1907" i="3"/>
  <c r="BF1907" i="3"/>
  <c r="T1907" i="3"/>
  <c r="R1907" i="3"/>
  <c r="P1907" i="3"/>
  <c r="BI1902" i="3"/>
  <c r="BH1902" i="3"/>
  <c r="BG1902" i="3"/>
  <c r="BF1902" i="3"/>
  <c r="T1902" i="3"/>
  <c r="R1902" i="3"/>
  <c r="P1902" i="3"/>
  <c r="BI1899" i="3"/>
  <c r="BH1899" i="3"/>
  <c r="BG1899" i="3"/>
  <c r="BF1899" i="3"/>
  <c r="T1899" i="3"/>
  <c r="R1899" i="3"/>
  <c r="P1899" i="3"/>
  <c r="BI1896" i="3"/>
  <c r="BH1896" i="3"/>
  <c r="BG1896" i="3"/>
  <c r="BF1896" i="3"/>
  <c r="T1896" i="3"/>
  <c r="R1896" i="3"/>
  <c r="P1896" i="3"/>
  <c r="BI1893" i="3"/>
  <c r="BH1893" i="3"/>
  <c r="BG1893" i="3"/>
  <c r="BF1893" i="3"/>
  <c r="T1893" i="3"/>
  <c r="R1893" i="3"/>
  <c r="P1893" i="3"/>
  <c r="BI1890" i="3"/>
  <c r="BH1890" i="3"/>
  <c r="BG1890" i="3"/>
  <c r="BF1890" i="3"/>
  <c r="T1890" i="3"/>
  <c r="R1890" i="3"/>
  <c r="P1890" i="3"/>
  <c r="BI1887" i="3"/>
  <c r="BH1887" i="3"/>
  <c r="BG1887" i="3"/>
  <c r="BF1887" i="3"/>
  <c r="T1887" i="3"/>
  <c r="R1887" i="3"/>
  <c r="P1887" i="3"/>
  <c r="BI1884" i="3"/>
  <c r="BH1884" i="3"/>
  <c r="BG1884" i="3"/>
  <c r="BF1884" i="3"/>
  <c r="T1884" i="3"/>
  <c r="R1884" i="3"/>
  <c r="P1884" i="3"/>
  <c r="BI1881" i="3"/>
  <c r="BH1881" i="3"/>
  <c r="BG1881" i="3"/>
  <c r="BF1881" i="3"/>
  <c r="T1881" i="3"/>
  <c r="R1881" i="3"/>
  <c r="P1881" i="3"/>
  <c r="BI1878" i="3"/>
  <c r="BH1878" i="3"/>
  <c r="BG1878" i="3"/>
  <c r="BF1878" i="3"/>
  <c r="T1878" i="3"/>
  <c r="R1878" i="3"/>
  <c r="P1878" i="3"/>
  <c r="BI1875" i="3"/>
  <c r="BH1875" i="3"/>
  <c r="BG1875" i="3"/>
  <c r="BF1875" i="3"/>
  <c r="T1875" i="3"/>
  <c r="R1875" i="3"/>
  <c r="P1875" i="3"/>
  <c r="BI1872" i="3"/>
  <c r="BH1872" i="3"/>
  <c r="BG1872" i="3"/>
  <c r="BF1872" i="3"/>
  <c r="T1872" i="3"/>
  <c r="R1872" i="3"/>
  <c r="P1872" i="3"/>
  <c r="BI1865" i="3"/>
  <c r="BH1865" i="3"/>
  <c r="BG1865" i="3"/>
  <c r="BF1865" i="3"/>
  <c r="T1865" i="3"/>
  <c r="R1865" i="3"/>
  <c r="P1865" i="3"/>
  <c r="BI1855" i="3"/>
  <c r="BH1855" i="3"/>
  <c r="BG1855" i="3"/>
  <c r="BF1855" i="3"/>
  <c r="T1855" i="3"/>
  <c r="R1855" i="3"/>
  <c r="P1855" i="3"/>
  <c r="BI1852" i="3"/>
  <c r="BH1852" i="3"/>
  <c r="BG1852" i="3"/>
  <c r="BF1852" i="3"/>
  <c r="T1852" i="3"/>
  <c r="R1852" i="3"/>
  <c r="P1852" i="3"/>
  <c r="BI1844" i="3"/>
  <c r="BH1844" i="3"/>
  <c r="BG1844" i="3"/>
  <c r="BF1844" i="3"/>
  <c r="T1844" i="3"/>
  <c r="R1844" i="3"/>
  <c r="P1844" i="3"/>
  <c r="BI1837" i="3"/>
  <c r="BH1837" i="3"/>
  <c r="BG1837" i="3"/>
  <c r="BF1837" i="3"/>
  <c r="T1837" i="3"/>
  <c r="R1837" i="3"/>
  <c r="P1837" i="3"/>
  <c r="BI1826" i="3"/>
  <c r="BH1826" i="3"/>
  <c r="BG1826" i="3"/>
  <c r="BF1826" i="3"/>
  <c r="T1826" i="3"/>
  <c r="R1826" i="3"/>
  <c r="P1826" i="3"/>
  <c r="BI1822" i="3"/>
  <c r="BH1822" i="3"/>
  <c r="BG1822" i="3"/>
  <c r="BF1822" i="3"/>
  <c r="T1822" i="3"/>
  <c r="R1822" i="3"/>
  <c r="P1822" i="3"/>
  <c r="BI1818" i="3"/>
  <c r="BH1818" i="3"/>
  <c r="BG1818" i="3"/>
  <c r="BF1818" i="3"/>
  <c r="T1818" i="3"/>
  <c r="R1818" i="3"/>
  <c r="P1818" i="3"/>
  <c r="BI1813" i="3"/>
  <c r="BH1813" i="3"/>
  <c r="BG1813" i="3"/>
  <c r="BF1813" i="3"/>
  <c r="T1813" i="3"/>
  <c r="R1813" i="3"/>
  <c r="P1813" i="3"/>
  <c r="BI1806" i="3"/>
  <c r="BH1806" i="3"/>
  <c r="BG1806" i="3"/>
  <c r="BF1806" i="3"/>
  <c r="T1806" i="3"/>
  <c r="R1806" i="3"/>
  <c r="P1806" i="3"/>
  <c r="BI1799" i="3"/>
  <c r="BH1799" i="3"/>
  <c r="BG1799" i="3"/>
  <c r="BF1799" i="3"/>
  <c r="T1799" i="3"/>
  <c r="R1799" i="3"/>
  <c r="P1799" i="3"/>
  <c r="BI1795" i="3"/>
  <c r="BH1795" i="3"/>
  <c r="BG1795" i="3"/>
  <c r="BF1795" i="3"/>
  <c r="T1795" i="3"/>
  <c r="R1795" i="3"/>
  <c r="P1795" i="3"/>
  <c r="BI1790" i="3"/>
  <c r="BH1790" i="3"/>
  <c r="BG1790" i="3"/>
  <c r="BF1790" i="3"/>
  <c r="T1790" i="3"/>
  <c r="R1790" i="3"/>
  <c r="P1790" i="3"/>
  <c r="BI1786" i="3"/>
  <c r="BH1786" i="3"/>
  <c r="BG1786" i="3"/>
  <c r="BF1786" i="3"/>
  <c r="T1786" i="3"/>
  <c r="R1786" i="3"/>
  <c r="P1786" i="3"/>
  <c r="BI1777" i="3"/>
  <c r="BH1777" i="3"/>
  <c r="BG1777" i="3"/>
  <c r="BF1777" i="3"/>
  <c r="T1777" i="3"/>
  <c r="R1777" i="3"/>
  <c r="P1777" i="3"/>
  <c r="BI1769" i="3"/>
  <c r="BH1769" i="3"/>
  <c r="BG1769" i="3"/>
  <c r="BF1769" i="3"/>
  <c r="T1769" i="3"/>
  <c r="R1769" i="3"/>
  <c r="P1769" i="3"/>
  <c r="BI1765" i="3"/>
  <c r="BH1765" i="3"/>
  <c r="BG1765" i="3"/>
  <c r="BF1765" i="3"/>
  <c r="T1765" i="3"/>
  <c r="R1765" i="3"/>
  <c r="P1765" i="3"/>
  <c r="BI1761" i="3"/>
  <c r="BH1761" i="3"/>
  <c r="BG1761" i="3"/>
  <c r="BF1761" i="3"/>
  <c r="T1761" i="3"/>
  <c r="R1761" i="3"/>
  <c r="P1761" i="3"/>
  <c r="BI1757" i="3"/>
  <c r="BH1757" i="3"/>
  <c r="BG1757" i="3"/>
  <c r="BF1757" i="3"/>
  <c r="T1757" i="3"/>
  <c r="R1757" i="3"/>
  <c r="P1757" i="3"/>
  <c r="BI1753" i="3"/>
  <c r="BH1753" i="3"/>
  <c r="BG1753" i="3"/>
  <c r="BF1753" i="3"/>
  <c r="T1753" i="3"/>
  <c r="R1753" i="3"/>
  <c r="P1753" i="3"/>
  <c r="BI1746" i="3"/>
  <c r="BH1746" i="3"/>
  <c r="BG1746" i="3"/>
  <c r="BF1746" i="3"/>
  <c r="T1746" i="3"/>
  <c r="R1746" i="3"/>
  <c r="P1746" i="3"/>
  <c r="BI1743" i="3"/>
  <c r="BH1743" i="3"/>
  <c r="BG1743" i="3"/>
  <c r="BF1743" i="3"/>
  <c r="T1743" i="3"/>
  <c r="R1743" i="3"/>
  <c r="P1743" i="3"/>
  <c r="BI1735" i="3"/>
  <c r="BH1735" i="3"/>
  <c r="BG1735" i="3"/>
  <c r="BF1735" i="3"/>
  <c r="T1735" i="3"/>
  <c r="R1735" i="3"/>
  <c r="P1735" i="3"/>
  <c r="BI1729" i="3"/>
  <c r="BH1729" i="3"/>
  <c r="BG1729" i="3"/>
  <c r="BF1729" i="3"/>
  <c r="T1729" i="3"/>
  <c r="R1729" i="3"/>
  <c r="P1729" i="3"/>
  <c r="BI1719" i="3"/>
  <c r="BH1719" i="3"/>
  <c r="BG1719" i="3"/>
  <c r="BF1719" i="3"/>
  <c r="T1719" i="3"/>
  <c r="R1719" i="3"/>
  <c r="P1719" i="3"/>
  <c r="BI1712" i="3"/>
  <c r="BH1712" i="3"/>
  <c r="BG1712" i="3"/>
  <c r="BF1712" i="3"/>
  <c r="T1712" i="3"/>
  <c r="R1712" i="3"/>
  <c r="P1712" i="3"/>
  <c r="BI1706" i="3"/>
  <c r="BH1706" i="3"/>
  <c r="BG1706" i="3"/>
  <c r="BF1706" i="3"/>
  <c r="T1706" i="3"/>
  <c r="R1706" i="3"/>
  <c r="P1706" i="3"/>
  <c r="BI1695" i="3"/>
  <c r="BH1695" i="3"/>
  <c r="BG1695" i="3"/>
  <c r="BF1695" i="3"/>
  <c r="T1695" i="3"/>
  <c r="R1695" i="3"/>
  <c r="P1695" i="3"/>
  <c r="BI1691" i="3"/>
  <c r="BH1691" i="3"/>
  <c r="BG1691" i="3"/>
  <c r="BF1691" i="3"/>
  <c r="T1691" i="3"/>
  <c r="R1691" i="3"/>
  <c r="P1691" i="3"/>
  <c r="BI1688" i="3"/>
  <c r="BH1688" i="3"/>
  <c r="BG1688" i="3"/>
  <c r="BF1688" i="3"/>
  <c r="T1688" i="3"/>
  <c r="R1688" i="3"/>
  <c r="P1688" i="3"/>
  <c r="BI1685" i="3"/>
  <c r="BH1685" i="3"/>
  <c r="BG1685" i="3"/>
  <c r="BF1685" i="3"/>
  <c r="T1685" i="3"/>
  <c r="R1685" i="3"/>
  <c r="P1685" i="3"/>
  <c r="BI1678" i="3"/>
  <c r="BH1678" i="3"/>
  <c r="BG1678" i="3"/>
  <c r="BF1678" i="3"/>
  <c r="T1678" i="3"/>
  <c r="R1678" i="3"/>
  <c r="P1678" i="3"/>
  <c r="BI1671" i="3"/>
  <c r="BH1671" i="3"/>
  <c r="BG1671" i="3"/>
  <c r="BF1671" i="3"/>
  <c r="T1671" i="3"/>
  <c r="R1671" i="3"/>
  <c r="P1671" i="3"/>
  <c r="BI1664" i="3"/>
  <c r="BH1664" i="3"/>
  <c r="BG1664" i="3"/>
  <c r="BF1664" i="3"/>
  <c r="T1664" i="3"/>
  <c r="R1664" i="3"/>
  <c r="P1664" i="3"/>
  <c r="BI1657" i="3"/>
  <c r="BH1657" i="3"/>
  <c r="BG1657" i="3"/>
  <c r="BF1657" i="3"/>
  <c r="T1657" i="3"/>
  <c r="R1657" i="3"/>
  <c r="P1657" i="3"/>
  <c r="BI1649" i="3"/>
  <c r="BH1649" i="3"/>
  <c r="BG1649" i="3"/>
  <c r="BF1649" i="3"/>
  <c r="T1649" i="3"/>
  <c r="R1649" i="3"/>
  <c r="P1649" i="3"/>
  <c r="BI1645" i="3"/>
  <c r="BH1645" i="3"/>
  <c r="BG1645" i="3"/>
  <c r="BF1645" i="3"/>
  <c r="T1645" i="3"/>
  <c r="R1645" i="3"/>
  <c r="P1645" i="3"/>
  <c r="BI1641" i="3"/>
  <c r="BH1641" i="3"/>
  <c r="BG1641" i="3"/>
  <c r="BF1641" i="3"/>
  <c r="T1641" i="3"/>
  <c r="R1641" i="3"/>
  <c r="P1641" i="3"/>
  <c r="BI1635" i="3"/>
  <c r="BH1635" i="3"/>
  <c r="BG1635" i="3"/>
  <c r="BF1635" i="3"/>
  <c r="T1635" i="3"/>
  <c r="R1635" i="3"/>
  <c r="P1635" i="3"/>
  <c r="BI1629" i="3"/>
  <c r="BH1629" i="3"/>
  <c r="BG1629" i="3"/>
  <c r="BF1629" i="3"/>
  <c r="T1629" i="3"/>
  <c r="R1629" i="3"/>
  <c r="P1629" i="3"/>
  <c r="BI1626" i="3"/>
  <c r="BH1626" i="3"/>
  <c r="BG1626" i="3"/>
  <c r="BF1626" i="3"/>
  <c r="T1626" i="3"/>
  <c r="R1626" i="3"/>
  <c r="P1626" i="3"/>
  <c r="BI1620" i="3"/>
  <c r="BH1620" i="3"/>
  <c r="BG1620" i="3"/>
  <c r="BF1620" i="3"/>
  <c r="T1620" i="3"/>
  <c r="R1620" i="3"/>
  <c r="P1620" i="3"/>
  <c r="BI1617" i="3"/>
  <c r="BH1617" i="3"/>
  <c r="BG1617" i="3"/>
  <c r="BF1617" i="3"/>
  <c r="T1617" i="3"/>
  <c r="R1617" i="3"/>
  <c r="P1617" i="3"/>
  <c r="BI1614" i="3"/>
  <c r="BH1614" i="3"/>
  <c r="BG1614" i="3"/>
  <c r="BF1614" i="3"/>
  <c r="T1614" i="3"/>
  <c r="R1614" i="3"/>
  <c r="P1614" i="3"/>
  <c r="BI1611" i="3"/>
  <c r="BH1611" i="3"/>
  <c r="BG1611" i="3"/>
  <c r="BF1611" i="3"/>
  <c r="T1611" i="3"/>
  <c r="R1611" i="3"/>
  <c r="P1611" i="3"/>
  <c r="BI1608" i="3"/>
  <c r="BH1608" i="3"/>
  <c r="BG1608" i="3"/>
  <c r="BF1608" i="3"/>
  <c r="T1608" i="3"/>
  <c r="R1608" i="3"/>
  <c r="P1608" i="3"/>
  <c r="BI1603" i="3"/>
  <c r="BH1603" i="3"/>
  <c r="BG1603" i="3"/>
  <c r="BF1603" i="3"/>
  <c r="T1603" i="3"/>
  <c r="R1603" i="3"/>
  <c r="P1603" i="3"/>
  <c r="BI1598" i="3"/>
  <c r="BH1598" i="3"/>
  <c r="BG1598" i="3"/>
  <c r="BF1598" i="3"/>
  <c r="T1598" i="3"/>
  <c r="R1598" i="3"/>
  <c r="P1598" i="3"/>
  <c r="BI1592" i="3"/>
  <c r="BH1592" i="3"/>
  <c r="BG1592" i="3"/>
  <c r="BF1592" i="3"/>
  <c r="T1592" i="3"/>
  <c r="R1592" i="3"/>
  <c r="P1592" i="3"/>
  <c r="BI1586" i="3"/>
  <c r="BH1586" i="3"/>
  <c r="BG1586" i="3"/>
  <c r="BF1586" i="3"/>
  <c r="T1586" i="3"/>
  <c r="R1586" i="3"/>
  <c r="P1586" i="3"/>
  <c r="BI1583" i="3"/>
  <c r="BH1583" i="3"/>
  <c r="BG1583" i="3"/>
  <c r="BF1583" i="3"/>
  <c r="T1583" i="3"/>
  <c r="R1583" i="3"/>
  <c r="P1583" i="3"/>
  <c r="BI1580" i="3"/>
  <c r="BH1580" i="3"/>
  <c r="BG1580" i="3"/>
  <c r="BF1580" i="3"/>
  <c r="T1580" i="3"/>
  <c r="R1580" i="3"/>
  <c r="P1580" i="3"/>
  <c r="BI1569" i="3"/>
  <c r="BH1569" i="3"/>
  <c r="BG1569" i="3"/>
  <c r="BF1569" i="3"/>
  <c r="T1569" i="3"/>
  <c r="R1569" i="3"/>
  <c r="P1569" i="3"/>
  <c r="BI1565" i="3"/>
  <c r="BH1565" i="3"/>
  <c r="BG1565" i="3"/>
  <c r="BF1565" i="3"/>
  <c r="T1565" i="3"/>
  <c r="R1565" i="3"/>
  <c r="P1565" i="3"/>
  <c r="BI1553" i="3"/>
  <c r="BH1553" i="3"/>
  <c r="BG1553" i="3"/>
  <c r="BF1553" i="3"/>
  <c r="T1553" i="3"/>
  <c r="R1553" i="3"/>
  <c r="P1553" i="3"/>
  <c r="BI1546" i="3"/>
  <c r="BH1546" i="3"/>
  <c r="BG1546" i="3"/>
  <c r="BF1546" i="3"/>
  <c r="T1546" i="3"/>
  <c r="R1546" i="3"/>
  <c r="P1546" i="3"/>
  <c r="BI1535" i="3"/>
  <c r="BH1535" i="3"/>
  <c r="BG1535" i="3"/>
  <c r="BF1535" i="3"/>
  <c r="T1535" i="3"/>
  <c r="R1535" i="3"/>
  <c r="P1535" i="3"/>
  <c r="BI1524" i="3"/>
  <c r="BH1524" i="3"/>
  <c r="BG1524" i="3"/>
  <c r="BF1524" i="3"/>
  <c r="T1524" i="3"/>
  <c r="R1524" i="3"/>
  <c r="P1524" i="3"/>
  <c r="BI1506" i="3"/>
  <c r="BH1506" i="3"/>
  <c r="BG1506" i="3"/>
  <c r="BF1506" i="3"/>
  <c r="T1506" i="3"/>
  <c r="R1506" i="3"/>
  <c r="P1506" i="3"/>
  <c r="BI1498" i="3"/>
  <c r="BH1498" i="3"/>
  <c r="BG1498" i="3"/>
  <c r="BF1498" i="3"/>
  <c r="T1498" i="3"/>
  <c r="R1498" i="3"/>
  <c r="P1498" i="3"/>
  <c r="BI1485" i="3"/>
  <c r="BH1485" i="3"/>
  <c r="BG1485" i="3"/>
  <c r="BF1485" i="3"/>
  <c r="T1485" i="3"/>
  <c r="R1485" i="3"/>
  <c r="P1485" i="3"/>
  <c r="BI1469" i="3"/>
  <c r="BH1469" i="3"/>
  <c r="BG1469" i="3"/>
  <c r="BF1469" i="3"/>
  <c r="T1469" i="3"/>
  <c r="R1469" i="3"/>
  <c r="P1469" i="3"/>
  <c r="BI1461" i="3"/>
  <c r="BH1461" i="3"/>
  <c r="BG1461" i="3"/>
  <c r="BF1461" i="3"/>
  <c r="T1461" i="3"/>
  <c r="R1461" i="3"/>
  <c r="P1461" i="3"/>
  <c r="BI1443" i="3"/>
  <c r="BH1443" i="3"/>
  <c r="BG1443" i="3"/>
  <c r="BF1443" i="3"/>
  <c r="T1443" i="3"/>
  <c r="R1443" i="3"/>
  <c r="P1443" i="3"/>
  <c r="BI1422" i="3"/>
  <c r="BH1422" i="3"/>
  <c r="BG1422" i="3"/>
  <c r="BF1422" i="3"/>
  <c r="T1422" i="3"/>
  <c r="R1422" i="3"/>
  <c r="P1422" i="3"/>
  <c r="BI1418" i="3"/>
  <c r="BH1418" i="3"/>
  <c r="BG1418" i="3"/>
  <c r="BF1418" i="3"/>
  <c r="T1418" i="3"/>
  <c r="R1418" i="3"/>
  <c r="P1418" i="3"/>
  <c r="BI1414" i="3"/>
  <c r="BH1414" i="3"/>
  <c r="BG1414" i="3"/>
  <c r="BF1414" i="3"/>
  <c r="T1414" i="3"/>
  <c r="R1414" i="3"/>
  <c r="P1414" i="3"/>
  <c r="BI1410" i="3"/>
  <c r="BH1410" i="3"/>
  <c r="BG1410" i="3"/>
  <c r="BF1410" i="3"/>
  <c r="T1410" i="3"/>
  <c r="R1410" i="3"/>
  <c r="P1410" i="3"/>
  <c r="BI1406" i="3"/>
  <c r="BH1406" i="3"/>
  <c r="BG1406" i="3"/>
  <c r="BF1406" i="3"/>
  <c r="T1406" i="3"/>
  <c r="R1406" i="3"/>
  <c r="P1406" i="3"/>
  <c r="BI1402" i="3"/>
  <c r="BH1402" i="3"/>
  <c r="BG1402" i="3"/>
  <c r="BF1402" i="3"/>
  <c r="T1402" i="3"/>
  <c r="R1402" i="3"/>
  <c r="P1402" i="3"/>
  <c r="BI1395" i="3"/>
  <c r="BH1395" i="3"/>
  <c r="BG1395" i="3"/>
  <c r="BF1395" i="3"/>
  <c r="T1395" i="3"/>
  <c r="R1395" i="3"/>
  <c r="P1395" i="3"/>
  <c r="BI1393" i="3"/>
  <c r="BH1393" i="3"/>
  <c r="BG1393" i="3"/>
  <c r="BF1393" i="3"/>
  <c r="T1393" i="3"/>
  <c r="R1393" i="3"/>
  <c r="P1393" i="3"/>
  <c r="BI1390" i="3"/>
  <c r="BH1390" i="3"/>
  <c r="BG1390" i="3"/>
  <c r="BF1390" i="3"/>
  <c r="T1390" i="3"/>
  <c r="R1390" i="3"/>
  <c r="P1390" i="3"/>
  <c r="BI1387" i="3"/>
  <c r="BH1387" i="3"/>
  <c r="BG1387" i="3"/>
  <c r="BF1387" i="3"/>
  <c r="T1387" i="3"/>
  <c r="R1387" i="3"/>
  <c r="P1387" i="3"/>
  <c r="BI1384" i="3"/>
  <c r="BH1384" i="3"/>
  <c r="BG1384" i="3"/>
  <c r="BF1384" i="3"/>
  <c r="T1384" i="3"/>
  <c r="R1384" i="3"/>
  <c r="P1384" i="3"/>
  <c r="BI1382" i="3"/>
  <c r="BH1382" i="3"/>
  <c r="BG1382" i="3"/>
  <c r="BF1382" i="3"/>
  <c r="T1382" i="3"/>
  <c r="R1382" i="3"/>
  <c r="P1382" i="3"/>
  <c r="BI1379" i="3"/>
  <c r="BH1379" i="3"/>
  <c r="BG1379" i="3"/>
  <c r="BF1379" i="3"/>
  <c r="T1379" i="3"/>
  <c r="R1379" i="3"/>
  <c r="P1379" i="3"/>
  <c r="BI1376" i="3"/>
  <c r="BH1376" i="3"/>
  <c r="BG1376" i="3"/>
  <c r="BF1376" i="3"/>
  <c r="T1376" i="3"/>
  <c r="R1376" i="3"/>
  <c r="P1376" i="3"/>
  <c r="BI1373" i="3"/>
  <c r="BH1373" i="3"/>
  <c r="BG1373" i="3"/>
  <c r="BF1373" i="3"/>
  <c r="T1373" i="3"/>
  <c r="R1373" i="3"/>
  <c r="P1373" i="3"/>
  <c r="BI1370" i="3"/>
  <c r="BH1370" i="3"/>
  <c r="BG1370" i="3"/>
  <c r="BF1370" i="3"/>
  <c r="T1370" i="3"/>
  <c r="R1370" i="3"/>
  <c r="P1370" i="3"/>
  <c r="BI1368" i="3"/>
  <c r="BH1368" i="3"/>
  <c r="BG1368" i="3"/>
  <c r="BF1368" i="3"/>
  <c r="T1368" i="3"/>
  <c r="R1368" i="3"/>
  <c r="P1368" i="3"/>
  <c r="BI1365" i="3"/>
  <c r="BH1365" i="3"/>
  <c r="BG1365" i="3"/>
  <c r="BF1365" i="3"/>
  <c r="T1365" i="3"/>
  <c r="R1365" i="3"/>
  <c r="P1365" i="3"/>
  <c r="BI1362" i="3"/>
  <c r="BH1362" i="3"/>
  <c r="BG1362" i="3"/>
  <c r="BF1362" i="3"/>
  <c r="T1362" i="3"/>
  <c r="R1362" i="3"/>
  <c r="P1362" i="3"/>
  <c r="BI1356" i="3"/>
  <c r="BH1356" i="3"/>
  <c r="BG1356" i="3"/>
  <c r="BF1356" i="3"/>
  <c r="T1356" i="3"/>
  <c r="R1356" i="3"/>
  <c r="P1356" i="3"/>
  <c r="BI1353" i="3"/>
  <c r="BH1353" i="3"/>
  <c r="BG1353" i="3"/>
  <c r="BF1353" i="3"/>
  <c r="T1353" i="3"/>
  <c r="R1353" i="3"/>
  <c r="P1353" i="3"/>
  <c r="BI1350" i="3"/>
  <c r="BH1350" i="3"/>
  <c r="BG1350" i="3"/>
  <c r="BF1350" i="3"/>
  <c r="T1350" i="3"/>
  <c r="R1350" i="3"/>
  <c r="P1350" i="3"/>
  <c r="BI1344" i="3"/>
  <c r="BH1344" i="3"/>
  <c r="BG1344" i="3"/>
  <c r="BF1344" i="3"/>
  <c r="T1344" i="3"/>
  <c r="R1344" i="3"/>
  <c r="P1344" i="3"/>
  <c r="BI1338" i="3"/>
  <c r="BH1338" i="3"/>
  <c r="BG1338" i="3"/>
  <c r="BF1338" i="3"/>
  <c r="T1338" i="3"/>
  <c r="R1338" i="3"/>
  <c r="P1338" i="3"/>
  <c r="BI1329" i="3"/>
  <c r="BH1329" i="3"/>
  <c r="BG1329" i="3"/>
  <c r="BF1329" i="3"/>
  <c r="T1329" i="3"/>
  <c r="R1329" i="3"/>
  <c r="P1329" i="3"/>
  <c r="BI1325" i="3"/>
  <c r="BH1325" i="3"/>
  <c r="BG1325" i="3"/>
  <c r="BF1325" i="3"/>
  <c r="T1325" i="3"/>
  <c r="R1325" i="3"/>
  <c r="P1325" i="3"/>
  <c r="BI1319" i="3"/>
  <c r="BH1319" i="3"/>
  <c r="BG1319" i="3"/>
  <c r="BF1319" i="3"/>
  <c r="T1319" i="3"/>
  <c r="R1319" i="3"/>
  <c r="P1319" i="3"/>
  <c r="BI1315" i="3"/>
  <c r="BH1315" i="3"/>
  <c r="BG1315" i="3"/>
  <c r="BF1315" i="3"/>
  <c r="T1315" i="3"/>
  <c r="R1315" i="3"/>
  <c r="P1315" i="3"/>
  <c r="BI1299" i="3"/>
  <c r="BH1299" i="3"/>
  <c r="BG1299" i="3"/>
  <c r="BF1299" i="3"/>
  <c r="T1299" i="3"/>
  <c r="R1299" i="3"/>
  <c r="P1299" i="3"/>
  <c r="BI1296" i="3"/>
  <c r="BH1296" i="3"/>
  <c r="BG1296" i="3"/>
  <c r="BF1296" i="3"/>
  <c r="T1296" i="3"/>
  <c r="R1296" i="3"/>
  <c r="P1296" i="3"/>
  <c r="BI1293" i="3"/>
  <c r="BH1293" i="3"/>
  <c r="BG1293" i="3"/>
  <c r="BF1293" i="3"/>
  <c r="T1293" i="3"/>
  <c r="R1293" i="3"/>
  <c r="P1293" i="3"/>
  <c r="BI1289" i="3"/>
  <c r="BH1289" i="3"/>
  <c r="BG1289" i="3"/>
  <c r="BF1289" i="3"/>
  <c r="T1289" i="3"/>
  <c r="R1289" i="3"/>
  <c r="P1289" i="3"/>
  <c r="BI1285" i="3"/>
  <c r="BH1285" i="3"/>
  <c r="BG1285" i="3"/>
  <c r="BF1285" i="3"/>
  <c r="T1285" i="3"/>
  <c r="R1285" i="3"/>
  <c r="P1285" i="3"/>
  <c r="BI1281" i="3"/>
  <c r="BH1281" i="3"/>
  <c r="BG1281" i="3"/>
  <c r="BF1281" i="3"/>
  <c r="T1281" i="3"/>
  <c r="R1281" i="3"/>
  <c r="P1281" i="3"/>
  <c r="BI1273" i="3"/>
  <c r="BH1273" i="3"/>
  <c r="BG1273" i="3"/>
  <c r="BF1273" i="3"/>
  <c r="T1273" i="3"/>
  <c r="R1273" i="3"/>
  <c r="P1273" i="3"/>
  <c r="BI1270" i="3"/>
  <c r="BH1270" i="3"/>
  <c r="BG1270" i="3"/>
  <c r="BF1270" i="3"/>
  <c r="T1270" i="3"/>
  <c r="R1270" i="3"/>
  <c r="P1270" i="3"/>
  <c r="BI1265" i="3"/>
  <c r="BH1265" i="3"/>
  <c r="BG1265" i="3"/>
  <c r="BF1265" i="3"/>
  <c r="T1265" i="3"/>
  <c r="R1265" i="3"/>
  <c r="P1265" i="3"/>
  <c r="BI1262" i="3"/>
  <c r="BH1262" i="3"/>
  <c r="BG1262" i="3"/>
  <c r="BF1262" i="3"/>
  <c r="T1262" i="3"/>
  <c r="R1262" i="3"/>
  <c r="P1262" i="3"/>
  <c r="BI1259" i="3"/>
  <c r="BH1259" i="3"/>
  <c r="BG1259" i="3"/>
  <c r="BF1259" i="3"/>
  <c r="T1259" i="3"/>
  <c r="R1259" i="3"/>
  <c r="P1259" i="3"/>
  <c r="BI1256" i="3"/>
  <c r="BH1256" i="3"/>
  <c r="BG1256" i="3"/>
  <c r="BF1256" i="3"/>
  <c r="T1256" i="3"/>
  <c r="R1256" i="3"/>
  <c r="P1256" i="3"/>
  <c r="BI1251" i="3"/>
  <c r="BH1251" i="3"/>
  <c r="BG1251" i="3"/>
  <c r="BF1251" i="3"/>
  <c r="T1251" i="3"/>
  <c r="R1251" i="3"/>
  <c r="P1251" i="3"/>
  <c r="BI1248" i="3"/>
  <c r="BH1248" i="3"/>
  <c r="BG1248" i="3"/>
  <c r="BF1248" i="3"/>
  <c r="T1248" i="3"/>
  <c r="R1248" i="3"/>
  <c r="P1248" i="3"/>
  <c r="BI1238" i="3"/>
  <c r="BH1238" i="3"/>
  <c r="BG1238" i="3"/>
  <c r="BF1238" i="3"/>
  <c r="T1238" i="3"/>
  <c r="R1238" i="3"/>
  <c r="P1238" i="3"/>
  <c r="BI1234" i="3"/>
  <c r="BH1234" i="3"/>
  <c r="BG1234" i="3"/>
  <c r="BF1234" i="3"/>
  <c r="T1234" i="3"/>
  <c r="T1233" i="3"/>
  <c r="R1234" i="3"/>
  <c r="R1233" i="3"/>
  <c r="P1234" i="3"/>
  <c r="P1233" i="3"/>
  <c r="BI1231" i="3"/>
  <c r="BH1231" i="3"/>
  <c r="BG1231" i="3"/>
  <c r="BF1231" i="3"/>
  <c r="T1231" i="3"/>
  <c r="R1231" i="3"/>
  <c r="P1231" i="3"/>
  <c r="BI1228" i="3"/>
  <c r="BH1228" i="3"/>
  <c r="BG1228" i="3"/>
  <c r="BF1228" i="3"/>
  <c r="T1228" i="3"/>
  <c r="R1228" i="3"/>
  <c r="P1228" i="3"/>
  <c r="BI1226" i="3"/>
  <c r="BH1226" i="3"/>
  <c r="BG1226" i="3"/>
  <c r="BF1226" i="3"/>
  <c r="T1226" i="3"/>
  <c r="R1226" i="3"/>
  <c r="P1226" i="3"/>
  <c r="BI1224" i="3"/>
  <c r="BH1224" i="3"/>
  <c r="BG1224" i="3"/>
  <c r="BF1224" i="3"/>
  <c r="T1224" i="3"/>
  <c r="R1224" i="3"/>
  <c r="P1224" i="3"/>
  <c r="BI1217" i="3"/>
  <c r="BH1217" i="3"/>
  <c r="BG1217" i="3"/>
  <c r="BF1217" i="3"/>
  <c r="T1217" i="3"/>
  <c r="R1217" i="3"/>
  <c r="P1217" i="3"/>
  <c r="BI1211" i="3"/>
  <c r="BH1211" i="3"/>
  <c r="BG1211" i="3"/>
  <c r="BF1211" i="3"/>
  <c r="T1211" i="3"/>
  <c r="R1211" i="3"/>
  <c r="P1211" i="3"/>
  <c r="BI1205" i="3"/>
  <c r="BH1205" i="3"/>
  <c r="BG1205" i="3"/>
  <c r="BF1205" i="3"/>
  <c r="T1205" i="3"/>
  <c r="R1205" i="3"/>
  <c r="P1205" i="3"/>
  <c r="BI1202" i="3"/>
  <c r="BH1202" i="3"/>
  <c r="BG1202" i="3"/>
  <c r="BF1202" i="3"/>
  <c r="T1202" i="3"/>
  <c r="R1202" i="3"/>
  <c r="P1202" i="3"/>
  <c r="BI1195" i="3"/>
  <c r="BH1195" i="3"/>
  <c r="BG1195" i="3"/>
  <c r="BF1195" i="3"/>
  <c r="T1195" i="3"/>
  <c r="R1195" i="3"/>
  <c r="P1195" i="3"/>
  <c r="BI1159" i="3"/>
  <c r="BH1159" i="3"/>
  <c r="BG1159" i="3"/>
  <c r="BF1159" i="3"/>
  <c r="T1159" i="3"/>
  <c r="R1159" i="3"/>
  <c r="P1159" i="3"/>
  <c r="BI1145" i="3"/>
  <c r="BH1145" i="3"/>
  <c r="BG1145" i="3"/>
  <c r="BF1145" i="3"/>
  <c r="T1145" i="3"/>
  <c r="R1145" i="3"/>
  <c r="P1145" i="3"/>
  <c r="BI1142" i="3"/>
  <c r="BH1142" i="3"/>
  <c r="BG1142" i="3"/>
  <c r="BF1142" i="3"/>
  <c r="T1142" i="3"/>
  <c r="R1142" i="3"/>
  <c r="P1142" i="3"/>
  <c r="BI1139" i="3"/>
  <c r="BH1139" i="3"/>
  <c r="BG1139" i="3"/>
  <c r="BF1139" i="3"/>
  <c r="T1139" i="3"/>
  <c r="R1139" i="3"/>
  <c r="P1139" i="3"/>
  <c r="BI1136" i="3"/>
  <c r="BH1136" i="3"/>
  <c r="BG1136" i="3"/>
  <c r="BF1136" i="3"/>
  <c r="T1136" i="3"/>
  <c r="R1136" i="3"/>
  <c r="P1136" i="3"/>
  <c r="BI1133" i="3"/>
  <c r="BH1133" i="3"/>
  <c r="BG1133" i="3"/>
  <c r="BF1133" i="3"/>
  <c r="T1133" i="3"/>
  <c r="R1133" i="3"/>
  <c r="P1133" i="3"/>
  <c r="BI1130" i="3"/>
  <c r="BH1130" i="3"/>
  <c r="BG1130" i="3"/>
  <c r="BF1130" i="3"/>
  <c r="T1130" i="3"/>
  <c r="R1130" i="3"/>
  <c r="P1130" i="3"/>
  <c r="BI1127" i="3"/>
  <c r="BH1127" i="3"/>
  <c r="BG1127" i="3"/>
  <c r="BF1127" i="3"/>
  <c r="T1127" i="3"/>
  <c r="R1127" i="3"/>
  <c r="P1127" i="3"/>
  <c r="BI1124" i="3"/>
  <c r="BH1124" i="3"/>
  <c r="BG1124" i="3"/>
  <c r="BF1124" i="3"/>
  <c r="T1124" i="3"/>
  <c r="R1124" i="3"/>
  <c r="P1124" i="3"/>
  <c r="BI1110" i="3"/>
  <c r="BH1110" i="3"/>
  <c r="BG1110" i="3"/>
  <c r="BF1110" i="3"/>
  <c r="T1110" i="3"/>
  <c r="R1110" i="3"/>
  <c r="P1110" i="3"/>
  <c r="BI1107" i="3"/>
  <c r="BH1107" i="3"/>
  <c r="BG1107" i="3"/>
  <c r="BF1107" i="3"/>
  <c r="T1107" i="3"/>
  <c r="R1107" i="3"/>
  <c r="P1107" i="3"/>
  <c r="BI1104" i="3"/>
  <c r="BH1104" i="3"/>
  <c r="BG1104" i="3"/>
  <c r="BF1104" i="3"/>
  <c r="T1104" i="3"/>
  <c r="R1104" i="3"/>
  <c r="P1104" i="3"/>
  <c r="BI1097" i="3"/>
  <c r="BH1097" i="3"/>
  <c r="BG1097" i="3"/>
  <c r="BF1097" i="3"/>
  <c r="T1097" i="3"/>
  <c r="R1097" i="3"/>
  <c r="P1097" i="3"/>
  <c r="BI1092" i="3"/>
  <c r="BH1092" i="3"/>
  <c r="BG1092" i="3"/>
  <c r="BF1092" i="3"/>
  <c r="T1092" i="3"/>
  <c r="R1092" i="3"/>
  <c r="P1092" i="3"/>
  <c r="BI1077" i="3"/>
  <c r="BH1077" i="3"/>
  <c r="BG1077" i="3"/>
  <c r="BF1077" i="3"/>
  <c r="T1077" i="3"/>
  <c r="R1077" i="3"/>
  <c r="P1077" i="3"/>
  <c r="BI1063" i="3"/>
  <c r="BH1063" i="3"/>
  <c r="BG1063" i="3"/>
  <c r="BF1063" i="3"/>
  <c r="T1063" i="3"/>
  <c r="R1063" i="3"/>
  <c r="P1063" i="3"/>
  <c r="BI1053" i="3"/>
  <c r="BH1053" i="3"/>
  <c r="BG1053" i="3"/>
  <c r="BF1053" i="3"/>
  <c r="T1053" i="3"/>
  <c r="R1053" i="3"/>
  <c r="P1053" i="3"/>
  <c r="BI1039" i="3"/>
  <c r="BH1039" i="3"/>
  <c r="BG1039" i="3"/>
  <c r="BF1039" i="3"/>
  <c r="T1039" i="3"/>
  <c r="R1039" i="3"/>
  <c r="P1039" i="3"/>
  <c r="BI1036" i="3"/>
  <c r="BH1036" i="3"/>
  <c r="BG1036" i="3"/>
  <c r="BF1036" i="3"/>
  <c r="T1036" i="3"/>
  <c r="R1036" i="3"/>
  <c r="P1036" i="3"/>
  <c r="BI1020" i="3"/>
  <c r="BH1020" i="3"/>
  <c r="BG1020" i="3"/>
  <c r="BF1020" i="3"/>
  <c r="T1020" i="3"/>
  <c r="R1020" i="3"/>
  <c r="P1020" i="3"/>
  <c r="BI1016" i="3"/>
  <c r="BH1016" i="3"/>
  <c r="BG1016" i="3"/>
  <c r="BF1016" i="3"/>
  <c r="T1016" i="3"/>
  <c r="R1016" i="3"/>
  <c r="P1016" i="3"/>
  <c r="BI1011" i="3"/>
  <c r="BH1011" i="3"/>
  <c r="BG1011" i="3"/>
  <c r="BF1011" i="3"/>
  <c r="T1011" i="3"/>
  <c r="R1011" i="3"/>
  <c r="P1011" i="3"/>
  <c r="BI1006" i="3"/>
  <c r="BH1006" i="3"/>
  <c r="BG1006" i="3"/>
  <c r="BF1006" i="3"/>
  <c r="T1006" i="3"/>
  <c r="R1006" i="3"/>
  <c r="P1006" i="3"/>
  <c r="BI979" i="3"/>
  <c r="BH979" i="3"/>
  <c r="BG979" i="3"/>
  <c r="BF979" i="3"/>
  <c r="T979" i="3"/>
  <c r="R979" i="3"/>
  <c r="P979" i="3"/>
  <c r="BI962" i="3"/>
  <c r="BH962" i="3"/>
  <c r="BG962" i="3"/>
  <c r="BF962" i="3"/>
  <c r="T962" i="3"/>
  <c r="R962" i="3"/>
  <c r="P962" i="3"/>
  <c r="BI957" i="3"/>
  <c r="BH957" i="3"/>
  <c r="BG957" i="3"/>
  <c r="BF957" i="3"/>
  <c r="T957" i="3"/>
  <c r="R957" i="3"/>
  <c r="P957" i="3"/>
  <c r="BI909" i="3"/>
  <c r="BH909" i="3"/>
  <c r="BG909" i="3"/>
  <c r="BF909" i="3"/>
  <c r="T909" i="3"/>
  <c r="R909" i="3"/>
  <c r="P909" i="3"/>
  <c r="BI896" i="3"/>
  <c r="BH896" i="3"/>
  <c r="BG896" i="3"/>
  <c r="BF896" i="3"/>
  <c r="T896" i="3"/>
  <c r="R896" i="3"/>
  <c r="P896" i="3"/>
  <c r="BI889" i="3"/>
  <c r="BH889" i="3"/>
  <c r="BG889" i="3"/>
  <c r="BF889" i="3"/>
  <c r="T889" i="3"/>
  <c r="R889" i="3"/>
  <c r="P889" i="3"/>
  <c r="BI886" i="3"/>
  <c r="BH886" i="3"/>
  <c r="BG886" i="3"/>
  <c r="BF886" i="3"/>
  <c r="T886" i="3"/>
  <c r="R886" i="3"/>
  <c r="P886" i="3"/>
  <c r="BI883" i="3"/>
  <c r="BH883" i="3"/>
  <c r="BG883" i="3"/>
  <c r="BF883" i="3"/>
  <c r="T883" i="3"/>
  <c r="R883" i="3"/>
  <c r="P883" i="3"/>
  <c r="BI874" i="3"/>
  <c r="BH874" i="3"/>
  <c r="BG874" i="3"/>
  <c r="BF874" i="3"/>
  <c r="T874" i="3"/>
  <c r="R874" i="3"/>
  <c r="P874" i="3"/>
  <c r="BI869" i="3"/>
  <c r="BH869" i="3"/>
  <c r="BG869" i="3"/>
  <c r="BF869" i="3"/>
  <c r="T869" i="3"/>
  <c r="R869" i="3"/>
  <c r="P869" i="3"/>
  <c r="BI864" i="3"/>
  <c r="BH864" i="3"/>
  <c r="BG864" i="3"/>
  <c r="BF864" i="3"/>
  <c r="T864" i="3"/>
  <c r="R864" i="3"/>
  <c r="P864" i="3"/>
  <c r="BI856" i="3"/>
  <c r="BH856" i="3"/>
  <c r="BG856" i="3"/>
  <c r="BF856" i="3"/>
  <c r="T856" i="3"/>
  <c r="R856" i="3"/>
  <c r="P856" i="3"/>
  <c r="BI853" i="3"/>
  <c r="BH853" i="3"/>
  <c r="BG853" i="3"/>
  <c r="BF853" i="3"/>
  <c r="T853" i="3"/>
  <c r="R853" i="3"/>
  <c r="P853" i="3"/>
  <c r="BI844" i="3"/>
  <c r="BH844" i="3"/>
  <c r="BG844" i="3"/>
  <c r="BF844" i="3"/>
  <c r="T844" i="3"/>
  <c r="R844" i="3"/>
  <c r="P844" i="3"/>
  <c r="BI837" i="3"/>
  <c r="BH837" i="3"/>
  <c r="BG837" i="3"/>
  <c r="BF837" i="3"/>
  <c r="T837" i="3"/>
  <c r="R837" i="3"/>
  <c r="P837" i="3"/>
  <c r="BI832" i="3"/>
  <c r="BH832" i="3"/>
  <c r="BG832" i="3"/>
  <c r="BF832" i="3"/>
  <c r="T832" i="3"/>
  <c r="R832" i="3"/>
  <c r="P832" i="3"/>
  <c r="BI825" i="3"/>
  <c r="BH825" i="3"/>
  <c r="BG825" i="3"/>
  <c r="BF825" i="3"/>
  <c r="T825" i="3"/>
  <c r="R825" i="3"/>
  <c r="P825" i="3"/>
  <c r="BI819" i="3"/>
  <c r="BH819" i="3"/>
  <c r="BG819" i="3"/>
  <c r="BF819" i="3"/>
  <c r="T819" i="3"/>
  <c r="R819" i="3"/>
  <c r="P819" i="3"/>
  <c r="BI816" i="3"/>
  <c r="BH816" i="3"/>
  <c r="BG816" i="3"/>
  <c r="BF816" i="3"/>
  <c r="T816" i="3"/>
  <c r="R816" i="3"/>
  <c r="P816" i="3"/>
  <c r="BI811" i="3"/>
  <c r="BH811" i="3"/>
  <c r="BG811" i="3"/>
  <c r="BF811" i="3"/>
  <c r="T811" i="3"/>
  <c r="R811" i="3"/>
  <c r="P811" i="3"/>
  <c r="BI807" i="3"/>
  <c r="BH807" i="3"/>
  <c r="BG807" i="3"/>
  <c r="BF807" i="3"/>
  <c r="T807" i="3"/>
  <c r="R807" i="3"/>
  <c r="P807" i="3"/>
  <c r="BI804" i="3"/>
  <c r="BH804" i="3"/>
  <c r="BG804" i="3"/>
  <c r="BF804" i="3"/>
  <c r="T804" i="3"/>
  <c r="R804" i="3"/>
  <c r="P804" i="3"/>
  <c r="BI799" i="3"/>
  <c r="BH799" i="3"/>
  <c r="BG799" i="3"/>
  <c r="BF799" i="3"/>
  <c r="T799" i="3"/>
  <c r="R799" i="3"/>
  <c r="P799" i="3"/>
  <c r="BI796" i="3"/>
  <c r="BH796" i="3"/>
  <c r="BG796" i="3"/>
  <c r="BF796" i="3"/>
  <c r="T796" i="3"/>
  <c r="R796" i="3"/>
  <c r="P796" i="3"/>
  <c r="BI793" i="3"/>
  <c r="BH793" i="3"/>
  <c r="BG793" i="3"/>
  <c r="BF793" i="3"/>
  <c r="T793" i="3"/>
  <c r="R793" i="3"/>
  <c r="P793" i="3"/>
  <c r="BI788" i="3"/>
  <c r="BH788" i="3"/>
  <c r="BG788" i="3"/>
  <c r="BF788" i="3"/>
  <c r="T788" i="3"/>
  <c r="R788" i="3"/>
  <c r="P788" i="3"/>
  <c r="BI786" i="3"/>
  <c r="BH786" i="3"/>
  <c r="BG786" i="3"/>
  <c r="BF786" i="3"/>
  <c r="T786" i="3"/>
  <c r="R786" i="3"/>
  <c r="P786" i="3"/>
  <c r="BI780" i="3"/>
  <c r="BH780" i="3"/>
  <c r="BG780" i="3"/>
  <c r="BF780" i="3"/>
  <c r="T780" i="3"/>
  <c r="R780" i="3"/>
  <c r="P780" i="3"/>
  <c r="BI778" i="3"/>
  <c r="BH778" i="3"/>
  <c r="BG778" i="3"/>
  <c r="BF778" i="3"/>
  <c r="T778" i="3"/>
  <c r="R778" i="3"/>
  <c r="P778" i="3"/>
  <c r="BI772" i="3"/>
  <c r="BH772" i="3"/>
  <c r="BG772" i="3"/>
  <c r="BF772" i="3"/>
  <c r="T772" i="3"/>
  <c r="R772" i="3"/>
  <c r="P772" i="3"/>
  <c r="BI766" i="3"/>
  <c r="BH766" i="3"/>
  <c r="BG766" i="3"/>
  <c r="BF766" i="3"/>
  <c r="T766" i="3"/>
  <c r="R766" i="3"/>
  <c r="P766" i="3"/>
  <c r="BI760" i="3"/>
  <c r="BH760" i="3"/>
  <c r="BG760" i="3"/>
  <c r="BF760" i="3"/>
  <c r="T760" i="3"/>
  <c r="R760" i="3"/>
  <c r="P760" i="3"/>
  <c r="BI734" i="3"/>
  <c r="BH734" i="3"/>
  <c r="BG734" i="3"/>
  <c r="BF734" i="3"/>
  <c r="T734" i="3"/>
  <c r="R734" i="3"/>
  <c r="P734" i="3"/>
  <c r="BI732" i="3"/>
  <c r="BH732" i="3"/>
  <c r="BG732" i="3"/>
  <c r="BF732" i="3"/>
  <c r="T732" i="3"/>
  <c r="R732" i="3"/>
  <c r="P732" i="3"/>
  <c r="BI706" i="3"/>
  <c r="BH706" i="3"/>
  <c r="BG706" i="3"/>
  <c r="BF706" i="3"/>
  <c r="T706" i="3"/>
  <c r="R706" i="3"/>
  <c r="P706" i="3"/>
  <c r="BI680" i="3"/>
  <c r="BH680" i="3"/>
  <c r="BG680" i="3"/>
  <c r="BF680" i="3"/>
  <c r="T680" i="3"/>
  <c r="R680" i="3"/>
  <c r="P680" i="3"/>
  <c r="BI676" i="3"/>
  <c r="BH676" i="3"/>
  <c r="BG676" i="3"/>
  <c r="BF676" i="3"/>
  <c r="T676" i="3"/>
  <c r="R676" i="3"/>
  <c r="P676" i="3"/>
  <c r="BI672" i="3"/>
  <c r="BH672" i="3"/>
  <c r="BG672" i="3"/>
  <c r="BF672" i="3"/>
  <c r="T672" i="3"/>
  <c r="R672" i="3"/>
  <c r="P672" i="3"/>
  <c r="BI665" i="3"/>
  <c r="BH665" i="3"/>
  <c r="BG665" i="3"/>
  <c r="BF665" i="3"/>
  <c r="T665" i="3"/>
  <c r="R665" i="3"/>
  <c r="P665" i="3"/>
  <c r="BI661" i="3"/>
  <c r="BH661" i="3"/>
  <c r="BG661" i="3"/>
  <c r="BF661" i="3"/>
  <c r="T661" i="3"/>
  <c r="R661" i="3"/>
  <c r="P661" i="3"/>
  <c r="BI657" i="3"/>
  <c r="BH657" i="3"/>
  <c r="BG657" i="3"/>
  <c r="BF657" i="3"/>
  <c r="T657" i="3"/>
  <c r="R657" i="3"/>
  <c r="P657" i="3"/>
  <c r="BI650" i="3"/>
  <c r="BH650" i="3"/>
  <c r="BG650" i="3"/>
  <c r="BF650" i="3"/>
  <c r="T650" i="3"/>
  <c r="R650" i="3"/>
  <c r="P650" i="3"/>
  <c r="BI638" i="3"/>
  <c r="BH638" i="3"/>
  <c r="BG638" i="3"/>
  <c r="BF638" i="3"/>
  <c r="T638" i="3"/>
  <c r="R638" i="3"/>
  <c r="P638" i="3"/>
  <c r="BI626" i="3"/>
  <c r="BH626" i="3"/>
  <c r="BG626" i="3"/>
  <c r="BF626" i="3"/>
  <c r="T626" i="3"/>
  <c r="R626" i="3"/>
  <c r="P626" i="3"/>
  <c r="BI618" i="3"/>
  <c r="BH618" i="3"/>
  <c r="BG618" i="3"/>
  <c r="BF618" i="3"/>
  <c r="T618" i="3"/>
  <c r="R618" i="3"/>
  <c r="P618" i="3"/>
  <c r="BI610" i="3"/>
  <c r="BH610" i="3"/>
  <c r="BG610" i="3"/>
  <c r="BF610" i="3"/>
  <c r="T610" i="3"/>
  <c r="R610" i="3"/>
  <c r="P610" i="3"/>
  <c r="BI606" i="3"/>
  <c r="BH606" i="3"/>
  <c r="BG606" i="3"/>
  <c r="BF606" i="3"/>
  <c r="T606" i="3"/>
  <c r="R606" i="3"/>
  <c r="P606" i="3"/>
  <c r="BI592" i="3"/>
  <c r="BH592" i="3"/>
  <c r="BG592" i="3"/>
  <c r="BF592" i="3"/>
  <c r="T592" i="3"/>
  <c r="R592" i="3"/>
  <c r="P592" i="3"/>
  <c r="BI577" i="3"/>
  <c r="BH577" i="3"/>
  <c r="BG577" i="3"/>
  <c r="BF577" i="3"/>
  <c r="T577" i="3"/>
  <c r="R577" i="3"/>
  <c r="P577" i="3"/>
  <c r="BI562" i="3"/>
  <c r="BH562" i="3"/>
  <c r="BG562" i="3"/>
  <c r="BF562" i="3"/>
  <c r="T562" i="3"/>
  <c r="R562" i="3"/>
  <c r="P562" i="3"/>
  <c r="BI547" i="3"/>
  <c r="BH547" i="3"/>
  <c r="BG547" i="3"/>
  <c r="BF547" i="3"/>
  <c r="T547" i="3"/>
  <c r="R547" i="3"/>
  <c r="P547" i="3"/>
  <c r="BI545" i="3"/>
  <c r="BH545" i="3"/>
  <c r="BG545" i="3"/>
  <c r="BF545" i="3"/>
  <c r="T545" i="3"/>
  <c r="R545" i="3"/>
  <c r="P545" i="3"/>
  <c r="BI542" i="3"/>
  <c r="BH542" i="3"/>
  <c r="BG542" i="3"/>
  <c r="BF542" i="3"/>
  <c r="T542" i="3"/>
  <c r="R542" i="3"/>
  <c r="P542" i="3"/>
  <c r="BI540" i="3"/>
  <c r="BH540" i="3"/>
  <c r="BG540" i="3"/>
  <c r="BF540" i="3"/>
  <c r="T540" i="3"/>
  <c r="R540" i="3"/>
  <c r="P540" i="3"/>
  <c r="BI537" i="3"/>
  <c r="BH537" i="3"/>
  <c r="BG537" i="3"/>
  <c r="BF537" i="3"/>
  <c r="T537" i="3"/>
  <c r="R537" i="3"/>
  <c r="P537" i="3"/>
  <c r="BI534" i="3"/>
  <c r="BH534" i="3"/>
  <c r="BG534" i="3"/>
  <c r="BF534" i="3"/>
  <c r="T534" i="3"/>
  <c r="R534" i="3"/>
  <c r="P534" i="3"/>
  <c r="BI528" i="3"/>
  <c r="BH528" i="3"/>
  <c r="BG528" i="3"/>
  <c r="BF528" i="3"/>
  <c r="T528" i="3"/>
  <c r="R528" i="3"/>
  <c r="P528" i="3"/>
  <c r="BI526" i="3"/>
  <c r="BH526" i="3"/>
  <c r="BG526" i="3"/>
  <c r="BF526" i="3"/>
  <c r="T526" i="3"/>
  <c r="R526" i="3"/>
  <c r="P526" i="3"/>
  <c r="BI520" i="3"/>
  <c r="BH520" i="3"/>
  <c r="BG520" i="3"/>
  <c r="BF520" i="3"/>
  <c r="T520" i="3"/>
  <c r="R520" i="3"/>
  <c r="P520" i="3"/>
  <c r="BI518" i="3"/>
  <c r="BH518" i="3"/>
  <c r="BG518" i="3"/>
  <c r="BF518" i="3"/>
  <c r="T518" i="3"/>
  <c r="R518" i="3"/>
  <c r="P518" i="3"/>
  <c r="BI512" i="3"/>
  <c r="BH512" i="3"/>
  <c r="BG512" i="3"/>
  <c r="BF512" i="3"/>
  <c r="T512" i="3"/>
  <c r="R512" i="3"/>
  <c r="P512" i="3"/>
  <c r="BI506" i="3"/>
  <c r="BH506" i="3"/>
  <c r="BG506" i="3"/>
  <c r="BF506" i="3"/>
  <c r="T506" i="3"/>
  <c r="R506" i="3"/>
  <c r="P506" i="3"/>
  <c r="BI457" i="3"/>
  <c r="BH457" i="3"/>
  <c r="BG457" i="3"/>
  <c r="BF457" i="3"/>
  <c r="T457" i="3"/>
  <c r="R457" i="3"/>
  <c r="P457" i="3"/>
  <c r="BI453" i="3"/>
  <c r="BH453" i="3"/>
  <c r="BG453" i="3"/>
  <c r="BF453" i="3"/>
  <c r="T453" i="3"/>
  <c r="R453" i="3"/>
  <c r="P453" i="3"/>
  <c r="BI447" i="3"/>
  <c r="BH447" i="3"/>
  <c r="BG447" i="3"/>
  <c r="BF447" i="3"/>
  <c r="T447" i="3"/>
  <c r="R447" i="3"/>
  <c r="P447" i="3"/>
  <c r="BI440" i="3"/>
  <c r="BH440" i="3"/>
  <c r="BG440" i="3"/>
  <c r="BF440" i="3"/>
  <c r="T440" i="3"/>
  <c r="R440" i="3"/>
  <c r="P440" i="3"/>
  <c r="BI436" i="3"/>
  <c r="BH436" i="3"/>
  <c r="BG436" i="3"/>
  <c r="BF436" i="3"/>
  <c r="T436" i="3"/>
  <c r="R436" i="3"/>
  <c r="P436" i="3"/>
  <c r="BI433" i="3"/>
  <c r="BH433" i="3"/>
  <c r="BG433" i="3"/>
  <c r="BF433" i="3"/>
  <c r="T433" i="3"/>
  <c r="R433" i="3"/>
  <c r="P433" i="3"/>
  <c r="BI429" i="3"/>
  <c r="BH429" i="3"/>
  <c r="BG429" i="3"/>
  <c r="BF429" i="3"/>
  <c r="T429" i="3"/>
  <c r="R429" i="3"/>
  <c r="P429" i="3"/>
  <c r="BI422" i="3"/>
  <c r="BH422" i="3"/>
  <c r="BG422" i="3"/>
  <c r="BF422" i="3"/>
  <c r="T422" i="3"/>
  <c r="R422" i="3"/>
  <c r="P422" i="3"/>
  <c r="BI409" i="3"/>
  <c r="BH409" i="3"/>
  <c r="BG409" i="3"/>
  <c r="BF409" i="3"/>
  <c r="T409" i="3"/>
  <c r="R409" i="3"/>
  <c r="P409" i="3"/>
  <c r="BI402" i="3"/>
  <c r="BH402" i="3"/>
  <c r="BG402" i="3"/>
  <c r="BF402" i="3"/>
  <c r="T402" i="3"/>
  <c r="R402" i="3"/>
  <c r="P402" i="3"/>
  <c r="BI395" i="3"/>
  <c r="BH395" i="3"/>
  <c r="BG395" i="3"/>
  <c r="BF395" i="3"/>
  <c r="T395" i="3"/>
  <c r="R395" i="3"/>
  <c r="P395" i="3"/>
  <c r="BI359" i="3"/>
  <c r="BH359" i="3"/>
  <c r="BG359" i="3"/>
  <c r="BF359" i="3"/>
  <c r="T359" i="3"/>
  <c r="R359" i="3"/>
  <c r="P359" i="3"/>
  <c r="BI345" i="3"/>
  <c r="BH345" i="3"/>
  <c r="BG345" i="3"/>
  <c r="BF345" i="3"/>
  <c r="T345" i="3"/>
  <c r="R345" i="3"/>
  <c r="P345" i="3"/>
  <c r="BI341" i="3"/>
  <c r="BH341" i="3"/>
  <c r="BG341" i="3"/>
  <c r="BF341" i="3"/>
  <c r="T341" i="3"/>
  <c r="R341" i="3"/>
  <c r="P341" i="3"/>
  <c r="BI333" i="3"/>
  <c r="BH333" i="3"/>
  <c r="BG333" i="3"/>
  <c r="BF333" i="3"/>
  <c r="T333" i="3"/>
  <c r="R333" i="3"/>
  <c r="P333" i="3"/>
  <c r="BI319" i="3"/>
  <c r="BH319" i="3"/>
  <c r="BG319" i="3"/>
  <c r="BF319" i="3"/>
  <c r="T319" i="3"/>
  <c r="R319" i="3"/>
  <c r="P319" i="3"/>
  <c r="BI315" i="3"/>
  <c r="BH315" i="3"/>
  <c r="BG315" i="3"/>
  <c r="BF315" i="3"/>
  <c r="T315" i="3"/>
  <c r="R315" i="3"/>
  <c r="P315" i="3"/>
  <c r="BI311" i="3"/>
  <c r="BH311" i="3"/>
  <c r="BG311" i="3"/>
  <c r="BF311" i="3"/>
  <c r="T311" i="3"/>
  <c r="R311" i="3"/>
  <c r="P311" i="3"/>
  <c r="BI307" i="3"/>
  <c r="BH307" i="3"/>
  <c r="BG307" i="3"/>
  <c r="BF307" i="3"/>
  <c r="T307" i="3"/>
  <c r="R307" i="3"/>
  <c r="P307" i="3"/>
  <c r="BI301" i="3"/>
  <c r="BH301" i="3"/>
  <c r="BG301" i="3"/>
  <c r="BF301" i="3"/>
  <c r="T301" i="3"/>
  <c r="R301" i="3"/>
  <c r="P301" i="3"/>
  <c r="BI298" i="3"/>
  <c r="BH298" i="3"/>
  <c r="BG298" i="3"/>
  <c r="BF298" i="3"/>
  <c r="T298" i="3"/>
  <c r="R298" i="3"/>
  <c r="P298" i="3"/>
  <c r="BI295" i="3"/>
  <c r="BH295" i="3"/>
  <c r="BG295" i="3"/>
  <c r="BF295" i="3"/>
  <c r="T295" i="3"/>
  <c r="R295" i="3"/>
  <c r="P295" i="3"/>
  <c r="BI292" i="3"/>
  <c r="BH292" i="3"/>
  <c r="BG292" i="3"/>
  <c r="BF292" i="3"/>
  <c r="T292" i="3"/>
  <c r="R292" i="3"/>
  <c r="P292" i="3"/>
  <c r="BI287" i="3"/>
  <c r="BH287" i="3"/>
  <c r="BG287" i="3"/>
  <c r="BF287" i="3"/>
  <c r="T287" i="3"/>
  <c r="R287" i="3"/>
  <c r="P287" i="3"/>
  <c r="BI282" i="3"/>
  <c r="BH282" i="3"/>
  <c r="BG282" i="3"/>
  <c r="BF282" i="3"/>
  <c r="T282" i="3"/>
  <c r="R282" i="3"/>
  <c r="P282" i="3"/>
  <c r="BI279" i="3"/>
  <c r="BH279" i="3"/>
  <c r="BG279" i="3"/>
  <c r="BF279" i="3"/>
  <c r="T279" i="3"/>
  <c r="R279" i="3"/>
  <c r="P279" i="3"/>
  <c r="BI276" i="3"/>
  <c r="BH276" i="3"/>
  <c r="BG276" i="3"/>
  <c r="BF276" i="3"/>
  <c r="T276" i="3"/>
  <c r="R276" i="3"/>
  <c r="P276" i="3"/>
  <c r="BI273" i="3"/>
  <c r="BH273" i="3"/>
  <c r="BG273" i="3"/>
  <c r="BF273" i="3"/>
  <c r="T273" i="3"/>
  <c r="R273" i="3"/>
  <c r="P273" i="3"/>
  <c r="BI267" i="3"/>
  <c r="BH267" i="3"/>
  <c r="BG267" i="3"/>
  <c r="BF267" i="3"/>
  <c r="T267" i="3"/>
  <c r="R267" i="3"/>
  <c r="P267" i="3"/>
  <c r="BI262" i="3"/>
  <c r="BH262" i="3"/>
  <c r="BG262" i="3"/>
  <c r="BF262" i="3"/>
  <c r="T262" i="3"/>
  <c r="R262" i="3"/>
  <c r="P262" i="3"/>
  <c r="BI258" i="3"/>
  <c r="BH258" i="3"/>
  <c r="BG258" i="3"/>
  <c r="BF258" i="3"/>
  <c r="T258" i="3"/>
  <c r="R258" i="3"/>
  <c r="P258" i="3"/>
  <c r="BI256" i="3"/>
  <c r="BH256" i="3"/>
  <c r="BG256" i="3"/>
  <c r="BF256" i="3"/>
  <c r="T256" i="3"/>
  <c r="R256" i="3"/>
  <c r="P256" i="3"/>
  <c r="BI253" i="3"/>
  <c r="BH253" i="3"/>
  <c r="BG253" i="3"/>
  <c r="BF253" i="3"/>
  <c r="T253" i="3"/>
  <c r="R253" i="3"/>
  <c r="P253" i="3"/>
  <c r="BI250" i="3"/>
  <c r="BH250" i="3"/>
  <c r="BG250" i="3"/>
  <c r="BF250" i="3"/>
  <c r="T250" i="3"/>
  <c r="R250" i="3"/>
  <c r="P250" i="3"/>
  <c r="BI247" i="3"/>
  <c r="BH247" i="3"/>
  <c r="BG247" i="3"/>
  <c r="BF247" i="3"/>
  <c r="T247" i="3"/>
  <c r="R247" i="3"/>
  <c r="P247" i="3"/>
  <c r="BI244" i="3"/>
  <c r="BH244" i="3"/>
  <c r="BG244" i="3"/>
  <c r="BF244" i="3"/>
  <c r="T244" i="3"/>
  <c r="R244" i="3"/>
  <c r="P244" i="3"/>
  <c r="BI237" i="3"/>
  <c r="BH237" i="3"/>
  <c r="BG237" i="3"/>
  <c r="BF237" i="3"/>
  <c r="T237" i="3"/>
  <c r="R237" i="3"/>
  <c r="P237" i="3"/>
  <c r="BI226" i="3"/>
  <c r="BH226" i="3"/>
  <c r="BG226" i="3"/>
  <c r="BF226" i="3"/>
  <c r="T226" i="3"/>
  <c r="R226" i="3"/>
  <c r="P226" i="3"/>
  <c r="BI206" i="3"/>
  <c r="BH206" i="3"/>
  <c r="BG206" i="3"/>
  <c r="BF206" i="3"/>
  <c r="T206" i="3"/>
  <c r="R206" i="3"/>
  <c r="P206" i="3"/>
  <c r="BI199" i="3"/>
  <c r="BH199" i="3"/>
  <c r="BG199" i="3"/>
  <c r="BF199" i="3"/>
  <c r="T199" i="3"/>
  <c r="R199" i="3"/>
  <c r="P199" i="3"/>
  <c r="BI195" i="3"/>
  <c r="BH195" i="3"/>
  <c r="BG195" i="3"/>
  <c r="BF195" i="3"/>
  <c r="T195" i="3"/>
  <c r="R195" i="3"/>
  <c r="P195" i="3"/>
  <c r="BI192" i="3"/>
  <c r="BH192" i="3"/>
  <c r="BG192" i="3"/>
  <c r="BF192" i="3"/>
  <c r="T192" i="3"/>
  <c r="R192" i="3"/>
  <c r="P192" i="3"/>
  <c r="BI185" i="3"/>
  <c r="BH185" i="3"/>
  <c r="BG185" i="3"/>
  <c r="BF185" i="3"/>
  <c r="T185" i="3"/>
  <c r="R185" i="3"/>
  <c r="P185" i="3"/>
  <c r="BI182" i="3"/>
  <c r="BH182" i="3"/>
  <c r="BG182" i="3"/>
  <c r="BF182" i="3"/>
  <c r="T182" i="3"/>
  <c r="R182" i="3"/>
  <c r="P182" i="3"/>
  <c r="BI179" i="3"/>
  <c r="BH179" i="3"/>
  <c r="BG179" i="3"/>
  <c r="BF179" i="3"/>
  <c r="T179" i="3"/>
  <c r="R179" i="3"/>
  <c r="P179" i="3"/>
  <c r="BI176" i="3"/>
  <c r="BH176" i="3"/>
  <c r="BG176" i="3"/>
  <c r="BF176" i="3"/>
  <c r="T176" i="3"/>
  <c r="R176" i="3"/>
  <c r="P176" i="3"/>
  <c r="BI173" i="3"/>
  <c r="BH173" i="3"/>
  <c r="BG173" i="3"/>
  <c r="BF173" i="3"/>
  <c r="T173" i="3"/>
  <c r="R173" i="3"/>
  <c r="P173" i="3"/>
  <c r="BI170" i="3"/>
  <c r="BH170" i="3"/>
  <c r="BG170" i="3"/>
  <c r="BF170" i="3"/>
  <c r="T170" i="3"/>
  <c r="R170" i="3"/>
  <c r="P170" i="3"/>
  <c r="BI167" i="3"/>
  <c r="BH167" i="3"/>
  <c r="BG167" i="3"/>
  <c r="BF167" i="3"/>
  <c r="T167" i="3"/>
  <c r="R167" i="3"/>
  <c r="P167" i="3"/>
  <c r="BI164" i="3"/>
  <c r="BH164" i="3"/>
  <c r="BG164" i="3"/>
  <c r="BF164" i="3"/>
  <c r="T164" i="3"/>
  <c r="R164" i="3"/>
  <c r="P164" i="3"/>
  <c r="BI161" i="3"/>
  <c r="BH161" i="3"/>
  <c r="BG161" i="3"/>
  <c r="BF161" i="3"/>
  <c r="T161" i="3"/>
  <c r="R161" i="3"/>
  <c r="P161" i="3"/>
  <c r="BI158" i="3"/>
  <c r="BH158" i="3"/>
  <c r="BG158" i="3"/>
  <c r="BF158" i="3"/>
  <c r="T158" i="3"/>
  <c r="R158" i="3"/>
  <c r="P158" i="3"/>
  <c r="BI155" i="3"/>
  <c r="BH155" i="3"/>
  <c r="BG155" i="3"/>
  <c r="BF155" i="3"/>
  <c r="T155" i="3"/>
  <c r="R155" i="3"/>
  <c r="P155" i="3"/>
  <c r="BI152" i="3"/>
  <c r="BH152" i="3"/>
  <c r="BG152" i="3"/>
  <c r="BF152" i="3"/>
  <c r="T152" i="3"/>
  <c r="R152" i="3"/>
  <c r="P152" i="3"/>
  <c r="BI147" i="3"/>
  <c r="BH147" i="3"/>
  <c r="BG147" i="3"/>
  <c r="BF147" i="3"/>
  <c r="T147" i="3"/>
  <c r="R147" i="3"/>
  <c r="P147" i="3"/>
  <c r="J141" i="3"/>
  <c r="J140" i="3"/>
  <c r="F140" i="3"/>
  <c r="F138" i="3"/>
  <c r="E136" i="3"/>
  <c r="J92" i="3"/>
  <c r="J91" i="3"/>
  <c r="F91" i="3"/>
  <c r="F89" i="3"/>
  <c r="E87" i="3"/>
  <c r="J18" i="3"/>
  <c r="E18" i="3"/>
  <c r="F92" i="3"/>
  <c r="J17" i="3"/>
  <c r="J12" i="3"/>
  <c r="J138" i="3" s="1"/>
  <c r="E7" i="3"/>
  <c r="E134" i="3" s="1"/>
  <c r="P680" i="2"/>
  <c r="J37" i="2"/>
  <c r="J36" i="2"/>
  <c r="AY95" i="1"/>
  <c r="J35" i="2"/>
  <c r="AX95" i="1"/>
  <c r="BI690" i="2"/>
  <c r="BH690" i="2"/>
  <c r="BG690" i="2"/>
  <c r="BF690" i="2"/>
  <c r="T690" i="2"/>
  <c r="T689" i="2"/>
  <c r="R690" i="2"/>
  <c r="R689" i="2"/>
  <c r="P690" i="2"/>
  <c r="P689" i="2"/>
  <c r="BI681" i="2"/>
  <c r="BH681" i="2"/>
  <c r="BG681" i="2"/>
  <c r="BF681" i="2"/>
  <c r="T681" i="2"/>
  <c r="T680" i="2" s="1"/>
  <c r="R681" i="2"/>
  <c r="R680" i="2" s="1"/>
  <c r="P681" i="2"/>
  <c r="BI662" i="2"/>
  <c r="BH662" i="2"/>
  <c r="BG662" i="2"/>
  <c r="BF662" i="2"/>
  <c r="T662" i="2"/>
  <c r="R662" i="2"/>
  <c r="P662" i="2"/>
  <c r="BI655" i="2"/>
  <c r="BH655" i="2"/>
  <c r="BG655" i="2"/>
  <c r="BF655" i="2"/>
  <c r="T655" i="2"/>
  <c r="T654" i="2" s="1"/>
  <c r="R655" i="2"/>
  <c r="R654" i="2"/>
  <c r="P655" i="2"/>
  <c r="P654" i="2"/>
  <c r="BI651" i="2"/>
  <c r="BH651" i="2"/>
  <c r="BG651" i="2"/>
  <c r="BF651" i="2"/>
  <c r="T651" i="2"/>
  <c r="T650" i="2"/>
  <c r="R651" i="2"/>
  <c r="R650" i="2" s="1"/>
  <c r="P651" i="2"/>
  <c r="P650" i="2"/>
  <c r="BI647" i="2"/>
  <c r="BH647" i="2"/>
  <c r="BG647" i="2"/>
  <c r="BF647" i="2"/>
  <c r="T647" i="2"/>
  <c r="T646" i="2" s="1"/>
  <c r="R647" i="2"/>
  <c r="R646" i="2"/>
  <c r="P647" i="2"/>
  <c r="P646" i="2"/>
  <c r="BI639" i="2"/>
  <c r="BH639" i="2"/>
  <c r="BG639" i="2"/>
  <c r="BF639" i="2"/>
  <c r="T639" i="2"/>
  <c r="T638" i="2"/>
  <c r="R639" i="2"/>
  <c r="R638" i="2" s="1"/>
  <c r="P639" i="2"/>
  <c r="P638" i="2"/>
  <c r="BI634" i="2"/>
  <c r="BH634" i="2"/>
  <c r="BG634" i="2"/>
  <c r="BF634" i="2"/>
  <c r="T634" i="2"/>
  <c r="R634" i="2"/>
  <c r="P634" i="2"/>
  <c r="BI631" i="2"/>
  <c r="BH631" i="2"/>
  <c r="BG631" i="2"/>
  <c r="BF631" i="2"/>
  <c r="T631" i="2"/>
  <c r="R631" i="2"/>
  <c r="P631" i="2"/>
  <c r="BI627" i="2"/>
  <c r="BH627" i="2"/>
  <c r="BG627" i="2"/>
  <c r="BF627" i="2"/>
  <c r="T627" i="2"/>
  <c r="R627" i="2"/>
  <c r="P627" i="2"/>
  <c r="BI623" i="2"/>
  <c r="BH623" i="2"/>
  <c r="BG623" i="2"/>
  <c r="BF623" i="2"/>
  <c r="T623" i="2"/>
  <c r="R623" i="2"/>
  <c r="P623" i="2"/>
  <c r="BI618" i="2"/>
  <c r="BH618" i="2"/>
  <c r="BG618" i="2"/>
  <c r="BF618" i="2"/>
  <c r="T618" i="2"/>
  <c r="R618" i="2"/>
  <c r="P618" i="2"/>
  <c r="BI615" i="2"/>
  <c r="BH615" i="2"/>
  <c r="BG615" i="2"/>
  <c r="BF615" i="2"/>
  <c r="T615" i="2"/>
  <c r="R615" i="2"/>
  <c r="P615" i="2"/>
  <c r="BI608" i="2"/>
  <c r="BH608" i="2"/>
  <c r="BG608" i="2"/>
  <c r="BF608" i="2"/>
  <c r="T608" i="2"/>
  <c r="R608" i="2"/>
  <c r="P608" i="2"/>
  <c r="BI600" i="2"/>
  <c r="BH600" i="2"/>
  <c r="BG600" i="2"/>
  <c r="BF600" i="2"/>
  <c r="T600" i="2"/>
  <c r="R600" i="2"/>
  <c r="P600" i="2"/>
  <c r="BI588" i="2"/>
  <c r="BH588" i="2"/>
  <c r="BG588" i="2"/>
  <c r="BF588" i="2"/>
  <c r="T588" i="2"/>
  <c r="R588" i="2"/>
  <c r="P588" i="2"/>
  <c r="BI582" i="2"/>
  <c r="BH582" i="2"/>
  <c r="BG582" i="2"/>
  <c r="BF582" i="2"/>
  <c r="T582" i="2"/>
  <c r="R582" i="2"/>
  <c r="P582" i="2"/>
  <c r="BI579" i="2"/>
  <c r="BH579" i="2"/>
  <c r="BG579" i="2"/>
  <c r="BF579" i="2"/>
  <c r="T579" i="2"/>
  <c r="R579" i="2"/>
  <c r="P579" i="2"/>
  <c r="BI575" i="2"/>
  <c r="BH575" i="2"/>
  <c r="BG575" i="2"/>
  <c r="BF575" i="2"/>
  <c r="T575" i="2"/>
  <c r="R575" i="2"/>
  <c r="P575" i="2"/>
  <c r="BI572" i="2"/>
  <c r="BH572" i="2"/>
  <c r="BG572" i="2"/>
  <c r="BF572" i="2"/>
  <c r="T572" i="2"/>
  <c r="R572" i="2"/>
  <c r="P572" i="2"/>
  <c r="BI569" i="2"/>
  <c r="BH569" i="2"/>
  <c r="BG569" i="2"/>
  <c r="BF569" i="2"/>
  <c r="T569" i="2"/>
  <c r="R569" i="2"/>
  <c r="P569" i="2"/>
  <c r="BI566" i="2"/>
  <c r="BH566" i="2"/>
  <c r="BG566" i="2"/>
  <c r="BF566" i="2"/>
  <c r="T566" i="2"/>
  <c r="R566" i="2"/>
  <c r="P566" i="2"/>
  <c r="BI562" i="2"/>
  <c r="BH562" i="2"/>
  <c r="BG562" i="2"/>
  <c r="BF562" i="2"/>
  <c r="T562" i="2"/>
  <c r="T561" i="2"/>
  <c r="R562" i="2"/>
  <c r="R561" i="2" s="1"/>
  <c r="P562" i="2"/>
  <c r="P561" i="2"/>
  <c r="BI558" i="2"/>
  <c r="BH558" i="2"/>
  <c r="BG558" i="2"/>
  <c r="BF558" i="2"/>
  <c r="T558" i="2"/>
  <c r="R558" i="2"/>
  <c r="P558" i="2"/>
  <c r="BI555" i="2"/>
  <c r="BH555" i="2"/>
  <c r="BG555" i="2"/>
  <c r="BF555" i="2"/>
  <c r="T555" i="2"/>
  <c r="R555" i="2"/>
  <c r="P555" i="2"/>
  <c r="BI552" i="2"/>
  <c r="BH552" i="2"/>
  <c r="BG552" i="2"/>
  <c r="BF552" i="2"/>
  <c r="T552" i="2"/>
  <c r="R552" i="2"/>
  <c r="P552" i="2"/>
  <c r="BI550" i="2"/>
  <c r="BH550" i="2"/>
  <c r="BG550" i="2"/>
  <c r="BF550" i="2"/>
  <c r="T550" i="2"/>
  <c r="R550" i="2"/>
  <c r="P550" i="2"/>
  <c r="BI548" i="2"/>
  <c r="BH548" i="2"/>
  <c r="BG548" i="2"/>
  <c r="BF548" i="2"/>
  <c r="T548" i="2"/>
  <c r="R548" i="2"/>
  <c r="P548" i="2"/>
  <c r="BI541" i="2"/>
  <c r="BH541" i="2"/>
  <c r="BG541" i="2"/>
  <c r="BF541" i="2"/>
  <c r="T541" i="2"/>
  <c r="R541" i="2"/>
  <c r="P541" i="2"/>
  <c r="BI528" i="2"/>
  <c r="BH528" i="2"/>
  <c r="BG528" i="2"/>
  <c r="BF528" i="2"/>
  <c r="T528" i="2"/>
  <c r="R528" i="2"/>
  <c r="P528" i="2"/>
  <c r="BI507" i="2"/>
  <c r="BH507" i="2"/>
  <c r="BG507" i="2"/>
  <c r="BF507" i="2"/>
  <c r="T507" i="2"/>
  <c r="R507" i="2"/>
  <c r="P507" i="2"/>
  <c r="BI504" i="2"/>
  <c r="BH504" i="2"/>
  <c r="BG504" i="2"/>
  <c r="BF504" i="2"/>
  <c r="T504" i="2"/>
  <c r="R504" i="2"/>
  <c r="P504" i="2"/>
  <c r="BI499" i="2"/>
  <c r="BH499" i="2"/>
  <c r="BG499" i="2"/>
  <c r="BF499" i="2"/>
  <c r="T499" i="2"/>
  <c r="R499" i="2"/>
  <c r="P499" i="2"/>
  <c r="BI492" i="2"/>
  <c r="BH492" i="2"/>
  <c r="BG492" i="2"/>
  <c r="BF492" i="2"/>
  <c r="T492" i="2"/>
  <c r="R492" i="2"/>
  <c r="P492" i="2"/>
  <c r="BI485" i="2"/>
  <c r="BH485" i="2"/>
  <c r="BG485" i="2"/>
  <c r="BF485" i="2"/>
  <c r="T485" i="2"/>
  <c r="R485" i="2"/>
  <c r="P485" i="2"/>
  <c r="BI446" i="2"/>
  <c r="BH446" i="2"/>
  <c r="BG446" i="2"/>
  <c r="BF446" i="2"/>
  <c r="T446" i="2"/>
  <c r="R446" i="2"/>
  <c r="P446" i="2"/>
  <c r="BI442" i="2"/>
  <c r="BH442" i="2"/>
  <c r="BG442" i="2"/>
  <c r="BF442" i="2"/>
  <c r="T442" i="2"/>
  <c r="R442" i="2"/>
  <c r="P442" i="2"/>
  <c r="BI429" i="2"/>
  <c r="BH429" i="2"/>
  <c r="BG429" i="2"/>
  <c r="BF429" i="2"/>
  <c r="T429" i="2"/>
  <c r="R429" i="2"/>
  <c r="P429" i="2"/>
  <c r="BI426" i="2"/>
  <c r="BH426" i="2"/>
  <c r="BG426" i="2"/>
  <c r="BF426" i="2"/>
  <c r="T426" i="2"/>
  <c r="R426" i="2"/>
  <c r="P426" i="2"/>
  <c r="BI421" i="2"/>
  <c r="BH421" i="2"/>
  <c r="BG421" i="2"/>
  <c r="BF421" i="2"/>
  <c r="T421" i="2"/>
  <c r="R421" i="2"/>
  <c r="P421" i="2"/>
  <c r="BI418" i="2"/>
  <c r="BH418" i="2"/>
  <c r="BG418" i="2"/>
  <c r="BF418" i="2"/>
  <c r="T418" i="2"/>
  <c r="R418" i="2"/>
  <c r="P418" i="2"/>
  <c r="BI413" i="2"/>
  <c r="BH413" i="2"/>
  <c r="BG413" i="2"/>
  <c r="BF413" i="2"/>
  <c r="T413" i="2"/>
  <c r="R413" i="2"/>
  <c r="P413" i="2"/>
  <c r="BI406" i="2"/>
  <c r="BH406" i="2"/>
  <c r="BG406" i="2"/>
  <c r="BF406" i="2"/>
  <c r="T406" i="2"/>
  <c r="R406" i="2"/>
  <c r="P406" i="2"/>
  <c r="BI402" i="2"/>
  <c r="BH402" i="2"/>
  <c r="BG402" i="2"/>
  <c r="BF402" i="2"/>
  <c r="T402" i="2"/>
  <c r="R402" i="2"/>
  <c r="P402" i="2"/>
  <c r="BI398" i="2"/>
  <c r="BH398" i="2"/>
  <c r="BG398" i="2"/>
  <c r="BF398" i="2"/>
  <c r="T398" i="2"/>
  <c r="R398" i="2"/>
  <c r="P398" i="2"/>
  <c r="BI394" i="2"/>
  <c r="BH394" i="2"/>
  <c r="BG394" i="2"/>
  <c r="BF394" i="2"/>
  <c r="T394" i="2"/>
  <c r="R394" i="2"/>
  <c r="P394" i="2"/>
  <c r="BI390" i="2"/>
  <c r="BH390" i="2"/>
  <c r="BG390" i="2"/>
  <c r="BF390" i="2"/>
  <c r="T390" i="2"/>
  <c r="R390" i="2"/>
  <c r="P390" i="2"/>
  <c r="BI387" i="2"/>
  <c r="BH387" i="2"/>
  <c r="BG387" i="2"/>
  <c r="BF387" i="2"/>
  <c r="T387" i="2"/>
  <c r="R387" i="2"/>
  <c r="P387" i="2"/>
  <c r="BI384" i="2"/>
  <c r="BH384" i="2"/>
  <c r="BG384" i="2"/>
  <c r="BF384" i="2"/>
  <c r="T384" i="2"/>
  <c r="R384" i="2"/>
  <c r="P384" i="2"/>
  <c r="BI379" i="2"/>
  <c r="BH379" i="2"/>
  <c r="BG379" i="2"/>
  <c r="BF379" i="2"/>
  <c r="T379" i="2"/>
  <c r="R379" i="2"/>
  <c r="P379" i="2"/>
  <c r="BI375" i="2"/>
  <c r="BH375" i="2"/>
  <c r="BG375" i="2"/>
  <c r="BF375" i="2"/>
  <c r="T375" i="2"/>
  <c r="R375" i="2"/>
  <c r="P375" i="2"/>
  <c r="BI370" i="2"/>
  <c r="BH370" i="2"/>
  <c r="BG370" i="2"/>
  <c r="BF370" i="2"/>
  <c r="T370" i="2"/>
  <c r="R370" i="2"/>
  <c r="P370" i="2"/>
  <c r="BI333" i="2"/>
  <c r="BH333" i="2"/>
  <c r="BG333" i="2"/>
  <c r="BF333" i="2"/>
  <c r="T333" i="2"/>
  <c r="R333" i="2"/>
  <c r="P333" i="2"/>
  <c r="BI315" i="2"/>
  <c r="BH315" i="2"/>
  <c r="BG315" i="2"/>
  <c r="BF315" i="2"/>
  <c r="T315" i="2"/>
  <c r="R315" i="2"/>
  <c r="P315" i="2"/>
  <c r="BI303" i="2"/>
  <c r="BH303" i="2"/>
  <c r="BG303" i="2"/>
  <c r="BF303" i="2"/>
  <c r="T303" i="2"/>
  <c r="R303" i="2"/>
  <c r="P303" i="2"/>
  <c r="BI299" i="2"/>
  <c r="BH299" i="2"/>
  <c r="BG299" i="2"/>
  <c r="BF299" i="2"/>
  <c r="T299" i="2"/>
  <c r="R299" i="2"/>
  <c r="P299" i="2"/>
  <c r="BI295" i="2"/>
  <c r="BH295" i="2"/>
  <c r="BG295" i="2"/>
  <c r="BF295" i="2"/>
  <c r="T295" i="2"/>
  <c r="R295" i="2"/>
  <c r="P295" i="2"/>
  <c r="BI291" i="2"/>
  <c r="BH291" i="2"/>
  <c r="BG291" i="2"/>
  <c r="BF291" i="2"/>
  <c r="T291" i="2"/>
  <c r="R291" i="2"/>
  <c r="P291" i="2"/>
  <c r="BI287" i="2"/>
  <c r="BH287" i="2"/>
  <c r="BG287" i="2"/>
  <c r="BF287" i="2"/>
  <c r="T287" i="2"/>
  <c r="R287" i="2"/>
  <c r="P287" i="2"/>
  <c r="BI283" i="2"/>
  <c r="BH283" i="2"/>
  <c r="BG283" i="2"/>
  <c r="BF283" i="2"/>
  <c r="T283" i="2"/>
  <c r="R283" i="2"/>
  <c r="P283" i="2"/>
  <c r="BI279" i="2"/>
  <c r="BH279" i="2"/>
  <c r="BG279" i="2"/>
  <c r="BF279" i="2"/>
  <c r="T279" i="2"/>
  <c r="R279" i="2"/>
  <c r="P279" i="2"/>
  <c r="BI269" i="2"/>
  <c r="BH269" i="2"/>
  <c r="BG269" i="2"/>
  <c r="BF269" i="2"/>
  <c r="T269" i="2"/>
  <c r="R269" i="2"/>
  <c r="P269" i="2"/>
  <c r="BI262" i="2"/>
  <c r="BH262" i="2"/>
  <c r="BG262" i="2"/>
  <c r="BF262" i="2"/>
  <c r="T262" i="2"/>
  <c r="R262" i="2"/>
  <c r="P262" i="2"/>
  <c r="BI253" i="2"/>
  <c r="BH253" i="2"/>
  <c r="BG253" i="2"/>
  <c r="BF253" i="2"/>
  <c r="T253" i="2"/>
  <c r="R253" i="2"/>
  <c r="P253" i="2"/>
  <c r="BI245" i="2"/>
  <c r="BH245" i="2"/>
  <c r="BG245" i="2"/>
  <c r="BF245" i="2"/>
  <c r="T245" i="2"/>
  <c r="R245" i="2"/>
  <c r="P245" i="2"/>
  <c r="BI241" i="2"/>
  <c r="BH241" i="2"/>
  <c r="BG241" i="2"/>
  <c r="BF241" i="2"/>
  <c r="T241" i="2"/>
  <c r="T240" i="2" s="1"/>
  <c r="R241" i="2"/>
  <c r="R240" i="2" s="1"/>
  <c r="P241" i="2"/>
  <c r="P240" i="2" s="1"/>
  <c r="BI237" i="2"/>
  <c r="BH237" i="2"/>
  <c r="BG237" i="2"/>
  <c r="BF237" i="2"/>
  <c r="T237" i="2"/>
  <c r="R237" i="2"/>
  <c r="P237" i="2"/>
  <c r="BI234" i="2"/>
  <c r="BH234" i="2"/>
  <c r="BG234" i="2"/>
  <c r="BF234" i="2"/>
  <c r="T234" i="2"/>
  <c r="R234" i="2"/>
  <c r="P234" i="2"/>
  <c r="BI231" i="2"/>
  <c r="BH231" i="2"/>
  <c r="BG231" i="2"/>
  <c r="BF231" i="2"/>
  <c r="T231" i="2"/>
  <c r="R231" i="2"/>
  <c r="P231" i="2"/>
  <c r="BI228" i="2"/>
  <c r="BH228" i="2"/>
  <c r="BG228" i="2"/>
  <c r="BF228" i="2"/>
  <c r="T228" i="2"/>
  <c r="R228" i="2"/>
  <c r="P228" i="2"/>
  <c r="BI225" i="2"/>
  <c r="BH225" i="2"/>
  <c r="BG225" i="2"/>
  <c r="BF225" i="2"/>
  <c r="T225" i="2"/>
  <c r="R225" i="2"/>
  <c r="P225" i="2"/>
  <c r="BI222" i="2"/>
  <c r="BH222" i="2"/>
  <c r="BG222" i="2"/>
  <c r="BF222" i="2"/>
  <c r="T222" i="2"/>
  <c r="R222" i="2"/>
  <c r="P222" i="2"/>
  <c r="BI157" i="2"/>
  <c r="BH157" i="2"/>
  <c r="BG157" i="2"/>
  <c r="BF157" i="2"/>
  <c r="T157" i="2"/>
  <c r="R157" i="2"/>
  <c r="P157" i="2"/>
  <c r="BI154" i="2"/>
  <c r="BH154" i="2"/>
  <c r="BG154" i="2"/>
  <c r="BF154" i="2"/>
  <c r="T154" i="2"/>
  <c r="R154" i="2"/>
  <c r="P154" i="2"/>
  <c r="BI145" i="2"/>
  <c r="BH145" i="2"/>
  <c r="BG145" i="2"/>
  <c r="BF145" i="2"/>
  <c r="T145" i="2"/>
  <c r="R145" i="2"/>
  <c r="P145" i="2"/>
  <c r="BI141" i="2"/>
  <c r="BH141" i="2"/>
  <c r="BG141" i="2"/>
  <c r="BF141" i="2"/>
  <c r="T141" i="2"/>
  <c r="R141" i="2"/>
  <c r="P141" i="2"/>
  <c r="BI136" i="2"/>
  <c r="BH136" i="2"/>
  <c r="BG136" i="2"/>
  <c r="BF136" i="2"/>
  <c r="T136" i="2"/>
  <c r="R136" i="2"/>
  <c r="P136" i="2"/>
  <c r="J130" i="2"/>
  <c r="J129" i="2"/>
  <c r="F129" i="2"/>
  <c r="F127" i="2"/>
  <c r="E125" i="2"/>
  <c r="J92" i="2"/>
  <c r="J91" i="2"/>
  <c r="F91" i="2"/>
  <c r="F89" i="2"/>
  <c r="E87" i="2"/>
  <c r="J18" i="2"/>
  <c r="E18" i="2"/>
  <c r="F130" i="2" s="1"/>
  <c r="J17" i="2"/>
  <c r="J12" i="2"/>
  <c r="J89" i="2"/>
  <c r="E7" i="2"/>
  <c r="E123" i="2" s="1"/>
  <c r="L90" i="1"/>
  <c r="AM90" i="1"/>
  <c r="AM89" i="1"/>
  <c r="L89" i="1"/>
  <c r="AM87" i="1"/>
  <c r="L87" i="1"/>
  <c r="L85" i="1"/>
  <c r="L84" i="1"/>
  <c r="BK639" i="2"/>
  <c r="BK558" i="2"/>
  <c r="J541" i="2"/>
  <c r="BK429" i="2"/>
  <c r="BK394" i="2"/>
  <c r="BK333" i="2"/>
  <c r="J291" i="2"/>
  <c r="BK234" i="2"/>
  <c r="J145" i="2"/>
  <c r="J639" i="2"/>
  <c r="J618" i="2"/>
  <c r="J569" i="2"/>
  <c r="J499" i="2"/>
  <c r="BK442" i="2"/>
  <c r="BK387" i="2"/>
  <c r="BK269" i="2"/>
  <c r="J231" i="2"/>
  <c r="BK145" i="2"/>
  <c r="J681" i="2"/>
  <c r="J651" i="2"/>
  <c r="J600" i="2"/>
  <c r="J562" i="2"/>
  <c r="J528" i="2"/>
  <c r="J429" i="2"/>
  <c r="J384" i="2"/>
  <c r="J299" i="2"/>
  <c r="BK279" i="2"/>
  <c r="J237" i="2"/>
  <c r="BK141" i="2"/>
  <c r="J662" i="2"/>
  <c r="J647" i="2"/>
  <c r="BK627" i="2"/>
  <c r="BK608" i="2"/>
  <c r="BK579" i="2"/>
  <c r="J566" i="2"/>
  <c r="BK507" i="2"/>
  <c r="J446" i="2"/>
  <c r="BK398" i="2"/>
  <c r="BK375" i="2"/>
  <c r="BK237" i="2"/>
  <c r="BK136" i="2"/>
  <c r="J3438" i="3"/>
  <c r="BK3421" i="3"/>
  <c r="J3413" i="3"/>
  <c r="BK3380" i="3"/>
  <c r="J3208" i="3"/>
  <c r="J3183" i="3"/>
  <c r="J3131" i="3"/>
  <c r="J3110" i="3"/>
  <c r="BK3099" i="3"/>
  <c r="J3087" i="3"/>
  <c r="BK3075" i="3"/>
  <c r="BK3065" i="3"/>
  <c r="J3051" i="3"/>
  <c r="BK3039" i="3"/>
  <c r="J3029" i="3"/>
  <c r="J3010" i="3"/>
  <c r="BK2984" i="3"/>
  <c r="BK2969" i="3"/>
  <c r="J2960" i="3"/>
  <c r="J2948" i="3"/>
  <c r="BK2899" i="3"/>
  <c r="BK2852" i="3"/>
  <c r="BK2812" i="3"/>
  <c r="J2790" i="3"/>
  <c r="BK2733" i="3"/>
  <c r="J2652" i="3"/>
  <c r="J2569" i="3"/>
  <c r="J2557" i="3"/>
  <c r="BK2434" i="3"/>
  <c r="J2320" i="3"/>
  <c r="J2266" i="3"/>
  <c r="J2198" i="3"/>
  <c r="BK2133" i="3"/>
  <c r="BK2091" i="3"/>
  <c r="BK2076" i="3"/>
  <c r="BK2014" i="3"/>
  <c r="BK1992" i="3"/>
  <c r="BK1969" i="3"/>
  <c r="BK1937" i="3"/>
  <c r="BK1924" i="3"/>
  <c r="J1899" i="3"/>
  <c r="J1881" i="3"/>
  <c r="J1852" i="3"/>
  <c r="J1790" i="3"/>
  <c r="BK1753" i="3"/>
  <c r="J1729" i="3"/>
  <c r="J1685" i="3"/>
  <c r="J1657" i="3"/>
  <c r="BK1645" i="3"/>
  <c r="J1629" i="3"/>
  <c r="J1535" i="3"/>
  <c r="BK1418" i="3"/>
  <c r="J1390" i="3"/>
  <c r="BK1365" i="3"/>
  <c r="J1338" i="3"/>
  <c r="J1289" i="3"/>
  <c r="J1270" i="3"/>
  <c r="BK1248" i="3"/>
  <c r="J1205" i="3"/>
  <c r="J1139" i="3"/>
  <c r="BK1097" i="3"/>
  <c r="J1063" i="3"/>
  <c r="J832" i="3"/>
  <c r="BK796" i="3"/>
  <c r="BK760" i="3"/>
  <c r="BK672" i="3"/>
  <c r="BK610" i="3"/>
  <c r="BK540" i="3"/>
  <c r="BK440" i="3"/>
  <c r="J298" i="3"/>
  <c r="J256" i="3"/>
  <c r="J199" i="3"/>
  <c r="J173" i="3"/>
  <c r="J155" i="3"/>
  <c r="BK3431" i="3"/>
  <c r="J3409" i="3"/>
  <c r="J3197" i="3"/>
  <c r="J3154" i="3"/>
  <c r="J3107" i="3"/>
  <c r="BK3091" i="3"/>
  <c r="BK3079" i="3"/>
  <c r="BK3069" i="3"/>
  <c r="BK3051" i="3"/>
  <c r="BK3037" i="3"/>
  <c r="J3027" i="3"/>
  <c r="J3000" i="3"/>
  <c r="BK2972" i="3"/>
  <c r="BK2951" i="3"/>
  <c r="BK2896" i="3"/>
  <c r="J2870" i="3"/>
  <c r="J2849" i="3"/>
  <c r="BK2764" i="3"/>
  <c r="BK2752" i="3"/>
  <c r="J2669" i="3"/>
  <c r="BK2641" i="3"/>
  <c r="J2575" i="3"/>
  <c r="BK2394" i="3"/>
  <c r="BK2346" i="3"/>
  <c r="J2337" i="3"/>
  <c r="J2305" i="3"/>
  <c r="J2293" i="3"/>
  <c r="BK2263" i="3"/>
  <c r="J2210" i="3"/>
  <c r="J2152" i="3"/>
  <c r="J2130" i="3"/>
  <c r="BK2106" i="3"/>
  <c r="J2094" i="3"/>
  <c r="BK2067" i="3"/>
  <c r="BK2043" i="3"/>
  <c r="BK1986" i="3"/>
  <c r="J1955" i="3"/>
  <c r="BK1935" i="3"/>
  <c r="BK1907" i="3"/>
  <c r="BK1887" i="3"/>
  <c r="J1875" i="3"/>
  <c r="J1818" i="3"/>
  <c r="J1777" i="3"/>
  <c r="BK1743" i="3"/>
  <c r="BK1691" i="3"/>
  <c r="BK1629" i="3"/>
  <c r="BK1592" i="3"/>
  <c r="J1580" i="3"/>
  <c r="J1410" i="3"/>
  <c r="J1384" i="3"/>
  <c r="BK1338" i="3"/>
  <c r="BK1315" i="3"/>
  <c r="BK1234" i="3"/>
  <c r="BK1217" i="3"/>
  <c r="J1036" i="3"/>
  <c r="J1011" i="3"/>
  <c r="BK909" i="3"/>
  <c r="BK869" i="3"/>
  <c r="J796" i="3"/>
  <c r="BK793" i="3"/>
  <c r="J788" i="3"/>
  <c r="J786" i="3"/>
  <c r="J780" i="3"/>
  <c r="J766" i="3"/>
  <c r="J672" i="3"/>
  <c r="BK665" i="3"/>
  <c r="J661" i="3"/>
  <c r="BK638" i="3"/>
  <c r="J626" i="3"/>
  <c r="J618" i="3"/>
  <c r="J547" i="3"/>
  <c r="BK542" i="3"/>
  <c r="BK534" i="3"/>
  <c r="J520" i="3"/>
  <c r="BK512" i="3"/>
  <c r="J447" i="3"/>
  <c r="J440" i="3"/>
  <c r="BK422" i="3"/>
  <c r="BK345" i="3"/>
  <c r="J311" i="3"/>
  <c r="BK292" i="3"/>
  <c r="J276" i="3"/>
  <c r="J258" i="3"/>
  <c r="BK167" i="3"/>
  <c r="J3514" i="3"/>
  <c r="J3510" i="3"/>
  <c r="J3508" i="3"/>
  <c r="J3504" i="3"/>
  <c r="BK3500" i="3"/>
  <c r="BK3496" i="3"/>
  <c r="J3490" i="3"/>
  <c r="J3486" i="3"/>
  <c r="BK3482" i="3"/>
  <c r="J3476" i="3"/>
  <c r="J3472" i="3"/>
  <c r="BK3468" i="3"/>
  <c r="BK3464" i="3"/>
  <c r="BK3458" i="3"/>
  <c r="J3456" i="3"/>
  <c r="J3452" i="3"/>
  <c r="BK3448" i="3"/>
  <c r="BK3438" i="3"/>
  <c r="BK3429" i="3"/>
  <c r="BK3417" i="3"/>
  <c r="J3401" i="3"/>
  <c r="J3317" i="3"/>
  <c r="BK3183" i="3"/>
  <c r="J3164" i="3"/>
  <c r="BK2818" i="3"/>
  <c r="BK2801" i="3"/>
  <c r="BK2761" i="3"/>
  <c r="J2749" i="3"/>
  <c r="J2719" i="3"/>
  <c r="J2586" i="3"/>
  <c r="BK2337" i="3"/>
  <c r="BK2323" i="3"/>
  <c r="J2296" i="3"/>
  <c r="J2244" i="3"/>
  <c r="BK2136" i="3"/>
  <c r="J2106" i="3"/>
  <c r="BK2085" i="3"/>
  <c r="J2040" i="3"/>
  <c r="J2014" i="3"/>
  <c r="J1997" i="3"/>
  <c r="BK1946" i="3"/>
  <c r="BK1919" i="3"/>
  <c r="J1890" i="3"/>
  <c r="BK1844" i="3"/>
  <c r="BK1795" i="3"/>
  <c r="BK1620" i="3"/>
  <c r="BK1598" i="3"/>
  <c r="BK1569" i="3"/>
  <c r="J1546" i="3"/>
  <c r="J1506" i="3"/>
  <c r="BK1443" i="3"/>
  <c r="J1379" i="3"/>
  <c r="BK1362" i="3"/>
  <c r="J1319" i="3"/>
  <c r="BK1259" i="3"/>
  <c r="J1234" i="3"/>
  <c r="J1195" i="3"/>
  <c r="J1142" i="3"/>
  <c r="BK1104" i="3"/>
  <c r="BK1063" i="3"/>
  <c r="J896" i="3"/>
  <c r="BK853" i="3"/>
  <c r="J819" i="3"/>
  <c r="BK788" i="3"/>
  <c r="BK766" i="3"/>
  <c r="J676" i="3"/>
  <c r="J606" i="3"/>
  <c r="BK545" i="3"/>
  <c r="J512" i="3"/>
  <c r="J457" i="3"/>
  <c r="J429" i="3"/>
  <c r="J359" i="3"/>
  <c r="BK311" i="3"/>
  <c r="J279" i="3"/>
  <c r="BK250" i="3"/>
  <c r="J195" i="3"/>
  <c r="J182" i="3"/>
  <c r="BK3440" i="3"/>
  <c r="J3417" i="3"/>
  <c r="J3411" i="3"/>
  <c r="J3372" i="3"/>
  <c r="BK3208" i="3"/>
  <c r="BK3164" i="3"/>
  <c r="J3134" i="3"/>
  <c r="BK3125" i="3"/>
  <c r="J3095" i="3"/>
  <c r="J3083" i="3"/>
  <c r="J3069" i="3"/>
  <c r="J3061" i="3"/>
  <c r="J3055" i="3"/>
  <c r="J3043" i="3"/>
  <c r="BK3031" i="3"/>
  <c r="BK2993" i="3"/>
  <c r="J2975" i="3"/>
  <c r="J2945" i="3"/>
  <c r="BK2867" i="3"/>
  <c r="J2804" i="3"/>
  <c r="BK2775" i="3"/>
  <c r="BK2749" i="3"/>
  <c r="BK2681" i="3"/>
  <c r="BK2672" i="3"/>
  <c r="J2620" i="3"/>
  <c r="BK2557" i="3"/>
  <c r="J2514" i="3"/>
  <c r="BK2349" i="3"/>
  <c r="J2326" i="3"/>
  <c r="BK2302" i="3"/>
  <c r="BK2272" i="3"/>
  <c r="BK2227" i="3"/>
  <c r="BK2195" i="3"/>
  <c r="J2169" i="3"/>
  <c r="BK2130" i="3"/>
  <c r="J2112" i="3"/>
  <c r="J2082" i="3"/>
  <c r="J2067" i="3"/>
  <c r="BK2052" i="3"/>
  <c r="BK2003" i="3"/>
  <c r="BK1949" i="3"/>
  <c r="J1932" i="3"/>
  <c r="J1913" i="3"/>
  <c r="BK1865" i="3"/>
  <c r="BK1813" i="3"/>
  <c r="J1765" i="3"/>
  <c r="J1712" i="3"/>
  <c r="BK1685" i="3"/>
  <c r="J1626" i="3"/>
  <c r="BK1546" i="3"/>
  <c r="J1469" i="3"/>
  <c r="BK1393" i="3"/>
  <c r="BK1379" i="3"/>
  <c r="BK1373" i="3"/>
  <c r="J1350" i="3"/>
  <c r="BK1296" i="3"/>
  <c r="J1259" i="3"/>
  <c r="BK1202" i="3"/>
  <c r="BK1139" i="3"/>
  <c r="BK1124" i="3"/>
  <c r="J1053" i="3"/>
  <c r="BK962" i="3"/>
  <c r="J886" i="3"/>
  <c r="BK819" i="3"/>
  <c r="BK732" i="3"/>
  <c r="BK676" i="3"/>
  <c r="BK626" i="3"/>
  <c r="J542" i="3"/>
  <c r="BK520" i="3"/>
  <c r="BK433" i="3"/>
  <c r="BK359" i="3"/>
  <c r="BK298" i="3"/>
  <c r="BK273" i="3"/>
  <c r="J244" i="3"/>
  <c r="BK182" i="3"/>
  <c r="J167" i="3"/>
  <c r="BK152" i="3"/>
  <c r="J696" i="4"/>
  <c r="BK678" i="4"/>
  <c r="BK656" i="4"/>
  <c r="J648" i="4"/>
  <c r="J638" i="4"/>
  <c r="BK616" i="4"/>
  <c r="BK591" i="4"/>
  <c r="J585" i="4"/>
  <c r="J577" i="4"/>
  <c r="J567" i="4"/>
  <c r="BK558" i="4"/>
  <c r="BK538" i="4"/>
  <c r="J507" i="4"/>
  <c r="BK498" i="4"/>
  <c r="BK484" i="4"/>
  <c r="BK476" i="4"/>
  <c r="J470" i="4"/>
  <c r="J458" i="4"/>
  <c r="J437" i="4"/>
  <c r="J429" i="4"/>
  <c r="BK409" i="4"/>
  <c r="J395" i="4"/>
  <c r="J385" i="4"/>
  <c r="J376" i="4"/>
  <c r="BK354" i="4"/>
  <c r="J338" i="4"/>
  <c r="J320" i="4"/>
  <c r="BK295" i="4"/>
  <c r="BK279" i="4"/>
  <c r="J270" i="4"/>
  <c r="BK253" i="4"/>
  <c r="BK241" i="4"/>
  <c r="BK229" i="4"/>
  <c r="J213" i="4"/>
  <c r="J186" i="4"/>
  <c r="J178" i="4"/>
  <c r="J716" i="4"/>
  <c r="J704" i="4"/>
  <c r="BK696" i="4"/>
  <c r="J674" i="4"/>
  <c r="BK666" i="4"/>
  <c r="J652" i="4"/>
  <c r="BK634" i="4"/>
  <c r="BK606" i="4"/>
  <c r="BK600" i="4"/>
  <c r="J579" i="4"/>
  <c r="BK569" i="4"/>
  <c r="BK545" i="4"/>
  <c r="BK532" i="4"/>
  <c r="BK523" i="4"/>
  <c r="BK511" i="4"/>
  <c r="J498" i="4"/>
  <c r="J476" i="4"/>
  <c r="BK462" i="4"/>
  <c r="BK450" i="4"/>
  <c r="BK429" i="4"/>
  <c r="J407" i="4"/>
  <c r="J391" i="4"/>
  <c r="J379" i="4"/>
  <c r="BK370" i="4"/>
  <c r="J356" i="4"/>
  <c r="J348" i="4"/>
  <c r="BK338" i="4"/>
  <c r="BK330" i="4"/>
  <c r="BK320" i="4"/>
  <c r="J299" i="4"/>
  <c r="BK270" i="4"/>
  <c r="J261" i="4"/>
  <c r="J237" i="4"/>
  <c r="J221" i="4"/>
  <c r="BK211" i="4"/>
  <c r="BK199" i="4"/>
  <c r="BK174" i="4"/>
  <c r="BK148" i="4"/>
  <c r="J140" i="4"/>
  <c r="J702" i="4"/>
  <c r="BK682" i="4"/>
  <c r="BK674" i="4"/>
  <c r="J658" i="4"/>
  <c r="BK620" i="4"/>
  <c r="J608" i="4"/>
  <c r="BK589" i="4"/>
  <c r="BK554" i="4"/>
  <c r="J534" i="4"/>
  <c r="J523" i="4"/>
  <c r="BK501" i="4"/>
  <c r="BK486" i="4"/>
  <c r="BK470" i="4"/>
  <c r="J462" i="4"/>
  <c r="BK448" i="4"/>
  <c r="J431" i="4"/>
  <c r="BK411" i="4"/>
  <c r="BK379" i="4"/>
  <c r="BK352" i="4"/>
  <c r="J334" i="4"/>
  <c r="J312" i="4"/>
  <c r="BK299" i="4"/>
  <c r="J287" i="4"/>
  <c r="J279" i="4"/>
  <c r="J257" i="4"/>
  <c r="BK249" i="4"/>
  <c r="BK231" i="4"/>
  <c r="J207" i="4"/>
  <c r="BK195" i="4"/>
  <c r="J180" i="4"/>
  <c r="BK170" i="4"/>
  <c r="J162" i="4"/>
  <c r="BK154" i="4"/>
  <c r="J148" i="4"/>
  <c r="J726" i="4"/>
  <c r="BK722" i="4"/>
  <c r="BK716" i="4"/>
  <c r="BK712" i="4"/>
  <c r="BK690" i="4"/>
  <c r="J672" i="4"/>
  <c r="BK654" i="4"/>
  <c r="BK636" i="4"/>
  <c r="J626" i="4"/>
  <c r="J616" i="4"/>
  <c r="J598" i="4"/>
  <c r="J573" i="4"/>
  <c r="J545" i="4"/>
  <c r="BK536" i="4"/>
  <c r="BK515" i="4"/>
  <c r="J492" i="4"/>
  <c r="BK458" i="4"/>
  <c r="J445" i="4"/>
  <c r="J421" i="4"/>
  <c r="J409" i="4"/>
  <c r="BK389" i="4"/>
  <c r="J381" i="4"/>
  <c r="BK356" i="4"/>
  <c r="BK324" i="4"/>
  <c r="BK308" i="4"/>
  <c r="BK301" i="4"/>
  <c r="BK293" i="4"/>
  <c r="J283" i="4"/>
  <c r="J249" i="4"/>
  <c r="J233" i="4"/>
  <c r="J225" i="4"/>
  <c r="J217" i="4"/>
  <c r="BK197" i="4"/>
  <c r="BK162" i="4"/>
  <c r="BK156" i="4"/>
  <c r="J136" i="4"/>
  <c r="J1011" i="5"/>
  <c r="BK995" i="5"/>
  <c r="J981" i="5"/>
  <c r="J951" i="5"/>
  <c r="BK937" i="5"/>
  <c r="BK921" i="5"/>
  <c r="BK897" i="5"/>
  <c r="J885" i="5"/>
  <c r="BK872" i="5"/>
  <c r="BK854" i="5"/>
  <c r="BK841" i="5"/>
  <c r="BK818" i="5"/>
  <c r="BK770" i="5"/>
  <c r="J759" i="5"/>
  <c r="BK745" i="5"/>
  <c r="J737" i="5"/>
  <c r="BK713" i="5"/>
  <c r="BK692" i="5"/>
  <c r="J661" i="5"/>
  <c r="J650" i="5"/>
  <c r="BK634" i="5"/>
  <c r="BK614" i="5"/>
  <c r="J605" i="5"/>
  <c r="J583" i="5"/>
  <c r="J555" i="5"/>
  <c r="J543" i="5"/>
  <c r="J517" i="5"/>
  <c r="BK496" i="5"/>
  <c r="BK471" i="5"/>
  <c r="J457" i="5"/>
  <c r="BK445" i="5"/>
  <c r="J411" i="5"/>
  <c r="BK397" i="5"/>
  <c r="BK389" i="5"/>
  <c r="J374" i="5"/>
  <c r="J353" i="5"/>
  <c r="BK337" i="5"/>
  <c r="J325" i="5"/>
  <c r="J303" i="5"/>
  <c r="BK284" i="5"/>
  <c r="J274" i="5"/>
  <c r="J254" i="5"/>
  <c r="J241" i="5"/>
  <c r="J208" i="5"/>
  <c r="J191" i="5"/>
  <c r="J173" i="5"/>
  <c r="BK1052" i="5"/>
  <c r="J1048" i="5"/>
  <c r="BK1043" i="5"/>
  <c r="BK1039" i="5"/>
  <c r="J1035" i="5"/>
  <c r="BK1020" i="5"/>
  <c r="BK1011" i="5"/>
  <c r="J999" i="5"/>
  <c r="J993" i="5"/>
  <c r="BK968" i="5"/>
  <c r="J949" i="5"/>
  <c r="BK927" i="5"/>
  <c r="J910" i="5"/>
  <c r="J882" i="5"/>
  <c r="J866" i="5"/>
  <c r="J843" i="5"/>
  <c r="J825" i="5"/>
  <c r="BK790" i="5"/>
  <c r="BK776" i="5"/>
  <c r="J766" i="5"/>
  <c r="J749" i="5"/>
  <c r="BK726" i="5"/>
  <c r="BK717" i="5"/>
  <c r="BK702" i="5"/>
  <c r="J672" i="5"/>
  <c r="J652" i="5"/>
  <c r="BK638" i="5"/>
  <c r="J618" i="5"/>
  <c r="J601" i="5"/>
  <c r="BK577" i="5"/>
  <c r="BK560" i="5"/>
  <c r="J531" i="5"/>
  <c r="BK521" i="5"/>
  <c r="J506" i="5"/>
  <c r="J486" i="5"/>
  <c r="BK475" i="5"/>
  <c r="BK457" i="5"/>
  <c r="J443" i="5"/>
  <c r="J432" i="5"/>
  <c r="J415" i="5"/>
  <c r="J395" i="5"/>
  <c r="J378" i="5"/>
  <c r="BK361" i="5"/>
  <c r="BK343" i="5"/>
  <c r="J329" i="5"/>
  <c r="BK315" i="5"/>
  <c r="J307" i="5"/>
  <c r="BK301" i="5"/>
  <c r="J286" i="5"/>
  <c r="BK266" i="5"/>
  <c r="J245" i="5"/>
  <c r="BK231" i="5"/>
  <c r="J220" i="5"/>
  <c r="BK212" i="5"/>
  <c r="BK200" i="5"/>
  <c r="J193" i="5"/>
  <c r="J179" i="5"/>
  <c r="J167" i="5"/>
  <c r="J1028" i="5"/>
  <c r="BK1015" i="5"/>
  <c r="BK985" i="5"/>
  <c r="BK962" i="5"/>
  <c r="J953" i="5"/>
  <c r="J939" i="5"/>
  <c r="J915" i="5"/>
  <c r="BK899" i="5"/>
  <c r="BK866" i="5"/>
  <c r="J854" i="5"/>
  <c r="J833" i="5"/>
  <c r="J818" i="5"/>
  <c r="J810" i="5"/>
  <c r="J794" i="5"/>
  <c r="J790" i="5"/>
  <c r="BK782" i="5"/>
  <c r="BK747" i="5"/>
  <c r="J721" i="5"/>
  <c r="J704" i="5"/>
  <c r="BK694" i="5"/>
  <c r="J682" i="5"/>
  <c r="J674" i="5"/>
  <c r="J634" i="5"/>
  <c r="BK624" i="5"/>
  <c r="J598" i="5"/>
  <c r="BK585" i="5"/>
  <c r="J575" i="5"/>
  <c r="BK558" i="5"/>
  <c r="BK541" i="5"/>
  <c r="J535" i="5"/>
  <c r="J521" i="5"/>
  <c r="J515" i="5"/>
  <c r="J502" i="5"/>
  <c r="BK490" i="5"/>
  <c r="J477" i="5"/>
  <c r="BK463" i="5"/>
  <c r="J439" i="5"/>
  <c r="J417" i="5"/>
  <c r="BK382" i="5"/>
  <c r="J371" i="5"/>
  <c r="J355" i="5"/>
  <c r="J337" i="5"/>
  <c r="BK317" i="5"/>
  <c r="BK309" i="5"/>
  <c r="BK286" i="5"/>
  <c r="J264" i="5"/>
  <c r="J252" i="5"/>
  <c r="BK243" i="5"/>
  <c r="J227" i="5"/>
  <c r="J212" i="5"/>
  <c r="J187" i="5"/>
  <c r="BK175" i="5"/>
  <c r="BK1007" i="5"/>
  <c r="J997" i="5"/>
  <c r="BK978" i="5"/>
  <c r="BK965" i="5"/>
  <c r="BK953" i="5"/>
  <c r="BK933" i="5"/>
  <c r="BK915" i="5"/>
  <c r="BK892" i="5"/>
  <c r="BK874" i="5"/>
  <c r="BK850" i="5"/>
  <c r="J837" i="5"/>
  <c r="BK829" i="5"/>
  <c r="J820" i="5"/>
  <c r="J812" i="5"/>
  <c r="J804" i="5"/>
  <c r="BK784" i="5"/>
  <c r="BK762" i="5"/>
  <c r="J753" i="5"/>
  <c r="J731" i="5"/>
  <c r="J715" i="5"/>
  <c r="J694" i="5"/>
  <c r="BK682" i="5"/>
  <c r="BK664" i="5"/>
  <c r="J655" i="5"/>
  <c r="BK642" i="5"/>
  <c r="J628" i="5"/>
  <c r="J614" i="5"/>
  <c r="BK601" i="5"/>
  <c r="J579" i="5"/>
  <c r="J568" i="5"/>
  <c r="BK555" i="5"/>
  <c r="J545" i="5"/>
  <c r="BK502" i="5"/>
  <c r="J490" i="5"/>
  <c r="BK477" i="5"/>
  <c r="BK453" i="5"/>
  <c r="J437" i="5"/>
  <c r="BK419" i="5"/>
  <c r="BK413" i="5"/>
  <c r="J407" i="5"/>
  <c r="BK386" i="5"/>
  <c r="BK371" i="5"/>
  <c r="BK347" i="5"/>
  <c r="BK341" i="5"/>
  <c r="J301" i="5"/>
  <c r="J280" i="5"/>
  <c r="J268" i="5"/>
  <c r="BK252" i="5"/>
  <c r="BK227" i="5"/>
  <c r="BK210" i="5"/>
  <c r="J189" i="5"/>
  <c r="BK169" i="5"/>
  <c r="J138" i="6"/>
  <c r="J121" i="6"/>
  <c r="J125" i="6"/>
  <c r="J348" i="7"/>
  <c r="J326" i="7"/>
  <c r="J292" i="7"/>
  <c r="BK274" i="7"/>
  <c r="J253" i="7"/>
  <c r="BK205" i="7"/>
  <c r="BK193" i="7"/>
  <c r="BK142" i="7"/>
  <c r="J336" i="7"/>
  <c r="J315" i="7"/>
  <c r="BK285" i="7"/>
  <c r="J241" i="7"/>
  <c r="BK154" i="7"/>
  <c r="BK358" i="7"/>
  <c r="BK338" i="7"/>
  <c r="J303" i="7"/>
  <c r="J247" i="7"/>
  <c r="BK211" i="7"/>
  <c r="J172" i="7"/>
  <c r="J131" i="7"/>
  <c r="J235" i="7"/>
  <c r="BK199" i="7"/>
  <c r="J154" i="7"/>
  <c r="BK737" i="8"/>
  <c r="BK725" i="8"/>
  <c r="BK715" i="8"/>
  <c r="J677" i="8"/>
  <c r="BK669" i="8"/>
  <c r="J620" i="8"/>
  <c r="BK600" i="8"/>
  <c r="BK552" i="8"/>
  <c r="BK505" i="8"/>
  <c r="J481" i="8"/>
  <c r="J465" i="8"/>
  <c r="BK435" i="8"/>
  <c r="J340" i="8"/>
  <c r="J259" i="8"/>
  <c r="BK238" i="8"/>
  <c r="J212" i="8"/>
  <c r="J171" i="8"/>
  <c r="J123" i="8"/>
  <c r="J737" i="8"/>
  <c r="BK705" i="8"/>
  <c r="BK691" i="8"/>
  <c r="J667" i="8"/>
  <c r="BK568" i="8"/>
  <c r="J524" i="8"/>
  <c r="J455" i="8"/>
  <c r="J435" i="8"/>
  <c r="BK410" i="8"/>
  <c r="J380" i="8"/>
  <c r="BK319" i="8"/>
  <c r="J284" i="8"/>
  <c r="J199" i="8"/>
  <c r="J159" i="8"/>
  <c r="BK735" i="8"/>
  <c r="BK723" i="8"/>
  <c r="J711" i="8"/>
  <c r="J699" i="8"/>
  <c r="BK689" i="8"/>
  <c r="BK679" i="8"/>
  <c r="J671" i="8"/>
  <c r="BK651" i="8"/>
  <c r="J600" i="8"/>
  <c r="J568" i="8"/>
  <c r="BK494" i="8"/>
  <c r="J469" i="8"/>
  <c r="BK447" i="8"/>
  <c r="BK166" i="8"/>
  <c r="J749" i="8"/>
  <c r="BK745" i="8"/>
  <c r="J735" i="8"/>
  <c r="J727" i="8"/>
  <c r="J713" i="8"/>
  <c r="J707" i="8"/>
  <c r="J693" i="8"/>
  <c r="J681" i="8"/>
  <c r="BK636" i="8"/>
  <c r="J592" i="8"/>
  <c r="J539" i="8"/>
  <c r="J460" i="8"/>
  <c r="J370" i="8"/>
  <c r="J312" i="8"/>
  <c r="J264" i="8"/>
  <c r="BK208" i="8"/>
  <c r="BK199" i="8"/>
  <c r="BK132" i="8"/>
  <c r="BK660" i="9"/>
  <c r="BK650" i="9"/>
  <c r="J636" i="9"/>
  <c r="J626" i="9"/>
  <c r="J604" i="9"/>
  <c r="J580" i="9"/>
  <c r="J574" i="9"/>
  <c r="J548" i="9"/>
  <c r="BK512" i="9"/>
  <c r="BK506" i="9"/>
  <c r="J495" i="9"/>
  <c r="J477" i="9"/>
  <c r="BK469" i="9"/>
  <c r="BK453" i="9"/>
  <c r="BK439" i="9"/>
  <c r="BK412" i="9"/>
  <c r="J390" i="9"/>
  <c r="J370" i="9"/>
  <c r="J352" i="9"/>
  <c r="BK328" i="9"/>
  <c r="BK318" i="9"/>
  <c r="BK300" i="9"/>
  <c r="J284" i="9"/>
  <c r="BK266" i="9"/>
  <c r="J185" i="9"/>
  <c r="BK171" i="9"/>
  <c r="J167" i="9"/>
  <c r="J161" i="9"/>
  <c r="J135" i="9"/>
  <c r="J125" i="9"/>
  <c r="J677" i="9"/>
  <c r="BK673" i="9"/>
  <c r="J671" i="9"/>
  <c r="BK652" i="9"/>
  <c r="J638" i="9"/>
  <c r="BK632" i="9"/>
  <c r="BK630" i="9"/>
  <c r="BK624" i="9"/>
  <c r="BK622" i="9"/>
  <c r="BK620" i="9"/>
  <c r="J618" i="9"/>
  <c r="BK610" i="9"/>
  <c r="J608" i="9"/>
  <c r="BK606" i="9"/>
  <c r="BK604" i="9"/>
  <c r="BK602" i="9"/>
  <c r="J600" i="9"/>
  <c r="BK596" i="9"/>
  <c r="BK594" i="9"/>
  <c r="BK592" i="9"/>
  <c r="BK578" i="9"/>
  <c r="BK576" i="9"/>
  <c r="BK568" i="9"/>
  <c r="BK566" i="9"/>
  <c r="BK564" i="9"/>
  <c r="J562" i="9"/>
  <c r="J554" i="9"/>
  <c r="J550" i="9"/>
  <c r="J544" i="9"/>
  <c r="BK540" i="9"/>
  <c r="J540" i="9"/>
  <c r="BK538" i="9"/>
  <c r="J538" i="9"/>
  <c r="BK536" i="9"/>
  <c r="J536" i="9"/>
  <c r="J534" i="9"/>
  <c r="J532" i="9"/>
  <c r="J530" i="9"/>
  <c r="BK528" i="9"/>
  <c r="BK526" i="9"/>
  <c r="BK524" i="9"/>
  <c r="BK514" i="9"/>
  <c r="BK500" i="9"/>
  <c r="BK491" i="9"/>
  <c r="J489" i="9"/>
  <c r="J485" i="9"/>
  <c r="J479" i="9"/>
  <c r="BK477" i="9"/>
  <c r="BK473" i="9"/>
  <c r="J471" i="9"/>
  <c r="BK467" i="9"/>
  <c r="BK465" i="9"/>
  <c r="J455" i="9"/>
  <c r="J453" i="9"/>
  <c r="J451" i="9"/>
  <c r="BK447" i="9"/>
  <c r="J427" i="9"/>
  <c r="J414" i="9"/>
  <c r="J404" i="9"/>
  <c r="BK394" i="9"/>
  <c r="BK374" i="9"/>
  <c r="BK354" i="9"/>
  <c r="J336" i="9"/>
  <c r="J328" i="9"/>
  <c r="BK312" i="9"/>
  <c r="J296" i="9"/>
  <c r="BK286" i="9"/>
  <c r="BK270" i="9"/>
  <c r="J248" i="9"/>
  <c r="J222" i="9"/>
  <c r="J208" i="9"/>
  <c r="BK197" i="9"/>
  <c r="J183" i="9"/>
  <c r="J165" i="9"/>
  <c r="BK153" i="9"/>
  <c r="BK143" i="9"/>
  <c r="BK129" i="9"/>
  <c r="J660" i="9"/>
  <c r="J650" i="9"/>
  <c r="BK644" i="9"/>
  <c r="J628" i="9"/>
  <c r="J616" i="9"/>
  <c r="J598" i="9"/>
  <c r="BK590" i="9"/>
  <c r="J576" i="9"/>
  <c r="J564" i="9"/>
  <c r="J556" i="9"/>
  <c r="J526" i="9"/>
  <c r="J516" i="9"/>
  <c r="BK483" i="9"/>
  <c r="J469" i="9"/>
  <c r="BK459" i="9"/>
  <c r="BK437" i="9"/>
  <c r="J424" i="9"/>
  <c r="J386" i="9"/>
  <c r="BK368" i="9"/>
  <c r="BK356" i="9"/>
  <c r="BK342" i="9"/>
  <c r="J324" i="9"/>
  <c r="J310" i="9"/>
  <c r="BK296" i="9"/>
  <c r="BK290" i="9"/>
  <c r="J278" i="9"/>
  <c r="BK252" i="9"/>
  <c r="J232" i="9"/>
  <c r="J199" i="9"/>
  <c r="BK183" i="9"/>
  <c r="BK159" i="9"/>
  <c r="J145" i="9"/>
  <c r="J137" i="9"/>
  <c r="BK666" i="9"/>
  <c r="BK646" i="9"/>
  <c r="BK618" i="9"/>
  <c r="J602" i="9"/>
  <c r="BK588" i="9"/>
  <c r="BK574" i="9"/>
  <c r="BK554" i="9"/>
  <c r="BK542" i="9"/>
  <c r="BK530" i="9"/>
  <c r="BK516" i="9"/>
  <c r="J500" i="9"/>
  <c r="BK493" i="9"/>
  <c r="J473" i="9"/>
  <c r="BK451" i="9"/>
  <c r="J441" i="9"/>
  <c r="J429" i="9"/>
  <c r="BK416" i="9"/>
  <c r="BK390" i="9"/>
  <c r="J380" i="9"/>
  <c r="BK362" i="9"/>
  <c r="BK346" i="9"/>
  <c r="BK336" i="9"/>
  <c r="BK314" i="9"/>
  <c r="BK284" i="9"/>
  <c r="BK276" i="9"/>
  <c r="J258" i="9"/>
  <c r="J244" i="9"/>
  <c r="J236" i="9"/>
  <c r="J228" i="9"/>
  <c r="BK220" i="9"/>
  <c r="J193" i="9"/>
  <c r="BK177" i="9"/>
  <c r="BK151" i="9"/>
  <c r="BK125" i="9"/>
  <c r="BK649" i="10"/>
  <c r="BK625" i="10"/>
  <c r="BK609" i="10"/>
  <c r="J598" i="10"/>
  <c r="BK586" i="10"/>
  <c r="J580" i="10"/>
  <c r="BK568" i="10"/>
  <c r="BK553" i="10"/>
  <c r="J533" i="10"/>
  <c r="J516" i="10"/>
  <c r="BK506" i="10"/>
  <c r="BK477" i="10"/>
  <c r="BK466" i="10"/>
  <c r="J459" i="10"/>
  <c r="BK438" i="10"/>
  <c r="J402" i="10"/>
  <c r="BK392" i="10"/>
  <c r="J375" i="10"/>
  <c r="J369" i="10"/>
  <c r="BK351" i="10"/>
  <c r="J334" i="10"/>
  <c r="BK317" i="10"/>
  <c r="J297" i="10"/>
  <c r="J276" i="10"/>
  <c r="J265" i="10"/>
  <c r="J245" i="10"/>
  <c r="BK233" i="10"/>
  <c r="J202" i="10"/>
  <c r="BK183" i="10"/>
  <c r="BK162" i="10"/>
  <c r="J660" i="10"/>
  <c r="BK644" i="10"/>
  <c r="J623" i="10"/>
  <c r="J607" i="10"/>
  <c r="J556" i="10"/>
  <c r="J543" i="10"/>
  <c r="BK533" i="10"/>
  <c r="BK514" i="10"/>
  <c r="J506" i="10"/>
  <c r="J472" i="10"/>
  <c r="BK455" i="10"/>
  <c r="J444" i="10"/>
  <c r="BK435" i="10"/>
  <c r="J425" i="10"/>
  <c r="J404" i="10"/>
  <c r="BK375" i="10"/>
  <c r="BK347" i="10"/>
  <c r="BK334" i="10"/>
  <c r="J315" i="10"/>
  <c r="J309" i="10"/>
  <c r="BK303" i="10"/>
  <c r="J299" i="10"/>
  <c r="BK267" i="10"/>
  <c r="J255" i="10"/>
  <c r="BK239" i="10"/>
  <c r="BK219" i="10"/>
  <c r="BK212" i="10"/>
  <c r="BK198" i="10"/>
  <c r="J177" i="10"/>
  <c r="BK166" i="10"/>
  <c r="J154" i="10"/>
  <c r="BK146" i="10"/>
  <c r="BK653" i="10"/>
  <c r="BK634" i="10"/>
  <c r="BK631" i="10"/>
  <c r="BK602" i="10"/>
  <c r="J592" i="10"/>
  <c r="BK573" i="10"/>
  <c r="BK549" i="10"/>
  <c r="BK525" i="10"/>
  <c r="BK508" i="10"/>
  <c r="BK496" i="10"/>
  <c r="J475" i="10"/>
  <c r="BK459" i="10"/>
  <c r="J435" i="10"/>
  <c r="BK416" i="10"/>
  <c r="BK409" i="10"/>
  <c r="J406" i="10"/>
  <c r="J396" i="10"/>
  <c r="J365" i="10"/>
  <c r="BK353" i="10"/>
  <c r="BK345" i="10"/>
  <c r="J319" i="10"/>
  <c r="J303" i="10"/>
  <c r="BK290" i="10"/>
  <c r="J253" i="10"/>
  <c r="BK231" i="10"/>
  <c r="J204" i="10"/>
  <c r="BK192" i="10"/>
  <c r="BK177" i="10"/>
  <c r="J164" i="10"/>
  <c r="J673" i="10"/>
  <c r="J669" i="10"/>
  <c r="J664" i="10"/>
  <c r="J649" i="10"/>
  <c r="J640" i="10"/>
  <c r="BK627" i="10"/>
  <c r="J625" i="10"/>
  <c r="BK598" i="10"/>
  <c r="J586" i="10"/>
  <c r="J578" i="10"/>
  <c r="BK564" i="10"/>
  <c r="BK558" i="10"/>
  <c r="BK538" i="10"/>
  <c r="J529" i="10"/>
  <c r="J521" i="10"/>
  <c r="J514" i="10"/>
  <c r="J500" i="10"/>
  <c r="J490" i="10"/>
  <c r="BK475" i="10"/>
  <c r="BK451" i="10"/>
  <c r="J431" i="10"/>
  <c r="BK425" i="10"/>
  <c r="J413" i="10"/>
  <c r="BK384" i="10"/>
  <c r="J378" i="10"/>
  <c r="J359" i="10"/>
  <c r="BK336" i="10"/>
  <c r="BK328" i="10"/>
  <c r="BK315" i="10"/>
  <c r="BK297" i="10"/>
  <c r="J282" i="10"/>
  <c r="BK276" i="10"/>
  <c r="BK255" i="10"/>
  <c r="J247" i="10"/>
  <c r="J241" i="10"/>
  <c r="J231" i="10"/>
  <c r="J225" i="10"/>
  <c r="BK214" i="10"/>
  <c r="BK204" i="10"/>
  <c r="BK160" i="10"/>
  <c r="BK150" i="10"/>
  <c r="J864" i="11"/>
  <c r="BK800" i="11"/>
  <c r="J791" i="11"/>
  <c r="BK774" i="11"/>
  <c r="BK734" i="11"/>
  <c r="J709" i="11"/>
  <c r="J684" i="11"/>
  <c r="BK667" i="11"/>
  <c r="J656" i="11"/>
  <c r="BK628" i="11"/>
  <c r="J613" i="11"/>
  <c r="J505" i="11"/>
  <c r="J477" i="11"/>
  <c r="BK459" i="11"/>
  <c r="BK410" i="11"/>
  <c r="BK380" i="11"/>
  <c r="J319" i="11"/>
  <c r="BK305" i="11"/>
  <c r="BK260" i="11"/>
  <c r="J248" i="11"/>
  <c r="J246" i="11"/>
  <c r="BK233" i="11"/>
  <c r="J193" i="11"/>
  <c r="J857" i="11"/>
  <c r="BK812" i="11"/>
  <c r="BK793" i="11"/>
  <c r="J776" i="11"/>
  <c r="BK756" i="11"/>
  <c r="J724" i="11"/>
  <c r="BK677" i="11"/>
  <c r="BK659" i="11"/>
  <c r="BK613" i="11"/>
  <c r="BK574" i="11"/>
  <c r="BK554" i="11"/>
  <c r="BK528" i="11"/>
  <c r="BK491" i="11"/>
  <c r="BK471" i="11"/>
  <c r="J376" i="11"/>
  <c r="J360" i="11"/>
  <c r="BK315" i="11"/>
  <c r="J284" i="11"/>
  <c r="BK275" i="11"/>
  <c r="BK246" i="11"/>
  <c r="J220" i="11"/>
  <c r="BK864" i="11"/>
  <c r="J846" i="11"/>
  <c r="BK797" i="11"/>
  <c r="BK786" i="11"/>
  <c r="BK763" i="11"/>
  <c r="J719" i="11"/>
  <c r="J620" i="11"/>
  <c r="J491" i="11"/>
  <c r="J439" i="11"/>
  <c r="BK421" i="11"/>
  <c r="J404" i="11"/>
  <c r="BK336" i="11"/>
  <c r="BK317" i="11"/>
  <c r="J275" i="11"/>
  <c r="J226" i="11"/>
  <c r="J203" i="11"/>
  <c r="J175" i="11"/>
  <c r="J149" i="11"/>
  <c r="J848" i="11"/>
  <c r="J829" i="11"/>
  <c r="J756" i="11"/>
  <c r="J714" i="11"/>
  <c r="BK694" i="11"/>
  <c r="J672" i="11"/>
  <c r="J654" i="11"/>
  <c r="J638" i="11"/>
  <c r="BK599" i="11"/>
  <c r="J548" i="11"/>
  <c r="BK540" i="11"/>
  <c r="J522" i="11"/>
  <c r="BK505" i="11"/>
  <c r="BK412" i="11"/>
  <c r="J384" i="11"/>
  <c r="BK311" i="11"/>
  <c r="J296" i="11"/>
  <c r="BK281" i="11"/>
  <c r="J161" i="11"/>
  <c r="J320" i="12"/>
  <c r="J302" i="12"/>
  <c r="J288" i="12"/>
  <c r="J247" i="12"/>
  <c r="BK238" i="12"/>
  <c r="BK203" i="12"/>
  <c r="J196" i="12"/>
  <c r="BK167" i="12"/>
  <c r="BK139" i="12"/>
  <c r="BK349" i="12"/>
  <c r="BK330" i="12"/>
  <c r="J305" i="12"/>
  <c r="J280" i="12"/>
  <c r="J252" i="12"/>
  <c r="J180" i="12"/>
  <c r="J139" i="12"/>
  <c r="J338" i="12"/>
  <c r="BK320" i="12"/>
  <c r="BK302" i="12"/>
  <c r="J254" i="12"/>
  <c r="J213" i="12"/>
  <c r="J156" i="12"/>
  <c r="J334" i="12"/>
  <c r="J296" i="12"/>
  <c r="J259" i="12"/>
  <c r="J231" i="12"/>
  <c r="BK196" i="12"/>
  <c r="BK180" i="12"/>
  <c r="J163" i="12"/>
  <c r="BK150" i="12"/>
  <c r="J449" i="13"/>
  <c r="BK408" i="13"/>
  <c r="BK366" i="13"/>
  <c r="BK349" i="13"/>
  <c r="BK334" i="13"/>
  <c r="J283" i="13"/>
  <c r="J232" i="13"/>
  <c r="BK159" i="13"/>
  <c r="BK145" i="13"/>
  <c r="BK442" i="13"/>
  <c r="BK414" i="13"/>
  <c r="J408" i="13"/>
  <c r="BK395" i="13"/>
  <c r="J373" i="13"/>
  <c r="J339" i="13"/>
  <c r="J313" i="13"/>
  <c r="J291" i="13"/>
  <c r="J257" i="13"/>
  <c r="BK230" i="13"/>
  <c r="J193" i="13"/>
  <c r="J159" i="13"/>
  <c r="J474" i="13"/>
  <c r="J468" i="13"/>
  <c r="BK434" i="13"/>
  <c r="BK397" i="13"/>
  <c r="J378" i="13"/>
  <c r="BK329" i="13"/>
  <c r="J301" i="13"/>
  <c r="J285" i="13"/>
  <c r="J262" i="13"/>
  <c r="BK239" i="13"/>
  <c r="J219" i="13"/>
  <c r="J174" i="13"/>
  <c r="BK453" i="13"/>
  <c r="BK447" i="13"/>
  <c r="BK425" i="13"/>
  <c r="J403" i="13"/>
  <c r="BK380" i="13"/>
  <c r="J364" i="13"/>
  <c r="J317" i="13"/>
  <c r="BK297" i="13"/>
  <c r="J277" i="13"/>
  <c r="BK252" i="13"/>
  <c r="BK222" i="13"/>
  <c r="J204" i="13"/>
  <c r="J191" i="13"/>
  <c r="J153" i="13"/>
  <c r="BK312" i="14"/>
  <c r="J278" i="14"/>
  <c r="BK250" i="14"/>
  <c r="BK213" i="14"/>
  <c r="BK188" i="14"/>
  <c r="J141" i="14"/>
  <c r="BK280" i="14"/>
  <c r="BK243" i="14"/>
  <c r="J218" i="14"/>
  <c r="J178" i="14"/>
  <c r="BK163" i="14"/>
  <c r="J147" i="14"/>
  <c r="J283" i="14"/>
  <c r="J257" i="14"/>
  <c r="J213" i="14"/>
  <c r="J188" i="14"/>
  <c r="J156" i="14"/>
  <c r="BK137" i="14"/>
  <c r="J280" i="14"/>
  <c r="J266" i="14"/>
  <c r="J259" i="14"/>
  <c r="BK228" i="14"/>
  <c r="BK169" i="14"/>
  <c r="BK338" i="15"/>
  <c r="BK317" i="15"/>
  <c r="BK243" i="15"/>
  <c r="J188" i="15"/>
  <c r="J335" i="15"/>
  <c r="J315" i="15"/>
  <c r="J262" i="15"/>
  <c r="J239" i="15"/>
  <c r="BK199" i="15"/>
  <c r="BK170" i="15"/>
  <c r="J341" i="15"/>
  <c r="J295" i="15"/>
  <c r="BK267" i="15"/>
  <c r="J248" i="15"/>
  <c r="BK220" i="15"/>
  <c r="J174" i="15"/>
  <c r="J148" i="15"/>
  <c r="J300" i="15"/>
  <c r="J276" i="15"/>
  <c r="BK265" i="15"/>
  <c r="BK250" i="15"/>
  <c r="J199" i="15"/>
  <c r="J176" i="15"/>
  <c r="J153" i="15"/>
  <c r="BK187" i="16"/>
  <c r="J139" i="16"/>
  <c r="BK203" i="16"/>
  <c r="J174" i="16"/>
  <c r="BK162" i="16"/>
  <c r="BK136" i="16"/>
  <c r="J203" i="16"/>
  <c r="J181" i="16"/>
  <c r="BK151" i="16"/>
  <c r="BK139" i="16"/>
  <c r="J178" i="16"/>
  <c r="BK165" i="16"/>
  <c r="J153" i="16"/>
  <c r="J136" i="16"/>
  <c r="BK623" i="2"/>
  <c r="BK555" i="2"/>
  <c r="J548" i="2"/>
  <c r="J485" i="2"/>
  <c r="BK421" i="2"/>
  <c r="J379" i="2"/>
  <c r="J315" i="2"/>
  <c r="J279" i="2"/>
  <c r="J241" i="2"/>
  <c r="BK154" i="2"/>
  <c r="J136" i="2"/>
  <c r="J627" i="2"/>
  <c r="J572" i="2"/>
  <c r="BK541" i="2"/>
  <c r="BK485" i="2"/>
  <c r="J406" i="2"/>
  <c r="J390" i="2"/>
  <c r="BK295" i="2"/>
  <c r="BK241" i="2"/>
  <c r="BK690" i="2"/>
  <c r="BK655" i="2"/>
  <c r="J608" i="2"/>
  <c r="BK566" i="2"/>
  <c r="BK550" i="2"/>
  <c r="J413" i="2"/>
  <c r="J333" i="2"/>
  <c r="BK291" i="2"/>
  <c r="J262" i="2"/>
  <c r="J225" i="2"/>
  <c r="AS106" i="1"/>
  <c r="J623" i="2"/>
  <c r="BK600" i="2"/>
  <c r="BK569" i="2"/>
  <c r="BK548" i="2"/>
  <c r="BK426" i="2"/>
  <c r="BK402" i="2"/>
  <c r="J387" i="2"/>
  <c r="J287" i="2"/>
  <c r="BK222" i="2"/>
  <c r="J3442" i="3"/>
  <c r="J3425" i="3"/>
  <c r="BK3415" i="3"/>
  <c r="J3389" i="3"/>
  <c r="BK3211" i="3"/>
  <c r="BK3197" i="3"/>
  <c r="J3150" i="3"/>
  <c r="BK3107" i="3"/>
  <c r="BK3095" i="3"/>
  <c r="J3085" i="3"/>
  <c r="J3073" i="3"/>
  <c r="BK3061" i="3"/>
  <c r="BK3049" i="3"/>
  <c r="BK3035" i="3"/>
  <c r="J3016" i="3"/>
  <c r="J2987" i="3"/>
  <c r="J2978" i="3"/>
  <c r="BK2966" i="3"/>
  <c r="BK2954" i="3"/>
  <c r="BK2905" i="3"/>
  <c r="BK2893" i="3"/>
  <c r="BK2849" i="3"/>
  <c r="BK2793" i="3"/>
  <c r="BK2736" i="3"/>
  <c r="J2711" i="3"/>
  <c r="J2641" i="3"/>
  <c r="BK2620" i="3"/>
  <c r="BK2566" i="3"/>
  <c r="BK2554" i="3"/>
  <c r="J2394" i="3"/>
  <c r="J2349" i="3"/>
  <c r="BK2314" i="3"/>
  <c r="BK2253" i="3"/>
  <c r="J2227" i="3"/>
  <c r="BK2152" i="3"/>
  <c r="BK2112" i="3"/>
  <c r="BK2082" i="3"/>
  <c r="BK2070" i="3"/>
  <c r="BK2011" i="3"/>
  <c r="J1986" i="3"/>
  <c r="BK1955" i="3"/>
  <c r="J1935" i="3"/>
  <c r="BK1916" i="3"/>
  <c r="BK1890" i="3"/>
  <c r="BK1878" i="3"/>
  <c r="J1844" i="3"/>
  <c r="BK1799" i="3"/>
  <c r="J1786" i="3"/>
  <c r="J1743" i="3"/>
  <c r="BK1712" i="3"/>
  <c r="BK1664" i="3"/>
  <c r="J1645" i="3"/>
  <c r="J1617" i="3"/>
  <c r="J1569" i="3"/>
  <c r="BK1469" i="3"/>
  <c r="BK1410" i="3"/>
  <c r="BK1384" i="3"/>
  <c r="BK1350" i="3"/>
  <c r="J1296" i="3"/>
  <c r="BK1285" i="3"/>
  <c r="J1265" i="3"/>
  <c r="J1238" i="3"/>
  <c r="J1202" i="3"/>
  <c r="J1133" i="3"/>
  <c r="J1092" i="3"/>
  <c r="BK1053" i="3"/>
  <c r="BK837" i="3"/>
  <c r="BK799" i="3"/>
  <c r="J778" i="3"/>
  <c r="BK680" i="3"/>
  <c r="J638" i="3"/>
  <c r="BK577" i="3"/>
  <c r="J526" i="3"/>
  <c r="BK301" i="3"/>
  <c r="J287" i="3"/>
  <c r="J247" i="3"/>
  <c r="BK195" i="3"/>
  <c r="BK158" i="3"/>
  <c r="J3435" i="3"/>
  <c r="BK3427" i="3"/>
  <c r="J3405" i="3"/>
  <c r="BK3317" i="3"/>
  <c r="J3158" i="3"/>
  <c r="J3101" i="3"/>
  <c r="BK3093" i="3"/>
  <c r="BK3087" i="3"/>
  <c r="J3075" i="3"/>
  <c r="BK3059" i="3"/>
  <c r="BK3043" i="3"/>
  <c r="BK3033" i="3"/>
  <c r="BK3016" i="3"/>
  <c r="J2993" i="3"/>
  <c r="J2969" i="3"/>
  <c r="BK2945" i="3"/>
  <c r="BK2885" i="3"/>
  <c r="J2781" i="3"/>
  <c r="J2761" i="3"/>
  <c r="J2681" i="3"/>
  <c r="BK2652" i="3"/>
  <c r="J2578" i="3"/>
  <c r="J2560" i="3"/>
  <c r="J2343" i="3"/>
  <c r="BK2308" i="3"/>
  <c r="J2299" i="3"/>
  <c r="BK2269" i="3"/>
  <c r="BK2256" i="3"/>
  <c r="J2195" i="3"/>
  <c r="J2149" i="3"/>
  <c r="J2127" i="3"/>
  <c r="J2103" i="3"/>
  <c r="J2088" i="3"/>
  <c r="J2076" i="3"/>
  <c r="BK2046" i="3"/>
  <c r="J1989" i="3"/>
  <c r="BK1966" i="3"/>
  <c r="J1919" i="3"/>
  <c r="BK1899" i="3"/>
  <c r="BK1881" i="3"/>
  <c r="BK1837" i="3"/>
  <c r="J1806" i="3"/>
  <c r="J1769" i="3"/>
  <c r="BK1735" i="3"/>
  <c r="BK1671" i="3"/>
  <c r="BK1635" i="3"/>
  <c r="BK1611" i="3"/>
  <c r="BK1565" i="3"/>
  <c r="J1406" i="3"/>
  <c r="J1373" i="3"/>
  <c r="BK1329" i="3"/>
  <c r="J1299" i="3"/>
  <c r="BK1265" i="3"/>
  <c r="BK1224" i="3"/>
  <c r="BK1039" i="3"/>
  <c r="J1006" i="3"/>
  <c r="BK896" i="3"/>
  <c r="J883" i="3"/>
  <c r="J853" i="3"/>
  <c r="BK825" i="3"/>
  <c r="BK402" i="3"/>
  <c r="J301" i="3"/>
  <c r="BK279" i="3"/>
  <c r="BK262" i="3"/>
  <c r="BK244" i="3"/>
  <c r="BK3512" i="3"/>
  <c r="BK3506" i="3"/>
  <c r="BK3502" i="3"/>
  <c r="J3500" i="3"/>
  <c r="J3496" i="3"/>
  <c r="BK3492" i="3"/>
  <c r="BK3488" i="3"/>
  <c r="BK3484" i="3"/>
  <c r="J3482" i="3"/>
  <c r="BK3476" i="3"/>
  <c r="BK3472" i="3"/>
  <c r="J3470" i="3"/>
  <c r="BK3466" i="3"/>
  <c r="BK3462" i="3"/>
  <c r="J3460" i="3"/>
  <c r="BK3454" i="3"/>
  <c r="J3448" i="3"/>
  <c r="J3431" i="3"/>
  <c r="BK3419" i="3"/>
  <c r="J3403" i="3"/>
  <c r="J3322" i="3"/>
  <c r="J3211" i="3"/>
  <c r="BK3180" i="3"/>
  <c r="BK2870" i="3"/>
  <c r="BK2807" i="3"/>
  <c r="BK2796" i="3"/>
  <c r="BK2755" i="3"/>
  <c r="J2736" i="3"/>
  <c r="J2660" i="3"/>
  <c r="BK2581" i="3"/>
  <c r="BK2334" i="3"/>
  <c r="BK2320" i="3"/>
  <c r="BK2305" i="3"/>
  <c r="J2256" i="3"/>
  <c r="BK2169" i="3"/>
  <c r="BK2103" i="3"/>
  <c r="BK2061" i="3"/>
  <c r="J2043" i="3"/>
  <c r="J2011" i="3"/>
  <c r="J1972" i="3"/>
  <c r="J1937" i="3"/>
  <c r="J1902" i="3"/>
  <c r="J1826" i="3"/>
  <c r="BK1761" i="3"/>
  <c r="J1695" i="3"/>
  <c r="J1608" i="3"/>
  <c r="BK1580" i="3"/>
  <c r="BK1535" i="3"/>
  <c r="J1485" i="3"/>
  <c r="J1422" i="3"/>
  <c r="J1376" i="3"/>
  <c r="BK1353" i="3"/>
  <c r="J1285" i="3"/>
  <c r="BK1251" i="3"/>
  <c r="J1224" i="3"/>
  <c r="BK1159" i="3"/>
  <c r="J1124" i="3"/>
  <c r="BK1092" i="3"/>
  <c r="BK1036" i="3"/>
  <c r="J874" i="3"/>
  <c r="J837" i="3"/>
  <c r="J816" i="3"/>
  <c r="BK786" i="3"/>
  <c r="J760" i="3"/>
  <c r="J650" i="3"/>
  <c r="BK562" i="3"/>
  <c r="J537" i="3"/>
  <c r="J506" i="3"/>
  <c r="J433" i="3"/>
  <c r="J395" i="3"/>
  <c r="BK315" i="3"/>
  <c r="BK276" i="3"/>
  <c r="BK226" i="3"/>
  <c r="BK192" i="3"/>
  <c r="J164" i="3"/>
  <c r="J3427" i="3"/>
  <c r="BK3413" i="3"/>
  <c r="BK3389" i="3"/>
  <c r="BK3322" i="3"/>
  <c r="J3167" i="3"/>
  <c r="BK3154" i="3"/>
  <c r="J3128" i="3"/>
  <c r="J3104" i="3"/>
  <c r="J3093" i="3"/>
  <c r="J3079" i="3"/>
  <c r="J3067" i="3"/>
  <c r="J3059" i="3"/>
  <c r="J3053" i="3"/>
  <c r="J3045" i="3"/>
  <c r="J3033" i="3"/>
  <c r="J3019" i="3"/>
  <c r="BK2990" i="3"/>
  <c r="J2972" i="3"/>
  <c r="BK2957" i="3"/>
  <c r="J2905" i="3"/>
  <c r="J2859" i="3"/>
  <c r="J2801" i="3"/>
  <c r="J2784" i="3"/>
  <c r="J2764" i="3"/>
  <c r="J2724" i="3"/>
  <c r="J2696" i="3"/>
  <c r="BK2655" i="3"/>
  <c r="BK2586" i="3"/>
  <c r="BK2572" i="3"/>
  <c r="J2434" i="3"/>
  <c r="BK2340" i="3"/>
  <c r="BK2311" i="3"/>
  <c r="BK2290" i="3"/>
  <c r="BK2239" i="3"/>
  <c r="BK2198" i="3"/>
  <c r="J2180" i="3"/>
  <c r="BK2149" i="3"/>
  <c r="J2115" i="3"/>
  <c r="J2091" i="3"/>
  <c r="J2070" i="3"/>
  <c r="BK2055" i="3"/>
  <c r="BK1989" i="3"/>
  <c r="J1952" i="3"/>
  <c r="BK1940" i="3"/>
  <c r="BK1896" i="3"/>
  <c r="BK1852" i="3"/>
  <c r="BK1777" i="3"/>
  <c r="J1757" i="3"/>
  <c r="J1691" i="3"/>
  <c r="BK1657" i="3"/>
  <c r="BK1603" i="3"/>
  <c r="BK1524" i="3"/>
  <c r="J1461" i="3"/>
  <c r="BK1390" i="3"/>
  <c r="BK1376" i="3"/>
  <c r="J1356" i="3"/>
  <c r="BK1325" i="3"/>
  <c r="BK1289" i="3"/>
  <c r="BK1231" i="3"/>
  <c r="BK1195" i="3"/>
  <c r="J1136" i="3"/>
  <c r="BK1130" i="3"/>
  <c r="J1107" i="3"/>
  <c r="J1039" i="3"/>
  <c r="J957" i="3"/>
  <c r="BK874" i="3"/>
  <c r="J799" i="3"/>
  <c r="J680" i="3"/>
  <c r="J657" i="3"/>
  <c r="J562" i="3"/>
  <c r="BK526" i="3"/>
  <c r="BK447" i="3"/>
  <c r="J402" i="3"/>
  <c r="J319" i="3"/>
  <c r="BK282" i="3"/>
  <c r="J237" i="3"/>
  <c r="J179" i="3"/>
  <c r="BK164" i="3"/>
  <c r="BK147" i="3"/>
  <c r="BK694" i="4"/>
  <c r="BK680" i="4"/>
  <c r="J654" i="4"/>
  <c r="J646" i="4"/>
  <c r="BK626" i="4"/>
  <c r="BK612" i="4"/>
  <c r="BK594" i="4"/>
  <c r="J583" i="4"/>
  <c r="BK575" i="4"/>
  <c r="BK562" i="4"/>
  <c r="BK552" i="4"/>
  <c r="BK513" i="4"/>
  <c r="J503" i="4"/>
  <c r="J488" i="4"/>
  <c r="J474" i="4"/>
  <c r="BK460" i="4"/>
  <c r="J441" i="4"/>
  <c r="J433" i="4"/>
  <c r="J427" i="4"/>
  <c r="BK413" i="4"/>
  <c r="BK399" i="4"/>
  <c r="BK383" i="4"/>
  <c r="J360" i="4"/>
  <c r="J340" i="4"/>
  <c r="BK328" i="4"/>
  <c r="BK316" i="4"/>
  <c r="BK283" i="4"/>
  <c r="J268" i="4"/>
  <c r="J251" i="4"/>
  <c r="J243" i="4"/>
  <c r="J231" i="4"/>
  <c r="BK207" i="4"/>
  <c r="J182" i="4"/>
  <c r="BK142" i="4"/>
  <c r="BK710" i="4"/>
  <c r="BK698" i="4"/>
  <c r="BK684" i="4"/>
  <c r="BK668" i="4"/>
  <c r="J660" i="4"/>
  <c r="J642" i="4"/>
  <c r="BK624" i="4"/>
  <c r="BK602" i="4"/>
  <c r="BK583" i="4"/>
  <c r="BK573" i="4"/>
  <c r="J552" i="4"/>
  <c r="J538" i="4"/>
  <c r="J521" i="4"/>
  <c r="J509" i="4"/>
  <c r="J486" i="4"/>
  <c r="J472" i="4"/>
  <c r="J452" i="4"/>
  <c r="BK437" i="4"/>
  <c r="J425" i="4"/>
  <c r="BK405" i="4"/>
  <c r="J393" i="4"/>
  <c r="J387" i="4"/>
  <c r="BK372" i="4"/>
  <c r="J366" i="4"/>
  <c r="J354" i="4"/>
  <c r="BK344" i="4"/>
  <c r="BK336" i="4"/>
  <c r="J328" i="4"/>
  <c r="BK322" i="4"/>
  <c r="BK274" i="4"/>
  <c r="BK268" i="4"/>
  <c r="BK259" i="4"/>
  <c r="BK243" i="4"/>
  <c r="BK225" i="4"/>
  <c r="BK215" i="4"/>
  <c r="J209" i="4"/>
  <c r="J197" i="4"/>
  <c r="BK186" i="4"/>
  <c r="J156" i="4"/>
  <c r="J138" i="4"/>
  <c r="BK688" i="4"/>
  <c r="J676" i="4"/>
  <c r="J670" i="4"/>
  <c r="BK646" i="4"/>
  <c r="BK630" i="4"/>
  <c r="J622" i="4"/>
  <c r="BK610" i="4"/>
  <c r="J591" i="4"/>
  <c r="J558" i="4"/>
  <c r="BK547" i="4"/>
  <c r="J528" i="4"/>
  <c r="J515" i="4"/>
  <c r="J490" i="4"/>
  <c r="BK478" i="4"/>
  <c r="BK466" i="4"/>
  <c r="J456" i="4"/>
  <c r="BK443" i="4"/>
  <c r="J417" i="4"/>
  <c r="BK401" i="4"/>
  <c r="BK374" i="4"/>
  <c r="BK358" i="4"/>
  <c r="J344" i="4"/>
  <c r="BK306" i="4"/>
  <c r="J293" i="4"/>
  <c r="J277" i="4"/>
  <c r="J255" i="4"/>
  <c r="J241" i="4"/>
  <c r="J211" i="4"/>
  <c r="BK191" i="4"/>
  <c r="BK178" i="4"/>
  <c r="J172" i="4"/>
  <c r="BK168" i="4"/>
  <c r="BK160" i="4"/>
  <c r="J150" i="4"/>
  <c r="BK140" i="4"/>
  <c r="BK724" i="4"/>
  <c r="J722" i="4"/>
  <c r="BK718" i="4"/>
  <c r="J714" i="4"/>
  <c r="BK704" i="4"/>
  <c r="J688" i="4"/>
  <c r="J682" i="4"/>
  <c r="J656" i="4"/>
  <c r="BK642" i="4"/>
  <c r="J632" i="4"/>
  <c r="J614" i="4"/>
  <c r="J600" i="4"/>
  <c r="BK577" i="4"/>
  <c r="J550" i="4"/>
  <c r="J542" i="4"/>
  <c r="J532" i="4"/>
  <c r="BK496" i="4"/>
  <c r="J482" i="4"/>
  <c r="BK456" i="4"/>
  <c r="BK441" i="4"/>
  <c r="BK417" i="4"/>
  <c r="J411" i="4"/>
  <c r="J399" i="4"/>
  <c r="BK385" i="4"/>
  <c r="J370" i="4"/>
  <c r="BK346" i="4"/>
  <c r="J322" i="4"/>
  <c r="J303" i="4"/>
  <c r="BK287" i="4"/>
  <c r="BK255" i="4"/>
  <c r="BK237" i="4"/>
  <c r="J227" i="4"/>
  <c r="BK219" i="4"/>
  <c r="J199" i="4"/>
  <c r="J168" i="4"/>
  <c r="J160" i="4"/>
  <c r="J154" i="4"/>
  <c r="BK138" i="4"/>
  <c r="J1018" i="5"/>
  <c r="BK1005" i="5"/>
  <c r="BK993" i="5"/>
  <c r="J968" i="5"/>
  <c r="J945" i="5"/>
  <c r="BK935" i="5"/>
  <c r="BK929" i="5"/>
  <c r="J899" i="5"/>
  <c r="BK889" i="5"/>
  <c r="J880" i="5"/>
  <c r="BK868" i="5"/>
  <c r="J839" i="5"/>
  <c r="J806" i="5"/>
  <c r="BK796" i="5"/>
  <c r="BK764" i="5"/>
  <c r="BK753" i="5"/>
  <c r="BK741" i="5"/>
  <c r="J733" i="5"/>
  <c r="J709" i="5"/>
  <c r="BK676" i="5"/>
  <c r="BK655" i="5"/>
  <c r="J646" i="5"/>
  <c r="J630" i="5"/>
  <c r="BK598" i="5"/>
  <c r="BK581" i="5"/>
  <c r="BK564" i="5"/>
  <c r="J547" i="5"/>
  <c r="J527" i="5"/>
  <c r="BK506" i="5"/>
  <c r="J488" i="5"/>
  <c r="J455" i="5"/>
  <c r="BK439" i="5"/>
  <c r="J419" i="5"/>
  <c r="BK395" i="5"/>
  <c r="J386" i="5"/>
  <c r="BK357" i="5"/>
  <c r="BK349" i="5"/>
  <c r="BK335" i="5"/>
  <c r="J317" i="5"/>
  <c r="BK297" i="5"/>
  <c r="BK282" i="5"/>
  <c r="J270" i="5"/>
  <c r="J247" i="5"/>
  <c r="BK233" i="5"/>
  <c r="J204" i="5"/>
  <c r="BK179" i="5"/>
  <c r="BK167" i="5"/>
  <c r="J1052" i="5"/>
  <c r="BK1048" i="5"/>
  <c r="J1045" i="5"/>
  <c r="J1041" i="5"/>
  <c r="J1037" i="5"/>
  <c r="J1033" i="5"/>
  <c r="BK1028" i="5"/>
  <c r="BK1003" i="5"/>
  <c r="J995" i="5"/>
  <c r="J989" i="5"/>
  <c r="BK958" i="5"/>
  <c r="J937" i="5"/>
  <c r="J925" i="5"/>
  <c r="J908" i="5"/>
  <c r="BK878" i="5"/>
  <c r="J864" i="5"/>
  <c r="BK848" i="5"/>
  <c r="BK837" i="5"/>
  <c r="BK802" i="5"/>
  <c r="BK788" i="5"/>
  <c r="J774" i="5"/>
  <c r="J764" i="5"/>
  <c r="J745" i="5"/>
  <c r="J735" i="5"/>
  <c r="BK723" i="5"/>
  <c r="J713" i="5"/>
  <c r="BK688" i="5"/>
  <c r="BK670" i="5"/>
  <c r="BK661" i="5"/>
  <c r="BK640" i="5"/>
  <c r="BK620" i="5"/>
  <c r="J610" i="5"/>
  <c r="J585" i="5"/>
  <c r="J562" i="5"/>
  <c r="J539" i="5"/>
  <c r="J525" i="5"/>
  <c r="BK508" i="5"/>
  <c r="J492" i="5"/>
  <c r="BK481" i="5"/>
  <c r="J465" i="5"/>
  <c r="BK451" i="5"/>
  <c r="BK437" i="5"/>
  <c r="J426" i="5"/>
  <c r="BK407" i="5"/>
  <c r="J393" i="5"/>
  <c r="J367" i="5"/>
  <c r="BK363" i="5"/>
  <c r="BK353" i="5"/>
  <c r="J341" i="5"/>
  <c r="BK331" i="5"/>
  <c r="BK323" i="5"/>
  <c r="J305" i="5"/>
  <c r="J297" i="5"/>
  <c r="J284" i="5"/>
  <c r="J259" i="5"/>
  <c r="J239" i="5"/>
  <c r="BK224" i="5"/>
  <c r="J216" i="5"/>
  <c r="BK204" i="5"/>
  <c r="BK197" i="5"/>
  <c r="BK187" i="5"/>
  <c r="BK171" i="5"/>
  <c r="BK1033" i="5"/>
  <c r="BK1023" i="5"/>
  <c r="J987" i="5"/>
  <c r="BK974" i="5"/>
  <c r="J955" i="5"/>
  <c r="BK943" i="5"/>
  <c r="BK919" i="5"/>
  <c r="J903" i="5"/>
  <c r="BK882" i="5"/>
  <c r="J860" i="5"/>
  <c r="J831" i="5"/>
  <c r="BK816" i="5"/>
  <c r="J798" i="5"/>
  <c r="J788" i="5"/>
  <c r="BK780" i="5"/>
  <c r="J768" i="5"/>
  <c r="J741" i="5"/>
  <c r="BK711" i="5"/>
  <c r="J698" i="5"/>
  <c r="J686" i="5"/>
  <c r="J676" i="5"/>
  <c r="J657" i="5"/>
  <c r="BK622" i="5"/>
  <c r="BK596" i="5"/>
  <c r="BK583" i="5"/>
  <c r="J572" i="5"/>
  <c r="J566" i="5"/>
  <c r="BK543" i="5"/>
  <c r="BK523" i="5"/>
  <c r="BK512" i="5"/>
  <c r="J500" i="5"/>
  <c r="J494" i="5"/>
  <c r="J481" i="5"/>
  <c r="BK467" i="5"/>
  <c r="BK459" i="5"/>
  <c r="BK432" i="5"/>
  <c r="J424" i="5"/>
  <c r="BK391" i="5"/>
  <c r="BK380" i="5"/>
  <c r="BK369" i="5"/>
  <c r="J347" i="5"/>
  <c r="J321" i="5"/>
  <c r="BK313" i="5"/>
  <c r="J292" i="5"/>
  <c r="J272" i="5"/>
  <c r="J261" i="5"/>
  <c r="BK247" i="5"/>
  <c r="BK229" i="5"/>
  <c r="BK214" i="5"/>
  <c r="BK191" i="5"/>
  <c r="BK181" i="5"/>
  <c r="BK1013" i="5"/>
  <c r="BK987" i="5"/>
  <c r="BK976" i="5"/>
  <c r="J962" i="5"/>
  <c r="BK949" i="5"/>
  <c r="J921" i="5"/>
  <c r="J913" i="5"/>
  <c r="J895" i="5"/>
  <c r="J878" i="5"/>
  <c r="BK860" i="5"/>
  <c r="BK843" i="5"/>
  <c r="BK833" i="5"/>
  <c r="BK823" i="5"/>
  <c r="BK814" i="5"/>
  <c r="BK806" i="5"/>
  <c r="J792" i="5"/>
  <c r="BK778" i="5"/>
  <c r="J757" i="5"/>
  <c r="BK737" i="5"/>
  <c r="J719" i="5"/>
  <c r="BK700" i="5"/>
  <c r="J690" i="5"/>
  <c r="BK672" i="5"/>
  <c r="BK659" i="5"/>
  <c r="BK646" i="5"/>
  <c r="BK636" i="5"/>
  <c r="BK618" i="5"/>
  <c r="J607" i="5"/>
  <c r="BK603" i="5"/>
  <c r="J577" i="5"/>
  <c r="BK562" i="5"/>
  <c r="BK547" i="5"/>
  <c r="J523" i="5"/>
  <c r="BK494" i="5"/>
  <c r="J479" i="5"/>
  <c r="J467" i="5"/>
  <c r="J445" i="5"/>
  <c r="J430" i="5"/>
  <c r="BK409" i="5"/>
  <c r="BK401" i="5"/>
  <c r="J382" i="5"/>
  <c r="BK365" i="5"/>
  <c r="J345" i="5"/>
  <c r="J323" i="5"/>
  <c r="BK292" i="5"/>
  <c r="J278" i="5"/>
  <c r="J266" i="5"/>
  <c r="J235" i="5"/>
  <c r="J224" i="5"/>
  <c r="J200" i="5"/>
  <c r="J181" i="5"/>
  <c r="J142" i="6"/>
  <c r="J129" i="6"/>
  <c r="BK138" i="6"/>
  <c r="J353" i="7"/>
  <c r="J331" i="7"/>
  <c r="J297" i="7"/>
  <c r="BK280" i="7"/>
  <c r="BK259" i="7"/>
  <c r="J217" i="7"/>
  <c r="J187" i="7"/>
  <c r="BK343" i="7"/>
  <c r="BK326" i="7"/>
  <c r="BK303" i="7"/>
  <c r="BK253" i="7"/>
  <c r="BK182" i="7"/>
  <c r="BK126" i="7"/>
  <c r="BK348" i="7"/>
  <c r="BK321" i="7"/>
  <c r="J274" i="7"/>
  <c r="J259" i="7"/>
  <c r="J223" i="7"/>
  <c r="BK177" i="7"/>
  <c r="J142" i="7"/>
  <c r="BK121" i="7"/>
  <c r="BK297" i="7"/>
  <c r="BK217" i="7"/>
  <c r="J177" i="7"/>
  <c r="J743" i="8"/>
  <c r="J731" i="8"/>
  <c r="BK701" i="8"/>
  <c r="BK675" i="8"/>
  <c r="J651" i="8"/>
  <c r="J625" i="8"/>
  <c r="BK605" i="8"/>
  <c r="BK546" i="8"/>
  <c r="J499" i="8"/>
  <c r="BK473" i="8"/>
  <c r="BK460" i="8"/>
  <c r="J430" i="8"/>
  <c r="J326" i="8"/>
  <c r="J243" i="8"/>
  <c r="J223" i="8"/>
  <c r="BK181" i="8"/>
  <c r="J141" i="8"/>
  <c r="J741" i="8"/>
  <c r="J719" i="8"/>
  <c r="J701" i="8"/>
  <c r="BK681" i="8"/>
  <c r="BK663" i="8"/>
  <c r="BK539" i="8"/>
  <c r="BK518" i="8"/>
  <c r="BK443" i="8"/>
  <c r="BK425" i="8"/>
  <c r="BK340" i="8"/>
  <c r="J305" i="8"/>
  <c r="J269" i="8"/>
  <c r="J176" i="8"/>
  <c r="J166" i="8"/>
  <c r="BK137" i="8"/>
  <c r="BK729" i="8"/>
  <c r="BK713" i="8"/>
  <c r="J705" i="8"/>
  <c r="BK695" i="8"/>
  <c r="J685" i="8"/>
  <c r="BK673" i="8"/>
  <c r="BK667" i="8"/>
  <c r="J615" i="8"/>
  <c r="J584" i="8"/>
  <c r="J546" i="8"/>
  <c r="BK488" i="8"/>
  <c r="BK465" i="8"/>
  <c r="J443" i="8"/>
  <c r="BK380" i="8"/>
  <c r="BK312" i="8"/>
  <c r="BK298" i="8"/>
  <c r="BK284" i="8"/>
  <c r="BK269" i="8"/>
  <c r="BK243" i="8"/>
  <c r="J228" i="8"/>
  <c r="BK176" i="8"/>
  <c r="BK128" i="8"/>
  <c r="BK749" i="8"/>
  <c r="BK743" i="8"/>
  <c r="BK731" i="8"/>
  <c r="J715" i="8"/>
  <c r="J709" i="8"/>
  <c r="J695" i="8"/>
  <c r="BK683" i="8"/>
  <c r="BK665" i="8"/>
  <c r="J659" i="8"/>
  <c r="BK625" i="8"/>
  <c r="BK584" i="8"/>
  <c r="BK499" i="8"/>
  <c r="BK451" i="8"/>
  <c r="BK420" i="8"/>
  <c r="BK350" i="8"/>
  <c r="J282" i="8"/>
  <c r="J238" i="8"/>
  <c r="BK204" i="8"/>
  <c r="J181" i="8"/>
  <c r="J658" i="9"/>
  <c r="J644" i="9"/>
  <c r="J632" i="9"/>
  <c r="BK616" i="9"/>
  <c r="J586" i="9"/>
  <c r="J578" i="9"/>
  <c r="J560" i="9"/>
  <c r="J542" i="9"/>
  <c r="J508" i="9"/>
  <c r="BK497" i="9"/>
  <c r="BK485" i="9"/>
  <c r="BK471" i="9"/>
  <c r="BK455" i="9"/>
  <c r="BK443" i="9"/>
  <c r="BK424" i="9"/>
  <c r="BK404" i="9"/>
  <c r="J378" i="9"/>
  <c r="BK358" i="9"/>
  <c r="BK332" i="9"/>
  <c r="BK320" i="9"/>
  <c r="J304" i="9"/>
  <c r="BK298" i="9"/>
  <c r="BK274" i="9"/>
  <c r="J264" i="9"/>
  <c r="BK175" i="9"/>
  <c r="J169" i="9"/>
  <c r="J157" i="9"/>
  <c r="BK133" i="9"/>
  <c r="BK127" i="9"/>
  <c r="BK677" i="9"/>
  <c r="J673" i="9"/>
  <c r="BK669" i="9"/>
  <c r="J656" i="9"/>
  <c r="J420" i="9"/>
  <c r="J408" i="9"/>
  <c r="J400" i="9"/>
  <c r="J382" i="9"/>
  <c r="J372" i="9"/>
  <c r="BK352" i="9"/>
  <c r="BK338" i="9"/>
  <c r="BK326" i="9"/>
  <c r="BK304" i="9"/>
  <c r="J290" i="9"/>
  <c r="J272" i="9"/>
  <c r="J260" i="9"/>
  <c r="BK230" i="9"/>
  <c r="J212" i="9"/>
  <c r="BK199" i="9"/>
  <c r="J187" i="9"/>
  <c r="J175" i="9"/>
  <c r="J155" i="9"/>
  <c r="BK137" i="9"/>
  <c r="J127" i="9"/>
  <c r="BK658" i="9"/>
  <c r="J652" i="9"/>
  <c r="J646" i="9"/>
  <c r="J634" i="9"/>
  <c r="J622" i="9"/>
  <c r="BK614" i="9"/>
  <c r="J596" i="9"/>
  <c r="J588" i="9"/>
  <c r="BK570" i="9"/>
  <c r="BK562" i="9"/>
  <c r="J552" i="9"/>
  <c r="J528" i="9"/>
  <c r="J520" i="9"/>
  <c r="J506" i="9"/>
  <c r="J475" i="9"/>
  <c r="J463" i="9"/>
  <c r="BK457" i="9"/>
  <c r="J431" i="9"/>
  <c r="J412" i="9"/>
  <c r="J398" i="9"/>
  <c r="J388" i="9"/>
  <c r="BK376" i="9"/>
  <c r="BK350" i="9"/>
  <c r="J340" i="9"/>
  <c r="J316" i="9"/>
  <c r="J308" i="9"/>
  <c r="BK294" i="9"/>
  <c r="BK282" i="9"/>
  <c r="BK268" i="9"/>
  <c r="BK244" i="9"/>
  <c r="BK210" i="9"/>
  <c r="BK191" i="9"/>
  <c r="J171" i="9"/>
  <c r="J153" i="9"/>
  <c r="BK141" i="9"/>
  <c r="BK664" i="9"/>
  <c r="J640" i="9"/>
  <c r="J612" i="9"/>
  <c r="BK598" i="9"/>
  <c r="BK584" i="9"/>
  <c r="J572" i="9"/>
  <c r="BK552" i="9"/>
  <c r="BK532" i="9"/>
  <c r="BK518" i="9"/>
  <c r="J504" i="9"/>
  <c r="J497" i="9"/>
  <c r="J487" i="9"/>
  <c r="J457" i="9"/>
  <c r="J443" i="9"/>
  <c r="BK431" i="9"/>
  <c r="BK418" i="9"/>
  <c r="J402" i="9"/>
  <c r="BK388" i="9"/>
  <c r="BK366" i="9"/>
  <c r="J360" i="9"/>
  <c r="J344" i="9"/>
  <c r="J338" i="9"/>
  <c r="BK322" i="9"/>
  <c r="J294" i="9"/>
  <c r="J274" i="9"/>
  <c r="J262" i="9"/>
  <c r="BK248" i="9"/>
  <c r="J238" i="9"/>
  <c r="J230" i="9"/>
  <c r="BK222" i="9"/>
  <c r="J202" i="9"/>
  <c r="BK185" i="9"/>
  <c r="BK169" i="9"/>
  <c r="J141" i="9"/>
  <c r="BK642" i="10"/>
  <c r="BK613" i="10"/>
  <c r="J604" i="10"/>
  <c r="BK592" i="10"/>
  <c r="J564" i="10"/>
  <c r="BK547" i="10"/>
  <c r="J531" i="10"/>
  <c r="BK512" i="10"/>
  <c r="BK498" i="10"/>
  <c r="BK470" i="10"/>
  <c r="J462" i="10"/>
  <c r="J440" i="10"/>
  <c r="BK421" i="10"/>
  <c r="BK400" i="10"/>
  <c r="BK390" i="10"/>
  <c r="J373" i="10"/>
  <c r="BK363" i="10"/>
  <c r="BK355" i="10"/>
  <c r="BK324" i="10"/>
  <c r="J307" i="10"/>
  <c r="BK288" i="10"/>
  <c r="J267" i="10"/>
  <c r="J261" i="10"/>
  <c r="BK243" i="10"/>
  <c r="BK223" i="10"/>
  <c r="BK200" i="10"/>
  <c r="BK173" i="10"/>
  <c r="J160" i="10"/>
  <c r="J657" i="10"/>
  <c r="J634" i="10"/>
  <c r="J588" i="10"/>
  <c r="J549" i="10"/>
  <c r="BK545" i="10"/>
  <c r="BK536" i="10"/>
  <c r="BK518" i="10"/>
  <c r="J486" i="10"/>
  <c r="J470" i="10"/>
  <c r="J451" i="10"/>
  <c r="J442" i="10"/>
  <c r="BK431" i="10"/>
  <c r="J411" i="10"/>
  <c r="J386" i="10"/>
  <c r="J363" i="10"/>
  <c r="BK338" i="10"/>
  <c r="BK326" i="10"/>
  <c r="BK311" i="10"/>
  <c r="J301" i="10"/>
  <c r="BK278" i="10"/>
  <c r="BK265" i="10"/>
  <c r="J257" i="10"/>
  <c r="BK245" i="10"/>
  <c r="BK225" i="10"/>
  <c r="J210" i="10"/>
  <c r="J196" i="10"/>
  <c r="J173" i="10"/>
  <c r="J156" i="10"/>
  <c r="J148" i="10"/>
  <c r="BK655" i="10"/>
  <c r="BK638" i="10"/>
  <c r="BK629" i="10"/>
  <c r="J609" i="10"/>
  <c r="J600" i="10"/>
  <c r="BK588" i="10"/>
  <c r="J562" i="10"/>
  <c r="BK527" i="10"/>
  <c r="BK510" i="10"/>
  <c r="BK488" i="10"/>
  <c r="J481" i="10"/>
  <c r="BK462" i="10"/>
  <c r="J455" i="10"/>
  <c r="J427" i="10"/>
  <c r="BK413" i="10"/>
  <c r="BK402" i="10"/>
  <c r="BK386" i="10"/>
  <c r="BK359" i="10"/>
  <c r="J351" i="10"/>
  <c r="BK330" i="10"/>
  <c r="BK294" i="10"/>
  <c r="J284" i="10"/>
  <c r="J235" i="10"/>
  <c r="BK217" i="10"/>
  <c r="J185" i="10"/>
  <c r="BK175" i="10"/>
  <c r="J162" i="10"/>
  <c r="BK148" i="10"/>
  <c r="J675" i="10"/>
  <c r="J671" i="10"/>
  <c r="J667" i="10"/>
  <c r="BK660" i="10"/>
  <c r="J644" i="10"/>
  <c r="J631" i="10"/>
  <c r="BK621" i="10"/>
  <c r="J615" i="10"/>
  <c r="BK596" i="10"/>
  <c r="J584" i="10"/>
  <c r="BK570" i="10"/>
  <c r="BK562" i="10"/>
  <c r="J545" i="10"/>
  <c r="J527" i="10"/>
  <c r="BK516" i="10"/>
  <c r="BK502" i="10"/>
  <c r="J498" i="10"/>
  <c r="BK481" i="10"/>
  <c r="BK453" i="10"/>
  <c r="BK427" i="10"/>
  <c r="J421" i="10"/>
  <c r="BK411" i="10"/>
  <c r="J384" i="10"/>
  <c r="BK371" i="10"/>
  <c r="J353" i="10"/>
  <c r="BK332" i="10"/>
  <c r="J326" i="10"/>
  <c r="BK309" i="10"/>
  <c r="J294" i="10"/>
  <c r="BK280" i="10"/>
  <c r="BK274" i="10"/>
  <c r="J259" i="10"/>
  <c r="J243" i="10"/>
  <c r="J233" i="10"/>
  <c r="J223" i="10"/>
  <c r="BK210" i="10"/>
  <c r="BK202" i="10"/>
  <c r="J198" i="10"/>
  <c r="BK187" i="10"/>
  <c r="J867" i="11"/>
  <c r="BK819" i="11"/>
  <c r="J797" i="11"/>
  <c r="J786" i="11"/>
  <c r="BK768" i="11"/>
  <c r="BK744" i="11"/>
  <c r="BK699" i="11"/>
  <c r="J677" i="11"/>
  <c r="J659" i="11"/>
  <c r="BK638" i="11"/>
  <c r="BK615" i="11"/>
  <c r="BK580" i="11"/>
  <c r="J562" i="11"/>
  <c r="BK433" i="11"/>
  <c r="J394" i="11"/>
  <c r="J372" i="11"/>
  <c r="J317" i="11"/>
  <c r="BK294" i="11"/>
  <c r="BK284" i="11"/>
  <c r="BK236" i="11"/>
  <c r="BK203" i="11"/>
  <c r="J169" i="11"/>
  <c r="BK844" i="11"/>
  <c r="BK829" i="11"/>
  <c r="BK806" i="11"/>
  <c r="J781" i="11"/>
  <c r="J749" i="11"/>
  <c r="J682" i="11"/>
  <c r="J667" i="11"/>
  <c r="J644" i="11"/>
  <c r="J628" i="11"/>
  <c r="J592" i="11"/>
  <c r="BK522" i="11"/>
  <c r="BK499" i="11"/>
  <c r="BK465" i="11"/>
  <c r="J421" i="11"/>
  <c r="BK404" i="11"/>
  <c r="BK372" i="11"/>
  <c r="BK330" i="11"/>
  <c r="J279" i="11"/>
  <c r="BK248" i="11"/>
  <c r="J177" i="11"/>
  <c r="J870" i="11"/>
  <c r="J861" i="11"/>
  <c r="BK791" i="11"/>
  <c r="J768" i="11"/>
  <c r="BK724" i="11"/>
  <c r="BK636" i="11"/>
  <c r="J580" i="11"/>
  <c r="BK548" i="11"/>
  <c r="J465" i="11"/>
  <c r="BK415" i="11"/>
  <c r="BK376" i="11"/>
  <c r="J324" i="11"/>
  <c r="J298" i="11"/>
  <c r="J294" i="11"/>
  <c r="BK273" i="11"/>
  <c r="BK193" i="11"/>
  <c r="BK155" i="11"/>
  <c r="BK851" i="11"/>
  <c r="BK832" i="11"/>
  <c r="J806" i="11"/>
  <c r="BK749" i="11"/>
  <c r="BK689" i="11"/>
  <c r="BK669" i="11"/>
  <c r="BK652" i="11"/>
  <c r="J622" i="11"/>
  <c r="J608" i="11"/>
  <c r="BK592" i="11"/>
  <c r="J517" i="11"/>
  <c r="J499" i="11"/>
  <c r="BK427" i="11"/>
  <c r="BK394" i="11"/>
  <c r="BK360" i="11"/>
  <c r="J342" i="11"/>
  <c r="J313" i="11"/>
  <c r="BK279" i="11"/>
  <c r="J260" i="11"/>
  <c r="J251" i="11"/>
  <c r="BK244" i="11"/>
  <c r="J236" i="11"/>
  <c r="J214" i="11"/>
  <c r="J187" i="11"/>
  <c r="J183" i="11"/>
  <c r="BK177" i="11"/>
  <c r="BK175" i="11"/>
  <c r="BK169" i="11"/>
  <c r="BK332" i="12"/>
  <c r="BK316" i="12"/>
  <c r="BK305" i="12"/>
  <c r="J294" i="12"/>
  <c r="BK271" i="12"/>
  <c r="BK252" i="12"/>
  <c r="BK243" i="12"/>
  <c r="J226" i="12"/>
  <c r="BK171" i="12"/>
  <c r="J146" i="12"/>
  <c r="BK355" i="12"/>
  <c r="BK343" i="12"/>
  <c r="BK323" i="12"/>
  <c r="BK300" i="12"/>
  <c r="J286" i="12"/>
  <c r="BK213" i="12"/>
  <c r="BK146" i="12"/>
  <c r="J349" i="12"/>
  <c r="J330" i="12"/>
  <c r="J311" i="12"/>
  <c r="J273" i="12"/>
  <c r="BK231" i="12"/>
  <c r="BK217" i="12"/>
  <c r="BK185" i="12"/>
  <c r="BK338" i="12"/>
  <c r="J318" i="12"/>
  <c r="BK275" i="12"/>
  <c r="BK247" i="12"/>
  <c r="J238" i="12"/>
  <c r="J217" i="12"/>
  <c r="J171" i="12"/>
  <c r="BK468" i="13"/>
  <c r="J414" i="13"/>
  <c r="BK403" i="13"/>
  <c r="J359" i="13"/>
  <c r="J329" i="13"/>
  <c r="J267" i="13"/>
  <c r="J230" i="13"/>
  <c r="BK157" i="13"/>
  <c r="BK147" i="13"/>
  <c r="J447" i="13"/>
  <c r="BK418" i="13"/>
  <c r="J399" i="13"/>
  <c r="J385" i="13"/>
  <c r="J366" i="13"/>
  <c r="J324" i="13"/>
  <c r="BK301" i="13"/>
  <c r="J289" i="13"/>
  <c r="J252" i="13"/>
  <c r="BK204" i="13"/>
  <c r="J184" i="13"/>
  <c r="J157" i="13"/>
  <c r="BK474" i="13"/>
  <c r="J453" i="13"/>
  <c r="J412" i="13"/>
  <c r="J389" i="13"/>
  <c r="J334" i="13"/>
  <c r="BK309" i="13"/>
  <c r="BK291" i="13"/>
  <c r="BK277" i="13"/>
  <c r="J241" i="13"/>
  <c r="BK200" i="13"/>
  <c r="BK178" i="13"/>
  <c r="J164" i="13"/>
  <c r="BK449" i="13"/>
  <c r="BK429" i="13"/>
  <c r="J418" i="13"/>
  <c r="BK385" i="13"/>
  <c r="BK371" i="13"/>
  <c r="BK339" i="13"/>
  <c r="BK307" i="13"/>
  <c r="J273" i="13"/>
  <c r="BK257" i="13"/>
  <c r="BK232" i="13"/>
  <c r="BK214" i="13"/>
  <c r="BK193" i="13"/>
  <c r="BK174" i="13"/>
  <c r="BK288" i="14"/>
  <c r="BK271" i="14"/>
  <c r="J223" i="14"/>
  <c r="J198" i="14"/>
  <c r="J161" i="14"/>
  <c r="J309" i="14"/>
  <c r="BK252" i="14"/>
  <c r="J233" i="14"/>
  <c r="BK174" i="14"/>
  <c r="BK161" i="14"/>
  <c r="BK151" i="14"/>
  <c r="BK293" i="14"/>
  <c r="J252" i="14"/>
  <c r="J208" i="14"/>
  <c r="J183" i="14"/>
  <c r="BK141" i="14"/>
  <c r="J306" i="14"/>
  <c r="J288" i="14"/>
  <c r="BK266" i="14"/>
  <c r="J238" i="14"/>
  <c r="J193" i="14"/>
  <c r="J172" i="14"/>
  <c r="J145" i="14"/>
  <c r="BK329" i="15"/>
  <c r="BK300" i="15"/>
  <c r="J220" i="15"/>
  <c r="BK161" i="15"/>
  <c r="J324" i="15"/>
  <c r="BK283" i="15"/>
  <c r="BK256" i="15"/>
  <c r="BK230" i="15"/>
  <c r="BK183" i="15"/>
  <c r="BK148" i="15"/>
  <c r="J338" i="15"/>
  <c r="J288" i="15"/>
  <c r="J265" i="15"/>
  <c r="J254" i="15"/>
  <c r="J230" i="15"/>
  <c r="J215" i="15"/>
  <c r="J163" i="15"/>
  <c r="BK308" i="15"/>
  <c r="BK281" i="15"/>
  <c r="J267" i="15"/>
  <c r="J256" i="15"/>
  <c r="BK215" i="15"/>
  <c r="BK174" i="15"/>
  <c r="J161" i="15"/>
  <c r="J198" i="16"/>
  <c r="BK181" i="16"/>
  <c r="J130" i="16"/>
  <c r="J190" i="16"/>
  <c r="BK168" i="16"/>
  <c r="J151" i="16"/>
  <c r="J145" i="16"/>
  <c r="BK634" i="2"/>
  <c r="BK552" i="2"/>
  <c r="BK446" i="2"/>
  <c r="J418" i="2"/>
  <c r="J375" i="2"/>
  <c r="BK299" i="2"/>
  <c r="BK262" i="2"/>
  <c r="BK231" i="2"/>
  <c r="J141" i="2"/>
  <c r="BK631" i="2"/>
  <c r="BK588" i="2"/>
  <c r="J555" i="2"/>
  <c r="BK492" i="2"/>
  <c r="J402" i="2"/>
  <c r="J370" i="2"/>
  <c r="BK283" i="2"/>
  <c r="BK245" i="2"/>
  <c r="J154" i="2"/>
  <c r="BK662" i="2"/>
  <c r="BK647" i="2"/>
  <c r="BK575" i="2"/>
  <c r="J558" i="2"/>
  <c r="BK499" i="2"/>
  <c r="BK379" i="2"/>
  <c r="BK287" i="2"/>
  <c r="J269" i="2"/>
  <c r="J222" i="2"/>
  <c r="J690" i="2"/>
  <c r="J655" i="2"/>
  <c r="J634" i="2"/>
  <c r="BK618" i="2"/>
  <c r="J588" i="2"/>
  <c r="J575" i="2"/>
  <c r="BK562" i="2"/>
  <c r="BK504" i="2"/>
  <c r="J421" i="2"/>
  <c r="J394" i="2"/>
  <c r="BK384" i="2"/>
  <c r="J253" i="2"/>
  <c r="BK157" i="2"/>
  <c r="J3440" i="3"/>
  <c r="J3423" i="3"/>
  <c r="BK3409" i="3"/>
  <c r="BK3372" i="3"/>
  <c r="J3205" i="3"/>
  <c r="BK3177" i="3"/>
  <c r="J3125" i="3"/>
  <c r="BK3104" i="3"/>
  <c r="J3091" i="3"/>
  <c r="BK3083" i="3"/>
  <c r="BK3067" i="3"/>
  <c r="J3057" i="3"/>
  <c r="J3037" i="3"/>
  <c r="BK3019" i="3"/>
  <c r="J2990" i="3"/>
  <c r="J2981" i="3"/>
  <c r="J2963" i="3"/>
  <c r="J2951" i="3"/>
  <c r="J2902" i="3"/>
  <c r="J2885" i="3"/>
  <c r="J2818" i="3"/>
  <c r="J2796" i="3"/>
  <c r="BK2781" i="3"/>
  <c r="J2730" i="3"/>
  <c r="J2675" i="3"/>
  <c r="BK2634" i="3"/>
  <c r="J2603" i="3"/>
  <c r="BK2560" i="3"/>
  <c r="BK2474" i="3"/>
  <c r="J2352" i="3"/>
  <c r="J2334" i="3"/>
  <c r="BK2293" i="3"/>
  <c r="BK2250" i="3"/>
  <c r="BK2180" i="3"/>
  <c r="BK2088" i="3"/>
  <c r="BK2073" i="3"/>
  <c r="BK2008" i="3"/>
  <c r="BK1980" i="3"/>
  <c r="J1966" i="3"/>
  <c r="J1940" i="3"/>
  <c r="BK1913" i="3"/>
  <c r="J1887" i="3"/>
  <c r="BK1875" i="3"/>
  <c r="J1837" i="3"/>
  <c r="J1795" i="3"/>
  <c r="BK1765" i="3"/>
  <c r="BK1719" i="3"/>
  <c r="BK1678" i="3"/>
  <c r="BK1649" i="3"/>
  <c r="BK1641" i="3"/>
  <c r="J1611" i="3"/>
  <c r="BK1485" i="3"/>
  <c r="J1443" i="3"/>
  <c r="J1395" i="3"/>
  <c r="J1382" i="3"/>
  <c r="J1344" i="3"/>
  <c r="J1293" i="3"/>
  <c r="BK1273" i="3"/>
  <c r="J1251" i="3"/>
  <c r="BK1228" i="3"/>
  <c r="BK1136" i="3"/>
  <c r="J1077" i="3"/>
  <c r="BK957" i="3"/>
  <c r="BK816" i="3"/>
  <c r="BK780" i="3"/>
  <c r="J732" i="3"/>
  <c r="BK657" i="3"/>
  <c r="BK606" i="3"/>
  <c r="BK528" i="3"/>
  <c r="BK436" i="3"/>
  <c r="J295" i="3"/>
  <c r="J253" i="3"/>
  <c r="J206" i="3"/>
  <c r="J170" i="3"/>
  <c r="J152" i="3"/>
  <c r="J3429" i="3"/>
  <c r="J3407" i="3"/>
  <c r="J3328" i="3"/>
  <c r="BK3170" i="3"/>
  <c r="BK3110" i="3"/>
  <c r="J3097" i="3"/>
  <c r="BK3089" i="3"/>
  <c r="J3077" i="3"/>
  <c r="BK3063" i="3"/>
  <c r="BK3045" i="3"/>
  <c r="J3035" i="3"/>
  <c r="BK3024" i="3"/>
  <c r="BK2987" i="3"/>
  <c r="BK2960" i="3"/>
  <c r="BK2902" i="3"/>
  <c r="J2893" i="3"/>
  <c r="BK2859" i="3"/>
  <c r="J2767" i="3"/>
  <c r="J2755" i="3"/>
  <c r="BK2678" i="3"/>
  <c r="J2655" i="3"/>
  <c r="J2581" i="3"/>
  <c r="J2566" i="3"/>
  <c r="BK2373" i="3"/>
  <c r="J2329" i="3"/>
  <c r="J2302" i="3"/>
  <c r="J2272" i="3"/>
  <c r="J2253" i="3"/>
  <c r="J2161" i="3"/>
  <c r="J2133" i="3"/>
  <c r="BK2109" i="3"/>
  <c r="J2097" i="3"/>
  <c r="J2085" i="3"/>
  <c r="J2064" i="3"/>
  <c r="J2037" i="3"/>
  <c r="BK1975" i="3"/>
  <c r="J1949" i="3"/>
  <c r="BK1902" i="3"/>
  <c r="J1884" i="3"/>
  <c r="BK1872" i="3"/>
  <c r="J1813" i="3"/>
  <c r="J1746" i="3"/>
  <c r="J1719" i="3"/>
  <c r="J1664" i="3"/>
  <c r="BK1626" i="3"/>
  <c r="J1603" i="3"/>
  <c r="J1583" i="3"/>
  <c r="J1414" i="3"/>
  <c r="BK1387" i="3"/>
  <c r="BK1370" i="3"/>
  <c r="BK1319" i="3"/>
  <c r="BK1281" i="3"/>
  <c r="J1256" i="3"/>
  <c r="J1226" i="3"/>
  <c r="BK1110" i="3"/>
  <c r="BK1020" i="3"/>
  <c r="J962" i="3"/>
  <c r="BK886" i="3"/>
  <c r="BK856" i="3"/>
  <c r="J844" i="3"/>
  <c r="BK811" i="3"/>
  <c r="BK807" i="3"/>
  <c r="J545" i="3"/>
  <c r="J518" i="3"/>
  <c r="BK429" i="3"/>
  <c r="BK409" i="3"/>
  <c r="BK341" i="3"/>
  <c r="J307" i="3"/>
  <c r="J273" i="3"/>
  <c r="BK247" i="3"/>
  <c r="BK170" i="3"/>
  <c r="BK3514" i="3"/>
  <c r="BK3510" i="3"/>
  <c r="J3506" i="3"/>
  <c r="J3502" i="3"/>
  <c r="J3498" i="3"/>
  <c r="J3494" i="3"/>
  <c r="BK3490" i="3"/>
  <c r="J3488" i="3"/>
  <c r="J3484" i="3"/>
  <c r="J3480" i="3"/>
  <c r="J3478" i="3"/>
  <c r="J3474" i="3"/>
  <c r="J3468" i="3"/>
  <c r="J3464" i="3"/>
  <c r="BK3460" i="3"/>
  <c r="J3458" i="3"/>
  <c r="J3454" i="3"/>
  <c r="BK3450" i="3"/>
  <c r="J3446" i="3"/>
  <c r="BK3433" i="3"/>
  <c r="J3421" i="3"/>
  <c r="BK3405" i="3"/>
  <c r="J3380" i="3"/>
  <c r="J3275" i="3"/>
  <c r="J3177" i="3"/>
  <c r="J2852" i="3"/>
  <c r="BK2804" i="3"/>
  <c r="J2775" i="3"/>
  <c r="J2752" i="3"/>
  <c r="J2733" i="3"/>
  <c r="BK2603" i="3"/>
  <c r="J2346" i="3"/>
  <c r="BK2326" i="3"/>
  <c r="J2308" i="3"/>
  <c r="J2263" i="3"/>
  <c r="J2190" i="3"/>
  <c r="BK2115" i="3"/>
  <c r="BK2097" i="3"/>
  <c r="BK2049" i="3"/>
  <c r="J2008" i="3"/>
  <c r="J1992" i="3"/>
  <c r="J1943" i="3"/>
  <c r="J1916" i="3"/>
  <c r="J1872" i="3"/>
  <c r="BK1822" i="3"/>
  <c r="BK1790" i="3"/>
  <c r="BK1706" i="3"/>
  <c r="BK1614" i="3"/>
  <c r="BK1583" i="3"/>
  <c r="J1565" i="3"/>
  <c r="J1524" i="3"/>
  <c r="BK1461" i="3"/>
  <c r="J1402" i="3"/>
  <c r="J1365" i="3"/>
  <c r="J1315" i="3"/>
  <c r="BK1256" i="3"/>
  <c r="J1217" i="3"/>
  <c r="BK1145" i="3"/>
  <c r="BK1107" i="3"/>
  <c r="BK1006" i="3"/>
  <c r="BK883" i="3"/>
  <c r="J856" i="3"/>
  <c r="BK832" i="3"/>
  <c r="J807" i="3"/>
  <c r="BK778" i="3"/>
  <c r="BK734" i="3"/>
  <c r="J592" i="3"/>
  <c r="J534" i="3"/>
  <c r="J436" i="3"/>
  <c r="J422" i="3"/>
  <c r="J341" i="3"/>
  <c r="J282" i="3"/>
  <c r="BK253" i="3"/>
  <c r="BK199" i="3"/>
  <c r="BK176" i="3"/>
  <c r="BK3435" i="3"/>
  <c r="J3415" i="3"/>
  <c r="BK3401" i="3"/>
  <c r="J3365" i="3"/>
  <c r="J3170" i="3"/>
  <c r="BK3134" i="3"/>
  <c r="BK3128" i="3"/>
  <c r="BK3122" i="3"/>
  <c r="J3081" i="3"/>
  <c r="BK3073" i="3"/>
  <c r="J3063" i="3"/>
  <c r="BK3047" i="3"/>
  <c r="J3039" i="3"/>
  <c r="J3024" i="3"/>
  <c r="BK3000" i="3"/>
  <c r="BK2981" i="3"/>
  <c r="J2966" i="3"/>
  <c r="BK2948" i="3"/>
  <c r="J2862" i="3"/>
  <c r="J2807" i="3"/>
  <c r="J2787" i="3"/>
  <c r="BK2767" i="3"/>
  <c r="BK2730" i="3"/>
  <c r="BK2711" i="3"/>
  <c r="BK2675" i="3"/>
  <c r="BK2629" i="3"/>
  <c r="BK2575" i="3"/>
  <c r="J2554" i="3"/>
  <c r="BK2352" i="3"/>
  <c r="J2323" i="3"/>
  <c r="J2275" i="3"/>
  <c r="J2250" i="3"/>
  <c r="BK2204" i="3"/>
  <c r="BK2190" i="3"/>
  <c r="BK2161" i="3"/>
  <c r="BK2121" i="3"/>
  <c r="J2109" i="3"/>
  <c r="BK2064" i="3"/>
  <c r="BK2058" i="3"/>
  <c r="J2046" i="3"/>
  <c r="J1958" i="3"/>
  <c r="BK1943" i="3"/>
  <c r="J1924" i="3"/>
  <c r="J1893" i="3"/>
  <c r="BK1818" i="3"/>
  <c r="BK1769" i="3"/>
  <c r="BK1746" i="3"/>
  <c r="J1688" i="3"/>
  <c r="J1641" i="3"/>
  <c r="J1598" i="3"/>
  <c r="BK1506" i="3"/>
  <c r="BK1406" i="3"/>
  <c r="J1387" i="3"/>
  <c r="BK1368" i="3"/>
  <c r="BK1344" i="3"/>
  <c r="BK1293" i="3"/>
  <c r="J1248" i="3"/>
  <c r="BK1205" i="3"/>
  <c r="BK1142" i="3"/>
  <c r="J1127" i="3"/>
  <c r="J1097" i="3"/>
  <c r="J1020" i="3"/>
  <c r="BK889" i="3"/>
  <c r="J804" i="3"/>
  <c r="J706" i="3"/>
  <c r="BK661" i="3"/>
  <c r="J577" i="3"/>
  <c r="J540" i="3"/>
  <c r="BK453" i="3"/>
  <c r="J409" i="3"/>
  <c r="BK333" i="3"/>
  <c r="BK295" i="3"/>
  <c r="BK267" i="3"/>
  <c r="J226" i="3"/>
  <c r="J176" i="3"/>
  <c r="J158" i="3"/>
  <c r="J147" i="3"/>
  <c r="J690" i="4"/>
  <c r="J666" i="4"/>
  <c r="BK650" i="4"/>
  <c r="BK640" i="4"/>
  <c r="J618" i="4"/>
  <c r="J596" i="4"/>
  <c r="J589" i="4"/>
  <c r="J581" i="4"/>
  <c r="BK571" i="4"/>
  <c r="J564" i="4"/>
  <c r="J556" i="4"/>
  <c r="J525" i="4"/>
  <c r="J511" i="4"/>
  <c r="J501" i="4"/>
  <c r="BK490" i="4"/>
  <c r="J480" i="4"/>
  <c r="BK472" i="4"/>
  <c r="J454" i="4"/>
  <c r="J439" i="4"/>
  <c r="BK431" i="4"/>
  <c r="J419" i="4"/>
  <c r="J403" i="4"/>
  <c r="BK387" i="4"/>
  <c r="J368" i="4"/>
  <c r="BK348" i="4"/>
  <c r="J332" i="4"/>
  <c r="J326" i="4"/>
  <c r="J314" i="4"/>
  <c r="J281" i="4"/>
  <c r="J272" i="4"/>
  <c r="J259" i="4"/>
  <c r="BK245" i="4"/>
  <c r="BK235" i="4"/>
  <c r="J219" i="4"/>
  <c r="BK189" i="4"/>
  <c r="BK180" i="4"/>
  <c r="J152" i="4"/>
  <c r="J712" i="4"/>
  <c r="BK702" i="4"/>
  <c r="J694" i="4"/>
  <c r="BK676" i="4"/>
  <c r="BK664" i="4"/>
  <c r="BK648" i="4"/>
  <c r="J630" i="4"/>
  <c r="BK608" i="4"/>
  <c r="J594" i="4"/>
  <c r="J575" i="4"/>
  <c r="BK564" i="4"/>
  <c r="BK542" i="4"/>
  <c r="J530" i="4"/>
  <c r="J513" i="4"/>
  <c r="BK503" i="4"/>
  <c r="J478" i="4"/>
  <c r="J460" i="4"/>
  <c r="J435" i="4"/>
  <c r="J423" i="4"/>
  <c r="BK397" i="4"/>
  <c r="J389" i="4"/>
  <c r="J374" i="4"/>
  <c r="J364" i="4"/>
  <c r="J352" i="4"/>
  <c r="J342" i="4"/>
  <c r="BK332" i="4"/>
  <c r="BK326" i="4"/>
  <c r="J318" i="4"/>
  <c r="J291" i="4"/>
  <c r="BK265" i="4"/>
  <c r="BK257" i="4"/>
  <c r="BK227" i="4"/>
  <c r="BK217" i="4"/>
  <c r="J201" i="4"/>
  <c r="J193" i="4"/>
  <c r="BK172" i="4"/>
  <c r="J146" i="4"/>
  <c r="J708" i="4"/>
  <c r="J698" i="4"/>
  <c r="J680" i="4"/>
  <c r="BK672" i="4"/>
  <c r="BK660" i="4"/>
  <c r="BK632" i="4"/>
  <c r="BK622" i="4"/>
  <c r="J612" i="4"/>
  <c r="J602" i="4"/>
  <c r="J562" i="4"/>
  <c r="BK550" i="4"/>
  <c r="BK530" i="4"/>
  <c r="J517" i="4"/>
  <c r="J496" i="4"/>
  <c r="BK480" i="4"/>
  <c r="BK468" i="4"/>
  <c r="BK445" i="4"/>
  <c r="BK421" i="4"/>
  <c r="J405" i="4"/>
  <c r="BK366" i="4"/>
  <c r="BK314" i="4"/>
  <c r="J308" i="4"/>
  <c r="BK297" i="4"/>
  <c r="BK285" i="4"/>
  <c r="J265" i="4"/>
  <c r="J253" i="4"/>
  <c r="J247" i="4"/>
  <c r="J215" i="4"/>
  <c r="J205" i="4"/>
  <c r="J189" i="4"/>
  <c r="BK176" i="4"/>
  <c r="J166" i="4"/>
  <c r="J158" i="4"/>
  <c r="J142" i="4"/>
  <c r="BK726" i="4"/>
  <c r="BK720" i="4"/>
  <c r="J718" i="4"/>
  <c r="J710" i="4"/>
  <c r="BK700" i="4"/>
  <c r="J686" i="4"/>
  <c r="J664" i="4"/>
  <c r="J640" i="4"/>
  <c r="BK628" i="4"/>
  <c r="BK618" i="4"/>
  <c r="BK604" i="4"/>
  <c r="BK587" i="4"/>
  <c r="J547" i="4"/>
  <c r="BK534" i="4"/>
  <c r="J519" i="4"/>
  <c r="J494" i="4"/>
  <c r="J468" i="4"/>
  <c r="BK454" i="4"/>
  <c r="BK433" i="4"/>
  <c r="BK419" i="4"/>
  <c r="BK403" i="4"/>
  <c r="BK391" i="4"/>
  <c r="J372" i="4"/>
  <c r="J362" i="4"/>
  <c r="J336" i="4"/>
  <c r="J310" i="4"/>
  <c r="J297" i="4"/>
  <c r="BK291" i="4"/>
  <c r="BK277" i="4"/>
  <c r="J245" i="4"/>
  <c r="J229" i="4"/>
  <c r="BK221" i="4"/>
  <c r="BK201" i="4"/>
  <c r="BK193" i="4"/>
  <c r="BK166" i="4"/>
  <c r="BK150" i="4"/>
  <c r="J1023" i="5"/>
  <c r="BK1009" i="5"/>
  <c r="J1003" i="5"/>
  <c r="J978" i="5"/>
  <c r="J947" i="5"/>
  <c r="BK939" i="5"/>
  <c r="J931" i="5"/>
  <c r="BK908" i="5"/>
  <c r="BK895" i="5"/>
  <c r="J874" i="5"/>
  <c r="J856" i="5"/>
  <c r="BK852" i="5"/>
  <c r="BK827" i="5"/>
  <c r="J802" i="5"/>
  <c r="BK774" i="5"/>
  <c r="J762" i="5"/>
  <c r="J747" i="5"/>
  <c r="BK739" i="5"/>
  <c r="J726" i="5"/>
  <c r="J700" i="5"/>
  <c r="BK680" i="5"/>
  <c r="J659" i="5"/>
  <c r="J648" i="5"/>
  <c r="J632" i="5"/>
  <c r="J612" i="5"/>
  <c r="BK591" i="5"/>
  <c r="BK551" i="5"/>
  <c r="J537" i="5"/>
  <c r="BK510" i="5"/>
  <c r="J473" i="5"/>
  <c r="BK461" i="5"/>
  <c r="BK447" i="5"/>
  <c r="J422" i="5"/>
  <c r="J409" i="5"/>
  <c r="BK393" i="5"/>
  <c r="J376" i="5"/>
  <c r="BK355" i="5"/>
  <c r="BK345" i="5"/>
  <c r="J327" i="5"/>
  <c r="J309" i="5"/>
  <c r="J294" i="5"/>
  <c r="BK276" i="5"/>
  <c r="J250" i="5"/>
  <c r="BK239" i="5"/>
  <c r="J218" i="5"/>
  <c r="BK193" i="5"/>
  <c r="J175" i="5"/>
  <c r="J1054" i="5"/>
  <c r="J1050" i="5"/>
  <c r="BK1045" i="5"/>
  <c r="BK1041" i="5"/>
  <c r="BK1037" i="5"/>
  <c r="J1009" i="5"/>
  <c r="BK1001" i="5"/>
  <c r="J976" i="5"/>
  <c r="BK951" i="5"/>
  <c r="J929" i="5"/>
  <c r="BK913" i="5"/>
  <c r="BK901" i="5"/>
  <c r="BK876" i="5"/>
  <c r="BK856" i="5"/>
  <c r="BK845" i="5"/>
  <c r="J829" i="5"/>
  <c r="BK800" i="5"/>
  <c r="J782" i="5"/>
  <c r="J772" i="5"/>
  <c r="BK755" i="5"/>
  <c r="J743" i="5"/>
  <c r="BK721" i="5"/>
  <c r="BK706" i="5"/>
  <c r="BK686" i="5"/>
  <c r="J666" i="5"/>
  <c r="J642" i="5"/>
  <c r="J616" i="5"/>
  <c r="J596" i="5"/>
  <c r="J570" i="5"/>
  <c r="BK545" i="5"/>
  <c r="BK527" i="5"/>
  <c r="J510" i="5"/>
  <c r="BK500" i="5"/>
  <c r="J484" i="5"/>
  <c r="BK473" i="5"/>
  <c r="J453" i="5"/>
  <c r="BK441" i="5"/>
  <c r="BK430" i="5"/>
  <c r="J413" i="5"/>
  <c r="J397" i="5"/>
  <c r="J369" i="5"/>
  <c r="BK359" i="5"/>
  <c r="BK351" i="5"/>
  <c r="J333" i="5"/>
  <c r="BK325" i="5"/>
  <c r="J311" i="5"/>
  <c r="J299" i="5"/>
  <c r="BK288" i="5"/>
  <c r="BK261" i="5"/>
  <c r="BK241" i="5"/>
  <c r="J229" i="5"/>
  <c r="BK218" i="5"/>
  <c r="J206" i="5"/>
  <c r="J195" i="5"/>
  <c r="J185" i="5"/>
  <c r="J169" i="5"/>
  <c r="J1031" i="5"/>
  <c r="BK1018" i="5"/>
  <c r="BK989" i="5"/>
  <c r="BK972" i="5"/>
  <c r="BK960" i="5"/>
  <c r="BK947" i="5"/>
  <c r="BK941" i="5"/>
  <c r="J917" i="5"/>
  <c r="J901" i="5"/>
  <c r="BK885" i="5"/>
  <c r="J862" i="5"/>
  <c r="J848" i="5"/>
  <c r="BK825" i="5"/>
  <c r="J814" i="5"/>
  <c r="BK804" i="5"/>
  <c r="BK792" i="5"/>
  <c r="J784" i="5"/>
  <c r="J770" i="5"/>
  <c r="BK749" i="5"/>
  <c r="J723" i="5"/>
  <c r="BK719" i="5"/>
  <c r="J702" i="5"/>
  <c r="BK690" i="5"/>
  <c r="J680" i="5"/>
  <c r="J664" i="5"/>
  <c r="BK630" i="5"/>
  <c r="J603" i="5"/>
  <c r="J581" i="5"/>
  <c r="BK570" i="5"/>
  <c r="J553" i="5"/>
  <c r="BK539" i="5"/>
  <c r="BK533" i="5"/>
  <c r="J519" i="5"/>
  <c r="J504" i="5"/>
  <c r="J496" i="5"/>
  <c r="BK486" i="5"/>
  <c r="J469" i="5"/>
  <c r="J461" i="5"/>
  <c r="J441" i="5"/>
  <c r="BK426" i="5"/>
  <c r="J399" i="5"/>
  <c r="BK378" i="5"/>
  <c r="BK367" i="5"/>
  <c r="J339" i="5"/>
  <c r="J331" i="5"/>
  <c r="BK311" i="5"/>
  <c r="BK294" i="5"/>
  <c r="BK274" i="5"/>
  <c r="J256" i="5"/>
  <c r="BK250" i="5"/>
  <c r="BK235" i="5"/>
  <c r="BK216" i="5"/>
  <c r="J197" i="5"/>
  <c r="J183" i="5"/>
  <c r="J1026" i="5"/>
  <c r="J1001" i="5"/>
  <c r="J985" i="5"/>
  <c r="J974" i="5"/>
  <c r="J960" i="5"/>
  <c r="J941" i="5"/>
  <c r="J919" i="5"/>
  <c r="J897" i="5"/>
  <c r="J868" i="5"/>
  <c r="J858" i="5"/>
  <c r="BK839" i="5"/>
  <c r="BK831" i="5"/>
  <c r="J816" i="5"/>
  <c r="BK808" i="5"/>
  <c r="BK786" i="5"/>
  <c r="J776" i="5"/>
  <c r="J755" i="5"/>
  <c r="BK733" i="5"/>
  <c r="J717" i="5"/>
  <c r="J696" i="5"/>
  <c r="J688" i="5"/>
  <c r="BK668" i="5"/>
  <c r="BK650" i="5"/>
  <c r="J638" i="5"/>
  <c r="J624" i="5"/>
  <c r="BK616" i="5"/>
  <c r="BK605" i="5"/>
  <c r="J591" i="5"/>
  <c r="BK575" i="5"/>
  <c r="J560" i="5"/>
  <c r="BK553" i="5"/>
  <c r="J533" i="5"/>
  <c r="BK515" i="5"/>
  <c r="BK492" i="5"/>
  <c r="BK469" i="5"/>
  <c r="J447" i="5"/>
  <c r="J434" i="5"/>
  <c r="BK417" i="5"/>
  <c r="BK411" i="5"/>
  <c r="BK405" i="5"/>
  <c r="J389" i="5"/>
  <c r="BK376" i="5"/>
  <c r="J363" i="5"/>
  <c r="J343" i="5"/>
  <c r="BK305" i="5"/>
  <c r="J282" i="5"/>
  <c r="BK272" i="5"/>
  <c r="BK259" i="5"/>
  <c r="J233" i="5"/>
  <c r="BK222" i="5"/>
  <c r="BK206" i="5"/>
  <c r="BK185" i="5"/>
  <c r="J171" i="5"/>
  <c r="BK134" i="6"/>
  <c r="BK142" i="6"/>
  <c r="BK129" i="6"/>
  <c r="BK172" i="7"/>
  <c r="J358" i="7"/>
  <c r="BK331" i="7"/>
  <c r="J309" i="7"/>
  <c r="J269" i="7"/>
  <c r="J205" i="7"/>
  <c r="J162" i="7"/>
  <c r="BK353" i="7"/>
  <c r="BK336" i="7"/>
  <c r="J280" i="7"/>
  <c r="BK264" i="7"/>
  <c r="BK229" i="7"/>
  <c r="J182" i="7"/>
  <c r="J149" i="7"/>
  <c r="J126" i="7"/>
  <c r="J229" i="7"/>
  <c r="J193" i="7"/>
  <c r="BK137" i="7"/>
  <c r="BK733" i="8"/>
  <c r="BK719" i="8"/>
  <c r="J691" i="8"/>
  <c r="J673" i="8"/>
  <c r="J636" i="8"/>
  <c r="J609" i="8"/>
  <c r="J560" i="8"/>
  <c r="J518" i="8"/>
  <c r="J488" i="8"/>
  <c r="BK455" i="8"/>
  <c r="J360" i="8"/>
  <c r="J319" i="8"/>
  <c r="BK248" i="8"/>
  <c r="BK228" i="8"/>
  <c r="J187" i="8"/>
  <c r="J128" i="8"/>
  <c r="BK739" i="8"/>
  <c r="BK717" i="8"/>
  <c r="J697" i="8"/>
  <c r="J689" i="8"/>
  <c r="J665" i="8"/>
  <c r="J534" i="8"/>
  <c r="BK512" i="8"/>
  <c r="BK430" i="8"/>
  <c r="J400" i="8"/>
  <c r="J333" i="8"/>
  <c r="J291" i="8"/>
  <c r="J204" i="8"/>
  <c r="BK152" i="8"/>
  <c r="J132" i="8"/>
  <c r="J721" i="8"/>
  <c r="BK707" i="8"/>
  <c r="BK693" i="8"/>
  <c r="BK677" i="8"/>
  <c r="BK659" i="8"/>
  <c r="J605" i="8"/>
  <c r="BK576" i="8"/>
  <c r="BK529" i="8"/>
  <c r="BK477" i="8"/>
  <c r="J451" i="8"/>
  <c r="BK400" i="8"/>
  <c r="BK360" i="8"/>
  <c r="BK305" i="8"/>
  <c r="BK282" i="8"/>
  <c r="BK259" i="8"/>
  <c r="BK233" i="8"/>
  <c r="J218" i="8"/>
  <c r="BK193" i="8"/>
  <c r="J146" i="8"/>
  <c r="BK751" i="8"/>
  <c r="BK747" i="8"/>
  <c r="J745" i="8"/>
  <c r="J733" i="8"/>
  <c r="J725" i="8"/>
  <c r="BK711" i="8"/>
  <c r="J703" i="8"/>
  <c r="J687" i="8"/>
  <c r="BK671" i="8"/>
  <c r="BK629" i="8"/>
  <c r="J576" i="8"/>
  <c r="BK481" i="8"/>
  <c r="J447" i="8"/>
  <c r="J410" i="8"/>
  <c r="BK333" i="8"/>
  <c r="BK275" i="8"/>
  <c r="BK218" i="8"/>
  <c r="BK159" i="8"/>
  <c r="J664" i="9"/>
  <c r="BK656" i="9"/>
  <c r="BK640" i="9"/>
  <c r="BK628" i="9"/>
  <c r="BK600" i="9"/>
  <c r="BK572" i="9"/>
  <c r="BK522" i="9"/>
  <c r="BK504" i="9"/>
  <c r="J493" i="9"/>
  <c r="J483" i="9"/>
  <c r="J461" i="9"/>
  <c r="J449" i="9"/>
  <c r="J437" i="9"/>
  <c r="J422" i="9"/>
  <c r="J396" i="9"/>
  <c r="BK372" i="9"/>
  <c r="J354" i="9"/>
  <c r="J322" i="9"/>
  <c r="BK306" i="9"/>
  <c r="J286" i="9"/>
  <c r="BK272" i="9"/>
  <c r="J195" i="9"/>
  <c r="J173" i="9"/>
  <c r="BK165" i="9"/>
  <c r="J159" i="9"/>
  <c r="J147" i="9"/>
  <c r="BK131" i="9"/>
  <c r="BK679" i="9"/>
  <c r="J675" i="9"/>
  <c r="J669" i="9"/>
  <c r="J433" i="9"/>
  <c r="J416" i="9"/>
  <c r="BK406" i="9"/>
  <c r="BK396" i="9"/>
  <c r="BK384" i="9"/>
  <c r="J376" i="9"/>
  <c r="J366" i="9"/>
  <c r="J346" i="9"/>
  <c r="BK330" i="9"/>
  <c r="J318" i="9"/>
  <c r="J300" i="9"/>
  <c r="BK292" i="9"/>
  <c r="J280" i="9"/>
  <c r="BK262" i="9"/>
  <c r="BK218" i="9"/>
  <c r="BK204" i="9"/>
  <c r="J191" i="9"/>
  <c r="BK179" i="9"/>
  <c r="J163" i="9"/>
  <c r="J151" i="9"/>
  <c r="BK135" i="9"/>
  <c r="BK638" i="9"/>
  <c r="J624" i="9"/>
  <c r="BK612" i="9"/>
  <c r="J592" i="9"/>
  <c r="BK582" i="9"/>
  <c r="J566" i="9"/>
  <c r="J558" i="9"/>
  <c r="BK544" i="9"/>
  <c r="J522" i="9"/>
  <c r="J514" i="9"/>
  <c r="BK481" i="9"/>
  <c r="J465" i="9"/>
  <c r="BK441" i="9"/>
  <c r="BK433" i="9"/>
  <c r="BK420" i="9"/>
  <c r="BK410" i="9"/>
  <c r="J394" i="9"/>
  <c r="J384" i="9"/>
  <c r="J374" i="9"/>
  <c r="BK360" i="9"/>
  <c r="J348" i="9"/>
  <c r="J332" i="9"/>
  <c r="J312" i="9"/>
  <c r="J298" i="9"/>
  <c r="BK288" i="9"/>
  <c r="J276" i="9"/>
  <c r="BK250" i="9"/>
  <c r="BK195" i="9"/>
  <c r="J181" i="9"/>
  <c r="BK161" i="9"/>
  <c r="J143" i="9"/>
  <c r="J131" i="9"/>
  <c r="BK654" i="9"/>
  <c r="BK636" i="9"/>
  <c r="J606" i="9"/>
  <c r="J590" i="9"/>
  <c r="BK580" i="9"/>
  <c r="BK556" i="9"/>
  <c r="BK548" i="9"/>
  <c r="J524" i="9"/>
  <c r="BK508" i="9"/>
  <c r="BK495" i="9"/>
  <c r="BK489" i="9"/>
  <c r="BK463" i="9"/>
  <c r="BK449" i="9"/>
  <c r="J439" i="9"/>
  <c r="BK427" i="9"/>
  <c r="BK408" i="9"/>
  <c r="BK382" i="9"/>
  <c r="BK364" i="9"/>
  <c r="J356" i="9"/>
  <c r="BK340" i="9"/>
  <c r="BK324" i="9"/>
  <c r="BK308" i="9"/>
  <c r="J282" i="9"/>
  <c r="J270" i="9"/>
  <c r="J254" i="9"/>
  <c r="J242" i="9"/>
  <c r="J234" i="9"/>
  <c r="BK224" i="9"/>
  <c r="J206" i="9"/>
  <c r="BK187" i="9"/>
  <c r="BK173" i="9"/>
  <c r="J149" i="9"/>
  <c r="J651" i="10"/>
  <c r="BK617" i="10"/>
  <c r="BK607" i="10"/>
  <c r="BK600" i="10"/>
  <c r="BK584" i="10"/>
  <c r="J573" i="10"/>
  <c r="BK560" i="10"/>
  <c r="J551" i="10"/>
  <c r="J538" i="10"/>
  <c r="J518" i="10"/>
  <c r="J508" i="10"/>
  <c r="J488" i="10"/>
  <c r="BK472" i="10"/>
  <c r="BK464" i="10"/>
  <c r="BK442" i="10"/>
  <c r="J429" i="10"/>
  <c r="BK404" i="10"/>
  <c r="BK394" i="10"/>
  <c r="BK378" i="10"/>
  <c r="BK361" i="10"/>
  <c r="J345" i="10"/>
  <c r="J332" i="10"/>
  <c r="J311" i="10"/>
  <c r="BK299" i="10"/>
  <c r="BK286" i="10"/>
  <c r="J219" i="10"/>
  <c r="J189" i="10"/>
  <c r="J169" i="10"/>
  <c r="BK154" i="10"/>
  <c r="J655" i="10"/>
  <c r="BK636" i="10"/>
  <c r="BK615" i="10"/>
  <c r="BK504" i="10"/>
  <c r="BK490" i="10"/>
  <c r="J477" i="10"/>
  <c r="J453" i="10"/>
  <c r="BK446" i="10"/>
  <c r="J438" i="10"/>
  <c r="BK396" i="10"/>
  <c r="J394" i="10"/>
  <c r="J388" i="10"/>
  <c r="BK369" i="10"/>
  <c r="BK340" i="10"/>
  <c r="J322" i="10"/>
  <c r="J290" i="10"/>
  <c r="J286" i="10"/>
  <c r="J272" i="10"/>
  <c r="BK263" i="10"/>
  <c r="J251" i="10"/>
  <c r="J237" i="10"/>
  <c r="J217" i="10"/>
  <c r="J187" i="10"/>
  <c r="BK185" i="10"/>
  <c r="BK179" i="10"/>
  <c r="BK169" i="10"/>
  <c r="BK158" i="10"/>
  <c r="J150" i="10"/>
  <c r="BK657" i="10"/>
  <c r="J627" i="10"/>
  <c r="J617" i="10"/>
  <c r="BK604" i="10"/>
  <c r="BK594" i="10"/>
  <c r="J575" i="10"/>
  <c r="BK551" i="10"/>
  <c r="J502" i="10"/>
  <c r="BK492" i="10"/>
  <c r="BK484" i="10"/>
  <c r="BK468" i="10"/>
  <c r="BK449" i="10"/>
  <c r="J418" i="10"/>
  <c r="J400" i="10"/>
  <c r="J392" i="10"/>
  <c r="BK373" i="10"/>
  <c r="BK357" i="10"/>
  <c r="J349" i="10"/>
  <c r="J328" i="10"/>
  <c r="BK313" i="10"/>
  <c r="BK282" i="10"/>
  <c r="J269" i="10"/>
  <c r="J239" i="10"/>
  <c r="J221" i="10"/>
  <c r="BK194" i="10"/>
  <c r="J179" i="10"/>
  <c r="J146" i="10"/>
  <c r="BK675" i="10"/>
  <c r="BK671" i="10"/>
  <c r="BK667" i="10"/>
  <c r="BK662" i="10"/>
  <c r="J646" i="10"/>
  <c r="J638" i="10"/>
  <c r="BK623" i="10"/>
  <c r="J613" i="10"/>
  <c r="BK590" i="10"/>
  <c r="BK580" i="10"/>
  <c r="J568" i="10"/>
  <c r="BK556" i="10"/>
  <c r="J525" i="10"/>
  <c r="J510" i="10"/>
  <c r="J494" i="10"/>
  <c r="J484" i="10"/>
  <c r="J457" i="10"/>
  <c r="BK433" i="10"/>
  <c r="J416" i="10"/>
  <c r="J409" i="10"/>
  <c r="BK382" i="10"/>
  <c r="J367" i="10"/>
  <c r="J347" i="10"/>
  <c r="J340" i="10"/>
  <c r="J338" i="10"/>
  <c r="BK307" i="10"/>
  <c r="J288" i="10"/>
  <c r="J278" i="10"/>
  <c r="BK261" i="10"/>
  <c r="BK253" i="10"/>
  <c r="J249" i="10"/>
  <c r="BK229" i="10"/>
  <c r="J212" i="10"/>
  <c r="J206" i="10"/>
  <c r="BK189" i="10"/>
  <c r="J166" i="10"/>
  <c r="J158" i="10"/>
  <c r="BK846" i="11"/>
  <c r="J795" i="11"/>
  <c r="J778" i="11"/>
  <c r="J763" i="11"/>
  <c r="J739" i="11"/>
  <c r="BK729" i="11"/>
  <c r="BK682" i="11"/>
  <c r="J665" i="11"/>
  <c r="BK644" i="11"/>
  <c r="J597" i="11"/>
  <c r="J574" i="11"/>
  <c r="J511" i="11"/>
  <c r="J483" i="11"/>
  <c r="BK400" i="11"/>
  <c r="J336" i="11"/>
  <c r="BK313" i="11"/>
  <c r="J290" i="11"/>
  <c r="J271" i="11"/>
  <c r="BK251" i="11"/>
  <c r="J209" i="11"/>
  <c r="BK183" i="11"/>
  <c r="BK838" i="11"/>
  <c r="J827" i="11"/>
  <c r="BK795" i="11"/>
  <c r="BK778" i="11"/>
  <c r="BK739" i="11"/>
  <c r="BK709" i="11"/>
  <c r="J652" i="11"/>
  <c r="J636" i="11"/>
  <c r="J586" i="11"/>
  <c r="J568" i="11"/>
  <c r="J540" i="11"/>
  <c r="BK483" i="11"/>
  <c r="BK439" i="11"/>
  <c r="BK408" i="11"/>
  <c r="BK366" i="11"/>
  <c r="BK348" i="11"/>
  <c r="BK290" i="11"/>
  <c r="BK271" i="11"/>
  <c r="BK226" i="11"/>
  <c r="J155" i="11"/>
  <c r="BK867" i="11"/>
  <c r="BK848" i="11"/>
  <c r="J800" i="11"/>
  <c r="J729" i="11"/>
  <c r="J694" i="11"/>
  <c r="BK608" i="11"/>
  <c r="BK562" i="11"/>
  <c r="BK542" i="11"/>
  <c r="BK445" i="11"/>
  <c r="J389" i="11"/>
  <c r="J330" i="11"/>
  <c r="J315" i="11"/>
  <c r="BK296" i="11"/>
  <c r="J288" i="11"/>
  <c r="BK264" i="11"/>
  <c r="BK209" i="11"/>
  <c r="BK857" i="11"/>
  <c r="J838" i="11"/>
  <c r="J825" i="11"/>
  <c r="J774" i="11"/>
  <c r="J744" i="11"/>
  <c r="J704" i="11"/>
  <c r="BK665" i="11"/>
  <c r="J648" i="11"/>
  <c r="BK620" i="11"/>
  <c r="BK604" i="11"/>
  <c r="J554" i="11"/>
  <c r="J542" i="11"/>
  <c r="J528" i="11"/>
  <c r="J445" i="11"/>
  <c r="J408" i="11"/>
  <c r="J366" i="11"/>
  <c r="J348" i="11"/>
  <c r="J321" i="11"/>
  <c r="J302" i="11"/>
  <c r="BK288" i="11"/>
  <c r="J300" i="12"/>
  <c r="J261" i="12"/>
  <c r="J245" i="12"/>
  <c r="J203" i="12"/>
  <c r="J190" i="12"/>
  <c r="J154" i="12"/>
  <c r="J355" i="12"/>
  <c r="J332" i="12"/>
  <c r="J307" i="12"/>
  <c r="BK288" i="12"/>
  <c r="BK261" i="12"/>
  <c r="BK208" i="12"/>
  <c r="BK144" i="12"/>
  <c r="J343" i="12"/>
  <c r="J323" i="12"/>
  <c r="BK286" i="12"/>
  <c r="J271" i="12"/>
  <c r="BK222" i="12"/>
  <c r="BK190" i="12"/>
  <c r="J352" i="12"/>
  <c r="J316" i="12"/>
  <c r="BK273" i="12"/>
  <c r="J243" i="12"/>
  <c r="BK226" i="12"/>
  <c r="J185" i="12"/>
  <c r="J167" i="12"/>
  <c r="BK154" i="12"/>
  <c r="BK457" i="13"/>
  <c r="BK406" i="13"/>
  <c r="BK364" i="13"/>
  <c r="BK344" i="13"/>
  <c r="BK324" i="13"/>
  <c r="BK262" i="13"/>
  <c r="J214" i="13"/>
  <c r="BK153" i="13"/>
  <c r="J140" i="13"/>
  <c r="J429" i="13"/>
  <c r="J406" i="13"/>
  <c r="BK387" i="13"/>
  <c r="J344" i="13"/>
  <c r="BK317" i="13"/>
  <c r="J297" i="13"/>
  <c r="BK285" i="13"/>
  <c r="J239" i="13"/>
  <c r="BK195" i="13"/>
  <c r="J169" i="13"/>
  <c r="J149" i="13"/>
  <c r="BK471" i="13"/>
  <c r="J462" i="13"/>
  <c r="J425" i="13"/>
  <c r="J395" i="13"/>
  <c r="BK354" i="13"/>
  <c r="J307" i="13"/>
  <c r="BK289" i="13"/>
  <c r="BK273" i="13"/>
  <c r="J237" i="13"/>
  <c r="BK191" i="13"/>
  <c r="BK169" i="13"/>
  <c r="J457" i="13"/>
  <c r="BK439" i="13"/>
  <c r="BK423" i="13"/>
  <c r="BK389" i="13"/>
  <c r="BK378" i="13"/>
  <c r="BK359" i="13"/>
  <c r="J309" i="13"/>
  <c r="BK283" i="13"/>
  <c r="BK271" i="13"/>
  <c r="BK237" i="13"/>
  <c r="BK209" i="13"/>
  <c r="BK184" i="13"/>
  <c r="BK164" i="13"/>
  <c r="J293" i="14"/>
  <c r="BK276" i="14"/>
  <c r="J228" i="14"/>
  <c r="BK208" i="14"/>
  <c r="BK147" i="14"/>
  <c r="BK290" i="14"/>
  <c r="BK245" i="14"/>
  <c r="BK223" i="14"/>
  <c r="BK193" i="14"/>
  <c r="BK165" i="14"/>
  <c r="BK309" i="14"/>
  <c r="BK259" i="14"/>
  <c r="J245" i="14"/>
  <c r="J169" i="14"/>
  <c r="BK145" i="14"/>
  <c r="BK298" i="14"/>
  <c r="BK278" i="14"/>
  <c r="J263" i="14"/>
  <c r="BK257" i="14"/>
  <c r="BK233" i="14"/>
  <c r="BK178" i="14"/>
  <c r="J163" i="14"/>
  <c r="BK324" i="15"/>
  <c r="BK295" i="15"/>
  <c r="BK228" i="15"/>
  <c r="BK176" i="15"/>
  <c r="J329" i="15"/>
  <c r="BK285" i="15"/>
  <c r="BK248" i="15"/>
  <c r="J204" i="15"/>
  <c r="BK178" i="15"/>
  <c r="BK143" i="15"/>
  <c r="BK315" i="15"/>
  <c r="J285" i="15"/>
  <c r="BK262" i="15"/>
  <c r="J243" i="15"/>
  <c r="J228" i="15"/>
  <c r="J209" i="15"/>
  <c r="J143" i="15"/>
  <c r="BK305" i="15"/>
  <c r="J281" i="15"/>
  <c r="BK260" i="15"/>
  <c r="BK226" i="15"/>
  <c r="J183" i="15"/>
  <c r="J170" i="15"/>
  <c r="BK213" i="16"/>
  <c r="BK184" i="16"/>
  <c r="J156" i="16"/>
  <c r="J205" i="16"/>
  <c r="BK178" i="16"/>
  <c r="J165" i="16"/>
  <c r="J148" i="16"/>
  <c r="BK127" i="16"/>
  <c r="J187" i="16"/>
  <c r="J171" i="16"/>
  <c r="BK145" i="16"/>
  <c r="BK133" i="16"/>
  <c r="BK208" i="16"/>
  <c r="J194" i="16"/>
  <c r="BK174" i="16"/>
  <c r="J162" i="16"/>
  <c r="BK148" i="16"/>
  <c r="BK130" i="16"/>
  <c r="BK582" i="2"/>
  <c r="J550" i="2"/>
  <c r="BK528" i="2"/>
  <c r="J442" i="2"/>
  <c r="BK406" i="2"/>
  <c r="BK370" i="2"/>
  <c r="J295" i="2"/>
  <c r="J245" i="2"/>
  <c r="J228" i="2"/>
  <c r="AS100" i="1"/>
  <c r="J504" i="2"/>
  <c r="BK418" i="2"/>
  <c r="J398" i="2"/>
  <c r="J303" i="2"/>
  <c r="BK253" i="2"/>
  <c r="BK225" i="2"/>
  <c r="AS97" i="1"/>
  <c r="J615" i="2"/>
  <c r="J579" i="2"/>
  <c r="J507" i="2"/>
  <c r="J426" i="2"/>
  <c r="BK315" i="2"/>
  <c r="J283" i="2"/>
  <c r="BK228" i="2"/>
  <c r="J157" i="2"/>
  <c r="BK681" i="2"/>
  <c r="BK680" i="2" s="1"/>
  <c r="J680" i="2" s="1"/>
  <c r="J112" i="2" s="1"/>
  <c r="BK651" i="2"/>
  <c r="J631" i="2"/>
  <c r="BK615" i="2"/>
  <c r="J582" i="2"/>
  <c r="BK572" i="2"/>
  <c r="J552" i="2"/>
  <c r="J492" i="2"/>
  <c r="BK413" i="2"/>
  <c r="BK390" i="2"/>
  <c r="BK303" i="2"/>
  <c r="J234" i="2"/>
  <c r="BK3446" i="3"/>
  <c r="J3433" i="3"/>
  <c r="J3419" i="3"/>
  <c r="BK3403" i="3"/>
  <c r="BK3275" i="3"/>
  <c r="J3200" i="3"/>
  <c r="BK3167" i="3"/>
  <c r="J3122" i="3"/>
  <c r="BK3101" i="3"/>
  <c r="J3089" i="3"/>
  <c r="BK3071" i="3"/>
  <c r="BK3055" i="3"/>
  <c r="J3047" i="3"/>
  <c r="J3031" i="3"/>
  <c r="BK3005" i="3"/>
  <c r="BK2975" i="3"/>
  <c r="J2957" i="3"/>
  <c r="J2942" i="3"/>
  <c r="J2896" i="3"/>
  <c r="J2867" i="3"/>
  <c r="BK2815" i="3"/>
  <c r="BK2790" i="3"/>
  <c r="J2778" i="3"/>
  <c r="BK2724" i="3"/>
  <c r="J2672" i="3"/>
  <c r="J2629" i="3"/>
  <c r="BK2578" i="3"/>
  <c r="BK2563" i="3"/>
  <c r="BK2514" i="3"/>
  <c r="J2373" i="3"/>
  <c r="BK2317" i="3"/>
  <c r="J2290" i="3"/>
  <c r="J2239" i="3"/>
  <c r="J2183" i="3"/>
  <c r="BK2127" i="3"/>
  <c r="J2079" i="3"/>
  <c r="J2052" i="3"/>
  <c r="BK1997" i="3"/>
  <c r="J1975" i="3"/>
  <c r="BK1958" i="3"/>
  <c r="BK1932" i="3"/>
  <c r="BK1910" i="3"/>
  <c r="BK1884" i="3"/>
  <c r="J1855" i="3"/>
  <c r="BK1826" i="3"/>
  <c r="BK1757" i="3"/>
  <c r="J1735" i="3"/>
  <c r="BK1688" i="3"/>
  <c r="J1671" i="3"/>
  <c r="J1649" i="3"/>
  <c r="J1635" i="3"/>
  <c r="J1620" i="3"/>
  <c r="J1592" i="3"/>
  <c r="BK1414" i="3"/>
  <c r="J1393" i="3"/>
  <c r="J1368" i="3"/>
  <c r="J1329" i="3"/>
  <c r="J1281" i="3"/>
  <c r="BK1262" i="3"/>
  <c r="J1231" i="3"/>
  <c r="BK1226" i="3"/>
  <c r="J1159" i="3"/>
  <c r="J1104" i="3"/>
  <c r="BK1016" i="3"/>
  <c r="J811" i="3"/>
  <c r="J793" i="3"/>
  <c r="J734" i="3"/>
  <c r="BK650" i="3"/>
  <c r="BK592" i="3"/>
  <c r="BK506" i="3"/>
  <c r="J333" i="3"/>
  <c r="J292" i="3"/>
  <c r="J250" i="3"/>
  <c r="J185" i="3"/>
  <c r="J161" i="3"/>
  <c r="BK3442" i="3"/>
  <c r="BK3411" i="3"/>
  <c r="BK3365" i="3"/>
  <c r="J3180" i="3"/>
  <c r="BK3150" i="3"/>
  <c r="J3099" i="3"/>
  <c r="BK3081" i="3"/>
  <c r="J3071" i="3"/>
  <c r="BK3053" i="3"/>
  <c r="J3041" i="3"/>
  <c r="BK3029" i="3"/>
  <c r="J3005" i="3"/>
  <c r="BK2978" i="3"/>
  <c r="J2954" i="3"/>
  <c r="J2899" i="3"/>
  <c r="BK2862" i="3"/>
  <c r="BK2787" i="3"/>
  <c r="BK2758" i="3"/>
  <c r="BK2696" i="3"/>
  <c r="BK2660" i="3"/>
  <c r="J2584" i="3"/>
  <c r="J2572" i="3"/>
  <c r="J2563" i="3"/>
  <c r="J2340" i="3"/>
  <c r="J2311" i="3"/>
  <c r="BK2296" i="3"/>
  <c r="BK2266" i="3"/>
  <c r="BK2244" i="3"/>
  <c r="BK2158" i="3"/>
  <c r="J2136" i="3"/>
  <c r="J2121" i="3"/>
  <c r="J2100" i="3"/>
  <c r="BK2079" i="3"/>
  <c r="J2055" i="3"/>
  <c r="BK2040" i="3"/>
  <c r="J1980" i="3"/>
  <c r="BK1952" i="3"/>
  <c r="J1910" i="3"/>
  <c r="J1896" i="3"/>
  <c r="J1878" i="3"/>
  <c r="J1822" i="3"/>
  <c r="BK1786" i="3"/>
  <c r="J1753" i="3"/>
  <c r="BK1695" i="3"/>
  <c r="J1614" i="3"/>
  <c r="BK1586" i="3"/>
  <c r="BK1422" i="3"/>
  <c r="BK1402" i="3"/>
  <c r="J1362" i="3"/>
  <c r="J1325" i="3"/>
  <c r="BK1270" i="3"/>
  <c r="J1228" i="3"/>
  <c r="J1130" i="3"/>
  <c r="J1016" i="3"/>
  <c r="BK979" i="3"/>
  <c r="J889" i="3"/>
  <c r="J864" i="3"/>
  <c r="BK457" i="3"/>
  <c r="BK319" i="3"/>
  <c r="J267" i="3"/>
  <c r="BK256" i="3"/>
  <c r="BK237" i="3"/>
  <c r="BK161" i="3"/>
  <c r="J3512" i="3"/>
  <c r="BK3508" i="3"/>
  <c r="BK3504" i="3"/>
  <c r="BK3498" i="3"/>
  <c r="BK3494" i="3"/>
  <c r="J3492" i="3"/>
  <c r="BK3486" i="3"/>
  <c r="BK3480" i="3"/>
  <c r="BK3478" i="3"/>
  <c r="BK3474" i="3"/>
  <c r="BK3470" i="3"/>
  <c r="J3466" i="3"/>
  <c r="J3462" i="3"/>
  <c r="BK3456" i="3"/>
  <c r="BK3452" i="3"/>
  <c r="J3450" i="3"/>
  <c r="BK3444" i="3"/>
  <c r="BK3423" i="3"/>
  <c r="BK3407" i="3"/>
  <c r="J3399" i="3"/>
  <c r="BK3200" i="3"/>
  <c r="BK2890" i="3"/>
  <c r="J2815" i="3"/>
  <c r="BK2784" i="3"/>
  <c r="J2758" i="3"/>
  <c r="BK2746" i="3"/>
  <c r="BK2669" i="3"/>
  <c r="BK2584" i="3"/>
  <c r="BK2329" i="3"/>
  <c r="J2317" i="3"/>
  <c r="BK2275" i="3"/>
  <c r="J2204" i="3"/>
  <c r="J2118" i="3"/>
  <c r="BK2100" i="3"/>
  <c r="J2058" i="3"/>
  <c r="BK2037" i="3"/>
  <c r="J2003" i="3"/>
  <c r="J1969" i="3"/>
  <c r="BK1927" i="3"/>
  <c r="BK1893" i="3"/>
  <c r="J1865" i="3"/>
  <c r="J1799" i="3"/>
  <c r="BK1729" i="3"/>
  <c r="BK1617" i="3"/>
  <c r="J1586" i="3"/>
  <c r="J1553" i="3"/>
  <c r="J1498" i="3"/>
  <c r="J1418" i="3"/>
  <c r="BK1356" i="3"/>
  <c r="J1262" i="3"/>
  <c r="BK1238" i="3"/>
  <c r="J1211" i="3"/>
  <c r="BK1127" i="3"/>
  <c r="BK1077" i="3"/>
  <c r="J979" i="3"/>
  <c r="BK864" i="3"/>
  <c r="BK844" i="3"/>
  <c r="J825" i="3"/>
  <c r="BK804" i="3"/>
  <c r="BK772" i="3"/>
  <c r="BK706" i="3"/>
  <c r="J610" i="3"/>
  <c r="BK547" i="3"/>
  <c r="J528" i="3"/>
  <c r="J453" i="3"/>
  <c r="J345" i="3"/>
  <c r="BK307" i="3"/>
  <c r="J262" i="3"/>
  <c r="BK206" i="3"/>
  <c r="BK185" i="3"/>
  <c r="BK179" i="3"/>
  <c r="J3444" i="3"/>
  <c r="BK3425" i="3"/>
  <c r="BK3399" i="3"/>
  <c r="BK3328" i="3"/>
  <c r="BK3205" i="3"/>
  <c r="BK3158" i="3"/>
  <c r="BK3131" i="3"/>
  <c r="BK3097" i="3"/>
  <c r="BK3085" i="3"/>
  <c r="BK3077" i="3"/>
  <c r="J3065" i="3"/>
  <c r="BK3057" i="3"/>
  <c r="J3049" i="3"/>
  <c r="BK3041" i="3"/>
  <c r="BK3027" i="3"/>
  <c r="BK3010" i="3"/>
  <c r="J2984" i="3"/>
  <c r="BK2963" i="3"/>
  <c r="BK2942" i="3"/>
  <c r="J2890" i="3"/>
  <c r="J2812" i="3"/>
  <c r="J2793" i="3"/>
  <c r="BK2778" i="3"/>
  <c r="J2746" i="3"/>
  <c r="BK2719" i="3"/>
  <c r="J2678" i="3"/>
  <c r="J2634" i="3"/>
  <c r="BK2569" i="3"/>
  <c r="J2474" i="3"/>
  <c r="BK2343" i="3"/>
  <c r="J2314" i="3"/>
  <c r="BK2299" i="3"/>
  <c r="J2269" i="3"/>
  <c r="BK2210" i="3"/>
  <c r="BK2183" i="3"/>
  <c r="J2158" i="3"/>
  <c r="BK2118" i="3"/>
  <c r="BK2094" i="3"/>
  <c r="J2073" i="3"/>
  <c r="J2061" i="3"/>
  <c r="J2049" i="3"/>
  <c r="BK1972" i="3"/>
  <c r="J1946" i="3"/>
  <c r="J1927" i="3"/>
  <c r="J1907" i="3"/>
  <c r="BK1855" i="3"/>
  <c r="BK1806" i="3"/>
  <c r="J1761" i="3"/>
  <c r="J1706" i="3"/>
  <c r="J1678" i="3"/>
  <c r="BK1608" i="3"/>
  <c r="BK1553" i="3"/>
  <c r="BK1498" i="3"/>
  <c r="BK1395" i="3"/>
  <c r="BK1382" i="3"/>
  <c r="J1370" i="3"/>
  <c r="J1353" i="3"/>
  <c r="BK1299" i="3"/>
  <c r="J1273" i="3"/>
  <c r="BK1211" i="3"/>
  <c r="J1145" i="3"/>
  <c r="BK1133" i="3"/>
  <c r="J1110" i="3"/>
  <c r="BK1011" i="3"/>
  <c r="J909" i="3"/>
  <c r="J869" i="3"/>
  <c r="J772" i="3"/>
  <c r="J665" i="3"/>
  <c r="BK618" i="3"/>
  <c r="BK537" i="3"/>
  <c r="BK518" i="3"/>
  <c r="BK395" i="3"/>
  <c r="J315" i="3"/>
  <c r="BK287" i="3"/>
  <c r="BK258" i="3"/>
  <c r="J192" i="3"/>
  <c r="BK173" i="3"/>
  <c r="BK155" i="3"/>
  <c r="J700" i="4"/>
  <c r="BK686" i="4"/>
  <c r="J662" i="4"/>
  <c r="BK644" i="4"/>
  <c r="J636" i="4"/>
  <c r="BK598" i="4"/>
  <c r="J587" i="4"/>
  <c r="BK579" i="4"/>
  <c r="J569" i="4"/>
  <c r="BK560" i="4"/>
  <c r="J554" i="4"/>
  <c r="BK517" i="4"/>
  <c r="BK505" i="4"/>
  <c r="BK492" i="4"/>
  <c r="BK482" i="4"/>
  <c r="J466" i="4"/>
  <c r="BK452" i="4"/>
  <c r="BK435" i="4"/>
  <c r="BK425" i="4"/>
  <c r="BK407" i="4"/>
  <c r="J397" i="4"/>
  <c r="BK381" i="4"/>
  <c r="BK362" i="4"/>
  <c r="J346" i="4"/>
  <c r="J330" i="4"/>
  <c r="BK318" i="4"/>
  <c r="J289" i="4"/>
  <c r="J274" i="4"/>
  <c r="BK247" i="4"/>
  <c r="J239" i="4"/>
  <c r="J223" i="4"/>
  <c r="J191" i="4"/>
  <c r="BK184" i="4"/>
  <c r="J176" i="4"/>
  <c r="BK136" i="4"/>
  <c r="BK708" i="4"/>
  <c r="BK692" i="4"/>
  <c r="BK670" i="4"/>
  <c r="BK662" i="4"/>
  <c r="J650" i="4"/>
  <c r="BK638" i="4"/>
  <c r="J628" i="4"/>
  <c r="J604" i="4"/>
  <c r="BK581" i="4"/>
  <c r="J571" i="4"/>
  <c r="J560" i="4"/>
  <c r="J540" i="4"/>
  <c r="BK528" i="4"/>
  <c r="BK519" i="4"/>
  <c r="BK507" i="4"/>
  <c r="BK488" i="4"/>
  <c r="J464" i="4"/>
  <c r="J443" i="4"/>
  <c r="BK427" i="4"/>
  <c r="J415" i="4"/>
  <c r="BK395" i="4"/>
  <c r="BK376" i="4"/>
  <c r="BK368" i="4"/>
  <c r="J358" i="4"/>
  <c r="BK350" i="4"/>
  <c r="BK340" i="4"/>
  <c r="BK334" i="4"/>
  <c r="J324" i="4"/>
  <c r="BK303" i="4"/>
  <c r="BK272" i="4"/>
  <c r="BK263" i="4"/>
  <c r="J235" i="4"/>
  <c r="BK213" i="4"/>
  <c r="J203" i="4"/>
  <c r="J195" i="4"/>
  <c r="J170" i="4"/>
  <c r="J144" i="4"/>
  <c r="J706" i="4"/>
  <c r="J678" i="4"/>
  <c r="J668" i="4"/>
  <c r="J644" i="4"/>
  <c r="J624" i="4"/>
  <c r="BK614" i="4"/>
  <c r="J606" i="4"/>
  <c r="BK585" i="4"/>
  <c r="BK556" i="4"/>
  <c r="J536" i="4"/>
  <c r="BK525" i="4"/>
  <c r="BK509" i="4"/>
  <c r="BK494" i="4"/>
  <c r="J484" i="4"/>
  <c r="BK464" i="4"/>
  <c r="J450" i="4"/>
  <c r="BK439" i="4"/>
  <c r="BK415" i="4"/>
  <c r="BK393" i="4"/>
  <c r="BK360" i="4"/>
  <c r="J350" i="4"/>
  <c r="J316" i="4"/>
  <c r="BK310" i="4"/>
  <c r="J301" i="4"/>
  <c r="BK289" i="4"/>
  <c r="BK281" i="4"/>
  <c r="J263" i="4"/>
  <c r="BK251" i="4"/>
  <c r="BK233" i="4"/>
  <c r="BK209" i="4"/>
  <c r="BK203" i="4"/>
  <c r="BK182" i="4"/>
  <c r="J174" i="4"/>
  <c r="J164" i="4"/>
  <c r="BK152" i="4"/>
  <c r="BK144" i="4"/>
  <c r="J724" i="4"/>
  <c r="J720" i="4"/>
  <c r="BK714" i="4"/>
  <c r="BK706" i="4"/>
  <c r="J692" i="4"/>
  <c r="J684" i="4"/>
  <c r="BK658" i="4"/>
  <c r="BK652" i="4"/>
  <c r="J634" i="4"/>
  <c r="J620" i="4"/>
  <c r="J610" i="4"/>
  <c r="BK596" i="4"/>
  <c r="BK567" i="4"/>
  <c r="BK540" i="4"/>
  <c r="BK521" i="4"/>
  <c r="J505" i="4"/>
  <c r="BK474" i="4"/>
  <c r="J448" i="4"/>
  <c r="BK423" i="4"/>
  <c r="J413" i="4"/>
  <c r="J401" i="4"/>
  <c r="J383" i="4"/>
  <c r="BK364" i="4"/>
  <c r="BK342" i="4"/>
  <c r="BK312" i="4"/>
  <c r="J306" i="4"/>
  <c r="J295" i="4"/>
  <c r="J285" i="4"/>
  <c r="BK261" i="4"/>
  <c r="BK239" i="4"/>
  <c r="BK223" i="4"/>
  <c r="BK205" i="4"/>
  <c r="J184" i="4"/>
  <c r="BK164" i="4"/>
  <c r="BK158" i="4"/>
  <c r="BK146" i="4"/>
  <c r="J1020" i="5"/>
  <c r="J1007" i="5"/>
  <c r="BK999" i="5"/>
  <c r="BK983" i="5"/>
  <c r="J965" i="5"/>
  <c r="J943" i="5"/>
  <c r="J933" i="5"/>
  <c r="BK925" i="5"/>
  <c r="J906" i="5"/>
  <c r="J887" i="5"/>
  <c r="J876" i="5"/>
  <c r="BK864" i="5"/>
  <c r="J850" i="5"/>
  <c r="BK820" i="5"/>
  <c r="J800" i="5"/>
  <c r="BK766" i="5"/>
  <c r="BK757" i="5"/>
  <c r="BK743" i="5"/>
  <c r="BK735" i="5"/>
  <c r="J711" i="5"/>
  <c r="BK698" i="5"/>
  <c r="BK674" i="5"/>
  <c r="BK652" i="5"/>
  <c r="J640" i="5"/>
  <c r="BK628" i="5"/>
  <c r="BK607" i="5"/>
  <c r="BK566" i="5"/>
  <c r="J549" i="5"/>
  <c r="BK535" i="5"/>
  <c r="BK504" i="5"/>
  <c r="J463" i="5"/>
  <c r="J451" i="5"/>
  <c r="BK424" i="5"/>
  <c r="BK403" i="5"/>
  <c r="J391" i="5"/>
  <c r="J359" i="5"/>
  <c r="J351" i="5"/>
  <c r="BK329" i="5"/>
  <c r="BK321" i="5"/>
  <c r="BK299" i="5"/>
  <c r="BK280" i="5"/>
  <c r="BK268" i="5"/>
  <c r="J243" i="5"/>
  <c r="J231" i="5"/>
  <c r="BK202" i="5"/>
  <c r="BK177" i="5"/>
  <c r="BK1054" i="5"/>
  <c r="BK1050" i="5"/>
  <c r="J1043" i="5"/>
  <c r="J1039" i="5"/>
  <c r="BK1031" i="5"/>
  <c r="J1015" i="5"/>
  <c r="BK997" i="5"/>
  <c r="BK970" i="5"/>
  <c r="J935" i="5"/>
  <c r="BK917" i="5"/>
  <c r="BK903" i="5"/>
  <c r="BK887" i="5"/>
  <c r="J872" i="5"/>
  <c r="J852" i="5"/>
  <c r="J841" i="5"/>
  <c r="J808" i="5"/>
  <c r="J796" i="5"/>
  <c r="J778" i="5"/>
  <c r="BK768" i="5"/>
  <c r="J751" i="5"/>
  <c r="BK731" i="5"/>
  <c r="BK715" i="5"/>
  <c r="BK704" i="5"/>
  <c r="BK684" i="5"/>
  <c r="J668" i="5"/>
  <c r="BK648" i="5"/>
  <c r="J636" i="5"/>
  <c r="BK612" i="5"/>
  <c r="J588" i="5"/>
  <c r="J564" i="5"/>
  <c r="J541" i="5"/>
  <c r="BK519" i="5"/>
  <c r="J498" i="5"/>
  <c r="BK479" i="5"/>
  <c r="J459" i="5"/>
  <c r="J449" i="5"/>
  <c r="BK434" i="5"/>
  <c r="BK422" i="5"/>
  <c r="J401" i="5"/>
  <c r="BK384" i="5"/>
  <c r="J365" i="5"/>
  <c r="J357" i="5"/>
  <c r="J335" i="5"/>
  <c r="BK327" i="5"/>
  <c r="J313" i="5"/>
  <c r="BK303" i="5"/>
  <c r="BK290" i="5"/>
  <c r="BK278" i="5"/>
  <c r="BK256" i="5"/>
  <c r="J237" i="5"/>
  <c r="J222" i="5"/>
  <c r="J210" i="5"/>
  <c r="J202" i="5"/>
  <c r="BK189" i="5"/>
  <c r="BK173" i="5"/>
  <c r="BK1035" i="5"/>
  <c r="BK1026" i="5"/>
  <c r="J1013" i="5"/>
  <c r="J983" i="5"/>
  <c r="J970" i="5"/>
  <c r="J958" i="5"/>
  <c r="BK945" i="5"/>
  <c r="BK931" i="5"/>
  <c r="BK910" i="5"/>
  <c r="J892" i="5"/>
  <c r="BK880" i="5"/>
  <c r="BK858" i="5"/>
  <c r="J835" i="5"/>
  <c r="J823" i="5"/>
  <c r="BK812" i="5"/>
  <c r="BK794" i="5"/>
  <c r="J786" i="5"/>
  <c r="BK772" i="5"/>
  <c r="BK751" i="5"/>
  <c r="BK729" i="5"/>
  <c r="J706" i="5"/>
  <c r="BK696" i="5"/>
  <c r="J684" i="5"/>
  <c r="BK666" i="5"/>
  <c r="J644" i="5"/>
  <c r="J620" i="5"/>
  <c r="J594" i="5"/>
  <c r="BK579" i="5"/>
  <c r="BK568" i="5"/>
  <c r="J551" i="5"/>
  <c r="BK537" i="5"/>
  <c r="BK525" i="5"/>
  <c r="BK517" i="5"/>
  <c r="J508" i="5"/>
  <c r="BK498" i="5"/>
  <c r="BK488" i="5"/>
  <c r="J471" i="5"/>
  <c r="BK465" i="5"/>
  <c r="BK455" i="5"/>
  <c r="BK428" i="5"/>
  <c r="J405" i="5"/>
  <c r="J384" i="5"/>
  <c r="BK374" i="5"/>
  <c r="J361" i="5"/>
  <c r="BK333" i="5"/>
  <c r="J315" i="5"/>
  <c r="BK307" i="5"/>
  <c r="J290" i="5"/>
  <c r="BK270" i="5"/>
  <c r="BK254" i="5"/>
  <c r="BK245" i="5"/>
  <c r="BK220" i="5"/>
  <c r="BK208" i="5"/>
  <c r="J177" i="5"/>
  <c r="J1005" i="5"/>
  <c r="BK981" i="5"/>
  <c r="J972" i="5"/>
  <c r="BK955" i="5"/>
  <c r="J927" i="5"/>
  <c r="BK906" i="5"/>
  <c r="J889" i="5"/>
  <c r="BK862" i="5"/>
  <c r="J845" i="5"/>
  <c r="BK835" i="5"/>
  <c r="J827" i="5"/>
  <c r="BK810" i="5"/>
  <c r="BK798" i="5"/>
  <c r="J780" i="5"/>
  <c r="BK759" i="5"/>
  <c r="J739" i="5"/>
  <c r="J729" i="5"/>
  <c r="BK709" i="5"/>
  <c r="J692" i="5"/>
  <c r="J670" i="5"/>
  <c r="BK657" i="5"/>
  <c r="BK644" i="5"/>
  <c r="BK632" i="5"/>
  <c r="J622" i="5"/>
  <c r="BK610" i="5"/>
  <c r="BK594" i="5"/>
  <c r="BK588" i="5"/>
  <c r="BK572" i="5"/>
  <c r="J558" i="5"/>
  <c r="BK549" i="5"/>
  <c r="BK531" i="5"/>
  <c r="J512" i="5"/>
  <c r="BK484" i="5"/>
  <c r="J475" i="5"/>
  <c r="BK449" i="5"/>
  <c r="BK443" i="5"/>
  <c r="J428" i="5"/>
  <c r="BK415" i="5"/>
  <c r="J403" i="5"/>
  <c r="BK399" i="5"/>
  <c r="J380" i="5"/>
  <c r="J349" i="5"/>
  <c r="BK339" i="5"/>
  <c r="J288" i="5"/>
  <c r="J276" i="5"/>
  <c r="BK264" i="5"/>
  <c r="BK237" i="5"/>
  <c r="J214" i="5"/>
  <c r="BK195" i="5"/>
  <c r="BK183" i="5"/>
  <c r="J134" i="6"/>
  <c r="BK125" i="6"/>
  <c r="BK121" i="6"/>
  <c r="J338" i="7"/>
  <c r="BK309" i="7"/>
  <c r="J285" i="7"/>
  <c r="J264" i="7"/>
  <c r="BK223" i="7"/>
  <c r="J199" i="7"/>
  <c r="BK149" i="7"/>
  <c r="BK131" i="7"/>
  <c r="J321" i="7"/>
  <c r="BK292" i="7"/>
  <c r="BK247" i="7"/>
  <c r="BK167" i="7"/>
  <c r="J121" i="7"/>
  <c r="J343" i="7"/>
  <c r="BK315" i="7"/>
  <c r="BK269" i="7"/>
  <c r="BK235" i="7"/>
  <c r="BK187" i="7"/>
  <c r="J167" i="7"/>
  <c r="J137" i="7"/>
  <c r="BK241" i="7"/>
  <c r="J211" i="7"/>
  <c r="BK162" i="7"/>
  <c r="BK741" i="8"/>
  <c r="J729" i="8"/>
  <c r="J717" i="8"/>
  <c r="J683" i="8"/>
  <c r="BK643" i="8"/>
  <c r="BK615" i="8"/>
  <c r="BK592" i="8"/>
  <c r="BK524" i="8"/>
  <c r="J494" i="8"/>
  <c r="BK469" i="8"/>
  <c r="J439" i="8"/>
  <c r="J350" i="8"/>
  <c r="BK264" i="8"/>
  <c r="J233" i="8"/>
  <c r="J193" i="8"/>
  <c r="BK146" i="8"/>
  <c r="J121" i="8"/>
  <c r="BK721" i="8"/>
  <c r="BK703" i="8"/>
  <c r="J679" i="8"/>
  <c r="BK620" i="8"/>
  <c r="J529" i="8"/>
  <c r="J505" i="8"/>
  <c r="BK439" i="8"/>
  <c r="J420" i="8"/>
  <c r="J390" i="8"/>
  <c r="J298" i="8"/>
  <c r="BK254" i="8"/>
  <c r="BK171" i="8"/>
  <c r="BK141" i="8"/>
  <c r="BK123" i="8"/>
  <c r="BK727" i="8"/>
  <c r="BK709" i="8"/>
  <c r="BK697" i="8"/>
  <c r="BK687" i="8"/>
  <c r="J675" i="8"/>
  <c r="J669" i="8"/>
  <c r="J629" i="8"/>
  <c r="J552" i="8"/>
  <c r="J512" i="8"/>
  <c r="J473" i="8"/>
  <c r="BK390" i="8"/>
  <c r="BK370" i="8"/>
  <c r="BK291" i="8"/>
  <c r="J275" i="8"/>
  <c r="J248" i="8"/>
  <c r="BK223" i="8"/>
  <c r="J208" i="8"/>
  <c r="J152" i="8"/>
  <c r="J137" i="8"/>
  <c r="J751" i="8"/>
  <c r="J747" i="8"/>
  <c r="J739" i="8"/>
  <c r="J723" i="8"/>
  <c r="BK699" i="8"/>
  <c r="BK685" i="8"/>
  <c r="J663" i="8"/>
  <c r="J643" i="8"/>
  <c r="BK609" i="8"/>
  <c r="BK560" i="8"/>
  <c r="BK534" i="8"/>
  <c r="J477" i="8"/>
  <c r="J425" i="8"/>
  <c r="BK326" i="8"/>
  <c r="J254" i="8"/>
  <c r="BK212" i="8"/>
  <c r="BK187" i="8"/>
  <c r="BK121" i="8"/>
  <c r="J662" i="9"/>
  <c r="J642" i="9"/>
  <c r="J630" i="9"/>
  <c r="J614" i="9"/>
  <c r="J584" i="9"/>
  <c r="J570" i="9"/>
  <c r="J546" i="9"/>
  <c r="J510" i="9"/>
  <c r="BK502" i="9"/>
  <c r="BK487" i="9"/>
  <c r="BK475" i="9"/>
  <c r="J459" i="9"/>
  <c r="J447" i="9"/>
  <c r="J435" i="9"/>
  <c r="J406" i="9"/>
  <c r="BK386" i="9"/>
  <c r="J364" i="9"/>
  <c r="J350" i="9"/>
  <c r="J326" i="9"/>
  <c r="BK316" i="9"/>
  <c r="J302" i="9"/>
  <c r="BK260" i="9"/>
  <c r="BK258" i="9"/>
  <c r="BK256" i="9"/>
  <c r="BK254" i="9"/>
  <c r="J252" i="9"/>
  <c r="J250" i="9"/>
  <c r="BK242" i="9"/>
  <c r="J240" i="9"/>
  <c r="BK238" i="9"/>
  <c r="BK236" i="9"/>
  <c r="BK234" i="9"/>
  <c r="BK228" i="9"/>
  <c r="J226" i="9"/>
  <c r="J224" i="9"/>
  <c r="J220" i="9"/>
  <c r="J218" i="9"/>
  <c r="J214" i="9"/>
  <c r="BK212" i="9"/>
  <c r="J210" i="9"/>
  <c r="BK208" i="9"/>
  <c r="BK206" i="9"/>
  <c r="J204" i="9"/>
  <c r="J197" i="9"/>
  <c r="BK181" i="9"/>
  <c r="BK163" i="9"/>
  <c r="BK145" i="9"/>
  <c r="J129" i="9"/>
  <c r="J679" i="9"/>
  <c r="BK675" i="9"/>
  <c r="BK671" i="9"/>
  <c r="J666" i="9"/>
  <c r="BK445" i="9"/>
  <c r="J410" i="9"/>
  <c r="BK398" i="9"/>
  <c r="BK392" i="9"/>
  <c r="BK380" i="9"/>
  <c r="J368" i="9"/>
  <c r="BK348" i="9"/>
  <c r="J334" i="9"/>
  <c r="J320" i="9"/>
  <c r="BK302" i="9"/>
  <c r="J288" i="9"/>
  <c r="BK264" i="9"/>
  <c r="J246" i="9"/>
  <c r="BK214" i="9"/>
  <c r="BK202" i="9"/>
  <c r="BK189" i="9"/>
  <c r="J177" i="9"/>
  <c r="BK157" i="9"/>
  <c r="BK149" i="9"/>
  <c r="J133" i="9"/>
  <c r="BK662" i="9"/>
  <c r="J654" i="9"/>
  <c r="BK648" i="9"/>
  <c r="BK642" i="9"/>
  <c r="BK626" i="9"/>
  <c r="J620" i="9"/>
  <c r="BK608" i="9"/>
  <c r="BK586" i="9"/>
  <c r="J568" i="9"/>
  <c r="BK560" i="9"/>
  <c r="BK546" i="9"/>
  <c r="J518" i="9"/>
  <c r="BK510" i="9"/>
  <c r="BK479" i="9"/>
  <c r="J467" i="9"/>
  <c r="BK461" i="9"/>
  <c r="BK429" i="9"/>
  <c r="J418" i="9"/>
  <c r="BK402" i="9"/>
  <c r="J392" i="9"/>
  <c r="BK378" i="9"/>
  <c r="J362" i="9"/>
  <c r="BK344" i="9"/>
  <c r="J330" i="9"/>
  <c r="J314" i="9"/>
  <c r="J306" i="9"/>
  <c r="J292" i="9"/>
  <c r="BK280" i="9"/>
  <c r="J266" i="9"/>
  <c r="BK246" i="9"/>
  <c r="J216" i="9"/>
  <c r="BK193" i="9"/>
  <c r="BK167" i="9"/>
  <c r="BK147" i="9"/>
  <c r="BK139" i="9"/>
  <c r="J648" i="9"/>
  <c r="BK634" i="9"/>
  <c r="J610" i="9"/>
  <c r="J594" i="9"/>
  <c r="J582" i="9"/>
  <c r="BK558" i="9"/>
  <c r="BK550" i="9"/>
  <c r="BK534" i="9"/>
  <c r="BK520" i="9"/>
  <c r="J512" i="9"/>
  <c r="J502" i="9"/>
  <c r="J491" i="9"/>
  <c r="J481" i="9"/>
  <c r="J445" i="9"/>
  <c r="BK435" i="9"/>
  <c r="BK422" i="9"/>
  <c r="BK414" i="9"/>
  <c r="BK400" i="9"/>
  <c r="BK370" i="9"/>
  <c r="J358" i="9"/>
  <c r="J342" i="9"/>
  <c r="BK334" i="9"/>
  <c r="BK310" i="9"/>
  <c r="BK278" i="9"/>
  <c r="J268" i="9"/>
  <c r="J256" i="9"/>
  <c r="BK240" i="9"/>
  <c r="BK232" i="9"/>
  <c r="BK226" i="9"/>
  <c r="BK216" i="9"/>
  <c r="J189" i="9"/>
  <c r="J179" i="9"/>
  <c r="BK155" i="9"/>
  <c r="J139" i="9"/>
  <c r="J653" i="10"/>
  <c r="J636" i="10"/>
  <c r="BK611" i="10"/>
  <c r="J602" i="10"/>
  <c r="J590" i="10"/>
  <c r="J582" i="10"/>
  <c r="J570" i="10"/>
  <c r="J566" i="10"/>
  <c r="J558" i="10"/>
  <c r="BK540" i="10"/>
  <c r="BK521" i="10"/>
  <c r="BK500" i="10"/>
  <c r="J446" i="10"/>
  <c r="BK423" i="10"/>
  <c r="J398" i="10"/>
  <c r="BK380" i="10"/>
  <c r="J371" i="10"/>
  <c r="J357" i="10"/>
  <c r="J336" i="10"/>
  <c r="BK322" i="10"/>
  <c r="J305" i="10"/>
  <c r="J292" i="10"/>
  <c r="BK272" i="10"/>
  <c r="BK247" i="10"/>
  <c r="BK237" i="10"/>
  <c r="J208" i="10"/>
  <c r="J192" i="10"/>
  <c r="BK171" i="10"/>
  <c r="J152" i="10"/>
  <c r="BK646" i="10"/>
  <c r="J621" i="10"/>
  <c r="BK566" i="10"/>
  <c r="J547" i="10"/>
  <c r="J540" i="10"/>
  <c r="BK529" i="10"/>
  <c r="J512" i="10"/>
  <c r="J492" i="10"/>
  <c r="BK479" i="10"/>
  <c r="J464" i="10"/>
  <c r="J449" i="10"/>
  <c r="BK440" i="10"/>
  <c r="J433" i="10"/>
  <c r="J423" i="10"/>
  <c r="J390" i="10"/>
  <c r="J382" i="10"/>
  <c r="J361" i="10"/>
  <c r="J324" i="10"/>
  <c r="J313" i="10"/>
  <c r="BK305" i="10"/>
  <c r="J280" i="10"/>
  <c r="BK269" i="10"/>
  <c r="BK259" i="10"/>
  <c r="BK249" i="10"/>
  <c r="BK227" i="10"/>
  <c r="J214" i="10"/>
  <c r="BK206" i="10"/>
  <c r="BK181" i="10"/>
  <c r="J175" i="10"/>
  <c r="BK164" i="10"/>
  <c r="BK152" i="10"/>
  <c r="J662" i="10"/>
  <c r="BK640" i="10"/>
  <c r="BK619" i="10"/>
  <c r="J611" i="10"/>
  <c r="J596" i="10"/>
  <c r="BK578" i="10"/>
  <c r="J553" i="10"/>
  <c r="BK531" i="10"/>
  <c r="BK523" i="10"/>
  <c r="BK494" i="10"/>
  <c r="BK486" i="10"/>
  <c r="J479" i="10"/>
  <c r="J466" i="10"/>
  <c r="BK457" i="10"/>
  <c r="BK429" i="10"/>
  <c r="BK398" i="10"/>
  <c r="BK388" i="10"/>
  <c r="BK367" i="10"/>
  <c r="J355" i="10"/>
  <c r="J342" i="10"/>
  <c r="J317" i="10"/>
  <c r="BK292" i="10"/>
  <c r="J274" i="10"/>
  <c r="BK241" i="10"/>
  <c r="J229" i="10"/>
  <c r="BK196" i="10"/>
  <c r="J183" i="10"/>
  <c r="J171" i="10"/>
  <c r="BK673" i="10"/>
  <c r="BK669" i="10"/>
  <c r="BK664" i="10"/>
  <c r="BK651" i="10"/>
  <c r="J642" i="10"/>
  <c r="J629" i="10"/>
  <c r="J619" i="10"/>
  <c r="J594" i="10"/>
  <c r="BK582" i="10"/>
  <c r="BK575" i="10"/>
  <c r="J560" i="10"/>
  <c r="BK543" i="10"/>
  <c r="J536" i="10"/>
  <c r="J523" i="10"/>
  <c r="J504" i="10"/>
  <c r="J496" i="10"/>
  <c r="J468" i="10"/>
  <c r="BK444" i="10"/>
  <c r="BK418" i="10"/>
  <c r="BK406" i="10"/>
  <c r="J380" i="10"/>
  <c r="BK365" i="10"/>
  <c r="BK349" i="10"/>
  <c r="BK342" i="10"/>
  <c r="J330" i="10"/>
  <c r="BK319" i="10"/>
  <c r="BK301" i="10"/>
  <c r="BK284" i="10"/>
  <c r="J263" i="10"/>
  <c r="BK257" i="10"/>
  <c r="BK251" i="10"/>
  <c r="BK235" i="10"/>
  <c r="J227" i="10"/>
  <c r="BK221" i="10"/>
  <c r="BK208" i="10"/>
  <c r="J200" i="10"/>
  <c r="J194" i="10"/>
  <c r="J181" i="10"/>
  <c r="BK156" i="10"/>
  <c r="BK870" i="11"/>
  <c r="J812" i="11"/>
  <c r="BK781" i="11"/>
  <c r="J761" i="11"/>
  <c r="BK719" i="11"/>
  <c r="J689" i="11"/>
  <c r="BK672" i="11"/>
  <c r="BK654" i="11"/>
  <c r="BK622" i="11"/>
  <c r="BK586" i="11"/>
  <c r="BK568" i="11"/>
  <c r="J471" i="11"/>
  <c r="J427" i="11"/>
  <c r="BK384" i="11"/>
  <c r="BK324" i="11"/>
  <c r="BK302" i="11"/>
  <c r="J264" i="11"/>
  <c r="J244" i="11"/>
  <c r="BK214" i="11"/>
  <c r="BK187" i="11"/>
  <c r="J851" i="11"/>
  <c r="J832" i="11"/>
  <c r="BK825" i="11"/>
  <c r="BK761" i="11"/>
  <c r="BK754" i="11"/>
  <c r="BK714" i="11"/>
  <c r="J669" i="11"/>
  <c r="BK648" i="11"/>
  <c r="BK630" i="11"/>
  <c r="J599" i="11"/>
  <c r="BK534" i="11"/>
  <c r="BK517" i="11"/>
  <c r="BK477" i="11"/>
  <c r="J459" i="11"/>
  <c r="J412" i="11"/>
  <c r="BK389" i="11"/>
  <c r="BK342" i="11"/>
  <c r="J311" i="11"/>
  <c r="J281" i="11"/>
  <c r="J273" i="11"/>
  <c r="J233" i="11"/>
  <c r="BK199" i="11"/>
  <c r="BK149" i="11"/>
  <c r="J819" i="11"/>
  <c r="J793" i="11"/>
  <c r="BK776" i="11"/>
  <c r="J754" i="11"/>
  <c r="BK704" i="11"/>
  <c r="J604" i="11"/>
  <c r="J453" i="11"/>
  <c r="J433" i="11"/>
  <c r="J410" i="11"/>
  <c r="J400" i="11"/>
  <c r="BK354" i="11"/>
  <c r="BK321" i="11"/>
  <c r="J305" i="11"/>
  <c r="BK220" i="11"/>
  <c r="J199" i="11"/>
  <c r="BK161" i="11"/>
  <c r="BK861" i="11"/>
  <c r="J844" i="11"/>
  <c r="BK827" i="11"/>
  <c r="J734" i="11"/>
  <c r="J699" i="11"/>
  <c r="BK684" i="11"/>
  <c r="BK656" i="11"/>
  <c r="J630" i="11"/>
  <c r="J615" i="11"/>
  <c r="BK597" i="11"/>
  <c r="J534" i="11"/>
  <c r="BK511" i="11"/>
  <c r="BK453" i="11"/>
  <c r="J415" i="11"/>
  <c r="J380" i="11"/>
  <c r="J354" i="11"/>
  <c r="BK319" i="11"/>
  <c r="BK298" i="11"/>
  <c r="BK318" i="12"/>
  <c r="J275" i="12"/>
  <c r="BK254" i="12"/>
  <c r="J208" i="12"/>
  <c r="J198" i="12"/>
  <c r="BK175" i="12"/>
  <c r="J150" i="12"/>
  <c r="BK352" i="12"/>
  <c r="BK334" i="12"/>
  <c r="BK311" i="12"/>
  <c r="BK296" i="12"/>
  <c r="BK266" i="12"/>
  <c r="BK233" i="12"/>
  <c r="BK163" i="12"/>
  <c r="BK328" i="12"/>
  <c r="BK307" i="12"/>
  <c r="BK280" i="12"/>
  <c r="BK259" i="12"/>
  <c r="BK198" i="12"/>
  <c r="J144" i="12"/>
  <c r="J328" i="12"/>
  <c r="BK294" i="12"/>
  <c r="J266" i="12"/>
  <c r="BK245" i="12"/>
  <c r="J233" i="12"/>
  <c r="J222" i="12"/>
  <c r="J175" i="12"/>
  <c r="BK156" i="12"/>
  <c r="BK462" i="13"/>
  <c r="J439" i="13"/>
  <c r="BK399" i="13"/>
  <c r="J354" i="13"/>
  <c r="BK295" i="13"/>
  <c r="J247" i="13"/>
  <c r="J209" i="13"/>
  <c r="BK149" i="13"/>
  <c r="J451" i="13"/>
  <c r="J423" i="13"/>
  <c r="BK412" i="13"/>
  <c r="J397" i="13"/>
  <c r="J380" i="13"/>
  <c r="J349" i="13"/>
  <c r="BK319" i="13"/>
  <c r="J295" i="13"/>
  <c r="J271" i="13"/>
  <c r="J200" i="13"/>
  <c r="J178" i="13"/>
  <c r="J147" i="13"/>
  <c r="J471" i="13"/>
  <c r="J442" i="13"/>
  <c r="BK420" i="13"/>
  <c r="J371" i="13"/>
  <c r="J319" i="13"/>
  <c r="BK303" i="13"/>
  <c r="BK279" i="13"/>
  <c r="BK247" i="13"/>
  <c r="J222" i="13"/>
  <c r="J182" i="13"/>
  <c r="BK140" i="13"/>
  <c r="BK451" i="13"/>
  <c r="J434" i="13"/>
  <c r="J420" i="13"/>
  <c r="J387" i="13"/>
  <c r="BK373" i="13"/>
  <c r="BK313" i="13"/>
  <c r="J303" i="13"/>
  <c r="J279" i="13"/>
  <c r="BK267" i="13"/>
  <c r="BK241" i="13"/>
  <c r="BK219" i="13"/>
  <c r="J195" i="13"/>
  <c r="BK182" i="13"/>
  <c r="J145" i="13"/>
  <c r="BK306" i="14"/>
  <c r="BK283" i="14"/>
  <c r="BK263" i="14"/>
  <c r="BK218" i="14"/>
  <c r="BK203" i="14"/>
  <c r="BK183" i="14"/>
  <c r="J137" i="14"/>
  <c r="J271" i="14"/>
  <c r="BK238" i="14"/>
  <c r="BK198" i="14"/>
  <c r="BK172" i="14"/>
  <c r="BK156" i="14"/>
  <c r="J298" i="14"/>
  <c r="BK261" i="14"/>
  <c r="J250" i="14"/>
  <c r="J203" i="14"/>
  <c r="J151" i="14"/>
  <c r="J312" i="14"/>
  <c r="J290" i="14"/>
  <c r="J276" i="14"/>
  <c r="J261" i="14"/>
  <c r="J243" i="14"/>
  <c r="J174" i="14"/>
  <c r="J165" i="14"/>
  <c r="BK335" i="15"/>
  <c r="J305" i="15"/>
  <c r="J283" i="15"/>
  <c r="J193" i="15"/>
  <c r="J157" i="15"/>
  <c r="BK271" i="15"/>
  <c r="J250" i="15"/>
  <c r="BK209" i="15"/>
  <c r="BK193" i="15"/>
  <c r="BK157" i="15"/>
  <c r="BK341" i="15"/>
  <c r="J308" i="15"/>
  <c r="BK276" i="15"/>
  <c r="J260" i="15"/>
  <c r="BK239" i="15"/>
  <c r="J226" i="15"/>
  <c r="BK188" i="15"/>
  <c r="BK153" i="15"/>
  <c r="J317" i="15"/>
  <c r="BK288" i="15"/>
  <c r="J271" i="15"/>
  <c r="BK254" i="15"/>
  <c r="BK204" i="15"/>
  <c r="J178" i="15"/>
  <c r="BK163" i="15"/>
  <c r="BK205" i="16"/>
  <c r="J159" i="16"/>
  <c r="J208" i="16"/>
  <c r="BK194" i="16"/>
  <c r="BK171" i="16"/>
  <c r="BK153" i="16"/>
  <c r="J133" i="16"/>
  <c r="J213" i="16"/>
  <c r="J184" i="16"/>
  <c r="BK159" i="16"/>
  <c r="J142" i="16"/>
  <c r="J127" i="16"/>
  <c r="BK198" i="16"/>
  <c r="BK190" i="16"/>
  <c r="J168" i="16"/>
  <c r="BK156" i="16"/>
  <c r="BK142" i="16"/>
  <c r="R859" i="11" l="1"/>
  <c r="T859" i="11"/>
  <c r="R135" i="2"/>
  <c r="T244" i="2"/>
  <c r="T134" i="2" s="1"/>
  <c r="T547" i="2"/>
  <c r="P565" i="2"/>
  <c r="T578" i="2"/>
  <c r="P626" i="2"/>
  <c r="T661" i="2"/>
  <c r="T146" i="3"/>
  <c r="BK198" i="3"/>
  <c r="J198" i="3"/>
  <c r="J99" i="3" s="1"/>
  <c r="P261" i="3"/>
  <c r="T505" i="3"/>
  <c r="P810" i="3"/>
  <c r="BK843" i="3"/>
  <c r="J843" i="3"/>
  <c r="J103" i="3"/>
  <c r="R1096" i="3"/>
  <c r="P1223" i="3"/>
  <c r="R1237" i="3"/>
  <c r="BK1264" i="3"/>
  <c r="J1264" i="3"/>
  <c r="J109" i="3" s="1"/>
  <c r="BK1367" i="3"/>
  <c r="J1367" i="3"/>
  <c r="J110" i="3"/>
  <c r="P1378" i="3"/>
  <c r="R1690" i="3"/>
  <c r="T1886" i="3"/>
  <c r="P1954" i="3"/>
  <c r="P1991" i="3"/>
  <c r="R3026" i="3"/>
  <c r="BK3103" i="3"/>
  <c r="J3103" i="3"/>
  <c r="J117" i="3" s="1"/>
  <c r="R3133" i="3"/>
  <c r="T3169" i="3"/>
  <c r="T3182" i="3"/>
  <c r="R3210" i="3"/>
  <c r="P3398" i="3"/>
  <c r="T3437" i="3"/>
  <c r="P135" i="4"/>
  <c r="R188" i="4"/>
  <c r="T276" i="4"/>
  <c r="BK305" i="4"/>
  <c r="J305" i="4"/>
  <c r="J104" i="4" s="1"/>
  <c r="P378" i="4"/>
  <c r="R447" i="4"/>
  <c r="R500" i="4"/>
  <c r="P527" i="4"/>
  <c r="T544" i="4"/>
  <c r="BK593" i="4"/>
  <c r="J593" i="4"/>
  <c r="J110" i="4" s="1"/>
  <c r="R166" i="5"/>
  <c r="P199" i="5"/>
  <c r="T226" i="5"/>
  <c r="T249" i="5"/>
  <c r="R258" i="5"/>
  <c r="P296" i="5"/>
  <c r="BK320" i="5"/>
  <c r="R373" i="5"/>
  <c r="P388" i="5"/>
  <c r="BK421" i="5"/>
  <c r="J421" i="5"/>
  <c r="J111" i="5" s="1"/>
  <c r="P483" i="5"/>
  <c r="BK514" i="5"/>
  <c r="J514" i="5" s="1"/>
  <c r="J114" i="5" s="1"/>
  <c r="BK530" i="5"/>
  <c r="J530" i="5"/>
  <c r="J116" i="5" s="1"/>
  <c r="T557" i="5"/>
  <c r="T574" i="5"/>
  <c r="R609" i="5"/>
  <c r="R529" i="5" s="1"/>
  <c r="T627" i="5"/>
  <c r="P654" i="5"/>
  <c r="T663" i="5"/>
  <c r="BK679" i="5"/>
  <c r="J679" i="5" s="1"/>
  <c r="J125" i="5" s="1"/>
  <c r="P708" i="5"/>
  <c r="T761" i="5"/>
  <c r="P822" i="5"/>
  <c r="T847" i="5"/>
  <c r="P871" i="5"/>
  <c r="P884" i="5"/>
  <c r="R912" i="5"/>
  <c r="BK924" i="5"/>
  <c r="J924" i="5"/>
  <c r="J135" i="5"/>
  <c r="BK957" i="5"/>
  <c r="J957" i="5" s="1"/>
  <c r="J136" i="5" s="1"/>
  <c r="P980" i="5"/>
  <c r="T992" i="5"/>
  <c r="P1017" i="5"/>
  <c r="P1047" i="5"/>
  <c r="R120" i="6"/>
  <c r="R120" i="7"/>
  <c r="T120" i="8"/>
  <c r="P124" i="9"/>
  <c r="BK201" i="9"/>
  <c r="J201" i="9" s="1"/>
  <c r="J99" i="9" s="1"/>
  <c r="BK426" i="9"/>
  <c r="J426" i="9"/>
  <c r="J100" i="9" s="1"/>
  <c r="R499" i="9"/>
  <c r="P668" i="9"/>
  <c r="BK145" i="10"/>
  <c r="J145" i="10" s="1"/>
  <c r="J97" i="10" s="1"/>
  <c r="T168" i="10"/>
  <c r="P191" i="10"/>
  <c r="P216" i="10"/>
  <c r="P271" i="10"/>
  <c r="BK296" i="10"/>
  <c r="J296" i="10"/>
  <c r="J102" i="10" s="1"/>
  <c r="P321" i="10"/>
  <c r="BK344" i="10"/>
  <c r="J344" i="10"/>
  <c r="J104" i="10" s="1"/>
  <c r="P377" i="10"/>
  <c r="BK408" i="10"/>
  <c r="J408" i="10"/>
  <c r="J106" i="10" s="1"/>
  <c r="BK415" i="10"/>
  <c r="J415" i="10"/>
  <c r="J107" i="10"/>
  <c r="BK420" i="10"/>
  <c r="J420" i="10"/>
  <c r="J108" i="10"/>
  <c r="BK437" i="10"/>
  <c r="J437" i="10" s="1"/>
  <c r="J109" i="10" s="1"/>
  <c r="BK448" i="10"/>
  <c r="J448" i="10"/>
  <c r="J110" i="10" s="1"/>
  <c r="P461" i="10"/>
  <c r="BK474" i="10"/>
  <c r="J474" i="10"/>
  <c r="J112" i="10" s="1"/>
  <c r="BK483" i="10"/>
  <c r="J483" i="10"/>
  <c r="J113" i="10"/>
  <c r="BK520" i="10"/>
  <c r="J520" i="10"/>
  <c r="J114" i="10"/>
  <c r="BK535" i="10"/>
  <c r="J535" i="10" s="1"/>
  <c r="J115" i="10" s="1"/>
  <c r="P542" i="10"/>
  <c r="T555" i="10"/>
  <c r="R572" i="10"/>
  <c r="P577" i="10"/>
  <c r="R606" i="10"/>
  <c r="R633" i="10"/>
  <c r="T648" i="10"/>
  <c r="P659" i="10"/>
  <c r="P666" i="10"/>
  <c r="R148" i="11"/>
  <c r="BK213" i="11"/>
  <c r="J213" i="11"/>
  <c r="J101" i="11"/>
  <c r="T235" i="11"/>
  <c r="BK259" i="11"/>
  <c r="J259" i="11"/>
  <c r="J105" i="11"/>
  <c r="R270" i="11"/>
  <c r="T287" i="11"/>
  <c r="T304" i="11"/>
  <c r="R323" i="11"/>
  <c r="R414" i="11"/>
  <c r="R658" i="11"/>
  <c r="T671" i="11"/>
  <c r="P780" i="11"/>
  <c r="R799" i="11"/>
  <c r="R818" i="11"/>
  <c r="BK831" i="11"/>
  <c r="J831" i="11"/>
  <c r="J118" i="11"/>
  <c r="BK850" i="11"/>
  <c r="J850" i="11"/>
  <c r="J119" i="11"/>
  <c r="P138" i="12"/>
  <c r="P195" i="12"/>
  <c r="P202" i="12"/>
  <c r="BK285" i="12"/>
  <c r="J285" i="12"/>
  <c r="J104" i="12" s="1"/>
  <c r="T293" i="12"/>
  <c r="R304" i="12"/>
  <c r="BK310" i="12"/>
  <c r="J310" i="12" s="1"/>
  <c r="J108" i="12" s="1"/>
  <c r="BK322" i="12"/>
  <c r="J322" i="12"/>
  <c r="J109" i="12" s="1"/>
  <c r="P337" i="12"/>
  <c r="P336" i="12"/>
  <c r="T139" i="13"/>
  <c r="T213" i="13"/>
  <c r="P229" i="13"/>
  <c r="R246" i="13"/>
  <c r="BK394" i="13"/>
  <c r="J394" i="13" s="1"/>
  <c r="J105" i="13" s="1"/>
  <c r="BK405" i="13"/>
  <c r="J405" i="13"/>
  <c r="J106" i="13" s="1"/>
  <c r="BK422" i="13"/>
  <c r="J422" i="13"/>
  <c r="J107" i="13"/>
  <c r="BK428" i="13"/>
  <c r="J428" i="13"/>
  <c r="J109" i="13"/>
  <c r="P441" i="13"/>
  <c r="BK456" i="13"/>
  <c r="J456" i="13"/>
  <c r="J112" i="13"/>
  <c r="R136" i="14"/>
  <c r="T160" i="14"/>
  <c r="T171" i="14"/>
  <c r="T177" i="14"/>
  <c r="T176" i="14"/>
  <c r="T265" i="14"/>
  <c r="T282" i="14"/>
  <c r="T292" i="14"/>
  <c r="P142" i="15"/>
  <c r="R198" i="15"/>
  <c r="P225" i="15"/>
  <c r="R247" i="15"/>
  <c r="R264" i="15"/>
  <c r="P270" i="15"/>
  <c r="P269" i="15"/>
  <c r="R294" i="15"/>
  <c r="R293" i="15"/>
  <c r="P307" i="15"/>
  <c r="P323" i="15"/>
  <c r="P322" i="15"/>
  <c r="T126" i="16"/>
  <c r="P177" i="16"/>
  <c r="T135" i="2"/>
  <c r="BK244" i="2"/>
  <c r="J244" i="2" s="1"/>
  <c r="J100" i="2" s="1"/>
  <c r="R547" i="2"/>
  <c r="T565" i="2"/>
  <c r="P578" i="2"/>
  <c r="R626" i="2"/>
  <c r="P661" i="2"/>
  <c r="P146" i="3"/>
  <c r="R198" i="3"/>
  <c r="BK261" i="3"/>
  <c r="J261" i="3"/>
  <c r="J100" i="3"/>
  <c r="R505" i="3"/>
  <c r="R810" i="3"/>
  <c r="P843" i="3"/>
  <c r="P1096" i="3"/>
  <c r="R1223" i="3"/>
  <c r="T1237" i="3"/>
  <c r="P1264" i="3"/>
  <c r="P1367" i="3"/>
  <c r="BK1378" i="3"/>
  <c r="J1378" i="3" s="1"/>
  <c r="J111" i="3" s="1"/>
  <c r="P1690" i="3"/>
  <c r="R1886" i="3"/>
  <c r="T1954" i="3"/>
  <c r="T1991" i="3"/>
  <c r="T3026" i="3"/>
  <c r="P3103" i="3"/>
  <c r="T3133" i="3"/>
  <c r="R3169" i="3"/>
  <c r="R3182" i="3"/>
  <c r="BK3210" i="3"/>
  <c r="J3210" i="3" s="1"/>
  <c r="J121" i="3" s="1"/>
  <c r="T3398" i="3"/>
  <c r="P3437" i="3"/>
  <c r="R135" i="4"/>
  <c r="BK188" i="4"/>
  <c r="J188" i="4"/>
  <c r="J102" i="4" s="1"/>
  <c r="BK276" i="4"/>
  <c r="J276" i="4"/>
  <c r="J103" i="4"/>
  <c r="P305" i="4"/>
  <c r="T378" i="4"/>
  <c r="P447" i="4"/>
  <c r="P500" i="4"/>
  <c r="T527" i="4"/>
  <c r="P544" i="4"/>
  <c r="R593" i="4"/>
  <c r="P166" i="5"/>
  <c r="R199" i="5"/>
  <c r="R226" i="5"/>
  <c r="P249" i="5"/>
  <c r="T258" i="5"/>
  <c r="R296" i="5"/>
  <c r="T320" i="5"/>
  <c r="T373" i="5"/>
  <c r="R388" i="5"/>
  <c r="T421" i="5"/>
  <c r="R483" i="5"/>
  <c r="T514" i="5"/>
  <c r="T530" i="5"/>
  <c r="R557" i="5"/>
  <c r="R574" i="5"/>
  <c r="T609" i="5"/>
  <c r="P627" i="5"/>
  <c r="BK654" i="5"/>
  <c r="J654" i="5"/>
  <c r="J122" i="5"/>
  <c r="BK663" i="5"/>
  <c r="J663" i="5" s="1"/>
  <c r="J123" i="5" s="1"/>
  <c r="R679" i="5"/>
  <c r="T708" i="5"/>
  <c r="P761" i="5"/>
  <c r="T822" i="5"/>
  <c r="R847" i="5"/>
  <c r="R871" i="5"/>
  <c r="T884" i="5"/>
  <c r="P912" i="5"/>
  <c r="P924" i="5"/>
  <c r="T957" i="5"/>
  <c r="T980" i="5"/>
  <c r="BK992" i="5"/>
  <c r="J992" i="5"/>
  <c r="J139" i="5" s="1"/>
  <c r="R1017" i="5"/>
  <c r="R1047" i="5"/>
  <c r="P120" i="6"/>
  <c r="AU101" i="1" s="1"/>
  <c r="P120" i="7"/>
  <c r="AU102" i="1"/>
  <c r="BK120" i="8"/>
  <c r="J120" i="8" s="1"/>
  <c r="R124" i="9"/>
  <c r="P201" i="9"/>
  <c r="R426" i="9"/>
  <c r="P499" i="9"/>
  <c r="T668" i="9"/>
  <c r="R145" i="10"/>
  <c r="P168" i="10"/>
  <c r="BK191" i="10"/>
  <c r="J191" i="10" s="1"/>
  <c r="J99" i="10" s="1"/>
  <c r="T216" i="10"/>
  <c r="T271" i="10"/>
  <c r="R296" i="10"/>
  <c r="R321" i="10"/>
  <c r="T344" i="10"/>
  <c r="R377" i="10"/>
  <c r="T408" i="10"/>
  <c r="P415" i="10"/>
  <c r="T420" i="10"/>
  <c r="T437" i="10"/>
  <c r="T448" i="10"/>
  <c r="BK461" i="10"/>
  <c r="J461" i="10"/>
  <c r="J111" i="10" s="1"/>
  <c r="P474" i="10"/>
  <c r="P483" i="10"/>
  <c r="R520" i="10"/>
  <c r="P535" i="10"/>
  <c r="BK542" i="10"/>
  <c r="J542" i="10"/>
  <c r="J116" i="10"/>
  <c r="BK555" i="10"/>
  <c r="J555" i="10" s="1"/>
  <c r="J117" i="10" s="1"/>
  <c r="BK572" i="10"/>
  <c r="J572" i="10" s="1"/>
  <c r="J118" i="10" s="1"/>
  <c r="BK577" i="10"/>
  <c r="J577" i="10"/>
  <c r="J119" i="10" s="1"/>
  <c r="T606" i="10"/>
  <c r="T633" i="10"/>
  <c r="R648" i="10"/>
  <c r="R659" i="10"/>
  <c r="T666" i="10"/>
  <c r="T148" i="11"/>
  <c r="T213" i="11"/>
  <c r="BK235" i="11"/>
  <c r="J235" i="11" s="1"/>
  <c r="J103" i="11" s="1"/>
  <c r="R259" i="11"/>
  <c r="T270" i="11"/>
  <c r="P287" i="11"/>
  <c r="P304" i="11"/>
  <c r="P323" i="11"/>
  <c r="T414" i="11"/>
  <c r="R671" i="11"/>
  <c r="T780" i="11"/>
  <c r="BK799" i="11"/>
  <c r="J799" i="11" s="1"/>
  <c r="J116" i="11" s="1"/>
  <c r="BK818" i="11"/>
  <c r="J818" i="11"/>
  <c r="J117" i="11" s="1"/>
  <c r="R831" i="11"/>
  <c r="P850" i="11"/>
  <c r="R138" i="12"/>
  <c r="R195" i="12"/>
  <c r="BK202" i="12"/>
  <c r="J202" i="12"/>
  <c r="J103" i="12"/>
  <c r="P285" i="12"/>
  <c r="BK293" i="12"/>
  <c r="J293" i="12"/>
  <c r="J105" i="12"/>
  <c r="P304" i="12"/>
  <c r="T310" i="12"/>
  <c r="T322" i="12"/>
  <c r="T309" i="12" s="1"/>
  <c r="T337" i="12"/>
  <c r="T336" i="12" s="1"/>
  <c r="R139" i="13"/>
  <c r="R213" i="13"/>
  <c r="R229" i="13"/>
  <c r="BK246" i="13"/>
  <c r="J246" i="13"/>
  <c r="J104" i="13"/>
  <c r="P394" i="13"/>
  <c r="P405" i="13"/>
  <c r="P422" i="13"/>
  <c r="T428" i="13"/>
  <c r="T427" i="13" s="1"/>
  <c r="T441" i="13"/>
  <c r="T456" i="13"/>
  <c r="T455" i="13"/>
  <c r="T136" i="14"/>
  <c r="T135" i="14" s="1"/>
  <c r="T134" i="14" s="1"/>
  <c r="R160" i="14"/>
  <c r="R171" i="14"/>
  <c r="P177" i="14"/>
  <c r="P265" i="14"/>
  <c r="R282" i="14"/>
  <c r="R292" i="14"/>
  <c r="R142" i="15"/>
  <c r="BK198" i="15"/>
  <c r="J198" i="15"/>
  <c r="J102" i="15" s="1"/>
  <c r="BK225" i="15"/>
  <c r="J225" i="15"/>
  <c r="J105" i="15"/>
  <c r="BK247" i="15"/>
  <c r="J247" i="15"/>
  <c r="J106" i="15"/>
  <c r="P264" i="15"/>
  <c r="R270" i="15"/>
  <c r="R269" i="15"/>
  <c r="P294" i="15"/>
  <c r="P293" i="15"/>
  <c r="BK307" i="15"/>
  <c r="J307" i="15"/>
  <c r="J113" i="15"/>
  <c r="R323" i="15"/>
  <c r="R322" i="15" s="1"/>
  <c r="R126" i="16"/>
  <c r="R167" i="16"/>
  <c r="P135" i="2"/>
  <c r="R244" i="2"/>
  <c r="P547" i="2"/>
  <c r="R565" i="2"/>
  <c r="R578" i="2"/>
  <c r="T626" i="2"/>
  <c r="R146" i="3"/>
  <c r="P198" i="3"/>
  <c r="R261" i="3"/>
  <c r="BK505" i="3"/>
  <c r="J505" i="3" s="1"/>
  <c r="J101" i="3" s="1"/>
  <c r="BK810" i="3"/>
  <c r="J810" i="3" s="1"/>
  <c r="J102" i="3" s="1"/>
  <c r="R843" i="3"/>
  <c r="T1096" i="3"/>
  <c r="T1223" i="3"/>
  <c r="P1237" i="3"/>
  <c r="R1264" i="3"/>
  <c r="T1367" i="3"/>
  <c r="R1378" i="3"/>
  <c r="BK1690" i="3"/>
  <c r="J1690" i="3"/>
  <c r="J112" i="3"/>
  <c r="BK1886" i="3"/>
  <c r="J1886" i="3" s="1"/>
  <c r="J113" i="3" s="1"/>
  <c r="BK1954" i="3"/>
  <c r="J1954" i="3" s="1"/>
  <c r="J114" i="3" s="1"/>
  <c r="BK1991" i="3"/>
  <c r="J1991" i="3"/>
  <c r="J115" i="3" s="1"/>
  <c r="P3026" i="3"/>
  <c r="T3103" i="3"/>
  <c r="BK3133" i="3"/>
  <c r="J3133" i="3" s="1"/>
  <c r="J118" i="3" s="1"/>
  <c r="BK3169" i="3"/>
  <c r="J3169" i="3"/>
  <c r="J119" i="3" s="1"/>
  <c r="BK3182" i="3"/>
  <c r="J3182" i="3"/>
  <c r="J120" i="3" s="1"/>
  <c r="P3210" i="3"/>
  <c r="BK3398" i="3"/>
  <c r="J3398" i="3"/>
  <c r="J123" i="3"/>
  <c r="R3437" i="3"/>
  <c r="T135" i="4"/>
  <c r="P188" i="4"/>
  <c r="R276" i="4"/>
  <c r="R305" i="4"/>
  <c r="BK378" i="4"/>
  <c r="J378" i="4"/>
  <c r="J105" i="4"/>
  <c r="BK447" i="4"/>
  <c r="J447" i="4" s="1"/>
  <c r="J106" i="4" s="1"/>
  <c r="T500" i="4"/>
  <c r="R527" i="4"/>
  <c r="BK544" i="4"/>
  <c r="J544" i="4"/>
  <c r="J109" i="4"/>
  <c r="T593" i="4"/>
  <c r="T166" i="5"/>
  <c r="T199" i="5"/>
  <c r="P226" i="5"/>
  <c r="R249" i="5"/>
  <c r="P258" i="5"/>
  <c r="T296" i="5"/>
  <c r="R320" i="5"/>
  <c r="BK373" i="5"/>
  <c r="J373" i="5" s="1"/>
  <c r="J109" i="5" s="1"/>
  <c r="BK388" i="5"/>
  <c r="J388" i="5" s="1"/>
  <c r="J110" i="5" s="1"/>
  <c r="P421" i="5"/>
  <c r="BK483" i="5"/>
  <c r="J483" i="5" s="1"/>
  <c r="J113" i="5" s="1"/>
  <c r="R514" i="5"/>
  <c r="R436" i="5" s="1"/>
  <c r="P530" i="5"/>
  <c r="BK557" i="5"/>
  <c r="J557" i="5" s="1"/>
  <c r="J117" i="5" s="1"/>
  <c r="BK574" i="5"/>
  <c r="J574" i="5" s="1"/>
  <c r="J118" i="5" s="1"/>
  <c r="BK609" i="5"/>
  <c r="J609" i="5"/>
  <c r="J119" i="5" s="1"/>
  <c r="BK627" i="5"/>
  <c r="J627" i="5"/>
  <c r="J121" i="5"/>
  <c r="T654" i="5"/>
  <c r="R663" i="5"/>
  <c r="T679" i="5"/>
  <c r="T678" i="5"/>
  <c r="BK708" i="5"/>
  <c r="J708" i="5" s="1"/>
  <c r="J126" i="5" s="1"/>
  <c r="BK761" i="5"/>
  <c r="J761" i="5" s="1"/>
  <c r="J127" i="5" s="1"/>
  <c r="BK822" i="5"/>
  <c r="J822" i="5"/>
  <c r="J128" i="5" s="1"/>
  <c r="P847" i="5"/>
  <c r="BK871" i="5"/>
  <c r="R884" i="5"/>
  <c r="T912" i="5"/>
  <c r="T924" i="5"/>
  <c r="T923" i="5"/>
  <c r="R957" i="5"/>
  <c r="BK980" i="5"/>
  <c r="J980" i="5" s="1"/>
  <c r="J137" i="5" s="1"/>
  <c r="R992" i="5"/>
  <c r="R991" i="5" s="1"/>
  <c r="BK1017" i="5"/>
  <c r="J1017" i="5"/>
  <c r="J140" i="5"/>
  <c r="BK1047" i="5"/>
  <c r="J1047" i="5" s="1"/>
  <c r="J141" i="5" s="1"/>
  <c r="T120" i="6"/>
  <c r="BK120" i="7"/>
  <c r="J120" i="7" s="1"/>
  <c r="R120" i="8"/>
  <c r="BK124" i="9"/>
  <c r="J124" i="9" s="1"/>
  <c r="J98" i="9" s="1"/>
  <c r="T201" i="9"/>
  <c r="P426" i="9"/>
  <c r="T499" i="9"/>
  <c r="R668" i="9"/>
  <c r="T145" i="10"/>
  <c r="R168" i="10"/>
  <c r="T191" i="10"/>
  <c r="R216" i="10"/>
  <c r="BK271" i="10"/>
  <c r="J271" i="10"/>
  <c r="J101" i="10" s="1"/>
  <c r="T296" i="10"/>
  <c r="T321" i="10"/>
  <c r="R344" i="10"/>
  <c r="T377" i="10"/>
  <c r="R408" i="10"/>
  <c r="R415" i="10"/>
  <c r="P420" i="10"/>
  <c r="R437" i="10"/>
  <c r="P448" i="10"/>
  <c r="T461" i="10"/>
  <c r="R474" i="10"/>
  <c r="T483" i="10"/>
  <c r="P520" i="10"/>
  <c r="R535" i="10"/>
  <c r="T542" i="10"/>
  <c r="P555" i="10"/>
  <c r="T572" i="10"/>
  <c r="R577" i="10"/>
  <c r="BK606" i="10"/>
  <c r="J606" i="10" s="1"/>
  <c r="J120" i="10" s="1"/>
  <c r="BK633" i="10"/>
  <c r="J633" i="10" s="1"/>
  <c r="J121" i="10" s="1"/>
  <c r="P648" i="10"/>
  <c r="BK659" i="10"/>
  <c r="J659" i="10" s="1"/>
  <c r="J123" i="10" s="1"/>
  <c r="BK666" i="10"/>
  <c r="J666" i="10"/>
  <c r="J124" i="10"/>
  <c r="BK148" i="11"/>
  <c r="J148" i="11" s="1"/>
  <c r="J100" i="11" s="1"/>
  <c r="R213" i="11"/>
  <c r="R235" i="11"/>
  <c r="P259" i="11"/>
  <c r="BK270" i="11"/>
  <c r="J270" i="11"/>
  <c r="J106" i="11" s="1"/>
  <c r="R287" i="11"/>
  <c r="R304" i="11"/>
  <c r="T323" i="11"/>
  <c r="BK414" i="11"/>
  <c r="J414" i="11" s="1"/>
  <c r="J112" i="11"/>
  <c r="BK658" i="11"/>
  <c r="J658" i="11" s="1"/>
  <c r="J113" i="11" s="1"/>
  <c r="T658" i="11"/>
  <c r="BK671" i="11"/>
  <c r="J671" i="11" s="1"/>
  <c r="J114" i="11" s="1"/>
  <c r="BK780" i="11"/>
  <c r="J780" i="11" s="1"/>
  <c r="J115" i="11" s="1"/>
  <c r="P799" i="11"/>
  <c r="P818" i="11"/>
  <c r="T831" i="11"/>
  <c r="T850" i="11"/>
  <c r="T138" i="12"/>
  <c r="T195" i="12"/>
  <c r="T202" i="12"/>
  <c r="T285" i="12"/>
  <c r="P293" i="12"/>
  <c r="T304" i="12"/>
  <c r="P310" i="12"/>
  <c r="R322" i="12"/>
  <c r="BK337" i="12"/>
  <c r="J337" i="12"/>
  <c r="J111" i="12"/>
  <c r="BK139" i="13"/>
  <c r="J139" i="13" s="1"/>
  <c r="J100" i="13" s="1"/>
  <c r="BK213" i="13"/>
  <c r="J213" i="13" s="1"/>
  <c r="J101" i="13" s="1"/>
  <c r="BK229" i="13"/>
  <c r="J229" i="13" s="1"/>
  <c r="J103" i="13" s="1"/>
  <c r="T246" i="13"/>
  <c r="T394" i="13"/>
  <c r="T405" i="13"/>
  <c r="R422" i="13"/>
  <c r="P428" i="13"/>
  <c r="P427" i="13"/>
  <c r="BK441" i="13"/>
  <c r="J441" i="13" s="1"/>
  <c r="J110" i="13" s="1"/>
  <c r="P456" i="13"/>
  <c r="P455" i="13" s="1"/>
  <c r="P136" i="14"/>
  <c r="P160" i="14"/>
  <c r="BK171" i="14"/>
  <c r="J171" i="14" s="1"/>
  <c r="J102" i="14" s="1"/>
  <c r="R177" i="14"/>
  <c r="R176" i="14"/>
  <c r="R265" i="14"/>
  <c r="P282" i="14"/>
  <c r="P292" i="14"/>
  <c r="T142" i="15"/>
  <c r="T198" i="15"/>
  <c r="T225" i="15"/>
  <c r="T247" i="15"/>
  <c r="T264" i="15"/>
  <c r="T270" i="15"/>
  <c r="T269" i="15" s="1"/>
  <c r="BK294" i="15"/>
  <c r="J294" i="15"/>
  <c r="J112" i="15"/>
  <c r="R307" i="15"/>
  <c r="T323" i="15"/>
  <c r="T322" i="15"/>
  <c r="BK126" i="16"/>
  <c r="BK167" i="16"/>
  <c r="J167" i="16" s="1"/>
  <c r="J99" i="16" s="1"/>
  <c r="T167" i="16"/>
  <c r="R177" i="16"/>
  <c r="BK135" i="2"/>
  <c r="J135" i="2"/>
  <c r="J98" i="2"/>
  <c r="P244" i="2"/>
  <c r="BK547" i="2"/>
  <c r="J547" i="2"/>
  <c r="J101" i="2"/>
  <c r="BK565" i="2"/>
  <c r="J565" i="2" s="1"/>
  <c r="J104" i="2" s="1"/>
  <c r="BK578" i="2"/>
  <c r="J578" i="2" s="1"/>
  <c r="J105" i="2" s="1"/>
  <c r="BK626" i="2"/>
  <c r="J626" i="2"/>
  <c r="J106" i="2" s="1"/>
  <c r="R661" i="2"/>
  <c r="BK146" i="3"/>
  <c r="J146" i="3"/>
  <c r="J98" i="3" s="1"/>
  <c r="T198" i="3"/>
  <c r="T261" i="3"/>
  <c r="P505" i="3"/>
  <c r="T810" i="3"/>
  <c r="T843" i="3"/>
  <c r="BK1096" i="3"/>
  <c r="J1096" i="3" s="1"/>
  <c r="J104" i="3" s="1"/>
  <c r="BK1223" i="3"/>
  <c r="J1223" i="3"/>
  <c r="J105" i="3" s="1"/>
  <c r="BK1237" i="3"/>
  <c r="J1237" i="3" s="1"/>
  <c r="J108" i="3"/>
  <c r="T1264" i="3"/>
  <c r="R1367" i="3"/>
  <c r="T1378" i="3"/>
  <c r="T1690" i="3"/>
  <c r="P1886" i="3"/>
  <c r="R1954" i="3"/>
  <c r="R1991" i="3"/>
  <c r="BK3026" i="3"/>
  <c r="J3026" i="3"/>
  <c r="J116" i="3" s="1"/>
  <c r="R3103" i="3"/>
  <c r="P3133" i="3"/>
  <c r="P3169" i="3"/>
  <c r="P3182" i="3"/>
  <c r="T3210" i="3"/>
  <c r="R3398" i="3"/>
  <c r="BK3437" i="3"/>
  <c r="J3437" i="3" s="1"/>
  <c r="J124" i="3" s="1"/>
  <c r="BK135" i="4"/>
  <c r="J135" i="4" s="1"/>
  <c r="J101" i="4" s="1"/>
  <c r="T188" i="4"/>
  <c r="P276" i="4"/>
  <c r="T305" i="4"/>
  <c r="R378" i="4"/>
  <c r="T447" i="4"/>
  <c r="BK500" i="4"/>
  <c r="J500" i="4"/>
  <c r="J107" i="4" s="1"/>
  <c r="BK527" i="4"/>
  <c r="J527" i="4"/>
  <c r="J108" i="4"/>
  <c r="R544" i="4"/>
  <c r="P593" i="4"/>
  <c r="BK166" i="5"/>
  <c r="J166" i="5"/>
  <c r="J101" i="5" s="1"/>
  <c r="BK199" i="5"/>
  <c r="J199" i="5"/>
  <c r="J102" i="5" s="1"/>
  <c r="BK226" i="5"/>
  <c r="J226" i="5"/>
  <c r="J103" i="5"/>
  <c r="BK249" i="5"/>
  <c r="J249" i="5" s="1"/>
  <c r="J104" i="5" s="1"/>
  <c r="BK258" i="5"/>
  <c r="J258" i="5"/>
  <c r="J105" i="5" s="1"/>
  <c r="BK296" i="5"/>
  <c r="J296" i="5"/>
  <c r="J106" i="5"/>
  <c r="P320" i="5"/>
  <c r="P373" i="5"/>
  <c r="P319" i="5" s="1"/>
  <c r="T388" i="5"/>
  <c r="R421" i="5"/>
  <c r="T483" i="5"/>
  <c r="T436" i="5"/>
  <c r="P514" i="5"/>
  <c r="P436" i="5" s="1"/>
  <c r="R530" i="5"/>
  <c r="P557" i="5"/>
  <c r="P574" i="5"/>
  <c r="P609" i="5"/>
  <c r="R627" i="5"/>
  <c r="R626" i="5"/>
  <c r="R654" i="5"/>
  <c r="P663" i="5"/>
  <c r="P679" i="5"/>
  <c r="P678" i="5"/>
  <c r="R708" i="5"/>
  <c r="R761" i="5"/>
  <c r="R822" i="5"/>
  <c r="BK847" i="5"/>
  <c r="J847" i="5" s="1"/>
  <c r="J129" i="5" s="1"/>
  <c r="T871" i="5"/>
  <c r="T870" i="5"/>
  <c r="BK884" i="5"/>
  <c r="J884" i="5" s="1"/>
  <c r="J132" i="5" s="1"/>
  <c r="BK912" i="5"/>
  <c r="J912" i="5" s="1"/>
  <c r="J133" i="5" s="1"/>
  <c r="R924" i="5"/>
  <c r="R923" i="5"/>
  <c r="P957" i="5"/>
  <c r="R980" i="5"/>
  <c r="P992" i="5"/>
  <c r="P991" i="5"/>
  <c r="T1017" i="5"/>
  <c r="T1047" i="5"/>
  <c r="BK120" i="6"/>
  <c r="J120" i="6"/>
  <c r="J98" i="6" s="1"/>
  <c r="T120" i="7"/>
  <c r="P120" i="8"/>
  <c r="AU103" i="1"/>
  <c r="T124" i="9"/>
  <c r="R201" i="9"/>
  <c r="T426" i="9"/>
  <c r="BK499" i="9"/>
  <c r="J499" i="9" s="1"/>
  <c r="J101" i="9" s="1"/>
  <c r="BK668" i="9"/>
  <c r="J668" i="9"/>
  <c r="J102" i="9"/>
  <c r="P145" i="10"/>
  <c r="BK168" i="10"/>
  <c r="J168" i="10"/>
  <c r="J98" i="10"/>
  <c r="R191" i="10"/>
  <c r="BK216" i="10"/>
  <c r="J216" i="10"/>
  <c r="J100" i="10"/>
  <c r="R271" i="10"/>
  <c r="P296" i="10"/>
  <c r="BK321" i="10"/>
  <c r="J321" i="10"/>
  <c r="J103" i="10" s="1"/>
  <c r="P344" i="10"/>
  <c r="BK377" i="10"/>
  <c r="J377" i="10"/>
  <c r="J105" i="10" s="1"/>
  <c r="P408" i="10"/>
  <c r="T415" i="10"/>
  <c r="R420" i="10"/>
  <c r="P437" i="10"/>
  <c r="R448" i="10"/>
  <c r="R461" i="10"/>
  <c r="T474" i="10"/>
  <c r="R483" i="10"/>
  <c r="T520" i="10"/>
  <c r="T535" i="10"/>
  <c r="R542" i="10"/>
  <c r="R555" i="10"/>
  <c r="P572" i="10"/>
  <c r="T577" i="10"/>
  <c r="P606" i="10"/>
  <c r="P633" i="10"/>
  <c r="BK648" i="10"/>
  <c r="J648" i="10" s="1"/>
  <c r="J122" i="10" s="1"/>
  <c r="T659" i="10"/>
  <c r="R666" i="10"/>
  <c r="P148" i="11"/>
  <c r="P147" i="11" s="1"/>
  <c r="P213" i="11"/>
  <c r="P235" i="11"/>
  <c r="T259" i="11"/>
  <c r="P270" i="11"/>
  <c r="BK287" i="11"/>
  <c r="J287" i="11"/>
  <c r="J109" i="11" s="1"/>
  <c r="BK304" i="11"/>
  <c r="J304" i="11" s="1"/>
  <c r="J110" i="11"/>
  <c r="BK323" i="11"/>
  <c r="J323" i="11" s="1"/>
  <c r="J111" i="11" s="1"/>
  <c r="P414" i="11"/>
  <c r="P658" i="11"/>
  <c r="P671" i="11"/>
  <c r="R780" i="11"/>
  <c r="T799" i="11"/>
  <c r="T818" i="11"/>
  <c r="P831" i="11"/>
  <c r="R850" i="11"/>
  <c r="BK138" i="12"/>
  <c r="J138" i="12" s="1"/>
  <c r="J100" i="12" s="1"/>
  <c r="BK195" i="12"/>
  <c r="J195" i="12"/>
  <c r="J102" i="12" s="1"/>
  <c r="R202" i="12"/>
  <c r="R285" i="12"/>
  <c r="R293" i="12"/>
  <c r="BK304" i="12"/>
  <c r="J304" i="12"/>
  <c r="J106" i="12" s="1"/>
  <c r="R310" i="12"/>
  <c r="R309" i="12" s="1"/>
  <c r="P322" i="12"/>
  <c r="R337" i="12"/>
  <c r="R336" i="12"/>
  <c r="P139" i="13"/>
  <c r="P213" i="13"/>
  <c r="T229" i="13"/>
  <c r="P246" i="13"/>
  <c r="R394" i="13"/>
  <c r="R405" i="13"/>
  <c r="T422" i="13"/>
  <c r="R428" i="13"/>
  <c r="R427" i="13" s="1"/>
  <c r="R441" i="13"/>
  <c r="R456" i="13"/>
  <c r="R455" i="13"/>
  <c r="BK136" i="14"/>
  <c r="BK135" i="14" s="1"/>
  <c r="J135" i="14" s="1"/>
  <c r="J99" i="14" s="1"/>
  <c r="BK160" i="14"/>
  <c r="J160" i="14"/>
  <c r="J101" i="14" s="1"/>
  <c r="P171" i="14"/>
  <c r="BK177" i="14"/>
  <c r="J177" i="14"/>
  <c r="J104" i="14" s="1"/>
  <c r="BK265" i="14"/>
  <c r="J265" i="14" s="1"/>
  <c r="J105" i="14"/>
  <c r="BK282" i="14"/>
  <c r="J282" i="14" s="1"/>
  <c r="J106" i="14" s="1"/>
  <c r="BK292" i="14"/>
  <c r="J292" i="14"/>
  <c r="J107" i="14" s="1"/>
  <c r="BK142" i="15"/>
  <c r="J142" i="15" s="1"/>
  <c r="J100" i="15" s="1"/>
  <c r="P198" i="15"/>
  <c r="R225" i="15"/>
  <c r="P247" i="15"/>
  <c r="BK264" i="15"/>
  <c r="J264" i="15" s="1"/>
  <c r="J107" i="15" s="1"/>
  <c r="BK270" i="15"/>
  <c r="J270" i="15"/>
  <c r="J109" i="15" s="1"/>
  <c r="T294" i="15"/>
  <c r="T293" i="15" s="1"/>
  <c r="T307" i="15"/>
  <c r="BK323" i="15"/>
  <c r="J323" i="15" s="1"/>
  <c r="J115" i="15" s="1"/>
  <c r="P126" i="16"/>
  <c r="P125" i="16" s="1"/>
  <c r="P124" i="16" s="1"/>
  <c r="AU112" i="1" s="1"/>
  <c r="P167" i="16"/>
  <c r="BK177" i="16"/>
  <c r="J177" i="16" s="1"/>
  <c r="J100" i="16" s="1"/>
  <c r="T177" i="16"/>
  <c r="BK232" i="11"/>
  <c r="J232" i="11" s="1"/>
  <c r="J102" i="11" s="1"/>
  <c r="BK467" i="13"/>
  <c r="J467" i="13" s="1"/>
  <c r="J113" i="13" s="1"/>
  <c r="BK470" i="13"/>
  <c r="J470" i="13"/>
  <c r="J114" i="13" s="1"/>
  <c r="BK192" i="15"/>
  <c r="J192" i="15" s="1"/>
  <c r="J101" i="15" s="1"/>
  <c r="BK866" i="11"/>
  <c r="J866" i="11" s="1"/>
  <c r="J123" i="11" s="1"/>
  <c r="BK354" i="12"/>
  <c r="J354" i="12" s="1"/>
  <c r="J114" i="12" s="1"/>
  <c r="BK214" i="15"/>
  <c r="J214" i="15"/>
  <c r="J103" i="15" s="1"/>
  <c r="BK219" i="15"/>
  <c r="J219" i="15" s="1"/>
  <c r="J104" i="15" s="1"/>
  <c r="BK193" i="16"/>
  <c r="J193" i="16" s="1"/>
  <c r="J101" i="16" s="1"/>
  <c r="BK561" i="2"/>
  <c r="J561" i="2" s="1"/>
  <c r="J102" i="2" s="1"/>
  <c r="BK661" i="2"/>
  <c r="J661" i="2"/>
  <c r="J111" i="2" s="1"/>
  <c r="BK3379" i="3"/>
  <c r="J3379" i="3" s="1"/>
  <c r="J122" i="3" s="1"/>
  <c r="BK436" i="5"/>
  <c r="J436" i="5" s="1"/>
  <c r="J112" i="5" s="1"/>
  <c r="BK283" i="11"/>
  <c r="J283" i="11" s="1"/>
  <c r="J107" i="11" s="1"/>
  <c r="BK860" i="11"/>
  <c r="J860" i="11"/>
  <c r="J121" i="11" s="1"/>
  <c r="BK863" i="11"/>
  <c r="J863" i="11" s="1"/>
  <c r="J122" i="11" s="1"/>
  <c r="BK348" i="12"/>
  <c r="J348" i="12" s="1"/>
  <c r="J112" i="12" s="1"/>
  <c r="BK351" i="12"/>
  <c r="J351" i="12" s="1"/>
  <c r="J113" i="12" s="1"/>
  <c r="BK221" i="13"/>
  <c r="J221" i="13"/>
  <c r="J102" i="13" s="1"/>
  <c r="BK473" i="13"/>
  <c r="J473" i="13" s="1"/>
  <c r="J115" i="13" s="1"/>
  <c r="BK305" i="14"/>
  <c r="J305" i="14" s="1"/>
  <c r="J110" i="14" s="1"/>
  <c r="BK308" i="14"/>
  <c r="J308" i="14" s="1"/>
  <c r="J111" i="14" s="1"/>
  <c r="BK311" i="14"/>
  <c r="J311" i="14"/>
  <c r="J112" i="14" s="1"/>
  <c r="BK240" i="2"/>
  <c r="J240" i="2" s="1"/>
  <c r="J99" i="2" s="1"/>
  <c r="BK638" i="2"/>
  <c r="J638" i="2" s="1"/>
  <c r="J107" i="2" s="1"/>
  <c r="BK646" i="2"/>
  <c r="J646" i="2" s="1"/>
  <c r="J108" i="2" s="1"/>
  <c r="BK650" i="2"/>
  <c r="J650" i="2"/>
  <c r="J109" i="2" s="1"/>
  <c r="BK654" i="2"/>
  <c r="J654" i="2" s="1"/>
  <c r="J110" i="2" s="1"/>
  <c r="BK689" i="2"/>
  <c r="J689" i="2" s="1"/>
  <c r="J113" i="2" s="1"/>
  <c r="BK1233" i="3"/>
  <c r="J1233" i="3" s="1"/>
  <c r="J106" i="3" s="1"/>
  <c r="BK250" i="11"/>
  <c r="J250" i="11"/>
  <c r="J104" i="11" s="1"/>
  <c r="BK869" i="11"/>
  <c r="J869" i="11" s="1"/>
  <c r="J124" i="11" s="1"/>
  <c r="BK189" i="12"/>
  <c r="J189" i="12" s="1"/>
  <c r="J101" i="12" s="1"/>
  <c r="BK287" i="15"/>
  <c r="J287" i="15" s="1"/>
  <c r="J110" i="15" s="1"/>
  <c r="BK334" i="15"/>
  <c r="J334" i="15"/>
  <c r="J116" i="15" s="1"/>
  <c r="BK337" i="15"/>
  <c r="J337" i="15" s="1"/>
  <c r="J117" i="15" s="1"/>
  <c r="BK340" i="15"/>
  <c r="J340" i="15" s="1"/>
  <c r="J118" i="15" s="1"/>
  <c r="BK197" i="16"/>
  <c r="J197" i="16" s="1"/>
  <c r="J102" i="16" s="1"/>
  <c r="BK202" i="16"/>
  <c r="J202" i="16"/>
  <c r="J104" i="16" s="1"/>
  <c r="E85" i="16"/>
  <c r="F121" i="16"/>
  <c r="BE130" i="16"/>
  <c r="BE136" i="16"/>
  <c r="BE145" i="16"/>
  <c r="BE148" i="16"/>
  <c r="BE181" i="16"/>
  <c r="BE203" i="16"/>
  <c r="BE205" i="16"/>
  <c r="BE127" i="16"/>
  <c r="BE153" i="16"/>
  <c r="BE162" i="16"/>
  <c r="BE171" i="16"/>
  <c r="BE184" i="16"/>
  <c r="BE187" i="16"/>
  <c r="BE190" i="16"/>
  <c r="BE194" i="16"/>
  <c r="BE198" i="16"/>
  <c r="BE208" i="16"/>
  <c r="J89" i="16"/>
  <c r="BE156" i="16"/>
  <c r="BE133" i="16"/>
  <c r="BE139" i="16"/>
  <c r="BE142" i="16"/>
  <c r="BE151" i="16"/>
  <c r="BE159" i="16"/>
  <c r="BE165" i="16"/>
  <c r="BE168" i="16"/>
  <c r="BE174" i="16"/>
  <c r="BE178" i="16"/>
  <c r="BE213" i="16"/>
  <c r="J91" i="15"/>
  <c r="E128" i="15"/>
  <c r="BE228" i="15"/>
  <c r="BE230" i="15"/>
  <c r="BE239" i="15"/>
  <c r="BE243" i="15"/>
  <c r="BE256" i="15"/>
  <c r="BE260" i="15"/>
  <c r="BE262" i="15"/>
  <c r="BE265" i="15"/>
  <c r="BE267" i="15"/>
  <c r="BE271" i="15"/>
  <c r="BE276" i="15"/>
  <c r="BE281" i="15"/>
  <c r="BE295" i="15"/>
  <c r="BE317" i="15"/>
  <c r="BE329" i="15"/>
  <c r="BE157" i="15"/>
  <c r="BE183" i="15"/>
  <c r="BE250" i="15"/>
  <c r="BE283" i="15"/>
  <c r="BE300" i="15"/>
  <c r="BE324" i="15"/>
  <c r="BE335" i="15"/>
  <c r="BE338" i="15"/>
  <c r="BE341" i="15"/>
  <c r="J136" i="14"/>
  <c r="J100" i="14" s="1"/>
  <c r="F94" i="15"/>
  <c r="BE153" i="15"/>
  <c r="BE161" i="15"/>
  <c r="BE174" i="15"/>
  <c r="BE176" i="15"/>
  <c r="BE226" i="15"/>
  <c r="BE254" i="15"/>
  <c r="BE305" i="15"/>
  <c r="BE315" i="15"/>
  <c r="BE143" i="15"/>
  <c r="BE148" i="15"/>
  <c r="BE163" i="15"/>
  <c r="BE170" i="15"/>
  <c r="BE178" i="15"/>
  <c r="BE188" i="15"/>
  <c r="BE193" i="15"/>
  <c r="BE199" i="15"/>
  <c r="BE204" i="15"/>
  <c r="BE209" i="15"/>
  <c r="BE215" i="15"/>
  <c r="BE220" i="15"/>
  <c r="BE248" i="15"/>
  <c r="BE285" i="15"/>
  <c r="BE288" i="15"/>
  <c r="BE308" i="15"/>
  <c r="J128" i="14"/>
  <c r="BE156" i="14"/>
  <c r="BE161" i="14"/>
  <c r="BE172" i="14"/>
  <c r="BE193" i="14"/>
  <c r="BE198" i="14"/>
  <c r="BE203" i="14"/>
  <c r="BE218" i="14"/>
  <c r="BE245" i="14"/>
  <c r="BE263" i="14"/>
  <c r="BE266" i="14"/>
  <c r="BE290" i="14"/>
  <c r="BE293" i="14"/>
  <c r="BE309" i="14"/>
  <c r="BE312" i="14"/>
  <c r="E122" i="14"/>
  <c r="BE147" i="14"/>
  <c r="BE163" i="14"/>
  <c r="BE174" i="14"/>
  <c r="BE188" i="14"/>
  <c r="BE213" i="14"/>
  <c r="BE223" i="14"/>
  <c r="BE228" i="14"/>
  <c r="BE233" i="14"/>
  <c r="BE276" i="14"/>
  <c r="BE278" i="14"/>
  <c r="BE288" i="14"/>
  <c r="BE306" i="14"/>
  <c r="BK427" i="13"/>
  <c r="F94" i="14"/>
  <c r="BE141" i="14"/>
  <c r="BE145" i="14"/>
  <c r="BE178" i="14"/>
  <c r="BE183" i="14"/>
  <c r="BE208" i="14"/>
  <c r="BE257" i="14"/>
  <c r="BE259" i="14"/>
  <c r="BE271" i="14"/>
  <c r="BE283" i="14"/>
  <c r="BE298" i="14"/>
  <c r="BE137" i="14"/>
  <c r="BE151" i="14"/>
  <c r="BE165" i="14"/>
  <c r="BE169" i="14"/>
  <c r="BE238" i="14"/>
  <c r="BE243" i="14"/>
  <c r="BE250" i="14"/>
  <c r="BE252" i="14"/>
  <c r="BE261" i="14"/>
  <c r="BE280" i="14"/>
  <c r="F134" i="13"/>
  <c r="BE147" i="13"/>
  <c r="BE239" i="13"/>
  <c r="BE285" i="13"/>
  <c r="BE289" i="13"/>
  <c r="BE291" i="13"/>
  <c r="BE301" i="13"/>
  <c r="BE317" i="13"/>
  <c r="BE319" i="13"/>
  <c r="BE329" i="13"/>
  <c r="BE349" i="13"/>
  <c r="BE389" i="13"/>
  <c r="BE395" i="13"/>
  <c r="BE406" i="13"/>
  <c r="BE408" i="13"/>
  <c r="E125" i="13"/>
  <c r="BE145" i="13"/>
  <c r="BE149" i="13"/>
  <c r="BE153" i="13"/>
  <c r="BE157" i="13"/>
  <c r="BE193" i="13"/>
  <c r="BE204" i="13"/>
  <c r="BE214" i="13"/>
  <c r="BE230" i="13"/>
  <c r="BE283" i="13"/>
  <c r="BE295" i="13"/>
  <c r="BE313" i="13"/>
  <c r="BE324" i="13"/>
  <c r="BE334" i="13"/>
  <c r="BE344" i="13"/>
  <c r="BE364" i="13"/>
  <c r="BE366" i="13"/>
  <c r="BE371" i="13"/>
  <c r="BE385" i="13"/>
  <c r="BE387" i="13"/>
  <c r="BE397" i="13"/>
  <c r="BE403" i="13"/>
  <c r="BE414" i="13"/>
  <c r="BE447" i="13"/>
  <c r="BE462" i="13"/>
  <c r="BE468" i="13"/>
  <c r="BE471" i="13"/>
  <c r="BE474" i="13"/>
  <c r="J131" i="13"/>
  <c r="BE140" i="13"/>
  <c r="BE159" i="13"/>
  <c r="BE169" i="13"/>
  <c r="BE209" i="13"/>
  <c r="BE219" i="13"/>
  <c r="BE222" i="13"/>
  <c r="BE232" i="13"/>
  <c r="BE252" i="13"/>
  <c r="BE257" i="13"/>
  <c r="BE279" i="13"/>
  <c r="BE307" i="13"/>
  <c r="BE354" i="13"/>
  <c r="BE373" i="13"/>
  <c r="BE399" i="13"/>
  <c r="BE449" i="13"/>
  <c r="BE453" i="13"/>
  <c r="BE457" i="13"/>
  <c r="BE164" i="13"/>
  <c r="BE174" i="13"/>
  <c r="BE178" i="13"/>
  <c r="BE182" i="13"/>
  <c r="BE184" i="13"/>
  <c r="BE191" i="13"/>
  <c r="BE195" i="13"/>
  <c r="BE200" i="13"/>
  <c r="BE237" i="13"/>
  <c r="BE241" i="13"/>
  <c r="BE247" i="13"/>
  <c r="BE262" i="13"/>
  <c r="BE267" i="13"/>
  <c r="BE271" i="13"/>
  <c r="BE273" i="13"/>
  <c r="BE277" i="13"/>
  <c r="BE297" i="13"/>
  <c r="BE303" i="13"/>
  <c r="BE309" i="13"/>
  <c r="BE339" i="13"/>
  <c r="BE359" i="13"/>
  <c r="BE378" i="13"/>
  <c r="BE380" i="13"/>
  <c r="BE412" i="13"/>
  <c r="BE418" i="13"/>
  <c r="BE420" i="13"/>
  <c r="BE423" i="13"/>
  <c r="BE425" i="13"/>
  <c r="BE429" i="13"/>
  <c r="BE434" i="13"/>
  <c r="BE439" i="13"/>
  <c r="BE442" i="13"/>
  <c r="BE451" i="13"/>
  <c r="J130" i="12"/>
  <c r="F133" i="12"/>
  <c r="BE163" i="12"/>
  <c r="BE171" i="12"/>
  <c r="BE175" i="12"/>
  <c r="BE190" i="12"/>
  <c r="BE208" i="12"/>
  <c r="BE231" i="12"/>
  <c r="BE252" i="12"/>
  <c r="BE259" i="12"/>
  <c r="BE271" i="12"/>
  <c r="BE307" i="12"/>
  <c r="BE330" i="12"/>
  <c r="BE144" i="12"/>
  <c r="BE146" i="12"/>
  <c r="BE154" i="12"/>
  <c r="BE180" i="12"/>
  <c r="BE243" i="12"/>
  <c r="BE245" i="12"/>
  <c r="BE247" i="12"/>
  <c r="BE254" i="12"/>
  <c r="BE261" i="12"/>
  <c r="BE266" i="12"/>
  <c r="BE273" i="12"/>
  <c r="BE294" i="12"/>
  <c r="BE296" i="12"/>
  <c r="BE300" i="12"/>
  <c r="BE302" i="12"/>
  <c r="BE316" i="12"/>
  <c r="BE332" i="12"/>
  <c r="BE334" i="12"/>
  <c r="E85" i="12"/>
  <c r="BE150" i="12"/>
  <c r="BE167" i="12"/>
  <c r="BE217" i="12"/>
  <c r="BE222" i="12"/>
  <c r="BE226" i="12"/>
  <c r="BE238" i="12"/>
  <c r="BE286" i="12"/>
  <c r="BE311" i="12"/>
  <c r="BE318" i="12"/>
  <c r="BE338" i="12"/>
  <c r="BE349" i="12"/>
  <c r="BE352" i="12"/>
  <c r="BE355" i="12"/>
  <c r="BE139" i="12"/>
  <c r="BE156" i="12"/>
  <c r="BE185" i="12"/>
  <c r="BE196" i="12"/>
  <c r="BE198" i="12"/>
  <c r="BE203" i="12"/>
  <c r="BE213" i="12"/>
  <c r="BE233" i="12"/>
  <c r="BE275" i="12"/>
  <c r="BE280" i="12"/>
  <c r="BE288" i="12"/>
  <c r="BE305" i="12"/>
  <c r="BE320" i="12"/>
  <c r="BE323" i="12"/>
  <c r="BE328" i="12"/>
  <c r="BE343" i="12"/>
  <c r="J91" i="11"/>
  <c r="F143" i="11"/>
  <c r="BE183" i="11"/>
  <c r="BE187" i="11"/>
  <c r="BE199" i="11"/>
  <c r="BE203" i="11"/>
  <c r="BE214" i="11"/>
  <c r="BE226" i="11"/>
  <c r="BE248" i="11"/>
  <c r="BE264" i="11"/>
  <c r="BE271" i="11"/>
  <c r="BE273" i="11"/>
  <c r="BE284" i="11"/>
  <c r="BE290" i="11"/>
  <c r="BE324" i="11"/>
  <c r="BE330" i="11"/>
  <c r="BE366" i="11"/>
  <c r="BE372" i="11"/>
  <c r="BE384" i="11"/>
  <c r="BE400" i="11"/>
  <c r="BE408" i="11"/>
  <c r="BE433" i="11"/>
  <c r="BE554" i="11"/>
  <c r="BE562" i="11"/>
  <c r="BE574" i="11"/>
  <c r="BE615" i="11"/>
  <c r="BE638" i="11"/>
  <c r="BE654" i="11"/>
  <c r="BE659" i="11"/>
  <c r="BE667" i="11"/>
  <c r="BE677" i="11"/>
  <c r="BE709" i="11"/>
  <c r="BE714" i="11"/>
  <c r="BE719" i="11"/>
  <c r="BE724" i="11"/>
  <c r="BE761" i="11"/>
  <c r="BE768" i="11"/>
  <c r="BE774" i="11"/>
  <c r="BE778" i="11"/>
  <c r="BE781" i="11"/>
  <c r="BE791" i="11"/>
  <c r="BE793" i="11"/>
  <c r="BE797" i="11"/>
  <c r="BE812" i="11"/>
  <c r="BE864" i="11"/>
  <c r="E85" i="11"/>
  <c r="BE233" i="11"/>
  <c r="BE236" i="11"/>
  <c r="BE244" i="11"/>
  <c r="BE246" i="11"/>
  <c r="BE279" i="11"/>
  <c r="BE281" i="11"/>
  <c r="BE298" i="11"/>
  <c r="BE305" i="11"/>
  <c r="BE311" i="11"/>
  <c r="BE354" i="11"/>
  <c r="BE360" i="11"/>
  <c r="BE389" i="11"/>
  <c r="BE404" i="11"/>
  <c r="BE453" i="11"/>
  <c r="BE459" i="11"/>
  <c r="BE465" i="11"/>
  <c r="BE471" i="11"/>
  <c r="BE477" i="11"/>
  <c r="BE483" i="11"/>
  <c r="BE499" i="11"/>
  <c r="BE505" i="11"/>
  <c r="BE517" i="11"/>
  <c r="BE528" i="11"/>
  <c r="BE568" i="11"/>
  <c r="BE586" i="11"/>
  <c r="BE592" i="11"/>
  <c r="BE613" i="11"/>
  <c r="BE684" i="11"/>
  <c r="BE699" i="11"/>
  <c r="BE734" i="11"/>
  <c r="BE739" i="11"/>
  <c r="BE744" i="11"/>
  <c r="BE806" i="11"/>
  <c r="BE827" i="11"/>
  <c r="BE832" i="11"/>
  <c r="BE844" i="11"/>
  <c r="BE846" i="11"/>
  <c r="BE857" i="11"/>
  <c r="BE870" i="11"/>
  <c r="BE161" i="11"/>
  <c r="BE175" i="11"/>
  <c r="BE177" i="11"/>
  <c r="BE251" i="11"/>
  <c r="BE260" i="11"/>
  <c r="BE288" i="11"/>
  <c r="BE294" i="11"/>
  <c r="BE302" i="11"/>
  <c r="BE313" i="11"/>
  <c r="BE317" i="11"/>
  <c r="BE321" i="11"/>
  <c r="BE336" i="11"/>
  <c r="BE376" i="11"/>
  <c r="BE380" i="11"/>
  <c r="BE394" i="11"/>
  <c r="BE410" i="11"/>
  <c r="BE412" i="11"/>
  <c r="BE427" i="11"/>
  <c r="BE540" i="11"/>
  <c r="BE542" i="11"/>
  <c r="BE580" i="11"/>
  <c r="BE599" i="11"/>
  <c r="BE620" i="11"/>
  <c r="BE622" i="11"/>
  <c r="BE636" i="11"/>
  <c r="BE644" i="11"/>
  <c r="BE648" i="11"/>
  <c r="BE665" i="11"/>
  <c r="BE682" i="11"/>
  <c r="BE694" i="11"/>
  <c r="BE729" i="11"/>
  <c r="BE763" i="11"/>
  <c r="BE776" i="11"/>
  <c r="BE786" i="11"/>
  <c r="BE795" i="11"/>
  <c r="BE819" i="11"/>
  <c r="BE861" i="11"/>
  <c r="BE149" i="11"/>
  <c r="BE155" i="11"/>
  <c r="BE169" i="11"/>
  <c r="BE193" i="11"/>
  <c r="BE209" i="11"/>
  <c r="BE220" i="11"/>
  <c r="BE275" i="11"/>
  <c r="BE296" i="11"/>
  <c r="BE315" i="11"/>
  <c r="BE319" i="11"/>
  <c r="BE342" i="11"/>
  <c r="BE348" i="11"/>
  <c r="BE415" i="11"/>
  <c r="BE421" i="11"/>
  <c r="BE439" i="11"/>
  <c r="BE445" i="11"/>
  <c r="BE491" i="11"/>
  <c r="BE511" i="11"/>
  <c r="BE522" i="11"/>
  <c r="BE534" i="11"/>
  <c r="BE548" i="11"/>
  <c r="BE597" i="11"/>
  <c r="BE604" i="11"/>
  <c r="BE608" i="11"/>
  <c r="BE628" i="11"/>
  <c r="BE630" i="11"/>
  <c r="BE652" i="11"/>
  <c r="BE656" i="11"/>
  <c r="BE669" i="11"/>
  <c r="BE672" i="11"/>
  <c r="BE689" i="11"/>
  <c r="BE704" i="11"/>
  <c r="BE749" i="11"/>
  <c r="BE754" i="11"/>
  <c r="BE756" i="11"/>
  <c r="BE800" i="11"/>
  <c r="BE825" i="11"/>
  <c r="BE829" i="11"/>
  <c r="BE838" i="11"/>
  <c r="BE848" i="11"/>
  <c r="BE851" i="11"/>
  <c r="BE867" i="11"/>
  <c r="BE146" i="10"/>
  <c r="BE162" i="10"/>
  <c r="BE169" i="10"/>
  <c r="BE171" i="10"/>
  <c r="BE173" i="10"/>
  <c r="BE175" i="10"/>
  <c r="BE223" i="10"/>
  <c r="BE237" i="10"/>
  <c r="BE239" i="10"/>
  <c r="BE249" i="10"/>
  <c r="BE265" i="10"/>
  <c r="BE269" i="10"/>
  <c r="BE288" i="10"/>
  <c r="BE303" i="10"/>
  <c r="BE313" i="10"/>
  <c r="BE317" i="10"/>
  <c r="BE322" i="10"/>
  <c r="BE345" i="10"/>
  <c r="BE353" i="10"/>
  <c r="BE357" i="10"/>
  <c r="BE359" i="10"/>
  <c r="BE363" i="10"/>
  <c r="BE369" i="10"/>
  <c r="BE373" i="10"/>
  <c r="BE375" i="10"/>
  <c r="BE378" i="10"/>
  <c r="BE380" i="10"/>
  <c r="BE382" i="10"/>
  <c r="BE384" i="10"/>
  <c r="BE388" i="10"/>
  <c r="BE390" i="10"/>
  <c r="BE392" i="10"/>
  <c r="BE398" i="10"/>
  <c r="BE435" i="10"/>
  <c r="BE438" i="10"/>
  <c r="BE440" i="10"/>
  <c r="BE446" i="10"/>
  <c r="BE449" i="10"/>
  <c r="BE455" i="10"/>
  <c r="BE464" i="10"/>
  <c r="BE466" i="10"/>
  <c r="BE468" i="10"/>
  <c r="BE477" i="10"/>
  <c r="BE486" i="10"/>
  <c r="BE531" i="10"/>
  <c r="BE547" i="10"/>
  <c r="BE549" i="10"/>
  <c r="BE551" i="10"/>
  <c r="BE586" i="10"/>
  <c r="BE592" i="10"/>
  <c r="BE604" i="10"/>
  <c r="BE609" i="10"/>
  <c r="BE615" i="10"/>
  <c r="BE634" i="10"/>
  <c r="BE653" i="10"/>
  <c r="BE657" i="10"/>
  <c r="BE667" i="10"/>
  <c r="BE669" i="10"/>
  <c r="BE671" i="10"/>
  <c r="BE673" i="10"/>
  <c r="BE675" i="10"/>
  <c r="E85" i="10"/>
  <c r="F141" i="10"/>
  <c r="BE150" i="10"/>
  <c r="BE152" i="10"/>
  <c r="BE156" i="10"/>
  <c r="BE158" i="10"/>
  <c r="BE166" i="10"/>
  <c r="BE187" i="10"/>
  <c r="BE198" i="10"/>
  <c r="BE206" i="10"/>
  <c r="BE210" i="10"/>
  <c r="BE212" i="10"/>
  <c r="BE219" i="10"/>
  <c r="BE235" i="10"/>
  <c r="BE243" i="10"/>
  <c r="BE245" i="10"/>
  <c r="BE247" i="10"/>
  <c r="BE251" i="10"/>
  <c r="BE255" i="10"/>
  <c r="BE259" i="10"/>
  <c r="BE261" i="10"/>
  <c r="BE272" i="10"/>
  <c r="BE276" i="10"/>
  <c r="BE284" i="10"/>
  <c r="BE286" i="10"/>
  <c r="BE297" i="10"/>
  <c r="BE299" i="10"/>
  <c r="BE305" i="10"/>
  <c r="BE307" i="10"/>
  <c r="BE309" i="10"/>
  <c r="BE315" i="10"/>
  <c r="BE324" i="10"/>
  <c r="BE332" i="10"/>
  <c r="BE334" i="10"/>
  <c r="BE338" i="10"/>
  <c r="BE361" i="10"/>
  <c r="BE371" i="10"/>
  <c r="BE394" i="10"/>
  <c r="BE411" i="10"/>
  <c r="BE421" i="10"/>
  <c r="BE423" i="10"/>
  <c r="BE433" i="10"/>
  <c r="BE442" i="10"/>
  <c r="BE451" i="10"/>
  <c r="BE470" i="10"/>
  <c r="BE490" i="10"/>
  <c r="BE498" i="10"/>
  <c r="BE502" i="10"/>
  <c r="BE512" i="10"/>
  <c r="BE514" i="10"/>
  <c r="BE518" i="10"/>
  <c r="BE527" i="10"/>
  <c r="BE533" i="10"/>
  <c r="BE536" i="10"/>
  <c r="BE538" i="10"/>
  <c r="BE540" i="10"/>
  <c r="BE545" i="10"/>
  <c r="BE553" i="10"/>
  <c r="BE556" i="10"/>
  <c r="BE564" i="10"/>
  <c r="BE566" i="10"/>
  <c r="BE582" i="10"/>
  <c r="BE584" i="10"/>
  <c r="BE590" i="10"/>
  <c r="BE613" i="10"/>
  <c r="BE623" i="10"/>
  <c r="BE642" i="10"/>
  <c r="BE664" i="10"/>
  <c r="BE154" i="10"/>
  <c r="BE160" i="10"/>
  <c r="BE183" i="10"/>
  <c r="BE189" i="10"/>
  <c r="BE192" i="10"/>
  <c r="BE194" i="10"/>
  <c r="BE200" i="10"/>
  <c r="BE202" i="10"/>
  <c r="BE208" i="10"/>
  <c r="BE217" i="10"/>
  <c r="BE221" i="10"/>
  <c r="BE229" i="10"/>
  <c r="BE231" i="10"/>
  <c r="BE233" i="10"/>
  <c r="BE274" i="10"/>
  <c r="BE280" i="10"/>
  <c r="BE290" i="10"/>
  <c r="BE294" i="10"/>
  <c r="BE330" i="10"/>
  <c r="BE336" i="10"/>
  <c r="BE342" i="10"/>
  <c r="BE349" i="10"/>
  <c r="BE351" i="10"/>
  <c r="BE355" i="10"/>
  <c r="BE367" i="10"/>
  <c r="BE396" i="10"/>
  <c r="BE400" i="10"/>
  <c r="BE402" i="10"/>
  <c r="BE406" i="10"/>
  <c r="BE413" i="10"/>
  <c r="BE416" i="10"/>
  <c r="BE418" i="10"/>
  <c r="BE427" i="10"/>
  <c r="BE457" i="10"/>
  <c r="BE459" i="10"/>
  <c r="BE462" i="10"/>
  <c r="BE472" i="10"/>
  <c r="BE475" i="10"/>
  <c r="BE481" i="10"/>
  <c r="BE488" i="10"/>
  <c r="BE496" i="10"/>
  <c r="BE500" i="10"/>
  <c r="BE506" i="10"/>
  <c r="BE508" i="10"/>
  <c r="BE516" i="10"/>
  <c r="BE521" i="10"/>
  <c r="BE523" i="10"/>
  <c r="BE558" i="10"/>
  <c r="BE560" i="10"/>
  <c r="BE562" i="10"/>
  <c r="BE568" i="10"/>
  <c r="BE570" i="10"/>
  <c r="BE573" i="10"/>
  <c r="BE575" i="10"/>
  <c r="BE578" i="10"/>
  <c r="BE580" i="10"/>
  <c r="BE588" i="10"/>
  <c r="BE596" i="10"/>
  <c r="BE598" i="10"/>
  <c r="BE600" i="10"/>
  <c r="BE602" i="10"/>
  <c r="BE607" i="10"/>
  <c r="BE611" i="10"/>
  <c r="BE617" i="10"/>
  <c r="BE625" i="10"/>
  <c r="BE629" i="10"/>
  <c r="BE640" i="10"/>
  <c r="BE649" i="10"/>
  <c r="BE651" i="10"/>
  <c r="J89" i="10"/>
  <c r="BE148" i="10"/>
  <c r="BE164" i="10"/>
  <c r="BE177" i="10"/>
  <c r="BE179" i="10"/>
  <c r="BE181" i="10"/>
  <c r="BE185" i="10"/>
  <c r="BE196" i="10"/>
  <c r="BE204" i="10"/>
  <c r="BE214" i="10"/>
  <c r="BE225" i="10"/>
  <c r="BE227" i="10"/>
  <c r="BE241" i="10"/>
  <c r="BE253" i="10"/>
  <c r="BE257" i="10"/>
  <c r="BE263" i="10"/>
  <c r="BE267" i="10"/>
  <c r="BE278" i="10"/>
  <c r="BE282" i="10"/>
  <c r="BE292" i="10"/>
  <c r="BE301" i="10"/>
  <c r="BE311" i="10"/>
  <c r="BE319" i="10"/>
  <c r="BE326" i="10"/>
  <c r="BE328" i="10"/>
  <c r="BE340" i="10"/>
  <c r="BE347" i="10"/>
  <c r="BE365" i="10"/>
  <c r="BE386" i="10"/>
  <c r="BE404" i="10"/>
  <c r="BE409" i="10"/>
  <c r="BE425" i="10"/>
  <c r="BE429" i="10"/>
  <c r="BE431" i="10"/>
  <c r="BE444" i="10"/>
  <c r="BE453" i="10"/>
  <c r="BE479" i="10"/>
  <c r="BE484" i="10"/>
  <c r="BE492" i="10"/>
  <c r="BE494" i="10"/>
  <c r="BE504" i="10"/>
  <c r="BE510" i="10"/>
  <c r="BE525" i="10"/>
  <c r="BE529" i="10"/>
  <c r="BE543" i="10"/>
  <c r="BE594" i="10"/>
  <c r="BE619" i="10"/>
  <c r="BE621" i="10"/>
  <c r="BE627" i="10"/>
  <c r="BE631" i="10"/>
  <c r="BE636" i="10"/>
  <c r="BE638" i="10"/>
  <c r="BE644" i="10"/>
  <c r="BE646" i="10"/>
  <c r="BE655" i="10"/>
  <c r="BE660" i="10"/>
  <c r="BE662" i="10"/>
  <c r="J98" i="8"/>
  <c r="F92" i="9"/>
  <c r="BE127" i="9"/>
  <c r="BE129" i="9"/>
  <c r="BE131" i="9"/>
  <c r="BE135" i="9"/>
  <c r="BE143" i="9"/>
  <c r="BE147" i="9"/>
  <c r="BE157" i="9"/>
  <c r="BE161" i="9"/>
  <c r="BE165" i="9"/>
  <c r="BE171" i="9"/>
  <c r="BE181" i="9"/>
  <c r="BE183" i="9"/>
  <c r="BE195" i="9"/>
  <c r="BE204" i="9"/>
  <c r="BE210" i="9"/>
  <c r="BE212" i="9"/>
  <c r="BE250" i="9"/>
  <c r="BE264" i="9"/>
  <c r="BE286" i="9"/>
  <c r="BE290" i="9"/>
  <c r="BE296" i="9"/>
  <c r="BE304" i="9"/>
  <c r="BE312" i="9"/>
  <c r="BE316" i="9"/>
  <c r="BE318" i="9"/>
  <c r="BE326" i="9"/>
  <c r="BE328" i="9"/>
  <c r="BE332" i="9"/>
  <c r="BE348" i="9"/>
  <c r="BE372" i="9"/>
  <c r="BE374" i="9"/>
  <c r="BE376" i="9"/>
  <c r="BE378" i="9"/>
  <c r="BE394" i="9"/>
  <c r="BE404" i="9"/>
  <c r="BE406" i="9"/>
  <c r="BE410" i="9"/>
  <c r="BE424" i="9"/>
  <c r="BE433" i="9"/>
  <c r="BE437" i="9"/>
  <c r="BE439" i="9"/>
  <c r="BE459" i="9"/>
  <c r="BE461" i="9"/>
  <c r="BE465" i="9"/>
  <c r="BE467" i="9"/>
  <c r="BE475" i="9"/>
  <c r="BE477" i="9"/>
  <c r="BE483" i="9"/>
  <c r="BE485" i="9"/>
  <c r="BE500" i="9"/>
  <c r="BE506" i="9"/>
  <c r="BE514" i="9"/>
  <c r="BE524" i="9"/>
  <c r="BE528" i="9"/>
  <c r="BE536" i="9"/>
  <c r="BE544" i="9"/>
  <c r="BE560" i="9"/>
  <c r="BE562" i="9"/>
  <c r="BE564" i="9"/>
  <c r="BE568" i="9"/>
  <c r="BE570" i="9"/>
  <c r="BE576" i="9"/>
  <c r="BE578" i="9"/>
  <c r="BE586" i="9"/>
  <c r="BE614" i="9"/>
  <c r="BE616" i="9"/>
  <c r="BE624" i="9"/>
  <c r="BE626" i="9"/>
  <c r="BE628" i="9"/>
  <c r="BE642" i="9"/>
  <c r="BE650" i="9"/>
  <c r="BE658" i="9"/>
  <c r="BE660" i="9"/>
  <c r="BE662" i="9"/>
  <c r="E85" i="9"/>
  <c r="J116" i="9"/>
  <c r="BE125" i="9"/>
  <c r="BE133" i="9"/>
  <c r="BE155" i="9"/>
  <c r="BE163" i="9"/>
  <c r="BE173" i="9"/>
  <c r="BE175" i="9"/>
  <c r="BE177" i="9"/>
  <c r="BE185" i="9"/>
  <c r="BE187" i="9"/>
  <c r="BE202" i="9"/>
  <c r="BE206" i="9"/>
  <c r="BE214" i="9"/>
  <c r="BE216" i="9"/>
  <c r="BE218" i="9"/>
  <c r="BE220" i="9"/>
  <c r="BE226" i="9"/>
  <c r="BE236" i="9"/>
  <c r="BE240" i="9"/>
  <c r="BE248" i="9"/>
  <c r="BE254" i="9"/>
  <c r="BE260" i="9"/>
  <c r="BE262" i="9"/>
  <c r="BE270" i="9"/>
  <c r="BE284" i="9"/>
  <c r="BE300" i="9"/>
  <c r="BE302" i="9"/>
  <c r="BE320" i="9"/>
  <c r="BE338" i="9"/>
  <c r="BE346" i="9"/>
  <c r="BE352" i="9"/>
  <c r="BE354" i="9"/>
  <c r="BE364" i="9"/>
  <c r="BE380" i="9"/>
  <c r="BE396" i="9"/>
  <c r="BE414" i="9"/>
  <c r="BE443" i="9"/>
  <c r="BE445" i="9"/>
  <c r="BE447" i="9"/>
  <c r="BE449" i="9"/>
  <c r="BE451" i="9"/>
  <c r="BE453" i="9"/>
  <c r="BE455" i="9"/>
  <c r="BE471" i="9"/>
  <c r="BE491" i="9"/>
  <c r="BE497" i="9"/>
  <c r="BE504" i="9"/>
  <c r="BE532" i="9"/>
  <c r="BE534" i="9"/>
  <c r="BE548" i="9"/>
  <c r="BE572" i="9"/>
  <c r="BE592" i="9"/>
  <c r="BE600" i="9"/>
  <c r="BE604" i="9"/>
  <c r="BE620" i="9"/>
  <c r="BE630" i="9"/>
  <c r="BE632" i="9"/>
  <c r="BE656" i="9"/>
  <c r="BE139" i="9"/>
  <c r="BE145" i="9"/>
  <c r="BE159" i="9"/>
  <c r="BE167" i="9"/>
  <c r="BE169" i="9"/>
  <c r="BE193" i="9"/>
  <c r="BE208" i="9"/>
  <c r="BE224" i="9"/>
  <c r="BE228" i="9"/>
  <c r="BE232" i="9"/>
  <c r="BE234" i="9"/>
  <c r="BE238" i="9"/>
  <c r="BE242" i="9"/>
  <c r="BE252" i="9"/>
  <c r="BE256" i="9"/>
  <c r="BE258" i="9"/>
  <c r="BE266" i="9"/>
  <c r="BE272" i="9"/>
  <c r="BE274" i="9"/>
  <c r="BE278" i="9"/>
  <c r="BE280" i="9"/>
  <c r="BE282" i="9"/>
  <c r="BE298" i="9"/>
  <c r="BE306" i="9"/>
  <c r="BE314" i="9"/>
  <c r="BE322" i="9"/>
  <c r="BE350" i="9"/>
  <c r="BE356" i="9"/>
  <c r="BE358" i="9"/>
  <c r="BE362" i="9"/>
  <c r="BE370" i="9"/>
  <c r="BE386" i="9"/>
  <c r="BE388" i="9"/>
  <c r="BE402" i="9"/>
  <c r="BE412" i="9"/>
  <c r="BE416" i="9"/>
  <c r="BE422" i="9"/>
  <c r="BE427" i="9"/>
  <c r="BE429" i="9"/>
  <c r="BE435" i="9"/>
  <c r="BE441" i="9"/>
  <c r="BE457" i="9"/>
  <c r="BE469" i="9"/>
  <c r="BE481" i="9"/>
  <c r="BE487" i="9"/>
  <c r="BE493" i="9"/>
  <c r="BE495" i="9"/>
  <c r="BE502" i="9"/>
  <c r="BE508" i="9"/>
  <c r="BE510" i="9"/>
  <c r="BE512" i="9"/>
  <c r="BE520" i="9"/>
  <c r="BE522" i="9"/>
  <c r="BE526" i="9"/>
  <c r="BE530" i="9"/>
  <c r="BE538" i="9"/>
  <c r="BE540" i="9"/>
  <c r="BE546" i="9"/>
  <c r="BE552" i="9"/>
  <c r="BE556" i="9"/>
  <c r="BE574" i="9"/>
  <c r="BE580" i="9"/>
  <c r="BE584" i="9"/>
  <c r="BE590" i="9"/>
  <c r="BE598" i="9"/>
  <c r="BE612" i="9"/>
  <c r="BE634" i="9"/>
  <c r="BE636" i="9"/>
  <c r="BE640" i="9"/>
  <c r="BE648" i="9"/>
  <c r="BE664" i="9"/>
  <c r="BE666" i="9"/>
  <c r="BE669" i="9"/>
  <c r="BE671" i="9"/>
  <c r="BE673" i="9"/>
  <c r="BE675" i="9"/>
  <c r="BE677" i="9"/>
  <c r="BE679" i="9"/>
  <c r="BE137" i="9"/>
  <c r="BE141" i="9"/>
  <c r="BE149" i="9"/>
  <c r="BE151" i="9"/>
  <c r="BE153" i="9"/>
  <c r="BE179" i="9"/>
  <c r="BE189" i="9"/>
  <c r="BE191" i="9"/>
  <c r="BE197" i="9"/>
  <c r="BE199" i="9"/>
  <c r="BE222" i="9"/>
  <c r="BE230" i="9"/>
  <c r="BE244" i="9"/>
  <c r="BE246" i="9"/>
  <c r="BE268" i="9"/>
  <c r="BE276" i="9"/>
  <c r="BE288" i="9"/>
  <c r="BE292" i="9"/>
  <c r="BE294" i="9"/>
  <c r="BE308" i="9"/>
  <c r="BE310" i="9"/>
  <c r="BE324" i="9"/>
  <c r="BE330" i="9"/>
  <c r="BE334" i="9"/>
  <c r="BE336" i="9"/>
  <c r="BE340" i="9"/>
  <c r="BE342" i="9"/>
  <c r="BE344" i="9"/>
  <c r="BE360" i="9"/>
  <c r="BE366" i="9"/>
  <c r="BE368" i="9"/>
  <c r="BE382" i="9"/>
  <c r="BE384" i="9"/>
  <c r="BE390" i="9"/>
  <c r="BE392" i="9"/>
  <c r="BE398" i="9"/>
  <c r="BE400" i="9"/>
  <c r="BE408" i="9"/>
  <c r="BE418" i="9"/>
  <c r="BE420" i="9"/>
  <c r="BE431" i="9"/>
  <c r="BE463" i="9"/>
  <c r="BE473" i="9"/>
  <c r="BE479" i="9"/>
  <c r="BE489" i="9"/>
  <c r="BE516" i="9"/>
  <c r="BE518" i="9"/>
  <c r="BE542" i="9"/>
  <c r="BE550" i="9"/>
  <c r="BE554" i="9"/>
  <c r="BE558" i="9"/>
  <c r="BE566" i="9"/>
  <c r="BE582" i="9"/>
  <c r="BE588" i="9"/>
  <c r="BE594" i="9"/>
  <c r="BE596" i="9"/>
  <c r="BE602" i="9"/>
  <c r="BE606" i="9"/>
  <c r="BE608" i="9"/>
  <c r="BE610" i="9"/>
  <c r="BE618" i="9"/>
  <c r="BE622" i="9"/>
  <c r="BE638" i="9"/>
  <c r="BE644" i="9"/>
  <c r="BE646" i="9"/>
  <c r="BE652" i="9"/>
  <c r="BE654" i="9"/>
  <c r="BE123" i="8"/>
  <c r="BE137" i="8"/>
  <c r="BE146" i="8"/>
  <c r="BE166" i="8"/>
  <c r="BE171" i="8"/>
  <c r="BE223" i="8"/>
  <c r="BE228" i="8"/>
  <c r="BE243" i="8"/>
  <c r="BE254" i="8"/>
  <c r="BE264" i="8"/>
  <c r="BE282" i="8"/>
  <c r="BE291" i="8"/>
  <c r="BE312" i="8"/>
  <c r="BE380" i="8"/>
  <c r="BE430" i="8"/>
  <c r="BE439" i="8"/>
  <c r="BE451" i="8"/>
  <c r="BE465" i="8"/>
  <c r="BE473" i="8"/>
  <c r="BE505" i="8"/>
  <c r="BE524" i="8"/>
  <c r="BE529" i="8"/>
  <c r="BE539" i="8"/>
  <c r="BE667" i="8"/>
  <c r="BE673" i="8"/>
  <c r="BE689" i="8"/>
  <c r="BE691" i="8"/>
  <c r="BE701" i="8"/>
  <c r="BE705" i="8"/>
  <c r="BE717" i="8"/>
  <c r="BE729" i="8"/>
  <c r="BE735" i="8"/>
  <c r="BE743" i="8"/>
  <c r="BE745" i="8"/>
  <c r="BE747" i="8"/>
  <c r="BE749" i="8"/>
  <c r="BE751" i="8"/>
  <c r="J98" i="7"/>
  <c r="E85" i="8"/>
  <c r="BE128" i="8"/>
  <c r="BE132" i="8"/>
  <c r="BE141" i="8"/>
  <c r="BE199" i="8"/>
  <c r="BE233" i="8"/>
  <c r="BE259" i="8"/>
  <c r="BE319" i="8"/>
  <c r="BE326" i="8"/>
  <c r="BE333" i="8"/>
  <c r="BE340" i="8"/>
  <c r="BE410" i="8"/>
  <c r="BE420" i="8"/>
  <c r="BE425" i="8"/>
  <c r="BE435" i="8"/>
  <c r="BE455" i="8"/>
  <c r="BE499" i="8"/>
  <c r="BE546" i="8"/>
  <c r="BE592" i="8"/>
  <c r="BE605" i="8"/>
  <c r="BE615" i="8"/>
  <c r="BE625" i="8"/>
  <c r="BE629" i="8"/>
  <c r="BE636" i="8"/>
  <c r="BE681" i="8"/>
  <c r="BE699" i="8"/>
  <c r="BE715" i="8"/>
  <c r="BE719" i="8"/>
  <c r="BE731" i="8"/>
  <c r="BE737" i="8"/>
  <c r="J114" i="8"/>
  <c r="F117" i="8"/>
  <c r="BE152" i="8"/>
  <c r="BE176" i="8"/>
  <c r="BE181" i="8"/>
  <c r="BE208" i="8"/>
  <c r="BE212" i="8"/>
  <c r="BE218" i="8"/>
  <c r="BE238" i="8"/>
  <c r="BE248" i="8"/>
  <c r="BE275" i="8"/>
  <c r="BE305" i="8"/>
  <c r="BE350" i="8"/>
  <c r="BE360" i="8"/>
  <c r="BE447" i="8"/>
  <c r="BE460" i="8"/>
  <c r="BE469" i="8"/>
  <c r="BE477" i="8"/>
  <c r="BE481" i="8"/>
  <c r="BE488" i="8"/>
  <c r="BE494" i="8"/>
  <c r="BE534" i="8"/>
  <c r="BE552" i="8"/>
  <c r="BE584" i="8"/>
  <c r="BE600" i="8"/>
  <c r="BE609" i="8"/>
  <c r="BE620" i="8"/>
  <c r="BE643" i="8"/>
  <c r="BE651" i="8"/>
  <c r="BE669" i="8"/>
  <c r="BE671" i="8"/>
  <c r="BE675" i="8"/>
  <c r="BE683" i="8"/>
  <c r="BE685" i="8"/>
  <c r="BE693" i="8"/>
  <c r="BE711" i="8"/>
  <c r="BE713" i="8"/>
  <c r="BE723" i="8"/>
  <c r="BE725" i="8"/>
  <c r="BE727" i="8"/>
  <c r="BE733" i="8"/>
  <c r="BE121" i="8"/>
  <c r="BE159" i="8"/>
  <c r="BE187" i="8"/>
  <c r="BE193" i="8"/>
  <c r="BE204" i="8"/>
  <c r="BE269" i="8"/>
  <c r="BE284" i="8"/>
  <c r="BE298" i="8"/>
  <c r="BE370" i="8"/>
  <c r="BE390" i="8"/>
  <c r="BE400" i="8"/>
  <c r="BE443" i="8"/>
  <c r="BE512" i="8"/>
  <c r="BE518" i="8"/>
  <c r="BE560" i="8"/>
  <c r="BE568" i="8"/>
  <c r="BE576" i="8"/>
  <c r="BE659" i="8"/>
  <c r="BE663" i="8"/>
  <c r="BE665" i="8"/>
  <c r="BE677" i="8"/>
  <c r="BE679" i="8"/>
  <c r="BE687" i="8"/>
  <c r="BE695" i="8"/>
  <c r="BE697" i="8"/>
  <c r="BE703" i="8"/>
  <c r="BE707" i="8"/>
  <c r="BE709" i="8"/>
  <c r="BE721" i="8"/>
  <c r="BE739" i="8"/>
  <c r="BE741" i="8"/>
  <c r="F94" i="7"/>
  <c r="BE126" i="7"/>
  <c r="BE142" i="7"/>
  <c r="BE149" i="7"/>
  <c r="BE167" i="7"/>
  <c r="BE187" i="7"/>
  <c r="BE247" i="7"/>
  <c r="BE274" i="7"/>
  <c r="J91" i="7"/>
  <c r="E108" i="7"/>
  <c r="BE154" i="7"/>
  <c r="BE211" i="7"/>
  <c r="BE217" i="7"/>
  <c r="BE241" i="7"/>
  <c r="BE280" i="7"/>
  <c r="BE285" i="7"/>
  <c r="BE292" i="7"/>
  <c r="BE309" i="7"/>
  <c r="BE348" i="7"/>
  <c r="BE131" i="7"/>
  <c r="BE137" i="7"/>
  <c r="BE172" i="7"/>
  <c r="BE193" i="7"/>
  <c r="BE199" i="7"/>
  <c r="BE205" i="7"/>
  <c r="BE223" i="7"/>
  <c r="BE253" i="7"/>
  <c r="BE259" i="7"/>
  <c r="BE264" i="7"/>
  <c r="BE269" i="7"/>
  <c r="BE297" i="7"/>
  <c r="BE321" i="7"/>
  <c r="BE326" i="7"/>
  <c r="BE331" i="7"/>
  <c r="BE353" i="7"/>
  <c r="BE358" i="7"/>
  <c r="BE121" i="7"/>
  <c r="BE162" i="7"/>
  <c r="BE177" i="7"/>
  <c r="BE182" i="7"/>
  <c r="BE229" i="7"/>
  <c r="BE235" i="7"/>
  <c r="BE303" i="7"/>
  <c r="BE315" i="7"/>
  <c r="BE336" i="7"/>
  <c r="BE338" i="7"/>
  <c r="BE343" i="7"/>
  <c r="J320" i="5"/>
  <c r="J108" i="5" s="1"/>
  <c r="J871" i="5"/>
  <c r="J131" i="5" s="1"/>
  <c r="J91" i="6"/>
  <c r="F94" i="6"/>
  <c r="E85" i="6"/>
  <c r="BE125" i="6"/>
  <c r="BE138" i="6"/>
  <c r="BE134" i="6"/>
  <c r="BE142" i="6"/>
  <c r="BE121" i="6"/>
  <c r="BE129" i="6"/>
  <c r="J91" i="5"/>
  <c r="F94" i="5"/>
  <c r="BE171" i="5"/>
  <c r="BE177" i="5"/>
  <c r="BE187" i="5"/>
  <c r="BE191" i="5"/>
  <c r="BE202" i="5"/>
  <c r="BE216" i="5"/>
  <c r="BE218" i="5"/>
  <c r="BE229" i="5"/>
  <c r="BE239" i="5"/>
  <c r="BE241" i="5"/>
  <c r="BE245" i="5"/>
  <c r="BE250" i="5"/>
  <c r="BE254" i="5"/>
  <c r="BE261" i="5"/>
  <c r="BE284" i="5"/>
  <c r="BE297" i="5"/>
  <c r="BE303" i="5"/>
  <c r="BE307" i="5"/>
  <c r="BE311" i="5"/>
  <c r="BE317" i="5"/>
  <c r="BE321" i="5"/>
  <c r="BE325" i="5"/>
  <c r="BE333" i="5"/>
  <c r="BE335" i="5"/>
  <c r="BE351" i="5"/>
  <c r="BE353" i="5"/>
  <c r="BE355" i="5"/>
  <c r="BE359" i="5"/>
  <c r="BE384" i="5"/>
  <c r="BE391" i="5"/>
  <c r="BE395" i="5"/>
  <c r="BE422" i="5"/>
  <c r="BE424" i="5"/>
  <c r="BE430" i="5"/>
  <c r="BE439" i="5"/>
  <c r="BE455" i="5"/>
  <c r="BE457" i="5"/>
  <c r="BE459" i="5"/>
  <c r="BE463" i="5"/>
  <c r="BE471" i="5"/>
  <c r="BE481" i="5"/>
  <c r="BE486" i="5"/>
  <c r="BE496" i="5"/>
  <c r="BE498" i="5"/>
  <c r="BE504" i="5"/>
  <c r="BE506" i="5"/>
  <c r="BE508" i="5"/>
  <c r="BE517" i="5"/>
  <c r="BE525" i="5"/>
  <c r="BE535" i="5"/>
  <c r="BE537" i="5"/>
  <c r="BE539" i="5"/>
  <c r="BE541" i="5"/>
  <c r="BE564" i="5"/>
  <c r="BE568" i="5"/>
  <c r="BE583" i="5"/>
  <c r="BE596" i="5"/>
  <c r="BE620" i="5"/>
  <c r="BE630" i="5"/>
  <c r="BE634" i="5"/>
  <c r="BE661" i="5"/>
  <c r="BE666" i="5"/>
  <c r="BE676" i="5"/>
  <c r="BE702" i="5"/>
  <c r="BE706" i="5"/>
  <c r="BE711" i="5"/>
  <c r="BE721" i="5"/>
  <c r="BE723" i="5"/>
  <c r="BE726" i="5"/>
  <c r="BE735" i="5"/>
  <c r="BE743" i="5"/>
  <c r="BE745" i="5"/>
  <c r="BE747" i="5"/>
  <c r="BE749" i="5"/>
  <c r="BE764" i="5"/>
  <c r="BE766" i="5"/>
  <c r="BE768" i="5"/>
  <c r="BE770" i="5"/>
  <c r="BE780" i="5"/>
  <c r="BE782" i="5"/>
  <c r="BE790" i="5"/>
  <c r="BE796" i="5"/>
  <c r="BE800" i="5"/>
  <c r="BE802" i="5"/>
  <c r="BE818" i="5"/>
  <c r="BE854" i="5"/>
  <c r="BE864" i="5"/>
  <c r="BE876" i="5"/>
  <c r="BE882" i="5"/>
  <c r="BE885" i="5"/>
  <c r="BE903" i="5"/>
  <c r="BE908" i="5"/>
  <c r="BE917" i="5"/>
  <c r="BE929" i="5"/>
  <c r="BE935" i="5"/>
  <c r="BE937" i="5"/>
  <c r="BE943" i="5"/>
  <c r="BE947" i="5"/>
  <c r="BE951" i="5"/>
  <c r="BE968" i="5"/>
  <c r="BE989" i="5"/>
  <c r="BE993" i="5"/>
  <c r="BE999" i="5"/>
  <c r="BE1009" i="5"/>
  <c r="BE1015" i="5"/>
  <c r="BE1020" i="5"/>
  <c r="BE1023" i="5"/>
  <c r="BE167" i="5"/>
  <c r="BE169" i="5"/>
  <c r="BE173" i="5"/>
  <c r="BE179" i="5"/>
  <c r="BE183" i="5"/>
  <c r="BE189" i="5"/>
  <c r="BE193" i="5"/>
  <c r="BE195" i="5"/>
  <c r="BE197" i="5"/>
  <c r="BE200" i="5"/>
  <c r="BE204" i="5"/>
  <c r="BE210" i="5"/>
  <c r="BE222" i="5"/>
  <c r="BE231" i="5"/>
  <c r="BE237" i="5"/>
  <c r="BE266" i="5"/>
  <c r="BE276" i="5"/>
  <c r="BE278" i="5"/>
  <c r="BE282" i="5"/>
  <c r="BE301" i="5"/>
  <c r="BE315" i="5"/>
  <c r="BE323" i="5"/>
  <c r="BE327" i="5"/>
  <c r="BE329" i="5"/>
  <c r="BE341" i="5"/>
  <c r="BE343" i="5"/>
  <c r="BE349" i="5"/>
  <c r="BE357" i="5"/>
  <c r="BE361" i="5"/>
  <c r="BE376" i="5"/>
  <c r="BE393" i="5"/>
  <c r="BE397" i="5"/>
  <c r="BE401" i="5"/>
  <c r="BE409" i="5"/>
  <c r="BE415" i="5"/>
  <c r="BE419" i="5"/>
  <c r="BE434" i="5"/>
  <c r="BE437" i="5"/>
  <c r="BE443" i="5"/>
  <c r="BE447" i="5"/>
  <c r="BE449" i="5"/>
  <c r="BE451" i="5"/>
  <c r="BE453" i="5"/>
  <c r="BE473" i="5"/>
  <c r="BE510" i="5"/>
  <c r="BE527" i="5"/>
  <c r="BE545" i="5"/>
  <c r="BE553" i="5"/>
  <c r="BE562" i="5"/>
  <c r="BE588" i="5"/>
  <c r="BE598" i="5"/>
  <c r="BE601" i="5"/>
  <c r="BE605" i="5"/>
  <c r="BE607" i="5"/>
  <c r="BE610" i="5"/>
  <c r="BE612" i="5"/>
  <c r="BE614" i="5"/>
  <c r="BE616" i="5"/>
  <c r="BE636" i="5"/>
  <c r="BE638" i="5"/>
  <c r="BE640" i="5"/>
  <c r="BE646" i="5"/>
  <c r="BE648" i="5"/>
  <c r="BE652" i="5"/>
  <c r="BE659" i="5"/>
  <c r="BE668" i="5"/>
  <c r="BE672" i="5"/>
  <c r="BE698" i="5"/>
  <c r="BE709" i="5"/>
  <c r="BE713" i="5"/>
  <c r="BE715" i="5"/>
  <c r="BE731" i="5"/>
  <c r="BE733" i="5"/>
  <c r="BE737" i="5"/>
  <c r="BE739" i="5"/>
  <c r="BE741" i="5"/>
  <c r="BE753" i="5"/>
  <c r="BE755" i="5"/>
  <c r="BE757" i="5"/>
  <c r="BE759" i="5"/>
  <c r="BE762" i="5"/>
  <c r="BE774" i="5"/>
  <c r="BE788" i="5"/>
  <c r="BE794" i="5"/>
  <c r="BE806" i="5"/>
  <c r="BE808" i="5"/>
  <c r="BE820" i="5"/>
  <c r="BE827" i="5"/>
  <c r="BE833" i="5"/>
  <c r="BE837" i="5"/>
  <c r="BE841" i="5"/>
  <c r="BE850" i="5"/>
  <c r="BE852" i="5"/>
  <c r="BE856" i="5"/>
  <c r="BE868" i="5"/>
  <c r="BE874" i="5"/>
  <c r="BE887" i="5"/>
  <c r="BE895" i="5"/>
  <c r="BE910" i="5"/>
  <c r="BE921" i="5"/>
  <c r="BE925" i="5"/>
  <c r="BE933" i="5"/>
  <c r="BE949" i="5"/>
  <c r="BE965" i="5"/>
  <c r="BE995" i="5"/>
  <c r="BE997" i="5"/>
  <c r="BE1001" i="5"/>
  <c r="BE1003" i="5"/>
  <c r="BE1007" i="5"/>
  <c r="BE1035" i="5"/>
  <c r="BE175" i="5"/>
  <c r="BE233" i="5"/>
  <c r="BE243" i="5"/>
  <c r="BE247" i="5"/>
  <c r="BE252" i="5"/>
  <c r="BE268" i="5"/>
  <c r="BE272" i="5"/>
  <c r="BE274" i="5"/>
  <c r="BE280" i="5"/>
  <c r="BE292" i="5"/>
  <c r="BE299" i="5"/>
  <c r="BE337" i="5"/>
  <c r="BE345" i="5"/>
  <c r="BE347" i="5"/>
  <c r="BE371" i="5"/>
  <c r="BE374" i="5"/>
  <c r="BE380" i="5"/>
  <c r="BE386" i="5"/>
  <c r="BE389" i="5"/>
  <c r="BE403" i="5"/>
  <c r="BE407" i="5"/>
  <c r="BE411" i="5"/>
  <c r="BE417" i="5"/>
  <c r="BE445" i="5"/>
  <c r="BE461" i="5"/>
  <c r="BE467" i="5"/>
  <c r="BE469" i="5"/>
  <c r="BE488" i="5"/>
  <c r="BE494" i="5"/>
  <c r="BE515" i="5"/>
  <c r="BE547" i="5"/>
  <c r="BE549" i="5"/>
  <c r="BE551" i="5"/>
  <c r="BE555" i="5"/>
  <c r="BE566" i="5"/>
  <c r="BE572" i="5"/>
  <c r="BE579" i="5"/>
  <c r="BE581" i="5"/>
  <c r="BE591" i="5"/>
  <c r="BE603" i="5"/>
  <c r="BE622" i="5"/>
  <c r="BE628" i="5"/>
  <c r="BE632" i="5"/>
  <c r="BE650" i="5"/>
  <c r="BE655" i="5"/>
  <c r="BE657" i="5"/>
  <c r="BE674" i="5"/>
  <c r="BE680" i="5"/>
  <c r="BE690" i="5"/>
  <c r="BE692" i="5"/>
  <c r="BE696" i="5"/>
  <c r="BE700" i="5"/>
  <c r="BE719" i="5"/>
  <c r="BE798" i="5"/>
  <c r="BE804" i="5"/>
  <c r="BE814" i="5"/>
  <c r="BE816" i="5"/>
  <c r="BE825" i="5"/>
  <c r="BE839" i="5"/>
  <c r="BE880" i="5"/>
  <c r="BE889" i="5"/>
  <c r="BE892" i="5"/>
  <c r="BE897" i="5"/>
  <c r="BE906" i="5"/>
  <c r="BE919" i="5"/>
  <c r="BE931" i="5"/>
  <c r="BE939" i="5"/>
  <c r="BE945" i="5"/>
  <c r="BE953" i="5"/>
  <c r="BE960" i="5"/>
  <c r="BE962" i="5"/>
  <c r="BE972" i="5"/>
  <c r="BE978" i="5"/>
  <c r="BE981" i="5"/>
  <c r="BE983" i="5"/>
  <c r="BE985" i="5"/>
  <c r="BE1005" i="5"/>
  <c r="BE1013" i="5"/>
  <c r="BE1018" i="5"/>
  <c r="BE1026" i="5"/>
  <c r="BE1031" i="5"/>
  <c r="BE1033" i="5"/>
  <c r="BE1037" i="5"/>
  <c r="BE1039" i="5"/>
  <c r="BE1041" i="5"/>
  <c r="BE1043" i="5"/>
  <c r="BE1045" i="5"/>
  <c r="BE1048" i="5"/>
  <c r="BE1050" i="5"/>
  <c r="BE1052" i="5"/>
  <c r="BE1054" i="5"/>
  <c r="E85" i="5"/>
  <c r="BE181" i="5"/>
  <c r="BE185" i="5"/>
  <c r="BE206" i="5"/>
  <c r="BE208" i="5"/>
  <c r="BE212" i="5"/>
  <c r="BE214" i="5"/>
  <c r="BE220" i="5"/>
  <c r="BE224" i="5"/>
  <c r="BE227" i="5"/>
  <c r="BE235" i="5"/>
  <c r="BE256" i="5"/>
  <c r="BE259" i="5"/>
  <c r="BE264" i="5"/>
  <c r="BE270" i="5"/>
  <c r="BE286" i="5"/>
  <c r="BE288" i="5"/>
  <c r="BE290" i="5"/>
  <c r="BE294" i="5"/>
  <c r="BE305" i="5"/>
  <c r="BE309" i="5"/>
  <c r="BE313" i="5"/>
  <c r="BE331" i="5"/>
  <c r="BE339" i="5"/>
  <c r="BE363" i="5"/>
  <c r="BE365" i="5"/>
  <c r="BE367" i="5"/>
  <c r="BE369" i="5"/>
  <c r="BE378" i="5"/>
  <c r="BE382" i="5"/>
  <c r="BE399" i="5"/>
  <c r="BE405" i="5"/>
  <c r="BE413" i="5"/>
  <c r="BE426" i="5"/>
  <c r="BE428" i="5"/>
  <c r="BE432" i="5"/>
  <c r="BE441" i="5"/>
  <c r="BE465" i="5"/>
  <c r="BE475" i="5"/>
  <c r="BE477" i="5"/>
  <c r="BE479" i="5"/>
  <c r="BE484" i="5"/>
  <c r="BE490" i="5"/>
  <c r="BE492" i="5"/>
  <c r="BE500" i="5"/>
  <c r="BE502" i="5"/>
  <c r="BE512" i="5"/>
  <c r="BE519" i="5"/>
  <c r="BE521" i="5"/>
  <c r="BE523" i="5"/>
  <c r="BE531" i="5"/>
  <c r="BE533" i="5"/>
  <c r="BE543" i="5"/>
  <c r="BE558" i="5"/>
  <c r="BE560" i="5"/>
  <c r="BE570" i="5"/>
  <c r="BE575" i="5"/>
  <c r="BE577" i="5"/>
  <c r="BE585" i="5"/>
  <c r="BE594" i="5"/>
  <c r="BE618" i="5"/>
  <c r="BE624" i="5"/>
  <c r="BE642" i="5"/>
  <c r="BE644" i="5"/>
  <c r="BE664" i="5"/>
  <c r="BE670" i="5"/>
  <c r="BE682" i="5"/>
  <c r="BE684" i="5"/>
  <c r="BE686" i="5"/>
  <c r="BE688" i="5"/>
  <c r="BE694" i="5"/>
  <c r="BE704" i="5"/>
  <c r="BE717" i="5"/>
  <c r="BE729" i="5"/>
  <c r="BE751" i="5"/>
  <c r="BE772" i="5"/>
  <c r="BE776" i="5"/>
  <c r="BE778" i="5"/>
  <c r="BE784" i="5"/>
  <c r="BE786" i="5"/>
  <c r="BE792" i="5"/>
  <c r="BE810" i="5"/>
  <c r="BE812" i="5"/>
  <c r="BE823" i="5"/>
  <c r="BE829" i="5"/>
  <c r="BE831" i="5"/>
  <c r="BE835" i="5"/>
  <c r="BE843" i="5"/>
  <c r="BE845" i="5"/>
  <c r="BE848" i="5"/>
  <c r="BE858" i="5"/>
  <c r="BE860" i="5"/>
  <c r="BE862" i="5"/>
  <c r="BE866" i="5"/>
  <c r="BE872" i="5"/>
  <c r="BE878" i="5"/>
  <c r="BE899" i="5"/>
  <c r="BE901" i="5"/>
  <c r="BE913" i="5"/>
  <c r="BE915" i="5"/>
  <c r="BE927" i="5"/>
  <c r="BE941" i="5"/>
  <c r="BE955" i="5"/>
  <c r="BE958" i="5"/>
  <c r="BE970" i="5"/>
  <c r="BE974" i="5"/>
  <c r="BE976" i="5"/>
  <c r="BE987" i="5"/>
  <c r="BE1011" i="5"/>
  <c r="BE1028" i="5"/>
  <c r="J126" i="4"/>
  <c r="BE140" i="4"/>
  <c r="BE154" i="4"/>
  <c r="BE170" i="4"/>
  <c r="BE174" i="4"/>
  <c r="BE180" i="4"/>
  <c r="BE186" i="4"/>
  <c r="BE203" i="4"/>
  <c r="BE207" i="4"/>
  <c r="BE211" i="4"/>
  <c r="BE213" i="4"/>
  <c r="BE229" i="4"/>
  <c r="BE233" i="4"/>
  <c r="BE251" i="4"/>
  <c r="BE259" i="4"/>
  <c r="BE263" i="4"/>
  <c r="BE265" i="4"/>
  <c r="BE270" i="4"/>
  <c r="BE274" i="4"/>
  <c r="BE289" i="4"/>
  <c r="BE314" i="4"/>
  <c r="BE316" i="4"/>
  <c r="BE318" i="4"/>
  <c r="BE330" i="4"/>
  <c r="BE332" i="4"/>
  <c r="BE338" i="4"/>
  <c r="BE348" i="4"/>
  <c r="BE352" i="4"/>
  <c r="BE358" i="4"/>
  <c r="BE366" i="4"/>
  <c r="BE374" i="4"/>
  <c r="BE376" i="4"/>
  <c r="BE379" i="4"/>
  <c r="BE387" i="4"/>
  <c r="BE393" i="4"/>
  <c r="BE405" i="4"/>
  <c r="BE413" i="4"/>
  <c r="BE427" i="4"/>
  <c r="BE429" i="4"/>
  <c r="BE435" i="4"/>
  <c r="BE437" i="4"/>
  <c r="BE450" i="4"/>
  <c r="BE460" i="4"/>
  <c r="BE462" i="4"/>
  <c r="BE466" i="4"/>
  <c r="BE470" i="4"/>
  <c r="BE476" i="4"/>
  <c r="BE478" i="4"/>
  <c r="BE484" i="4"/>
  <c r="BE486" i="4"/>
  <c r="BE488" i="4"/>
  <c r="BE498" i="4"/>
  <c r="BE501" i="4"/>
  <c r="BE507" i="4"/>
  <c r="BE509" i="4"/>
  <c r="BE511" i="4"/>
  <c r="BE538" i="4"/>
  <c r="BE550" i="4"/>
  <c r="BE552" i="4"/>
  <c r="BE554" i="4"/>
  <c r="BE558" i="4"/>
  <c r="BE562" i="4"/>
  <c r="BE571" i="4"/>
  <c r="BE573" i="4"/>
  <c r="BE579" i="4"/>
  <c r="BE583" i="4"/>
  <c r="BE589" i="4"/>
  <c r="BE591" i="4"/>
  <c r="BE602" i="4"/>
  <c r="BE608" i="4"/>
  <c r="BE638" i="4"/>
  <c r="BE648" i="4"/>
  <c r="BE660" i="4"/>
  <c r="BE668" i="4"/>
  <c r="BE672" i="4"/>
  <c r="BE674" i="4"/>
  <c r="BE676" i="4"/>
  <c r="BE680" i="4"/>
  <c r="BE692" i="4"/>
  <c r="BE694" i="4"/>
  <c r="BE702" i="4"/>
  <c r="BE708" i="4"/>
  <c r="BE716" i="4"/>
  <c r="BE718" i="4"/>
  <c r="BE720" i="4"/>
  <c r="BE722" i="4"/>
  <c r="BE724" i="4"/>
  <c r="BE726" i="4"/>
  <c r="F94" i="4"/>
  <c r="BE136" i="4"/>
  <c r="BE156" i="4"/>
  <c r="BE184" i="4"/>
  <c r="BE197" i="4"/>
  <c r="BE199" i="4"/>
  <c r="BE217" i="4"/>
  <c r="BE219" i="4"/>
  <c r="BE221" i="4"/>
  <c r="BE225" i="4"/>
  <c r="BE235" i="4"/>
  <c r="BE245" i="4"/>
  <c r="BE268" i="4"/>
  <c r="BE272" i="4"/>
  <c r="BE293" i="4"/>
  <c r="BE301" i="4"/>
  <c r="BE324" i="4"/>
  <c r="BE326" i="4"/>
  <c r="BE328" i="4"/>
  <c r="BE336" i="4"/>
  <c r="BE340" i="4"/>
  <c r="BE346" i="4"/>
  <c r="BE354" i="4"/>
  <c r="BE368" i="4"/>
  <c r="BE372" i="4"/>
  <c r="BE381" i="4"/>
  <c r="BE385" i="4"/>
  <c r="BE389" i="4"/>
  <c r="BE395" i="4"/>
  <c r="BE397" i="4"/>
  <c r="BE403" i="4"/>
  <c r="BE407" i="4"/>
  <c r="BE419" i="4"/>
  <c r="BE423" i="4"/>
  <c r="BE425" i="4"/>
  <c r="BE433" i="4"/>
  <c r="BE452" i="4"/>
  <c r="BE456" i="4"/>
  <c r="BE472" i="4"/>
  <c r="BE474" i="4"/>
  <c r="BE492" i="4"/>
  <c r="BE503" i="4"/>
  <c r="BE513" i="4"/>
  <c r="BE517" i="4"/>
  <c r="BE519" i="4"/>
  <c r="BE536" i="4"/>
  <c r="BE540" i="4"/>
  <c r="BE560" i="4"/>
  <c r="BE564" i="4"/>
  <c r="BE567" i="4"/>
  <c r="BE569" i="4"/>
  <c r="BE575" i="4"/>
  <c r="BE581" i="4"/>
  <c r="BE587" i="4"/>
  <c r="BE616" i="4"/>
  <c r="BE618" i="4"/>
  <c r="BE620" i="4"/>
  <c r="BE622" i="4"/>
  <c r="BE626" i="4"/>
  <c r="BE634" i="4"/>
  <c r="BE640" i="4"/>
  <c r="BE646" i="4"/>
  <c r="BE650" i="4"/>
  <c r="BE652" i="4"/>
  <c r="BE654" i="4"/>
  <c r="BE662" i="4"/>
  <c r="BE666" i="4"/>
  <c r="BE684" i="4"/>
  <c r="BE690" i="4"/>
  <c r="E120" i="4"/>
  <c r="BE142" i="4"/>
  <c r="BE150" i="4"/>
  <c r="BE152" i="4"/>
  <c r="BE160" i="4"/>
  <c r="BE164" i="4"/>
  <c r="BE168" i="4"/>
  <c r="BE176" i="4"/>
  <c r="BE178" i="4"/>
  <c r="BE182" i="4"/>
  <c r="BE189" i="4"/>
  <c r="BE231" i="4"/>
  <c r="BE239" i="4"/>
  <c r="BE241" i="4"/>
  <c r="BE243" i="4"/>
  <c r="BE247" i="4"/>
  <c r="BE249" i="4"/>
  <c r="BE253" i="4"/>
  <c r="BE279" i="4"/>
  <c r="BE281" i="4"/>
  <c r="BE283" i="4"/>
  <c r="BE287" i="4"/>
  <c r="BE295" i="4"/>
  <c r="BE306" i="4"/>
  <c r="BE308" i="4"/>
  <c r="BE312" i="4"/>
  <c r="BE360" i="4"/>
  <c r="BE362" i="4"/>
  <c r="BE383" i="4"/>
  <c r="BE399" i="4"/>
  <c r="BE401" i="4"/>
  <c r="BE409" i="4"/>
  <c r="BE417" i="4"/>
  <c r="BE431" i="4"/>
  <c r="BE439" i="4"/>
  <c r="BE441" i="4"/>
  <c r="BE445" i="4"/>
  <c r="BE454" i="4"/>
  <c r="BE458" i="4"/>
  <c r="BE468" i="4"/>
  <c r="BE480" i="4"/>
  <c r="BE482" i="4"/>
  <c r="BE490" i="4"/>
  <c r="BE505" i="4"/>
  <c r="BE515" i="4"/>
  <c r="BE525" i="4"/>
  <c r="BE534" i="4"/>
  <c r="BE547" i="4"/>
  <c r="BE556" i="4"/>
  <c r="BE577" i="4"/>
  <c r="BE585" i="4"/>
  <c r="BE594" i="4"/>
  <c r="BE596" i="4"/>
  <c r="BE624" i="4"/>
  <c r="BE636" i="4"/>
  <c r="BE644" i="4"/>
  <c r="BE656" i="4"/>
  <c r="BE678" i="4"/>
  <c r="BE686" i="4"/>
  <c r="BE710" i="4"/>
  <c r="BE712" i="4"/>
  <c r="BE714" i="4"/>
  <c r="BE138" i="4"/>
  <c r="BE144" i="4"/>
  <c r="BE146" i="4"/>
  <c r="BE148" i="4"/>
  <c r="BE158" i="4"/>
  <c r="BE162" i="4"/>
  <c r="BE166" i="4"/>
  <c r="BE172" i="4"/>
  <c r="BE191" i="4"/>
  <c r="BE193" i="4"/>
  <c r="BE195" i="4"/>
  <c r="BE201" i="4"/>
  <c r="BE205" i="4"/>
  <c r="BE209" i="4"/>
  <c r="BE215" i="4"/>
  <c r="BE223" i="4"/>
  <c r="BE227" i="4"/>
  <c r="BE237" i="4"/>
  <c r="BE255" i="4"/>
  <c r="BE257" i="4"/>
  <c r="BE261" i="4"/>
  <c r="BE277" i="4"/>
  <c r="BE285" i="4"/>
  <c r="BE291" i="4"/>
  <c r="BE297" i="4"/>
  <c r="BE299" i="4"/>
  <c r="BE303" i="4"/>
  <c r="BE310" i="4"/>
  <c r="BE320" i="4"/>
  <c r="BE322" i="4"/>
  <c r="BE334" i="4"/>
  <c r="BE342" i="4"/>
  <c r="BE344" i="4"/>
  <c r="BE350" i="4"/>
  <c r="BE356" i="4"/>
  <c r="BE364" i="4"/>
  <c r="BE370" i="4"/>
  <c r="BE391" i="4"/>
  <c r="BE411" i="4"/>
  <c r="BE415" i="4"/>
  <c r="BE421" i="4"/>
  <c r="BE443" i="4"/>
  <c r="BE448" i="4"/>
  <c r="BE464" i="4"/>
  <c r="BE494" i="4"/>
  <c r="BE496" i="4"/>
  <c r="BE521" i="4"/>
  <c r="BE523" i="4"/>
  <c r="BE528" i="4"/>
  <c r="BE530" i="4"/>
  <c r="BE532" i="4"/>
  <c r="BE542" i="4"/>
  <c r="BE545" i="4"/>
  <c r="BE598" i="4"/>
  <c r="BE600" i="4"/>
  <c r="BE604" i="4"/>
  <c r="BE606" i="4"/>
  <c r="BE610" i="4"/>
  <c r="BE612" i="4"/>
  <c r="BE614" i="4"/>
  <c r="BE628" i="4"/>
  <c r="BE630" i="4"/>
  <c r="BE632" i="4"/>
  <c r="BE642" i="4"/>
  <c r="BE658" i="4"/>
  <c r="BE664" i="4"/>
  <c r="BE670" i="4"/>
  <c r="BE682" i="4"/>
  <c r="BE688" i="4"/>
  <c r="BE696" i="4"/>
  <c r="BE698" i="4"/>
  <c r="BE700" i="4"/>
  <c r="BE704" i="4"/>
  <c r="BE706" i="4"/>
  <c r="BK134" i="2"/>
  <c r="J134" i="2" s="1"/>
  <c r="J97" i="2" s="1"/>
  <c r="E85" i="3"/>
  <c r="J89" i="3"/>
  <c r="BE185" i="3"/>
  <c r="BE195" i="3"/>
  <c r="BE206" i="3"/>
  <c r="BE247" i="3"/>
  <c r="BE253" i="3"/>
  <c r="BE276" i="3"/>
  <c r="BE292" i="3"/>
  <c r="BE301" i="3"/>
  <c r="BE311" i="3"/>
  <c r="BE422" i="3"/>
  <c r="BE436" i="3"/>
  <c r="BE506" i="3"/>
  <c r="BE528" i="3"/>
  <c r="BE545" i="3"/>
  <c r="BE610" i="3"/>
  <c r="BE638" i="3"/>
  <c r="BE672" i="3"/>
  <c r="BE760" i="3"/>
  <c r="BE778" i="3"/>
  <c r="BE786" i="3"/>
  <c r="BE793" i="3"/>
  <c r="BE807" i="3"/>
  <c r="BE811" i="3"/>
  <c r="BE825" i="3"/>
  <c r="BE837" i="3"/>
  <c r="BE853" i="3"/>
  <c r="BE979" i="3"/>
  <c r="BE1016" i="3"/>
  <c r="BE1063" i="3"/>
  <c r="BE1077" i="3"/>
  <c r="BE1159" i="3"/>
  <c r="BE1217" i="3"/>
  <c r="BE1224" i="3"/>
  <c r="BE1234" i="3"/>
  <c r="BE1262" i="3"/>
  <c r="BE1270" i="3"/>
  <c r="BE1281" i="3"/>
  <c r="BE1315" i="3"/>
  <c r="BE1329" i="3"/>
  <c r="BE1356" i="3"/>
  <c r="BE1365" i="3"/>
  <c r="BE1384" i="3"/>
  <c r="BE1414" i="3"/>
  <c r="BE1422" i="3"/>
  <c r="BE1535" i="3"/>
  <c r="BE1565" i="3"/>
  <c r="BE1583" i="3"/>
  <c r="BE1586" i="3"/>
  <c r="BE1592" i="3"/>
  <c r="BE1614" i="3"/>
  <c r="BE1629" i="3"/>
  <c r="BE1649" i="3"/>
  <c r="BE1664" i="3"/>
  <c r="BE1719" i="3"/>
  <c r="BE1735" i="3"/>
  <c r="BE1786" i="3"/>
  <c r="BE1795" i="3"/>
  <c r="BE1822" i="3"/>
  <c r="BE1837" i="3"/>
  <c r="BE1872" i="3"/>
  <c r="BE1878" i="3"/>
  <c r="BE1884" i="3"/>
  <c r="BE1887" i="3"/>
  <c r="BE1899" i="3"/>
  <c r="BE1916" i="3"/>
  <c r="BE1919" i="3"/>
  <c r="BE1935" i="3"/>
  <c r="BE1966" i="3"/>
  <c r="BE1980" i="3"/>
  <c r="BE1992" i="3"/>
  <c r="BE2008" i="3"/>
  <c r="BE2014" i="3"/>
  <c r="BE2040" i="3"/>
  <c r="BE2076" i="3"/>
  <c r="BE2085" i="3"/>
  <c r="BE2097" i="3"/>
  <c r="BE2103" i="3"/>
  <c r="BE2127" i="3"/>
  <c r="BE2133" i="3"/>
  <c r="BE2253" i="3"/>
  <c r="BE2263" i="3"/>
  <c r="BE2293" i="3"/>
  <c r="BE2305" i="3"/>
  <c r="BE2317" i="3"/>
  <c r="BE2329" i="3"/>
  <c r="BE2334" i="3"/>
  <c r="BE2346" i="3"/>
  <c r="BE2560" i="3"/>
  <c r="BE2563" i="3"/>
  <c r="BE2578" i="3"/>
  <c r="BE2584" i="3"/>
  <c r="BE2641" i="3"/>
  <c r="BE2660" i="3"/>
  <c r="BE2733" i="3"/>
  <c r="BE2752" i="3"/>
  <c r="BE2758" i="3"/>
  <c r="BE2781" i="3"/>
  <c r="BE2796" i="3"/>
  <c r="BE2818" i="3"/>
  <c r="BE2852" i="3"/>
  <c r="BE2896" i="3"/>
  <c r="BE2954" i="3"/>
  <c r="BE2960" i="3"/>
  <c r="BE2969" i="3"/>
  <c r="BE2978" i="3"/>
  <c r="BE2987" i="3"/>
  <c r="BE3005" i="3"/>
  <c r="BE3016" i="3"/>
  <c r="BE3029" i="3"/>
  <c r="BE3037" i="3"/>
  <c r="BE3051" i="3"/>
  <c r="BE3065" i="3"/>
  <c r="BE3071" i="3"/>
  <c r="BE3075" i="3"/>
  <c r="BE3087" i="3"/>
  <c r="BE3089" i="3"/>
  <c r="BE3091" i="3"/>
  <c r="BE3095" i="3"/>
  <c r="BE3099" i="3"/>
  <c r="BE3101" i="3"/>
  <c r="BE3107" i="3"/>
  <c r="BE3131" i="3"/>
  <c r="BE3177" i="3"/>
  <c r="BE3183" i="3"/>
  <c r="BE3197" i="3"/>
  <c r="BE3403" i="3"/>
  <c r="BE3407" i="3"/>
  <c r="BE3419" i="3"/>
  <c r="BE3421" i="3"/>
  <c r="BE3431" i="3"/>
  <c r="BE3442" i="3"/>
  <c r="F141" i="3"/>
  <c r="BE167" i="3"/>
  <c r="BE170" i="3"/>
  <c r="BE237" i="3"/>
  <c r="BE256" i="3"/>
  <c r="BE267" i="3"/>
  <c r="BE287" i="3"/>
  <c r="BE298" i="3"/>
  <c r="BE319" i="3"/>
  <c r="BE402" i="3"/>
  <c r="BE440" i="3"/>
  <c r="BE520" i="3"/>
  <c r="BE540" i="3"/>
  <c r="BE577" i="3"/>
  <c r="BE626" i="3"/>
  <c r="BE657" i="3"/>
  <c r="BE665" i="3"/>
  <c r="BE780" i="3"/>
  <c r="BE796" i="3"/>
  <c r="BE869" i="3"/>
  <c r="BE886" i="3"/>
  <c r="BE909" i="3"/>
  <c r="BE957" i="3"/>
  <c r="BE1011" i="3"/>
  <c r="BE1039" i="3"/>
  <c r="BE1097" i="3"/>
  <c r="BE1130" i="3"/>
  <c r="BE1136" i="3"/>
  <c r="BE1202" i="3"/>
  <c r="BE1226" i="3"/>
  <c r="BE1228" i="3"/>
  <c r="BE1265" i="3"/>
  <c r="BE1273" i="3"/>
  <c r="BE1289" i="3"/>
  <c r="BE1296" i="3"/>
  <c r="BE1299" i="3"/>
  <c r="BE1325" i="3"/>
  <c r="BE1338" i="3"/>
  <c r="BE1344" i="3"/>
  <c r="BE1370" i="3"/>
  <c r="BE1382" i="3"/>
  <c r="BE1387" i="3"/>
  <c r="BE1393" i="3"/>
  <c r="BE1410" i="3"/>
  <c r="BE1611" i="3"/>
  <c r="BE1626" i="3"/>
  <c r="BE1635" i="3"/>
  <c r="BE1641" i="3"/>
  <c r="BE1657" i="3"/>
  <c r="BE1671" i="3"/>
  <c r="BE1685" i="3"/>
  <c r="BE1712" i="3"/>
  <c r="BE1743" i="3"/>
  <c r="BE1746" i="3"/>
  <c r="BE1753" i="3"/>
  <c r="BE1769" i="3"/>
  <c r="BE1777" i="3"/>
  <c r="BE1813" i="3"/>
  <c r="BE1852" i="3"/>
  <c r="BE1875" i="3"/>
  <c r="BE1881" i="3"/>
  <c r="BE1896" i="3"/>
  <c r="BE1907" i="3"/>
  <c r="BE1910" i="3"/>
  <c r="BE1932" i="3"/>
  <c r="BE1949" i="3"/>
  <c r="BE1955" i="3"/>
  <c r="BE1975" i="3"/>
  <c r="BE1986" i="3"/>
  <c r="BE1989" i="3"/>
  <c r="BE2052" i="3"/>
  <c r="BE2067" i="3"/>
  <c r="BE2073" i="3"/>
  <c r="BE2079" i="3"/>
  <c r="BE2088" i="3"/>
  <c r="BE2109" i="3"/>
  <c r="BE2130" i="3"/>
  <c r="BE2149" i="3"/>
  <c r="BE2152" i="3"/>
  <c r="BE2158" i="3"/>
  <c r="BE2180" i="3"/>
  <c r="BE2195" i="3"/>
  <c r="BE2210" i="3"/>
  <c r="BE2250" i="3"/>
  <c r="BE2266" i="3"/>
  <c r="BE2272" i="3"/>
  <c r="BE2290" i="3"/>
  <c r="BE2299" i="3"/>
  <c r="BE2311" i="3"/>
  <c r="BE2340" i="3"/>
  <c r="BE2352" i="3"/>
  <c r="BE2373" i="3"/>
  <c r="BE2394" i="3"/>
  <c r="BE2474" i="3"/>
  <c r="BE2554" i="3"/>
  <c r="BE2557" i="3"/>
  <c r="BE2566" i="3"/>
  <c r="BE2569" i="3"/>
  <c r="BE2575" i="3"/>
  <c r="BE2620" i="3"/>
  <c r="BE2634" i="3"/>
  <c r="BE2652" i="3"/>
  <c r="BE2672" i="3"/>
  <c r="BE2678" i="3"/>
  <c r="BE2696" i="3"/>
  <c r="BE2724" i="3"/>
  <c r="BE2764" i="3"/>
  <c r="BE2778" i="3"/>
  <c r="BE2849" i="3"/>
  <c r="BE2862" i="3"/>
  <c r="BE2885" i="3"/>
  <c r="BE2893" i="3"/>
  <c r="BE2899" i="3"/>
  <c r="BE2902" i="3"/>
  <c r="BE3150" i="3"/>
  <c r="BE3154" i="3"/>
  <c r="BE3170" i="3"/>
  <c r="BE3205" i="3"/>
  <c r="BE3365" i="3"/>
  <c r="BE3409" i="3"/>
  <c r="BE3411" i="3"/>
  <c r="BE3413" i="3"/>
  <c r="BE3425" i="3"/>
  <c r="BE3435" i="3"/>
  <c r="BE3440" i="3"/>
  <c r="BE3444" i="3"/>
  <c r="BE3446" i="3"/>
  <c r="BE3448" i="3"/>
  <c r="BE3450" i="3"/>
  <c r="BE3452" i="3"/>
  <c r="BE3454" i="3"/>
  <c r="BE3456" i="3"/>
  <c r="BE3458" i="3"/>
  <c r="BE3460" i="3"/>
  <c r="BE3462" i="3"/>
  <c r="BE3464" i="3"/>
  <c r="BE3466" i="3"/>
  <c r="BE3468" i="3"/>
  <c r="BE3470" i="3"/>
  <c r="BE3472" i="3"/>
  <c r="BE3474" i="3"/>
  <c r="BE3476" i="3"/>
  <c r="BE3478" i="3"/>
  <c r="BE3480" i="3"/>
  <c r="BE3482" i="3"/>
  <c r="BE3484" i="3"/>
  <c r="BE3486" i="3"/>
  <c r="BE3488" i="3"/>
  <c r="BE3490" i="3"/>
  <c r="BE3492" i="3"/>
  <c r="BE3494" i="3"/>
  <c r="BE3496" i="3"/>
  <c r="BE3498" i="3"/>
  <c r="BE3500" i="3"/>
  <c r="BE3502" i="3"/>
  <c r="BE3504" i="3"/>
  <c r="BE3506" i="3"/>
  <c r="BE3508" i="3"/>
  <c r="BE3510" i="3"/>
  <c r="BE3512" i="3"/>
  <c r="BE3514" i="3"/>
  <c r="BE164" i="3"/>
  <c r="BE173" i="3"/>
  <c r="BE176" i="3"/>
  <c r="BE182" i="3"/>
  <c r="BE192" i="3"/>
  <c r="BE199" i="3"/>
  <c r="BE250" i="3"/>
  <c r="BE282" i="3"/>
  <c r="BE295" i="3"/>
  <c r="BE315" i="3"/>
  <c r="BE333" i="3"/>
  <c r="BE359" i="3"/>
  <c r="BE433" i="3"/>
  <c r="BE526" i="3"/>
  <c r="BE537" i="3"/>
  <c r="BE562" i="3"/>
  <c r="BE592" i="3"/>
  <c r="BE606" i="3"/>
  <c r="BE650" i="3"/>
  <c r="BE676" i="3"/>
  <c r="BE680" i="3"/>
  <c r="BE732" i="3"/>
  <c r="BE734" i="3"/>
  <c r="BE772" i="3"/>
  <c r="BE799" i="3"/>
  <c r="BE816" i="3"/>
  <c r="BE832" i="3"/>
  <c r="BE1053" i="3"/>
  <c r="BE1092" i="3"/>
  <c r="BE1104" i="3"/>
  <c r="BE1133" i="3"/>
  <c r="BE1139" i="3"/>
  <c r="BE1145" i="3"/>
  <c r="BE1195" i="3"/>
  <c r="BE1205" i="3"/>
  <c r="BE1231" i="3"/>
  <c r="BE1238" i="3"/>
  <c r="BE1248" i="3"/>
  <c r="BE1251" i="3"/>
  <c r="BE1285" i="3"/>
  <c r="BE1293" i="3"/>
  <c r="BE1350" i="3"/>
  <c r="BE1368" i="3"/>
  <c r="BE1376" i="3"/>
  <c r="BE1379" i="3"/>
  <c r="BE1390" i="3"/>
  <c r="BE1395" i="3"/>
  <c r="BE1418" i="3"/>
  <c r="BE1443" i="3"/>
  <c r="BE1461" i="3"/>
  <c r="BE1469" i="3"/>
  <c r="BE1485" i="3"/>
  <c r="BE1498" i="3"/>
  <c r="BE1524" i="3"/>
  <c r="BE1553" i="3"/>
  <c r="BE1569" i="3"/>
  <c r="BE1598" i="3"/>
  <c r="BE1608" i="3"/>
  <c r="BE1617" i="3"/>
  <c r="BE1620" i="3"/>
  <c r="BE1678" i="3"/>
  <c r="BE1688" i="3"/>
  <c r="BE1706" i="3"/>
  <c r="BE1729" i="3"/>
  <c r="BE1757" i="3"/>
  <c r="BE1765" i="3"/>
  <c r="BE1790" i="3"/>
  <c r="BE1799" i="3"/>
  <c r="BE1826" i="3"/>
  <c r="BE1844" i="3"/>
  <c r="BE1855" i="3"/>
  <c r="BE1890" i="3"/>
  <c r="BE1913" i="3"/>
  <c r="BE1924" i="3"/>
  <c r="BE1927" i="3"/>
  <c r="BE1937" i="3"/>
  <c r="BE1940" i="3"/>
  <c r="BE1958" i="3"/>
  <c r="BE1969" i="3"/>
  <c r="BE1997" i="3"/>
  <c r="BE2003" i="3"/>
  <c r="BE2011" i="3"/>
  <c r="BE2049" i="3"/>
  <c r="BE2058" i="3"/>
  <c r="BE2070" i="3"/>
  <c r="BE2082" i="3"/>
  <c r="BE2091" i="3"/>
  <c r="BE2112" i="3"/>
  <c r="BE2169" i="3"/>
  <c r="BE2183" i="3"/>
  <c r="BE2198" i="3"/>
  <c r="BE2227" i="3"/>
  <c r="BE2239" i="3"/>
  <c r="BE2275" i="3"/>
  <c r="BE2314" i="3"/>
  <c r="BE2320" i="3"/>
  <c r="BE2323" i="3"/>
  <c r="BE2349" i="3"/>
  <c r="BE2434" i="3"/>
  <c r="BE2514" i="3"/>
  <c r="BE2586" i="3"/>
  <c r="BE2603" i="3"/>
  <c r="BE2629" i="3"/>
  <c r="BE2669" i="3"/>
  <c r="BE2675" i="3"/>
  <c r="BE2711" i="3"/>
  <c r="BE2730" i="3"/>
  <c r="BE2736" i="3"/>
  <c r="BE2775" i="3"/>
  <c r="BE2784" i="3"/>
  <c r="BE2790" i="3"/>
  <c r="BE2793" i="3"/>
  <c r="BE2807" i="3"/>
  <c r="BE2812" i="3"/>
  <c r="BE2815" i="3"/>
  <c r="BE2867" i="3"/>
  <c r="BE2905" i="3"/>
  <c r="BE2942" i="3"/>
  <c r="BE2948" i="3"/>
  <c r="BE2957" i="3"/>
  <c r="BE2963" i="3"/>
  <c r="BE2966" i="3"/>
  <c r="BE2975" i="3"/>
  <c r="BE2981" i="3"/>
  <c r="BE2984" i="3"/>
  <c r="BE2990" i="3"/>
  <c r="BE3010" i="3"/>
  <c r="BE3019" i="3"/>
  <c r="BE3031" i="3"/>
  <c r="BE3035" i="3"/>
  <c r="BE3039" i="3"/>
  <c r="BE3047" i="3"/>
  <c r="BE3049" i="3"/>
  <c r="BE3055" i="3"/>
  <c r="BE3057" i="3"/>
  <c r="BE3061" i="3"/>
  <c r="BE3067" i="3"/>
  <c r="BE3073" i="3"/>
  <c r="BE3077" i="3"/>
  <c r="BE3083" i="3"/>
  <c r="BE3085" i="3"/>
  <c r="BE3104" i="3"/>
  <c r="BE3125" i="3"/>
  <c r="BE3164" i="3"/>
  <c r="BE3167" i="3"/>
  <c r="BE3200" i="3"/>
  <c r="BE3208" i="3"/>
  <c r="BE3211" i="3"/>
  <c r="BE3275" i="3"/>
  <c r="BE3322" i="3"/>
  <c r="BE3372" i="3"/>
  <c r="BE3380" i="3"/>
  <c r="BE3389" i="3"/>
  <c r="BE3399" i="3"/>
  <c r="BE3401" i="3"/>
  <c r="BE3415" i="3"/>
  <c r="BE3417" i="3"/>
  <c r="BE3423" i="3"/>
  <c r="BE3433" i="3"/>
  <c r="BE3438" i="3"/>
  <c r="BE147" i="3"/>
  <c r="BE152" i="3"/>
  <c r="BE155" i="3"/>
  <c r="BE158" i="3"/>
  <c r="BE161" i="3"/>
  <c r="BE179" i="3"/>
  <c r="BE226" i="3"/>
  <c r="BE244" i="3"/>
  <c r="BE258" i="3"/>
  <c r="BE262" i="3"/>
  <c r="BE273" i="3"/>
  <c r="BE279" i="3"/>
  <c r="BE307" i="3"/>
  <c r="BE341" i="3"/>
  <c r="BE345" i="3"/>
  <c r="BE395" i="3"/>
  <c r="BE409" i="3"/>
  <c r="BE429" i="3"/>
  <c r="BE447" i="3"/>
  <c r="BE453" i="3"/>
  <c r="BE457" i="3"/>
  <c r="BE512" i="3"/>
  <c r="BE518" i="3"/>
  <c r="BE534" i="3"/>
  <c r="BE542" i="3"/>
  <c r="BE547" i="3"/>
  <c r="BE618" i="3"/>
  <c r="BE661" i="3"/>
  <c r="BE706" i="3"/>
  <c r="BE766" i="3"/>
  <c r="BE788" i="3"/>
  <c r="BE804" i="3"/>
  <c r="BE819" i="3"/>
  <c r="BE844" i="3"/>
  <c r="BE856" i="3"/>
  <c r="BE864" i="3"/>
  <c r="BE874" i="3"/>
  <c r="BE883" i="3"/>
  <c r="BE889" i="3"/>
  <c r="BE896" i="3"/>
  <c r="BE962" i="3"/>
  <c r="BE1006" i="3"/>
  <c r="BE1020" i="3"/>
  <c r="BE1036" i="3"/>
  <c r="BE1107" i="3"/>
  <c r="BE1110" i="3"/>
  <c r="BE1124" i="3"/>
  <c r="BE1127" i="3"/>
  <c r="BE1142" i="3"/>
  <c r="BE1211" i="3"/>
  <c r="BE1256" i="3"/>
  <c r="BE1259" i="3"/>
  <c r="BE1319" i="3"/>
  <c r="BE1353" i="3"/>
  <c r="BE1362" i="3"/>
  <c r="BE1373" i="3"/>
  <c r="BE1402" i="3"/>
  <c r="BE1406" i="3"/>
  <c r="BE1506" i="3"/>
  <c r="BE1546" i="3"/>
  <c r="BE1580" i="3"/>
  <c r="BE1603" i="3"/>
  <c r="BE1645" i="3"/>
  <c r="BE1691" i="3"/>
  <c r="BE1695" i="3"/>
  <c r="BE1761" i="3"/>
  <c r="BE1806" i="3"/>
  <c r="BE1818" i="3"/>
  <c r="BE1865" i="3"/>
  <c r="BE1893" i="3"/>
  <c r="BE1902" i="3"/>
  <c r="BE1943" i="3"/>
  <c r="BE1946" i="3"/>
  <c r="BE1952" i="3"/>
  <c r="BE1972" i="3"/>
  <c r="BE2037" i="3"/>
  <c r="BE2043" i="3"/>
  <c r="BE2046" i="3"/>
  <c r="BE2055" i="3"/>
  <c r="BE2061" i="3"/>
  <c r="BE2064" i="3"/>
  <c r="BE2094" i="3"/>
  <c r="BE2100" i="3"/>
  <c r="BE2106" i="3"/>
  <c r="BE2115" i="3"/>
  <c r="BE2118" i="3"/>
  <c r="BE2121" i="3"/>
  <c r="BE2136" i="3"/>
  <c r="BE2161" i="3"/>
  <c r="BE2190" i="3"/>
  <c r="BE2204" i="3"/>
  <c r="BE2244" i="3"/>
  <c r="BE2256" i="3"/>
  <c r="BE2269" i="3"/>
  <c r="BE2296" i="3"/>
  <c r="BE2302" i="3"/>
  <c r="BE2308" i="3"/>
  <c r="BE2326" i="3"/>
  <c r="BE2337" i="3"/>
  <c r="BE2343" i="3"/>
  <c r="BE2572" i="3"/>
  <c r="BE2581" i="3"/>
  <c r="BE2655" i="3"/>
  <c r="BE2681" i="3"/>
  <c r="BE2719" i="3"/>
  <c r="BE2746" i="3"/>
  <c r="BE2749" i="3"/>
  <c r="BE2755" i="3"/>
  <c r="BE2761" i="3"/>
  <c r="BE2767" i="3"/>
  <c r="BE2787" i="3"/>
  <c r="BE2801" i="3"/>
  <c r="BE2804" i="3"/>
  <c r="BE2859" i="3"/>
  <c r="BE2870" i="3"/>
  <c r="BE2890" i="3"/>
  <c r="BE2945" i="3"/>
  <c r="BE2951" i="3"/>
  <c r="BE2972" i="3"/>
  <c r="BE2993" i="3"/>
  <c r="BE3000" i="3"/>
  <c r="BE3024" i="3"/>
  <c r="BE3027" i="3"/>
  <c r="BE3033" i="3"/>
  <c r="BE3041" i="3"/>
  <c r="BE3043" i="3"/>
  <c r="BE3045" i="3"/>
  <c r="BE3053" i="3"/>
  <c r="BE3059" i="3"/>
  <c r="BE3063" i="3"/>
  <c r="BE3069" i="3"/>
  <c r="BE3079" i="3"/>
  <c r="BE3081" i="3"/>
  <c r="BE3093" i="3"/>
  <c r="BE3097" i="3"/>
  <c r="BE3110" i="3"/>
  <c r="BE3122" i="3"/>
  <c r="BE3128" i="3"/>
  <c r="BE3134" i="3"/>
  <c r="BE3158" i="3"/>
  <c r="BE3180" i="3"/>
  <c r="BE3317" i="3"/>
  <c r="BE3328" i="3"/>
  <c r="BE3405" i="3"/>
  <c r="BE3427" i="3"/>
  <c r="BE3429" i="3"/>
  <c r="BE136" i="2"/>
  <c r="BE141" i="2"/>
  <c r="BE145" i="2"/>
  <c r="BE222" i="2"/>
  <c r="BE241" i="2"/>
  <c r="BE269" i="2"/>
  <c r="BE291" i="2"/>
  <c r="BE295" i="2"/>
  <c r="BE299" i="2"/>
  <c r="BE315" i="2"/>
  <c r="BE333" i="2"/>
  <c r="BE375" i="2"/>
  <c r="BE429" i="2"/>
  <c r="BE492" i="2"/>
  <c r="BE548" i="2"/>
  <c r="BE555" i="2"/>
  <c r="BE558" i="2"/>
  <c r="BE566" i="2"/>
  <c r="BE575" i="2"/>
  <c r="BE639" i="2"/>
  <c r="BE655" i="2"/>
  <c r="BE662" i="2"/>
  <c r="E85" i="2"/>
  <c r="BE234" i="2"/>
  <c r="BE237" i="2"/>
  <c r="BE253" i="2"/>
  <c r="BE387" i="2"/>
  <c r="BE390" i="2"/>
  <c r="BE394" i="2"/>
  <c r="BE398" i="2"/>
  <c r="BE418" i="2"/>
  <c r="BE442" i="2"/>
  <c r="BE446" i="2"/>
  <c r="BE552" i="2"/>
  <c r="BE569" i="2"/>
  <c r="BE572" i="2"/>
  <c r="BE582" i="2"/>
  <c r="BE623" i="2"/>
  <c r="BE631" i="2"/>
  <c r="BE647" i="2"/>
  <c r="BE651" i="2"/>
  <c r="BE681" i="2"/>
  <c r="BE690" i="2"/>
  <c r="F92" i="2"/>
  <c r="J127" i="2"/>
  <c r="BE154" i="2"/>
  <c r="BE228" i="2"/>
  <c r="BE231" i="2"/>
  <c r="BE262" i="2"/>
  <c r="BE303" i="2"/>
  <c r="BE370" i="2"/>
  <c r="BE402" i="2"/>
  <c r="BE413" i="2"/>
  <c r="BE421" i="2"/>
  <c r="BE426" i="2"/>
  <c r="BE507" i="2"/>
  <c r="BE528" i="2"/>
  <c r="BE541" i="2"/>
  <c r="BE550" i="2"/>
  <c r="BE562" i="2"/>
  <c r="BE579" i="2"/>
  <c r="BE600" i="2"/>
  <c r="BE615" i="2"/>
  <c r="BE618" i="2"/>
  <c r="BE627" i="2"/>
  <c r="BE634" i="2"/>
  <c r="BE157" i="2"/>
  <c r="BE225" i="2"/>
  <c r="BE245" i="2"/>
  <c r="BE279" i="2"/>
  <c r="BE283" i="2"/>
  <c r="BE287" i="2"/>
  <c r="BE379" i="2"/>
  <c r="BE384" i="2"/>
  <c r="BE406" i="2"/>
  <c r="BE485" i="2"/>
  <c r="BE499" i="2"/>
  <c r="BE504" i="2"/>
  <c r="BE588" i="2"/>
  <c r="BE608" i="2"/>
  <c r="J32" i="8"/>
  <c r="J34" i="2"/>
  <c r="AW95" i="1" s="1"/>
  <c r="J34" i="3"/>
  <c r="AW96" i="1" s="1"/>
  <c r="F38" i="4"/>
  <c r="BC98" i="1" s="1"/>
  <c r="J36" i="5"/>
  <c r="AW99" i="1" s="1"/>
  <c r="F36" i="6"/>
  <c r="BA101" i="1" s="1"/>
  <c r="J36" i="6"/>
  <c r="AW101" i="1" s="1"/>
  <c r="F39" i="6"/>
  <c r="BD101" i="1" s="1"/>
  <c r="F36" i="7"/>
  <c r="BA102" i="1" s="1"/>
  <c r="F39" i="7"/>
  <c r="BD102" i="1" s="1"/>
  <c r="F38" i="8"/>
  <c r="BC103" i="1" s="1"/>
  <c r="F36" i="8"/>
  <c r="BA103" i="1" s="1"/>
  <c r="F36" i="9"/>
  <c r="BC104" i="1" s="1"/>
  <c r="F35" i="9"/>
  <c r="BB104" i="1" s="1"/>
  <c r="J34" i="10"/>
  <c r="AW105" i="1" s="1"/>
  <c r="F38" i="11"/>
  <c r="BC107" i="1" s="1"/>
  <c r="J36" i="12"/>
  <c r="AW108" i="1" s="1"/>
  <c r="F39" i="12"/>
  <c r="BD108" i="1" s="1"/>
  <c r="F39" i="13"/>
  <c r="BD109" i="1" s="1"/>
  <c r="F38" i="14"/>
  <c r="BC110" i="1" s="1"/>
  <c r="J36" i="15"/>
  <c r="AW111" i="1" s="1"/>
  <c r="F34" i="16"/>
  <c r="BA112" i="1" s="1"/>
  <c r="F37" i="16"/>
  <c r="BD112" i="1" s="1"/>
  <c r="F35" i="2"/>
  <c r="BB95" i="1" s="1"/>
  <c r="F37" i="3"/>
  <c r="BD96" i="1" s="1"/>
  <c r="F39" i="4"/>
  <c r="BD98" i="1" s="1"/>
  <c r="F36" i="4"/>
  <c r="BA98" i="1" s="1"/>
  <c r="F36" i="5"/>
  <c r="BA99" i="1" s="1"/>
  <c r="F37" i="6"/>
  <c r="BB101" i="1" s="1"/>
  <c r="F38" i="6"/>
  <c r="BC101" i="1" s="1"/>
  <c r="F37" i="7"/>
  <c r="BB102" i="1" s="1"/>
  <c r="F38" i="7"/>
  <c r="BC102" i="1" s="1"/>
  <c r="J32" i="6"/>
  <c r="J36" i="7"/>
  <c r="AW102" i="1"/>
  <c r="F37" i="8"/>
  <c r="BB103" i="1"/>
  <c r="F34" i="9"/>
  <c r="BA104" i="1"/>
  <c r="F34" i="10"/>
  <c r="BA105" i="1"/>
  <c r="F37" i="11"/>
  <c r="BB107" i="1"/>
  <c r="F39" i="11"/>
  <c r="BD107" i="1"/>
  <c r="J36" i="13"/>
  <c r="AW109" i="1"/>
  <c r="J36" i="14"/>
  <c r="AW110" i="1"/>
  <c r="F37" i="15"/>
  <c r="BB111" i="1"/>
  <c r="F36" i="16"/>
  <c r="BC112" i="1"/>
  <c r="F36" i="2"/>
  <c r="BC95" i="1"/>
  <c r="F35" i="3"/>
  <c r="BB96" i="1"/>
  <c r="J36" i="4"/>
  <c r="AW98" i="1"/>
  <c r="F37" i="4"/>
  <c r="BB98" i="1"/>
  <c r="F37" i="5"/>
  <c r="BB99" i="1"/>
  <c r="F39" i="5"/>
  <c r="BD99" i="1"/>
  <c r="F39" i="8"/>
  <c r="BD103" i="1" s="1"/>
  <c r="F37" i="9"/>
  <c r="BD104" i="1"/>
  <c r="F35" i="10"/>
  <c r="BB105" i="1" s="1"/>
  <c r="J36" i="11"/>
  <c r="AW107" i="1"/>
  <c r="F37" i="12"/>
  <c r="BB108" i="1" s="1"/>
  <c r="F38" i="12"/>
  <c r="BC108" i="1"/>
  <c r="F38" i="13"/>
  <c r="BC109" i="1" s="1"/>
  <c r="F37" i="14"/>
  <c r="BB110" i="1"/>
  <c r="F36" i="14"/>
  <c r="BA110" i="1" s="1"/>
  <c r="F39" i="15"/>
  <c r="BD111" i="1"/>
  <c r="F36" i="15"/>
  <c r="BA111" i="1" s="1"/>
  <c r="F35" i="16"/>
  <c r="BB112" i="1"/>
  <c r="J32" i="7"/>
  <c r="AS94" i="1"/>
  <c r="F37" i="2"/>
  <c r="BD95" i="1"/>
  <c r="F34" i="2"/>
  <c r="BA95" i="1" s="1"/>
  <c r="F34" i="3"/>
  <c r="BA96" i="1" s="1"/>
  <c r="F36" i="3"/>
  <c r="BC96" i="1" s="1"/>
  <c r="F38" i="5"/>
  <c r="BC99" i="1"/>
  <c r="J36" i="8"/>
  <c r="AW103" i="1" s="1"/>
  <c r="J34" i="9"/>
  <c r="AW104" i="1"/>
  <c r="F37" i="10"/>
  <c r="BD105" i="1" s="1"/>
  <c r="F36" i="10"/>
  <c r="BC105" i="1"/>
  <c r="F36" i="11"/>
  <c r="BA107" i="1" s="1"/>
  <c r="F36" i="12"/>
  <c r="BA108" i="1"/>
  <c r="F37" i="13"/>
  <c r="BB109" i="1" s="1"/>
  <c r="F36" i="13"/>
  <c r="BA109" i="1"/>
  <c r="F39" i="14"/>
  <c r="BD110" i="1" s="1"/>
  <c r="F38" i="15"/>
  <c r="BC111" i="1"/>
  <c r="J34" i="16"/>
  <c r="AW112" i="1" s="1"/>
  <c r="BK269" i="15" l="1"/>
  <c r="P138" i="13"/>
  <c r="P137" i="13"/>
  <c r="AU109" i="1" s="1"/>
  <c r="P144" i="10"/>
  <c r="AU105" i="1"/>
  <c r="T123" i="9"/>
  <c r="T122" i="9" s="1"/>
  <c r="T144" i="10"/>
  <c r="BK870" i="5"/>
  <c r="J870" i="5"/>
  <c r="J130" i="5" s="1"/>
  <c r="R319" i="5"/>
  <c r="R125" i="16"/>
  <c r="R124" i="16"/>
  <c r="R123" i="9"/>
  <c r="R122" i="9" s="1"/>
  <c r="P923" i="5"/>
  <c r="R870" i="5"/>
  <c r="T1236" i="3"/>
  <c r="T138" i="13"/>
  <c r="T137" i="13" s="1"/>
  <c r="P137" i="12"/>
  <c r="T286" i="11"/>
  <c r="P870" i="5"/>
  <c r="P134" i="4"/>
  <c r="P133" i="4"/>
  <c r="P132" i="4"/>
  <c r="AU98" i="1" s="1"/>
  <c r="R1236" i="3"/>
  <c r="R134" i="2"/>
  <c r="T141" i="15"/>
  <c r="T140" i="15" s="1"/>
  <c r="P529" i="5"/>
  <c r="R145" i="3"/>
  <c r="R144" i="3"/>
  <c r="R564" i="2"/>
  <c r="R141" i="15"/>
  <c r="R140" i="15"/>
  <c r="R138" i="13"/>
  <c r="R137" i="13" s="1"/>
  <c r="R135" i="14"/>
  <c r="R134" i="14"/>
  <c r="R147" i="11"/>
  <c r="T991" i="5"/>
  <c r="BK319" i="5"/>
  <c r="P135" i="14"/>
  <c r="T137" i="12"/>
  <c r="T136" i="12" s="1"/>
  <c r="R286" i="11"/>
  <c r="T165" i="5"/>
  <c r="T134" i="4"/>
  <c r="T133" i="4" s="1"/>
  <c r="T132" i="4" s="1"/>
  <c r="P1236" i="3"/>
  <c r="P134" i="2"/>
  <c r="R137" i="12"/>
  <c r="R136" i="12"/>
  <c r="T147" i="11"/>
  <c r="T146" i="11" s="1"/>
  <c r="R144" i="10"/>
  <c r="P626" i="5"/>
  <c r="T529" i="5"/>
  <c r="T319" i="5"/>
  <c r="P145" i="3"/>
  <c r="P144" i="3" s="1"/>
  <c r="AU96" i="1" s="1"/>
  <c r="T564" i="2"/>
  <c r="T133" i="2" s="1"/>
  <c r="P141" i="15"/>
  <c r="P140" i="15"/>
  <c r="AU111" i="1" s="1"/>
  <c r="T145" i="3"/>
  <c r="T144" i="3" s="1"/>
  <c r="P564" i="2"/>
  <c r="BK125" i="16"/>
  <c r="BK124" i="16" s="1"/>
  <c r="J124" i="16" s="1"/>
  <c r="J30" i="16" s="1"/>
  <c r="AG112" i="1" s="1"/>
  <c r="P309" i="12"/>
  <c r="P176" i="14"/>
  <c r="P286" i="11"/>
  <c r="P146" i="11" s="1"/>
  <c r="AU107" i="1" s="1"/>
  <c r="R678" i="5"/>
  <c r="P165" i="5"/>
  <c r="P164" i="5" s="1"/>
  <c r="P163" i="5" s="1"/>
  <c r="AU99" i="1" s="1"/>
  <c r="R134" i="4"/>
  <c r="R133" i="4" s="1"/>
  <c r="R132" i="4" s="1"/>
  <c r="T125" i="16"/>
  <c r="T124" i="16" s="1"/>
  <c r="P123" i="9"/>
  <c r="P122" i="9"/>
  <c r="AU104" i="1" s="1"/>
  <c r="T626" i="5"/>
  <c r="R165" i="5"/>
  <c r="AG103" i="1"/>
  <c r="AG102" i="1"/>
  <c r="BK145" i="3"/>
  <c r="J145" i="3" s="1"/>
  <c r="J97" i="3" s="1"/>
  <c r="BK165" i="5"/>
  <c r="J165" i="5" s="1"/>
  <c r="J100" i="5" s="1"/>
  <c r="BK859" i="11"/>
  <c r="J859" i="11"/>
  <c r="J120" i="11" s="1"/>
  <c r="BK336" i="12"/>
  <c r="J336" i="12"/>
  <c r="J110" i="12"/>
  <c r="BK144" i="10"/>
  <c r="J144" i="10" s="1"/>
  <c r="J30" i="10" s="1"/>
  <c r="AG105" i="1" s="1"/>
  <c r="BK147" i="11"/>
  <c r="J147" i="11" s="1"/>
  <c r="J99" i="11" s="1"/>
  <c r="BK309" i="12"/>
  <c r="J309" i="12"/>
  <c r="J107" i="12" s="1"/>
  <c r="BK141" i="15"/>
  <c r="J141" i="15" s="1"/>
  <c r="J99" i="15" s="1"/>
  <c r="BK322" i="15"/>
  <c r="J322" i="15" s="1"/>
  <c r="J114" i="15" s="1"/>
  <c r="BK134" i="4"/>
  <c r="BK133" i="4" s="1"/>
  <c r="J133" i="4" s="1"/>
  <c r="J99" i="4" s="1"/>
  <c r="BK626" i="5"/>
  <c r="J626" i="5" s="1"/>
  <c r="J120" i="5" s="1"/>
  <c r="BK123" i="9"/>
  <c r="J123" i="9"/>
  <c r="J97" i="9" s="1"/>
  <c r="BK286" i="11"/>
  <c r="J286" i="11" s="1"/>
  <c r="J108" i="11" s="1"/>
  <c r="BK137" i="12"/>
  <c r="BK136" i="12" s="1"/>
  <c r="J136" i="12" s="1"/>
  <c r="J32" i="12" s="1"/>
  <c r="AG108" i="1" s="1"/>
  <c r="BK455" i="13"/>
  <c r="J455" i="13" s="1"/>
  <c r="J111" i="13" s="1"/>
  <c r="BK176" i="14"/>
  <c r="J176" i="14"/>
  <c r="J103" i="14" s="1"/>
  <c r="J126" i="16"/>
  <c r="J98" i="16" s="1"/>
  <c r="BK564" i="2"/>
  <c r="J564" i="2" s="1"/>
  <c r="J103" i="2" s="1"/>
  <c r="BK1236" i="3"/>
  <c r="J1236" i="3" s="1"/>
  <c r="J107" i="3" s="1"/>
  <c r="BK529" i="5"/>
  <c r="J529" i="5" s="1"/>
  <c r="J115" i="5" s="1"/>
  <c r="BK678" i="5"/>
  <c r="J678" i="5"/>
  <c r="J124" i="5" s="1"/>
  <c r="BK923" i="5"/>
  <c r="J923" i="5" s="1"/>
  <c r="J134" i="5" s="1"/>
  <c r="BK991" i="5"/>
  <c r="J991" i="5"/>
  <c r="J138" i="5" s="1"/>
  <c r="BK138" i="13"/>
  <c r="J138" i="13" s="1"/>
  <c r="J99" i="13" s="1"/>
  <c r="BK303" i="14"/>
  <c r="J303" i="14"/>
  <c r="J108" i="14" s="1"/>
  <c r="BK293" i="15"/>
  <c r="J293" i="15" s="1"/>
  <c r="J111" i="15" s="1"/>
  <c r="J269" i="15"/>
  <c r="J108" i="15"/>
  <c r="J427" i="13"/>
  <c r="J108" i="13"/>
  <c r="AG101" i="1"/>
  <c r="BK133" i="2"/>
  <c r="J133" i="2" s="1"/>
  <c r="J30" i="2" s="1"/>
  <c r="AG95" i="1" s="1"/>
  <c r="J33" i="2"/>
  <c r="AV95" i="1" s="1"/>
  <c r="AT95" i="1" s="1"/>
  <c r="F35" i="4"/>
  <c r="AZ98" i="1"/>
  <c r="BD97" i="1"/>
  <c r="BC97" i="1"/>
  <c r="AY97" i="1" s="1"/>
  <c r="J35" i="5"/>
  <c r="AV99" i="1" s="1"/>
  <c r="AT99" i="1" s="1"/>
  <c r="F35" i="6"/>
  <c r="AZ101" i="1"/>
  <c r="J35" i="7"/>
  <c r="AV102" i="1"/>
  <c r="AT102" i="1" s="1"/>
  <c r="AN102" i="1" s="1"/>
  <c r="F35" i="8"/>
  <c r="AZ103" i="1" s="1"/>
  <c r="BC100" i="1"/>
  <c r="AY100" i="1"/>
  <c r="BA100" i="1"/>
  <c r="AW100" i="1" s="1"/>
  <c r="F33" i="9"/>
  <c r="AZ104" i="1"/>
  <c r="F35" i="11"/>
  <c r="AZ107" i="1" s="1"/>
  <c r="F35" i="15"/>
  <c r="AZ111" i="1"/>
  <c r="J33" i="16"/>
  <c r="AV112" i="1" s="1"/>
  <c r="AT112" i="1" s="1"/>
  <c r="J33" i="3"/>
  <c r="AV96" i="1" s="1"/>
  <c r="AT96" i="1" s="1"/>
  <c r="J33" i="10"/>
  <c r="AV105" i="1"/>
  <c r="AT105" i="1" s="1"/>
  <c r="F35" i="12"/>
  <c r="AZ108" i="1"/>
  <c r="J35" i="13"/>
  <c r="AV109" i="1"/>
  <c r="AT109" i="1"/>
  <c r="F35" i="14"/>
  <c r="AZ110" i="1" s="1"/>
  <c r="BC106" i="1"/>
  <c r="AY106" i="1"/>
  <c r="BD106" i="1"/>
  <c r="F33" i="3"/>
  <c r="AZ96" i="1" s="1"/>
  <c r="AG100" i="1"/>
  <c r="F33" i="10"/>
  <c r="AZ105" i="1"/>
  <c r="J35" i="12"/>
  <c r="AV108" i="1" s="1"/>
  <c r="AT108" i="1" s="1"/>
  <c r="F35" i="13"/>
  <c r="AZ109" i="1" s="1"/>
  <c r="J35" i="14"/>
  <c r="AV110" i="1"/>
  <c r="AT110" i="1"/>
  <c r="BA106" i="1"/>
  <c r="AW106" i="1" s="1"/>
  <c r="BB106" i="1"/>
  <c r="AX106" i="1"/>
  <c r="F33" i="16"/>
  <c r="AZ112" i="1" s="1"/>
  <c r="AU100" i="1"/>
  <c r="F33" i="2"/>
  <c r="AZ95" i="1"/>
  <c r="J35" i="4"/>
  <c r="AV98" i="1" s="1"/>
  <c r="AT98" i="1" s="1"/>
  <c r="BB97" i="1"/>
  <c r="AX97" i="1"/>
  <c r="BA97" i="1"/>
  <c r="AW97" i="1" s="1"/>
  <c r="F35" i="5"/>
  <c r="AZ99" i="1"/>
  <c r="J35" i="6"/>
  <c r="AV101" i="1" s="1"/>
  <c r="AT101" i="1" s="1"/>
  <c r="AN101" i="1" s="1"/>
  <c r="F35" i="7"/>
  <c r="AZ102" i="1" s="1"/>
  <c r="J35" i="8"/>
  <c r="AV103" i="1"/>
  <c r="AT103" i="1"/>
  <c r="AN103" i="1" s="1"/>
  <c r="BD100" i="1"/>
  <c r="BB100" i="1"/>
  <c r="AX100" i="1"/>
  <c r="J33" i="9"/>
  <c r="AV104" i="1"/>
  <c r="AT104" i="1"/>
  <c r="J35" i="11"/>
  <c r="AV107" i="1" s="1"/>
  <c r="AT107" i="1" s="1"/>
  <c r="J35" i="15"/>
  <c r="AV111" i="1"/>
  <c r="AT111" i="1" s="1"/>
  <c r="AN105" i="1" l="1"/>
  <c r="P133" i="2"/>
  <c r="AU95" i="1"/>
  <c r="BK164" i="5"/>
  <c r="BK163" i="5"/>
  <c r="J163" i="5" s="1"/>
  <c r="J98" i="5" s="1"/>
  <c r="R133" i="2"/>
  <c r="R146" i="11"/>
  <c r="R164" i="5"/>
  <c r="R163" i="5"/>
  <c r="T164" i="5"/>
  <c r="T163" i="5"/>
  <c r="P134" i="14"/>
  <c r="AU110" i="1"/>
  <c r="P136" i="12"/>
  <c r="AU108" i="1"/>
  <c r="BK144" i="3"/>
  <c r="J144" i="3"/>
  <c r="J96" i="3" s="1"/>
  <c r="J137" i="12"/>
  <c r="J99" i="12" s="1"/>
  <c r="J96" i="16"/>
  <c r="BK134" i="14"/>
  <c r="J134" i="14"/>
  <c r="J98" i="14" s="1"/>
  <c r="BK146" i="11"/>
  <c r="J146" i="11" s="1"/>
  <c r="J98" i="11" s="1"/>
  <c r="BK132" i="4"/>
  <c r="J132" i="4"/>
  <c r="J32" i="4" s="1"/>
  <c r="AG98" i="1" s="1"/>
  <c r="J125" i="16"/>
  <c r="J97" i="16"/>
  <c r="BK137" i="13"/>
  <c r="J137" i="13"/>
  <c r="J98" i="12"/>
  <c r="J96" i="10"/>
  <c r="J319" i="5"/>
  <c r="J107" i="5"/>
  <c r="BK122" i="9"/>
  <c r="J122" i="9"/>
  <c r="J96" i="9" s="1"/>
  <c r="BK140" i="15"/>
  <c r="J140" i="15" s="1"/>
  <c r="J32" i="15" s="1"/>
  <c r="AG111" i="1" s="1"/>
  <c r="J134" i="4"/>
  <c r="J100" i="4" s="1"/>
  <c r="J39" i="16"/>
  <c r="J41" i="12"/>
  <c r="J39" i="10"/>
  <c r="J41" i="8"/>
  <c r="J41" i="7"/>
  <c r="J41" i="6"/>
  <c r="AN95" i="1"/>
  <c r="J96" i="2"/>
  <c r="J39" i="2"/>
  <c r="AN112" i="1"/>
  <c r="AN108" i="1"/>
  <c r="AZ106" i="1"/>
  <c r="AV106" i="1"/>
  <c r="AT106" i="1" s="1"/>
  <c r="BB94" i="1"/>
  <c r="W31" i="1" s="1"/>
  <c r="AU97" i="1"/>
  <c r="J32" i="13"/>
  <c r="AG109" i="1"/>
  <c r="BC94" i="1"/>
  <c r="AY94" i="1" s="1"/>
  <c r="BA94" i="1"/>
  <c r="W30" i="1" s="1"/>
  <c r="AZ97" i="1"/>
  <c r="AV97" i="1"/>
  <c r="AT97" i="1"/>
  <c r="BD94" i="1"/>
  <c r="W33" i="1" s="1"/>
  <c r="AZ100" i="1"/>
  <c r="AV100" i="1"/>
  <c r="AT100" i="1"/>
  <c r="AN100" i="1" s="1"/>
  <c r="J41" i="15" l="1"/>
  <c r="J41" i="4"/>
  <c r="J41" i="13"/>
  <c r="J164" i="5"/>
  <c r="J99" i="5"/>
  <c r="J98" i="13"/>
  <c r="J98" i="15"/>
  <c r="J98" i="4"/>
  <c r="AN109" i="1"/>
  <c r="AN98" i="1"/>
  <c r="AN111" i="1"/>
  <c r="W32" i="1"/>
  <c r="J32" i="14"/>
  <c r="AG110" i="1" s="1"/>
  <c r="J32" i="11"/>
  <c r="AG107" i="1" s="1"/>
  <c r="AZ94" i="1"/>
  <c r="AV94" i="1" s="1"/>
  <c r="AK29" i="1" s="1"/>
  <c r="AX94" i="1"/>
  <c r="J30" i="9"/>
  <c r="AG104" i="1" s="1"/>
  <c r="J32" i="5"/>
  <c r="AG99" i="1"/>
  <c r="AG97" i="1"/>
  <c r="J30" i="3"/>
  <c r="AG96" i="1"/>
  <c r="AU106" i="1"/>
  <c r="AW94" i="1"/>
  <c r="AK30" i="1" s="1"/>
  <c r="J39" i="9" l="1"/>
  <c r="J41" i="14"/>
  <c r="J41" i="5"/>
  <c r="J39" i="3"/>
  <c r="J41" i="11"/>
  <c r="AN99" i="1"/>
  <c r="AN96" i="1"/>
  <c r="AN110" i="1"/>
  <c r="AN104" i="1"/>
  <c r="AN107" i="1"/>
  <c r="AN97" i="1"/>
  <c r="AG106" i="1"/>
  <c r="AU94" i="1"/>
  <c r="AT94" i="1"/>
  <c r="W29" i="1"/>
  <c r="AN106" i="1" l="1"/>
  <c r="AG94" i="1"/>
  <c r="AK26" i="1" s="1"/>
  <c r="AK35" i="1" s="1"/>
  <c r="AN94" i="1" l="1"/>
</calcChain>
</file>

<file path=xl/sharedStrings.xml><?xml version="1.0" encoding="utf-8"?>
<sst xmlns="http://schemas.openxmlformats.org/spreadsheetml/2006/main" count="93191" uniqueCount="9667">
  <si>
    <t>Export Komplet</t>
  </si>
  <si>
    <t/>
  </si>
  <si>
    <t>2.0</t>
  </si>
  <si>
    <t>ZAMOK</t>
  </si>
  <si>
    <t>False</t>
  </si>
  <si>
    <t>{bd1282e9-ffba-44d2-9e1f-c6e6977b41f3}</t>
  </si>
  <si>
    <t>0,01</t>
  </si>
  <si>
    <t>21</t>
  </si>
  <si>
    <t>12</t>
  </si>
  <si>
    <t>REKAPITULACE STAVBY</t>
  </si>
  <si>
    <t>v ---  níže se nacházejí doplnkové a pomocné údaje k sestavám  --- v</t>
  </si>
  <si>
    <t>Návod na vyplnění</t>
  </si>
  <si>
    <t>0,001</t>
  </si>
  <si>
    <t>Kód:</t>
  </si>
  <si>
    <t>2021-009</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</si>
  <si>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</si>
  <si>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</si>
  <si>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Kounicova domu, Berkova ul. č.p. 100, Česká Lípa</t>
  </si>
  <si>
    <t>KSO:</t>
  </si>
  <si>
    <t>CC-CZ:</t>
  </si>
  <si>
    <t>Místo:</t>
  </si>
  <si>
    <t>Berkova ul. č.p. 100</t>
  </si>
  <si>
    <t>Datum:</t>
  </si>
  <si>
    <t>5. 12. 2022</t>
  </si>
  <si>
    <t>Zadavatel:</t>
  </si>
  <si>
    <t>IČ:</t>
  </si>
  <si>
    <t>Město Česká Lípa</t>
  </si>
  <si>
    <t>DIČ:</t>
  </si>
  <si>
    <t>Uchazeč:</t>
  </si>
  <si>
    <t>Vyplň údaj</t>
  </si>
  <si>
    <t>Projektant:</t>
  </si>
  <si>
    <t>DigiTry Art Technologies s.r.o.</t>
  </si>
  <si>
    <t>True</t>
  </si>
  <si>
    <t>Zpracovatel:</t>
  </si>
  <si>
    <t>Ing. Jan Duben</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</si>
  <si>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</si>
  <si>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</si>
  <si>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</si>
  <si>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</si>
  <si>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</si>
  <si>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</si>
  <si>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</si>
  <si>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</si>
  <si>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</si>
  <si>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</si>
  <si>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</si>
  <si>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</si>
  <si>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</si>
  <si>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</si>
  <si>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</si>
  <si>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</si>
  <si>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</si>
  <si>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</si>
  <si>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</si>
  <si>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</si>
  <si>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</si>
  <si>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</si>
  <si>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</si>
  <si>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</si>
  <si>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</si>
  <si>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</si>
  <si>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</si>
  <si>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</si>
  <si>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</si>
  <si>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</si>
  <si>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</si>
  <si>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</si>
  <si>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</si>
  <si>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</si>
  <si>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</si>
  <si>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</si>
  <si>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</si>
  <si>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</si>
  <si>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</si>
  <si>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</si>
  <si>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</si>
  <si>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</si>
  <si>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</si>
  <si>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</si>
  <si>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</si>
  <si>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</si>
  <si>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t>
  </si>
  <si>
    <t>Bourací práce</t>
  </si>
  <si>
    <t>STA</t>
  </si>
  <si>
    <t>1</t>
  </si>
  <si>
    <t>{ad298a64-89f1-48a1-a6f0-59129a42bc09}</t>
  </si>
  <si>
    <t>2</t>
  </si>
  <si>
    <t>01</t>
  </si>
  <si>
    <t>Stavební část</t>
  </si>
  <si>
    <t>{9f794492-f07f-499e-8852-1ae85b4fc91b}</t>
  </si>
  <si>
    <t>EL</t>
  </si>
  <si>
    <t>Elektroinstalace</t>
  </si>
  <si>
    <t>{976a019d-f321-4179-af17-0a43afe24f6b}</t>
  </si>
  <si>
    <t>741</t>
  </si>
  <si>
    <t>Silnoproudé rozvody</t>
  </si>
  <si>
    <t>Soupis</t>
  </si>
  <si>
    <t>{77205001-49a8-4972-bbb1-053ecc13617d}</t>
  </si>
  <si>
    <t>742</t>
  </si>
  <si>
    <t>Slaboproudé rozvody</t>
  </si>
  <si>
    <t>{623221e0-d988-4f6f-a9f0-cba03491bf6d}</t>
  </si>
  <si>
    <t>MOB</t>
  </si>
  <si>
    <t>Mobiliář</t>
  </si>
  <si>
    <t>{18262a2e-61e6-447b-9ff7-896a120a9315}</t>
  </si>
  <si>
    <t>MOB-GR</t>
  </si>
  <si>
    <t>Mobiliář - infografika</t>
  </si>
  <si>
    <t>{5aa5415d-f1d5-444e-8d71-3a5e71e111ab}</t>
  </si>
  <si>
    <t>MOB-ZTI</t>
  </si>
  <si>
    <t>Mobiliář - zdravotechnika</t>
  </si>
  <si>
    <t>{7ea677cf-1003-4ef9-ba12-be761908fef7}</t>
  </si>
  <si>
    <t>MOB-NAB</t>
  </si>
  <si>
    <t>Mobiliář - nábytek</t>
  </si>
  <si>
    <t>{986d3fa7-fc0a-4e4d-a4a9-224a3974d4fb}</t>
  </si>
  <si>
    <t>ÚT,CHL</t>
  </si>
  <si>
    <t>Zařízení vytápění a chlazení</t>
  </si>
  <si>
    <t>{8f49c761-1973-4840-a016-e2909c32aee0}</t>
  </si>
  <si>
    <t>VZT</t>
  </si>
  <si>
    <t>Vzduchotechnika</t>
  </si>
  <si>
    <t>{cbf35270-509a-4c6b-89d5-a4d0df991585}</t>
  </si>
  <si>
    <t>ZTI</t>
  </si>
  <si>
    <t>Zdravotně technické instalace</t>
  </si>
  <si>
    <t>{9d2d1b27-e0cd-4166-a7d7-21b15ece6b04}</t>
  </si>
  <si>
    <t>D.1.4.1</t>
  </si>
  <si>
    <t>{2511109a-161b-4b05-98f7-3c2c76b19e30}</t>
  </si>
  <si>
    <t>D.1.4.1a</t>
  </si>
  <si>
    <t>Přípojka vody</t>
  </si>
  <si>
    <t>{1c015055-6125-4752-9857-8098185665a0}</t>
  </si>
  <si>
    <t>D.1.4.1b</t>
  </si>
  <si>
    <t>Přípojka kanalizace</t>
  </si>
  <si>
    <t>{5841aed6-5e65-4ee1-8826-1042e88a6170}</t>
  </si>
  <si>
    <t>D.1.4.2</t>
  </si>
  <si>
    <t xml:space="preserve">Plynová zařízení </t>
  </si>
  <si>
    <t>{640a00ad-a3e7-4a04-a918-afa4f30dc051}</t>
  </si>
  <si>
    <t>D.1.4.2a</t>
  </si>
  <si>
    <t>Přípojka plynovodu</t>
  </si>
  <si>
    <t>{88d21a60-12d5-42e8-a2ab-b744f25aec00}</t>
  </si>
  <si>
    <t>VRN</t>
  </si>
  <si>
    <t>Vedlejší a ostatní rozpočtové náklady</t>
  </si>
  <si>
    <t>{64ebbda2-b0c8-4e45-8607-d1f0e2d48862}</t>
  </si>
  <si>
    <t>bourzak</t>
  </si>
  <si>
    <t>13,548</t>
  </si>
  <si>
    <t>EPB01</t>
  </si>
  <si>
    <t>98,456</t>
  </si>
  <si>
    <t>KRYCÍ LIST SOUPISU PRACÍ</t>
  </si>
  <si>
    <t>EPB02</t>
  </si>
  <si>
    <t>156,424</t>
  </si>
  <si>
    <t>EPB03</t>
  </si>
  <si>
    <t>86,44</t>
  </si>
  <si>
    <t>EPB04</t>
  </si>
  <si>
    <t>56,9</t>
  </si>
  <si>
    <t>EPB05</t>
  </si>
  <si>
    <t>78,165</t>
  </si>
  <si>
    <t>Objekt:</t>
  </si>
  <si>
    <t>EPB06</t>
  </si>
  <si>
    <t>43,095</t>
  </si>
  <si>
    <t>00 - Bourací práce</t>
  </si>
  <si>
    <t>odkop</t>
  </si>
  <si>
    <t>298,578</t>
  </si>
  <si>
    <t>odvoz</t>
  </si>
  <si>
    <t>1883,712</t>
  </si>
  <si>
    <t>PB01a</t>
  </si>
  <si>
    <t>16,46</t>
  </si>
  <si>
    <t>PB01b</t>
  </si>
  <si>
    <t>24,49</t>
  </si>
  <si>
    <t>PB01c</t>
  </si>
  <si>
    <t>0,681</t>
  </si>
  <si>
    <t>PB01d</t>
  </si>
  <si>
    <t>1,089</t>
  </si>
  <si>
    <t>PB01e</t>
  </si>
  <si>
    <t>13,74</t>
  </si>
  <si>
    <t>PB01f</t>
  </si>
  <si>
    <t>13,72</t>
  </si>
  <si>
    <t>PB01g</t>
  </si>
  <si>
    <t>27,78</t>
  </si>
  <si>
    <t>PB01h</t>
  </si>
  <si>
    <t>8,31</t>
  </si>
  <si>
    <t>PN03</t>
  </si>
  <si>
    <t>28,646</t>
  </si>
  <si>
    <t>PN04</t>
  </si>
  <si>
    <t>276,084</t>
  </si>
  <si>
    <t>PN05a</t>
  </si>
  <si>
    <t>9,31</t>
  </si>
  <si>
    <t>PN05b</t>
  </si>
  <si>
    <t>2,9</t>
  </si>
  <si>
    <t>PN05c</t>
  </si>
  <si>
    <t>14,32</t>
  </si>
  <si>
    <t>PN06a</t>
  </si>
  <si>
    <t>178,46</t>
  </si>
  <si>
    <t>PN06b</t>
  </si>
  <si>
    <t>24,2</t>
  </si>
  <si>
    <t>PN07a</t>
  </si>
  <si>
    <t>34,69</t>
  </si>
  <si>
    <t>PN07b</t>
  </si>
  <si>
    <t>29,4</t>
  </si>
  <si>
    <t>PN08</t>
  </si>
  <si>
    <t>58,48</t>
  </si>
  <si>
    <t>PN09</t>
  </si>
  <si>
    <t>70,68</t>
  </si>
  <si>
    <t>PN10</t>
  </si>
  <si>
    <t>26,45</t>
  </si>
  <si>
    <t>PN11</t>
  </si>
  <si>
    <t>16,25</t>
  </si>
  <si>
    <t>PN12</t>
  </si>
  <si>
    <t>17,1</t>
  </si>
  <si>
    <t>PN13</t>
  </si>
  <si>
    <t>8,43</t>
  </si>
  <si>
    <t>PN14</t>
  </si>
  <si>
    <t>4,06</t>
  </si>
  <si>
    <t>PN15</t>
  </si>
  <si>
    <t>2,77</t>
  </si>
  <si>
    <t>PN16</t>
  </si>
  <si>
    <t>31,4</t>
  </si>
  <si>
    <t>PN17</t>
  </si>
  <si>
    <t>4,69</t>
  </si>
  <si>
    <t>PN18</t>
  </si>
  <si>
    <t>10,87</t>
  </si>
  <si>
    <t>PN19a</t>
  </si>
  <si>
    <t>4,05</t>
  </si>
  <si>
    <t>PN19b</t>
  </si>
  <si>
    <t>3,79</t>
  </si>
  <si>
    <t>PN20</t>
  </si>
  <si>
    <t>53,22</t>
  </si>
  <si>
    <t>PN21</t>
  </si>
  <si>
    <t>12,32</t>
  </si>
  <si>
    <t>PN22</t>
  </si>
  <si>
    <t>4,49</t>
  </si>
  <si>
    <t>PN23</t>
  </si>
  <si>
    <t>7,25</t>
  </si>
  <si>
    <t>PN24</t>
  </si>
  <si>
    <t>5,93</t>
  </si>
  <si>
    <t>PN25</t>
  </si>
  <si>
    <t>1,22</t>
  </si>
  <si>
    <t>PN26</t>
  </si>
  <si>
    <t>PN27</t>
  </si>
  <si>
    <t>2,01</t>
  </si>
  <si>
    <t>PN28</t>
  </si>
  <si>
    <t>2,94</t>
  </si>
  <si>
    <t>PN29</t>
  </si>
  <si>
    <t>PN30</t>
  </si>
  <si>
    <t>9,09</t>
  </si>
  <si>
    <t>PN31</t>
  </si>
  <si>
    <t>5,48</t>
  </si>
  <si>
    <t>PN32</t>
  </si>
  <si>
    <t>2,72</t>
  </si>
  <si>
    <t>PN33</t>
  </si>
  <si>
    <t>41,78</t>
  </si>
  <si>
    <t>PN34</t>
  </si>
  <si>
    <t>36,62</t>
  </si>
  <si>
    <t>PN35</t>
  </si>
  <si>
    <t>5,28</t>
  </si>
  <si>
    <t>PN36</t>
  </si>
  <si>
    <t>33,67</t>
  </si>
  <si>
    <t>PN37</t>
  </si>
  <si>
    <t>27,63</t>
  </si>
  <si>
    <t>PN38</t>
  </si>
  <si>
    <t>7,76</t>
  </si>
  <si>
    <t>PN39</t>
  </si>
  <si>
    <t>3,32</t>
  </si>
  <si>
    <t>PN40a</t>
  </si>
  <si>
    <t>3,78</t>
  </si>
  <si>
    <t>PN40b</t>
  </si>
  <si>
    <t>1,033</t>
  </si>
  <si>
    <t>PN40c</t>
  </si>
  <si>
    <t>5,107</t>
  </si>
  <si>
    <t>PN41</t>
  </si>
  <si>
    <t>21,51</t>
  </si>
  <si>
    <t>PN42</t>
  </si>
  <si>
    <t>17,28</t>
  </si>
  <si>
    <t>PN43</t>
  </si>
  <si>
    <t>12,63</t>
  </si>
  <si>
    <t>PN44</t>
  </si>
  <si>
    <t>3,941</t>
  </si>
  <si>
    <t>PN45</t>
  </si>
  <si>
    <t>5,15</t>
  </si>
  <si>
    <t>PN46</t>
  </si>
  <si>
    <t>24,11</t>
  </si>
  <si>
    <t>PN47</t>
  </si>
  <si>
    <t>9,33</t>
  </si>
  <si>
    <t>PN48</t>
  </si>
  <si>
    <t>41,59</t>
  </si>
  <si>
    <t>SB01</t>
  </si>
  <si>
    <t>260,719</t>
  </si>
  <si>
    <t>SB02</t>
  </si>
  <si>
    <t>2993,138</t>
  </si>
  <si>
    <t>SB03</t>
  </si>
  <si>
    <t>625,48</t>
  </si>
  <si>
    <t>SB06100</t>
  </si>
  <si>
    <t>291,764</t>
  </si>
  <si>
    <t>SB06150</t>
  </si>
  <si>
    <t>172,734</t>
  </si>
  <si>
    <t>SCB01</t>
  </si>
  <si>
    <t>96,002</t>
  </si>
  <si>
    <t>SCB02</t>
  </si>
  <si>
    <t>34,3</t>
  </si>
  <si>
    <t>SCB05</t>
  </si>
  <si>
    <t>129,37</t>
  </si>
  <si>
    <t>SCB06</t>
  </si>
  <si>
    <t>1007,265</t>
  </si>
  <si>
    <t>SCB07</t>
  </si>
  <si>
    <t>19,09</t>
  </si>
  <si>
    <t>REKAPITULACE ČLENĚNÍ SOUPISU PRACÍ</t>
  </si>
  <si>
    <t>SN20</t>
  </si>
  <si>
    <t>54,35</t>
  </si>
  <si>
    <t>SN21</t>
  </si>
  <si>
    <t>133,9</t>
  </si>
  <si>
    <t>SN22</t>
  </si>
  <si>
    <t>824,088</t>
  </si>
  <si>
    <t>STB05</t>
  </si>
  <si>
    <t>407,03</t>
  </si>
  <si>
    <t>STR02</t>
  </si>
  <si>
    <t>35,4</t>
  </si>
  <si>
    <t>STR03</t>
  </si>
  <si>
    <t>34,958</t>
  </si>
  <si>
    <t>vykopvni</t>
  </si>
  <si>
    <t>1585,134</t>
  </si>
  <si>
    <t>Kód dílu - Popis</t>
  </si>
  <si>
    <t>Cena celkem [CZK]</t>
  </si>
  <si>
    <t>Náklady ze soupisu prací</t>
  </si>
  <si>
    <t>-1</t>
  </si>
  <si>
    <t>HSV - Práce a dodávky HSV</t>
  </si>
  <si>
    <t xml:space="preserve">    1 - Zemní práce</t>
  </si>
  <si>
    <t xml:space="preserve">    8 - Trubní vedení</t>
  </si>
  <si>
    <t xml:space="preserve">    9 - Ostatní konstrukce a práce, bourání</t>
  </si>
  <si>
    <t xml:space="preserve">    997 - Přesun sutě</t>
  </si>
  <si>
    <t xml:space="preserve">    998 - Přesun hmot</t>
  </si>
  <si>
    <t>PSV - Práce a dodávky PSV</t>
  </si>
  <si>
    <t xml:space="preserve">    725 - Zdravotechnika - zařizovací předměty</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</si>
  <si>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</si>
  <si>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</si>
  <si>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</si>
  <si>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</si>
  <si>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</si>
  <si>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</si>
  <si>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</si>
  <si>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</si>
  <si>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</si>
  <si>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</si>
  <si>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</si>
  <si>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</si>
  <si>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</si>
  <si>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</si>
  <si>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</si>
  <si>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</si>
  <si>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</si>
  <si>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</si>
  <si>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</si>
  <si>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</si>
  <si>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</si>
  <si>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</si>
  <si>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</si>
  <si>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</si>
  <si>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</si>
  <si>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</si>
  <si>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</si>
  <si>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113106144</t>
  </si>
  <si>
    <t>Rozebrání dlažeb ze zámkových dlaždic komunikací pro pěší strojně pl přes 50 m2</t>
  </si>
  <si>
    <t>m2</t>
  </si>
  <si>
    <t>CS ÚRS 2023 01</t>
  </si>
  <si>
    <t>4</t>
  </si>
  <si>
    <t>112129883</t>
  </si>
  <si>
    <t>PP</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</si>
  <si>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</si>
  <si>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VV</t>
  </si>
  <si>
    <t>"dle tabulky bouraných skladeb - skladba EPB03" 143,34-EPB04</t>
  </si>
  <si>
    <t>"dle tabulky bouraných skladeb - skladba EPB05" 52,11*1,5</t>
  </si>
  <si>
    <t>Součet</t>
  </si>
  <si>
    <t>113106185</t>
  </si>
  <si>
    <t>Rozebrání dlažeb vozovek z drobných kostek s ložem z kameniva strojně pl do 50 m2</t>
  </si>
  <si>
    <t>1848596543</t>
  </si>
  <si>
    <t>Rozebrání dlažeb vozovek a ploch s přemístěním hmot na skládku na vzdálenost do 3 m nebo s naložením na dopravní prostředek, s jakoukoliv výplní spár strojně plochy jednotlivě do 50 m2 z drobných kostek nebo odseků s ložem z kameniva</t>
  </si>
  <si>
    <t>rozebrání chodníku - předpoklad 20% protřídění a navrácení</t>
  </si>
  <si>
    <t>"dle tabulky bouraných skladeb - skladba EPB06" (22,74+5,99)*1,5</t>
  </si>
  <si>
    <t>3</t>
  </si>
  <si>
    <t>122251104</t>
  </si>
  <si>
    <t>Odkopávky a prokopávky nezapažené v hornině třídy těžitelnosti I skupiny 3 objem do 500 m3 strojně</t>
  </si>
  <si>
    <t>m3</t>
  </si>
  <si>
    <t>-576797646</t>
  </si>
  <si>
    <t>Odkopávky a prokopávky nezapažené strojně v hornině třídy těžitelnosti I skupiny 3 přes 100 do 500 m3</t>
  </si>
  <si>
    <t>"dle tabulky bouraných skladeb - skladba EPB01" EPB01*(0,07+0,07+0,23)</t>
  </si>
  <si>
    <t>"dle tabulky bouraných skladeb - skladba EPB02" EPB02*(0,07+0,07+0,3+0,37)</t>
  </si>
  <si>
    <t>"dle tabulky bouraných skladeb - skladba EPB03" EPB03*(0,07+0,07+0,3+0,33)</t>
  </si>
  <si>
    <t>"dle tabulky bouraných skladeb - skladba EPB04" EPB04*(0,07+0,07+0,3+0,33)</t>
  </si>
  <si>
    <t>"dle tabulky bouraných skladeb - skladba EPB05" EPB05*(0,055+0,15)</t>
  </si>
  <si>
    <t>"dle tabulky bouraných skladeb - skladba EPB05" EPB06*(0,06+0,15)</t>
  </si>
  <si>
    <t>129951121</t>
  </si>
  <si>
    <t>Bourání zdiva z betonu prostého neprokládaného v odkopávkách nebo prokopávkách strojně</t>
  </si>
  <si>
    <t>CS ÚRS 2022 02</t>
  </si>
  <si>
    <t>1123008313</t>
  </si>
  <si>
    <t>Bourání konstrukcí v odkopávkách a prokopávkách strojně s přemístěním suti na hromady na vzdálenost do 20 m nebo s naložením na dopravní prostředek z betonu prostého neprokládaného</t>
  </si>
  <si>
    <t>"základy bouraných konstrukcí" 0,45*0,5*(4,375+0,355*2+6,655)+0,5*1,03*0,99+0,59*0,5*(7,245+4,105*2)+0,685*0,5*(13,7+3,345)</t>
  </si>
  <si>
    <t>5</t>
  </si>
  <si>
    <t>139711111</t>
  </si>
  <si>
    <t>Vykopávky v uzavřených prostorech v hornině třídy těžitelnosti I skupiny 1 až 3 ručně</t>
  </si>
  <si>
    <t>994684070</t>
  </si>
  <si>
    <t>Vykopávka v uzavřených prostorech ručně v hornině třídy těžitelnosti I skupiny 1 až 3</t>
  </si>
  <si>
    <t>vykopání násypů pod stávajícími podlahami</t>
  </si>
  <si>
    <t>"dle tabulky bouraných skladeb - skladba PB01a" PB01a*(0,18+0,255)</t>
  </si>
  <si>
    <t>"dle tabulky bouraných skladeb - skladba PB01b" PB01b*(0,18+0,38)</t>
  </si>
  <si>
    <t>"dle tabulky bouraných skladeb - skladba PN02" (39,38+18,69+34,45+43,26+40+16,15+7,92+236,79+59,81+38,17+38,02+59,31+50,66)*(0,14+(0,09+1,65)/2)</t>
  </si>
  <si>
    <t>"dle tabulky bouraných skladeb - skladba PN03" PN03*(0,14+(0,29+1,115)/2)</t>
  </si>
  <si>
    <t>"dle tabulky bouraných skladeb - skladba PN04" PN04*(0,14+(0,28+1,1)/2)</t>
  </si>
  <si>
    <t>"dle tabulky bouraných skladeb - skladba PN05a" PN05a*0,57</t>
  </si>
  <si>
    <t>"dle tabulky bouraných skladeb - skladba PN05b" PN05b*0,57</t>
  </si>
  <si>
    <t>"dle tabulky bouraných skladeb - skladba PN05c" PN05c*0,52</t>
  </si>
  <si>
    <t>"dle tabulky bouraných skladeb - skladba PN06a" PN06a*0,36</t>
  </si>
  <si>
    <t>"dle tabulky bouraných skladeb - skladba PN06b" PN06b*0,52</t>
  </si>
  <si>
    <t>"dle tabulky bouraných skladeb - skladba PN07a" PN07a*0,58</t>
  </si>
  <si>
    <t>"dle tabulky bouraných skladeb - skladba PN07b" PN07b*0,58</t>
  </si>
  <si>
    <t>"dle tabulky bouraných skladeb - skladba PN08" PN08*0,63</t>
  </si>
  <si>
    <t>"dle tabulky bouraných skladeb - skladba PN09" PN09*0,875</t>
  </si>
  <si>
    <t>"dle tabulky bouraných skladeb - skladba PN10" PN10*0,64</t>
  </si>
  <si>
    <t>"dle tabulky bouraných skladeb - skladba PN11" PN11*0,67</t>
  </si>
  <si>
    <t>"dle tabulky bouraných skladeb - skladba PN12" PN12*0,35</t>
  </si>
  <si>
    <t>"dle tabulky bouraných skladeb - skladba PN13" PN13*0,86</t>
  </si>
  <si>
    <t>"dle tabulky bouraných skladeb - skladba PN14" PN14*0,81</t>
  </si>
  <si>
    <t>"dle tabulky bouraných skladeb - skladba PN15" PN15*0,85</t>
  </si>
  <si>
    <t>"dle tabulky bouraných skladeb - skladba PN17" PN17*0,7</t>
  </si>
  <si>
    <t>"dle tabulky bouraných skladeb - skladba PN18" PN18*(0,72+0,96)/2</t>
  </si>
  <si>
    <t>"dle tabulky bouraných skladeb - skladba PN19a" PN19a*0,6</t>
  </si>
  <si>
    <t>"dle tabulky bouraných skladeb - skladba PN19b" PN19b*0,31</t>
  </si>
  <si>
    <t>"dle tabulky bouraných skladeb - skladba PN20" PN20*0,65</t>
  </si>
  <si>
    <t>"dle tabulky bouraných skladeb - skladba PN21" PN21*0,81</t>
  </si>
  <si>
    <t>"dle tabulky bouraných skladeb - skladba PN22" PN22*0,6</t>
  </si>
  <si>
    <t>"dle tabulky bouraných skladeb - skladba PN23" PN23*0,61</t>
  </si>
  <si>
    <t>"dle tabulky bouraných skladeb - skladba PN24" PN24*0,82</t>
  </si>
  <si>
    <t>"dle tabulky bouraných skladeb - skladba PN25" PN25*0,8</t>
  </si>
  <si>
    <t>"dle tabulky bouraných skladeb - skladba PN26" PN26*0,86</t>
  </si>
  <si>
    <t>"dle tabulky bouraných skladeb - skladba PN27" PN27*0,81</t>
  </si>
  <si>
    <t>"dle tabulky bouraných skladeb - skladba PN29" PN29*0,81</t>
  </si>
  <si>
    <t>"dle tabulky bouraných skladeb - skladba PN30" PN30*0,775</t>
  </si>
  <si>
    <t>"dle tabulky bouraných skladeb - skladba PN31" PN31*0,795</t>
  </si>
  <si>
    <t>"dle tabulky bouraných skladeb - skladba PN32" PN32*0,625</t>
  </si>
  <si>
    <t>"dle tabulky bouraných skladeb - skladba PN33" PN33*0,785</t>
  </si>
  <si>
    <t>"dle tabulky bouraných skladeb - skladba PN34" PN34*0,695</t>
  </si>
  <si>
    <t>"dle tabulky bouraných skladeb - skladba PN35" PN35*0,675</t>
  </si>
  <si>
    <t>"dle tabulky bouraných skladeb - skladba PN36" PN36*0,915</t>
  </si>
  <si>
    <t>"dle tabulky bouraných skladeb - skladba PN37" PN37*0,595</t>
  </si>
  <si>
    <t>"dle tabulky bouraných skladeb - skladba PN38" PN38*0,455</t>
  </si>
  <si>
    <t>"dle tabulky bouraných skladeb - skladba PN39" PN39*(0,725+0,745)/2</t>
  </si>
  <si>
    <t>"dle tabulky bouraných skladeb - skladba PN40a" PN40a*0,395</t>
  </si>
  <si>
    <t>"dle tabulky bouraných skladeb - skladba PN40b" PN40b*0,715</t>
  </si>
  <si>
    <t>"dle tabulky bouraných skladeb - skladba PN40c" PN40c*1,605</t>
  </si>
  <si>
    <t>"dle tabulky bouraných skladeb - skladba PN41" PN41*(0,08+0,8)</t>
  </si>
  <si>
    <t>"dle tabulky bouraných skladeb - skladba PN42" PN42*(0,08+0,82)</t>
  </si>
  <si>
    <t>"dle tabulky bouraných skladeb - skladba PN43" PN43*(0,08+0,84)</t>
  </si>
  <si>
    <t>"dle tabulky bouraných skladeb - skladba PN44" PN44*(0,08+0,63)</t>
  </si>
  <si>
    <t>"dle tabulky bouraných skladeb - skladba PN45" PN45*0,72</t>
  </si>
  <si>
    <t>"dle tabulky bouraných skladeb - skladba PN46" PN46*0,78</t>
  </si>
  <si>
    <t>"dle tabulky bouraných skladeb - skladba PN47" PN47*0,735/2</t>
  </si>
  <si>
    <t>"dle tabulky bouraných skladeb - skladba PN48" PN48*(0,5+0,27)</t>
  </si>
  <si>
    <t>"dle tabulky bouraných skladeb - skladba PB01c" PB01c*0,12</t>
  </si>
  <si>
    <t>"dle tabulky bouraných skladeb - skladba PB01d" PB01d*0,12</t>
  </si>
  <si>
    <t>"dle tabulky bouraných skladeb - skladba PB01e" PB01e*(0,175+0,015)</t>
  </si>
  <si>
    <t>"dle tabulky bouraných skladeb - skladba PB01f" PB01f*0,1</t>
  </si>
  <si>
    <t>"dle tabulky bouraných skladeb - skladba PB01g" PB01g*0,13</t>
  </si>
  <si>
    <t>"dle tabulky bouraných skladeb - skladba PB01h" PB01h*0,12</t>
  </si>
  <si>
    <t>"dle tabulky bouraných skladeb - skladba PN16" PN16*0,04</t>
  </si>
  <si>
    <t>6</t>
  </si>
  <si>
    <t>162211311</t>
  </si>
  <si>
    <t>Vodorovné přemístění výkopku z horniny třídy těžitelnosti I skupiny 1 až 3 stavebním kolečkem do 10 m</t>
  </si>
  <si>
    <t>1591850608</t>
  </si>
  <si>
    <t>Vodorovné přemístění výkopku nebo sypaniny stavebním kolečkem s vyprázdněním kolečka na hromady nebo do dopravního prostředku na vzdálenost do 10 m z horniny třídy těžitelnosti I, skupiny 1 až 3</t>
  </si>
  <si>
    <t>"vnitrostaveništní doprava výkopku" vykopvni</t>
  </si>
  <si>
    <t>7</t>
  </si>
  <si>
    <t>162211319</t>
  </si>
  <si>
    <t>Příplatek k vodorovnému přemístění výkopku z horniny třídy těžitelnosti I skupiny 1 až 3 stavebním kolečkem za každých dalších 10 m</t>
  </si>
  <si>
    <t>-1719539291</t>
  </si>
  <si>
    <t>Vodorovné přemístění výkopku nebo sypaniny stavebním kolečkem s vyprázdněním kolečka na hromady nebo do dopravního prostředku na vzdálenost do 10 m Příplatek za každých dalších 10 m k ceně -1311</t>
  </si>
  <si>
    <t>"vnitrostaveništní doprava výkopku" vykopvni*5</t>
  </si>
  <si>
    <t>8</t>
  </si>
  <si>
    <t>162651112</t>
  </si>
  <si>
    <t>Vodorovné přemístění přes 4 000 do 5000 m výkopku/sypaniny z horniny třídy těžitelnosti I skupiny 1 až 3</t>
  </si>
  <si>
    <t>-1528540901</t>
  </si>
  <si>
    <t>Vodorovné přemístění výkopku nebo sypaniny po suchu na obvyklém dopravním prostředku, bez naložení výkopku, avšak se složením bez rozhrnutí z horniny třídy těžitelnosti I skupiny 1 až 3 na vzdálenost přes 4 000 do 5 000 m</t>
  </si>
  <si>
    <t>odkop+vykopvni</t>
  </si>
  <si>
    <t>9</t>
  </si>
  <si>
    <t>162651152</t>
  </si>
  <si>
    <t>Vodorovné přemístění přes 4 000 do 5000 m výkopku/sypaniny z horniny třídy těžitelnosti III skupiny 6 a 7</t>
  </si>
  <si>
    <t>2133840627</t>
  </si>
  <si>
    <t>Vodorovné přemístění výkopku nebo sypaniny po suchu na obvyklém dopravním prostředku, bez naložení výkopku, avšak se složením bez rozhrnutí z horniny třídy těžitelnosti III skupiny 6 a 7 na vzdálenost přes 4 000 do 5 000 m</t>
  </si>
  <si>
    <t>"vybourané základové kce" bourzak</t>
  </si>
  <si>
    <t>10</t>
  </si>
  <si>
    <t>171201231</t>
  </si>
  <si>
    <t>Poplatek za uložení zeminy a kamení na recyklační skládce (skládkovné) kód odpadu 17 05 04</t>
  </si>
  <si>
    <t>t</t>
  </si>
  <si>
    <t>1972572608</t>
  </si>
  <si>
    <t>Poplatek za uložení stavebního odpadu na recyklační skládce (skládkovné) zeminy a kamení zatříděného do Katalogu odpadů pod kódem 17 05 04</t>
  </si>
  <si>
    <t>odvoz*1,85</t>
  </si>
  <si>
    <t>11</t>
  </si>
  <si>
    <t>171251201</t>
  </si>
  <si>
    <t>Uložení sypaniny na skládky nebo meziskládky</t>
  </si>
  <si>
    <t>777944939</t>
  </si>
  <si>
    <t>Uložení sypaniny na skládky nebo meziskládky bez hutnění s upravením uložené sypaniny do předepsaného tvaru</t>
  </si>
  <si>
    <t>odvoz+bourzak</t>
  </si>
  <si>
    <t>Trubní vedení</t>
  </si>
  <si>
    <t>899103211</t>
  </si>
  <si>
    <t>Demontáž poklopů litinových nebo ocelových včetně rámů hmotnosti přes 100 do 150 kg</t>
  </si>
  <si>
    <t>kus</t>
  </si>
  <si>
    <t>16619619</t>
  </si>
  <si>
    <t>Demontáž poklopů litinových a ocelových včetně rámů, hmotnosti jednotlivě přes 100 do 150 Kg</t>
  </si>
  <si>
    <t>"1.NP" 2</t>
  </si>
  <si>
    <t>Ostatní konstrukce a práce, bourání</t>
  </si>
  <si>
    <t>13</t>
  </si>
  <si>
    <t>962022391</t>
  </si>
  <si>
    <t>Bourání zdiva nadzákladového kamenného na MV nebo MVC přes 1 m3</t>
  </si>
  <si>
    <t>-1002479764</t>
  </si>
  <si>
    <t>Bourání zdiva nadzákladového kamenného na maltu vápennou nebo vápenocementovou, objemu přes 1 m3</t>
  </si>
  <si>
    <t>bourání konstrukcí z pískovce</t>
  </si>
  <si>
    <t>"dle tabulky bouraných skladeb - skladba SB08" (2,02+0,69)*(2,325*0,155+0,145*(0,285+0,305)/2+0,985*0,145+1,45*(0,86+0,85)/2+0,63*(0,31+0,305))</t>
  </si>
  <si>
    <t>0,145*1,445*(0,67+0,69)/2</t>
  </si>
  <si>
    <t>0,61*(0,995*2,08+0,515*2,08)+0,33*0,42*2,11</t>
  </si>
  <si>
    <t>0,585*(1,665*3,88+1,49*3,88)+0,515*2,16*1,99+0,85*2,1*0,265+0,74*1,265*2,1+0,765*1,25*2,5+0,38*0,345*1,62</t>
  </si>
  <si>
    <t>14</t>
  </si>
  <si>
    <t>962031132</t>
  </si>
  <si>
    <t>Bourání příček z cihel pálených na MVC tl do 100 mm</t>
  </si>
  <si>
    <t>-235225252</t>
  </si>
  <si>
    <t>Bourání příček z cihel, tvárnic nebo příčkovek z cihel pálených, plných nebo dutých na maltu vápennou nebo vápenocementovou, tl. do 100 mm</t>
  </si>
  <si>
    <t>bourání konstrukcí z plných cihel pálených</t>
  </si>
  <si>
    <t>"dle tabulky bouraných skladeb - skladba SB06" 3,6*(5,405+6,79+3,465)+0,56*2,11+1,08*2,11+1,165*2,1+3,87*6,11+1,66*2,87-(0,9*1,97+0,9*2,04+0,8*1,97*2)</t>
  </si>
  <si>
    <t>"dle tabulky bouraných skladeb - skladba SB06" 3,75*6,515+0,46*(5,82+0,78+1,19+0,465)+2,14*1+2,46*1,23-0,6*1,97+3,92*5,735-1,18*2,01+0,915*1,96</t>
  </si>
  <si>
    <t>4,02*(1,445+1,91+1,46)-0,6*1,97*2-0,8*1,97+2,2*(1,88*2+1,42)-0,6*1,97*2+3,57*1,91-0,8*1,97+0,97*2,15+2,55*(2,495+1,07+1,07)-0,8*1,97*2-0,6*1,97</t>
  </si>
  <si>
    <t>3,75*(1,69*5+2,055+0,965)+2,12*(0,91+1,15)-0,6*1,97*4+1,18*(2,68+1,95+0,75+0,745+0,91+1,125+0,72)+3,7*(1,225+4,18)-0,9*1,952*0,88+3,25*3,14-0,8*1,97</t>
  </si>
  <si>
    <t>0,79*2,56+3,3*3,065*3-0,8*1,97*3+2,14*(1,825+1,38)-0,7*1,97*2+3,4*1,2-0,8*1,97</t>
  </si>
  <si>
    <t>15</t>
  </si>
  <si>
    <t>962031133</t>
  </si>
  <si>
    <t>Bourání příček z cihel pálených na MVC tl do 150 mm</t>
  </si>
  <si>
    <t>628667052</t>
  </si>
  <si>
    <t>Bourání příček z cihel, tvárnic nebo příčkovek z cihel pálených, plných nebo dutých na maltu vápennou nebo vápenocementovou, tl. do 150 mm</t>
  </si>
  <si>
    <t>"dle tabulky bouraných skladeb - skladba SB06" 3,75*(6,745+7,29)-(0,87*2,17+0,72*0,45+0,85*2,1)+3,71*3,815-0,8*1,97+3,95*1,63-0,775*1,62</t>
  </si>
  <si>
    <t>3,77*(4,015+5,26+4,26+5,27)-1,95*2,34+1,385*2,22-0,8*1,97+1,2*4,2+3,78*1,18-0,6*1,97+1,105*2,1+3,75*(1,575+4,2)-0,9*1,97-0,6*1,97-0,8*1,97+1,24*2,35</t>
  </si>
  <si>
    <t>2,7*2,9</t>
  </si>
  <si>
    <t>16</t>
  </si>
  <si>
    <t>962032231</t>
  </si>
  <si>
    <t>Bourání zdiva z cihel pálených nebo vápenopískových na MV nebo MVC přes 1 m3</t>
  </si>
  <si>
    <t>1354771619</t>
  </si>
  <si>
    <t>Bourání zdiva nadzákladového z cihel nebo tvárnic z cihel pálených nebo vápenopískových, na maltu vápennou nebo vápenocementovou, objemu přes 1 m3</t>
  </si>
  <si>
    <t>"dle tabulky bouraných skladeb - skladba SB07" (1,9+0,605)*(1,655*(1,16+1,115)/2+2,265*0,54)</t>
  </si>
  <si>
    <t>"dle tabulky bouraných skladeb - skladba SB07" 0,505*(1,96*3,88-0,9*2,02)</t>
  </si>
  <si>
    <t>"dle tabulky bouraných skladeb - skladba SB07" 0,305*0,9*2,09</t>
  </si>
  <si>
    <t>"dle tabulky bouraných skladeb - skladba SB07" 3,75*(0,325*5,125+0,31*3,95+0,455*3,65)-(1,16*2,24*0,325+0,455*2,34*2,18)+1,41*2,45*0,31+1,61*3,95*0,35</t>
  </si>
  <si>
    <t>(2,84*(3,735*2+6,845*2)-(0,88*1,17*2+1,78*1,95))*0,18+3,83*(0,345*1,105+0,32*1,07)+(3,95*3,52-1,23*(2,23+0,98))*0,315</t>
  </si>
  <si>
    <t>0,275*(2,7*(13,505+3,145)-(1,5*0,96+1,34*2,18+1,34*2,2+1,5*0,98))+0,32*1*2,2</t>
  </si>
  <si>
    <t>17</t>
  </si>
  <si>
    <t>963013530</t>
  </si>
  <si>
    <t>Bourání stropů s keramickou výplní</t>
  </si>
  <si>
    <t>1539493668</t>
  </si>
  <si>
    <t>Bourání stropů s keramickou výplní jakékoliv tloušťky</t>
  </si>
  <si>
    <t>bourání stávajícího stropu z hurdis v suterénu</t>
  </si>
  <si>
    <t>"dle tabulky bouraných skladeb - skladba STB02" ((5,325+0,15*2)*(4,555+0,15*2)-1,005*0,785)*0,24</t>
  </si>
  <si>
    <t>18</t>
  </si>
  <si>
    <t>963022819</t>
  </si>
  <si>
    <t>Bourání kamenných schodišťových stupňů zhotovených na místě</t>
  </si>
  <si>
    <t>m</t>
  </si>
  <si>
    <t>1605134976</t>
  </si>
  <si>
    <t>Bourání kamenných schodišťových stupňů oblých, rovných nebo kosých zhotovených na místě</t>
  </si>
  <si>
    <t>bourání pískovcového stupně v suterénu</t>
  </si>
  <si>
    <t>"1.PP - dle výkresu 111" 1,115</t>
  </si>
  <si>
    <t>19</t>
  </si>
  <si>
    <t>963031439</t>
  </si>
  <si>
    <t>Bourání cihelných kleneb na MV nebo MVC tl do 450 mm</t>
  </si>
  <si>
    <t>-2042659418</t>
  </si>
  <si>
    <t>Bourání cihelných kleneb na maltu vápennou nebo vápenocementovou, tl. do 450 mm</t>
  </si>
  <si>
    <t>bourání cihelné klenby stávajícího stropu</t>
  </si>
  <si>
    <t>"dle tabulky bouraných skladeb - skladba STB03" 7,15+2,83+1,5*1,91+4,65</t>
  </si>
  <si>
    <t>20</t>
  </si>
  <si>
    <t>963051113</t>
  </si>
  <si>
    <t>Bourání ŽB stropů deskových tl přes 80 mm</t>
  </si>
  <si>
    <t>-1423640677</t>
  </si>
  <si>
    <t>Bourání železobetonových stropů deskových, tl. přes 80 mm</t>
  </si>
  <si>
    <t>bourání stávajícího stropu ŽB v suterénu</t>
  </si>
  <si>
    <t>"dle tabulky bouraných skladeb - skladba STB01" (1,3+2,45)*0,125</t>
  </si>
  <si>
    <t>963051213</t>
  </si>
  <si>
    <t>Bourání ŽB stropů žebrových s viditelnými trámy</t>
  </si>
  <si>
    <t>1979326509</t>
  </si>
  <si>
    <t>Bourání železobetonových stropů žebrových s viditelnými trámy</t>
  </si>
  <si>
    <t>vybourání ŽB žebrového stropu</t>
  </si>
  <si>
    <t>"dle tabulky bouraných skladeb - skladba STB04" 0,16*(2*3,815+1,255*2,245+2,465*1,695)</t>
  </si>
  <si>
    <t>22</t>
  </si>
  <si>
    <t>964073331</t>
  </si>
  <si>
    <t>Vybourání válcovaných nosníků ze zdiva cihelného dl do 6 m hmotnosti 35 kg/m</t>
  </si>
  <si>
    <t>1298050500</t>
  </si>
  <si>
    <t>Vybourání válcovaných nosníků uložených ve zdivu cihelném délky do 6 m, hmotnosti do 35 kg/m</t>
  </si>
  <si>
    <t>"dle tabulky bouraných skladeb - skladba STB02" 5*(4,555+0,15*2)*31,1*0,001</t>
  </si>
  <si>
    <t>23</t>
  </si>
  <si>
    <t>965024131</t>
  </si>
  <si>
    <t>Bourání kamenných podlah nebo dlažeb z desek nebo mozaiky pl přes 1 m2</t>
  </si>
  <si>
    <t>922201318</t>
  </si>
  <si>
    <t>Bourání podlah kamenných bez podkladního lože, s jakoukoliv výplní spár z desek nebo mozaiky, plochy přes 1 m2</t>
  </si>
  <si>
    <t>bourání pískovcové dlažby - 50% použito zpět</t>
  </si>
  <si>
    <t>"dle tabulky bouraných skladeb - skladba PB01a" PB01a</t>
  </si>
  <si>
    <t>"dle tabulky bouraných skladeb - skladba PB01b" PB01b</t>
  </si>
  <si>
    <t>"dle tabulky bouraných skladeb - skladba PB01c" PB01c</t>
  </si>
  <si>
    <t>"dle tabulky bouraných skladeb - skladba PB01d" PB01d</t>
  </si>
  <si>
    <t>"dle tabulky bouraných skladeb - skladba PB01e" PB01e</t>
  </si>
  <si>
    <t xml:space="preserve">"dle tabulky bouraných skladeb - skladba PB01f" PB01f </t>
  </si>
  <si>
    <t>"dle tabulky bouraných skladeb - skladba PB01g" PB01g</t>
  </si>
  <si>
    <t>"dle tabulky bouraných skladeb - skladba PB01h" PB01h</t>
  </si>
  <si>
    <t>24</t>
  </si>
  <si>
    <t>965042141</t>
  </si>
  <si>
    <t>Bourání podkladů pod dlažby nebo mazanin betonových nebo z litého asfaltu tl do 100 mm pl přes 4 m2</t>
  </si>
  <si>
    <t>-517054481</t>
  </si>
  <si>
    <t>Bourání mazanin betonových nebo z litého asfaltu tl. do 100 mm, plochy přes 4 m2</t>
  </si>
  <si>
    <t>bourání stávajících podlah</t>
  </si>
  <si>
    <t>"dle tabulky bouraných skladeb - skladba PB01a" 16,46</t>
  </si>
  <si>
    <t>"dle tabulky bouraných skladeb - skladba PB01b" 24,49</t>
  </si>
  <si>
    <t>"dle tabulky bouraných skladeb - skladba PB01c" 1,185*0,575</t>
  </si>
  <si>
    <t>"dle tabulky bouraných skladeb - skladba PB01d" 1,19*0,915</t>
  </si>
  <si>
    <t>"dle tabulky bouraných skladeb - skladba PB01e" 13,74</t>
  </si>
  <si>
    <t>"dle tabulky bouraných skladeb - skladba PB01f" 13,72</t>
  </si>
  <si>
    <t>"dle tabulky bouraných skladeb - skladba PB01h" 8,31</t>
  </si>
  <si>
    <t>"dle tabulky bouraných skladeb - skladba PB01g" 8,96+18,82</t>
  </si>
  <si>
    <t>"dle tabulky bouraných skladeb - skladba PN28" 2,94</t>
  </si>
  <si>
    <t>"dle tabulky bouraných skladeb - skladba PN47" 9,33</t>
  </si>
  <si>
    <t>"dle tabulky bouraných skladeb - skladba PN48" 18,16+23,43</t>
  </si>
  <si>
    <t>"dle tabulky bouraných skladeb - skladba EPB01" 8,1*12,155</t>
  </si>
  <si>
    <t>"dle tabulky bouraných skladeb - skladba EPB02" 254,88-EPB01</t>
  </si>
  <si>
    <t>"dle tabulky bouraných skladeb - skladba EPB04" 56,9</t>
  </si>
  <si>
    <t>(PB01a+PB01b+PB01c+PB01d+PB01e+PB01f+PB01h+PB01g+PN47)*0,03+PN28*0,015+(EPB01+EPB02+EPB04)*0,06</t>
  </si>
  <si>
    <t>25</t>
  </si>
  <si>
    <t>965042241</t>
  </si>
  <si>
    <t>Bourání podkladů pod dlažby nebo mazanin betonových nebo z litého asfaltu tl přes 100 mm pl přes 4 m2</t>
  </si>
  <si>
    <t>1637968848</t>
  </si>
  <si>
    <t>Bourání mazanin betonových nebo z litého asfaltu tl. přes 100 mm, plochy přes 4 m2</t>
  </si>
  <si>
    <t>(PN05a+PN05c+PN06a+PN07a+PN08+PN12+PN09+PN10+PN11+PN13+PN14+PN15+PN16+PN17+PN18+PN19a+PN19b+PN20+PN21+PN22+PN23+PN24+PN25+PN26+PN46+PN40a+PN38)*0,12</t>
  </si>
  <si>
    <t>(PN27+PN29+PN30+PN31+PN32+PN33+PN34+PN35+PN36+PN37+PN39+PN40b+PN40c+PN45)*0,12</t>
  </si>
  <si>
    <t>PN06b*0,33+PN07b*0,18+PN05b*0,22</t>
  </si>
  <si>
    <t>"dle tabulky bouraných skladeb - skladba PN05a" 12,21-PN05b</t>
  </si>
  <si>
    <t>"dle tabulky bouraných skladeb - skladba PN05b" 3,005*0,965</t>
  </si>
  <si>
    <t>"dle tabulky bouraných skladeb - skladba PN05c" 14,32</t>
  </si>
  <si>
    <t>"dle tabulky bouraných skladeb - skladba PN06a" 202,66-PN06b</t>
  </si>
  <si>
    <t>"dle tabulky bouraných skladeb - skladba PN06b" 10,65+13,55</t>
  </si>
  <si>
    <t>"dle tabulky bouraných skladeb - skladba PN07a" 64,09-PN07b</t>
  </si>
  <si>
    <t>"dle tabulky bouraných skladeb - skladba PN07b" 29,4</t>
  </si>
  <si>
    <t>"dle tabulky bouraných skladeb - skladba PN08" 58,48</t>
  </si>
  <si>
    <t>"dle tabulky bouraných skladeb - skladba PN09" 70,68</t>
  </si>
  <si>
    <t>"dle tabulky bouraných skladeb - skladba PN10" 5,82*3,81+1,725*0,78+2,93</t>
  </si>
  <si>
    <t>"dle tabulky bouraných skladeb - skladba PN11" 16,25</t>
  </si>
  <si>
    <t>"dle tabulky bouraných skladeb - skladba PN12" 9,95+7,15</t>
  </si>
  <si>
    <t>"dle tabulky bouraných skladeb - skladba PN13" 8,43</t>
  </si>
  <si>
    <t>"dle tabulky bouraných skladeb - skladba PN14" 4,06</t>
  </si>
  <si>
    <t>"dle tabulky bouraných skladeb - skladba PN15" 2,77</t>
  </si>
  <si>
    <t>"dle tabulky bouraných skladeb - skladba PN16" 57,85-PN10</t>
  </si>
  <si>
    <t>"dle tabulky bouraných skladeb - skladba PN17" 4,69</t>
  </si>
  <si>
    <t>"dle tabulky bouraných skladeb - skladba PN18" 10,87</t>
  </si>
  <si>
    <t>"dle tabulky bouraných skladeb - skladba PN19a" 4,05</t>
  </si>
  <si>
    <t>"dle tabulky bouraných skladeb - skladba PN19b" 7,84-PN19a</t>
  </si>
  <si>
    <t>"dle tabulky bouraných skladeb - skladba PN20" 53,22</t>
  </si>
  <si>
    <t>"dle tabulky bouraných skladeb - skladba PN21" 12,32</t>
  </si>
  <si>
    <t>"dle tabulky bouraných skladeb - skladba PN22" 4,49</t>
  </si>
  <si>
    <t>"dle tabulky bouraných skladeb - skladba PN23" 4,48+2,77</t>
  </si>
  <si>
    <t>"dle tabulky bouraných skladeb - skladba PN24" 4,45+1,48</t>
  </si>
  <si>
    <t>"dle tabulky bouraných skladeb - skladba PN25" 1,22</t>
  </si>
  <si>
    <t>"dle tabulky bouraných skladeb - skladba PN26" 5,2+11,9</t>
  </si>
  <si>
    <t>"dle tabulky bouraných skladeb - skladba PN27" 2,01</t>
  </si>
  <si>
    <t>"dle tabulky bouraných skladeb - skladba PN29" 2,94</t>
  </si>
  <si>
    <t>"dle tabulky bouraných skladeb - skladba PN46" 24,11</t>
  </si>
  <si>
    <t>26</t>
  </si>
  <si>
    <t>965043341</t>
  </si>
  <si>
    <t>Bourání podkladů pod dlažby betonových s potěrem nebo teracem tl do 100 mm pl přes 4 m2</t>
  </si>
  <si>
    <t>1224084371</t>
  </si>
  <si>
    <t>Bourání mazanin betonových s potěrem nebo teracem tl. do 100 mm, plochy přes 4 m2</t>
  </si>
  <si>
    <t>"dle tabulky bouraných skladeb - skladba PN45" 5,15</t>
  </si>
  <si>
    <t>PN45*0,04</t>
  </si>
  <si>
    <t>27</t>
  </si>
  <si>
    <t>965081313</t>
  </si>
  <si>
    <t>Bourání podlah z dlaždic betonových, teracových nebo čedičových tl do 20 mm plochy přes 1 m2</t>
  </si>
  <si>
    <t>-1471846962</t>
  </si>
  <si>
    <t>Bourání podlah z dlaždic bez podkladního lože nebo mazaniny, s jakoukoliv výplní spár betonových, teracových nebo čedičových tl. do 20 mm, plochy přes 1 m2</t>
  </si>
  <si>
    <t>bourání betonvé dlažby</t>
  </si>
  <si>
    <t>"dle tabulky bouraných skladeb - skladba PN04" 46,49+77,59+180,65-PN03</t>
  </si>
  <si>
    <t>28</t>
  </si>
  <si>
    <t>966071121</t>
  </si>
  <si>
    <t>Demontáž ocelových kcí hmotnosti do 5 t z profilů hmotnosti přes 13 do 30 kg/m</t>
  </si>
  <si>
    <t>-718394125</t>
  </si>
  <si>
    <t>Demontáž ocelových konstrukcí profilů hmotnosti přes 13 do 30 kg/m, hmotnosti konstrukce do 5 t</t>
  </si>
  <si>
    <t>"dle tabulky bouraných skladeb - skladba STR02 - odhad" 0,52</t>
  </si>
  <si>
    <t>"dle tabulky bouraných skladeb - skladba STR04 - odhad" 0,88</t>
  </si>
  <si>
    <t>29</t>
  </si>
  <si>
    <t>966071131</t>
  </si>
  <si>
    <t>Demontáž ocelových kcí hmotnosti do 5 t z profilů hmotnosti přes 30 kg/m</t>
  </si>
  <si>
    <t>1603645722</t>
  </si>
  <si>
    <t>Demontáž ocelových konstrukcí profilů hmotnosti přes 30 kg/m, hmotnosti konstrukce do 5 t</t>
  </si>
  <si>
    <t>"dle tabulky bouraných skladeb - skladba STB05" (5,8*12+5,6*12+6,5*6+5,9*6+7,3*6+4,9*8+2,1*10)*54,2*0,001</t>
  </si>
  <si>
    <t>30</t>
  </si>
  <si>
    <t>968062244</t>
  </si>
  <si>
    <t>Vybourání dřevěných rámů oken jednoduchých včetně křídel pl do 1 m2</t>
  </si>
  <si>
    <t>666622064</t>
  </si>
  <si>
    <t>Vybourání dřevěných rámů oken s křídly, dveřních zárubní, vrat, stěn, ostění nebo obkladů rámů oken s křídly jednoduchých, plochy do 1 m2</t>
  </si>
  <si>
    <t>"3.NP" 0,72*0,45</t>
  </si>
  <si>
    <t>31</t>
  </si>
  <si>
    <t>968062354</t>
  </si>
  <si>
    <t>Vybourání dřevěných rámů oken dvojitých včetně křídel pl do 1 m2</t>
  </si>
  <si>
    <t>-352572986</t>
  </si>
  <si>
    <t>Vybourání dřevěných rámů oken s křídly, dveřních zárubní, vrat, stěn, ostění nebo obkladů rámů oken s křídly dvojitých, plochy do 1 m2</t>
  </si>
  <si>
    <t>bourání stávajícího bednění okenních otvorů</t>
  </si>
  <si>
    <t>"1.NP" 0,86*0,87</t>
  </si>
  <si>
    <t>32</t>
  </si>
  <si>
    <t>968062355</t>
  </si>
  <si>
    <t>Vybourání dřevěných rámů oken dvojitých včetně křídel pl do 2 m2</t>
  </si>
  <si>
    <t>-278890819</t>
  </si>
  <si>
    <t>Vybourání dřevěných rámů oken s křídly, dveřních zárubní, vrat, stěn, ostění nebo obkladů rámů oken s křídly dvojitých, plochy do 2 m2</t>
  </si>
  <si>
    <t>"1.NP" 0,94*2,01+1,1*1,12*2</t>
  </si>
  <si>
    <t>33</t>
  </si>
  <si>
    <t>968062356</t>
  </si>
  <si>
    <t>Vybourání dřevěných rámů oken dvojitých včetně křídel pl do 4 m2</t>
  </si>
  <si>
    <t>-786944467</t>
  </si>
  <si>
    <t>Vybourání dřevěných rámů oken s křídly, dveřních zárubní, vrat, stěn, ostění nebo obkladů rámů oken s křídly dvojitých, plochy do 4 m2</t>
  </si>
  <si>
    <t>"1.NP" 1,15*1,83+1,27*1,83*4+1,2*1,76*2+1,34*1,8+1,3*1,9*2+1,25*1,85+1,25*1,8+1,15*1,8+1,15*1,75+1,2*1,75*2+1,3*1,9+1,18*1,74+1,105*2,14+1,13*2</t>
  </si>
  <si>
    <t>34</t>
  </si>
  <si>
    <t>968062357</t>
  </si>
  <si>
    <t>Vybourání dřevěných rámů oken dvojitých včetně křídel pl přes 4 m2</t>
  </si>
  <si>
    <t>-103053672</t>
  </si>
  <si>
    <t>Vybourání dřevěných rámů oken s křídly, dveřních zárubní, vrat, stěn, ostění nebo obkladů rámů oken s křídly dvojitých, plochy přes 4 m2</t>
  </si>
  <si>
    <t>"1.NP" 2,3*1,99+2,315*1,99+2,16*1,99</t>
  </si>
  <si>
    <t>35</t>
  </si>
  <si>
    <t>968072455</t>
  </si>
  <si>
    <t>Vybourání kovových dveřních zárubní pl do 2 m2</t>
  </si>
  <si>
    <t>-1159593723</t>
  </si>
  <si>
    <t>Vybourání kovových rámů oken s křídly, dveřních zárubní, vrat, stěn, ostění nebo obkladů dveřních zárubní, plochy do 2 m2</t>
  </si>
  <si>
    <t>"1.PP" 0,75*1,76</t>
  </si>
  <si>
    <t>"1.NP" 0,8*1,97*15+0,6*1,97*14+0,8*1,99+0,9*1,96+0,9*1,97*4+0,9*1,95*2+0,85*2,07+0,7*1,97*3+0,9*1,93+0,9*2,03</t>
  </si>
  <si>
    <t>"2.NP" 0,8*2*2+0,9*1,97+0,8*2,01+0,875*2,05+0,9*2,04+0,8*1,97*2+0,65*1,97*2+0,75*1,97</t>
  </si>
  <si>
    <t>"3.NP" 0,87*2,17+0,9*2+0,85*2,1+0,95*1,91</t>
  </si>
  <si>
    <t>36</t>
  </si>
  <si>
    <t>968072456</t>
  </si>
  <si>
    <t>Vybourání kovových dveřních zárubní pl přes 2 m2</t>
  </si>
  <si>
    <t>-1395444704</t>
  </si>
  <si>
    <t>Vybourání kovových rámů oken s křídly, dveřních zárubní, vrat, stěn, ostění nebo obkladů dveřních zárubní, plochy přes 2 m2</t>
  </si>
  <si>
    <t>"1.NP" 0,9*2,83+1,04*2,05+0,8*2,22+1,15*2,04+1,15*2,05+1,18*2,01+2,32*(1,95+1,31)+2,87*(2,08+1,49)+1,35*2,21+3,84*3,66+1,23*(2,23+0,9)+1,84*2+1,34*2,2</t>
  </si>
  <si>
    <t>"3.NP" 0,97*2,18+0,97*2,16+0,94*2,11</t>
  </si>
  <si>
    <t>37</t>
  </si>
  <si>
    <t>968072559</t>
  </si>
  <si>
    <t>Vybourání kovových vrat pl přes 5 m2</t>
  </si>
  <si>
    <t>1628982663</t>
  </si>
  <si>
    <t>Vybourání kovových rámů oken s křídly, dveřních zárubní, vrat, stěn, ostění nebo obkladů vrat, mimo posuvných a skládacích, plochy přes 5 m2</t>
  </si>
  <si>
    <t>"1.NP" 3,5*(1,97+1,22)</t>
  </si>
  <si>
    <t>38</t>
  </si>
  <si>
    <t>971024451</t>
  </si>
  <si>
    <t>Vybourání otvorů ve zdivu kamenném pl do 0,25 m2 na MV nebo MVC tl do 450 mm</t>
  </si>
  <si>
    <t>2070547022</t>
  </si>
  <si>
    <t>Vybourání otvorů ve zdivu základovém nebo nadzákladovém kamenném, smíšeném kamenném, na maltu vápennou nebo vápenocementovou, plochy do 0,25 m2, tl. do 450 mm</t>
  </si>
  <si>
    <t>"niky pro zásuvkové boxy" 2</t>
  </si>
  <si>
    <t>"niky pro hydranty a rozvaděče" 4</t>
  </si>
  <si>
    <t>39</t>
  </si>
  <si>
    <t>971024561</t>
  </si>
  <si>
    <t>Vybourání otvorů ve zdivu kamenném pl do 1 m2 na MV nebo MVC tl do 600 mm</t>
  </si>
  <si>
    <t>-2064383488</t>
  </si>
  <si>
    <t>Vybourání otvorů ve zdivu základovém nebo nadzákladovém kamenném, smíšeném kamenném, na maltu vápennou nebo vápenocementovou, plochy do 1 m2, tl. do 600 mm</t>
  </si>
  <si>
    <t>"niky pro rozvaděče nebo skříně ÚT" 1*0,8*0,18*2+0,8*0,8*1,18</t>
  </si>
  <si>
    <t>40</t>
  </si>
  <si>
    <t>978011191</t>
  </si>
  <si>
    <t>Otlučení (osekání) vnitřní vápenné nebo vápenocementové omítky stropů v rozsahu přes 50 do 100 %</t>
  </si>
  <si>
    <t>785456186</t>
  </si>
  <si>
    <t>Otlučení vápenných nebo vápenocementových omítek vnitřních ploch stropů, v rozsahu přes 50 do 100 %</t>
  </si>
  <si>
    <t>otlučení omítek</t>
  </si>
  <si>
    <t>"dle tabulky bouraných skladeb - skladba SCB01" (16,46+8,31+8,96+18,82+13,72+13,74+3,47)*1,15</t>
  </si>
  <si>
    <t>Mezisoučet</t>
  </si>
  <si>
    <t>"dle tabulky bouraných skladeb - skladba SCB02" (1,42*1,335+21,36+6,57)*1,15</t>
  </si>
  <si>
    <t>"dle tabulky bouraných skladeb - skladba SCB06" (70,68+57,85+2,93+16,25+9,33+9,95+6,65+202,66+58,48+64,09+6,3+21,51+17,28+12,63)*1,15</t>
  </si>
  <si>
    <t>(1,28+1,36+4,69+33,67+27,63+7,84+4,49+53,22+12,32+4,45+1,22+2,77+1,48+4,48+1,62+2,41+0,83+1,61+3,35+1,71+25,09+5,28+41,78+5,48+4,12+2,62+1,19)*1,15</t>
  </si>
  <si>
    <t>(1,16+5,2+11,9+2,62*1,18+2,94+2,72+21,36+12,93)*1,15</t>
  </si>
  <si>
    <t>"dle tabulky bouraných skladeb - skladba SCB07" 3,32+10,87+4,9</t>
  </si>
  <si>
    <t>41</t>
  </si>
  <si>
    <t>978012191</t>
  </si>
  <si>
    <t>Otlučení (osekání) vnitřní vápenné nebo vápenocementové omítky stropů rákosových v rozsahu přes 50 do 100 %</t>
  </si>
  <si>
    <t>-1790105279</t>
  </si>
  <si>
    <t>Otlučení vápenných nebo vápenocementových omítek vnitřních ploch stropů rákosovaných, v rozsahu přes 50 do 100 %</t>
  </si>
  <si>
    <t>"dle tabulky bouraných skladeb - skladba SCB05" 4,45+1,22+4,48+2,01+18,69+34,45+40+16,15+7,92</t>
  </si>
  <si>
    <t>42</t>
  </si>
  <si>
    <t>978013191</t>
  </si>
  <si>
    <t>Otlučení (osekání) vnitřní vápenné nebo vápenocementové omítky stěn v rozsahu přes 50 do 100 %</t>
  </si>
  <si>
    <t>-2083514880</t>
  </si>
  <si>
    <t>Otlučení vápenných nebo vápenocementových omítek vnitřních ploch stěn s vyškrabáním spar, s očištěním zdiva, v rozsahu přes 50 do 100 %</t>
  </si>
  <si>
    <t>"dle tabulky bouraných skladeb - skladba SB01" 1,9*(3,265+0,2+6,77+1,395+0,735+1,37+3,04+1,3+0,28+0,835)+1,84*(5,325+4,555+5,26+0,635)</t>
  </si>
  <si>
    <t>2,28*(2,635*2+1,045*2+0,99+2,535*2)+2,07*(3,02+0,985+1,895+1,47+0,39+2,295+1,07+1,805+0,88+0,905)+2,36*(2,675*2+2,93+1,745+1,585+4,19+1,02+0,32)</t>
  </si>
  <si>
    <t>2,18*(6,6+2,4+3,44+4+0,615+0,9+0,635+2,475+1,025)+2,15*(2,815+1,985+1,81+3,715+1,17+0,705+1,19)+2,38*(2,915+2,95+1,185)</t>
  </si>
  <si>
    <t>"dle tabulky bouraných skladeb - skladba SB02" 3,83*(6,665+5,585+5,62+5,89)+3,6*(3,385+5,68)+3,62*(3,1+5,39)-(1,1*2+1,1*1,99+0,8*2+1,15*2,02*4)</t>
  </si>
  <si>
    <t>3,91*(6,605+6,705+6,66+6,45)+3,59*(6,45+2,68+2,155+3,465)+3,6*4,56+3,68*(37,18*2+7,11)-(1,95*2*2+0,8*1,97*2+0,8*2*3+0,8*2,01*2+1,15*2*2+1,35*2,2)</t>
  </si>
  <si>
    <t>3,68*(2,71+1,16*2+0,7*2+4,48*2)-(1,195*2,04*3+1,28*1,98+1,24*2,1+1,385*2,14+1,415*2,17+1,205*2,24+1,46*2,19+1,35*2,17+0,645*0,62+0,75*1,97)</t>
  </si>
  <si>
    <t>3,45*(37,7*2+6,1+9,48*2+6,6+3,85+3,93)-(1,2*1,95*17+1,345*2,13+1,415*2,22+1,205*2,22+1,435*2,18+1,42*2,14+1,24*2,12+1,15*2,3+1,5*2,32+1,1*2,02)</t>
  </si>
  <si>
    <t>3,45*(6,53+5,2+6,42+5,98+10,2+5,455+10,835*2+5,38+4,46+11,3+4,03)-(1,2*1,95*6+1,1*2,02+1,35*2,26+1,05*2,41+1,415*2,69+1,35*2,23+1,15*2,17+1,5*2,31)</t>
  </si>
  <si>
    <t>3,45*(17,2+11,3)-(1,5*2,34+1,15*2,17+1,3*2,09+2,25*2,1+1,295*1,9+1,3*2,04+1,6*2,62+1,13*2,07+1,155*2,01*3+1,5*2,33+1,145*2,36)</t>
  </si>
  <si>
    <t>3,88*(14,16*2+5,37*2)+3,65*(9,67*2+5,82*2)-(3,54*3,19+0,8*1,97*2+0,9*1,97+0,9*1,96*2+2,32*3,22+1,25*1,77+0,9*1,95+1,29*1,86+1,26*1,86+1,26*1,83)</t>
  </si>
  <si>
    <t>3,86*(6,14*2+2,5*2)+3,95*(1,23+2*2+0,615)+2,08*(2,475*2+0,645*2+3,825+0,59+0,7)+4,3*(5,28*2+1,815*2)-(1,76*2,23+0,8*1,97*2+0,8*0,87+1,15*1,83)</t>
  </si>
  <si>
    <t>4,27*(13,25+15,66*2+1,55*4+1,23*2+1,54*2)+3,77*(10,47*2+11,83+1,01*2+1,21*2+0,31*4)-(2,16*2,13+2,16*2,14+0,9*1,97+1,37*2,38+2,3*2,13+2,3*2,14+1,3*2)</t>
  </si>
  <si>
    <t>3,92*(5,735+3,06*2)+3,9*(2,715*2+5,735)-(1,2*1,79+1,2*1,81+2,87*(2,08+1,49)+1,37*2,31+1,37*2,33+0,86*1,47+0,915*1,96+1,34*1,9+1,3*1,9+1,33*2,36)</t>
  </si>
  <si>
    <t>3,39*(1,76*2+5,735*2)-(1,33*2,36+0,9*1,97+1,325*2,21+1,305*1,91)+3,91*(2,445*2+1,42*2+1,825)-(0,77*2,13+0,86*1,47)+2,13*0,64*2+3,77*(1,6*2+1,88)</t>
  </si>
  <si>
    <t>2,22*(2,385*2+1,385)+4,02*(3,345*2+0,32*2)+3,84*(8,5+4,53+1,83+0,85)-(0,85*2,07+1,28*2,21+0,795*2,16+1,4*2,45+1,13*2,1+1,1*1,25+1,245*1,25)</t>
  </si>
  <si>
    <t>3,55*(7,6+6,85)+4,21*(6,75+6,84)+3,57*(1,91+3,68*2)+3,36*(1,83+2,01*2)-(1,15*2,05+1,15*2,04+0,85*2,07+0,7*1,97*2+0,9*1,97+1,35*2,21+0,8*1,97+1,28*2,5)</t>
  </si>
  <si>
    <t>3,88*(8,83+5,685+3,79+5,35+6)+3,69*(4,69*2+2,455*2)-(0,8*1,97*3+1,255*1,78+1,25*1,8+1,25*1,79+1,15*1,82+0,97*2,15)</t>
  </si>
  <si>
    <t>2,55*(1,725+2,01+0,57+0,46+1,445+1,33+1,07+2,565+1,58+3,3+0,655+0,3+0,6)+3,78*(1,185*2+1,18)+3,76*(3,35+4,36*2+0,54*2+4,97)-(0,9*1,97+1,155*1,77)</t>
  </si>
  <si>
    <t>3,72*(1,575+1,635)-(1,15*2,14+1,1*2,17)+3,67*(9,64+4,74+9,5+5,57+0,585*2)-(1,18*1,75+0,9*1,97+0,92*2,15+1,11*2,09+1,22*1,76*2+0,9*1,97)</t>
  </si>
  <si>
    <t>3,25*(1,52+3,15+1,9)-(1,075*1,62+0,6*1,97)+2,59*(0,75+1,525+1,14+0,115+0,395+0,79+0,34)+3,3*(1,825+0,285+0,86+0,845+1,72*2)+3,38*(3,84*2+2,9)</t>
  </si>
  <si>
    <t>2,19*(3,955*2+1,42*2)-(1,11*2,09+1,05*2,24+1,27*1,91+0,9*1,97)+3,4*(2,45*+1,725*2+1,2*2)-(0,9*(2,05+0,78)+1,05*2,24)</t>
  </si>
  <si>
    <t>2,55*(3,995*2+3,465*2)+3*(3,55*2+3,005*2)-(0,995*1,27+0,9*2,03+0,9*1,97)</t>
  </si>
  <si>
    <t>"dle tabulky bouraných skladeb - skladba SB03" 3,75*(6,78+3,125+2,705+9,99+10,19+6,645+6,605+5,345)-(1,93*2,06*4+1,195*2,02+0,94*2,11+0,97*2,16+0,9*2)</t>
  </si>
  <si>
    <t>3,75*(5,93+7,065*2+0,155*2+0,17*2+0,15+6,665+4,99+4,82+8,38*2+0,225*2)-(1,93*2,06*4+0,9*2+0,97*2,18+0,97*2,16+0,97*2,18+0,94*2,11)</t>
  </si>
  <si>
    <t>3,6*(3,255+2,305+1,665+4,61+4,85+4,61*2+3,58*2)-(1,2*1,95*2+0,95*1,91*2)</t>
  </si>
  <si>
    <t>3,6*(2,86+2,7+2,57+3,36+1,52+4,19)+3,5*(0,88*2+1,065*4+1,02*2)+3,42*(6,42*2+0,595*2+6,11*2)-(0,9*1,97*2+0,8*2*2+0,65*1,97*2+0,4*0,86+1,05*2,41)</t>
  </si>
  <si>
    <t>"dle tabulky bouraných skladeb - skladba SB06" (SB06100+SB06150)*2</t>
  </si>
  <si>
    <t>"dle tabulky bouraných skladeb - skladba SB07" 1,9*(0,585+1,655+0,475+2,265+3,935)+0,9*2,09*2+3,75*(5,125+7,305)-(2,2*2,2+1,16*2,24)+1,41*2,45</t>
  </si>
  <si>
    <t>1,96*3,88-0,9*2,02+1,61*3,95*2+(2,84*(3,735*2+6,845*2)-(0,88*1,17*2+1,78*1,95))*2+3,83*(1,105+1,07)*2+3,95*3,52-1,23*(2,23+0,98)</t>
  </si>
  <si>
    <t>(2,7*(13,505+3,145)-(1,5*0,96+1,34*2,18+1,34*2,2+1,5*0,98))*2+1*2,2*2</t>
  </si>
  <si>
    <t>"dle tabulky bouraných skladeb - skladba SB08" 2,02*(3,51+1,805)+2,08*(0,995+0,515)*2+0,42*2,11*2+1,665*3,88*2+1,49*3,88*2+2,16*1,99*2+0,85*2,1*2</t>
  </si>
  <si>
    <t>1,265*2,1*2+1,25*2,5*2</t>
  </si>
  <si>
    <t>74</t>
  </si>
  <si>
    <t>978023251</t>
  </si>
  <si>
    <t>Vyškrabání spár zdiva kamenného režného</t>
  </si>
  <si>
    <t>1340743954</t>
  </si>
  <si>
    <t>Vyškrabání cementové malty ze spár zdiva kamenného režného z lomového kamene</t>
  </si>
  <si>
    <t>pročištění spár</t>
  </si>
  <si>
    <t>"dle tabulky bouraných skladeb - skladba SB/01" SB01</t>
  </si>
  <si>
    <t>"dle tabulky bouraných skladeb - skladba SB/02" SB02</t>
  </si>
  <si>
    <t>"dle tabulky bouraných skladeb - skladba SCB/01" SCB01</t>
  </si>
  <si>
    <t>75</t>
  </si>
  <si>
    <t>978023411</t>
  </si>
  <si>
    <t>Vyškrabání spár zdiva cihelného mimo komínového</t>
  </si>
  <si>
    <t>-2103092177</t>
  </si>
  <si>
    <t>Vyškrabání cementové malty ze spár zdiva cihelného mimo komínového</t>
  </si>
  <si>
    <t>"dle tabulky bouraných skladeb - skladba SB/03" SB03</t>
  </si>
  <si>
    <t>"dle tabulky bouraných skladeb - skladba SCB/02" SCB02</t>
  </si>
  <si>
    <t>"dle tabulky bouraných skladeb - skladba SCB/06" SCB06</t>
  </si>
  <si>
    <t>43</t>
  </si>
  <si>
    <t>978036161</t>
  </si>
  <si>
    <t>Otlučení (osekání) cementových omítek vnějších ploch v rozsahu přes 30 do 50 %</t>
  </si>
  <si>
    <t>766082716</t>
  </si>
  <si>
    <t>Otlučení cementových omítek vnějších ploch s vyškrabáním spar zdiva a s očištěním povrchu, v rozsahu přes 40 do 50 %</t>
  </si>
  <si>
    <t>"dle tabulky navrhovaných skladeb - skladba SN/21" SN21</t>
  </si>
  <si>
    <t xml:space="preserve">"dle tabulky navrhovaných skladeb - skladba SN/22" SN22 </t>
  </si>
  <si>
    <t>44</t>
  </si>
  <si>
    <t>978036191</t>
  </si>
  <si>
    <t>Otlučení (osekání) cementových omítek vnějších ploch v rozsahu přes 50 do 100 %</t>
  </si>
  <si>
    <t>-290992278</t>
  </si>
  <si>
    <t>Otlučení cementových omítek vnějších ploch s vyškrabáním spar zdiva a s očištěním povrchu, v rozsahu přes 80 do 100 %</t>
  </si>
  <si>
    <t>"dle tabulky navrhovaných skladeb - skladba SN/20" SN20</t>
  </si>
  <si>
    <t>45</t>
  </si>
  <si>
    <t>978035127</t>
  </si>
  <si>
    <t>Odstranění tenkovrstvé omítky tl přes 2 mm odsekáním v rozsahu přes 50 do 100 %</t>
  </si>
  <si>
    <t>-1705353435</t>
  </si>
  <si>
    <t>Odstranění tenkovrstvých omítek nebo štuku tloušťky přes 2 mm odsekáním, rozsahu přes 50 do 100%</t>
  </si>
  <si>
    <t>skladba SN20</t>
  </si>
  <si>
    <t>"Z" 8+1,6+7,1+2,3</t>
  </si>
  <si>
    <t>"V" 2,4+3,8+3,9</t>
  </si>
  <si>
    <t>"JV" 9,25</t>
  </si>
  <si>
    <t>"J" 16</t>
  </si>
  <si>
    <t>skladba SN21</t>
  </si>
  <si>
    <t>"Z" 5,4+1,1+5,4+3,4+1,5+2,6</t>
  </si>
  <si>
    <t>"V" 1,2+10,9+1,2+3,8+11,4+16,4</t>
  </si>
  <si>
    <t>"JV" 23+6*1,1</t>
  </si>
  <si>
    <t>"J" 10,8+11,3+11,4+0,6+5,9</t>
  </si>
  <si>
    <t>skladba SN22</t>
  </si>
  <si>
    <t>"Z" 141,7+80+7,3-(6*1,8*1,95+1,03*1,91+2,25*1,91*0,5+2*1,1*1,9+2*1,1*2+1,28*2)</t>
  </si>
  <si>
    <t>"V" 71+105+124-(4*1,15*1,88+2,1*1,88+3*1,1*1,9+2*0,4*0,86+9*1,15*1,95+4*1,8*1,95)</t>
  </si>
  <si>
    <t>"JV" 124+6*6,5-7*1,2*1,95</t>
  </si>
  <si>
    <t>"J" 276-16*1,2*1,95</t>
  </si>
  <si>
    <t>46</t>
  </si>
  <si>
    <t>985131111</t>
  </si>
  <si>
    <t>Očištění ploch stěn, rubu kleneb a podlah tlakovou vodou</t>
  </si>
  <si>
    <t>2009476308</t>
  </si>
  <si>
    <t>"dle tabulky bouraných skladeb - skladba SCB01" SCB01</t>
  </si>
  <si>
    <t>"dle tabulky bouraných skladeb - skladba SCB02" SCB02</t>
  </si>
  <si>
    <t>"dle tabulky bouraných skladeb - skladba SCB06" SCB06</t>
  </si>
  <si>
    <t>"dle tabulky navrhovaných skladeb - skladba SN/22" SN22</t>
  </si>
  <si>
    <t>"dle tabulky bouraných skladeb - skladba SB01" SB01</t>
  </si>
  <si>
    <t>"dle tabulky bouraných skladeb - skladba SB02" SB02</t>
  </si>
  <si>
    <t>"dle tabulky bouraných skladeb - skladba SB03" SB03</t>
  </si>
  <si>
    <t>76</t>
  </si>
  <si>
    <t>985211111</t>
  </si>
  <si>
    <t>Vyklínování uvolněných kamenů ve zdivu se spárami dl do 6 m/m2</t>
  </si>
  <si>
    <t>-1845579439</t>
  </si>
  <si>
    <t>Vyklínování uvolněných kamenů zdiva úlomky kamene, popřípadě cihel délky spáry na 1 m2 upravované plochy do 6 m</t>
  </si>
  <si>
    <t>997</t>
  </si>
  <si>
    <t>Přesun sutě</t>
  </si>
  <si>
    <t>47</t>
  </si>
  <si>
    <t>997013214</t>
  </si>
  <si>
    <t>Vnitrostaveništní doprava suti a vybouraných hmot pro budovy v přes 12 do 15 m ručně</t>
  </si>
  <si>
    <t>-945827141</t>
  </si>
  <si>
    <t>Vnitrostaveništní doprava suti a vybouraných hmot vodorovně do 50 m svisle ručně pro budovy a haly výšky přes 12 do 15 m</t>
  </si>
  <si>
    <t>48</t>
  </si>
  <si>
    <t>997013501</t>
  </si>
  <si>
    <t>Odvoz suti a vybouraných hmot na skládku nebo meziskládku do 1 km se složením</t>
  </si>
  <si>
    <t>1200791161</t>
  </si>
  <si>
    <t>Odvoz suti a vybouraných hmot na skládku nebo meziskládku se složením, na vzdálenost do 1 km</t>
  </si>
  <si>
    <t>49</t>
  </si>
  <si>
    <t>997013509</t>
  </si>
  <si>
    <t>Příplatek k odvozu suti a vybouraných hmot na skládku ZKD 1 km přes 1 km</t>
  </si>
  <si>
    <t>428399617</t>
  </si>
  <si>
    <t>Odvoz suti a vybouraných hmot na skládku nebo meziskládku se složením, na vzdálenost Příplatek k ceně za každý další i započatý 1 km přes 1 km</t>
  </si>
  <si>
    <t>1182,104*4 'Přepočtené koeficientem množství</t>
  </si>
  <si>
    <t>50</t>
  </si>
  <si>
    <t>997013861</t>
  </si>
  <si>
    <t>Poplatek za uložení stavebního odpadu na recyklační skládce (skládkovné) z prostého betonu kód odpadu 17 01 01</t>
  </si>
  <si>
    <t>170472858</t>
  </si>
  <si>
    <t>Poplatek za uložení stavebního odpadu na recyklační skládce (skládkovné) z prostého betonu zatříděného do Katalogu odpadů pod kódem 17 01 01</t>
  </si>
  <si>
    <t>"uložení betonu z vybouraných základových kcí" bourzak*2,2</t>
  </si>
  <si>
    <t>51</t>
  </si>
  <si>
    <t>997013871</t>
  </si>
  <si>
    <t>Poplatek za uložení stavebního odpadu na recyklační skládce (skládkovné) směsného stavebního a demoličního kód odpadu 17 09 04</t>
  </si>
  <si>
    <t>1315053042</t>
  </si>
  <si>
    <t>Poplatek za uložení stavebního odpadu na recyklační skládce (skládkovné) směsného stavebního a demoličního zatříděného do Katalogu odpadů pod kódem 17 09 04</t>
  </si>
  <si>
    <t>1182,104</t>
  </si>
  <si>
    <t>998</t>
  </si>
  <si>
    <t>Přesun hmot</t>
  </si>
  <si>
    <t>77</t>
  </si>
  <si>
    <t>998018003</t>
  </si>
  <si>
    <t>Přesun hmot ruční pro budovy v přes 12 do 24 m</t>
  </si>
  <si>
    <t>1519112908</t>
  </si>
  <si>
    <t>Přesun hmot pro budovy občanské výstavby, bydlení, výrobu a služby ruční - bez užití mechanizace vodorovná dopravní vzdálenost do 100 m pro budovy s jakoukoliv nosnou konstrukcí výšky přes 12 do 24 m</t>
  </si>
  <si>
    <t>PSV</t>
  </si>
  <si>
    <t>Práce a dodávky PSV</t>
  </si>
  <si>
    <t>725</t>
  </si>
  <si>
    <t>Zdravotechnika - zařizovací předměty</t>
  </si>
  <si>
    <t>52</t>
  </si>
  <si>
    <t>725110811</t>
  </si>
  <si>
    <t>Demontáž klozetů splachovací s nádrží</t>
  </si>
  <si>
    <t>soubor</t>
  </si>
  <si>
    <t>-59772178</t>
  </si>
  <si>
    <t>Demontáž klozetů splachovacích s nádrží nebo tlakovým splachovačem</t>
  </si>
  <si>
    <t>"1.NP" 9</t>
  </si>
  <si>
    <t>53</t>
  </si>
  <si>
    <t>725122813</t>
  </si>
  <si>
    <t>Demontáž pisoárových stání s nádrží a jedním záchodkem</t>
  </si>
  <si>
    <t>-1876746522</t>
  </si>
  <si>
    <t>Demontáž pisoárů s nádrží a 1 záchodkem</t>
  </si>
  <si>
    <t>"1.NP" 4</t>
  </si>
  <si>
    <t>54</t>
  </si>
  <si>
    <t>725210821</t>
  </si>
  <si>
    <t>Demontáž umyvadel bez výtokových armatur</t>
  </si>
  <si>
    <t>546822134</t>
  </si>
  <si>
    <t>Demontáž umyvadel bez výtokových armatur umyvadel</t>
  </si>
  <si>
    <t>55</t>
  </si>
  <si>
    <t>725330820</t>
  </si>
  <si>
    <t>Demontáž výlevka diturvitová</t>
  </si>
  <si>
    <t>-498298455</t>
  </si>
  <si>
    <t>Demontáž výlevek bez výtokových armatur a bez nádrže a splachovacího potrubí diturvitových</t>
  </si>
  <si>
    <t>"1.NP" 1</t>
  </si>
  <si>
    <t>762</t>
  </si>
  <si>
    <t>Konstrukce tesařské</t>
  </si>
  <si>
    <t>56</t>
  </si>
  <si>
    <t>762342813</t>
  </si>
  <si>
    <t>Demontáž laťování střech z latí osové vzdálenosti přes 0,50 m</t>
  </si>
  <si>
    <t>2044240379</t>
  </si>
  <si>
    <t>Demontáž bednění a laťování laťování střech sklonu do 60° se všemi nadstřešními konstrukcemi, z latí průřezové plochy do 25 cm2 při osové vzdálenosti přes 0,50 m</t>
  </si>
  <si>
    <t>"dle tabulky bouraných skladeb - skladba STR03" STR03*2</t>
  </si>
  <si>
    <t>57</t>
  </si>
  <si>
    <t>762431828</t>
  </si>
  <si>
    <t>Demontáž obložení stěn z desek dřevoštěpkových tl přes 15 mm na pero a drážku přibíjených</t>
  </si>
  <si>
    <t>-1323143747</t>
  </si>
  <si>
    <t>Demontáž obložení stěn z dřevoštěpkových desek šroubovaných na pero a drážku, tloušťka desky přes 15 mm</t>
  </si>
  <si>
    <t>"2.NP" 1,1*1,95*4+1,1*1,99*2+1,1*2+1,8*2+1,2*1,95*23+1,155*1,88*3+2,1*1,88+1,195*1,9+1,1*1,9*3+0,4*0,86*2+1,15*1,95*5</t>
  </si>
  <si>
    <t>"3.NP" 1,8*1,91*4+1,03*1,91+2,2*2,55+1,8*1,96*4+1,2*2,26+1,2*1,95+0,85*2,19</t>
  </si>
  <si>
    <t>58</t>
  </si>
  <si>
    <t>762512811</t>
  </si>
  <si>
    <t>Demontáž kce podkladového roštu</t>
  </si>
  <si>
    <t>-861759240</t>
  </si>
  <si>
    <t>Demontáž podlahové konstrukce podkladové roštu podkladového</t>
  </si>
  <si>
    <t>demontáž trámů</t>
  </si>
  <si>
    <t>"dle tabulky bouraných skladeb - skladba PN02" (39,38+18,69+34,45+43,26+40+16,15+7,92+236,79+59,81+38,17+38,02+59,31+50,66)</t>
  </si>
  <si>
    <t>"dle tabulky bouraných skladeb - skladba PN03" PN03</t>
  </si>
  <si>
    <t>"dle tabulky bouraných skladeb - skladba PN04" PN04</t>
  </si>
  <si>
    <t>"dle tabulky bouraných skladeb - skladba PN41" PN41</t>
  </si>
  <si>
    <t>"dle tabulky bouraných skladeb - skladba PN42" PN42</t>
  </si>
  <si>
    <t>"dle tabulky bouraných skladeb - skladba PN43" PN43</t>
  </si>
  <si>
    <t>"dle tabulky bouraných skladeb - skladba PN44" PN44</t>
  </si>
  <si>
    <t>"dle tabulky bouraných skladeb - skladba SCB05" SCB05</t>
  </si>
  <si>
    <t>59</t>
  </si>
  <si>
    <t>762521811</t>
  </si>
  <si>
    <t>Demontáž podlah bez polštářů z prken tloušťky do 32 mm</t>
  </si>
  <si>
    <t>792678421</t>
  </si>
  <si>
    <t>Demontáž podlah bez polštářů z prken tl. do 32 mm</t>
  </si>
  <si>
    <t>bourání stávajících podlah z prken</t>
  </si>
  <si>
    <t>"dle tabulky bouraných skladeb - skladba PN41" 21,51</t>
  </si>
  <si>
    <t>"dle tabulky bouraných skladeb - skladba PN42" 17,28</t>
  </si>
  <si>
    <t>"dle tabulky bouraných skladeb - skladba PN43" 12,63</t>
  </si>
  <si>
    <t>"dle tabulky bouraných skladeb - skladba PN44" 1,6*1,88+1,435*0,65</t>
  </si>
  <si>
    <t>60</t>
  </si>
  <si>
    <t>762811811</t>
  </si>
  <si>
    <t>Demontáž záklopů stropů z hrubých prken tl do 32 mm</t>
  </si>
  <si>
    <t>2068283028</t>
  </si>
  <si>
    <t>Demontáž záklopů stropů vrchních a zapuštěných z hrubých prken, tl. do 32 mm</t>
  </si>
  <si>
    <t>demontáž podbití</t>
  </si>
  <si>
    <t>"dle tabulky bouraných skladeb - skladba STB05" 12,21+14,32+39,38+18,69+34,45+43,26+40+16,15+7,92+180,65</t>
  </si>
  <si>
    <t>61</t>
  </si>
  <si>
    <t>762822810</t>
  </si>
  <si>
    <t>Demontáž stropních trámů z hraněného řeziva průřezové pl do 144 cm2</t>
  </si>
  <si>
    <t>999027326</t>
  </si>
  <si>
    <t>Demontáž stropních trámů z hraněného řeziva, průřezové plochy do 144 cm2</t>
  </si>
  <si>
    <t>"dle tabulky bouraných skladeb - skladba STB05" 3,55*10</t>
  </si>
  <si>
    <t>62</t>
  </si>
  <si>
    <t>762841811</t>
  </si>
  <si>
    <t>Demontáž podbíjení obkladů stropů a střech sklonu do 60° z hrubých prken tl do 35 mm</t>
  </si>
  <si>
    <t>-839121393</t>
  </si>
  <si>
    <t>Demontáž podbíjení obkladů stropů a střech sklonu do 60° z hrubých prken tl. do 35 mm bez omítky</t>
  </si>
  <si>
    <t>"dle tabulky bouraných skladeb - skladba STB05" STB05</t>
  </si>
  <si>
    <t>63</t>
  </si>
  <si>
    <t>762999R01</t>
  </si>
  <si>
    <t>Demontáž příhradových nosníků střešní konstrukce včetně odvozu a následné likvidace</t>
  </si>
  <si>
    <t>-344242</t>
  </si>
  <si>
    <t>Demontáž stropních trámů z hraněného řeziva, průřezové plochy přes 450 do 540 cm2</t>
  </si>
  <si>
    <t>"dle tabulky bouraných skladeb - skladba STB01" 1</t>
  </si>
  <si>
    <t>763</t>
  </si>
  <si>
    <t>Konstrukce suché výstavby</t>
  </si>
  <si>
    <t>64</t>
  </si>
  <si>
    <t>763121821</t>
  </si>
  <si>
    <t>Demontáž SDK předsazené, šachtové stěny s nosnou kcí se zdvojeným CW profilem opláštění jednoduché</t>
  </si>
  <si>
    <t>340039227</t>
  </si>
  <si>
    <t>Demontáž předsazených nebo šachtových stěn ze sádrokartonových desek s nosnou konstrukcí z ocelových profilů se zdvojeným CW profilem, opláštění jednoduché</t>
  </si>
  <si>
    <t>odstranění SDK předstěny</t>
  </si>
  <si>
    <t>"dle tabulky bouraných skladeb - skladba SB09" 3,96*(1,165*2+2,77)</t>
  </si>
  <si>
    <t>65</t>
  </si>
  <si>
    <t>763131822</t>
  </si>
  <si>
    <t>Demontáž SDK podhledu s dvouvrstvou nosnou kcí z ocelových profilů opláštění dvojité</t>
  </si>
  <si>
    <t>-1654786891</t>
  </si>
  <si>
    <t>Demontáž podhledu nebo samostatného požárního předělu ze sádrokartonových desek s nosnou konstrukcí dvouvrstvou z ocelových profilů, opláštění dvojité</t>
  </si>
  <si>
    <t>"dle tabulky bouraných skladeb - skladba  SCB04" 1,36+5,25+1,28+1,23+3,32+7,28+23,43+18,16</t>
  </si>
  <si>
    <t>66</t>
  </si>
  <si>
    <t>763135812</t>
  </si>
  <si>
    <t>Demontáž podhledu sádrokartonového kazetového na roštu polozapuštěném</t>
  </si>
  <si>
    <t>-897448866</t>
  </si>
  <si>
    <t>Demontáž podhledu sádrokartonového kazetového na zavěšeném na roštu polozapuštěném</t>
  </si>
  <si>
    <t>odstranění kazetového podhledu</t>
  </si>
  <si>
    <t>"dle tabulky bouraných skladeb - skladba SCB03" 2,93</t>
  </si>
  <si>
    <t>764</t>
  </si>
  <si>
    <t>Konstrukce klempířské</t>
  </si>
  <si>
    <t>67</t>
  </si>
  <si>
    <t>764001821</t>
  </si>
  <si>
    <t>Demontáž krytiny ze svitků nebo tabulí do suti</t>
  </si>
  <si>
    <t>1978182668</t>
  </si>
  <si>
    <t>Demontáž klempířských konstrukcí krytiny ze svitků nebo tabulí do suti</t>
  </si>
  <si>
    <t>"dle tabulky bouraných skladeb - skladba STR01" 9,15*(11,88+7,8*0,5+17,9+3,45*0,5)+10,6*(13,34+21,085+30,985+4,835*0,3+14,815+4,5*0,4)+6,6*2,6*0,5</t>
  </si>
  <si>
    <t>9,25*(18,5+4,06*0,5+11,365+7,135*0,5)</t>
  </si>
  <si>
    <t>"dle tabulky bouraných skladeb - skladba STR02" 4*8,85</t>
  </si>
  <si>
    <t>"dle tabulky bouraných skladeb - skladba STR04" 13,2*3,7</t>
  </si>
  <si>
    <t>765</t>
  </si>
  <si>
    <t>Krytina skládaná</t>
  </si>
  <si>
    <t>68</t>
  </si>
  <si>
    <t>765111825</t>
  </si>
  <si>
    <t>Demontáž krytiny keramické hladké sklonu do 30° se zvětralou maltou do suti</t>
  </si>
  <si>
    <t>1883924491</t>
  </si>
  <si>
    <t>Demontáž krytiny keramické hladké (bobrovky), sklonu do 30° se zvětralou maltou do suti</t>
  </si>
  <si>
    <t>"dle tabulky bouraných skladeb - skladba STR03" 8,85*3,95</t>
  </si>
  <si>
    <t>766</t>
  </si>
  <si>
    <t>Konstrukce truhlářské</t>
  </si>
  <si>
    <t>69</t>
  </si>
  <si>
    <t>766411821</t>
  </si>
  <si>
    <t>Demontáž truhlářského obložení stěn z palubek</t>
  </si>
  <si>
    <t>1660915471</t>
  </si>
  <si>
    <t>Demontáž obložení stěn palubkami</t>
  </si>
  <si>
    <t>"dle tabulky bouraných skladeb - skladba SB05" 1,67*(6+6)+2,7*(2,195+2,41+1,565)</t>
  </si>
  <si>
    <t>767</t>
  </si>
  <si>
    <t>Konstrukce zámečnické</t>
  </si>
  <si>
    <t>70</t>
  </si>
  <si>
    <t>767661811</t>
  </si>
  <si>
    <t>Demontáž mříží pevných nebo otevíravých</t>
  </si>
  <si>
    <t>-528617648</t>
  </si>
  <si>
    <t>demontáž mříží okenních otvorů v 1.NP</t>
  </si>
  <si>
    <t>"1.NP" 1,15*1,83+0,86*0,87+1,27*1,83*4+1,2*1,76*2+1,34*1,8+1,3*1,9*2+1,25*1,85+1,25*1,8+1,15*1,8+1,15*1,75+1,2*1,75*2+1,3*1,9*1,18*1,74+0,94*2,01</t>
  </si>
  <si>
    <t>1,105*2,14+1,1*1,12*2+1,13*2+2,3*1,99+2,315*1,99+2,16*1,99</t>
  </si>
  <si>
    <t>771</t>
  </si>
  <si>
    <t>Podlahy z dlaždic</t>
  </si>
  <si>
    <t>71</t>
  </si>
  <si>
    <t>771571810</t>
  </si>
  <si>
    <t>Demontáž podlah z dlaždic keramických kladených do malty</t>
  </si>
  <si>
    <t>-641216857</t>
  </si>
  <si>
    <t>bourání stávajících podlah z dlažby</t>
  </si>
  <si>
    <t>"dle tabulky bouraných skladeb - skladba PN03" 3,925*6,05+4,9</t>
  </si>
  <si>
    <t>"dle tabulky bouraných skladeb - skladba PN30" 4,12+2,62+1,19+1,16</t>
  </si>
  <si>
    <t>"dle tabulky bouraných skladeb - skladba PN31" 5,48</t>
  </si>
  <si>
    <t>"dle tabulky bouraných skladeb - skladba PN32" 2,72</t>
  </si>
  <si>
    <t>"dle tabulky bouraných skladeb - skladba PN33" 41,78</t>
  </si>
  <si>
    <t>"dle tabulky bouraných skladeb - skladba PN34" 1,62+2,41+0,83+1,61+3,35+1,71+25,09</t>
  </si>
  <si>
    <t>"dle tabulky bouraných skladeb - skladba PN35" 5,28</t>
  </si>
  <si>
    <t>"dle tabulky bouraných skladeb - skladba PN36" 33,67</t>
  </si>
  <si>
    <t>"dle tabulky bouraných skladeb - skladba PN37" 27,63</t>
  </si>
  <si>
    <t>"dle tabulky bouraných skladeb - skladba PN38" 5,25+1,23+1,28</t>
  </si>
  <si>
    <t>"dle tabulky bouraných skladeb - skladba PN39" 3,32</t>
  </si>
  <si>
    <t>"dle tabulky bouraných skladeb - skladba PN40a" 1,28+1,36+0,6*1,9</t>
  </si>
  <si>
    <t>"dle tabulky bouraných skladeb - skladba PN40b" 0,395*2,615</t>
  </si>
  <si>
    <t>"dle tabulky bouraných skladeb - skladba PN40c" 7,28-PN40b-0,6*1,9</t>
  </si>
  <si>
    <t>781</t>
  </si>
  <si>
    <t>Dokončovací práce - obklady</t>
  </si>
  <si>
    <t>72</t>
  </si>
  <si>
    <t>781471810</t>
  </si>
  <si>
    <t>Demontáž obkladů z obkladaček keramických kladených do malty</t>
  </si>
  <si>
    <t>-286378139</t>
  </si>
  <si>
    <t>Demontáž obkladů z dlaždic keramických kladených do malty</t>
  </si>
  <si>
    <t>"dle tabulky bouraných skladeb - skladba SB04" 1,03*3,18+1,39*(3,825+2,83+0,7)+1,41*(0,94+0,145)+2,09*0,94+1,4*(0,75+1,1)+2,14*(2,465+0,79*2+1-0,6)</t>
  </si>
  <si>
    <t>1,47*(2,465+0,805*2+1)+1,5*(1,445*2*2+0,88*2+0,98*2-0,6*2+2,445*2-0,65-0,77+1,825*2-0,6*2+0,64*2+1,42*4+0,87*2+0,915*2-0,6*2+2,385*2+1,385*2-0,8-0,79)</t>
  </si>
  <si>
    <t>1,5*(3,345*2+0,32*2+2,165*2-0,6*2-0,8)+1,41*(0,46+1,445+2,495+1,065*2+1,33*2-0,8-0,6)+2,12*(1,69*4+0,965*2+1,005*2+1,015*2+0,91*2+1*2)-0,6*1,97*5</t>
  </si>
  <si>
    <t>2*(1,85+0,54*2+4,36*2+3,35+0,535)-1,155*(2-1,23)+1,25*(1,485+0,575*2+1,24+0,89)+1,44*(0,585*2+0,875)+2*(3,14+1,52+0,88*2+3,17+1,85)-1,075*(2-0,91)</t>
  </si>
  <si>
    <t>-0,8*1,97-0,6*1,97+2*(0,75+1,525+1,14+0,115+0,395+0,79+0,34)+2,14*(1,825*2+1,38*4+0,86*2+0,845*2)-0,7*1,97*4-0,8*1,97*2</t>
  </si>
  <si>
    <t>784</t>
  </si>
  <si>
    <t>Dokončovací práce - malby a tapety</t>
  </si>
  <si>
    <t>73</t>
  </si>
  <si>
    <t>784121001</t>
  </si>
  <si>
    <t>Oškrabání malby v mísnostech v do 3,80 m</t>
  </si>
  <si>
    <t>-88780595</t>
  </si>
  <si>
    <t>Oškrabání malby v místnostech výšky do 3,80 m</t>
  </si>
  <si>
    <t>"dle tabulky bouraných skladeb - skladba SCB07" SCB07</t>
  </si>
  <si>
    <t>bed</t>
  </si>
  <si>
    <t>0,974</t>
  </si>
  <si>
    <t>EPN01</t>
  </si>
  <si>
    <t>318,6</t>
  </si>
  <si>
    <t>EPN02</t>
  </si>
  <si>
    <t>62,4</t>
  </si>
  <si>
    <t>EPN04</t>
  </si>
  <si>
    <t>13,5</t>
  </si>
  <si>
    <t>EPN05</t>
  </si>
  <si>
    <t>53,2</t>
  </si>
  <si>
    <t>EPN07</t>
  </si>
  <si>
    <t>130,3</t>
  </si>
  <si>
    <t>jámy</t>
  </si>
  <si>
    <t>29,7</t>
  </si>
  <si>
    <t>01 - Stavební část</t>
  </si>
  <si>
    <t>lať1</t>
  </si>
  <si>
    <t>22,963</t>
  </si>
  <si>
    <t>lať2</t>
  </si>
  <si>
    <t>4,3</t>
  </si>
  <si>
    <t>leseniprost</t>
  </si>
  <si>
    <t>5098,122</t>
  </si>
  <si>
    <t>lešení</t>
  </si>
  <si>
    <t>2894</t>
  </si>
  <si>
    <t>násyp</t>
  </si>
  <si>
    <t>47,234</t>
  </si>
  <si>
    <t>obklad</t>
  </si>
  <si>
    <t>511,306</t>
  </si>
  <si>
    <t>odsol</t>
  </si>
  <si>
    <t>671,419</t>
  </si>
  <si>
    <t>17,648</t>
  </si>
  <si>
    <t>PN01</t>
  </si>
  <si>
    <t>110,54</t>
  </si>
  <si>
    <t>PN02a</t>
  </si>
  <si>
    <t>529,02</t>
  </si>
  <si>
    <t>PN02b</t>
  </si>
  <si>
    <t>138,16</t>
  </si>
  <si>
    <t>PN04a</t>
  </si>
  <si>
    <t>14,76</t>
  </si>
  <si>
    <t>PN04b</t>
  </si>
  <si>
    <t>12,29</t>
  </si>
  <si>
    <t>PN05</t>
  </si>
  <si>
    <t>27,76</t>
  </si>
  <si>
    <t>19,35</t>
  </si>
  <si>
    <t>5,75</t>
  </si>
  <si>
    <t>PN07</t>
  </si>
  <si>
    <t>300,884</t>
  </si>
  <si>
    <t>589,51</t>
  </si>
  <si>
    <t>633,997</t>
  </si>
  <si>
    <t>257,73</t>
  </si>
  <si>
    <t>246,81</t>
  </si>
  <si>
    <t>PN12a</t>
  </si>
  <si>
    <t>102,281</t>
  </si>
  <si>
    <t>PN12b</t>
  </si>
  <si>
    <t>2,6</t>
  </si>
  <si>
    <t>PN12c</t>
  </si>
  <si>
    <t>4,83</t>
  </si>
  <si>
    <t>5,44</t>
  </si>
  <si>
    <t>podb</t>
  </si>
  <si>
    <t>45,785</t>
  </si>
  <si>
    <t>rýhy</t>
  </si>
  <si>
    <t>9,06</t>
  </si>
  <si>
    <t>SC01</t>
  </si>
  <si>
    <t>11,779</t>
  </si>
  <si>
    <t>SC02</t>
  </si>
  <si>
    <t>0,293</t>
  </si>
  <si>
    <t>SC03</t>
  </si>
  <si>
    <t>27,975</t>
  </si>
  <si>
    <t>SC04</t>
  </si>
  <si>
    <t>77,169</t>
  </si>
  <si>
    <t>SC05</t>
  </si>
  <si>
    <t>382,145</t>
  </si>
  <si>
    <t>SC06a</t>
  </si>
  <si>
    <t>59,69</t>
  </si>
  <si>
    <t>SC06b</t>
  </si>
  <si>
    <t>9,111</t>
  </si>
  <si>
    <t>SC07</t>
  </si>
  <si>
    <t>174,58</t>
  </si>
  <si>
    <t>SC08</t>
  </si>
  <si>
    <t>144,86</t>
  </si>
  <si>
    <t>SCN01</t>
  </si>
  <si>
    <t>88,902</t>
  </si>
  <si>
    <t>SCN02</t>
  </si>
  <si>
    <t>34,274</t>
  </si>
  <si>
    <t>SCN03</t>
  </si>
  <si>
    <t>639,2</t>
  </si>
  <si>
    <t>SCN04</t>
  </si>
  <si>
    <t>294,624</t>
  </si>
  <si>
    <t>SCN05</t>
  </si>
  <si>
    <t>78,3</t>
  </si>
  <si>
    <t>SCN06</t>
  </si>
  <si>
    <t>205,934</t>
  </si>
  <si>
    <t>SCN07</t>
  </si>
  <si>
    <t>613,507</t>
  </si>
  <si>
    <t>SN01</t>
  </si>
  <si>
    <t>298,281</t>
  </si>
  <si>
    <t>SN01h</t>
  </si>
  <si>
    <t>11,976</t>
  </si>
  <si>
    <t>SN02</t>
  </si>
  <si>
    <t>161,873</t>
  </si>
  <si>
    <t>SN03</t>
  </si>
  <si>
    <t>135,761</t>
  </si>
  <si>
    <t>SN04</t>
  </si>
  <si>
    <t>38,739</t>
  </si>
  <si>
    <t>SN05</t>
  </si>
  <si>
    <t>125,848</t>
  </si>
  <si>
    <t>SN06</t>
  </si>
  <si>
    <t>149,339</t>
  </si>
  <si>
    <t>SN06c</t>
  </si>
  <si>
    <t>12,205</t>
  </si>
  <si>
    <t>SN07a</t>
  </si>
  <si>
    <t>SN07b</t>
  </si>
  <si>
    <t>68,427</t>
  </si>
  <si>
    <t>SN07c</t>
  </si>
  <si>
    <t>81,759</t>
  </si>
  <si>
    <t>SN08</t>
  </si>
  <si>
    <t>55,873</t>
  </si>
  <si>
    <t>SN09</t>
  </si>
  <si>
    <t>23,2</t>
  </si>
  <si>
    <t>SN10</t>
  </si>
  <si>
    <t>10,954</t>
  </si>
  <si>
    <t>SN11</t>
  </si>
  <si>
    <t>18,807</t>
  </si>
  <si>
    <t>SN12</t>
  </si>
  <si>
    <t>78,454</t>
  </si>
  <si>
    <t>SN13</t>
  </si>
  <si>
    <t>18,901</t>
  </si>
  <si>
    <t>SN14</t>
  </si>
  <si>
    <t>16,539</t>
  </si>
  <si>
    <t>SN15</t>
  </si>
  <si>
    <t>11,984</t>
  </si>
  <si>
    <t>SN16</t>
  </si>
  <si>
    <t>23,451</t>
  </si>
  <si>
    <t>SN17</t>
  </si>
  <si>
    <t>5,58</t>
  </si>
  <si>
    <t>SN18</t>
  </si>
  <si>
    <t>3250,048</t>
  </si>
  <si>
    <t>SN19</t>
  </si>
  <si>
    <t>287,174</t>
  </si>
  <si>
    <t>SN19a</t>
  </si>
  <si>
    <t>375,639</t>
  </si>
  <si>
    <t>SN23</t>
  </si>
  <si>
    <t>5,79</t>
  </si>
  <si>
    <t>SN24</t>
  </si>
  <si>
    <t>12,8</t>
  </si>
  <si>
    <t>sokl0104</t>
  </si>
  <si>
    <t>803,565</t>
  </si>
  <si>
    <t>sokl0306</t>
  </si>
  <si>
    <t>47,305</t>
  </si>
  <si>
    <t>ST01</t>
  </si>
  <si>
    <t>879,613</t>
  </si>
  <si>
    <t>ST02</t>
  </si>
  <si>
    <t>12,037</t>
  </si>
  <si>
    <t>ST03</t>
  </si>
  <si>
    <t>271,65</t>
  </si>
  <si>
    <t>STR01</t>
  </si>
  <si>
    <t>47,173</t>
  </si>
  <si>
    <t>1387,784</t>
  </si>
  <si>
    <t>32,45</t>
  </si>
  <si>
    <t>tes1</t>
  </si>
  <si>
    <t>0,464</t>
  </si>
  <si>
    <t>tes10</t>
  </si>
  <si>
    <t>26,374</t>
  </si>
  <si>
    <t>tes11</t>
  </si>
  <si>
    <t>1,863</t>
  </si>
  <si>
    <t>tes12</t>
  </si>
  <si>
    <t>9,37</t>
  </si>
  <si>
    <t>tes13</t>
  </si>
  <si>
    <t>161,445</t>
  </si>
  <si>
    <t>tes14</t>
  </si>
  <si>
    <t>0,502</t>
  </si>
  <si>
    <t>tes2</t>
  </si>
  <si>
    <t>10,458</t>
  </si>
  <si>
    <t>tes3</t>
  </si>
  <si>
    <t>10,483</t>
  </si>
  <si>
    <t>tes4</t>
  </si>
  <si>
    <t>14,647</t>
  </si>
  <si>
    <t xml:space="preserve">    2 - Zakládání</t>
  </si>
  <si>
    <t>tes5</t>
  </si>
  <si>
    <t>41,316</t>
  </si>
  <si>
    <t xml:space="preserve">    3 - Svislé a kompletní konstrukce</t>
  </si>
  <si>
    <t>tes6</t>
  </si>
  <si>
    <t>25,621</t>
  </si>
  <si>
    <t xml:space="preserve">    4 - Vodorovné konstrukce</t>
  </si>
  <si>
    <t>tes7</t>
  </si>
  <si>
    <t>25,386</t>
  </si>
  <si>
    <t xml:space="preserve">    5 - Komunikace pozemní</t>
  </si>
  <si>
    <t>tes8</t>
  </si>
  <si>
    <t>5,447</t>
  </si>
  <si>
    <t xml:space="preserve">    6 - Úpravy povrchů, podlahy a osazování výplní</t>
  </si>
  <si>
    <t>tes9</t>
  </si>
  <si>
    <t>0,813</t>
  </si>
  <si>
    <t>vykop</t>
  </si>
  <si>
    <t>31,53</t>
  </si>
  <si>
    <t>zakldes03</t>
  </si>
  <si>
    <t>2,847</t>
  </si>
  <si>
    <t>zakldes10</t>
  </si>
  <si>
    <t>16,636</t>
  </si>
  <si>
    <t>zakldes30</t>
  </si>
  <si>
    <t>1,612</t>
  </si>
  <si>
    <t xml:space="preserve">    711 - Izolace proti vodě, vlhkosti a plynům</t>
  </si>
  <si>
    <t>zaklop</t>
  </si>
  <si>
    <t>40,715</t>
  </si>
  <si>
    <t xml:space="preserve">    713 - Izolace tepelné</t>
  </si>
  <si>
    <t>zaklpasvni</t>
  </si>
  <si>
    <t>10,435</t>
  </si>
  <si>
    <t xml:space="preserve">    751 - Vzduchotechnika</t>
  </si>
  <si>
    <t>zásyp</t>
  </si>
  <si>
    <t>5,408</t>
  </si>
  <si>
    <t xml:space="preserve">    772 - Podlahy z kamene</t>
  </si>
  <si>
    <t xml:space="preserve">    775 - Podlahy skládané</t>
  </si>
  <si>
    <t xml:space="preserve">    783 - Dokončovací práce - nátěry</t>
  </si>
  <si>
    <t xml:space="preserve">    78R - Kamenické práce</t>
  </si>
  <si>
    <t xml:space="preserve">    79R - Ostatní prvky</t>
  </si>
  <si>
    <t>131213701</t>
  </si>
  <si>
    <t>Hloubení nezapažených jam v soudržných horninách třídy těžitelnosti I skupiny 3 ručně</t>
  </si>
  <si>
    <t>-889239859</t>
  </si>
  <si>
    <t>Hloubení nezapažených jam ručně s urovnáním dna do předepsaného profilu a spádu v hornině třídy těžitelnosti I skupiny 3 soudržných</t>
  </si>
  <si>
    <t>"základové patky pergoly" 4*1,5*1,5*1,3</t>
  </si>
  <si>
    <t>"výkopy pro retenční nádrže" 2*9</t>
  </si>
  <si>
    <t>132212331</t>
  </si>
  <si>
    <t>Hloubení nezapažených rýh šířky do 2000 mm v soudržných horninách třídy těžitelnosti I skupiny 3 ručně</t>
  </si>
  <si>
    <t>-1686792404</t>
  </si>
  <si>
    <t>Hloubení nezapažených rýh šířky přes 800 do 2 000 mm ručně s urovnáním dna do předepsaného profilu a spádu v hornině třídy těžitelnosti I skupiny 3 soudržných</t>
  </si>
  <si>
    <t>"základové pasy opěrné zdi" 9,06</t>
  </si>
  <si>
    <t>-1968586420</t>
  </si>
  <si>
    <t>"výkopy pro vnitřní základové konstrukce" zaklpasvni+zakldes03+zakldes10+zakldes30</t>
  </si>
  <si>
    <t>46886205</t>
  </si>
  <si>
    <t>"vnitrostaveništní doprava výkopku" vykop</t>
  </si>
  <si>
    <t>-1672889770</t>
  </si>
  <si>
    <t>"vnitrostaveništní doprava výkopku" vykop*5</t>
  </si>
  <si>
    <t>825674615</t>
  </si>
  <si>
    <t>rýhy+jámy+vykop-zásyp-násyp</t>
  </si>
  <si>
    <t>171111103</t>
  </si>
  <si>
    <t>Uložení sypaniny z hornin soudržných do násypů zhutněných ručně</t>
  </si>
  <si>
    <t>1308314266</t>
  </si>
  <si>
    <t>Uložení sypanin do násypů ručně s rozprostřením sypaniny ve vrstvách a s hrubým urovnáním zhutněných z hornin soudržných jakékoliv třídy těžitelnosti</t>
  </si>
  <si>
    <t>"dle tabulky navrhovaných skladeb - skladba EPN/08" EPN07*(0,26+0,465)*0,5</t>
  </si>
  <si>
    <t>-1189752607</t>
  </si>
  <si>
    <t>-2031438506</t>
  </si>
  <si>
    <t>174111101</t>
  </si>
  <si>
    <t>Zásyp jam, šachet rýh nebo kolem objektů sypaninou se zhutněním ručně</t>
  </si>
  <si>
    <t>-1784165779</t>
  </si>
  <si>
    <t>Zásyp sypaninou z jakékoliv horniny ručně s uložením výkopku ve vrstvách se zhutněním jam, šachet, rýh nebo kolem objektů v těchto vykopávkách</t>
  </si>
  <si>
    <t>"základové patky pergoly" 4*(1,5*1,5*0,8-0,8*0,8*0,7)</t>
  </si>
  <si>
    <t>181411131</t>
  </si>
  <si>
    <t>Založení parkového trávníku výsevem pl do 1000 m2 v rovině a ve svahu do 1:5</t>
  </si>
  <si>
    <t>1870663528</t>
  </si>
  <si>
    <t>Založení trávníku na půdě předem připravené plochy do 1000 m2 výsevem včetně utažení parkového v rovině nebo na svahu do 1:5</t>
  </si>
  <si>
    <t>"dle tabulky navrhovaných skladeb - skladba EPN/07" 78,8+51,5</t>
  </si>
  <si>
    <t>M</t>
  </si>
  <si>
    <t>00572410</t>
  </si>
  <si>
    <t>osivo směs travní parková</t>
  </si>
  <si>
    <t>kg</t>
  </si>
  <si>
    <t>1866862235</t>
  </si>
  <si>
    <t>130,3*0,02 'Přepočtené koeficientem množství</t>
  </si>
  <si>
    <t>181912112</t>
  </si>
  <si>
    <t>Úprava pláně v hornině třídy těžitelnosti I skupiny 3 se zhutněním ručně</t>
  </si>
  <si>
    <t>-1997056027</t>
  </si>
  <si>
    <t>Úprava pláně vyrovnáním výškových rozdílů ručně v hornině třídy těžitelnosti I skupiny 3 se zhutněním</t>
  </si>
  <si>
    <t>"dle tabulky navrhovaných skladeb - skladba EPN/01" 183+113,88+73,22-51,5</t>
  </si>
  <si>
    <t>"dle tabulky navrhovaných skladeb - skladba EPN/02" EPN02</t>
  </si>
  <si>
    <t>"dle tabulky navrhovaných skladeb - skladba EPN/04" EPN04</t>
  </si>
  <si>
    <t>"dle tabulky navrhovaných skladeb - skladba EPN/05" EPN05</t>
  </si>
  <si>
    <t>182303111</t>
  </si>
  <si>
    <t>Doplnění zeminy nebo substrátu na travnatých plochách tl do 50 mm rovina v rovinně a svahu do 1:5</t>
  </si>
  <si>
    <t>1422544424</t>
  </si>
  <si>
    <t>Doplnění zeminy nebo substrátu na travnatých plochách tloušťky do 50 mm v rovině nebo na svahu do 1:5</t>
  </si>
  <si>
    <t>"dle tabulky navrhovaných skladeb - skladba EPN/08" EPN07</t>
  </si>
  <si>
    <t>10321100</t>
  </si>
  <si>
    <t>zahradní substrát pro výsadbu VL</t>
  </si>
  <si>
    <t>1101090398</t>
  </si>
  <si>
    <t>130,3*0,06 'Přepočtené koeficientem množství</t>
  </si>
  <si>
    <t>Zakládání</t>
  </si>
  <si>
    <t>213311113</t>
  </si>
  <si>
    <t>Polštáře zhutněné pod základy z kameniva drceného frakce 16 až 63 mm</t>
  </si>
  <si>
    <t>-665781533</t>
  </si>
  <si>
    <t>Polštáře zhutněné pod základy z kameniva hrubého drceného, frakce 16 - 63 mm</t>
  </si>
  <si>
    <t>"dle tabulky navrhovaných skladeb - skladba EPN/01" EPN01*(0,25+1,15)*0,5</t>
  </si>
  <si>
    <t>"dle tabulky navrhovaných skladeb - skladba PN/12a" PN12a*0,1</t>
  </si>
  <si>
    <t>"dle tabulky navrhovaných skladeb - skladba PN/12b" PN12b*(0,1+0,35)*0,5</t>
  </si>
  <si>
    <t>"dle tabulky navrhovaných skladeb - skladba PN/12c" PN12c*0,35</t>
  </si>
  <si>
    <t>273321411</t>
  </si>
  <si>
    <t>Základové desky ze ŽB bez zvýšených nároků na prostředí tř. C 20/25</t>
  </si>
  <si>
    <t>869035539</t>
  </si>
  <si>
    <t>Základy z betonu železového (bez výztuže) desky z betonu bez zvláštních nároků na prostředí tř. C 20/25</t>
  </si>
  <si>
    <t>"základové konstrukce dle výkresu základů" 0,1*(4,655*2,6+1,095*0,735+(4,25+2,42+1,13+9,79+1,5)*1+1,13*(1,97+1,36+8,15)+0,63*1,335+0,835*1,845)</t>
  </si>
  <si>
    <t>0,1*(0,94*10,45+1,03*2,94+1,38*3,75+1,385*4,3+1,31*1,455+0,83*9,14+1,13*2,245+1,91*3,03+0,88*5,35+0,37*1,17+0,48*(1,545+3,315)+1,68*2,295+0,53*2,295)</t>
  </si>
  <si>
    <t>0,1*(2,16*8,53+0,89*1,1+0,94*3,88+0,74*3,58+0,73*5,32+2,72*0,71+0,21*0,64+2,39*0,74+1,2*0,835+0,45*0,73+4,655*2,6+(5,28+4,42)*1,38+2,79*1,24+0,88*1,1)</t>
  </si>
  <si>
    <t>0,03*((5,1+1,845+1,525+0,85+11,465+10,45+0,34+12,56+2,5+10,465+0,68+4,11+6,52+0,455+3,905+2+3,17+0,67+0,34+1,615)*0,34+0,2*2,72+0,165*0,95+0,19*0,94)</t>
  </si>
  <si>
    <t>0,03*(0,34*(1,215+0,68+4,935+0,99+0,5+1,455+0,455+1,13+0,32+2,645+0,28+1,52+1,37+5,2+0,3+4,165+0,56+2,05+2,825+2,15+2,22+2,965+0,89+2,61+1,93+5,72))</t>
  </si>
  <si>
    <t>0,03*(0,34*(5,035+2,29+0,755+1,81+1,79+5,01+1,25+1,83+2,625+5,015+9+6,3+3,125+1,95+0,93+6,075+11,66+0,85+2,665+3,74*2+1,755+2,6+9,63+9,5)+2,595*1,1)</t>
  </si>
  <si>
    <t>0,03*0,34*(4,855+4,085+10,72+10,63+2,48+2,2+0,325+0,29)</t>
  </si>
  <si>
    <t>0,3*2,505*2,145</t>
  </si>
  <si>
    <t>"dle tabulky navrhovaných skladeb - skladba PN/01" PN01*0,15</t>
  </si>
  <si>
    <t>"dle tabulky navrhovaných skladeb - skladba PN/02a" PN02a*0,15</t>
  </si>
  <si>
    <t>"dle tabulky navrhovaných skladeb - skladba PN/02b" PN02b*(0,15+0,1)</t>
  </si>
  <si>
    <t>"dle tabulky navrhovaných skladeb - skladba PN/03" PN03*0,15</t>
  </si>
  <si>
    <t>"dle tabulky navrhovaných skladeb - skladba PN/05" PN05*0,15</t>
  </si>
  <si>
    <t>"dle tabulky navrhovaných skladeb - skladba PN/06a" PN06a*0,15</t>
  </si>
  <si>
    <t>"dle tabulky navrhovaných skladeb - skladba PN/13" PN13*(0,14+0,3)</t>
  </si>
  <si>
    <t>273362021</t>
  </si>
  <si>
    <t>Výztuž základových desek svařovanými sítěmi Kari</t>
  </si>
  <si>
    <t>1872093161</t>
  </si>
  <si>
    <t>Výztuž základů desek ze svařovaných sítí z drátů typu KARI</t>
  </si>
  <si>
    <t>"základové konstrukce dle výkresu základů" zakldes10*10*1,98*0,001</t>
  </si>
  <si>
    <t>"dle tabulky navrhovaných skladeb - skladba PN/01" PN01*1,98*0,001</t>
  </si>
  <si>
    <t>"dle tabulky navrhovaných skladeb - skladba PN/02a" PN02a*1,98*0,001</t>
  </si>
  <si>
    <t>"dle tabulky navrhovaných skladeb - skladba PN/02b" PN02b*(1,98+3,03)*0,001</t>
  </si>
  <si>
    <t>"dle tabulky navrhovaných skladeb - skladba PN/03" PN03*1,98*0,001</t>
  </si>
  <si>
    <t>"dle tabulky navrhovaných skladeb - skladba PN/05" PN05*1,98*0,001</t>
  </si>
  <si>
    <t>"dle tabulky navrhovaných skladeb - skladba PN/06a" PN06a*1,98*0,001</t>
  </si>
  <si>
    <t>"dle tabulky navrhovaných skladeb - skladba PN/13" PN13*1,98*0,001*2</t>
  </si>
  <si>
    <t>274321511</t>
  </si>
  <si>
    <t>Základové pasy ze ŽB bez zvýšených nároků na prostředí tř. C 25/30</t>
  </si>
  <si>
    <t>766763666</t>
  </si>
  <si>
    <t>Základy z betonu železového (bez výztuže) pasy z betonu bez zvláštních nároků na prostředí tř. C 25/30</t>
  </si>
  <si>
    <t>"základové konstrukce dle výkresu základů" 0,28*2,76*0,25+0,4*1,4*0,61+0,45*0,6*1,6*2+0,84*0,35*(0,355+0,88+1,93*2+1,615*2+2,24)</t>
  </si>
  <si>
    <t>0,57*0,35*(1,59+2,25+1,53+3,98+5,54)+0,295*(1,41*0,335+0,38*1,41)+0,25*(1,25*0,72+3,045*0,75+0,7*2,79)+0,87*1,74*0,825+0,28*1,215*0,38</t>
  </si>
  <si>
    <t>"základové pasy opěrné zdi" 9,0571</t>
  </si>
  <si>
    <t>274361821</t>
  </si>
  <si>
    <t>Výztuž základových pasů betonářskou ocelí 10 505 (R)</t>
  </si>
  <si>
    <t>872360969</t>
  </si>
  <si>
    <t>Výztuž základů pasů z betonářské oceli 10 505 (R) nebo BSt 500</t>
  </si>
  <si>
    <t>"základové pasy opěrné zdi" 2500,87*0,001</t>
  </si>
  <si>
    <t>275313511</t>
  </si>
  <si>
    <t>Základové patky z betonu tř. C 12/15</t>
  </si>
  <si>
    <t>-1320992050</t>
  </si>
  <si>
    <t>Základy z betonu prostého patky a bloky z betonu kamenem neprokládaného tř. C 12/15</t>
  </si>
  <si>
    <t>"pergola - podklad pod patky" 4*1,5*1,5*0,05</t>
  </si>
  <si>
    <t>275321511</t>
  </si>
  <si>
    <t>Základové patky ze ŽB bez zvýšených nároků na prostředí tř. C 25/30</t>
  </si>
  <si>
    <t>99943608</t>
  </si>
  <si>
    <t>Základy z betonu železového (bez výztuže) patky z betonu bez zvláštních nároků na prostředí tř. C 25/30</t>
  </si>
  <si>
    <t>"základové patky pergoly" 4*(1,5*1,5*0,5+0,8*0,8*0,7)</t>
  </si>
  <si>
    <t>275351121</t>
  </si>
  <si>
    <t>Zřízení bednění základových patek</t>
  </si>
  <si>
    <t>455924761</t>
  </si>
  <si>
    <t>Bednění základů patek zřízení</t>
  </si>
  <si>
    <t>"základové patky pergoly" 4*0,8*4*0,7</t>
  </si>
  <si>
    <t>275351122</t>
  </si>
  <si>
    <t>Odstranění bednění základových patek</t>
  </si>
  <si>
    <t>529757872</t>
  </si>
  <si>
    <t>Bednění základů patek odstranění</t>
  </si>
  <si>
    <t>275361821</t>
  </si>
  <si>
    <t>Výztuž základových patek betonářskou ocelí 10 505 (R)</t>
  </si>
  <si>
    <t>1874102853</t>
  </si>
  <si>
    <t>Výztuž základů patek z betonářské oceli 10 505 (R)</t>
  </si>
  <si>
    <t>"základové patky pergoly" 1737,37*0,001</t>
  </si>
  <si>
    <t>Svislé a kompletní konstrukce</t>
  </si>
  <si>
    <t>310231035</t>
  </si>
  <si>
    <t>Zazdívka otvorů ve zdivu nadzákladovém pl přes 1 do 4 m2 cihlami děrovanými do P10 tl 240 mm</t>
  </si>
  <si>
    <t>-682449310</t>
  </si>
  <si>
    <t>Zazdívka otvorů ve zdivu nadzákladovém děrovanými cihlami plochy přes 1 m2 do 4 m2 do P10, tl. zdiva 240 mm</t>
  </si>
  <si>
    <t>"1.NP" 1,15*1,83</t>
  </si>
  <si>
    <t>"2.NP" 1,195*2</t>
  </si>
  <si>
    <t>310237241</t>
  </si>
  <si>
    <t>Zazdívka otvorů pl přes 0,09 do 0,25 m2 ve zdivu nadzákladovém cihlami pálenými tl do 300 mm</t>
  </si>
  <si>
    <t>-1181722890</t>
  </si>
  <si>
    <t>Zazdívka otvorů ve zdivu nadzákladovém cihlami pálenými plochy přes 0,09 m2 do 0,25 m2, ve zdi tl. do 300 mm</t>
  </si>
  <si>
    <t>"1.NP - dozdívka ostění nových dveří" 16</t>
  </si>
  <si>
    <t>"2.NP - dozdívka ostění nových dveří" 8</t>
  </si>
  <si>
    <t>"3.NP - dozdívka ostění nových dveří" 4</t>
  </si>
  <si>
    <t>310237261</t>
  </si>
  <si>
    <t>Zazdívka otvorů pl přes 0,09 do 0,25 m2 ve zdivu nadzákladovém cihlami pálenými tl přes 450 do 600 mm</t>
  </si>
  <si>
    <t>73905779</t>
  </si>
  <si>
    <t>Zazdívka otvorů ve zdivu nadzákladovém cihlami pálenými plochy přes 0,09 m2 do 0,25 m2, ve zdi tl. přes 450 do 600 mm</t>
  </si>
  <si>
    <t>"2.NP - dozdívka ostění nových dveří" 4</t>
  </si>
  <si>
    <t>310237271</t>
  </si>
  <si>
    <t>Zazdívka otvorů pl přes 0,09 do 0,25 m2 ve zdivu nadzákladovém cihlami pálenými tl přes 600 do 750 mm</t>
  </si>
  <si>
    <t>389433064</t>
  </si>
  <si>
    <t>Zazdívka otvorů ve zdivu nadzákladovém cihlami pálenými plochy přes 0,09 m2 do 0,25 m2, ve zdi tl. přes 600 do 750 mm</t>
  </si>
  <si>
    <t>"2.NP - dozdívka ostění nových dveří" 2</t>
  </si>
  <si>
    <t>310237291</t>
  </si>
  <si>
    <t>Zazdívka otvorů pl přes 0,09 do 0,25 m2 ve zdivu nadzákladovém cihlami pálenými tl přes 900 do 1050 mm</t>
  </si>
  <si>
    <t>-474019321</t>
  </si>
  <si>
    <t>Zazdívka otvorů ve zdivu nadzákladovém cihlami pálenými plochy přes 0,09 m2 do 0,25 m2, ve zdi tl. přes 900 do 1050 mm</t>
  </si>
  <si>
    <t>"1.NP - dozdívka ostění nových dveří" 2</t>
  </si>
  <si>
    <t>310238211</t>
  </si>
  <si>
    <t>Zazdívka otvorů pl přes 0,25 do 1 m2 ve zdivu nadzákladovém cihlami pálenými na MVC</t>
  </si>
  <si>
    <t>-1064614283</t>
  </si>
  <si>
    <t>Zazdívka otvorů ve zdivu nadzákladovém cihlami pálenými plochy přes 0,25 m2 do 1 m2 na maltu vápenocementovou</t>
  </si>
  <si>
    <t>"1.NP" 0,86*0,87*0,915+0,51*0,59*0,64+0,54*0,94*0,62+0,345*1,62*0,365</t>
  </si>
  <si>
    <t>"2.NP" 0,645*0,62*0,165+0,675*0,69*0,17+0,52*0,64*0,15+0,645*0,57*0,65</t>
  </si>
  <si>
    <t>310239211</t>
  </si>
  <si>
    <t>Zazdívka otvorů pl přes 1 do 4 m2 ve zdivu nadzákladovém cihlami pálenými na MVC</t>
  </si>
  <si>
    <t>1762235448</t>
  </si>
  <si>
    <t>Zazdívka otvorů ve zdivu nadzákladovém cihlami pálenými plochy přes 1 m2 do 4 m2 na maltu vápenocementovou</t>
  </si>
  <si>
    <t>"1.NP" 0,905*1,4*0,25+1,195*1,4*0,41+1,29*0,54+1,47*0,68</t>
  </si>
  <si>
    <t>"2.NP" 0,865*2,07*0,33+0,895*2,16*0,3+2,16*(0,28+0,89+0,285)*0,15+1,24*2,12*0,47+1,145*2,36*0,595+0,945*2,1*0,34+0,95*2,1*0,34</t>
  </si>
  <si>
    <t>311213111</t>
  </si>
  <si>
    <t>Zdivo z nepravidelných kamenů na maltu objem jednoho kamene do 0,02 m3 š spáry do 4 mm</t>
  </si>
  <si>
    <t>1398531581</t>
  </si>
  <si>
    <t>Zdivo nadzákladové z lomového kamene štípaného nebo ručně vybíraného na maltu z nepravidelných kamenů objemu 1 kusu kamene do 0,02 m3, šířka spáry do 4 mm</t>
  </si>
  <si>
    <t>"opěrná zeď z lomového kamene" (0,9*0,76+0,45*0,5)*(6,255+0,78*2+5,4)</t>
  </si>
  <si>
    <t>311213912</t>
  </si>
  <si>
    <t>Příplatek k cenám zdění zdiva z kamene na maltu za oboustranné lícování zdiva</t>
  </si>
  <si>
    <t>-969845936</t>
  </si>
  <si>
    <t>Zdivo nadzákladové z lomového kamene štípaného nebo ručně vybíraného na maltu Příplatek k cenám za lícování zdiva oboustranné</t>
  </si>
  <si>
    <t>311231126</t>
  </si>
  <si>
    <t>Zdivo nosné z cihel dl 290 mm P20 až 25 na MC 5 nebo MC 10</t>
  </si>
  <si>
    <t>1247019542</t>
  </si>
  <si>
    <t>Zdivo z cihel pálených nosné z cihel plných dl. 290 mm P 20 až 25, na maltu MC-5 nebo MC-10</t>
  </si>
  <si>
    <t>"3.NP" 4,4*(2,57+3,85)*0,28</t>
  </si>
  <si>
    <t>311235131</t>
  </si>
  <si>
    <t>Zdivo jednovrstvé z cihel broušených do P10 na tenkovrstvou maltu tl 240 mm</t>
  </si>
  <si>
    <t>-912174256</t>
  </si>
  <si>
    <t>Zdivo jednovrstvé z cihel děrovaných broušených na celoplošnou tenkovrstvou maltu, pevnost cihel do P10, tl. zdiva 240 mm</t>
  </si>
  <si>
    <t>skladba SN15</t>
  </si>
  <si>
    <t>"1.NP" 4,16*1,605</t>
  </si>
  <si>
    <t>"3.NP" 2,9*1,83</t>
  </si>
  <si>
    <t>311235151</t>
  </si>
  <si>
    <t>Zdivo jednovrstvé z cihel broušených do P10 na tenkovrstvou maltu tl 300 mm</t>
  </si>
  <si>
    <t>-1286229217</t>
  </si>
  <si>
    <t>Zdivo jednovrstvé z cihel děrovaných broušených na celoplošnou tenkovrstvou maltu, pevnost cihel do P10, tl. zdiva 300 mm</t>
  </si>
  <si>
    <t>skladba SN16</t>
  </si>
  <si>
    <t>"3.NP" 25,6-2,25*1,91*0,5</t>
  </si>
  <si>
    <t>311236301</t>
  </si>
  <si>
    <t>Zdivo jednovrstvé zvukově izolační na tenkovrstvou maltu z cihel děrovaných broušených do P15 tl 190 mm</t>
  </si>
  <si>
    <t>72860049</t>
  </si>
  <si>
    <t>Zdivo jednovrstvé zvukově izolační z cihel děrovaných z broušených cihel na tenkovrstvou maltu, pevnost cihel do P15, tl. zdiva 190 mm</t>
  </si>
  <si>
    <t>skladba SN14</t>
  </si>
  <si>
    <t>"1.NP" 3,91*2,115*2</t>
  </si>
  <si>
    <t>317168051</t>
  </si>
  <si>
    <t>Překlad keramický vysoký v 238 mm dl 1000 mm</t>
  </si>
  <si>
    <t>1397125357</t>
  </si>
  <si>
    <t>Překlady keramické vysoké osazené do maltového lože, šířky překladu 70 mm výšky 238 mm, délky 1000 mm</t>
  </si>
  <si>
    <t>3.NP</t>
  </si>
  <si>
    <t>"dle tabulky překladů - PŘ49" 1*3</t>
  </si>
  <si>
    <t>317168052</t>
  </si>
  <si>
    <t>Překlad keramický vysoký v 238 mm dl 1250 mm</t>
  </si>
  <si>
    <t>-417603372</t>
  </si>
  <si>
    <t>Překlady keramické vysoké osazené do maltového lože, šířky překladu 70 mm výšky 238 mm, délky 1250 mm</t>
  </si>
  <si>
    <t>1.NP</t>
  </si>
  <si>
    <t>"dle tabulky překladů - PŘ01" 3</t>
  </si>
  <si>
    <t>"dle tabulky překladů - PŘ02" 1</t>
  </si>
  <si>
    <t>"dle tabulky překladů - PŘ03" 2*1</t>
  </si>
  <si>
    <t>"dle tabulky překladů - PŘ04" 1</t>
  </si>
  <si>
    <t>"dle tabulky překladů - PŘ08" 3</t>
  </si>
  <si>
    <t>2.NP</t>
  </si>
  <si>
    <t>"dle tabulky překladů - PŘ06" 1</t>
  </si>
  <si>
    <t>317168053</t>
  </si>
  <si>
    <t>Překlad keramický vysoký v 238 mm dl 1500 mm</t>
  </si>
  <si>
    <t>-1147544957</t>
  </si>
  <si>
    <t>Překlady keramické vysoké osazené do maltového lože, šířky překladu 70 mm výšky 238 mm, délky 1500 mm</t>
  </si>
  <si>
    <t>"dle tabulky překladů - PŘ14" 1</t>
  </si>
  <si>
    <t>"dle tabulky překladů - PŘ27" 1</t>
  </si>
  <si>
    <t>"dle tabulky překladů - PŘ29" 1</t>
  </si>
  <si>
    <t>317168058</t>
  </si>
  <si>
    <t>Překlad keramický vysoký v 238 mm dl 2750 mm</t>
  </si>
  <si>
    <t>911015174</t>
  </si>
  <si>
    <t>Překlady keramické vysoké osazené do maltového lože, šířky překladu 70 mm výšky 238 mm, délky 2750 mm</t>
  </si>
  <si>
    <t>4.NP</t>
  </si>
  <si>
    <t>"dle tabulky překladů - PŘ39" 2*3</t>
  </si>
  <si>
    <t>317944321</t>
  </si>
  <si>
    <t>Válcované nosníky do č.12 dodatečně osazované do připravených otvorů</t>
  </si>
  <si>
    <t>1438122678</t>
  </si>
  <si>
    <t>Válcované nosníky dodatečně osazované do připravených otvorů bez zazdění hlav do č. 12</t>
  </si>
  <si>
    <t>"dle tabulky překladů - PŘ41" 2*2*0,9*6*0,001</t>
  </si>
  <si>
    <t>"dle tabulky překladů - PŘ42" 3*2*1,3*6*0,001</t>
  </si>
  <si>
    <t>"dle tabulky překladů - PŘ43" 1*2*1,5*6*0,001</t>
  </si>
  <si>
    <t>"dle tabulky překladů - PŘ44" 2*2*1,0*6*0,001</t>
  </si>
  <si>
    <t>"dle tabulky překladů - PŘ45" 3*2*1,1*6*0,001</t>
  </si>
  <si>
    <t>"dle tabulky překladů - PŘ46" 1*2*1,08*6*0,001</t>
  </si>
  <si>
    <t>"dle tabulky překladů - PŘ47" 1*2*2,25*6*0,001</t>
  </si>
  <si>
    <t>"dle tabulky překladů - PŘ41" 1*2*0,9*6*0,001</t>
  </si>
  <si>
    <t>"dle tabulky překladů - PŘ44" 1*2*1,0*6*0,001</t>
  </si>
  <si>
    <t>317944323</t>
  </si>
  <si>
    <t>Válcované nosníky č.14 až 22 dodatečně osazované do připravených otvorů</t>
  </si>
  <si>
    <t>396739346</t>
  </si>
  <si>
    <t>Válcované nosníky dodatečně osazované do připravených otvorů bez zazdění hlav č. 14 až 22</t>
  </si>
  <si>
    <t>"dle tabulky překladů - PŘ09" 2*1,31*18,8*0,001</t>
  </si>
  <si>
    <t>"dle tabulky překladů - PŘ10" 3*1,2*18,8*0,001</t>
  </si>
  <si>
    <t>"dle tabulky překladů - PŘ11" 2*1,2*18,8*0,001</t>
  </si>
  <si>
    <t>"dle tabulky překladů - PŘ12" 4*1,6*18,8*0,001</t>
  </si>
  <si>
    <t>"dle tabulky překladů - PŘ13" 4*1,3*18,8*0,001</t>
  </si>
  <si>
    <t>"dle tabulky překladů - PŘ15" 3*1,15*18,8*0,001</t>
  </si>
  <si>
    <t>"dle tabulky překladů - PŘ16" 3*1,25*18,8*0,001</t>
  </si>
  <si>
    <t>"dle tabulky překladů - PŘ17" 2*1,5*18,8*0,001</t>
  </si>
  <si>
    <t>"dle tabulky překladů - PŘ18" 4*1,58*18,8*0,001</t>
  </si>
  <si>
    <t>"dle tabulky překladů - PŘ19" 1*1,4*18,8*0,001</t>
  </si>
  <si>
    <t>"dle tabulky překladů - PŘ20" 4*1,55*18,8*0,001</t>
  </si>
  <si>
    <t>"dle tabulky překladů - PŘ21" 3*1,4*18,8*0,001</t>
  </si>
  <si>
    <t>"dle tabulky překladů - PŘ22" 3*1,05*18,8*0,001</t>
  </si>
  <si>
    <t>"dle tabulky překladů - PŘ23" 4*1,79*18,8*0,001</t>
  </si>
  <si>
    <t>"dle tabulky překladů - PŘ24" 4*1,91*18,8*0,001</t>
  </si>
  <si>
    <t>"dle tabulky překladů - PŘ25" 4*1,72*18,8*0,001</t>
  </si>
  <si>
    <t>"dle tabulky překladů - PŘ37" 3*2,46*18,8*0,001</t>
  </si>
  <si>
    <t>"dle tabulky překladů - PŘ38" 1*1,63*18,8*0,001</t>
  </si>
  <si>
    <t>"dle tabulky překladů - PŘ28" 3*1,35*18,8*0,001</t>
  </si>
  <si>
    <t>"dle tabulky překladů - PŘ30" 4*1,38*18,8*0,001</t>
  </si>
  <si>
    <t>"dle tabulky překladů - PŘ31" 4*1,69*18,8*0,001</t>
  </si>
  <si>
    <t>"dle tabulky překladů - PŘ32" 4*1,3*18,8*0,001</t>
  </si>
  <si>
    <t>"dle tabulky překladů - PŘ33" 2*1,35*18,8*0,001</t>
  </si>
  <si>
    <t>"dle tabulky překladů - PŘ34" 2*1,5*18,8*0,001</t>
  </si>
  <si>
    <t>"dle tabulky překladů - PŘ35" 2*1,53*18,8*0,001</t>
  </si>
  <si>
    <t>"dle tabulky překladů - PŘ36" 3*2,55*18,8*0,001</t>
  </si>
  <si>
    <t>317944325</t>
  </si>
  <si>
    <t>Válcované nosníky č.24 a vyšší dodatečně osazované do připravených otvorů</t>
  </si>
  <si>
    <t>-453768978</t>
  </si>
  <si>
    <t>Válcované nosníky dodatečně osazované do připravených otvorů bez zazdění hlav č. 24 a vyšší</t>
  </si>
  <si>
    <t>1.PP</t>
  </si>
  <si>
    <t>"dle tabulky překladů - PŘ40" 2*4,25*43,3*0,001</t>
  </si>
  <si>
    <t>"dle tabulky překladů - PŘ26" 3*4,3*43,3*0,001</t>
  </si>
  <si>
    <t>317998130</t>
  </si>
  <si>
    <t>Tepelná izolace mezi překlady v 24 cm z XPS tl do 30 mm</t>
  </si>
  <si>
    <t>-1832478477</t>
  </si>
  <si>
    <t>Izolace tepelná mezi překlady z extrudovaného polystyrenu výšky 24 cm, tloušťky do 30 mm</t>
  </si>
  <si>
    <t>"dle tabulky překladů - PŘ29" 1*1,5</t>
  </si>
  <si>
    <t>"dle tabulky překladů - PŘ49" 1*1</t>
  </si>
  <si>
    <t>317998131</t>
  </si>
  <si>
    <t>Tepelná izolace mezi překlady v 24 cm z XPS tl přes 30 do 50 mm</t>
  </si>
  <si>
    <t>1033696009</t>
  </si>
  <si>
    <t>Izolace tepelná mezi překlady z extrudovaného polystyrenu výšky 24 cm, tloušťky přes 30 do 50 mm</t>
  </si>
  <si>
    <t>"dle tabulky překladů - PŘ01" 3*1,25</t>
  </si>
  <si>
    <t>"dle tabulky překladů - PŘ03" 1*1,25</t>
  </si>
  <si>
    <t>"dle tabulky překladů - PŘ04" 1*1,25</t>
  </si>
  <si>
    <t>"dle tabulky překladů - PŘ08" 3*1,25</t>
  </si>
  <si>
    <t>"dle tabulky překladů - PŘ06" 1*1,25</t>
  </si>
  <si>
    <t>"dle tabulky překladů - PŘ27" 1*1,5</t>
  </si>
  <si>
    <t>317998132</t>
  </si>
  <si>
    <t>Tepelná izolace mezi překlady v 24 cm z XPS tl přes 50 do 70 mm</t>
  </si>
  <si>
    <t>1614057324</t>
  </si>
  <si>
    <t>Izolace tepelná mezi překlady z extrudovaného polystyrenu výšky 24 cm, tloušťky přes 50 do 70 mm</t>
  </si>
  <si>
    <t>"dle tabulky překladů - PŘ02" 1*1,25</t>
  </si>
  <si>
    <t>317998135</t>
  </si>
  <si>
    <t>Tepelná izolace mezi překlady v 24 cm z XPS tl 100 mm</t>
  </si>
  <si>
    <t>-1668962559</t>
  </si>
  <si>
    <t>Izolace tepelná mezi překlady z extrudovaného polystyrenu výšky 24 cm, tloušťky 100 mm</t>
  </si>
  <si>
    <t>"dle tabulky překladů - PŘ39" 2*1*2,75</t>
  </si>
  <si>
    <t>340239211</t>
  </si>
  <si>
    <t>Zazdívka otvorů v příčkách nebo stěnách pl přes 1 do 4 m2 cihlami plnými tl do 100 mm</t>
  </si>
  <si>
    <t>408322448</t>
  </si>
  <si>
    <t>Zazdívka otvorů v příčkách nebo stěnách cihlami plnými pálenými plochy přes 1 m2 do 4 m2, tloušťky do 100 mm</t>
  </si>
  <si>
    <t>"1.NP" 0,88*1,56</t>
  </si>
  <si>
    <t>342244201</t>
  </si>
  <si>
    <t>Příčka z cihel broušených na tenkovrstvou maltu tloušťky 80 mm</t>
  </si>
  <si>
    <t>-831586671</t>
  </si>
  <si>
    <t>Příčky jednoduché z cihel děrovaných broušených, na tenkovrstvou maltu, pevnost cihel do P15, tl. příčky 80 mm</t>
  </si>
  <si>
    <t>skladba SN11</t>
  </si>
  <si>
    <t>"2.NP" 3,3*(5,07+1,17)-0,85*2,1</t>
  </si>
  <si>
    <t>342244211</t>
  </si>
  <si>
    <t>Příčka z cihel broušených na tenkovrstvou maltu tloušťky 115 mm</t>
  </si>
  <si>
    <t>1518753265</t>
  </si>
  <si>
    <t>Příčky jednoduché z cihel děrovaných broušených, na tenkovrstvou maltu, pevnost cihel do P15, tl. příčky 115 mm</t>
  </si>
  <si>
    <t>skladba SN12</t>
  </si>
  <si>
    <t>"1.NP" 3,9*(2,345+1,205)-0,9*2,1+3,6*1,84-0,7*2,1+4,16*1,565-0,9*2,1</t>
  </si>
  <si>
    <t>"2.NP" 3,3*6,56-0,85*2,1+3,73*(2,4+2,93)-0,98*2,04+1,15*1,45</t>
  </si>
  <si>
    <t>"3.NP" 2,9*(1,1+0,34+0,265+3,31+0,755+0,1*2)</t>
  </si>
  <si>
    <t>342244221</t>
  </si>
  <si>
    <t>Příčka z cihel broušených na tenkovrstvou maltu tloušťky 140 mm</t>
  </si>
  <si>
    <t>-1820504096</t>
  </si>
  <si>
    <t>Příčky jednoduché z cihel děrovaných broušených, na tenkovrstvou maltu, pevnost cihel do P15, tl. příčky 140 mm</t>
  </si>
  <si>
    <t>skladba SN13</t>
  </si>
  <si>
    <t>"1.NP" 2,7*1,385-0,9*2,1+3,55*(1,66+0,5)-0,9*2,1</t>
  </si>
  <si>
    <t>"3.NP" 5,85*2,25-0,9*2,1</t>
  </si>
  <si>
    <t>346272256</t>
  </si>
  <si>
    <t>Přizdívka z pórobetonových tvárnic tl 150 mm</t>
  </si>
  <si>
    <t>2079575704</t>
  </si>
  <si>
    <t>Přizdívky z pórobetonových tvárnic objemová hmotnost do 500 kg/m3, na tenké maltové lože, tloušťka přizdívky 150 mm</t>
  </si>
  <si>
    <t>skladba SN17</t>
  </si>
  <si>
    <t>"1.NP" 1,2*(1,205+1,49+0,99+0,965)</t>
  </si>
  <si>
    <t>346481111</t>
  </si>
  <si>
    <t>Zaplentování rýh, potrubí, výklenků nebo nik ve stěnách rabicovým pletivem</t>
  </si>
  <si>
    <t>682793437</t>
  </si>
  <si>
    <t>Zaplentování rýh, potrubí, válcovaných nosníků, výklenků nebo nik jakéhokoliv tvaru, na maltu ve stěnách nebo před stěnami rabicovým pletivem</t>
  </si>
  <si>
    <t>"dle tabulky překladů - PŘ40" 2*4,25*0,3*2</t>
  </si>
  <si>
    <t>"dle tabulky překladů - PŘ41" 2*0,9*0,08</t>
  </si>
  <si>
    <t>"dle tabulky překladů - PŘ42" 3*1,3*0,08</t>
  </si>
  <si>
    <t>"dle tabulky překladů - PŘ43" 1*1,5*0,08</t>
  </si>
  <si>
    <t>"dle tabulky překladů - PŘ44" 2*1,0*0,08</t>
  </si>
  <si>
    <t>"dle tabulky překladů - PŘ45" 3*1,1*0,08</t>
  </si>
  <si>
    <t>"dle tabulky překladů - PŘ46" 1*1,08*0,08</t>
  </si>
  <si>
    <t>"dle tabulky překladů - PŘ47" 1*2*2,25*0,08*2</t>
  </si>
  <si>
    <t>"dle tabulky překladů - PŘ09" 1,31*0,18*2</t>
  </si>
  <si>
    <t>"dle tabulky překladů - PŘ10" 1,2*0,18*2</t>
  </si>
  <si>
    <t>"dle tabulky překladů - PŘ11" 1,2*0,18*2</t>
  </si>
  <si>
    <t>"dle tabulky překladů - PŘ12" 1,6*0,18*2</t>
  </si>
  <si>
    <t>"dle tabulky překladů - PŘ13" 1,3*0,18*2</t>
  </si>
  <si>
    <t>"dle tabulky překladů - PŘ15" 1,15*0,18*2</t>
  </si>
  <si>
    <t>"dle tabulky překladů - PŘ16" 1,25*0,18*2</t>
  </si>
  <si>
    <t>"dle tabulky překladů - PŘ17" 1,5*0,18*2</t>
  </si>
  <si>
    <t>"dle tabulky překladů - PŘ18" 1,58*0,18*2</t>
  </si>
  <si>
    <t>"dle tabulky překladů - PŘ19" 1,4*0,18*2</t>
  </si>
  <si>
    <t>"dle tabulky překladů - PŘ20" 1,55*0,18*2</t>
  </si>
  <si>
    <t>"dle tabulky překladů - PŘ21" 1,4*0,18*2</t>
  </si>
  <si>
    <t>"dle tabulky překladů - PŘ22" 1,05*0,18*2</t>
  </si>
  <si>
    <t>"dle tabulky překladů - PŘ23" 1,79*0,18*2</t>
  </si>
  <si>
    <t>"dle tabulky překladů - PŘ24" 1,91*0,18*2</t>
  </si>
  <si>
    <t>"dle tabulky překladů - PŘ25" 1,72*0,18*2</t>
  </si>
  <si>
    <t>"dle tabulky překladů - PŘ37" 2,46*0,18*2</t>
  </si>
  <si>
    <t>"dle tabulky překladů - PŘ38" 1,63*0,18*2</t>
  </si>
  <si>
    <t>"dle tabulky překladů - PŘ26" 4,3*0,3*2</t>
  </si>
  <si>
    <t>"dle tabulky překladů - PŘ28" 1,35*0,18*2</t>
  </si>
  <si>
    <t>"dle tabulky překladů - PŘ30" 1,38*0,18*2</t>
  </si>
  <si>
    <t>"dle tabulky překladů - PŘ31" 1,69*0,18*2</t>
  </si>
  <si>
    <t>"dle tabulky překladů - PŘ32" 1,3*0,18*2</t>
  </si>
  <si>
    <t>"dle tabulky překladů - PŘ33" 1,35*0,18*2</t>
  </si>
  <si>
    <t>"dle tabulky překladů - PŘ34" 1,5*0,18*2</t>
  </si>
  <si>
    <t>"dle tabulky překladů - PŘ41" 1*0,9*0,08</t>
  </si>
  <si>
    <t>"dle tabulky překladů - PŘ44" 1*1,0*0,08</t>
  </si>
  <si>
    <t>"dle tabulky překladů - PŘ35" 1,53*0,18*2</t>
  </si>
  <si>
    <t>"dle tabulky překladů - PŘ36" 2,55*0,18*2</t>
  </si>
  <si>
    <t>Vodorovné konstrukce</t>
  </si>
  <si>
    <t>411321616</t>
  </si>
  <si>
    <t>Stropy deskové ze ŽB tř. C 30/37</t>
  </si>
  <si>
    <t>-233566100</t>
  </si>
  <si>
    <t>Stropy z betonu železového (bez výztuže) stropů deskových, plochých střech, desek balkonových, desek hřibových stropů včetně hlavic hřibových sloupů tř. C 30/37</t>
  </si>
  <si>
    <t>"deska 1.NP - dle výkresu tvaru" 31,27*0,2</t>
  </si>
  <si>
    <t>"dle tabulky navrhovaných skladeb - skladba ST/04" 5,325*4,555*0,2</t>
  </si>
  <si>
    <t>"dle tabulky navrhovaných skladeb - skladba ST/05" (1,3+2,42)*0,12</t>
  </si>
  <si>
    <t>411351011</t>
  </si>
  <si>
    <t>Zřízení bednění stropů deskových tl přes 5 do 25 cm bez podpěrné kce</t>
  </si>
  <si>
    <t>1442010755</t>
  </si>
  <si>
    <t>Bednění stropních konstrukcí - bez podpěrné konstrukce desek tloušťky stropní desky přes 5 do 25 cm zřízení</t>
  </si>
  <si>
    <t>"deska 1.NP - dle výkresu tvaru" 5,294*4,639+0,3*(5,238*2+5,894*2)+0,1*(4,639*2+5,294*2)</t>
  </si>
  <si>
    <t>"dle tabulky navrhovaných skladeb - skladba ST/04" 5,325*4,555</t>
  </si>
  <si>
    <t>"dle tabulky navrhovaných skladeb - skladba ST/05" 1,3+2,42</t>
  </si>
  <si>
    <t>411351012</t>
  </si>
  <si>
    <t>Odstranění bednění stropů deskových tl přes 5 do 25 cm bez podpěrné kce</t>
  </si>
  <si>
    <t>107320336</t>
  </si>
  <si>
    <t>Bednění stropních konstrukcí - bez podpěrné konstrukce desek tloušťky stropní desky přes 5 do 25 cm odstranění</t>
  </si>
  <si>
    <t>411354313</t>
  </si>
  <si>
    <t>Zřízení podpěrné konstrukce stropů výšky do 4 m tl přes 15 do 25 cm</t>
  </si>
  <si>
    <t>-67448257</t>
  </si>
  <si>
    <t>Podpěrná konstrukce stropů - desek, kleneb a skořepin výška podepření do 4 m tloušťka stropu přes 15 do 25 cm zřízení</t>
  </si>
  <si>
    <t>"deska 1.NP - dle výkresu tvaru" 5,294*4,639</t>
  </si>
  <si>
    <t>411354314</t>
  </si>
  <si>
    <t>Odstranění podpěrné konstrukce stropů výšky do 4 m tl přes 15 do 25 cm</t>
  </si>
  <si>
    <t>1425869996</t>
  </si>
  <si>
    <t>Podpěrná konstrukce stropů - desek, kleneb a skořepin výška podepření do 4 m tloušťka stropu přes 15 do 25 cm odstranění</t>
  </si>
  <si>
    <t>411361821</t>
  </si>
  <si>
    <t>Výztuž stropů betonářskou ocelí 10 505</t>
  </si>
  <si>
    <t>-769129388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</si>
  <si>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</si>
  <si>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"deska 1.NP - dle výkresu tvaru" 340,69*0,001</t>
  </si>
  <si>
    <t>"dle tabulky navrhovaných skladeb - skladba ST/04" 5,325*4,555*0,2*55*0,001</t>
  </si>
  <si>
    <t>"dle tabulky navrhovaných skladeb - skladba ST/05" (1,3+2,42)*0,12*55*0,001</t>
  </si>
  <si>
    <t>413321414</t>
  </si>
  <si>
    <t>Nosníky ze ŽB tř. C 25/30</t>
  </si>
  <si>
    <t>1564240444</t>
  </si>
  <si>
    <t>Nosníky z betonu železového (bez výztuže) včetně stěnových i jeřábových drah, volných trámů, průvlaků, rámových příčlí, ztužidel, konzol, vodorovných táhel apod., tyčových konstrukcí tř. C 25/30</t>
  </si>
  <si>
    <t>"ŽB průvlak v místnosti 0.03 v 1.PP" 0,3*0,6*3,935</t>
  </si>
  <si>
    <t>413351121</t>
  </si>
  <si>
    <t>Zřízení bednění nosníků a průvlaků bez podpěrné kce výšky přes 100 cm</t>
  </si>
  <si>
    <t>-2131633427</t>
  </si>
  <si>
    <t>Bednění nosníků a průvlaků - bez podpěrné konstrukce výška nosníku po spodní líc stropní desky přes 100 cm zřízení</t>
  </si>
  <si>
    <t>"ŽB průvlak v místnosti 0.03 v 1.PP" (0,3*2+0,6)*3,935</t>
  </si>
  <si>
    <t>413351122</t>
  </si>
  <si>
    <t>Odstranění bednění nosníků a průvlaků bez podpěrné kce výšky přes 100 cm</t>
  </si>
  <si>
    <t>-343346492</t>
  </si>
  <si>
    <t>Bednění nosníků a průvlaků - bez podpěrné konstrukce výška nosníku po spodní líc stropní desky přes 100 cm odstranění</t>
  </si>
  <si>
    <t>413352115</t>
  </si>
  <si>
    <t>Zřízení podpěrné konstrukce nosníků výšky podepření do 4 m pro nosník výšky přes 100 cm</t>
  </si>
  <si>
    <t>1503225166</t>
  </si>
  <si>
    <t>Podpěrná konstrukce nosníků a průvlaků výšky podepření do 4 m výšky nosníku (po spodní hranu stropní desky) přes 100 cm zřízení</t>
  </si>
  <si>
    <t>"ŽB průvlak v místnosti 0.03 v 1.PP" 0,6*3,935</t>
  </si>
  <si>
    <t>413352116</t>
  </si>
  <si>
    <t>Odstranění podpěrné konstrukce nosníků výšky podepření do 4 m pro nosník výšky přes 100 cm</t>
  </si>
  <si>
    <t>373530254</t>
  </si>
  <si>
    <t>Podpěrná konstrukce nosníků a průvlaků výšky podepření do 4 m výšky nosníku (po spodní hranu stropní desky) přes 100 cm odstranění</t>
  </si>
  <si>
    <t>413941121</t>
  </si>
  <si>
    <t>Osazování ocelových válcovaných nosníků stropů I, IE, U, UE nebo L do č.12 nebo výšky do 120 mm</t>
  </si>
  <si>
    <t>-1877641459</t>
  </si>
  <si>
    <t>Osazování ocelových válcovaných nosníků ve stropech I nebo IE nebo U nebo UE nebo L do č.12 nebo výšky do 120 mm</t>
  </si>
  <si>
    <t>strop 1.NP</t>
  </si>
  <si>
    <t>"strop - plechy a spojovací materiál dle tabulky oceli" (224,64+351+824,6+80,6+170,4+212,16+437+256)*0,001</t>
  </si>
  <si>
    <t>strop 2.NP</t>
  </si>
  <si>
    <t>"rám R7 - plechy a spojovací materiál" 148,8*0,001</t>
  </si>
  <si>
    <t>"strop - plechy a spojovací materiál dle tabulky oceli" (240+480+520)*0,001</t>
  </si>
  <si>
    <t>strop 3.NP</t>
  </si>
  <si>
    <t>"rám R1 - plechy a spojovací materiál" 248,8*0,001</t>
  </si>
  <si>
    <t>"rám R2 - plechy a spojovací materiál" 174,4*0,001</t>
  </si>
  <si>
    <t>"rám R3 - plechy a spojovací materiál" 248,8*0,001</t>
  </si>
  <si>
    <t>"rám R4 - plechy a spojovací materiál" 273,6*0,001</t>
  </si>
  <si>
    <t>"rám R5 - plechy a spojovací materiál" 199,2*0,001</t>
  </si>
  <si>
    <t>"rám R6 - plechy a spojovací materiál" 100*0,001</t>
  </si>
  <si>
    <t>1301019R</t>
  </si>
  <si>
    <t>plechy a kotvící a spojovací materiál</t>
  </si>
  <si>
    <t>1160627977</t>
  </si>
  <si>
    <t>tyč ocelová plochá jakost S235JR (11 375) 30x20mm</t>
  </si>
  <si>
    <t>"strop - plechy a spojovací materiál dle tabulky oceli" (224,64+351+824,6+80,6+170,4+212,16+437+256)*0,001*1,1</t>
  </si>
  <si>
    <t>"rám R7 - plechy a spojovací materiál" 148,8*0,001*1,1</t>
  </si>
  <si>
    <t>"strop - plechy a spojovací materiál dle tabulky oceli" (240+480+520)*0,001*1,1</t>
  </si>
  <si>
    <t>"rám R1 - plechy a spojovací materiál" 248,8*0,001*1,1</t>
  </si>
  <si>
    <t>"rám R2 - plechy a spojovací materiál" 174,4*0,001*1,1</t>
  </si>
  <si>
    <t>"rám R3 - plechy a spojovací materiál" 248,8*0,001*1,1</t>
  </si>
  <si>
    <t>"rám R4 - plechy a spojovací materiál" 273,6*0,001*1,1</t>
  </si>
  <si>
    <t>"rám R5 - plechy a spojovací materiál" 199,2*0,001*1,1</t>
  </si>
  <si>
    <t>"rám R6 - plechy a spojovací materiál" 100*0,001*1,1</t>
  </si>
  <si>
    <t>413941123</t>
  </si>
  <si>
    <t>Osazování ocelových válcovaných nosníků stropů I, IE, U, UE nebo L č. 14 až 22 nebo výšky přes 120 do 220 mm</t>
  </si>
  <si>
    <t>-526611462</t>
  </si>
  <si>
    <t>Osazování ocelových válcovaných nosníků ve stropech I nebo IE nebo U nebo UE nebo L č. 14 až 22 nebo výšky přes 120 do 220 mm</t>
  </si>
  <si>
    <t>"strop dle tabulky oceli - IPE 220" (8*6,8+8*14,1)*26,2*0,001</t>
  </si>
  <si>
    <t>"strop dle tabulky oceli - UPE 200" (32*1,8+2*12,5)*22,8*0,001</t>
  </si>
  <si>
    <t>"strop dle tabulky oceli - IPE 220" (1*2,9+2*3,9)*26,2*0,001</t>
  </si>
  <si>
    <t>"rám R1 - IPE 220" (2*7,7+10*0,36)*26,2*0,001</t>
  </si>
  <si>
    <t>"rám R2 - IPE 220" (2*7,3+4*0,36)*26,2*0,001</t>
  </si>
  <si>
    <t>"rám R3 - IPE 220" (3*7,3+12*0,36)*26,2*0,001</t>
  </si>
  <si>
    <t>"rám R4 - IPE 220" (4*7,3+14*0,36)*26,2*0,001</t>
  </si>
  <si>
    <t>"rám R5 - IPE 220" (2*7,31+8*0,36)*26,2*0,001</t>
  </si>
  <si>
    <t>"rám R6 - IPE 220" 2*7,65*26,2*0,001</t>
  </si>
  <si>
    <t>13010754</t>
  </si>
  <si>
    <t>ocel profilová jakost S235JR (11 375) průřez IPE 220</t>
  </si>
  <si>
    <t>-1752268665</t>
  </si>
  <si>
    <t>"strop dle tabulky oceli - IPE 220" (8*6,8+8*14,1)*26,2*0,001*1,1</t>
  </si>
  <si>
    <t>"strop dle tabulky oceli - IPE 220" (1*2,9+2*3,9)*26,2*0,001*1,1</t>
  </si>
  <si>
    <t>"rám R1 - IPE 220" (2*7,7+10*0,36)*26,2*0,001*1,1</t>
  </si>
  <si>
    <t>"rám R2 - IPE 220" (2*7,3+4*0,36)*26,2*0,001*1,1</t>
  </si>
  <si>
    <t>"rám R3 - IPE 220" (3*7,3+12*0,36)*26,2*0,001*1,1</t>
  </si>
  <si>
    <t>"rám R4 - IPE 220" (4*7,3+14*0,36)*26,2*0,001*1,1</t>
  </si>
  <si>
    <t>"rám R5 - IPE 220" (2*7,31+8*0,36)*26,2*0,001*1,1</t>
  </si>
  <si>
    <t>"rám R6 - IPE 220" 2*7,65*26,2*0,001*1,1</t>
  </si>
  <si>
    <t>13010938</t>
  </si>
  <si>
    <t>ocel profilová jakost S235JR (11 375) průřez UPE 200</t>
  </si>
  <si>
    <t>-183083123</t>
  </si>
  <si>
    <t>"strop dle tabulky oceli - UPE 200" (32*1,8+2*12,5)*22,8*0,001*1,1</t>
  </si>
  <si>
    <t>413941125</t>
  </si>
  <si>
    <t>Osazování ocelových válcovaných nosníků stropů I, IE, U, UE nebo L č. 24 a výše nebo výšky přes 220 mm</t>
  </si>
  <si>
    <t>1143205647</t>
  </si>
  <si>
    <t>Osazování ocelových válcovaných nosníků ve stropech I nebo IE nebo U nebo UE nebo L č. 24 a výše nebo výšky přes 220 mm</t>
  </si>
  <si>
    <t>"rám R7 - IPE 270" (2*7,65+4*0,41)*36,1*0,001</t>
  </si>
  <si>
    <t>"strop dle tabulky oceli - IPE 270" 2*7,8*36,1*0,001</t>
  </si>
  <si>
    <t>"strop dle tabulky oceli - IPE 270" 2*7,7*36,1*0,001</t>
  </si>
  <si>
    <t>13010758</t>
  </si>
  <si>
    <t>ocel profilová jakost S235JR (11 375) průřez IPE 270</t>
  </si>
  <si>
    <t>-1850753235</t>
  </si>
  <si>
    <t>"rám R7 - IPE 270" (2*7,65+4*0,41)*36,1*0,001*1,1</t>
  </si>
  <si>
    <t>"strop dle tabulky oceli - IPE 270" 2*7,8*36,1*0,001*1,1</t>
  </si>
  <si>
    <t>"strop dle tabulky oceli - IPE 270" 2*7,7*36,1*0,001*1,1</t>
  </si>
  <si>
    <t>413941131</t>
  </si>
  <si>
    <t>Osazování ocelových válcovaných nosníků stropů HEA nebo HEB výšky do 120 mm</t>
  </si>
  <si>
    <t>-59894676</t>
  </si>
  <si>
    <t>Osazování ocelových válcovaných nosníků ve stropech HE-A nebo HE-B, výšky do 120 mm</t>
  </si>
  <si>
    <t>"rám R7 - HEB 120" 2*2,55*26,7*0,001</t>
  </si>
  <si>
    <t>"rám R1 - HEB 120" 5*1,75*26,7*0,001</t>
  </si>
  <si>
    <t>"rám R2 - HEB 120" 2*2*26,7*0,001</t>
  </si>
  <si>
    <t>"rám R3 - HEB 120" 4*2,43*26,7*0,001</t>
  </si>
  <si>
    <t>"rám R4 - HEB 120" (2*3,26+2*2,28)*26,7*0,001</t>
  </si>
  <si>
    <t>"rám R5 - HEB 120" 4*2,26*26,7*0,001</t>
  </si>
  <si>
    <t>"rám R6 - HEB 120" 2*1,65*26,7*0,001</t>
  </si>
  <si>
    <t>13010972</t>
  </si>
  <si>
    <t>ocel profilová jakost S235JR (11 375) průřez HEB 120</t>
  </si>
  <si>
    <t>-981745585</t>
  </si>
  <si>
    <t>"rám R7 - HEB 120" 2*2,55*26,7*0,001*1,1</t>
  </si>
  <si>
    <t>"rám R1 - HEB 120" 5*1,75*26,7*0,001*1,1</t>
  </si>
  <si>
    <t>"rám R2 - HEB 120" 2*2*26,7*0,001*1,1</t>
  </si>
  <si>
    <t>"rám R3 - HEB 120" 4*2,43*26,7*0,001*1,1</t>
  </si>
  <si>
    <t>"rám R4 - HEB 120" (2*3,26+2*2,28)*26,7*0,001*1,1</t>
  </si>
  <si>
    <t>"rám R5 - HEB 120" 4*2,26*26,7*0,001*1,1</t>
  </si>
  <si>
    <t>"rám R6 - HEB 120" 2*1,65*26,7*0,001*1,1</t>
  </si>
  <si>
    <t>413941133</t>
  </si>
  <si>
    <t>Osazování ocelových válcovaných nosníků stropů HEA nebo HEB výšky přes 120 do do 220 mm</t>
  </si>
  <si>
    <t>-1084808914</t>
  </si>
  <si>
    <t>Osazování ocelových válcovaných nosníků ve stropech HE-A nebo HE-B, výšky přes 120 do 220 mm</t>
  </si>
  <si>
    <t>"strop dle tabulky oceli - HEB 200" 2*7,5*61,3*0,001</t>
  </si>
  <si>
    <t>"strop dle tabulky oceli - HEB 220" (6*8,9+1*4,9)*71,5*0,001</t>
  </si>
  <si>
    <t>13010980</t>
  </si>
  <si>
    <t>ocel profilová jakost S235JR (11 375) průřez HEB 200</t>
  </si>
  <si>
    <t>-1902950960</t>
  </si>
  <si>
    <t>"strop dle tabulky oceli - HEB 200" 2*7,5*61,3*0,001*1,1</t>
  </si>
  <si>
    <t>78</t>
  </si>
  <si>
    <t>13010982</t>
  </si>
  <si>
    <t>ocel profilová jakost S235JR (11 375) průřez HEB 220</t>
  </si>
  <si>
    <t>1770487657</t>
  </si>
  <si>
    <t>"strop dle tabulky oceli - HEB 220" (6*8,9+1*4,9)*71,5*0,001*1,1</t>
  </si>
  <si>
    <t>79</t>
  </si>
  <si>
    <t>413941135</t>
  </si>
  <si>
    <t>Osazování ocelových válcovaných nosníků stropů HEA nebo HEB výšky přes 220 mm</t>
  </si>
  <si>
    <t>-1137071253</t>
  </si>
  <si>
    <t>Osazování ocelových válcovaných nosníků ve stropech HE-A nebo HE-B, výšky přes 220 mm</t>
  </si>
  <si>
    <t>"strop dle tabulky oceli - HEB 400" 1*16,2*155*0,001</t>
  </si>
  <si>
    <t>"strop dle tabulky oceli - HEB 280" 2*7,7*103*0,001</t>
  </si>
  <si>
    <t>80</t>
  </si>
  <si>
    <t>13011011</t>
  </si>
  <si>
    <t>ocel profilová jakost S235JR (11 375) průřez HEB 400</t>
  </si>
  <si>
    <t>-1182179445</t>
  </si>
  <si>
    <t>"strop dle tabulky oceli - HEB 400" 1*16,2*155*0,001*1,1</t>
  </si>
  <si>
    <t>81</t>
  </si>
  <si>
    <t>13010988</t>
  </si>
  <si>
    <t>ocel profilová jakost S235JR (11 375) průřez HEB 280</t>
  </si>
  <si>
    <t>1557275731</t>
  </si>
  <si>
    <t>"strop dle tabulky oceli - HEB 280" 2*7,7*103*0,001*1,1</t>
  </si>
  <si>
    <t>82</t>
  </si>
  <si>
    <t>417321515</t>
  </si>
  <si>
    <t>Ztužující pásy a věnce ze ŽB tř. C 25/30</t>
  </si>
  <si>
    <t>-911420737</t>
  </si>
  <si>
    <t>Ztužující pásy a věnce z betonu železového (bez výztuže) tř. C 25/30</t>
  </si>
  <si>
    <t>"dle tabulky věnců - V1" 0,25*11,7</t>
  </si>
  <si>
    <t>"dle tabulky věnců - V2" 0,08*10,9</t>
  </si>
  <si>
    <t>"dle tabulky věnců - V3" 0,25*23,3</t>
  </si>
  <si>
    <t>"dle tabulky věnců - V4" 0,14*11,1</t>
  </si>
  <si>
    <t>"dle tabulky věnců - V5" 0,25*15,7</t>
  </si>
  <si>
    <t>"dle tabulky věnců - V6" 0,06*54,8</t>
  </si>
  <si>
    <t>"dle tabulky věnců - V7" 0,27*55,1</t>
  </si>
  <si>
    <t>"dle tabulky věnců - V8" 0,08*14,9</t>
  </si>
  <si>
    <t>"dle tabulky věnců - V9" 0,27*14,2</t>
  </si>
  <si>
    <t>"dle tabulky věnců - V10" 0,42*11,1</t>
  </si>
  <si>
    <t>"dle tabulky věnců - V11" 0,23*15,3</t>
  </si>
  <si>
    <t>"dle tabulky věnců - V1" 0,25*14,5</t>
  </si>
  <si>
    <t>"dle tabulky věnců - V2" 0,09*13,1</t>
  </si>
  <si>
    <t>"dle tabulky věnců - V3" 0,25*12,7</t>
  </si>
  <si>
    <t>"dle tabulky věnců - V4" 0,1*14,7</t>
  </si>
  <si>
    <t>"dle tabulky věnců - V5" 0,09*7,6</t>
  </si>
  <si>
    <t>"dle tabulky věnců - V6" 0,1*14</t>
  </si>
  <si>
    <t>"dle tabulky věnců - V7" 0,1*8,2</t>
  </si>
  <si>
    <t>"dle tabulky věnců - V8" 0,15*16,4</t>
  </si>
  <si>
    <t>gastro</t>
  </si>
  <si>
    <t>83</t>
  </si>
  <si>
    <t>417351115</t>
  </si>
  <si>
    <t>Zřízení bednění ztužujících věnců</t>
  </si>
  <si>
    <t>-834613201</t>
  </si>
  <si>
    <t>Bednění bočnic ztužujících pásů a věnců včetně vzpěr zřízení</t>
  </si>
  <si>
    <t>"dle tabulky věnců - V1" (0,15+0,3+0,175)*11,7</t>
  </si>
  <si>
    <t>"dle tabulky věnců - V2" 2*0,25*10,9</t>
  </si>
  <si>
    <t>"dle tabulky věnců - V3" (0,15+0,3+0,175)*23,3</t>
  </si>
  <si>
    <t>"dle tabulky věnců - V4" 2*0,25*11,1</t>
  </si>
  <si>
    <t>"dle tabulky věnců - V5" (0,15+0,35+0,135)*15,7</t>
  </si>
  <si>
    <t>"dle tabulky věnců - V6" 0,2*54,8</t>
  </si>
  <si>
    <t>"dle tabulky věnců - V7" (0,15+0,325+0,125)*55,1</t>
  </si>
  <si>
    <t>"dle tabulky věnců - V8" 0,15*14,9</t>
  </si>
  <si>
    <t>"dle tabulky věnců - V9" (0,15+0,325+0,135)*14,2</t>
  </si>
  <si>
    <t>"dle tabulky věnců - V10" 2*0,7*11,1</t>
  </si>
  <si>
    <t>"dle tabulky věnců - V11" 2*0,7*15,3</t>
  </si>
  <si>
    <t>"dle tabulky věnců - V1" 0,48*14,5</t>
  </si>
  <si>
    <t>"dle tabulky věnců - V2" 2*0,27*13,1</t>
  </si>
  <si>
    <t>"dle tabulky věnců - V3" 0,48*12,7</t>
  </si>
  <si>
    <t>"dle tabulky věnců - V4" 2*0,27*14,7</t>
  </si>
  <si>
    <t>"dle tabulky věnců - V5" 2*0,27*7,6</t>
  </si>
  <si>
    <t>"dle tabulky věnců - V6" 2*0,27*14</t>
  </si>
  <si>
    <t>"dle tabulky věnců - V7" 2*0,27*8,2</t>
  </si>
  <si>
    <t>"dle tabulky věnců - V8" 2*0,27*16,4</t>
  </si>
  <si>
    <t>8,53*0,25*2*2</t>
  </si>
  <si>
    <t>84</t>
  </si>
  <si>
    <t>417351116</t>
  </si>
  <si>
    <t>Odstranění bednění ztužujících věnců</t>
  </si>
  <si>
    <t>-1718021382</t>
  </si>
  <si>
    <t>Bednění bočnic ztužujících pásů a věnců včetně vzpěr odstranění</t>
  </si>
  <si>
    <t>85</t>
  </si>
  <si>
    <t>417361821</t>
  </si>
  <si>
    <t>Výztuž ztužujících pásů a věnců betonářskou ocelí 10 505</t>
  </si>
  <si>
    <t>-1061210395</t>
  </si>
  <si>
    <t>Výztuž ztužujících pásů a věnců z betonářské oceli 10 505 (R) nebo BSt 500</t>
  </si>
  <si>
    <t>"dle tabulky věnců - V1" 115,74*0,001*1,15</t>
  </si>
  <si>
    <t>"dle tabulky věnců - V2" 34,37*0,001*1,15</t>
  </si>
  <si>
    <t>"dle tabulky věnců - V3" 230,29*0,001*1,15</t>
  </si>
  <si>
    <t>"dle tabulky věnců - V4" 61,23*0,001*1,15</t>
  </si>
  <si>
    <t>"dle tabulky věnců - V5" 155,24*0,001*1,15</t>
  </si>
  <si>
    <t>"dle tabulky věnců - V6" 129,96*0,001*1,15</t>
  </si>
  <si>
    <t>"dle tabulky věnců - V7" 587,76*0,001*1,15</t>
  </si>
  <si>
    <t>"dle tabulky věnců - V8" 47*0,001*1,15</t>
  </si>
  <si>
    <t>"dle tabulky věnců - V9" 151,29*0,001*1,15</t>
  </si>
  <si>
    <t>"dle tabulky věnců - V10" 184,07*0,001*1,15</t>
  </si>
  <si>
    <t>"dle tabulky věnců - V11" 139,04*0,001*1,15</t>
  </si>
  <si>
    <t>"dle tabulky věnců - V1" 143,39*0,001*1,15</t>
  </si>
  <si>
    <t>"dle tabulky věnců - V2" 46,61*0,001*1,15</t>
  </si>
  <si>
    <t>"dle tabulky věnců - V3" 125,61*0,001*1,15</t>
  </si>
  <si>
    <t>"dle tabulky věnců - V4" 58,06*0,001*1,15</t>
  </si>
  <si>
    <t>"dle tabulky věnců - V5" 26,86*0,001*1,15</t>
  </si>
  <si>
    <t>"dle tabulky věnců - V6" 55,3*0,001*1,15</t>
  </si>
  <si>
    <t>"dle tabulky věnců - V7" 32,39*0,001*1,15</t>
  </si>
  <si>
    <t>"dle tabulky věnců - V8" 97,17*0,001*1,15</t>
  </si>
  <si>
    <t>828,37*0,001</t>
  </si>
  <si>
    <t>86</t>
  </si>
  <si>
    <t>430321616</t>
  </si>
  <si>
    <t>Schodišťová konstrukce a rampa ze ŽB tř. C 30/37</t>
  </si>
  <si>
    <t>-1980176634</t>
  </si>
  <si>
    <t>Schodišťové konstrukce a rampy z betonu železového (bez výztuže) stupně, schodnice, ramena, podesty s nosníky tř. C 30/37</t>
  </si>
  <si>
    <t>"schodiště 3.NP/4.NP - dle výkresu tvaru" 2,42*0,7</t>
  </si>
  <si>
    <t>"schodiště 1.NP/2.NP - dle výkresu tvaru" 1,57*1,4+0,33*1,5+1,42*1,4</t>
  </si>
  <si>
    <t>"schodiště 2.NP/3.NP - dle výkresu tvaru" 1,46*1,5+0,26*1,55+1,78*1,4</t>
  </si>
  <si>
    <t>87</t>
  </si>
  <si>
    <t>430361821</t>
  </si>
  <si>
    <t>Výztuž schodišťové konstrukce a rampy betonářskou ocelí 10 505</t>
  </si>
  <si>
    <t>-1634292940</t>
  </si>
  <si>
    <t>Výztuž schodišťových konstrukcí a ramp stupňů, schodnic, ramen, podest s nosníky z betonářské oceli 10 505 (R) nebo BSt 500</t>
  </si>
  <si>
    <t>"schodiště 3.NP/4.NP - dle výkresu tvaru" 153,54*0,001</t>
  </si>
  <si>
    <t>"schodiště 1.NP/2.NP - dle výkresu tvaru" 255,65*0,001</t>
  </si>
  <si>
    <t>"schodiště 2.NP/3.NP - dle výkresu tvaru" 276,91*0,001</t>
  </si>
  <si>
    <t>88</t>
  </si>
  <si>
    <t>431351121</t>
  </si>
  <si>
    <t>Zřízení bednění podest schodišť a ramp přímočarých v do 4 m</t>
  </si>
  <si>
    <t>618278259</t>
  </si>
  <si>
    <t>Bednění podest, podstupňových desek a ramp včetně podpěrné konstrukce výšky do 4 m půdorysně přímočarých zřízení</t>
  </si>
  <si>
    <t>"schodiště 3.NP/4.NP - dle výkresu tvaru" 2,42*2+0,7*(0,453+2,963+3,71+0,996+0,67)</t>
  </si>
  <si>
    <t>"schodiště 1.NP/2.NP - dle výkresu tvaru" 2*(1,57+0,33+1,42)+1,404*(1,463+0,635+0,437+3,2)+1,462*(0,097+1,096+0,226)+1,402*(1,911+0,241+3,495)</t>
  </si>
  <si>
    <t>"schodiště 2.NP/3.NP - dle výkresu tvaru" 2*(1,46+0,26+1,78)+1,474*(1,463+0,363+3,9)+1,515*(0,65+0,364)+1,525*(1,917+1,48+3,58)</t>
  </si>
  <si>
    <t>89</t>
  </si>
  <si>
    <t>431351122</t>
  </si>
  <si>
    <t>Odstranění bednění podest schodišť a ramp přímočarých v do 4 m</t>
  </si>
  <si>
    <t>-9049229</t>
  </si>
  <si>
    <t>Bednění podest, podstupňových desek a ramp včetně podpěrné konstrukce výšky do 4 m půdorysně přímočarých odstranění</t>
  </si>
  <si>
    <t>90</t>
  </si>
  <si>
    <t>433351131</t>
  </si>
  <si>
    <t>Zřízení bednění schodnic přímočarých schodišť v do 4 m</t>
  </si>
  <si>
    <t>-512540630</t>
  </si>
  <si>
    <t>Bednění schodnic včetně podpěrné konstrukce výšky do 4 m půdorysně přímočarých zřízení</t>
  </si>
  <si>
    <t>"schodiště 3.NP/4.NP - dle výkresu tvaru" 0,7*0,132*(12+12)</t>
  </si>
  <si>
    <t>"schodiště 1.NP/2.NP - dle výkresu tvaru" 1,404*(0,169*10+0,214)+1,462*0,169*4+1,402*0,169*11</t>
  </si>
  <si>
    <t>"schodiště 2.NP/3.NP - dle výkresu tvaru" 1,474*0,169*11+1,515*0,169*2+1,525*0,169*11</t>
  </si>
  <si>
    <t>91</t>
  </si>
  <si>
    <t>433351132</t>
  </si>
  <si>
    <t>Odstranění bednění schodnic přímočarých schodišť v do 4 m</t>
  </si>
  <si>
    <t>-1393713763</t>
  </si>
  <si>
    <t>Bednění schodnic včetně podpěrné konstrukce výšky do 4 m půdorysně přímočarých odstranění</t>
  </si>
  <si>
    <t>92</t>
  </si>
  <si>
    <t>441171111</t>
  </si>
  <si>
    <t>Montáž ocelových kcí zastřešení vazníky nebo krovy hmotnosti prvku do 30 kg/m dl do 12 m</t>
  </si>
  <si>
    <t>-80924770</t>
  </si>
  <si>
    <t>Montáž ocelové konstrukce zastřešení (vazníky, krovy) hmotnosti jednotlivých prvků do 30 kg/m, délky do 12 m</t>
  </si>
  <si>
    <t>"pergola - dle výkazu ocelových prvků - IPE 180" 9*6,3*18,8*0,001</t>
  </si>
  <si>
    <t>"pergola - dle výkazu ocelových prvků - spojovací materiál" (25,9+137,8+69,7)*0,001</t>
  </si>
  <si>
    <t>93</t>
  </si>
  <si>
    <t>13010750</t>
  </si>
  <si>
    <t>ocel profilová jakost S235JR (11 375) průřez IPE 180</t>
  </si>
  <si>
    <t>-1371069454</t>
  </si>
  <si>
    <t>"pergola - dle výkazu ocelových prvků - IPE 180" 9*6,3*18,8*0,001*1,005</t>
  </si>
  <si>
    <t>94</t>
  </si>
  <si>
    <t>960003356</t>
  </si>
  <si>
    <t>95</t>
  </si>
  <si>
    <t>441171121</t>
  </si>
  <si>
    <t>Montáž ocelových kcí zastřešení vazníky nebo krovy hmotnosti prvku přes 30 do 50 kg/m dl do 12 m</t>
  </si>
  <si>
    <t>187883361</t>
  </si>
  <si>
    <t>Montáž ocelové konstrukce zastřešení (vazníky, krovy) hmotnosti jednotlivých prvků přes 30 do 50 kg/m, délky do 12 m</t>
  </si>
  <si>
    <t>"pergola - dle výkazu ocelových prvků - IPE 330" (2*11,29+4*0,36)*49,1*0,001</t>
  </si>
  <si>
    <t>"pergola - dle výkazu ocelových prvků - L160x160x14" 16*3,8*33,9*0,001</t>
  </si>
  <si>
    <t>96</t>
  </si>
  <si>
    <t>13010762</t>
  </si>
  <si>
    <t>ocel profilová jakost S235JR (11 375) průřez IPE 330</t>
  </si>
  <si>
    <t>-106818297</t>
  </si>
  <si>
    <t>"pergola - dle výkazu ocelových prvků - IPE 330" (2*11,29+4*0,36)*49,1*0,001*1,005</t>
  </si>
  <si>
    <t>97</t>
  </si>
  <si>
    <t>13431008</t>
  </si>
  <si>
    <t>úhelník ocelový rovnostranný jakost S355J2 (11 503) 160x160x14mm</t>
  </si>
  <si>
    <t>807748849</t>
  </si>
  <si>
    <t>"pergola - dle výkazu ocelových prvků - L160x160x14" 16*3,8*33,9*0,001*1,005</t>
  </si>
  <si>
    <t>Komunikace pozemní</t>
  </si>
  <si>
    <t>98</t>
  </si>
  <si>
    <t>564750101</t>
  </si>
  <si>
    <t>Podklad z kameniva hrubého drceného vel. 16-32 mm plochy do 100 m2 tl 150 mm</t>
  </si>
  <si>
    <t>2049729890</t>
  </si>
  <si>
    <t>Podklad nebo kryt z kameniva hrubého drceného vel. 16-32 mm s rozprostřením a zhutněním plochy jednotlivě do 100 m2, po zhutnění tl. 150 mm</t>
  </si>
  <si>
    <t>"dle tabulky navrhovaných skladeb - skladba EPN/02" 14,2+34,9+13,3</t>
  </si>
  <si>
    <t>"dle tabulky navrhovaných skladeb - skladba EPN/05" 53,2</t>
  </si>
  <si>
    <t>99</t>
  </si>
  <si>
    <t>564770101</t>
  </si>
  <si>
    <t>Podklad z kameniva hrubého drceného vel. 16-32 mm plochy do 100 m2 tl 250 mm</t>
  </si>
  <si>
    <t>-252718633</t>
  </si>
  <si>
    <t>Podklad nebo kryt z kameniva hrubého drceného vel. 16-32 mm s rozprostřením a zhutněním plochy jednotlivě do 100 m2, po zhutnění tl. 250 mm</t>
  </si>
  <si>
    <t>"dle tabulky navrhovaných skladeb - skladba EPN/04" 6,5+7</t>
  </si>
  <si>
    <t>100</t>
  </si>
  <si>
    <t>591211111</t>
  </si>
  <si>
    <t>Kladení dlažby z kostek drobných z kamene do lože z kameniva těženého tl 50 mm</t>
  </si>
  <si>
    <t>637936834</t>
  </si>
  <si>
    <t>Kladení dlažby z kostek s provedením lože do tl. 50 mm, s vyplněním spár, s dvojím beraněním a se smetením přebytečného materiálu na krajnici drobných z kamene, do lože z kameniva těženého</t>
  </si>
  <si>
    <t>101</t>
  </si>
  <si>
    <t>5838101R</t>
  </si>
  <si>
    <t>kostka řezanoštípaná dlažební žula 6x6x6cm</t>
  </si>
  <si>
    <t>1918622125</t>
  </si>
  <si>
    <t>kostka řezanoštípaná dlažební žula 8x8x6cm</t>
  </si>
  <si>
    <t>"dle tabulky navrhovaných skladeb - skladba EPN/05" EPN05*0,2</t>
  </si>
  <si>
    <t>86,54*1,02 'Přepočtené koeficientem množství</t>
  </si>
  <si>
    <t>102</t>
  </si>
  <si>
    <t>596811121</t>
  </si>
  <si>
    <t>Kladení betonové dlažby komunikací pro pěší do lože z kameniva velikosti do 0,09 m2 pl přes 50 do 100 m2</t>
  </si>
  <si>
    <t>-1557343781</t>
  </si>
  <si>
    <t>Kladení dlažby z betonových nebo kameninových dlaždic komunikací pro pěší s vyplněním spár a se smetením přebytečného materiálu na vzdálenost do 3 m s ložem z kameniva těženého tl. do 30 mm velikosti dlaždic do 0,09 m2 (bez zámku), pro plochy přes 50 do 100 m2</t>
  </si>
  <si>
    <t>"dle tabulky navrhovaných skladeb - skladba PN/02b" PN02b</t>
  </si>
  <si>
    <t>"dle tabulky navrhovaných skladeb - skladba EPN/01" EPN01</t>
  </si>
  <si>
    <t>103</t>
  </si>
  <si>
    <t>5838143R</t>
  </si>
  <si>
    <t>dlažba z žíhané žuly tl 60mm</t>
  </si>
  <si>
    <t>-257750653</t>
  </si>
  <si>
    <t>deska dlažební leštěná žula tl 50mm do 0,24m2</t>
  </si>
  <si>
    <t>456,76*1,03 'Přepočtené koeficientem množství</t>
  </si>
  <si>
    <t>Úpravy povrchů, podlahy a osazování výplní</t>
  </si>
  <si>
    <t>104</t>
  </si>
  <si>
    <t>611131121</t>
  </si>
  <si>
    <t>Penetrační disperzní nátěr vnitřních stropů nanášený ručně</t>
  </si>
  <si>
    <t>552266999</t>
  </si>
  <si>
    <t>Podkladní a spojovací vrstva vnitřních omítaných ploch penetrace disperzní nanášená ručně stropů</t>
  </si>
  <si>
    <t>"dle tabulky navrhovaných skladeb - skladba SCN/01" SCN01</t>
  </si>
  <si>
    <t>"dle tabulky navrhovaných skladeb - skladba SCN/02" SCN02</t>
  </si>
  <si>
    <t>"dle tabulky navrhovaných skladeb - skladba SC/07" SC07</t>
  </si>
  <si>
    <t>"dle tabulky navrhovaných skladeb - skladba SCN/05" SCN05</t>
  </si>
  <si>
    <t xml:space="preserve">"dle tabulky navrhovaných skladeb - skladba SCN/06" SCN06 </t>
  </si>
  <si>
    <t>"dle tabulky navrhovaných skladeb - skladba SCN/07" SCN07</t>
  </si>
  <si>
    <t>105</t>
  </si>
  <si>
    <t>611142022</t>
  </si>
  <si>
    <t>Potažení vnitřních stropů rákosovou rohoží v jedné vrstvě</t>
  </si>
  <si>
    <t>-2010031</t>
  </si>
  <si>
    <t>Potažení vnitřních ploch pletivem rákosovou rohoží přichycením stropů v jedné vrstvě</t>
  </si>
  <si>
    <t>"dle tabulky navrhovaných skladeb - skladba SC/08" SC08</t>
  </si>
  <si>
    <t>106</t>
  </si>
  <si>
    <t>611311131</t>
  </si>
  <si>
    <t>Potažení vnitřních rovných stropů vápenným štukem tloušťky do 3 mm</t>
  </si>
  <si>
    <t>882995966</t>
  </si>
  <si>
    <t>Potažení vnitřních ploch vápenným štukem tloušťky do 3 mm vodorovných konstrukcí stropů rovných</t>
  </si>
  <si>
    <t>107</t>
  </si>
  <si>
    <t>61131113R</t>
  </si>
  <si>
    <t>Vápenná omítka aktusická vnitřních stropů rovných nanášená ručně</t>
  </si>
  <si>
    <t>-1347440682</t>
  </si>
  <si>
    <t>Omítka vápenná vnitřních ploch nanášená ručně dvouvrstvá štuková, tloušťky jádrové omítky do 10 mm a tloušťky štuku do 3 mm vodorovných konstrukcí stropů rovných</t>
  </si>
  <si>
    <t>"dle tabulky navrhovaných skladeb - skladba SCN/03" SCN03</t>
  </si>
  <si>
    <t>108</t>
  </si>
  <si>
    <t>611311141</t>
  </si>
  <si>
    <t>Vápenná omítka štuková dvouvrstvá vnitřních stropů rovných nanášená ručně</t>
  </si>
  <si>
    <t>-2018022011</t>
  </si>
  <si>
    <t>"dle tabulky navrhovaných skladeb - skladba SC/03" 5,325*4,555+1,3+2,42</t>
  </si>
  <si>
    <t>109</t>
  </si>
  <si>
    <t>611311143</t>
  </si>
  <si>
    <t>Vápenná omítka štuková dvouvrstvá vnitřních kleneb nebo skořepin nanášená ručně</t>
  </si>
  <si>
    <t>-1586268601</t>
  </si>
  <si>
    <t>Omítka vápenná vnitřních ploch nanášená ručně dvouvrstvá štuková, tloušťky jádrové omítky do 10 mm a tloušťky štuku do 3 mm vodorovných konstrukcí kleneb nebo skořepin</t>
  </si>
  <si>
    <t>"dle tabulky navrhovaných skladeb - skladba SC/04" 0,15*(76,93+38,41+4,81+11,63+5,39+33,79+27,44+4,21+7,74+53,22+1,51+7,93+12,32+7,17+1,44+1,45+21,58)</t>
  </si>
  <si>
    <t>0,15*(11,74+51,8+33,3+3,22+5,75+2,14+6,92+2,82+2,38+1,45+4,83+4,7+10,34+22,74+26,8+3,62+2,635*1,115)</t>
  </si>
  <si>
    <t>"dle tabulky navrhovaných skladeb - skladba SC/01" 0,15*(20,41+1,63*1,1+8,96+18,82+13,74+13,72+1,185*0,915)</t>
  </si>
  <si>
    <t>"dle tabulky navrhovaných skladeb - skladba SC/02" 0,15*1,95</t>
  </si>
  <si>
    <t>"dle tabulky navrhovaných skladeb - skladba SC/06b" 0,15*(6,81+32,7+21,23)</t>
  </si>
  <si>
    <t>110</t>
  </si>
  <si>
    <t>611311145</t>
  </si>
  <si>
    <t>Vápenná omítka štuková dvouvrstvá vnitřních schodišťových konstrukcí nanášená ručně</t>
  </si>
  <si>
    <t>-221361810</t>
  </si>
  <si>
    <t>Omítka vápenná vnitřních ploch nanášená ručně dvouvrstvá štuková, tloušťky jádrové omítky do 10 mm a tloušťky štuku do 3 mm schodišťových konstrukcí stropů, stěn, ramen nebo nosníků</t>
  </si>
  <si>
    <t>"dle tabulky navrhovaných skladeb - skladba SC/06a" 3,36+3,72+3,72+10,8+29,37+4,92+3,8</t>
  </si>
  <si>
    <t>111</t>
  </si>
  <si>
    <t>61131114R</t>
  </si>
  <si>
    <t>Vápenná omítka akustická vnitřních kleneb nebo skořepin nanášená ručně</t>
  </si>
  <si>
    <t>-1175355782</t>
  </si>
  <si>
    <t>"dle tabulky navrhovaných skladeb - skladba SC/05" SC05</t>
  </si>
  <si>
    <t>112</t>
  </si>
  <si>
    <t>611311191</t>
  </si>
  <si>
    <t>Příplatek k vápenné omítce vnitřních stropů za každých dalších 5 mm tloušťky ručně</t>
  </si>
  <si>
    <t>1419416499</t>
  </si>
  <si>
    <t>Omítka vápenná vnitřních ploch nanášená ručně Příplatek k cenám za každých dalších i započatých 5 mm tloušťky jádrové omítky přes 10 mm stropů</t>
  </si>
  <si>
    <t>"dle tabulky navrhovaných skladeb - skladba SC/04" SC04*4</t>
  </si>
  <si>
    <t>"dle tabulky navrhovaných skladeb - skladba SC/02" SC02*4</t>
  </si>
  <si>
    <t>"dle tabulky navrhovaných skladeb - skladba SC/06a" SC06a*4</t>
  </si>
  <si>
    <t>"dle tabulky navrhovaných skladeb - skladba SC/06b" SC06b*4</t>
  </si>
  <si>
    <t>113</t>
  </si>
  <si>
    <t>612131121</t>
  </si>
  <si>
    <t>Penetrační disperzní nátěr vnitřních stěn nanášený ručně</t>
  </si>
  <si>
    <t>481558334</t>
  </si>
  <si>
    <t>Podkladní a spojovací vrstva vnitřních omítaných ploch penetrace disperzní nanášená ručně stěn</t>
  </si>
  <si>
    <t>"dle tabulky navrhovaných skladeb - skladba SN/01" SN01*2+SN01h*2</t>
  </si>
  <si>
    <t>"dle tabulky navrhovaných skladeb - skladba SN/02" SN02*2</t>
  </si>
  <si>
    <t>"dle tabulky navrhovaných skladeb - skladba SN/03" SN03</t>
  </si>
  <si>
    <t>"dle tabulky navrhovaných skladeb - skladba SN/04" SN04*2</t>
  </si>
  <si>
    <t>"dle tabulky navrhovaných skladeb - skladba SN/05" SN05*2</t>
  </si>
  <si>
    <t>"dle tabulky navrhovaných skladeb - skladba SN/06" SN06*2</t>
  </si>
  <si>
    <t>"dle tabulky navrhovaných skladeb - skladba SN/07a" SN07a</t>
  </si>
  <si>
    <t>"dle tabulky navrhovaných skladeb - skladba SN/07b" SN07b</t>
  </si>
  <si>
    <t>"dle tabulky navrhovaných skladeb - skladba SN/08" SN08*2</t>
  </si>
  <si>
    <t>-obklad</t>
  </si>
  <si>
    <t>114</t>
  </si>
  <si>
    <t>612311141</t>
  </si>
  <si>
    <t>Vápenná omítka štuková dvouvrstvá vnitřních stěn nanášená ručně</t>
  </si>
  <si>
    <t>-1313754946</t>
  </si>
  <si>
    <t>Omítka vápenná vnitřních ploch nanášená ručně dvouvrstvá štuková, tloušťky jádrové omítky do 10 mm a tloušťky štuku do 3 mm svislých konstrukcí stěn</t>
  </si>
  <si>
    <t>skladba 18a/b</t>
  </si>
  <si>
    <t>"1.NP" 4,06*(13,54*2+5,385*2)+3,72*(7,15+2,5+0,33*2+2,025*2*2)-(1,1*2,1*2+0,9*2,1+0,8*2,1+3,5*2,5+2,4*(1,97+1,52)+1,25*1,77+1,4*2,05+0,7*2,1*4)</t>
  </si>
  <si>
    <t>3,72*(1,205*2+1,49*2)+3,96*(1,99+1,43+0,48+3,73+3,66+2,6)+3,55*(0,655+4,35)+3,72*4,35+4,16*(0,965+0,515+1,73+2+2,625+0,705+0,59)-(1,1*2,1+1,15*1,83)</t>
  </si>
  <si>
    <t>4,08*(1,5*2+3,665*2+1,91*2)-(0,8*2,1)+4,06*(13,25+12,83+11,92+1,52+0,28+1,23*2+1,55*2*2+1,53*2+1,22*2+2,16*1,99+1,98*2,52+2,37*2,14+2,3*2,13)</t>
  </si>
  <si>
    <t>3,78*(12,91*2+11,83+0,28*6+1,01*2+1,21*2)+4,13*(5,735*2+5,91*2)-(0,8*2,1+1,1*2,1*3+1,05*2,1+1,2*1,79+1,2*1,81+2,7*(2,1+1,3)+0,915*2,17+1,34*1,9*2)</t>
  </si>
  <si>
    <t>3,64*(5,735*2+1,805*2)+3,91*(2,005*2+1,885)+3,81*(1,88*2+5,92*2)-(1,33*2,38*2+1,325*2,45+1,305*1,91+0,93*2,17+0,85*2,1*2+0,77*2,03+0,9*2,1+1,44*2,46)</t>
  </si>
  <si>
    <t>6,81*(4,21*2+1,62)+2,39*(1,385+2,42+1,335)+4,1*(0,525*2+1,425+8,34+0,265*3+4,28+0,495)+3,87*(4,8+6,9+6,85)-(0,795*2,03+3,98*3,58+1,15*2,1*2+1,645*3,3)</t>
  </si>
  <si>
    <t>4,22*(6,9+3,9+6,82)+3,65*(1,835*2+1,84)+3,6*(1,84+3,85*2)-(0,9*2,1+1,265*2,1+1,2*2,1+1*2,1+0,8*2,1*3+1,1*(2,2+1,38)+1,35*2,24)</t>
  </si>
  <si>
    <t>3,96*(8,995+5,696+3,79+3,86+6,26)+3,93*(4,655*2+2,455*2)+2,6*(1,47+2,24+0,32+0,625+1,135+1,555+2,575)-(0,9*2,39*2+0,8*2,1*2+1,25*1,79*3+1,15*1,82)</t>
  </si>
  <si>
    <t>3,84*(3,555+0,6+1,345+1,255+1,15)+2,6*(2,125+1,5+3+8,4+3,46)+3,9*(2,76+3,34+3,18)-(1,2*2,1+1,265*2,1+0,9*2,1+1,155*1,77+0,8*2,1*3+1,1*2,17+1,15*2,1)</t>
  </si>
  <si>
    <t>3,9*(9,63+9,5+4,735+5,57)+3,51*(10,715+10,655+0,3*2+2,87+3,175)-(0,8*2,1*3+0,9*2,1*4+0,75*2,1*3+1,18*1,75+1,225*1,76*2+1,1*1,62+1,27*1,91)</t>
  </si>
  <si>
    <t>2,38*(3,955*2+1,42*2)+3,4*(4,245*2+1,2*2)+2,9*(1,525+0,75+0,34+0,395+1,14)+3,92*(3,995*2+3,465*2+0,42*2)-(0,8*2,1*2+0,9*2,1+0,9*(2,1+0,8)+0,85*2,1)</t>
  </si>
  <si>
    <t>3,92*(1,655*2+3,42*2+1,8*2)-(1,06*1,27+0,8*2,1+0,75*2,1)</t>
  </si>
  <si>
    <t xml:space="preserve">"2.NP" 3,18*4,23+2,8*2,525+3,82*(3,825+6,75+4,51)+3,3*(0,61+4,8+5,03)+3,73*42,5-(1,28*1,98+1,195*2,03*3+0,995*2,17*2+1,47*2,17*2+1,2*2,1+1,3*2,1*2) </t>
  </si>
  <si>
    <t>3,73*(0,17*5)+3,3*(18,62*2+6,155+9,15*2+9,35*2+9,06*2+6,11*2+6,6+3,81+3,94+3,52+6,4+5,98+6,84+5,18+5,425+10,79+10,2+5,44)-(1*2,1*22+1,2*1,95*23)</t>
  </si>
  <si>
    <t>3,3*(8,81*2+4,46+1,925+4,13+2,34)+3,73*(6,42+17,2+4,19+5,66+5,85)-(1*2,1*4+1,3*2,04+1,295*1,9+2,255*2,1+1,6*2,35*2+1,3*2,09+1,13*2,07+1,155*2,01*3)</t>
  </si>
  <si>
    <t>3,54*(2,48*2+1,97*2)+3,15*(1,525+1,865)+3,18*(3,675+2,8+1,6)+3,3*(6,755*2+6,55*2)-(2,59*3,17*2+1,505*3,19*2+0,8*2,1*2+0,4*0,86*2+0,9*2,1+0,85*2,1*2)</t>
  </si>
  <si>
    <t>3,3*(6,665*2+6,3*2+6,665+6,585+5,89+5,62+6,585+2,78+2,25+5,055+2,785*2)-(0,85*2,1*4+1,135*2,2+1,15*2*4+1,95*2*2+0,9*2,1*2+1,2*2,1+1,1*2*2)</t>
  </si>
  <si>
    <t>skladba 19</t>
  </si>
  <si>
    <t>"1.PP" 2,215*(3,265+1,3+0,835+0,28+3,04+6,77+1,395+1,37+0,175+0,735+0,8)+2,35*(5,325*2+4,555+0,635+0,085)+2,28*(2,535*2+1,045*2+0,99+4,9+2,635)</t>
  </si>
  <si>
    <t>2,08*(1,015*2+3,02+1,805++2,295+0,39+3,5+0,88*2)+2,35*(2,675*2+2,93+1,745+1,585*2+4,19+1,29)+2,18*(9+3,44+4)+2,13*(3,715+2,815+1,035+1,25+1,3+0,6+3,8)</t>
  </si>
  <si>
    <t>2,18*(3,05+1,025+1,19)+2,38*(2,95*2+1,185)</t>
  </si>
  <si>
    <t>skladba 19a</t>
  </si>
  <si>
    <t>"3.NP" 3,75*(13,39+0,32*4)-1,1*2,1+3,65*(1,68+2,05+3,565+2,63)-1,1*2,1+2,935*10,72-0,95*2,1*3+2,9*(2,38+4,7+0,215+4,2+1,665+3,255+2,3)-1,285*2,06*2</t>
  </si>
  <si>
    <t>3,46*(7,18*2+6,665+1,905+8,86+0,155*2+0,17*2+7,4+4,585+5,685+4,69+1,94+6,68+5,345*2)-(1,93*2,06*4+0,95*2,1*2+0,85*2,1*2+1,195*2,02+1,93*2,07*4)</t>
  </si>
  <si>
    <t>"dle tabulky navrhovaných skladeb - skladba SN/11" SN11*2</t>
  </si>
  <si>
    <t>"dle tabulky navrhovaných skladeb - skladba SN/12" SN12*2</t>
  </si>
  <si>
    <t>"dle tabulky navrhovaných skladeb - skladba SN/13" SN13*2</t>
  </si>
  <si>
    <t>"dle tabulky navrhovaných skladeb - skladba SN/14" SN14*2</t>
  </si>
  <si>
    <t>"dle tabulky navrhovaných skladeb - skladba SN/15" SN15*2</t>
  </si>
  <si>
    <t>"dle tabulky navrhovaných skladeb - skladba SN/16" SN16*2</t>
  </si>
  <si>
    <t>"dle tabulky navrhovaných skladeb - skladba SN/17" SN17</t>
  </si>
  <si>
    <t>115</t>
  </si>
  <si>
    <t>622311101</t>
  </si>
  <si>
    <t>Vápenná omítka hrubá jednovrstvá nezatřená vnějších stěn nanášená ručně</t>
  </si>
  <si>
    <t>671179055</t>
  </si>
  <si>
    <t>Omítka vápenná vnějších ploch nanášená ručně jednovrstvá, tloušťky do 15 mm hrubá nezatřená stěn</t>
  </si>
  <si>
    <t>"dle tabulky navrhovaných skladeb - skladba SN/23" SN23</t>
  </si>
  <si>
    <t>116</t>
  </si>
  <si>
    <t>622311121</t>
  </si>
  <si>
    <t>Vápenná omítka hladká jednovrstvá vnějších stěn nanášená ručně</t>
  </si>
  <si>
    <t>-1061650585</t>
  </si>
  <si>
    <t>Omítka vápenná vnějších ploch nanášená ručně jednovrstvá, tloušťky do 15 mm hladká stěn</t>
  </si>
  <si>
    <t>odsolení zdiva v 1.NP</t>
  </si>
  <si>
    <t>"1.NP" 1,5*(13,54*2+5,385*2+7,15+2,5+0,33*2+2,025*2-(1,1*2+0,9+0,8+3,5+2,4+1,25+1,4+0,7*4))</t>
  </si>
  <si>
    <t>1,5*(1,205*2+1,49*2+1,99+1,43+0,48+3,73+3,66+2,6+0,655+4,35+4,35+0,965+0,515+1,73+2+2,625+0,705+0,59)-(1,1+1,15)</t>
  </si>
  <si>
    <t>1,5*(1,5*2+3,665*2+1,91*2-0,8+13,25+12,83+11,92+1,52+0,28+1,23*2+1,55*2*2+1,53*2+1,22*2-(2,16+2,37+2,3))</t>
  </si>
  <si>
    <t>1,5*(12,91*2+11,83+0,28*6+1,01*2+1,21*2+5,735*2+5,91*2)-(0,8+1,1*3+1,05+1,2+1,2+2,7+0,915+1,34*2)</t>
  </si>
  <si>
    <t>1,5*(5,735*2+1,805*2+2,005*2+1,885+1,88*2+5,92*2-(1,33*2+1,325+1,305+0,93+0,85*2+0,77+0,9+1,44))</t>
  </si>
  <si>
    <t>1,5*(4,21*2+1,62+1,385+2,42+1,335+0,525*2+1,425+8,34+0,265*3+4,28+0,495+4,8+6,9+6,85-(0,795+3,98+1,15*2+1,645))</t>
  </si>
  <si>
    <t>1,5*(6,9+3,9+6,82+1,835*2+1,84+1,84+3,85*2-(0,9+1,265+1,2+1+0,8*3+1,1+1,35))</t>
  </si>
  <si>
    <t>1,5*(8,995+5,696+3,79+3,86+6,26+4,655*2+2,455*2+1,47+2,24+0,32+0,625+1,135+1,555+2,575-(0,9*2+0,8*2+1,25*3+1,15))</t>
  </si>
  <si>
    <t>1,5*(3,555+0,6+1,345+1,255+1,15+2,125+1,5+3+8,4+3,46+2,76+3,34+3,18-(1,2+1,265+0,9+1,155+0,8*3+1,1+1,15))</t>
  </si>
  <si>
    <t>1,5*(9,63+9,5+4,735+5,57+10,715+10,655+0,3*2+2,87+3,175-(0,8*3+0,9*4+0,75*3+1,18+1,225*2+1,1+1,27))</t>
  </si>
  <si>
    <t>1,5*(3,955*2+1,42*2+4,245*2+1,2*2+1,525+0,75+0,34+0,395+1,14+3,995*2+3,465*2+0,42*2-(0,8*2+0,9+0,9+0,85))</t>
  </si>
  <si>
    <t>1,5*(1,655*2+3,42*2+1,8*2-1,06+0,8+0,75)</t>
  </si>
  <si>
    <t>odsol*2</t>
  </si>
  <si>
    <t>117</t>
  </si>
  <si>
    <t>622311131</t>
  </si>
  <si>
    <t>Potažení vnějších stěn vápenným štukem tloušťky do 3 mm</t>
  </si>
  <si>
    <t>-642488938</t>
  </si>
  <si>
    <t>Potažení vnějších ploch štukem vápenným, tloušťky do 3 mm stěn</t>
  </si>
  <si>
    <t>skladba SN23</t>
  </si>
  <si>
    <t>"Z" 2,1+2,01+0,67+0,3</t>
  </si>
  <si>
    <t>"JV" 0,15</t>
  </si>
  <si>
    <t>"J" 0,56</t>
  </si>
  <si>
    <t>"dle tabulky navrhovaných skladeb - skladba SN/24" SN24</t>
  </si>
  <si>
    <t>118</t>
  </si>
  <si>
    <t>622311191</t>
  </si>
  <si>
    <t>Příplatek k vápenné omítce vnějších stěn za každých dalších 5 mm tloušťky ručně</t>
  </si>
  <si>
    <t>-1378283485</t>
  </si>
  <si>
    <t>Omítka vápenná vnějších ploch nanášená ručně Příplatek k cenám za každých dalších i započatých 5 mm tloušťky omítky přes 15 mm stěn</t>
  </si>
  <si>
    <t>"dle tabulky navrhovaných skladeb - skladba SN/20" SN20*3</t>
  </si>
  <si>
    <t>"dle tabulky navrhovaných skladeb - skladba SN/23" SN23*3</t>
  </si>
  <si>
    <t>119</t>
  </si>
  <si>
    <t>622325113</t>
  </si>
  <si>
    <t>Oprava vnější vápenné hladké omítky členitosti 1 stěn v rozsahu přes 30 do 50 %</t>
  </si>
  <si>
    <t>-1612288631</t>
  </si>
  <si>
    <t>Oprava vápenné omítky vnějších ploch stupně členitosti 1 hladké stěn, v rozsahu opravované plochy přes 30 do 50%</t>
  </si>
  <si>
    <t>120</t>
  </si>
  <si>
    <t>631342112</t>
  </si>
  <si>
    <t>Mazanina tl do 80 mm z betonu lehkého tepelně-izolačního polystyrenového 500 kg/m3</t>
  </si>
  <si>
    <t>1763966803</t>
  </si>
  <si>
    <t>Mazanina z betonu lehkého tepelně-izolačního polystyrénového tl. přes 50 do 80 mm, objemové hmotnosti 500 kg/m3</t>
  </si>
  <si>
    <t>"dle tabulky navrhovaných skladeb - skladba PN/07" PN07*0,05</t>
  </si>
  <si>
    <t>"dle tabulky navrhovaných skladeb - skladba PN/08" PN08*0,065</t>
  </si>
  <si>
    <t>121</t>
  </si>
  <si>
    <t>631362021</t>
  </si>
  <si>
    <t>Výztuž mazanin svařovanými sítěmi Kari</t>
  </si>
  <si>
    <t>59629833</t>
  </si>
  <si>
    <t>Výztuž mazanin ze svařovaných sítí z drátů typu KARI</t>
  </si>
  <si>
    <t>výztuž potěru</t>
  </si>
  <si>
    <t>"dle tabulky navrhovaných skladeb - skladba PN/01" PN01*3,03*0,001</t>
  </si>
  <si>
    <t>"dle tabulky navrhovaných skladeb - skladba PN/02a" PN02a*3,03*0,001</t>
  </si>
  <si>
    <t>"dle tabulky navrhovaných skladeb - skladba PN/02b" PN02b*3,03*0,001</t>
  </si>
  <si>
    <t>"dle tabulky navrhovaných skladeb - skladba PN/03" PN03*3,03*0,001</t>
  </si>
  <si>
    <t>"dle tabulky navrhovaných skladeb - skladba PN/04a" PN04a*3,03*0,001</t>
  </si>
  <si>
    <t>"dle tabulky navrhovaných skladeb - skladba PN/04b" PN04b*3,03*0,001</t>
  </si>
  <si>
    <t>"dle tabulky navrhovaných skladeb - skladba PN/05" PN05*3,03*0,001</t>
  </si>
  <si>
    <t>"dle tabulky navrhovaných skladeb - skladba PN/06a" PN06a*3,03*0,001</t>
  </si>
  <si>
    <t>"dle tabulky navrhovaných skladeb - skladba PN/07" PN07*3,03*0,001</t>
  </si>
  <si>
    <t>"dle tabulky navrhovaných skladeb - skladba PN/08" PN08*3,03*0,001</t>
  </si>
  <si>
    <t>"dle tabulky navrhovaných skladeb - skladba PN/09" PN09*3,03*0,001</t>
  </si>
  <si>
    <t>"dle tabulky navrhovaných skladeb - skladba PN/10" PN10*3,03*0,001</t>
  </si>
  <si>
    <t>122</t>
  </si>
  <si>
    <t>632451233</t>
  </si>
  <si>
    <t>Potěr cementový samonivelační litý C25 tl přes 40 do 45 mm</t>
  </si>
  <si>
    <t>36916403</t>
  </si>
  <si>
    <t>Potěr cementový samonivelační litý tř. C 25, tl. přes 40 do 45 mm</t>
  </si>
  <si>
    <t>"dle tabulky navrhovaných skladeb - skladba PN/09" PN09</t>
  </si>
  <si>
    <t>123</t>
  </si>
  <si>
    <t>632451234</t>
  </si>
  <si>
    <t>Potěr cementový samonivelační litý C25 tl přes 45 do 50 mm</t>
  </si>
  <si>
    <t>694027267</t>
  </si>
  <si>
    <t>Potěr cementový samonivelační litý tř. C 25, tl. přes 45 do 50 mm</t>
  </si>
  <si>
    <t>"dle tabulky navrhovaných skladeb - skladba PN/01" PN01</t>
  </si>
  <si>
    <t>"dle tabulky navrhovaných skladeb - skladba PN/02a" PN02a</t>
  </si>
  <si>
    <t>"dle tabulky navrhovaných skladeb - skladba PN/03" PN03</t>
  </si>
  <si>
    <t>"dle tabulky navrhovaných skladeb - skladba PN/04a" PN04a</t>
  </si>
  <si>
    <t>"dle tabulky navrhovaných skladeb - skladba PN/04b" PN04b</t>
  </si>
  <si>
    <t>"dle tabulky navrhovaných skladeb - skladba PN/05" PN05</t>
  </si>
  <si>
    <t>"dle tabulky navrhovaných skladeb - skladba PN/06a" PN06a</t>
  </si>
  <si>
    <t>"dle tabulky navrhovaných skladeb - skladba PN/07" PN07</t>
  </si>
  <si>
    <t>"dle tabulky navrhovaných skladeb - skladba PN/08" PN08</t>
  </si>
  <si>
    <t>"dle tabulky navrhovaných skladeb - skladba PN/10" PN10</t>
  </si>
  <si>
    <t>124</t>
  </si>
  <si>
    <t>632451292</t>
  </si>
  <si>
    <t>Příplatek k cementovému samonivelačnímu litému potěru C25 ZKD 5 mm tl přes 50 mm</t>
  </si>
  <si>
    <t>-1659801481</t>
  </si>
  <si>
    <t>Potěr cementový samonivelační litý Příplatek k cenám za každých dalších i započatých 5 mm tloušťky přes 50 mm tř. C 25</t>
  </si>
  <si>
    <t>"dle tabulky navrhovaných skladeb - skladba PN/01" PN01*7</t>
  </si>
  <si>
    <t>"dle tabulky navrhovaných skladeb - skladba PN/02a" PN02a*7</t>
  </si>
  <si>
    <t>"dle tabulky navrhovaných skladeb - skladba PN/03" PN03*7</t>
  </si>
  <si>
    <t>"dle tabulky navrhovaných skladeb - skladba PN/04a" PN04a*7</t>
  </si>
  <si>
    <t>"dle tabulky navrhovaných skladeb - skladba PN/05" PN05*7</t>
  </si>
  <si>
    <t>"dle tabulky navrhovaných skladeb - skladba PN/06a" PN06a*7</t>
  </si>
  <si>
    <t>125</t>
  </si>
  <si>
    <t>632481213</t>
  </si>
  <si>
    <t>Separační vrstva z PE fólie</t>
  </si>
  <si>
    <t>1668808442</t>
  </si>
  <si>
    <t>Separační vrstva k oddělení podlahových vrstev z polyetylénové fólie</t>
  </si>
  <si>
    <t>126</t>
  </si>
  <si>
    <t>632481215</t>
  </si>
  <si>
    <t>Separační vrstva z geotextilie</t>
  </si>
  <si>
    <t>-1220579394</t>
  </si>
  <si>
    <t>Separační vrstva k oddělení podlahových vrstev z geotextilie</t>
  </si>
  <si>
    <t>"dle tabulky navrhovaných skladeb - skladba PN/01" 3,72+3,36+6,92+2,82+32,1+4,21+12,32+4,35+7,17+1,44+1,45+2,15+2,14+14,62+6,33+3,71+1,73</t>
  </si>
  <si>
    <t>"dle tabulky navrhovaných skladeb - skladba PN/02a" 10,34+2,38+1,45+4,83+213,49+86,71+38,41+12,63+4,81+11,63+3,8+5,39+10,8+7,74+7,93+21,58+51,8+33,3</t>
  </si>
  <si>
    <t>"dle tabulky navrhovaných skladeb - skladba PN/02b" PN02b*2</t>
  </si>
  <si>
    <t>"dle tabulky navrhovaných skladeb - skladba PN/03" 53,22</t>
  </si>
  <si>
    <t>"dle tabulky navrhovaných skladeb - skladba PN/04a" 14,76</t>
  </si>
  <si>
    <t>"dle tabulky navrhovaných skladeb - skladba PN/04b" 8,67+3,62</t>
  </si>
  <si>
    <t>"dle tabulky navrhovaných skladeb - skladba PN/05" 4,7+11,74+11,32</t>
  </si>
  <si>
    <t>"dle tabulky navrhovaných skladeb - skladba PN/06a" 14,07+3,77+1,51</t>
  </si>
  <si>
    <t>"dle tabulky navrhovaných skladeb - skladba PN/06b" 5,75</t>
  </si>
  <si>
    <t>"dle tabulky navrhovaných skladeb - skladba PN/07" 16,85+2,8+8,22+2,355*4,435+112,23+18,21+8,13+7,04+4,92+62,35+10,31+39,38</t>
  </si>
  <si>
    <t>"dle tabulky navrhovaných skladeb - skladba PN/08" 120,15+58,66+60,2+58,05+38,96+38,4+59,87+39,14+43,25+9,11+18,79+44,93</t>
  </si>
  <si>
    <t>"dle tabulky navrhovaných skladeb - skladba PN/13" 5,44</t>
  </si>
  <si>
    <t>127</t>
  </si>
  <si>
    <t>635321121</t>
  </si>
  <si>
    <t>Násyp pod podlahy ze skleněného recyklátu (pěnového skla) s udusáním</t>
  </si>
  <si>
    <t>2017536899</t>
  </si>
  <si>
    <t>Násyp z recyklátu pod podlahy s udusáním a urovnáním povrchu, z recyklátu skleněného (pěnového skla)</t>
  </si>
  <si>
    <t>"dle tabulky navrhovaných skladeb - skladba PN/02b" 76,93+33,79+27,44</t>
  </si>
  <si>
    <t>PN02b*0,26+PN05*0,26+PN06a*0,26+PN02a*0,26+PN01*0,26+PN03*0,26+PN07*(0,05+0,89)/2+PN08*(0,16+0,4)/2+PN13*0,1</t>
  </si>
  <si>
    <t>128</t>
  </si>
  <si>
    <t>941111122</t>
  </si>
  <si>
    <t>Montáž lešení řadového trubkového lehkého s podlahami zatížení do 200 kg/m2 š od 0,9 do 1,2 m v přes 10 do 25 m</t>
  </si>
  <si>
    <t>-28066466</t>
  </si>
  <si>
    <t>Montáž lešení řadového trubkového lehkého pracovního s podlahami s provozním zatížením tř. 3 do 200 kg/m2 šířky tř. W09 od 0,9 do 1,2 m, výšky přes 10 do 25 m</t>
  </si>
  <si>
    <t>"Z" 255+210+510</t>
  </si>
  <si>
    <t>"V" 206+253+244</t>
  </si>
  <si>
    <t>"JV" 335+6*15,5</t>
  </si>
  <si>
    <t>"J" 788</t>
  </si>
  <si>
    <t>129</t>
  </si>
  <si>
    <t>94111122R</t>
  </si>
  <si>
    <t>Příplatek k lešení řadovému trubkovému lehkému s podlahami š 1,2 m v 25 m za první a ZKD den použití po dobu realizace stavby</t>
  </si>
  <si>
    <t>-1744556536</t>
  </si>
  <si>
    <t>Montáž lešení řadového trubkového lehkého pracovního s podlahami s provozním zatížením tř. 3 do 200 kg/m2 Příplatek za první a každý další den použití lešení k ceně -1122</t>
  </si>
  <si>
    <t>130</t>
  </si>
  <si>
    <t>941111822</t>
  </si>
  <si>
    <t>Demontáž lešení řadového trubkového lehkého s podlahami zatížení do 200 kg/m2 š od 0,9 do 1,2 m v přes 10 do 25 m</t>
  </si>
  <si>
    <t>1968833600</t>
  </si>
  <si>
    <t>Demontáž lešení řadového trubkového lehkého pracovního s podlahami s provozním zatížením tř. 3 do 200 kg/m2 šířky tř. W09 od 0,9 do 1,2 m, výšky přes 10 do 25 m</t>
  </si>
  <si>
    <t>131</t>
  </si>
  <si>
    <t>943111111</t>
  </si>
  <si>
    <t>Montáž lešení prostorového trubkového lehkého bez podlah zatížení do 200 kg/m2 v do 10 m</t>
  </si>
  <si>
    <t>-867176842</t>
  </si>
  <si>
    <t>Montáž lešení prostorového trubkového lehkého pracovního bez podlah s provozním zatížením tř. 3 do 200 kg/m2, výšky do 10 m</t>
  </si>
  <si>
    <t>"dle tabulky navrhovaných skladeb - skladba PN/01" PN01*2</t>
  </si>
  <si>
    <t>"dle tabulky navrhovaných skladeb - skladba PN/02a" PN02a*2</t>
  </si>
  <si>
    <t>"dle tabulky navrhovaných skladeb - skladba PN/03" PN03*2</t>
  </si>
  <si>
    <t>"dle tabulky navrhovaných skladeb - skladba PN/04a" PN04a*2</t>
  </si>
  <si>
    <t>"dle tabulky navrhovaných skladeb - skladba PN/04b" PN04b*2</t>
  </si>
  <si>
    <t>"dle tabulky navrhovaných skladeb - skladba PN/05" PN05*2</t>
  </si>
  <si>
    <t>"dle tabulky navrhovaných skladeb - skladba PN/06a" PN06a*2</t>
  </si>
  <si>
    <t>"dle tabulky navrhovaných skladeb - skladba PN/07" PN07*2</t>
  </si>
  <si>
    <t>"dle tabulky navrhovaných skladeb - skladba PN/08" PN08*2</t>
  </si>
  <si>
    <t>"dle tabulky navrhovaných skladeb - skladba PN/09" PN09*2</t>
  </si>
  <si>
    <t>"dle tabulky navrhovaných skladeb - skladba PN/10" PN10*2</t>
  </si>
  <si>
    <t>132</t>
  </si>
  <si>
    <t>94311121R</t>
  </si>
  <si>
    <t>Příplatek k lešení prostorovému trubkovému lehkému bez podlah v do 10 m za první a ZKD den použití po dobu realizace stavby</t>
  </si>
  <si>
    <t>1265852576</t>
  </si>
  <si>
    <t>Montáž lešení prostorového trubkového lehkého pracovního bez podlah Příplatek za první a každý další den použití lešení k ceně -1111</t>
  </si>
  <si>
    <t>133</t>
  </si>
  <si>
    <t>943111811</t>
  </si>
  <si>
    <t>Demontáž lešení prostorového trubkového lehkého bez podlah zatížení do 200 kg/m2 v do 10 m</t>
  </si>
  <si>
    <t>1114185678</t>
  </si>
  <si>
    <t>Demontáž lešení prostorového trubkového lehkého pracovního bez podlah s provozním zatížením tř. 3 do 200 kg/m2, výšky do 10 m</t>
  </si>
  <si>
    <t>134</t>
  </si>
  <si>
    <t>944611111</t>
  </si>
  <si>
    <t>Montáž ochranné plachty z textilie z umělých vláken</t>
  </si>
  <si>
    <t>-2053448416</t>
  </si>
  <si>
    <t>Montáž ochranné plachty zavěšené na konstrukci lešení z textilie z umělých vláken</t>
  </si>
  <si>
    <t>135</t>
  </si>
  <si>
    <t>94461121R</t>
  </si>
  <si>
    <t>Příplatek k ochranné plachtě za první a ZKD den použití po dobu realizace stavby</t>
  </si>
  <si>
    <t>1152465555</t>
  </si>
  <si>
    <t>Montáž ochranné plachty Příplatek za první a každý další den použití plachty k ceně -1111</t>
  </si>
  <si>
    <t>136</t>
  </si>
  <si>
    <t>944611811</t>
  </si>
  <si>
    <t>Demontáž ochranné plachty z textilie z umělých vláken</t>
  </si>
  <si>
    <t>1824788018</t>
  </si>
  <si>
    <t>Demontáž ochranné plachty zavěšené na konstrukci lešení z textilie z umělých vláken</t>
  </si>
  <si>
    <t>137</t>
  </si>
  <si>
    <t>953961214</t>
  </si>
  <si>
    <t>Kotvy chemickou patronou M 16 hl 125 mm do betonu, ŽB nebo kamene s vyvrtáním otvoru</t>
  </si>
  <si>
    <t>1550096498</t>
  </si>
  <si>
    <t>Kotvy chemické s vyvrtáním otvoru do betonu, železobetonu nebo tvrdého kamene chemická patrona, velikost M 16, hloubka 125 mm</t>
  </si>
  <si>
    <t>"schodiště 3.NP/4.NP - dle výkresu tvaru" 26</t>
  </si>
  <si>
    <t>138</t>
  </si>
  <si>
    <t>953965132</t>
  </si>
  <si>
    <t>Kotevní šroub pro chemické kotvy M 16 dl 260 mm</t>
  </si>
  <si>
    <t>1885734840</t>
  </si>
  <si>
    <t>Kotvy chemické s vyvrtáním otvoru kotevní šrouby pro chemické kotvy, velikost M 16, délka 260 mm</t>
  </si>
  <si>
    <t>139</t>
  </si>
  <si>
    <t>974031664</t>
  </si>
  <si>
    <t>Vysekání rýh ve zdivu cihelném pro vtahování nosníků hl do 150 mm v do 150 mm</t>
  </si>
  <si>
    <t>-2020055863</t>
  </si>
  <si>
    <t>Vysekání rýh ve zdivu cihelném na maltu vápennou nebo vápenocementovou pro vtahování nosníků do zdí, před vybouráním otvoru do hl. 150 mm, při v. nosníku do 150 mm</t>
  </si>
  <si>
    <t>"dle tabulky překladů - PŘ41" 2*2*0,9</t>
  </si>
  <si>
    <t>"dle tabulky překladů - PŘ42" 3*2*1,3</t>
  </si>
  <si>
    <t>"dle tabulky překladů - PŘ43" 1*2*1,5</t>
  </si>
  <si>
    <t>"dle tabulky překladů - PŘ44" 2*2*1,0</t>
  </si>
  <si>
    <t>"dle tabulky překladů - PŘ45" 3*2*1,1</t>
  </si>
  <si>
    <t>"dle tabulky překladů - PŘ46" 1*2*1,08</t>
  </si>
  <si>
    <t>"dle tabulky překladů - PŘ47" 1*2*2,25</t>
  </si>
  <si>
    <t>"dle tabulky překladů - PŘ41" 1*2*0,9</t>
  </si>
  <si>
    <t>"dle tabulky překladů - PŘ44" 1*2*1,0</t>
  </si>
  <si>
    <t>140</t>
  </si>
  <si>
    <t>974031666</t>
  </si>
  <si>
    <t>Vysekání rýh ve zdivu cihelném pro vtahování nosníků hl do 150 mm v do 250 mm</t>
  </si>
  <si>
    <t>611408751</t>
  </si>
  <si>
    <t>Vysekání rýh ve zdivu cihelném na maltu vápennou nebo vápenocementovou pro vtahování nosníků do zdí, před vybouráním otvoru do hl. 150 mm, při v. nosníku do 250 mm</t>
  </si>
  <si>
    <t>"dle tabulky překladů - PŘ09" 2*1,31</t>
  </si>
  <si>
    <t>"dle tabulky překladů - PŘ10" 3*1,2</t>
  </si>
  <si>
    <t>"dle tabulky překladů - PŘ11" 2*1,2</t>
  </si>
  <si>
    <t>"dle tabulky překladů - PŘ12" 4*1,6</t>
  </si>
  <si>
    <t>"dle tabulky překladů - PŘ13" 4*1,3</t>
  </si>
  <si>
    <t>"dle tabulky překladů - PŘ15" 3*1,15</t>
  </si>
  <si>
    <t>"dle tabulky překladů - PŘ16" 3*1,25</t>
  </si>
  <si>
    <t>"dle tabulky překladů - PŘ17" 2*1,5</t>
  </si>
  <si>
    <t>"dle tabulky překladů - PŘ18" 4*1,58</t>
  </si>
  <si>
    <t>"dle tabulky překladů - PŘ19" 1*1,4</t>
  </si>
  <si>
    <t>"dle tabulky překladů - PŘ20" 4*1,55</t>
  </si>
  <si>
    <t>"dle tabulky překladů - PŘ21" 3*1,4</t>
  </si>
  <si>
    <t>"dle tabulky překladů - PŘ22" 3*1,05</t>
  </si>
  <si>
    <t>"dle tabulky překladů - PŘ23" 4*1,79</t>
  </si>
  <si>
    <t>"dle tabulky překladů - PŘ24" 4*1,91</t>
  </si>
  <si>
    <t>"dle tabulky překladů - PŘ25" 4*1,72</t>
  </si>
  <si>
    <t>"dle tabulky překladů - PŘ37" 3*2,46</t>
  </si>
  <si>
    <t>"dle tabulky překladů - PŘ38" 1*1,63</t>
  </si>
  <si>
    <t>"dle tabulky překladů - PŘ28" 3*1,35</t>
  </si>
  <si>
    <t>"dle tabulky překladů - PŘ30" 4*1,38</t>
  </si>
  <si>
    <t>"dle tabulky překladů - PŘ31" 4*1,69</t>
  </si>
  <si>
    <t>"dle tabulky překladů - PŘ32" 4*1,3</t>
  </si>
  <si>
    <t>"dle tabulky překladů - PŘ33" 2*1,35</t>
  </si>
  <si>
    <t>"dle tabulky překladů - PŘ34" 2*1,5</t>
  </si>
  <si>
    <t>"dle tabulky překladů - PŘ35" 2*1,53</t>
  </si>
  <si>
    <t>"dle tabulky překladů - PŘ36" 3*2,55</t>
  </si>
  <si>
    <t>141</t>
  </si>
  <si>
    <t>974031668</t>
  </si>
  <si>
    <t>Vysekání rýh ve zdivu cihelném pro vtahování nosníků hl do 150 mm v do 350 mm</t>
  </si>
  <si>
    <t>-1396404217</t>
  </si>
  <si>
    <t>Vysekání rýh ve zdivu cihelném na maltu vápennou nebo vápenocementovou pro vtahování nosníků do zdí, před vybouráním otvoru do hl. 150 mm, při v. nosníku do 350 mm</t>
  </si>
  <si>
    <t>"dle tabulky překladů - PŘ26" 2*4,25</t>
  </si>
  <si>
    <t>"dle tabulky překladů - PŘ26" 3*4,3</t>
  </si>
  <si>
    <t>142</t>
  </si>
  <si>
    <t>717515871</t>
  </si>
  <si>
    <t>143</t>
  </si>
  <si>
    <t>-148443375</t>
  </si>
  <si>
    <t>144</t>
  </si>
  <si>
    <t>985232112</t>
  </si>
  <si>
    <t>Hloubkové spárování zdiva aktivovanou maltou spára hl do 80 mm dl přes 6 do 12 m/m2</t>
  </si>
  <si>
    <t>485050882</t>
  </si>
  <si>
    <t>Hloubkové spárování zdiva hloubky přes 40 do 80 mm aktivovanou maltou délky spáry na 1 m2 upravované plochy přes 6 do 12 m</t>
  </si>
  <si>
    <t>"dle tabulky navrhovaných skladeb - skladba SN/18" SN18</t>
  </si>
  <si>
    <t>"dle tabulky navrhovaných skladeb - skladba SN/19" SN19</t>
  </si>
  <si>
    <t>"dle tabulky navrhovaných skladeb - skladba SN/19a" SN19a</t>
  </si>
  <si>
    <t>145</t>
  </si>
  <si>
    <t>985233122</t>
  </si>
  <si>
    <t>Úprava spár po spárování zdiva zdrsněním spára dl přes 6 do 12 m/m2</t>
  </si>
  <si>
    <t>1572373389</t>
  </si>
  <si>
    <t>Úprava spár po spárování zdiva kamenného nebo cihelného délky spáry na 1 m2 upravované plochy přes 6 do 12 m zdrsněním</t>
  </si>
  <si>
    <t>146</t>
  </si>
  <si>
    <t>1059306086</t>
  </si>
  <si>
    <t>147</t>
  </si>
  <si>
    <t>2098257458</t>
  </si>
  <si>
    <t>148</t>
  </si>
  <si>
    <t>-1787218400</t>
  </si>
  <si>
    <t>74,158*4 'Přepočtené koeficientem množství</t>
  </si>
  <si>
    <t>149</t>
  </si>
  <si>
    <t>-1891614458</t>
  </si>
  <si>
    <t>150</t>
  </si>
  <si>
    <t>203463234</t>
  </si>
  <si>
    <t>711</t>
  </si>
  <si>
    <t>Izolace proti vodě, vlhkosti a plynům</t>
  </si>
  <si>
    <t>151</t>
  </si>
  <si>
    <t>711141559</t>
  </si>
  <si>
    <t>Provedení izolace proti zemní vlhkosti pásy přitavením vodorovné NAIP</t>
  </si>
  <si>
    <t>-2022258136</t>
  </si>
  <si>
    <t>Provedení izolace proti zemní vlhkosti pásy přitavením NAIP na ploše vodorovné V</t>
  </si>
  <si>
    <t>"dle tabulky navrhovaných skladeb - skladba PN/13" PN13</t>
  </si>
  <si>
    <t>152</t>
  </si>
  <si>
    <t>62853004</t>
  </si>
  <si>
    <t>pás asfaltový natavitelný modifikovaný SBS tl 4,0mm s vložkou ze skleněné tkaniny a spalitelnou PE fólií nebo jemnozrnným minerálním posypem na horním povrchu</t>
  </si>
  <si>
    <t>18541858</t>
  </si>
  <si>
    <t>883,49*1,1655 'Přepočtené koeficientem množství</t>
  </si>
  <si>
    <t>153</t>
  </si>
  <si>
    <t>711193121</t>
  </si>
  <si>
    <t>Izolace proti vlhkosti na vodorovné ploše těsnicí hmotou minerální na bázi cementu a disperze dvousložková</t>
  </si>
  <si>
    <t>1822920627</t>
  </si>
  <si>
    <t>Izolace proti zemní vlhkosti ostatní těsnicí hmotou dvousložkovou na bázi cementu na ploše vodorovné V</t>
  </si>
  <si>
    <t>"dle tabulky navrhovaných skladeb - skladba PN/05" 4,7</t>
  </si>
  <si>
    <t>"dle tabulky navrhovaných skladeb - skladba PN/07" 4,92</t>
  </si>
  <si>
    <t>154</t>
  </si>
  <si>
    <t>711491471</t>
  </si>
  <si>
    <t>Provedení izolace proti vodě volně položenou pojistně hydroizolační fólií na vodorovné ploše</t>
  </si>
  <si>
    <t>1231325547</t>
  </si>
  <si>
    <t>Provedení pojistné izolace proti vodě fólií položenou volně s přelepením spojů na ploše vodorovné V</t>
  </si>
  <si>
    <t>"dle tabulky navrhovaných skladeb - skladba PN/11" PN11</t>
  </si>
  <si>
    <t>155</t>
  </si>
  <si>
    <t>28329038</t>
  </si>
  <si>
    <t>fólie kontaktní difuzně propustná pro doplňkovou hydroizolační vrstvu skládaných větraných fasád s otevřenými spárami (spára max 20 mm, max.20% plochy)</t>
  </si>
  <si>
    <t>-855616156</t>
  </si>
  <si>
    <t>246,81*1,0605 'Přepočtené koeficientem množství</t>
  </si>
  <si>
    <t>156</t>
  </si>
  <si>
    <t>998711103</t>
  </si>
  <si>
    <t>Přesun hmot tonážní pro izolace proti vodě, vlhkosti a plynům v objektech v přes 12 do 60 m</t>
  </si>
  <si>
    <t>1346636062</t>
  </si>
  <si>
    <t>Přesun hmot pro izolace proti vodě, vlhkosti a plynům stanovený z hmotnosti přesunovaného materiálu vodorovná dopravní vzdálenost do 50 m v objektech výšky přes 12 do 60 m</t>
  </si>
  <si>
    <t>713</t>
  </si>
  <si>
    <t>Izolace tepelné</t>
  </si>
  <si>
    <t>157</t>
  </si>
  <si>
    <t>713111127</t>
  </si>
  <si>
    <t>Montáž izolace tepelné spodem stropů lepením celoplošně rohoží, pásů, dílců, desek</t>
  </si>
  <si>
    <t>-115906626</t>
  </si>
  <si>
    <t>Montáž tepelné izolace stropů rohožemi, pásy, dílci, deskami, bloky (izolační materiál ve specifikaci) rovných spodem lepením celoplošně</t>
  </si>
  <si>
    <t>158</t>
  </si>
  <si>
    <t>28375813</t>
  </si>
  <si>
    <t>deska EPS S pro aplikace bez zatížení λ=0,042-0,043 tl 20mm</t>
  </si>
  <si>
    <t>-1586988303</t>
  </si>
  <si>
    <t>845,134*1,05 'Přepočtené koeficientem množství</t>
  </si>
  <si>
    <t>159</t>
  </si>
  <si>
    <t>713111136</t>
  </si>
  <si>
    <t>Montáž izolace tepelné stropů volně kladenými rohožemi, pásy, dílci, deskami mezi trámy</t>
  </si>
  <si>
    <t>-362591225</t>
  </si>
  <si>
    <t>Montáž tepelné izolace stropů rohožemi, pásy, dílci, deskami, bloky (izolační materiál ve specifikaci) žebrových spodem kladenými volně na podbití mezi trámy</t>
  </si>
  <si>
    <t>"dle tabulky navrhovaných skladeb - skladba ST/01" 16,85+2,8+8,22+112,23+120,15+58,66+60,2+58,05+38,96+38,4+59,87+39,14+43,25+39,38+9,11+18,79+44,93</t>
  </si>
  <si>
    <t>18,21+8,13+7,04+4,92+62,35+4,5*2,6+10,31-1,97*6,11</t>
  </si>
  <si>
    <t>"dle tabulky navrhovaných skladeb - skladba ST/02" 1,97*6,11</t>
  </si>
  <si>
    <t>"dle tabulky navrhovaných skladeb - skladba ST/03" 24,94+34,6+24,85+48,51+16,85+5,24+2,23+36,81+21,23+7,23+10,41+8,97+13,1+2,79+12,47+1,42</t>
  </si>
  <si>
    <t>160</t>
  </si>
  <si>
    <t>63152108</t>
  </si>
  <si>
    <t>pás tepelně izolační univerzální λ=0,032-0,033 tl 200mm</t>
  </si>
  <si>
    <t>-1002780771</t>
  </si>
  <si>
    <t>"dle tabulky navrhovaných skladeb - skladba ST/02" ST02</t>
  </si>
  <si>
    <t>12,037*1,05 'Přepočtené koeficientem množství</t>
  </si>
  <si>
    <t>161</t>
  </si>
  <si>
    <t>63152120</t>
  </si>
  <si>
    <t>pás tepelně izolační univerzální λ=0,032-0,033 tl 240mm</t>
  </si>
  <si>
    <t>-1664286744</t>
  </si>
  <si>
    <t>pás tepelně izolační univerzální λ=0,032-0,033 tl 220mm</t>
  </si>
  <si>
    <t>"dle tabulky navrhovaných skladeb - skladba ST/01" ST01</t>
  </si>
  <si>
    <t>879,613*1,05 'Přepočtené koeficientem množství</t>
  </si>
  <si>
    <t>162</t>
  </si>
  <si>
    <t>6315212R</t>
  </si>
  <si>
    <t>pás tepelně izolační univerzální λ=0,032-0,033 tl 360mm</t>
  </si>
  <si>
    <t>-1433412963</t>
  </si>
  <si>
    <t>"dle tabulky navrhovaných skladeb - skladba ST/03" ST03</t>
  </si>
  <si>
    <t>271,65*1,05 'Přepočtené koeficientem množství</t>
  </si>
  <si>
    <t>163</t>
  </si>
  <si>
    <t>713111139</t>
  </si>
  <si>
    <t>Montáž izolace tepelné spodem stropů žebrových lepením celoplošně s mechanickým kotvením rohoží, pásů, dílců, desek</t>
  </si>
  <si>
    <t>413658622</t>
  </si>
  <si>
    <t>Montáž tepelné izolace stropů rohožemi, pásy, dílci, deskami, bloky (izolační materiál ve specifikaci) žebrových spodem lepením celoplošně s mechanickým kotvením</t>
  </si>
  <si>
    <t>"klenba dle tabulky navrhovaných skladeb - skladba SC/05" 1,15*(213,49+23,89+94,92)</t>
  </si>
  <si>
    <t>164</t>
  </si>
  <si>
    <t>-1663344932</t>
  </si>
  <si>
    <t>382,145*1,05 'Přepočtené koeficientem množství</t>
  </si>
  <si>
    <t>165</t>
  </si>
  <si>
    <t>713121111</t>
  </si>
  <si>
    <t>Montáž izolace tepelné podlah volně kladenými rohožemi, pásy, dílci, deskami 1 vrstva</t>
  </si>
  <si>
    <t>746832909</t>
  </si>
  <si>
    <t>Montáž tepelné izolace podlah rohožemi, pásy, deskami, dílci, bloky (izolační materiál ve specifikaci) kladenými volně jednovrstvá</t>
  </si>
  <si>
    <t>"dle tabulky navrhovaných skladeb - skladba PN/09" 19,08+101,26+105,77+29,74+164,57+66,11+2,38*3,23+48,51+16,85+2,62+2,23+5,24+12,47+2,79+1,42+13,1</t>
  </si>
  <si>
    <t>7,23+8,97+10,41+7,94</t>
  </si>
  <si>
    <t>"dle tabulky navrhovaných skladeb - skladba PN/10" 161,38+34,6+24,94+36,81</t>
  </si>
  <si>
    <t>166</t>
  </si>
  <si>
    <t>63482224</t>
  </si>
  <si>
    <t>deska tepelně izolační z pěnového skla s kašírovanou fólií se skelným vláknem podlahová λ=0,045-0,048 tl 40mm</t>
  </si>
  <si>
    <t>457592483</t>
  </si>
  <si>
    <t>138,16*1,05 'Přepočtené koeficientem množství</t>
  </si>
  <si>
    <t>167</t>
  </si>
  <si>
    <t>28375907</t>
  </si>
  <si>
    <t>deska EPS 150 pro konstrukce s vysokým zatížením λ=0,035 tl 30mm</t>
  </si>
  <si>
    <t>-1199840553</t>
  </si>
  <si>
    <t>27,05*1,05 'Přepočtené koeficientem množství</t>
  </si>
  <si>
    <t>168</t>
  </si>
  <si>
    <t>28376415</t>
  </si>
  <si>
    <t>deska XPS hrana polodrážková a hladký povrch 300kPA tl 30mm</t>
  </si>
  <si>
    <t>2093397295</t>
  </si>
  <si>
    <t>246,81*1,05 'Přepočtené koeficientem množství</t>
  </si>
  <si>
    <t>169</t>
  </si>
  <si>
    <t>28375991</t>
  </si>
  <si>
    <t>deska EPS 150 pro konstrukce s vysokým zatížením λ=0,035 tl 160mm</t>
  </si>
  <si>
    <t>-108175294</t>
  </si>
  <si>
    <t>739,89*1,05 'Přepočtené koeficientem množství</t>
  </si>
  <si>
    <t>170</t>
  </si>
  <si>
    <t>28376551</t>
  </si>
  <si>
    <t>deska polystyrénová pro snížení kročejového hluku (max. zatížení 4 kN/m2) tl 20mm</t>
  </si>
  <si>
    <t>1289225280</t>
  </si>
  <si>
    <t>891,727*1,05 'Přepočtené koeficientem množství</t>
  </si>
  <si>
    <t>171</t>
  </si>
  <si>
    <t>28376552</t>
  </si>
  <si>
    <t>deska polystyrénová pro snížení kročejového hluku (max. zatížení 4 kN/m2) tl 25mm</t>
  </si>
  <si>
    <t>404362870</t>
  </si>
  <si>
    <t>172</t>
  </si>
  <si>
    <t>713131151</t>
  </si>
  <si>
    <t>Montáž izolace tepelné stěn a základů volně vloženými rohožemi, pásy, dílci, deskami 1 vrstva</t>
  </si>
  <si>
    <t>-1560182188</t>
  </si>
  <si>
    <t>Montáž tepelné izolace stěn rohožemi, pásy, deskami, dílci, bloky (izolační materiál ve specifikaci) vložením jednovrstvě</t>
  </si>
  <si>
    <t>173</t>
  </si>
  <si>
    <t>28376504</t>
  </si>
  <si>
    <t>deska izolační PIR s oboustranným textilním rounem tl 140mm</t>
  </si>
  <si>
    <t>-555018558</t>
  </si>
  <si>
    <t>12,8*1,05 'Přepočtené koeficientem množství</t>
  </si>
  <si>
    <t>174</t>
  </si>
  <si>
    <t>713151111</t>
  </si>
  <si>
    <t>Montáž izolace tepelné střech šikmých kladené volně mezi krokve rohoží, pásů, desek</t>
  </si>
  <si>
    <t>-1447783587</t>
  </si>
  <si>
    <t>Montáž tepelné izolace střech šikmých rohožemi, pásy, deskami (izolační materiál ve specifikaci) kladenými volně mezi krokve</t>
  </si>
  <si>
    <t>"dle tabulky navrhovaných skladeb - skladba STR/01" STR01</t>
  </si>
  <si>
    <t>"dle tabulky navrhovaných skladeb - skladba STR/02" STR02</t>
  </si>
  <si>
    <t>"dle tabulky navrhovaných skladeb - skladba STR/03" STR03</t>
  </si>
  <si>
    <t>175</t>
  </si>
  <si>
    <t>63148157</t>
  </si>
  <si>
    <t>deska tepelně izolační minerální univerzální λ=0,035 tl 160mm</t>
  </si>
  <si>
    <t>-333821239</t>
  </si>
  <si>
    <t>1467,407*1,02 'Přepočtené koeficientem množství</t>
  </si>
  <si>
    <t>176</t>
  </si>
  <si>
    <t>998713103</t>
  </si>
  <si>
    <t>Přesun hmot tonážní pro izolace tepelné v objektech v přes 12 do 24 m</t>
  </si>
  <si>
    <t>982465592</t>
  </si>
  <si>
    <t>Přesun hmot pro izolace tepelné stanovený z hmotnosti přesunovaného materiálu vodorovná dopravní vzdálenost do 50 m v objektech výšky přes 12 m do 24 m</t>
  </si>
  <si>
    <t>751</t>
  </si>
  <si>
    <t>177</t>
  </si>
  <si>
    <t>751526749</t>
  </si>
  <si>
    <t>Montáž protidešťové stříšky nebo výfukové hlavice do plastového potrubí kruhové bez příruby D přes 100 do 200 mm</t>
  </si>
  <si>
    <t>-808859378</t>
  </si>
  <si>
    <t>Montáž protidešťové stříšky nebo výfukové hlavice do plastového potrubí kruhové bez příruby, průměru přes 100 do 200 mm</t>
  </si>
  <si>
    <t>178</t>
  </si>
  <si>
    <t>42974007</t>
  </si>
  <si>
    <t>stříška protidešťová s lemem Pz D 200mm</t>
  </si>
  <si>
    <t>-1712631525</t>
  </si>
  <si>
    <t>"dle tabulky klempířských výrobků - K.20" 1</t>
  </si>
  <si>
    <t>179</t>
  </si>
  <si>
    <t>42974003</t>
  </si>
  <si>
    <t>stříška protidešťová s lemem Pz D 125mm</t>
  </si>
  <si>
    <t>1476540610</t>
  </si>
  <si>
    <t>"dle tabulky klempířských výrobků - K.21" 8</t>
  </si>
  <si>
    <t>180</t>
  </si>
  <si>
    <t>998751102</t>
  </si>
  <si>
    <t>Přesun hmot tonážní pro vzduchotechniku v objektech výšky přes 12 do 24 m</t>
  </si>
  <si>
    <t>1284722428</t>
  </si>
  <si>
    <t>Přesun hmot pro vzduchotechniku stanovený z hmotnosti přesunovaného materiálu vodorovná dopravní vzdálenost do 100 m v objektech výšky přes 12 do 24 m</t>
  </si>
  <si>
    <t>181</t>
  </si>
  <si>
    <t>762085103</t>
  </si>
  <si>
    <t>Montáž kotevních želez, příložek, patek nebo táhel</t>
  </si>
  <si>
    <t>-1709090077</t>
  </si>
  <si>
    <t>Montáž ocelových spojovacích prostředků (materiál ve specifikaci) kotevních želez příložek, patek, táhel</t>
  </si>
  <si>
    <t>"spojovací prvky dle výkresu tvaru" 4</t>
  </si>
  <si>
    <t>182</t>
  </si>
  <si>
    <t>54825203</t>
  </si>
  <si>
    <t>kování tesařské úhelník 90° typ4 90x105x105x3,0mm</t>
  </si>
  <si>
    <t>-1352372524</t>
  </si>
  <si>
    <t>183</t>
  </si>
  <si>
    <t>762085112</t>
  </si>
  <si>
    <t>Montáž svorníků nebo šroubů dl přes 150 do 300 mm</t>
  </si>
  <si>
    <t>1166994545</t>
  </si>
  <si>
    <t>Montáž ocelových spojovacích prostředků (materiál ve specifikaci) svorníků nebo šroubů délky přes 150 do 300 mm</t>
  </si>
  <si>
    <t>"spojovací prvky dle výkresu tvaru" 40</t>
  </si>
  <si>
    <t>184</t>
  </si>
  <si>
    <t>31140169</t>
  </si>
  <si>
    <t>vrut samořezný do dřeva D 8x300mm zápustná hlava Zn</t>
  </si>
  <si>
    <t>100 kus</t>
  </si>
  <si>
    <t>-396942480</t>
  </si>
  <si>
    <t>40*0,01 'Přepočtené koeficientem množství</t>
  </si>
  <si>
    <t>185</t>
  </si>
  <si>
    <t>762085122</t>
  </si>
  <si>
    <t>Montáž styčníkových desek půdorysné plochy přes 100 do 200 cm2</t>
  </si>
  <si>
    <t>-383029291</t>
  </si>
  <si>
    <t>Montáž ocelových spojovacích prostředků (materiál ve specifikaci) styčníkových desek půdorysné plochy přes 100 do 200 cm2</t>
  </si>
  <si>
    <t>186</t>
  </si>
  <si>
    <t>5482541R</t>
  </si>
  <si>
    <t>kování tesařské děrovaná styčníková deska 84x210x2,0mm</t>
  </si>
  <si>
    <t>1098528413</t>
  </si>
  <si>
    <t>kování tesařské děrovaná styčníková deska 80x240x2,0mm</t>
  </si>
  <si>
    <t>187</t>
  </si>
  <si>
    <t>762086113</t>
  </si>
  <si>
    <t>Montáž KDK hmotnosti prvku přes 10 do 15 kg</t>
  </si>
  <si>
    <t>-866402955</t>
  </si>
  <si>
    <t>Montáž kovových doplňkových konstrukcí (materiál ve specifikaci) hmotnosti prvku přes 10 do 15 kg</t>
  </si>
  <si>
    <t>"dle tabulky oceli - JA 160/80/8" (4*3,4+4*4,4)*25,6</t>
  </si>
  <si>
    <t>144,69</t>
  </si>
  <si>
    <t>188</t>
  </si>
  <si>
    <t>13611228</t>
  </si>
  <si>
    <t>plech ocelový hladký jakost S235JR tl 10mm tabule</t>
  </si>
  <si>
    <t>1290717244</t>
  </si>
  <si>
    <t>"dle tabulky ocelového kotvení" 38,18*0,001</t>
  </si>
  <si>
    <t>189</t>
  </si>
  <si>
    <t>13611238</t>
  </si>
  <si>
    <t>plech ocelový hladký jakost S235JR tl 15mm tabule</t>
  </si>
  <si>
    <t>548000818</t>
  </si>
  <si>
    <t>"dle tabulky ocelového kotvení" 106,5*0,001</t>
  </si>
  <si>
    <t>190</t>
  </si>
  <si>
    <t>14550442</t>
  </si>
  <si>
    <t>profil ocelový svařovaný jakost S355 průřez obdelníkový 160x80x8mm</t>
  </si>
  <si>
    <t>-1567970765</t>
  </si>
  <si>
    <t>profil ocelový svařovaný jakost S355 průřez obdelníkový 120x100x8mm</t>
  </si>
  <si>
    <t>"dle tabulky oceli - JA 160/80/8" (4*3,4+4*4,4)*25,6*1,1*0,001</t>
  </si>
  <si>
    <t>191</t>
  </si>
  <si>
    <t>762332131</t>
  </si>
  <si>
    <t>Montáž vázaných kcí krovů pravidelných z hraněného řeziva průřezové pl do 120 cm2</t>
  </si>
  <si>
    <t>2044454365</t>
  </si>
  <si>
    <t>Montáž vázaných konstrukcí krovů střech pultových, sedlových, valbových, stanových čtvercového nebo obdélníkového půdorysu z řeziva hraněného průřezové plochy do 120 cm2</t>
  </si>
  <si>
    <t>"dle tabulky řeziva - kleština KL" 12*3,5</t>
  </si>
  <si>
    <t>192</t>
  </si>
  <si>
    <t>60512125</t>
  </si>
  <si>
    <t>hranol stavební řezivo průřezu do 120cm2 do dl 6m</t>
  </si>
  <si>
    <t>-218322436</t>
  </si>
  <si>
    <t>"dle tabulky řeziva - kleština KL" 12*3,5*0,06*0,16*1,15</t>
  </si>
  <si>
    <t>193</t>
  </si>
  <si>
    <t>762332132</t>
  </si>
  <si>
    <t>Montáž vázaných kcí krovů pravidelných z hraněného řeziva průřezové pl přes 120 do 224 cm2</t>
  </si>
  <si>
    <t>-1627158481</t>
  </si>
  <si>
    <t>Montáž vázaných konstrukcí krovů střech pultových, sedlových, valbových, stanových čtvercového nebo obdélníkového půdorysu z řeziva hraněného průřezové plochy přes 120 do 224 cm2</t>
  </si>
  <si>
    <t>"dle tabulky řeziva - pásek PA3" 30*1,6</t>
  </si>
  <si>
    <t>"dle tabulky řeziva - pásek PA4" 26*1,7</t>
  </si>
  <si>
    <t>"dle tabulky řeziva - pásek PA5" 5*1,7</t>
  </si>
  <si>
    <t>"dle tabulky řeziva - sloupek SL1" 16*2,1</t>
  </si>
  <si>
    <t>"dle tabulky řeziva - námětek NA" 70*2,6</t>
  </si>
  <si>
    <t>"dle tabulky řeziva - krokev KR" 40*9</t>
  </si>
  <si>
    <t>"dle tabulky řeziva - krokev KR2" 16*3,4</t>
  </si>
  <si>
    <t>"dle tabulky řeziva - pozednice PO" 2*17,8</t>
  </si>
  <si>
    <t>"dle tabulky řeziva - pásek PA3" 8*1,6</t>
  </si>
  <si>
    <t>"dle tabulky řeziva - pásek PA4" 6*1,5</t>
  </si>
  <si>
    <t>"dle tabulky řeziva - sloupek SL1" 4*1,2</t>
  </si>
  <si>
    <t>"dle tabulky řeziva - sloupek SL2" 8*0,7</t>
  </si>
  <si>
    <t>"dle tabulky řeziva - pozednice" 1*8,3+1*8,5</t>
  </si>
  <si>
    <t>"dle tabulky řeziva - krokve" 10*5,4</t>
  </si>
  <si>
    <t>"dle tabulky řeziva - kleštiny" 10*3,83</t>
  </si>
  <si>
    <t>194</t>
  </si>
  <si>
    <t>60512130</t>
  </si>
  <si>
    <t>hranol stavební řezivo průřezu do 224cm2 do dl 6m</t>
  </si>
  <si>
    <t>994625719</t>
  </si>
  <si>
    <t>"dle tabulky řeziva - pásek PA3" 30*1,6*0,14*0,14*1,15</t>
  </si>
  <si>
    <t>"dle tabulky řeziva - pásek PA4" 26*1,7*0,14*0,14*1,15</t>
  </si>
  <si>
    <t>"dle tabulky řeziva - pásek PA5" 5*1,7*0,14*0,14*1,15</t>
  </si>
  <si>
    <t>"dle tabulky řeziva - sloupek SL1" 16*2,1*0,14*0,14*1,15</t>
  </si>
  <si>
    <t>"dle tabulky řeziva - námětek NA" 70*2,6*0,16*0,1*1,15</t>
  </si>
  <si>
    <t>"dle tabulky řeziva - krokev KR2" 16*3,4*0,14*0,16*1,15</t>
  </si>
  <si>
    <t>"dle tabulky řeziva - pásek PA3" 8*1,6*0,14*0,14*1,15</t>
  </si>
  <si>
    <t>"dle tabulky řeziva - pásek PA4" 6*1,5*0,14*0,14*1,15</t>
  </si>
  <si>
    <t>"dle tabulky řeziva - sloupek SL1" 4*1,2*0,14*0,14*1,15</t>
  </si>
  <si>
    <t>"dle tabulky řeziva - sloupek SL2" 8*0,7*0,14*0,14*1,15</t>
  </si>
  <si>
    <t>"dle tabulky řeziva - krokve" 10*5,4*0,14*0,16*1,15</t>
  </si>
  <si>
    <t>"dle tabulky řeziva - kleštiny" 10*3,83*0,08*0,16*1,15</t>
  </si>
  <si>
    <t>195</t>
  </si>
  <si>
    <t>60512132</t>
  </si>
  <si>
    <t>hranol stavební řezivo průřezu do 224cm2 přes dl 8m</t>
  </si>
  <si>
    <t>-1360093893</t>
  </si>
  <si>
    <t>"dle tabulky řeziva - krokev KR" 40*9*0,14*0,16*1,15</t>
  </si>
  <si>
    <t>"dle tabulky řeziva - pozednice PO" 2*17,8*0,18*0,12*1,15</t>
  </si>
  <si>
    <t>"dle tabulky řeziva - pozednice" (1*8,3+1*8,5)*0,14*0,12*1,15</t>
  </si>
  <si>
    <t>196</t>
  </si>
  <si>
    <t>762332133</t>
  </si>
  <si>
    <t>Montáž vázaných kcí krovů pravidelných z hraněného řeziva průřezové pl přes 224 do 288 cm2</t>
  </si>
  <si>
    <t>-828986039</t>
  </si>
  <si>
    <t>Montáž vázaných konstrukcí krovů střech pultových, sedlových, valbových, stanových čtvercového nebo obdélníkového půdorysu z řeziva hraněného průřezové plochy přes 224 do 288 cm2</t>
  </si>
  <si>
    <t>"dle tabulky řeziva - krokve KR" 90*10,1+7*8,9+40*8,8</t>
  </si>
  <si>
    <t>"dle tabulky řeziva - pásek PA1" 30*2,6+2*3,5</t>
  </si>
  <si>
    <t>"dle tabulky řeziva - sloupek SL2" 16*5,4</t>
  </si>
  <si>
    <t>"dle tabulky řeziva - výměna VY" 16*2,7</t>
  </si>
  <si>
    <t>"dle tabulky řeziva - pozednice PO" 1*5,1+1*5,5</t>
  </si>
  <si>
    <t>"dle tabulky řeziva - vaznice VA4" 2*17,8</t>
  </si>
  <si>
    <t>"dle tabulky řeziva - vaznice VA5" 2*17,8</t>
  </si>
  <si>
    <t>"dle tabulky řeziva - pásek PA1" 8*3</t>
  </si>
  <si>
    <t>"dle tabulky řeziva - rozpěra RO" 4*5,6</t>
  </si>
  <si>
    <t>"dle tabulky řeziva - hambalek HA" 16*5,9</t>
  </si>
  <si>
    <t>"dle tabulky řeziva - výměna VY" 42*2,7</t>
  </si>
  <si>
    <t>197</t>
  </si>
  <si>
    <t>60512135</t>
  </si>
  <si>
    <t>hranol stavební řezivo průřezu do 288cm2 do dl 6m</t>
  </si>
  <si>
    <t>-3935735</t>
  </si>
  <si>
    <t>"dle tabulky řeziva - pásek PA1" (30*2,6+2*3,5)*0,16*0,18*1,15</t>
  </si>
  <si>
    <t>"dle tabulky řeziva - sloupek SL2" 16*5,4*0,16*0,16*1,15</t>
  </si>
  <si>
    <t>"dle tabulky řeziva - výměna VY" 16*2,7*0,16*0,16*1,15</t>
  </si>
  <si>
    <t>"dle tabulky řeziva - pozednice PO" (1*5,1+1*5,5)*0,16*0,14*1,15</t>
  </si>
  <si>
    <t>"dle tabulky řeziva - pásek PA1" 8*3*0,14*0,18*1,15</t>
  </si>
  <si>
    <t>"dle tabulky řeziva - rozpěra RO" 4*5,6*0,14*0,2*1,15</t>
  </si>
  <si>
    <t>"dle tabulky řeziva - hambalek HA" 16*5,9*0,14*0,2*1,15</t>
  </si>
  <si>
    <t>"dle tabulky řeziva - výměna VY" 42*2,7*0,14*0,18*1,15</t>
  </si>
  <si>
    <t>198</t>
  </si>
  <si>
    <t>60512137</t>
  </si>
  <si>
    <t>hranol stavební řezivo průřezu do 288cm2 přes dl 8m</t>
  </si>
  <si>
    <t>-937357178</t>
  </si>
  <si>
    <t>"dle tabulky řeziva - krokve KR" (90*10,1+7*8,9+40*8,8)*0,16*0,16*1,15</t>
  </si>
  <si>
    <t>"dle tabulky řeziva - vaznice VA4" 2*17,8*0,16*0,18*1,15</t>
  </si>
  <si>
    <t>"dle tabulky řeziva - vaznice VA5" 2*17,8*0,16*0,18*1,15</t>
  </si>
  <si>
    <t>199</t>
  </si>
  <si>
    <t>762332134</t>
  </si>
  <si>
    <t>Montáž vázaných kcí krovů pravidelných z hraněného řeziva průřezové pl přes 288 do 450 cm2</t>
  </si>
  <si>
    <t>1711469534</t>
  </si>
  <si>
    <t>Montáž vázaných konstrukcí krovů střech pultových, sedlových, valbových, stanových čtvercového nebo obdélníkového půdorysu z řeziva hraněného průřezové plochy přes 288 do 450 cm2</t>
  </si>
  <si>
    <t>"dle tabulky řeziva - vaznice VA4" 2*33,5</t>
  </si>
  <si>
    <t>"dle tabulky řeziva - vaznice VA5" 2*33,5</t>
  </si>
  <si>
    <t>"dle tabulky řeziva - vaznice VA6" 1*14</t>
  </si>
  <si>
    <t>"dle tabulky řeziva - ležatý sloupek LSL" 21*5,7+10*5</t>
  </si>
  <si>
    <t>"dle tabulky řeziva - pásek PA2" 48*3</t>
  </si>
  <si>
    <t>"dle tabulky řeziva - rozpěra RO" 11*5,8+1*7,1+5*4,2</t>
  </si>
  <si>
    <t>"dle tabulky řeziva - hambalek HA" 50*6,2+14*2,7+1*7,2+21*4,5</t>
  </si>
  <si>
    <t>"dle tabulky řeziva - ondřejský kříž OK" 24*7,5</t>
  </si>
  <si>
    <t>"dle tabulky řeziva - zavětrování ZA" 10*7,5</t>
  </si>
  <si>
    <t>"dle tabulky řeziva - ležatý sloupek LSL" 8*5,3</t>
  </si>
  <si>
    <t>"dle tabulky řeziva - pásek PA2" 13*3,3</t>
  </si>
  <si>
    <t>"dle tabulky řeziva - ondřejský kříž OK" 8*6,3</t>
  </si>
  <si>
    <t>"dle tabulky řeziva - zavětrování ZA" 4*7,5</t>
  </si>
  <si>
    <t>200</t>
  </si>
  <si>
    <t>60512140</t>
  </si>
  <si>
    <t>hranol stavební řezivo průřezu do 450cm2 do dl 6m</t>
  </si>
  <si>
    <t>-282479977</t>
  </si>
  <si>
    <t>"dle tabulky řeziva - ležatý sloupek LSL" (21*5,7+10*5)*0,16*0,26*1,15</t>
  </si>
  <si>
    <t>"dle tabulky řeziva - pásek PA2" 48*3*0,2*0,18*1,15</t>
  </si>
  <si>
    <t>"dle tabulky řeziva - rozpěra RO" (11*5,8+5*4,2)*0,16*0,2*1,15</t>
  </si>
  <si>
    <t>"dle tabulky řeziva - hambalek HA" (14*2,7+21*4,5)*0,16*0,2*1,15</t>
  </si>
  <si>
    <t>"dle tabulky řeziva - ležatý sloupek LSL" 8*5,3*0,14*0,26*1,15</t>
  </si>
  <si>
    <t>"dle tabulky řeziva - pásek PA2" 13*3,3*0,2*0,18*1,15</t>
  </si>
  <si>
    <t>201</t>
  </si>
  <si>
    <t>60512141</t>
  </si>
  <si>
    <t>hranol stavební řezivo průřezu do 450cm2 dl 6-8m</t>
  </si>
  <si>
    <t>-164348944</t>
  </si>
  <si>
    <t>"dle tabulky řeziva - rozpěra RO" 1*7,1*0,16*0,2*1,15</t>
  </si>
  <si>
    <t>"dle tabulky řeziva - hambalek HA" (50*6,2+1*7,2)*0,16*0,2*1,15</t>
  </si>
  <si>
    <t>"dle tabulky řeziva - ondřejský kříž OK" 24*7,5*0,2*0,18*1,15</t>
  </si>
  <si>
    <t>"dle tabulky řeziva - zavětrování ZA" 10*7,5*0,18*0,18*1,15</t>
  </si>
  <si>
    <t>"dle tabulky řeziva - ondřejský kříž OK" 8*6,3*0,2*0,18*1,15</t>
  </si>
  <si>
    <t>"dle tabulky řeziva - zavětrování ZA" 4*7,5*0,18*0,18*1,15</t>
  </si>
  <si>
    <t>202</t>
  </si>
  <si>
    <t>60512142</t>
  </si>
  <si>
    <t>hranol stavební řezivo průřezu do 450cm2 přes dl 8m</t>
  </si>
  <si>
    <t>-1351558851</t>
  </si>
  <si>
    <t>"dle tabulky řeziva - vaznice VA4" 2*33,5*0,16*0,2*1,15</t>
  </si>
  <si>
    <t>"dle tabulky řeziva - vaznice VA5" 2*33,5*0,16*0,2*1,15</t>
  </si>
  <si>
    <t>"dle tabulky řeziva - vaznice VA6" 1*14*0,16*0,2*1,15</t>
  </si>
  <si>
    <t>203</t>
  </si>
  <si>
    <t>762332135</t>
  </si>
  <si>
    <t>Montáž vázaných kcí krovů pravidelných z hraněného řeziva průřezové pl přes 450 cm2</t>
  </si>
  <si>
    <t>-717239223</t>
  </si>
  <si>
    <t>Montáž vázaných konstrukcí krovů střech pultových, sedlových, valbových, stanových čtvercového nebo obdélníkového půdorysu z řeziva hraněného průřezové plochy přes 450 cm2</t>
  </si>
  <si>
    <t>"dle tabulky řeziva - vaznice VA1" 4*29</t>
  </si>
  <si>
    <t>"dle tabulky řeziva - vaznice VA2" 4*24,75</t>
  </si>
  <si>
    <t>"dle tabulky řeziva - vaznice VA3" 5*23,06</t>
  </si>
  <si>
    <t>"dle tabulky řeziva - ležatý sloupek LSL" 2*6,8</t>
  </si>
  <si>
    <t>"dle tabulky řeziva - vaznice VA1" 2*17,8</t>
  </si>
  <si>
    <t>"dle tabulky řeziva - vaznice VA2" 2*17,8</t>
  </si>
  <si>
    <t>"dle tabulky řeziva - vaznice VA3" 2*17,8</t>
  </si>
  <si>
    <t>204</t>
  </si>
  <si>
    <t>60512146</t>
  </si>
  <si>
    <t>hranol stavební řezivo průřezu nad 450cm2 dl 6-8m</t>
  </si>
  <si>
    <t>1294686914</t>
  </si>
  <si>
    <t>"dle tabulky řeziva - ležatý sloupek LSL" 2*6,8*0,2*0,26*1,15</t>
  </si>
  <si>
    <t>205</t>
  </si>
  <si>
    <t>60512147</t>
  </si>
  <si>
    <t>hranol stavební řezivo průřezu nad 450cm2 přes dl 8m</t>
  </si>
  <si>
    <t>1031127431</t>
  </si>
  <si>
    <t>"dle tabulky řeziva - vaznice VA1" 4*29*0,24*0,2*1,15</t>
  </si>
  <si>
    <t>"dle tabulky řeziva - vaznice VA2" 4*24,75*0,24*0,2*1,15</t>
  </si>
  <si>
    <t>"dle tabulky řeziva - vaznice VA3" 5*23,06*0,3*0,2*1,15</t>
  </si>
  <si>
    <t>"dle tabulky řeziva - vaznice VA1" 2*17,8*0,24*0,2*1,15</t>
  </si>
  <si>
    <t>"dle tabulky řeziva - vaznice VA2" 2*17,8*0,24*0,2*1,15</t>
  </si>
  <si>
    <t>"dle tabulky řeziva - vaznice VA3" 2*17,8*0,32*0,2*1,15</t>
  </si>
  <si>
    <t>206</t>
  </si>
  <si>
    <t>762341210</t>
  </si>
  <si>
    <t>Montáž bednění střech rovných a šikmých sklonu do 60° z hrubých prken na sraz tl do 32 mm</t>
  </si>
  <si>
    <t>-844495821</t>
  </si>
  <si>
    <t>Montáž bednění střech rovných a šikmých sklonu do 60° s vyřezáním otvorů z prken hrubých na sraz tl. do 32 mm</t>
  </si>
  <si>
    <t>207</t>
  </si>
  <si>
    <t>60511081</t>
  </si>
  <si>
    <t>řezivo jehličnaté středové smrk tl 18-32mm dl 4-5m</t>
  </si>
  <si>
    <t>1950167486</t>
  </si>
  <si>
    <t>"dle tabulky navrhovaných skladeb - skladba STR/03" STR03*0,03</t>
  </si>
  <si>
    <t>208</t>
  </si>
  <si>
    <t>762342211</t>
  </si>
  <si>
    <t>Montáž laťování na střechách jednoduchých sklonu do 60° osové vzdálenosti do 150 mm</t>
  </si>
  <si>
    <t>1945291131</t>
  </si>
  <si>
    <t>Montáž laťování střech jednoduchých sklonu do 60° při osové vzdálenosti latí do 150 mm</t>
  </si>
  <si>
    <t>209</t>
  </si>
  <si>
    <t>60514114</t>
  </si>
  <si>
    <t>řezivo jehličnaté lať impregnovaná dl 4 m</t>
  </si>
  <si>
    <t>1950552502</t>
  </si>
  <si>
    <t>"dle tabulky navrhovaných skladeb - skladba STR/01" STR01*6,6*0,04*0,06</t>
  </si>
  <si>
    <t>"dle tabulky navrhovaných skladeb - skladba STR/02" STR02*6,6*0,04*0,06</t>
  </si>
  <si>
    <t>"dle tabulky navrhovaných skladeb - skladba STR/03" STR03*3*0,04*0,06</t>
  </si>
  <si>
    <t>210</t>
  </si>
  <si>
    <t>762342511</t>
  </si>
  <si>
    <t>Montáž kontralatí na podklad bez tepelné izolace</t>
  </si>
  <si>
    <t>1136027544</t>
  </si>
  <si>
    <t>Montáž laťování montáž kontralatí na podklad bez tepelné izolace</t>
  </si>
  <si>
    <t>"gastro" 10*5,4</t>
  </si>
  <si>
    <t>"střecha" 90*10,1+7*8,9+40*8,8+40*9+16*3,4</t>
  </si>
  <si>
    <t>211</t>
  </si>
  <si>
    <t>1236616702</t>
  </si>
  <si>
    <t>"gastro" 10*5,4*0,06*0,04</t>
  </si>
  <si>
    <t>"střecha" (90*10,1+7*8,9+40*8,8+40*9+16*3,4)*0,06*0,04</t>
  </si>
  <si>
    <t>212</t>
  </si>
  <si>
    <t>762353230</t>
  </si>
  <si>
    <t>Montáž střešního vikýře pultového z hraněného řeziva pl přes 144 do 224 cm2</t>
  </si>
  <si>
    <t>1227174062</t>
  </si>
  <si>
    <t>Montáž nadstřešních konstrukcí střešních vikýřů z hraněného řeziva, pultových, průřezové plochy přes 144 do 224 cm2</t>
  </si>
  <si>
    <t>"dle tabulky navrhovaných skladeb - skladba SN/24" SN24*2</t>
  </si>
  <si>
    <t>213</t>
  </si>
  <si>
    <t>-1836623653</t>
  </si>
  <si>
    <t>"dle tabulky navrhovaných skladeb - skladba SN/24" SN24*2*0,14*0,14</t>
  </si>
  <si>
    <t>214</t>
  </si>
  <si>
    <t>762395000</t>
  </si>
  <si>
    <t>Spojovací prostředky krovů, bednění, laťování, nadstřešních konstrukcí</t>
  </si>
  <si>
    <t>1911951788</t>
  </si>
  <si>
    <t>Spojovací prostředky krovů, bednění a laťování, nadstřešních konstrukcí svory, prkna, hřebíky, pásová ocel, vruty</t>
  </si>
  <si>
    <t>tes1+tes2+tes3+tes4+tes5+tes6+tes7+tes8+tes9+tes10+bed+lať1+lať2+tes14</t>
  </si>
  <si>
    <t>215</t>
  </si>
  <si>
    <t>762511294</t>
  </si>
  <si>
    <t>Podlahové kce podkladové dvouvrstvé z desek OSB tl 2x15 mm broušených na pero a drážku šroubovaných</t>
  </si>
  <si>
    <t>1430293098</t>
  </si>
  <si>
    <t>Podlahové konstrukce podkladové z dřevoštěpkových desek OSB dvouvrstvých šroubovaných na pero a drážku 2x15 mm</t>
  </si>
  <si>
    <t>216</t>
  </si>
  <si>
    <t>762524104</t>
  </si>
  <si>
    <t>Položení podlahy z hoblovaných prken na pero a drážku</t>
  </si>
  <si>
    <t>-830546349</t>
  </si>
  <si>
    <t>Položení podlah hoblovaných na pero a drážku z prken</t>
  </si>
  <si>
    <t>217</t>
  </si>
  <si>
    <t>6051611R</t>
  </si>
  <si>
    <t>prkna modřín, perodrážka tl. 15 mm</t>
  </si>
  <si>
    <t>-575241658</t>
  </si>
  <si>
    <t>řezivo modřínové sušené tl 30mm</t>
  </si>
  <si>
    <t>900,46*1,05 'Přepočtené koeficientem množství</t>
  </si>
  <si>
    <t>218</t>
  </si>
  <si>
    <t>762811210</t>
  </si>
  <si>
    <t>Montáž vrchního záklopu z hrubých prken na sraz spáry zakryté</t>
  </si>
  <si>
    <t>-1267596603</t>
  </si>
  <si>
    <t>Záklop stropů montáž (materiál ve specifikaci) z prken hrubých vrchního na sraz, spáry zakryté lepenkovými pásy nebo lištami</t>
  </si>
  <si>
    <t>219</t>
  </si>
  <si>
    <t>60511022</t>
  </si>
  <si>
    <t>řezivo jehličnaté středové smrk tl 33-100mm dl 2-3,5m</t>
  </si>
  <si>
    <t>697184418</t>
  </si>
  <si>
    <t>"dle tabulky navrhovaných skladeb - skladba ST/01" ST01*0,035</t>
  </si>
  <si>
    <t>"dle tabulky navrhovaných skladeb - skladba ST/02" ST02*0,035</t>
  </si>
  <si>
    <t>"dle tabulky navrhovaných skladeb - skladba ST/03" ST03*0,035</t>
  </si>
  <si>
    <t>220</t>
  </si>
  <si>
    <t>762822130</t>
  </si>
  <si>
    <t>Montáž stropního trámu z hraněného řeziva průřezové pl přes 288 do 450 cm2 s výměnami</t>
  </si>
  <si>
    <t>98442943</t>
  </si>
  <si>
    <t>Montáž stropních trámů z hraněného a polohraněného řeziva s trámovými výměnami, průřezové plochy přes 288 do 450 cm2</t>
  </si>
  <si>
    <t>"dle tabulky řeziva - vazný trám" 15*2,7</t>
  </si>
  <si>
    <t>221</t>
  </si>
  <si>
    <t>-2053839088</t>
  </si>
  <si>
    <t>"dle tabulky řeziva - vazný trám" 15*2,7*0,2*0,2*1,15</t>
  </si>
  <si>
    <t>222</t>
  </si>
  <si>
    <t>762822150</t>
  </si>
  <si>
    <t>Montáž stropního trámu z hraněného řeziva průřezové pl přes 540 cm2 s výměnami</t>
  </si>
  <si>
    <t>1874027976</t>
  </si>
  <si>
    <t>Montáž stropních trámů z hraněného a polohraněného řeziva s trámovými výměnami, průřezové plochy přes 540 cm2</t>
  </si>
  <si>
    <t>"dle tabulky řeziva - vazný trám" 33*15,1+11*10+4*13+9*9,3+9*5,5+13*11,1+13*14,1+3*5</t>
  </si>
  <si>
    <t>"dle tabulky řeziva - vazný trám" 8*14,6+13*14,8</t>
  </si>
  <si>
    <t>"dle tabulky řeziva - výměna" 1*5,5+8*1,5</t>
  </si>
  <si>
    <t>223</t>
  </si>
  <si>
    <t>60512145</t>
  </si>
  <si>
    <t>hranol stavební řezivo průřezu nad 450cm2 do dl 6m</t>
  </si>
  <si>
    <t>-79843927</t>
  </si>
  <si>
    <t>"dle tabulky řeziva - vazný trám" (9*5,5+3*5)*0,26*0,4*1,15</t>
  </si>
  <si>
    <t>"dle tabulky řeziva - výměna" (1*5,5*0,16*0,36+8*1,5*0,26*0,36)*1,15</t>
  </si>
  <si>
    <t>224</t>
  </si>
  <si>
    <t>114769243</t>
  </si>
  <si>
    <t>"dle tabulky řeziva - vazný trám" (33*15,1+11*10+4*13+9*9,3+13*11,1+13*14,1)*0,26*0,4*1,15</t>
  </si>
  <si>
    <t>"dle tabulky řeziva - vazný trám" (8*14,6+13*14,8)*0,26*0,36*1,15</t>
  </si>
  <si>
    <t>225</t>
  </si>
  <si>
    <t>762841110</t>
  </si>
  <si>
    <t>Montáž podbíjení stropů a střech rovných z hrubých prken na sraz</t>
  </si>
  <si>
    <t>221427289</t>
  </si>
  <si>
    <t>Montáž podbíjení stropů a střech vodorovných z hrubých prken na sraz</t>
  </si>
  <si>
    <t>"dle tabulky navrhovaných skladeb - skladba SC/08" 34,6+24,94+36,81+48,51</t>
  </si>
  <si>
    <t>226</t>
  </si>
  <si>
    <t>-734817113</t>
  </si>
  <si>
    <t>"dle tabulky navrhovaných skladeb - skladba SC/08" SC08*0,035</t>
  </si>
  <si>
    <t>227</t>
  </si>
  <si>
    <t>762895000</t>
  </si>
  <si>
    <t>Spojovací prostředky pro montáž záklopu, stropnice a podbíjení</t>
  </si>
  <si>
    <t>443040253</t>
  </si>
  <si>
    <t>Spojovací prostředky záklopu stropů, stropnic, podbíjení hřebíky, svory</t>
  </si>
  <si>
    <t>tes11+tes12+tes13+podb+zaklop</t>
  </si>
  <si>
    <t>228</t>
  </si>
  <si>
    <t>998762103</t>
  </si>
  <si>
    <t>Přesun hmot tonážní pro kce tesařské v objektech v přes 12 do 24 m</t>
  </si>
  <si>
    <t>-1455074829</t>
  </si>
  <si>
    <t>Přesun hmot pro konstrukce tesařské stanovený z hmotnosti přesunovaného materiálu vodorovná dopravní vzdálenost do 50 m v objektech výšky přes 12 do 24 m</t>
  </si>
  <si>
    <t>229</t>
  </si>
  <si>
    <t>763111311</t>
  </si>
  <si>
    <t>SDK příčka tl 75 mm profil CW+UW 50 desky 1xA 12,5 s izolací EI 30 Rw do 45 dB</t>
  </si>
  <si>
    <t>152756486</t>
  </si>
  <si>
    <t>Příčka ze sádrokartonových desek s nosnou konstrukcí z jednoduchých ocelových profilů UW, CW jednoduše opláštěná deskou standardní A tl. 12,5 mm, příčka tl. 75 mm, profil 50, s izolací, EI 30, Rw do 45 dB</t>
  </si>
  <si>
    <t>skladba SN10</t>
  </si>
  <si>
    <t>"1.NP" 3,72*(2,025+1,71)-0,7*2,1*2</t>
  </si>
  <si>
    <t>230</t>
  </si>
  <si>
    <t>763111411</t>
  </si>
  <si>
    <t>SDK příčka tl 100 mm profil CW+UW 50 desky 2xA 12,5 s izolací EI 60 Rw do 51 dB</t>
  </si>
  <si>
    <t>-189177087</t>
  </si>
  <si>
    <t>Příčka ze sádrokartonových desek s nosnou konstrukcí z jednoduchých ocelových profilů UW, CW dvojitě opláštěná deskami standardními A tl. 2 x 12,5 mm s izolací, EI 60, příčka tl. 100 mm, profil 50, Rw do 51 dB</t>
  </si>
  <si>
    <t>skladba SN01</t>
  </si>
  <si>
    <t>"1.NP" (2,8+5,04)/2*3,43+1,8*3+4,16*(2,9+1,945+1,715)+3,72*(2,105+1,17+2,015+2,435)+2,6*(4,98+1,57*5+2,02+0,92+4,11+1,5+2,05)</t>
  </si>
  <si>
    <t>3,84*(1,18+1,065)</t>
  </si>
  <si>
    <t>"odpočet otvorů" -(0,7*2,1*10+0,8*2,1*4+0,9*2,1*3)</t>
  </si>
  <si>
    <t>"2.NP" 2,8*(2+2,58+4,2+1,28+1,12*2+2,55)+3,18*(9,075+4,305+1,6*2+1,19+3,675+1,99+0,96+1,6+1,98)+3,3*(0,875+1,555)</t>
  </si>
  <si>
    <t>"odpočet otvorů" -(0,7*2,1*11+0,9*2,1*3+1,6*2,1)</t>
  </si>
  <si>
    <t>"3.NP" 2,6*(2,88+1,5*2+1,69+1,5*2+2,93+1,05)+2,935*10,75+3,565*3,565</t>
  </si>
  <si>
    <t>"odpočet otvorů" -(0,7*2,1*6+0,8*2,1*0+0,9*2,1*3)</t>
  </si>
  <si>
    <t>231</t>
  </si>
  <si>
    <t>763111414</t>
  </si>
  <si>
    <t>SDK příčka tl 125 mm profil CW+UW 75 desky 2xA 12,5 s izolací EI 60 Rw do 53 dB</t>
  </si>
  <si>
    <t>1996612627</t>
  </si>
  <si>
    <t>Příčka ze sádrokartonových desek s nosnou konstrukcí z jednoduchých ocelových profilů UW, CW dvojitě opláštěná deskami standardními A tl. 2 x 12,5 mm s izolací, EI 60, příčka tl. 125 mm, profil 75, Rw do 53 dB</t>
  </si>
  <si>
    <t>skladba SN05</t>
  </si>
  <si>
    <t>"3.NP" 3,46*(1,935*2+4,69+7,525+5,685+3,715)+22,3*2</t>
  </si>
  <si>
    <t>"odpočet otvorů" -(0,7*2,1+0,8*2,1+0,9*2,1*2)</t>
  </si>
  <si>
    <t>232</t>
  </si>
  <si>
    <t>763111417</t>
  </si>
  <si>
    <t>SDK příčka tl 150 mm profil CW+UW 100 desky 2xA 12,5 s izolací EI 60 Rw do 56 dB</t>
  </si>
  <si>
    <t>-1679228621</t>
  </si>
  <si>
    <t>Příčka ze sádrokartonových desek s nosnou konstrukcí z jednoduchých ocelových profilů UW, CW dvojitě opláštěná deskami standardními A tl. 2 x 12,5 mm s izolací, EI 60, příčka tl. 150 mm, profil 100, Rw do 56 dB</t>
  </si>
  <si>
    <t>skladba SN04</t>
  </si>
  <si>
    <t>"2.NP" 3,3*6,13</t>
  </si>
  <si>
    <t>"3.NP" 3,46*6,685</t>
  </si>
  <si>
    <t>"odpočet otvorů" -2,2*2,1</t>
  </si>
  <si>
    <t>233</t>
  </si>
  <si>
    <t>763111424</t>
  </si>
  <si>
    <t>SDK příčka tl 125 mm profil CW+UW 75 desky 2xDF 12,5 s izolací EI 90 Rw do 57 dB</t>
  </si>
  <si>
    <t>1042327472</t>
  </si>
  <si>
    <t>Příčka ze sádrokartonových desek s nosnou konstrukcí z jednoduchých ocelových profilů UW, CW dvojitě opláštěná deskami protipožárními DF tl. 2 x 12,5 mm EI 90, příčka tl. 125 mm, profil 75, s izolací, Rw do 57 dB</t>
  </si>
  <si>
    <t>skladba SN06</t>
  </si>
  <si>
    <t>"3.NP" 3,565*(3,33+3,935)+5,995*(3+4,45+8,67)+18,15+22,3</t>
  </si>
  <si>
    <t>"odpočet otvorů" -(0,9*2,1*6+1,1*2,1)</t>
  </si>
  <si>
    <t>"4.NP" 8,6+3,3*1,665</t>
  </si>
  <si>
    <t>"odpočet otvorů" -0,9*2,1</t>
  </si>
  <si>
    <t>234</t>
  </si>
  <si>
    <t>763111431</t>
  </si>
  <si>
    <t>SDK příčka tl 100 mm profil CW+UW 50 desky 2xH2 12,5 s izolací EI 60 Rw do 51 dB</t>
  </si>
  <si>
    <t>611353887</t>
  </si>
  <si>
    <t>Příčka ze sádrokartonových desek s nosnou konstrukcí z jednoduchých ocelových profilů UW, CW dvojitě opláštěná deskami impregnovanými H2 tl. 2 x 12,5 mm EI 60, příčka tl. 100 mm, profil 50, s izolací, Rw do 51 dB</t>
  </si>
  <si>
    <t>"1.NP" 3,96*2,6</t>
  </si>
  <si>
    <t>"odpočet otvorů" 0,8*2,1</t>
  </si>
  <si>
    <t>235</t>
  </si>
  <si>
    <t>763111741</t>
  </si>
  <si>
    <t>Montáž parotěsné zábrany do SDK příčky</t>
  </si>
  <si>
    <t>2140070486</t>
  </si>
  <si>
    <t>Příčka ze sádrokartonových desek ostatní konstrukce a práce na příčkách ze sádrokartonových desek montáž parotěsné zábrany</t>
  </si>
  <si>
    <t>"dle tabulky navrhovaných skladeb - skladba SN/07c" SN07c</t>
  </si>
  <si>
    <t>"dle tabulky navrhovaných skladeb - skladba SN/09" SN09</t>
  </si>
  <si>
    <t>236</t>
  </si>
  <si>
    <t>28329274</t>
  </si>
  <si>
    <t>fólie PE vyztužená pro parotěsnou vrstvu (reakce na oheň - třída E) 110g/m2</t>
  </si>
  <si>
    <t>1680675197</t>
  </si>
  <si>
    <t>260,186*1,1235 'Přepočtené koeficientem množství</t>
  </si>
  <si>
    <t>237</t>
  </si>
  <si>
    <t>763111742</t>
  </si>
  <si>
    <t>Montáž jedné vrstvy tepelné izolace do SDK příčky</t>
  </si>
  <si>
    <t>-1843180042</t>
  </si>
  <si>
    <t>Příčka ze sádrokartonových desek ostatní konstrukce a práce na příčkách ze sádrokartonových desek montáž jedné vrstvy tepelné izolace</t>
  </si>
  <si>
    <t>238</t>
  </si>
  <si>
    <t>63152099</t>
  </si>
  <si>
    <t>pás tepelně izolační univerzální λ=0,032-0,033 tl 100mm</t>
  </si>
  <si>
    <t>809104333</t>
  </si>
  <si>
    <t>68,427*1,02 'Přepočtené koeficientem množství</t>
  </si>
  <si>
    <t>239</t>
  </si>
  <si>
    <t>63152104</t>
  </si>
  <si>
    <t>pás tepelně izolační univerzální λ=0,032-0,033 tl 160mm</t>
  </si>
  <si>
    <t>788861733</t>
  </si>
  <si>
    <t>81,759*1,02 'Přepočtené koeficientem množství</t>
  </si>
  <si>
    <t>240</t>
  </si>
  <si>
    <t>-1390184350</t>
  </si>
  <si>
    <t>74*1,02 'Přepočtené koeficientem množství</t>
  </si>
  <si>
    <t>241</t>
  </si>
  <si>
    <t>63152110</t>
  </si>
  <si>
    <t>1122820081</t>
  </si>
  <si>
    <t>23,2*1,02 'Přepočtené koeficientem množství</t>
  </si>
  <si>
    <t>242</t>
  </si>
  <si>
    <t>763111772</t>
  </si>
  <si>
    <t>Příplatek k SDK příčce za rovinnost kvality Q4</t>
  </si>
  <si>
    <t>163153656</t>
  </si>
  <si>
    <t>Příčka ze sádrokartonových desek Příplatek k cenám za rovinnost celoplošné tmelení kvality Q4</t>
  </si>
  <si>
    <t>"dle tabulky navrhovaných skladeb - skladba SN/06" SN06*2+SN06c*2</t>
  </si>
  <si>
    <t>"dle tabulky navrhovaných skladeb - skladba SN/10" SN10*2</t>
  </si>
  <si>
    <t>243</t>
  </si>
  <si>
    <t>763113313</t>
  </si>
  <si>
    <t>SDK příčka instalační tl 155 - 650 mm zdvojený profil CW+UW 50 desky 2xA 12,5 s izolací EI 60 Rw do 54 dB</t>
  </si>
  <si>
    <t>874509235</t>
  </si>
  <si>
    <t>Příčka instalační ze sádrokartonových desek s nosnou konstrukcí ze zdvojených ocelových profilů UW, CW s mezerou, CW profily navzájem spojeny páskem sádry dvojitě opláštěná deskami standardními A tl. 2 x 12,5 mm s izolací, EI 60, Rw do 54 dB, příčka tl. 155 - 650 mm, profil 50</t>
  </si>
  <si>
    <t>skladba SN02</t>
  </si>
  <si>
    <t>"1.NP" 3,72*(7,25+1,81)+2,6*(2,105+2,125)</t>
  </si>
  <si>
    <t>"odpočet otvorů" -0,8*2,1</t>
  </si>
  <si>
    <t>"2.NP" 2,8*(1,75+2)+3,18*4,41*3+3,3*(6,075+6,11)</t>
  </si>
  <si>
    <t>"odpočet otvorů" -(0,8*2,1+0,9*2,1)</t>
  </si>
  <si>
    <t>"3.NP" 2,6*(4,9*2+1,6)</t>
  </si>
  <si>
    <t>244</t>
  </si>
  <si>
    <t>763113323</t>
  </si>
  <si>
    <t>SDK příčka instalační tl 205 - 700 mm zdvojený profil CW+UW 75 desky 2xDF 12,5 s dvojitou izolací EI 90 Rw do 54 dB</t>
  </si>
  <si>
    <t>206617616</t>
  </si>
  <si>
    <t>Příčka instalační ze sádrokartonových desek s nosnou konstrukcí ze zdvojených ocelových profilů UW, CW s mezerou, CW profily navzájem spojeny páskem sádry dvojitě opláštěná deskami protipožárními DF tl. 2 x 12,5 mm s dvojitou izolací, EI 90, Rw do 54 dB, příčka tl. 205 - 700 mm, profil 75</t>
  </si>
  <si>
    <t>skladba SN08</t>
  </si>
  <si>
    <t>"3.NP" 5,995*9,32</t>
  </si>
  <si>
    <t>245</t>
  </si>
  <si>
    <t>763121442</t>
  </si>
  <si>
    <t>SDK stěna předsazená tl 90 mm profil CW+UW 75 deska 1xDF 15 s izolací EI 30</t>
  </si>
  <si>
    <t>1273098567</t>
  </si>
  <si>
    <t>Stěna předsazená ze sádrokartonových desek s nosnou konstrukcí z ocelových profilů CW, UW jednoduše opláštěná deskou protipožární DF tl. 15 mm s izolací, EI 30, stěna tl. 90 mm, profil 75</t>
  </si>
  <si>
    <t>skladba SN09</t>
  </si>
  <si>
    <t>"4.NP" 25,3-1*2,1</t>
  </si>
  <si>
    <t>"dle tabulky navrhovaných skladeb - skladba SN/09" SN09*2</t>
  </si>
  <si>
    <t>246</t>
  </si>
  <si>
    <t>763121443</t>
  </si>
  <si>
    <t>SDK stěna předsazená tl 115 mm profil CW+UW 100 deska 1xDF 15 s izolací EI 30</t>
  </si>
  <si>
    <t>-198885759</t>
  </si>
  <si>
    <t>Stěna předsazená ze sádrokartonových desek s nosnou konstrukcí z ocelových profilů CW, UW jednoduše opláštěná deskou protipožární DF tl. 15 mm s izolací, EI 30, stěna tl. 115 mm, profil 100</t>
  </si>
  <si>
    <t>skladba SN07c</t>
  </si>
  <si>
    <t>"4.NP" 1,415*(7,23+11,27+1,145+1,79+11,26+1,685+5,52)+25,3</t>
  </si>
  <si>
    <t>247</t>
  </si>
  <si>
    <t>763121455</t>
  </si>
  <si>
    <t>SDK stěna předsazená tl 125 mm profil CW+UW 100 desky 2xDF 12,5 bez izolace EI 30</t>
  </si>
  <si>
    <t>155887350</t>
  </si>
  <si>
    <t>Stěna předsazená ze sádrokartonových desek s nosnou konstrukcí z ocelových profilů CW, UW dvojitě opláštěná deskami protipožárními DF tl. 2 x 12,5 mm bez izolace, EI 30, stěna tl. 125 mm, profil 100</t>
  </si>
  <si>
    <t>skladba SN07a</t>
  </si>
  <si>
    <t>"3.NP" 42,9+31,1</t>
  </si>
  <si>
    <t>skladba SN07b</t>
  </si>
  <si>
    <t>"3.NP" 0,6*(14,465+9,15+7,715+16,875+2,79+3,235+4,01+17,1+12,165+0,675+7,565+3,6+4,345+4,71+4,555+0,545*2)</t>
  </si>
  <si>
    <t>248</t>
  </si>
  <si>
    <t>76312145R</t>
  </si>
  <si>
    <t>SDK stěna předsazená tl 75 mm profil CW+UW 50 desky 2xDF 12,5 bez izolace EI 30</t>
  </si>
  <si>
    <t>1245269543</t>
  </si>
  <si>
    <t>Stěna předsazená ze sádrokartonových desek s nosnou konstrukcí z ocelových profilů CW, UW dvojitě opláštěná deskami protipožárními DF tl. 2 x 12,5 mm bez izolace, EI 30, stěna tl. 75 mm, profil 50</t>
  </si>
  <si>
    <t>skladba SN03</t>
  </si>
  <si>
    <t>"1.NP" 4,16*0,86+3,96*0,975+3,78*(1,37+0,3+1,4*2+0,23*2)+4,06*(1,34+0,35+1,58+0,58+1,55+0,68)+4,13*(0,75+0,5)</t>
  </si>
  <si>
    <t>"2.NP" 3,18*(7,15+3,825+2,185+0,95)</t>
  </si>
  <si>
    <t>"3.NP" 2,6*(2,88+1,275+0,72)+5,97*3+3,565*1,23</t>
  </si>
  <si>
    <t>249</t>
  </si>
  <si>
    <t>763121622</t>
  </si>
  <si>
    <t>Montáž desek tl 15 mm na nosnou kci SDK stěna předsazená</t>
  </si>
  <si>
    <t>-691810656</t>
  </si>
  <si>
    <t>Stěna předsazená ze sádrokartonových desek montáž desek na nosnou konstrukci, tl. 15 mm</t>
  </si>
  <si>
    <t>skladba SN24</t>
  </si>
  <si>
    <t>"4.NP" 1,6*2*4</t>
  </si>
  <si>
    <t>SN24*2</t>
  </si>
  <si>
    <t>250</t>
  </si>
  <si>
    <t>59030029</t>
  </si>
  <si>
    <t>deska SDK protipožární DF tl 15mm</t>
  </si>
  <si>
    <t>1502804354</t>
  </si>
  <si>
    <t>251</t>
  </si>
  <si>
    <t>59030984</t>
  </si>
  <si>
    <t>deska cementovláknitá tl 15mm</t>
  </si>
  <si>
    <t>2052510735</t>
  </si>
  <si>
    <t>252</t>
  </si>
  <si>
    <t>763121762</t>
  </si>
  <si>
    <t>Příplatek k SDK stěně předsazené za rovinnost kvality Q4</t>
  </si>
  <si>
    <t>-74231109</t>
  </si>
  <si>
    <t>Stěna předsazená ze sádrokartonových desek Příplatek k cenám za rovinnost kvality celoplošné tmelení kvality Q4</t>
  </si>
  <si>
    <t>253</t>
  </si>
  <si>
    <t>763131432</t>
  </si>
  <si>
    <t>SDK podhled deska 1xDF 15 bez izolace dvouvrstvá spodní kce profil CD+UD REI 90</t>
  </si>
  <si>
    <t>1620036407</t>
  </si>
  <si>
    <t>Podhled ze sádrokartonových desek dvouvrstvá zavěšená spodní konstrukce z ocelových profilů CD, UD jednoduše opláštěná deskou protipožární DF, tl. 15 mm, bez izolace, REI do 90</t>
  </si>
  <si>
    <t>"dle tabulky navrhovaných skladeb - skladba SCN/01" 1,57*(1,07+0,9*4)+8,12+7,17+1,44+1,45+2,14+16,85+2,8+8,22+18,21+8,13+7,04</t>
  </si>
  <si>
    <t>"dle tabulky navrhovaných skladeb - skladba SCN/03" 43,25+39,38+9,11+18,79+44,93+39,14+59,87+10,31+38,4+38,96+58,05+60,2+58,66+120,15</t>
  </si>
  <si>
    <t>"dle tabulky navrhovaných skladeb - skladba SC/07" 62,35+112,23</t>
  </si>
  <si>
    <t>"dle tabulky navrhovaných skladeb - skladba SCN/05" 2,23+5,24+12,47+2,79+1,42+13,1+7,23+8,97+24,85</t>
  </si>
  <si>
    <t>254</t>
  </si>
  <si>
    <t>763131751</t>
  </si>
  <si>
    <t>Montáž parotěsné zábrany do SDK podhledu</t>
  </si>
  <si>
    <t>1326202603</t>
  </si>
  <si>
    <t>Podhled ze sádrokartonových desek ostatní práce a konstrukce na podhledech ze sádrokartonových desek montáž parotěsné zábrany</t>
  </si>
  <si>
    <t xml:space="preserve">"dle tabulky navrhovaných skladeb - skladba SCN/04" SCN04 </t>
  </si>
  <si>
    <t>255</t>
  </si>
  <si>
    <t>-1649804005</t>
  </si>
  <si>
    <t>1419,989*1,1235 'Přepočtené koeficientem množství</t>
  </si>
  <si>
    <t>256</t>
  </si>
  <si>
    <t>763131772</t>
  </si>
  <si>
    <t>Příplatek k SDK podhledu za rovinnost kvality Q4</t>
  </si>
  <si>
    <t>1212137022</t>
  </si>
  <si>
    <t>Podhled ze sádrokartonových desek Příplatek k cenám za rovinnost kvality celoplošné tmelení kvality Q4</t>
  </si>
  <si>
    <t>257</t>
  </si>
  <si>
    <t>763161522</t>
  </si>
  <si>
    <t>SDK podkroví deska 1xDF 15 TI 100 mm 15 kg/m3 REI 30 DP3 dvouvrstvá spodní kce profil CD+UD na krokvových nástavcích</t>
  </si>
  <si>
    <t>1952202858</t>
  </si>
  <si>
    <t>Podkroví ze sádrokartonových desek dvouvrstvá spodní konstrukce z ocelových profilů CD, UD na krokvových nástavcích jednoduše opláštěných deskou protipožární DF, tl. 15 mm, TI tl. 100 mm 15 kg/m3, REI 30 DP3</t>
  </si>
  <si>
    <t>"dle tabulky navrhovaných skladeb - skladba SCN/02" 4,695*(3,995+1,655+1,65)</t>
  </si>
  <si>
    <t>"dle tabulky navrhovaných skladeb - skladba SCN/04" 8,15*(1,935*4)+8,05*(7,23*2+11,27*2-1,935*4)-4*1*1</t>
  </si>
  <si>
    <t>"dle tabulky navrhovaných skladeb - skladba SCN/06" 8,35*13,805*2-(3*3,9*2+1,1*1,1)</t>
  </si>
  <si>
    <t>"dle tabulky navrhovaných skladeb - skladba SCN/07" 7,4*(16,9+16,9+10,1*0,34)+7,3*(17,1+12,165+5,81*0,5+4,9*0,5+11,115+4,9)-(1,1*1,1*6+1*1+3*3,9*2)</t>
  </si>
  <si>
    <t>258</t>
  </si>
  <si>
    <t>763183111</t>
  </si>
  <si>
    <t>Montáž pouzdra posuvných dveří s jednou kapsou pro jedno křídlo š do 800 mm do SDK příčky</t>
  </si>
  <si>
    <t>199109431</t>
  </si>
  <si>
    <t>Výplně otvorů konstrukcí ze sádrokartonových desek montáž stavebního pouzdra posuvných dveří do sádrokartonové příčky s jednou kapsou pro jedno dveřní křídlo, průchozí šířky do 800 mm</t>
  </si>
  <si>
    <t>"dle tabulky dveří - D.48" 1</t>
  </si>
  <si>
    <t>259</t>
  </si>
  <si>
    <t>55331612</t>
  </si>
  <si>
    <t>pouzdro stavební posuvných dveří jednopouzdrové 800mm standardní rozměr</t>
  </si>
  <si>
    <t>1495964459</t>
  </si>
  <si>
    <t>260</t>
  </si>
  <si>
    <t>763183212</t>
  </si>
  <si>
    <t>Montáž pouzdra posuvných dveří se dvěma kapsami pro dvě křídla š přes 1650 do 2450 mm do SDK příčky</t>
  </si>
  <si>
    <t>-630462309</t>
  </si>
  <si>
    <t>Výplně otvorů konstrukcí ze sádrokartonových desek montáž stavebního pouzdra posuvných dveří do sádrokartonové příčky se dvěma kapsami pro dvě dveřní křídla, průchozí šířky přes 1650 do 2450 mm</t>
  </si>
  <si>
    <t>"dle tabulky dveří - D.60" 1</t>
  </si>
  <si>
    <t>261</t>
  </si>
  <si>
    <t>55331635</t>
  </si>
  <si>
    <t>pouzdro stavební posuvných dveří dvoupouzdrové 2250mm standardní rozměr</t>
  </si>
  <si>
    <t>-1474781653</t>
  </si>
  <si>
    <t>262</t>
  </si>
  <si>
    <t>998763303</t>
  </si>
  <si>
    <t>Přesun hmot tonážní pro sádrokartonové konstrukce v objektech v přes 12 do 24 m</t>
  </si>
  <si>
    <t>193491766</t>
  </si>
  <si>
    <t>Přesun hmot pro konstrukce montované z desek sádrokartonových, sádrovláknitých, cementovláknitých nebo cementových stanovený z hmotnosti přesunovaného materiálu vodorovná dopravní vzdálenost do 50 m v objektech výšky přes 12 do 24 m</t>
  </si>
  <si>
    <t>263</t>
  </si>
  <si>
    <t>764141401</t>
  </si>
  <si>
    <t>Krytina střechy rovné drážkováním ze svitků z TiZn předzvětralého plechu rš 500 mm sklonu do 30°</t>
  </si>
  <si>
    <t>-1340361014</t>
  </si>
  <si>
    <t>Krytina ze svitků nebo tabulí z titanzinkového předzvětralého plechu s úpravou u okapů, prostupů a výčnělků střechy rovné drážkováním ze svitků rš 500 mm, sklon střechy do 30°</t>
  </si>
  <si>
    <t>"dle tabulky navrhovaných skladeb - skladba STR/03" 4*2,95*2,75</t>
  </si>
  <si>
    <t>264</t>
  </si>
  <si>
    <t>764241467</t>
  </si>
  <si>
    <t>Oplechování úžlabí z TiZn předzvětralého plechu rš 670 mm</t>
  </si>
  <si>
    <t>-2010224794</t>
  </si>
  <si>
    <t>Oplechování střešních prvků z titanzinkového předzvětralého plechu úžlabí rš 670 mm</t>
  </si>
  <si>
    <t>"dle tabulky klempířských výrobků - K.24" 67,2</t>
  </si>
  <si>
    <t>265</t>
  </si>
  <si>
    <t>764242406</t>
  </si>
  <si>
    <t>Oplechování štítu závětrnou lištou z TiZn předzvětralého plechu rš 500 mm</t>
  </si>
  <si>
    <t>-587244355</t>
  </si>
  <si>
    <t>Oplechování střešních prvků z titanzinkového předzvětralého plechu štítu závětrnou lištou rš 500 mm</t>
  </si>
  <si>
    <t>"dle tabulky klempířských výrobků - K.05" 17</t>
  </si>
  <si>
    <t>266</t>
  </si>
  <si>
    <t>764244405</t>
  </si>
  <si>
    <t>Oplechování horních ploch a nadezdívek bez rohů z TiZn předzvětralého plechu kotvené rš 400 mm</t>
  </si>
  <si>
    <t>1331179164</t>
  </si>
  <si>
    <t>Oplechování horních ploch zdí a nadezdívek (atik) z titanzinkového předzvětralého plechu mechanicky kotvené rš 400 mm</t>
  </si>
  <si>
    <t>"dle tabulky klempířských výrobků - K.22" 8,45</t>
  </si>
  <si>
    <t>267</t>
  </si>
  <si>
    <t>764244406</t>
  </si>
  <si>
    <t>Oplechování horních ploch a nadezdívek bez rohů z TiZn předzvětralého plechu kotvené rš 500 mm</t>
  </si>
  <si>
    <t>239436277</t>
  </si>
  <si>
    <t>Oplechování horních ploch zdí a nadezdívek (atik) z titanzinkového předzvětralého plechu mechanicky kotvené rš 500 mm</t>
  </si>
  <si>
    <t>"dle tabulky klempířských výrobků - K.23" 8,45</t>
  </si>
  <si>
    <t>268</t>
  </si>
  <si>
    <t>764244407</t>
  </si>
  <si>
    <t>Oplechování horních ploch a nadezdívek bez rohů z TiZn předzvětralého plechu kotvené rš 670 mm</t>
  </si>
  <si>
    <t>-1408758950</t>
  </si>
  <si>
    <t>Oplechování horních ploch zdí a nadezdívek (atik) z titanzinkového předzvětralého plechu mechanicky kotvené rš 670 mm</t>
  </si>
  <si>
    <t>"dle tabulky klempířských výrobků - K.11" 20,8</t>
  </si>
  <si>
    <t>"dle tabulky klempířských výrobků - K.12" 57,04</t>
  </si>
  <si>
    <t>269</t>
  </si>
  <si>
    <t>764244408</t>
  </si>
  <si>
    <t>Oplechování horních ploch a nadezdívek bez rohů z TiZn předzvětralého plechu kotvené rš 750 mm</t>
  </si>
  <si>
    <t>-768886777</t>
  </si>
  <si>
    <t>Oplechování horních ploch zdí a nadezdívek (atik) z titanzinkového předzvětralého plechu mechanicky kotvené rš 750 mm</t>
  </si>
  <si>
    <t>"dle tabulky klempířských výrobků - K.13" 36,3</t>
  </si>
  <si>
    <t>270</t>
  </si>
  <si>
    <t>764246401</t>
  </si>
  <si>
    <t>Oplechování parapetů rovných mechanicky kotvené z TiZn předzvětralého plechu rš 150 mm</t>
  </si>
  <si>
    <t>219299956</t>
  </si>
  <si>
    <t>Oplechování parapetů z titanzinkového předzvětralého plechu rovných mechanicky kotvené, bez rohů rš 150 mm</t>
  </si>
  <si>
    <t>"dle tabulky klempířských výrobků - K.01" 112,31</t>
  </si>
  <si>
    <t>271</t>
  </si>
  <si>
    <t>764248404</t>
  </si>
  <si>
    <t>Oplechování římsy rovné mechanicky kotvené z TiZn předzvětralého plechu rš 330 mm</t>
  </si>
  <si>
    <t>1594280114</t>
  </si>
  <si>
    <t>Oplechování říms a ozdobných prvků z titanzinkového předzvětralého plechu rovných, bez rohů mechanicky kotvené rš 330 mm</t>
  </si>
  <si>
    <t>"dle tabulky klempířských výrobků - K.15" 41,59</t>
  </si>
  <si>
    <t>272</t>
  </si>
  <si>
    <t>764248405</t>
  </si>
  <si>
    <t>Oplechování římsy rovné mechanicky kotvené z TiZn předzvětralého plechu rš 400 mm</t>
  </si>
  <si>
    <t>1085105737</t>
  </si>
  <si>
    <t>Oplechování říms a ozdobných prvků z titanzinkového předzvětralého plechu rovných, bez rohů mechanicky kotvené rš 400 mm</t>
  </si>
  <si>
    <t>"dle tabulky klempířských výrobků - K.14" 79,425</t>
  </si>
  <si>
    <t>273</t>
  </si>
  <si>
    <t>764341414</t>
  </si>
  <si>
    <t>Lemování rovných zdí střech s krytinou skládanou z TiZn předzvětralého plechu rš 330 mm</t>
  </si>
  <si>
    <t>-501577925</t>
  </si>
  <si>
    <t>Lemování zdí z titanzinkového předzvětralého plechu boční nebo horní rovných, střech s krytinou skládanou mimo prejzovou rš 330 mm</t>
  </si>
  <si>
    <t>"dle tabulky klempířských výrobků - K.06" 86,54</t>
  </si>
  <si>
    <t>"dle tabulky klempířských výrobků - K.07" 16,53</t>
  </si>
  <si>
    <t>274</t>
  </si>
  <si>
    <t>764341416</t>
  </si>
  <si>
    <t>Lemování rovných zdí střech s krytinou skládanou z TiZn předzvětralého plechu rš 500 mm</t>
  </si>
  <si>
    <t>1456513034</t>
  </si>
  <si>
    <t>Lemování zdí z titanzinkového předzvětralého plechu boční nebo horní rovných, střech s krytinou skládanou mimo prejzovou rš 500 mm</t>
  </si>
  <si>
    <t>"dle tabulky klempířských výrobků - K.10" 2,9</t>
  </si>
  <si>
    <t>275</t>
  </si>
  <si>
    <t>764342414</t>
  </si>
  <si>
    <t>Spodní lemování rovných zdí střech s krytinou skládanou z TiZn předzvětralého plechu rš 330 mm</t>
  </si>
  <si>
    <t>-2043270063</t>
  </si>
  <si>
    <t>Lemování zdí z titanzinkového předzvětralého plechu spodní s formováním do tvaru krytiny rovných, střech s krytinou skládanou mimo prejzovou rš 330 mm</t>
  </si>
  <si>
    <t>"dle tabulky klempířských výrobků - K.08" 33,59</t>
  </si>
  <si>
    <t>"dle tabulky klempířských výrobků - K.09" 12,33</t>
  </si>
  <si>
    <t>276</t>
  </si>
  <si>
    <t>764508135</t>
  </si>
  <si>
    <t>Montáž výtokového kolena kruhového svodu</t>
  </si>
  <si>
    <t>2077090747</t>
  </si>
  <si>
    <t>Montáž svodu kruhového, průměru kolen výtokových</t>
  </si>
  <si>
    <t>"dle tabulky klempířských výrobků - K.19" 4</t>
  </si>
  <si>
    <t>277</t>
  </si>
  <si>
    <t>55350161</t>
  </si>
  <si>
    <t>koleno výtokové 80/72°</t>
  </si>
  <si>
    <t>-693127455</t>
  </si>
  <si>
    <t>278</t>
  </si>
  <si>
    <t>764541405</t>
  </si>
  <si>
    <t>Žlab podokapní půlkruhový z TiZn předzvětralého plechu rš 330 mm</t>
  </si>
  <si>
    <t>-508920290</t>
  </si>
  <si>
    <t>Žlab podokapní z titanzinkového předzvětralého plechu včetně háků a čel půlkruhový rš 330 mm</t>
  </si>
  <si>
    <t>"dle tabulky klempířských výrobků - K.04" 156,015</t>
  </si>
  <si>
    <t>279</t>
  </si>
  <si>
    <t>764541445</t>
  </si>
  <si>
    <t>Kotlík oválný (trychtýřový) pro podokapní žlaby z TiZn předzvětralého plechu 330/80 mm</t>
  </si>
  <si>
    <t>-2005407001</t>
  </si>
  <si>
    <t>Žlab podokapní z titanzinkového předzvětralého plechu včetně háků a čel kotlík oválný (trychtýřový), rš žlabu/průměr svodu 330/80 mm</t>
  </si>
  <si>
    <t>"dle tabulky klempířských výrobků - K.18" 4</t>
  </si>
  <si>
    <t>280</t>
  </si>
  <si>
    <t>764541447</t>
  </si>
  <si>
    <t>Kotlík oválný (trychtýřový) pro podokapní žlaby z TiZn předzvětralého plechu 330/120 mm</t>
  </si>
  <si>
    <t>-1308391291</t>
  </si>
  <si>
    <t>Žlab podokapní z titanzinkového předzvětralého plechu včetně háků a čel kotlík oválný (trychtýřový), rš žlabu/průměr svodu 330/120 mm</t>
  </si>
  <si>
    <t>"dle tabulky klempířských výrobků - K.03" 14</t>
  </si>
  <si>
    <t>281</t>
  </si>
  <si>
    <t>764548422</t>
  </si>
  <si>
    <t>Svody kruhové včetně objímek, kolen, odskoků z TiZn předzvětralého plechu průměru 80 mm</t>
  </si>
  <si>
    <t>-23330677</t>
  </si>
  <si>
    <t>Svod z titanzinkového předzvětralého plechu včetně objímek, kolen a odskoků kruhový, průměru 80 mm</t>
  </si>
  <si>
    <t>"dle tabulky klempířských výrobků - K.17" 1,76</t>
  </si>
  <si>
    <t>282</t>
  </si>
  <si>
    <t>764548424</t>
  </si>
  <si>
    <t>Svody kruhové včetně objímek, kolen, odskoků z TiZn předzvětralého plechu průměru 120 mm</t>
  </si>
  <si>
    <t>1040910408</t>
  </si>
  <si>
    <t>Svod z titanzinkového předzvětralého plechu včetně objímek, kolen a odskoků kruhový, průměru 120 mm</t>
  </si>
  <si>
    <t>"dle tabulky klempířských výrobků - K.02" 123,775</t>
  </si>
  <si>
    <t>283</t>
  </si>
  <si>
    <t>998764103</t>
  </si>
  <si>
    <t>Přesun hmot tonážní pro konstrukce klempířské v objektech v přes 12 do 24 m</t>
  </si>
  <si>
    <t>-410538805</t>
  </si>
  <si>
    <t>Přesun hmot pro konstrukce klempířské stanovený z hmotnosti přesunovaného materiálu vodorovná dopravní vzdálenost do 50 m v objektech výšky přes 12 do 24 m</t>
  </si>
  <si>
    <t>284</t>
  </si>
  <si>
    <t>765111431</t>
  </si>
  <si>
    <t>Montáž krytiny keramické volských ok</t>
  </si>
  <si>
    <t>490463400</t>
  </si>
  <si>
    <t>Montáž krytiny keramické speciálních tvarů z krytiny hladké volských ok</t>
  </si>
  <si>
    <t>"vikýře" 5*12</t>
  </si>
  <si>
    <t>285</t>
  </si>
  <si>
    <t>765114023</t>
  </si>
  <si>
    <t>Krytina keramická bobrovka glazovaná šupinové krytí sklonu do 30° na sucho</t>
  </si>
  <si>
    <t>-1495831620</t>
  </si>
  <si>
    <t>Krytina keramická hladká bobrovka sklonu střechy do 30° na sucho šupinové krytí glazovaná</t>
  </si>
  <si>
    <t>"dle tabulky navrhovaných skladeb - skladba STR/02" 9,15*(11,88+7,8*0,5+17,9+3,45*0,5)+10,6*(13,34+21,085+30,985+4,835*0,3+14,815+4,5*0,4)+6,6*2,6*0,5</t>
  </si>
  <si>
    <t>"odpočet otvorů" -(3*3,9*4+1,1*1,1*12+3,3*2,75*4+5*12)</t>
  </si>
  <si>
    <t>"dle tabulky navrhovaných skladeb - skladba STR/01" 8,515*5,54</t>
  </si>
  <si>
    <t>286</t>
  </si>
  <si>
    <t>765114231</t>
  </si>
  <si>
    <t>Krytina keramická bobrovka nárožní hrana z hřebenáčů glazovaných na sucho s větracím pásem olověným</t>
  </si>
  <si>
    <t>354474161</t>
  </si>
  <si>
    <t>Krytina keramická hladká bobrovka sklonu střechy do 30° nárožní hrana na sucho s větracím pásem kovovým, z hřebenáčů glazovaných</t>
  </si>
  <si>
    <t>"střecha" 10,6</t>
  </si>
  <si>
    <t>287</t>
  </si>
  <si>
    <t>765114318</t>
  </si>
  <si>
    <t>Krytina keramická bobrovka hřeben z hřebenáčů glazovaných na sucho s větracím pásem hliníkovým</t>
  </si>
  <si>
    <t>-503915494</t>
  </si>
  <si>
    <t>Krytina keramická hladká bobrovka sklonu střechy do 30° hřeben na sucho s větracím pásem umělohmotným s kartáči. z hřebenáčů glazovaných</t>
  </si>
  <si>
    <t>"střecha" 18,3+4,1+3,9+24,6+18,5+18</t>
  </si>
  <si>
    <t>288</t>
  </si>
  <si>
    <t>765114423</t>
  </si>
  <si>
    <t>Krytina keramická bobrovka úžlabí vykládané vložené z tašek glazovaných</t>
  </si>
  <si>
    <t>-1323462585</t>
  </si>
  <si>
    <t>Krytina keramická hladká bobrovka sklonu střechy do 30° úžlabí vykládané vložené z tašek glazovaných</t>
  </si>
  <si>
    <t>"střecha" 13,9*2+7</t>
  </si>
  <si>
    <t>289</t>
  </si>
  <si>
    <t>765114523</t>
  </si>
  <si>
    <t>Krytina keramická bobrovka štítová hrana z okrajových tašek glazovaných na sucho</t>
  </si>
  <si>
    <t>60152083</t>
  </si>
  <si>
    <t>Krytina keramická hladká bobrovka sklonu střechy do 30° štítová hrana na sucho okrajovými taškami glazovanými</t>
  </si>
  <si>
    <t>"gastro" 5,54*2</t>
  </si>
  <si>
    <t>"střecha" 9,25*2+10,6*2+9,15*2</t>
  </si>
  <si>
    <t>290</t>
  </si>
  <si>
    <t>765191021</t>
  </si>
  <si>
    <t>Montáž pojistné hydroizolační nebo parotěsné fólie kladené ve sklonu přes 20° s lepenými spoji na krokve</t>
  </si>
  <si>
    <t>-817764653</t>
  </si>
  <si>
    <t>Montáž pojistné hydroizolační nebo parotěsné fólie kladené ve sklonu přes 20° s lepenými přesahy na krokve</t>
  </si>
  <si>
    <t>291</t>
  </si>
  <si>
    <t>28329036</t>
  </si>
  <si>
    <t>fólie kontaktní difuzně propustná pro doplňkovou hydroizolační vrstvu, třívrstvá mikroporézní PP 150g/m2 s integrovanou samolepící páskou</t>
  </si>
  <si>
    <t>223058444</t>
  </si>
  <si>
    <t>1467,407*1,1 'Přepočtené koeficientem množství</t>
  </si>
  <si>
    <t>292</t>
  </si>
  <si>
    <t>998765103</t>
  </si>
  <si>
    <t>Přesun hmot tonážní pro krytiny skládané v objektech v přes 12 do 24 m</t>
  </si>
  <si>
    <t>317918836</t>
  </si>
  <si>
    <t>Přesun hmot pro krytiny skládané stanovený z hmotnosti přesunovaného materiálu vodorovná dopravní vzdálenost do 50 m na objektech výšky přes 12 do 24 m</t>
  </si>
  <si>
    <t>293</t>
  </si>
  <si>
    <t>766412213</t>
  </si>
  <si>
    <t>Montáž obložení stěn pl přes 5 m2 palubkami z měkkého dřeva š přes 80 do 100 mm</t>
  </si>
  <si>
    <t>-852588843</t>
  </si>
  <si>
    <t>Montáž obložení stěn palubkami na pero a drážku plochy přes 5 m2 z měkkého dřeva, šířky přes 80 do 100 mm</t>
  </si>
  <si>
    <t>"dle tabulky truhlářských výrobků - T.12" 17,76*1</t>
  </si>
  <si>
    <t>"dle tabulky truhlářských výrobků - T.13" 2*2,35*0,585+1,56*0,585</t>
  </si>
  <si>
    <t>294</t>
  </si>
  <si>
    <t>6119117R</t>
  </si>
  <si>
    <t>palubky obkladové borovice 20x100 mm</t>
  </si>
  <si>
    <t>-1692452002</t>
  </si>
  <si>
    <t>palubky obkladové smrk, borovice 15x96mm, 116mm vč. 8mm pera, dl 3-5m jakost A/B</t>
  </si>
  <si>
    <t>21,422*1,1 'Přepočtené koeficientem množství</t>
  </si>
  <si>
    <t>295</t>
  </si>
  <si>
    <t>766621111</t>
  </si>
  <si>
    <t>Montáž dřevěných oken plochy přes 1 m2 špaletových výšky do 1,5 m s rámem do zdiva</t>
  </si>
  <si>
    <t>-1211755556</t>
  </si>
  <si>
    <t>Montáž oken dřevěných včetně montáže rámu plochy přes 1 m2 špaletových do zdiva, výšky do 1,5 m</t>
  </si>
  <si>
    <t>"dle tabulky truhlářských výrobků - O.07" 2*1,1*1,12</t>
  </si>
  <si>
    <t>"dle tabulky truhlářských výrobků - O.12" 1*0,995*1,27</t>
  </si>
  <si>
    <t>296</t>
  </si>
  <si>
    <t>61110O07</t>
  </si>
  <si>
    <t>okno dřevěné špaletové otevíravé dvojsklo - dle tabulky truhlářských výrobků - O.07 - včetně kování</t>
  </si>
  <si>
    <t>1665387583</t>
  </si>
  <si>
    <t>okno dřevěné špaletové otevíravé dvojsklo přes plochu 1m2 v 1,5-2,5m</t>
  </si>
  <si>
    <t>297</t>
  </si>
  <si>
    <t>61110O12</t>
  </si>
  <si>
    <t>okno dřevěné špaletové otevíravé dvojsklo - dle tabulky truhlářských výrobků - O.12 - včetně kování</t>
  </si>
  <si>
    <t>1921379495</t>
  </si>
  <si>
    <t>298</t>
  </si>
  <si>
    <t>766621112</t>
  </si>
  <si>
    <t>Montáž dřevěných oken plochy přes 1 m2 špaletových výšky do 2,5 m s rámem do zdiva</t>
  </si>
  <si>
    <t>-2143365629</t>
  </si>
  <si>
    <t>Montáž oken dřevěných včetně montáže rámu plochy přes 1 m2 špaletových do zdiva, výšky přes 1,5 do 2,5 m</t>
  </si>
  <si>
    <t>"dle tabulky truhlářských výrobků - O.01" 7*1,27*1,83</t>
  </si>
  <si>
    <t>"dle tabulky truhlářských výrobků - O.02" 6*1,2*1,75</t>
  </si>
  <si>
    <t>"dle tabulky truhlářských výrobků - O.03" 3*1,3*1,9</t>
  </si>
  <si>
    <t>"dle tabulky truhlářských výrobků - O.04" 1*1,1*1,65</t>
  </si>
  <si>
    <t>"dle tabulky truhlářských výrobků - O.05" 1*1,18*1,74</t>
  </si>
  <si>
    <t>"dle tabulky truhlářských výrobků - O.06" 1*1,105*2,14</t>
  </si>
  <si>
    <t>"dle tabulky truhlářských výrobků - O.08" 3*1,1*2</t>
  </si>
  <si>
    <t>"dle tabulky truhlářských výrobků - O.09" 2*2,3*1,99</t>
  </si>
  <si>
    <t>"dle tabulky truhlářských výrobků - O.10" 1*2,16*1,99</t>
  </si>
  <si>
    <t>"dle tabulky truhlářských výrobků - O.11" 4*1,15*1,88</t>
  </si>
  <si>
    <t>"dle tabulky truhlářských výrobků - O.13" 23*1,2*1,95</t>
  </si>
  <si>
    <t>"dle tabulky truhlářských výrobků - O.14" 1*2,1*1,88</t>
  </si>
  <si>
    <t>"dle tabulky truhlářských výrobků - O.15" 5*1,1*1,9</t>
  </si>
  <si>
    <t>"dle tabulky truhlářských výrobků - O.17" 6*1,15*1,95</t>
  </si>
  <si>
    <t>"dle tabulky truhlářských výrobků - O.18" 10*1,8*1,95</t>
  </si>
  <si>
    <t>"dle tabulky truhlářských výrobků - O.19" 1*1,28*2</t>
  </si>
  <si>
    <t>"dle tabulky truhlářských výrobků - O.20" 1*1,03*1,91</t>
  </si>
  <si>
    <t>"dle tabulky truhlářských výrobků - O.25" 1*1,34*1,8</t>
  </si>
  <si>
    <t>"dle tabulky truhlářských výrobků - O.26" 1*2,25*1,91*0,5</t>
  </si>
  <si>
    <t>"dle tabulky truhlářských výrobků - O.27" 1*1,15*1,95</t>
  </si>
  <si>
    <t>299</t>
  </si>
  <si>
    <t>61110O01</t>
  </si>
  <si>
    <t>okno dřevěné špaletové otevíravé dvojsklo - dle tabulky truhlářských výrobků - O.01 - včetně kování</t>
  </si>
  <si>
    <t>1723197740</t>
  </si>
  <si>
    <t>300</t>
  </si>
  <si>
    <t>61110O02</t>
  </si>
  <si>
    <t>okno dřevěné špaletové otevíravé dvojsklo - dle tabulky truhlářských výrobků - O.02 - včetně kování</t>
  </si>
  <si>
    <t>-1106308510</t>
  </si>
  <si>
    <t>301</t>
  </si>
  <si>
    <t>61110O03</t>
  </si>
  <si>
    <t>okno dřevěné špaletové otevíravé dvojsklo - dle tabulky truhlářských výrobků - O.03 - včetně kování</t>
  </si>
  <si>
    <t>680155379</t>
  </si>
  <si>
    <t>302</t>
  </si>
  <si>
    <t>61110O04</t>
  </si>
  <si>
    <t>okno dřevěné špaletové otevíravé dvojsklo - dle tabulky truhlářských výrobků - O.04 - včetně kování</t>
  </si>
  <si>
    <t>-1384113470</t>
  </si>
  <si>
    <t>303</t>
  </si>
  <si>
    <t>61110O05</t>
  </si>
  <si>
    <t>okno dřevěné špaletové otevíravé dvojsklo - dle tabulky truhlářských výrobků - O.05 - včetně kování</t>
  </si>
  <si>
    <t>-855310366</t>
  </si>
  <si>
    <t>304</t>
  </si>
  <si>
    <t>61110O06</t>
  </si>
  <si>
    <t>okno dřevěné špaletové otevíravé dvojsklo - dle tabulky truhlářských výrobků - O.06 - včetně kování</t>
  </si>
  <si>
    <t>-1381526278</t>
  </si>
  <si>
    <t>305</t>
  </si>
  <si>
    <t>61110O08</t>
  </si>
  <si>
    <t>okno dřevěné špaletové otevíravé dvojsklo - dle tabulky truhlářských výrobků - O.08 - včetně kování</t>
  </si>
  <si>
    <t>-1841604591</t>
  </si>
  <si>
    <t>306</t>
  </si>
  <si>
    <t>61110O09</t>
  </si>
  <si>
    <t>okno dřevěné špaletové otevíravé dvojsklo - dle tabulky truhlářských výrobků - O.09 - včetně kování</t>
  </si>
  <si>
    <t>1962814480</t>
  </si>
  <si>
    <t>307</t>
  </si>
  <si>
    <t>61110O10</t>
  </si>
  <si>
    <t>okno dřevěné špaletové otevíravé dvojsklo - dle tabulky truhlářských výrobků - O.10 - včetně kování</t>
  </si>
  <si>
    <t>1022499687</t>
  </si>
  <si>
    <t>308</t>
  </si>
  <si>
    <t>61110O11</t>
  </si>
  <si>
    <t>okno dřevěné špaletové otevíravé dvojsklo - dle tabulky truhlářských výrobků - O.11 - včetně kování</t>
  </si>
  <si>
    <t>-1470526294</t>
  </si>
  <si>
    <t>309</t>
  </si>
  <si>
    <t>61110O13</t>
  </si>
  <si>
    <t>okno dřevěné špaletové otevíravé dvojsklo - dle tabulky truhlářských výrobků - O.13 - včetně kování</t>
  </si>
  <si>
    <t>60348738</t>
  </si>
  <si>
    <t>310</t>
  </si>
  <si>
    <t>61110O14</t>
  </si>
  <si>
    <t>okno dřevěné špaletové otevíravé dvojsklo - dle tabulky truhlářských výrobků - O.14 - včetně kování</t>
  </si>
  <si>
    <t>1952103230</t>
  </si>
  <si>
    <t>311</t>
  </si>
  <si>
    <t>61110O15</t>
  </si>
  <si>
    <t>okno dřevěné špaletové otevíravé dvojsklo - dle tabulky truhlářských výrobků - O.15 - včetně kování</t>
  </si>
  <si>
    <t>844204789</t>
  </si>
  <si>
    <t>312</t>
  </si>
  <si>
    <t>61110O17</t>
  </si>
  <si>
    <t>okno dřevěné špaletové otevíravé dvojsklo - dle tabulky truhlářských výrobků - O.17 - včetně kování</t>
  </si>
  <si>
    <t>-1682263361</t>
  </si>
  <si>
    <t>313</t>
  </si>
  <si>
    <t>61110O18</t>
  </si>
  <si>
    <t>okno dřevěné špaletové otevíravé dvojsklo - dle tabulky truhlářských výrobků - O.18 - včetně kování</t>
  </si>
  <si>
    <t>783262746</t>
  </si>
  <si>
    <t>314</t>
  </si>
  <si>
    <t>61110O19</t>
  </si>
  <si>
    <t>okno dřevěné špaletové otevíravé dvojsklo - dle tabulky truhlářských výrobků - O.19 - včetně kování</t>
  </si>
  <si>
    <t>406664547</t>
  </si>
  <si>
    <t>315</t>
  </si>
  <si>
    <t>61110O20</t>
  </si>
  <si>
    <t>okno dřevěné špaletové otevíravé dvojsklo - dle tabulky truhlářských výrobků - O.20 - včetně kování</t>
  </si>
  <si>
    <t>1835280801</t>
  </si>
  <si>
    <t>316</t>
  </si>
  <si>
    <t>61110O25</t>
  </si>
  <si>
    <t>okno dřevěné špaletové otevíravé dvojsklo - dle tabulky truhlářských výrobků - O.25 - včetně kování</t>
  </si>
  <si>
    <t>1670166722</t>
  </si>
  <si>
    <t>317</t>
  </si>
  <si>
    <t>61110O26</t>
  </si>
  <si>
    <t>okno dřevěné špaletové otevíravé dvojsklo - dle tabulky truhlářských výrobků - O.26 - včetně kování</t>
  </si>
  <si>
    <t>975366493</t>
  </si>
  <si>
    <t>318</t>
  </si>
  <si>
    <t>61110O27</t>
  </si>
  <si>
    <t>okno dřevěné špaletové otevíravé dvojsklo - dle tabulky truhlářských výrobků - O.27 - včetně kování</t>
  </si>
  <si>
    <t>1548333188</t>
  </si>
  <si>
    <t>319</t>
  </si>
  <si>
    <t>766621602</t>
  </si>
  <si>
    <t>Montáž dřevěných oken plochy do 1 m2 jednoduchých pevných do zdiva</t>
  </si>
  <si>
    <t>-1960977682</t>
  </si>
  <si>
    <t>Montáž oken dřevěných plochy do 1 m2 včetně montáže rámu jednoduchých pevných do zdiva</t>
  </si>
  <si>
    <t>"rám pro žaluzii - dle tabulky truhlářských výrobků - O.24" 4</t>
  </si>
  <si>
    <t>320</t>
  </si>
  <si>
    <t>61110O24</t>
  </si>
  <si>
    <t>dřevěný rám pro protidešťovou žaluzii - dle tabulky truhlářských výrobků - O.24</t>
  </si>
  <si>
    <t>1565152386</t>
  </si>
  <si>
    <t>okno dřevěné s fixním zasklením dvojsklo do plochy 1m2</t>
  </si>
  <si>
    <t>"rám pro žaluzii - dle tabulky truhlářských výrobků - O.24" 4*1,365*0,54</t>
  </si>
  <si>
    <t>321</t>
  </si>
  <si>
    <t>766621612</t>
  </si>
  <si>
    <t>Montáž dřevěných oken plochy do 1 m2 špaletových do zdiva</t>
  </si>
  <si>
    <t>-70061247</t>
  </si>
  <si>
    <t>Montáž oken dřevěných plochy do 1 m2 včetně montáže rámu špaletových do zdiva</t>
  </si>
  <si>
    <t>"dle tabulky truhlářských výrobků - O.16" 2</t>
  </si>
  <si>
    <t>322</t>
  </si>
  <si>
    <t>61110O16</t>
  </si>
  <si>
    <t>okno dřevěné špaletové otevíravé dvojsklo - dle tabulky truhlářských výrobků - O.16 - včetně kování</t>
  </si>
  <si>
    <t>35117094</t>
  </si>
  <si>
    <t>okno dřevěné špaletové otevíravé dvojsklo plochy do 1m2</t>
  </si>
  <si>
    <t>"dle tabulky truhlářských výrobků - O.16" 2*0,4*0,86</t>
  </si>
  <si>
    <t>323</t>
  </si>
  <si>
    <t>766621621</t>
  </si>
  <si>
    <t>Montáž dřevěných oken plochy do 1 m2 zdvojených otevíravých do dřevěné konstrukce</t>
  </si>
  <si>
    <t>-877881173</t>
  </si>
  <si>
    <t>Montáž oken dřevěných plochy do 1 m2 včetně montáže rámu otevíravých do dřevěné konstrukce</t>
  </si>
  <si>
    <t>"dle tabulky truhlářských výrobků - O.23" 5</t>
  </si>
  <si>
    <t>324</t>
  </si>
  <si>
    <t>61110O23</t>
  </si>
  <si>
    <t>okno dřevěné otevíravé dvojsklo - dle tabulky truhlářských výrobků - O.23 - včetně kování</t>
  </si>
  <si>
    <t>579454595</t>
  </si>
  <si>
    <t>okno dřevěné otevíravé/sklopné dvojsklo do plochy 1m2</t>
  </si>
  <si>
    <t>"dle tabulky truhlářských výrobků - O.22" 5*1,365*0,54</t>
  </si>
  <si>
    <t>325</t>
  </si>
  <si>
    <t>766660051</t>
  </si>
  <si>
    <t>Montáž dveřních křídel otvíravých jednokřídlových š do 0,8 m masivní dřevo s polodrážkou do ocelové zárubně</t>
  </si>
  <si>
    <t>1339339095</t>
  </si>
  <si>
    <t>Montáž dveřních křídel dřevěných nebo plastových otevíravých do ocelové zárubně z masivního dřeva s polodrážkou jednokřídlových, šířky do 800 mm</t>
  </si>
  <si>
    <t>"dle tabulky dveří - D.21" 1</t>
  </si>
  <si>
    <t>326</t>
  </si>
  <si>
    <t>61160D21</t>
  </si>
  <si>
    <t>dveře jednokřídlé dřevěné plné 800x2100 mm - dle tabulky dveří - D.21 - včetně kování a ocelového L rámečku</t>
  </si>
  <si>
    <t>739574323</t>
  </si>
  <si>
    <t>dveře jednokřídlé dřevěné bez povrchové úpravy plné 800x1970mm</t>
  </si>
  <si>
    <t>327</t>
  </si>
  <si>
    <t>766660052</t>
  </si>
  <si>
    <t>Montáž dveřních křídel otvíravých jednokřídlových š přes 0,8 m masivní dřevo s polodrážkou do ocelové zárubně</t>
  </si>
  <si>
    <t>-24332832</t>
  </si>
  <si>
    <t>Montáž dveřních křídel dřevěných nebo plastových otevíravých do ocelové zárubně z masivního dřeva s polodrážkou jednokřídlových, šířky přes 800 mm</t>
  </si>
  <si>
    <t>"dle tabulky dveří - D.20" 1</t>
  </si>
  <si>
    <t>"dle tabulky dveří - D.22" 1</t>
  </si>
  <si>
    <t>"dle tabulky dveří - D.23" 1</t>
  </si>
  <si>
    <t>328</t>
  </si>
  <si>
    <t>61160D20</t>
  </si>
  <si>
    <t>dveře jednokřídlé dřevěné plné 900x2390 mm - dle tabulky dveří - D.20 - včetně kování a ocelového L rámečku</t>
  </si>
  <si>
    <t>-874253483</t>
  </si>
  <si>
    <t>329</t>
  </si>
  <si>
    <t>61160D22</t>
  </si>
  <si>
    <t>dveře jednokřídlé dřevěné plné 1330x2380 mm - dle tabulky dveří - D.22 - včetně kování a ocelového L rámečku</t>
  </si>
  <si>
    <t>-686154024</t>
  </si>
  <si>
    <t>330</t>
  </si>
  <si>
    <t>61160D23</t>
  </si>
  <si>
    <t>dveře jednokřídlé dřevěné plné 1100x2100 mm - dle tabulky dveří - D.23 - včetně kování a ocelového L rámečku</t>
  </si>
  <si>
    <t>-966912775</t>
  </si>
  <si>
    <t>331</t>
  </si>
  <si>
    <t>766660171</t>
  </si>
  <si>
    <t>Montáž dveřních křídel otvíravých jednokřídlových š do 0,8 m do obložkové zárubně</t>
  </si>
  <si>
    <t>392613409</t>
  </si>
  <si>
    <t>Montáž dveřních křídel dřevěných nebo plastových otevíravých do obložkové zárubně povrchově upravených jednokřídlových, šířky do 800 mm</t>
  </si>
  <si>
    <t>"dle tabulky dveří - D.10" 18</t>
  </si>
  <si>
    <t>"dle tabulky dveří - D.12" 7</t>
  </si>
  <si>
    <t>"dle tabulky dveří - D.13" 12</t>
  </si>
  <si>
    <t>"dle tabulky dveří - D.14" 4</t>
  </si>
  <si>
    <t>"dle tabulky dveří - D.24" 4</t>
  </si>
  <si>
    <t>"dle tabulky dveří - D.26" 1</t>
  </si>
  <si>
    <t>"dle tabulky dveří - D.33" 1</t>
  </si>
  <si>
    <t>"dle tabulky dveří - D.36" 1</t>
  </si>
  <si>
    <t>"dle tabulky dveří - D.38" 1</t>
  </si>
  <si>
    <t>"dle tabulky dveří - D.49" 1</t>
  </si>
  <si>
    <t>332</t>
  </si>
  <si>
    <t>61162000</t>
  </si>
  <si>
    <t>dveře jednokřídlé dřevotřískové povrch dýhovaný plné 600x1970-2100mm</t>
  </si>
  <si>
    <t>1555878115</t>
  </si>
  <si>
    <t>333</t>
  </si>
  <si>
    <t>61162001</t>
  </si>
  <si>
    <t>dveře jednokřídlé dřevotřískové povrch dýhovaný plné 700x1970-2100mm</t>
  </si>
  <si>
    <t>2146009724</t>
  </si>
  <si>
    <t>334</t>
  </si>
  <si>
    <t>6116200R</t>
  </si>
  <si>
    <t>dveře jednokřídlé dřevotřískové povrch dýhovaný plné 750x1970-2100mm</t>
  </si>
  <si>
    <t>1521832693</t>
  </si>
  <si>
    <t>335</t>
  </si>
  <si>
    <t>61162002</t>
  </si>
  <si>
    <t>dveře jednokřídlé dřevotřískové povrch dýhovaný plné 800x1970-2100mm</t>
  </si>
  <si>
    <t>380657597</t>
  </si>
  <si>
    <t>336</t>
  </si>
  <si>
    <t>766660172</t>
  </si>
  <si>
    <t>Montáž dveřních křídel otvíravých jednokřídlových š přes 0,8 m do obložkové zárubně</t>
  </si>
  <si>
    <t>595324633</t>
  </si>
  <si>
    <t>Montáž dveřních křídel dřevěných nebo plastových otevíravých do obložkové zárubně povrchově upravených jednokřídlových, šířky přes 800 mm</t>
  </si>
  <si>
    <t>"dle tabulky dveří - D.09" 5</t>
  </si>
  <si>
    <t>"dle tabulky dveří - D.11" 6</t>
  </si>
  <si>
    <t>"dle tabulky dveří - D.34" 2</t>
  </si>
  <si>
    <t>"dle tabulky dveří - D.35" 2</t>
  </si>
  <si>
    <t>"dle tabulky dveří - D.50" 1</t>
  </si>
  <si>
    <t>"dle tabulky dveří - D.51" 2</t>
  </si>
  <si>
    <t>"dle tabulky dveří - D.52" 1</t>
  </si>
  <si>
    <t>"dle tabulky dveří - D.55" 1</t>
  </si>
  <si>
    <t>337</t>
  </si>
  <si>
    <t>6116408R</t>
  </si>
  <si>
    <t>dveře jednokřídlé dřevotřískové profilované povrch dýhovaný plné 850x1970-2100mm</t>
  </si>
  <si>
    <t>1397712939</t>
  </si>
  <si>
    <t>dveře jednokřídlé dřevotřískové profilované povrch dýhovaný plné 900x1970-2100mm</t>
  </si>
  <si>
    <t>338</t>
  </si>
  <si>
    <t>61164086</t>
  </si>
  <si>
    <t>1078925583</t>
  </si>
  <si>
    <t>339</t>
  </si>
  <si>
    <t>6116409R</t>
  </si>
  <si>
    <t>dveře jednokřídlé dřevotřískové profilované povrch dýhovaný plné 950x1970-2100mm</t>
  </si>
  <si>
    <t>-804176963</t>
  </si>
  <si>
    <t>340</t>
  </si>
  <si>
    <t>6116410R</t>
  </si>
  <si>
    <t>dveře jednokřídlé dřevotřískové profilované povrch dýhovaný plné 1100x1970-2100mm</t>
  </si>
  <si>
    <t>1211761964</t>
  </si>
  <si>
    <t>341</t>
  </si>
  <si>
    <t>766660181</t>
  </si>
  <si>
    <t>Montáž dveřních křídel otvíravých jednokřídlových š do 0,8 m požárních do obložkové zárubně</t>
  </si>
  <si>
    <t>1425649555</t>
  </si>
  <si>
    <t>Montáž dveřních křídel dřevěných nebo plastových otevíravých do obložkové zárubně protipožárních jednokřídlových, šířky do 800 mm</t>
  </si>
  <si>
    <t>"dle tabulky dveří - D.32" 1</t>
  </si>
  <si>
    <t>"dle tabulky dveří - D.37" 1</t>
  </si>
  <si>
    <t>342</t>
  </si>
  <si>
    <t>61162038</t>
  </si>
  <si>
    <t>dveře jednokřídlé dřevotřískové protipožární EI (EW) 30 D3 povrch fóliový plné 800x1970-2100mm</t>
  </si>
  <si>
    <t>-213950730</t>
  </si>
  <si>
    <t>343</t>
  </si>
  <si>
    <t>766660182</t>
  </si>
  <si>
    <t>Montáž dveřních křídel otvíravých jednokřídlových š přes 0,8 m požárních do obložkové zárubně</t>
  </si>
  <si>
    <t>-1103272944</t>
  </si>
  <si>
    <t>Montáž dveřních křídel dřevěných nebo plastových otevíravých do obložkové zárubně protipožárních jednokřídlových, šířky přes 800 mm</t>
  </si>
  <si>
    <t>"dle tabulky dveří - D.25" 2</t>
  </si>
  <si>
    <t>"dle tabulky dveří - D.27" 1</t>
  </si>
  <si>
    <t>"dle tabulky dveří - D.28" 1</t>
  </si>
  <si>
    <t>"dle tabulky dveří - D.29" 1</t>
  </si>
  <si>
    <t>"dle tabulky dveří - D.30" 2</t>
  </si>
  <si>
    <t>"dle tabulky dveří - D.31" 1</t>
  </si>
  <si>
    <t>"dle tabulky dveří - D.53" 2</t>
  </si>
  <si>
    <t>"dle tabulky dveří - D.54" 1</t>
  </si>
  <si>
    <t>"dle tabulky dveří - D.56" 1</t>
  </si>
  <si>
    <t>"dle tabulky dveří - D.57" 1</t>
  </si>
  <si>
    <t>"dle tabulky dveří - D.58" 1</t>
  </si>
  <si>
    <t>"dle tabulky dveří - D.59" 1</t>
  </si>
  <si>
    <t>"dle tabulky dveří - D.61" 1</t>
  </si>
  <si>
    <t>"dle tabulky dveří - D.62" 1</t>
  </si>
  <si>
    <t>344</t>
  </si>
  <si>
    <t>61162039</t>
  </si>
  <si>
    <t>dveře jednokřídlé dřevotřískové protipožární EI (EW) 30 D3 povrch fóliový plné 900x1970-2100mm</t>
  </si>
  <si>
    <t>-1407187710</t>
  </si>
  <si>
    <t>345</t>
  </si>
  <si>
    <t>61162040</t>
  </si>
  <si>
    <t>dveře jednokřídlé dřevotřískové protipožární EI (EW) 30 D3 povrch fóliový plné 1000x1970-2100mm</t>
  </si>
  <si>
    <t>961669699</t>
  </si>
  <si>
    <t>346</t>
  </si>
  <si>
    <t>61162041</t>
  </si>
  <si>
    <t>dveře jednokřídlé dřevotřískové protipožární EI (EW) 30 D3 povrch fóliový plné 1100x1970-2100mm</t>
  </si>
  <si>
    <t>-1536055617</t>
  </si>
  <si>
    <t>347</t>
  </si>
  <si>
    <t>766660183</t>
  </si>
  <si>
    <t>Montáž dveřních křídel otvíravých dvoukřídlových požárních do obložkové zárubně</t>
  </si>
  <si>
    <t>-655909560</t>
  </si>
  <si>
    <t>Montáž dveřních křídel dřevěných nebo plastových otevíravých do obložkové zárubně protipožárních dvoukřídlových jakékoliv šířky</t>
  </si>
  <si>
    <t>"dle tabulky dveří - D.63" 1</t>
  </si>
  <si>
    <t>348</t>
  </si>
  <si>
    <t>6116207R</t>
  </si>
  <si>
    <t>dveře dvoukřídlé dřevotřískové protipožární EI (EW) 30 D3 povrch fóliový plné 2000x1970-2100mm</t>
  </si>
  <si>
    <t>-165143075</t>
  </si>
  <si>
    <t>dveře dvoukřídlé dřevotřískové protipožární EI (EW) 30 D3 povrch fóliový plné 1850x1970-2100mm</t>
  </si>
  <si>
    <t>349</t>
  </si>
  <si>
    <t>766660191</t>
  </si>
  <si>
    <t>Montáž dveřních křídel otvíravých jednokřídlových š do 0,8 m masivní dřevo polodrážka obložková zárubeň</t>
  </si>
  <si>
    <t>955048280</t>
  </si>
  <si>
    <t>Montáž dveřních křídel dřevěných nebo plastových otevíravých do obložkové zárubně z masivního dřeva s polodrážkou jednokřídlových, šířky do 800 mm</t>
  </si>
  <si>
    <t>"dle tabulky dveří - D.17" 1</t>
  </si>
  <si>
    <t>"dle tabulky dveří - D.39" 1</t>
  </si>
  <si>
    <t>"dle tabulky dveří - D.40" 2</t>
  </si>
  <si>
    <t>"dle tabulky dveří - D.41" 1</t>
  </si>
  <si>
    <t>350</t>
  </si>
  <si>
    <t>61160D17</t>
  </si>
  <si>
    <t>dveře jednokřídlé dřevěné plné 800x2100 mm - dle tabulky dveří - D.17 - včetně kování</t>
  </si>
  <si>
    <t>789304089</t>
  </si>
  <si>
    <t>351</t>
  </si>
  <si>
    <t>61160D39</t>
  </si>
  <si>
    <t>dveře jednokřídlé dřevěné plné 600x2100 mm - dle tabulky dveří - D.39 - včetně kování</t>
  </si>
  <si>
    <t>733090507</t>
  </si>
  <si>
    <t>352</t>
  </si>
  <si>
    <t>61160D40</t>
  </si>
  <si>
    <t>dveře jednokřídlé dřevěné plné 750x2100 mm - dle tabulky dveří - D.40 - včetně kování</t>
  </si>
  <si>
    <t>-1801532216</t>
  </si>
  <si>
    <t>353</t>
  </si>
  <si>
    <t>61160D41</t>
  </si>
  <si>
    <t>dveře jednokřídlé dřevěné plné 800x2100 mm - dle tabulky dveří - D.41 - včetně kování</t>
  </si>
  <si>
    <t>941028242</t>
  </si>
  <si>
    <t>354</t>
  </si>
  <si>
    <t>766660192</t>
  </si>
  <si>
    <t>Montáž dveřních křídel otvíravých jednokřídlových š nad 0,8 m masivní dřevo polodrážka obložková zárubeň</t>
  </si>
  <si>
    <t>-1074433588</t>
  </si>
  <si>
    <t>Montáž dveřních křídel dřevěných nebo plastových otevíravých do obložkové zárubně z masivního dřeva s polodrážkou jednokřídlových, šířky přes 800 mm</t>
  </si>
  <si>
    <t>"dle tabulky dveří - D.01" 2</t>
  </si>
  <si>
    <t>"dle tabulky dveří - D.02" 2</t>
  </si>
  <si>
    <t>"dle tabulky dveří - D.03" 2</t>
  </si>
  <si>
    <t>"dle tabulky dveří - D.04" 1</t>
  </si>
  <si>
    <t>"dle tabulky dveří - D.05" 8</t>
  </si>
  <si>
    <t>"dle tabulky dveří - D.07" 2</t>
  </si>
  <si>
    <t>"dle tabulky dveří - D.15" 3</t>
  </si>
  <si>
    <t>"dle tabulky dveří - D.16" 1</t>
  </si>
  <si>
    <t>"dle tabulky dveří - D.18" 1</t>
  </si>
  <si>
    <t>"dle tabulky dveří - D.19" 1</t>
  </si>
  <si>
    <t>"dle tabulky dveří - D.42" 1</t>
  </si>
  <si>
    <t>355</t>
  </si>
  <si>
    <t>61160D01</t>
  </si>
  <si>
    <t>dveře jednokřídlé dřevěné plné 850x2100 mm - dle tabulky dveří - D.01 - včetně kování</t>
  </si>
  <si>
    <t>-491987188</t>
  </si>
  <si>
    <t>356</t>
  </si>
  <si>
    <t>61160D02</t>
  </si>
  <si>
    <t>dveře jednokřídlé dřevěné plné 850x2100 mm - dle tabulky dveří - D.02 - včetně kování</t>
  </si>
  <si>
    <t>-1533448484</t>
  </si>
  <si>
    <t>357</t>
  </si>
  <si>
    <t>61160D03</t>
  </si>
  <si>
    <t>dveře jednokřídlé dřevěné plné 900x2100 mm - dle tabulky dveří - D.03 - včetně kování</t>
  </si>
  <si>
    <t>-852616175</t>
  </si>
  <si>
    <t>358</t>
  </si>
  <si>
    <t>61160D04</t>
  </si>
  <si>
    <t>dveře jednokřídlé dřevěné plné 1200x2100 mm - dle tabulky dveří - D.04 - včetně kování</t>
  </si>
  <si>
    <t>1044023728</t>
  </si>
  <si>
    <t>359</t>
  </si>
  <si>
    <t>61160D05</t>
  </si>
  <si>
    <t>dveře jednokřídlé dřevěné plné 1000x2100 mm - dle tabulky dveří - D.05 - včetně kování</t>
  </si>
  <si>
    <t>1069947589</t>
  </si>
  <si>
    <t>360</t>
  </si>
  <si>
    <t>61160D07</t>
  </si>
  <si>
    <t>dveře jednokřídlé dřevěné plné 1100x2100 mm - dle tabulky dveří - D.07 - včetně kování</t>
  </si>
  <si>
    <t>1813112268</t>
  </si>
  <si>
    <t>361</t>
  </si>
  <si>
    <t>61160D15</t>
  </si>
  <si>
    <t>dveře jednokřídlé dřevěné plné 1000x2100 mm - dle tabulky dveří - D.15 - včetně kování</t>
  </si>
  <si>
    <t>-612812817</t>
  </si>
  <si>
    <t>362</t>
  </si>
  <si>
    <t>61160D16</t>
  </si>
  <si>
    <t>dveře jednokřídlé dřevěné plné 1100x2100 mm - dle tabulky dveří - D.16 - včetně kování</t>
  </si>
  <si>
    <t>-521192411</t>
  </si>
  <si>
    <t>363</t>
  </si>
  <si>
    <t>61160D18</t>
  </si>
  <si>
    <t>dveře jednokřídlé dřevěné plné 1050x2100 mm - dle tabulky dveří - D.18 - včetně kování</t>
  </si>
  <si>
    <t>-1656934404</t>
  </si>
  <si>
    <t>364</t>
  </si>
  <si>
    <t>61160D19</t>
  </si>
  <si>
    <t>dveře jednokřídlé dřevěné plné 1100x2100 mm - dle tabulky dveří - D.19 - včetně kování</t>
  </si>
  <si>
    <t>-854155314</t>
  </si>
  <si>
    <t>365</t>
  </si>
  <si>
    <t>61160D42</t>
  </si>
  <si>
    <t>dveře jednokřídlé dřevěné plné 850x2100 mm - dle tabulky dveří - D.42 - včetně kování</t>
  </si>
  <si>
    <t>1877451913</t>
  </si>
  <si>
    <t>366</t>
  </si>
  <si>
    <t>766660193</t>
  </si>
  <si>
    <t>Montáž dveřních křídel otvíravých dvoukřídlových š do 1,45 m masivní dřevo polodrážka obložková zárubeň</t>
  </si>
  <si>
    <t>1275232141</t>
  </si>
  <si>
    <t>Montáž dveřních křídel dřevěných nebo plastových otevíravých do obložkové zárubně z masivního dřeva s polodrážkou dvoukřídlových, šířky do 1450 mm</t>
  </si>
  <si>
    <t>"dle tabulky dveří - D.06" 1</t>
  </si>
  <si>
    <t>367</t>
  </si>
  <si>
    <t>61160D06</t>
  </si>
  <si>
    <t>dveře dvoukřídlé dřevěné plné 1300x2100 mm - dle tabulky dveří - D.06 - včetně kování</t>
  </si>
  <si>
    <t>-989630681</t>
  </si>
  <si>
    <t>dveře jednokřídlé dřevěné bez povrchové úpravy plné 1100x1970mm</t>
  </si>
  <si>
    <t>368</t>
  </si>
  <si>
    <t>766660194</t>
  </si>
  <si>
    <t>Montáž dveřních křídel otvíravých dvoukřídlových š nad 1,45 m masivní dřevo polodrážka obložková zárubeň</t>
  </si>
  <si>
    <t>-247148036</t>
  </si>
  <si>
    <t>Montáž dveřních křídel dřevěných nebo plastových otevíravých do obložkové zárubně z masivního dřeva s polodrážkou dvoukřídlových, šířky přes 1450 mm</t>
  </si>
  <si>
    <t>"dle tabulky dveří - D.08" 1</t>
  </si>
  <si>
    <t>"dle tabulky dveří - D.67" 1</t>
  </si>
  <si>
    <t>369</t>
  </si>
  <si>
    <t>61160D08</t>
  </si>
  <si>
    <t>dveře dvoukřídlé dřevěné plné 1600x2100 mm - dle tabulky dveří - D.08 - včetně kování</t>
  </si>
  <si>
    <t>2060116838</t>
  </si>
  <si>
    <t>370</t>
  </si>
  <si>
    <t>61160D67</t>
  </si>
  <si>
    <t>dveře dvoukřídlé dřevěné plné 1980x2520 mm - dle tabulky dveří - D.67 - včetně kování</t>
  </si>
  <si>
    <t>966572109</t>
  </si>
  <si>
    <t>371</t>
  </si>
  <si>
    <t>766660311</t>
  </si>
  <si>
    <t>Montáž posuvných dveří jednokřídlových průchozí š do 800 mm do pouzdra s jednou kapsou</t>
  </si>
  <si>
    <t>478261584</t>
  </si>
  <si>
    <t>Montáž dveřních křídel dřevěných nebo plastových posuvných dveří do pouzdra s jednou kapsou jednokřídlových, průchozí šířky do 800 mm</t>
  </si>
  <si>
    <t>372</t>
  </si>
  <si>
    <t>721034900</t>
  </si>
  <si>
    <t>373</t>
  </si>
  <si>
    <t>766660322</t>
  </si>
  <si>
    <t>Montáž posuvných dveří dvoukřídlových průchozí š přes 1650 do 2450 mm do pouzdra se dvěma kapsami</t>
  </si>
  <si>
    <t>467521369</t>
  </si>
  <si>
    <t>Montáž dveřních křídel dřevěných nebo plastových posuvných dveří do pouzdra se dvěma kapsami dvoukřídlových, průchozí šířky přes 1650 do 2450 mm</t>
  </si>
  <si>
    <t>374</t>
  </si>
  <si>
    <t>6116201R</t>
  </si>
  <si>
    <t>dveře dvoukřídlé dřevotřískové povrch dýhovaný plné 2200x1970-2100mm</t>
  </si>
  <si>
    <t>-1575363713</t>
  </si>
  <si>
    <t>dveře dvoukřídlé dřevotřískové povrch dýhovaný plné 1450x1970-2100mm</t>
  </si>
  <si>
    <t>375</t>
  </si>
  <si>
    <t>766660716</t>
  </si>
  <si>
    <t>Montáž dveřních křídel samozavírače na dřevěnou zárubeň</t>
  </si>
  <si>
    <t>-404658477</t>
  </si>
  <si>
    <t>Montáž dveřních doplňků samozavírače na zárubeň dřevěnou</t>
  </si>
  <si>
    <t>376</t>
  </si>
  <si>
    <t>54917250</t>
  </si>
  <si>
    <t>samozavírač dveří hydraulický</t>
  </si>
  <si>
    <t>-271167299</t>
  </si>
  <si>
    <t>377</t>
  </si>
  <si>
    <t>766660728</t>
  </si>
  <si>
    <t>Montáž dveřního interiérového kování - zámku</t>
  </si>
  <si>
    <t>1298109601</t>
  </si>
  <si>
    <t>Montáž dveřních doplňků dveřního kování interiérového zámku</t>
  </si>
  <si>
    <t>"dle tabulky dveří - D.60" 1*2</t>
  </si>
  <si>
    <t>"dle tabulky dveří - D.63" 1*2</t>
  </si>
  <si>
    <t>378</t>
  </si>
  <si>
    <t>54924004</t>
  </si>
  <si>
    <t>zámek zadlabací mezipokojový pro cylindrickou vložku rozteč 72x55mm</t>
  </si>
  <si>
    <t>517814576</t>
  </si>
  <si>
    <t>zámek zadlabací mezipokojový levý pro cylindrickou vložku rozteč 72x55mm</t>
  </si>
  <si>
    <t>379</t>
  </si>
  <si>
    <t>766660729</t>
  </si>
  <si>
    <t>Montáž dveřního interiérového kování - štítku s klikou</t>
  </si>
  <si>
    <t>-2146630863</t>
  </si>
  <si>
    <t>Montáž dveřních doplňků dveřního kování interiérového štítku s klikou</t>
  </si>
  <si>
    <t>380</t>
  </si>
  <si>
    <t>54914123</t>
  </si>
  <si>
    <t>kování rozetové klika/klika</t>
  </si>
  <si>
    <t>-200788713</t>
  </si>
  <si>
    <t>381</t>
  </si>
  <si>
    <t>766663D43</t>
  </si>
  <si>
    <t>Repase dveří exteriérových - dle popisu v tabulce dveří - D.43</t>
  </si>
  <si>
    <t>-1765310089</t>
  </si>
  <si>
    <t>Oprava dveřních křídel dřevěných vyřezání otvoru v dveřních křídlech pro zasklení nebo větrání z měkkého dřeva</t>
  </si>
  <si>
    <t>"dle tabulky dveří - D.43" 1</t>
  </si>
  <si>
    <t>382</t>
  </si>
  <si>
    <t>766663D44</t>
  </si>
  <si>
    <t>Repase dveří exteriérových - dle popisu v tabulce dveří - D.44</t>
  </si>
  <si>
    <t>-1810776871</t>
  </si>
  <si>
    <t>"dle tabulky dveří - D.44" 1</t>
  </si>
  <si>
    <t>383</t>
  </si>
  <si>
    <t>766663D45</t>
  </si>
  <si>
    <t>Repase dveří exteriérových - dle popisu v tabulce dveří - D.45</t>
  </si>
  <si>
    <t>154956364</t>
  </si>
  <si>
    <t>"dle tabulky dveří - D.45" 1</t>
  </si>
  <si>
    <t>384</t>
  </si>
  <si>
    <t>766663D46</t>
  </si>
  <si>
    <t>Repase dveří exteriérových - dle popisu v tabulce dveří - D.46</t>
  </si>
  <si>
    <t>1909706886</t>
  </si>
  <si>
    <t>"dle tabulky dveří - D.46" 1</t>
  </si>
  <si>
    <t>385</t>
  </si>
  <si>
    <t>766663D47</t>
  </si>
  <si>
    <t>Repase dveří exteriérových - dle popisu v tabulce dveří - D.47</t>
  </si>
  <si>
    <t>1156034404</t>
  </si>
  <si>
    <t>"dle tabulky dveří - D.47" 1</t>
  </si>
  <si>
    <t>386</t>
  </si>
  <si>
    <t>766663D64</t>
  </si>
  <si>
    <t>Repase dveří interiérových - dle popisu v tabulce dveří - D.64</t>
  </si>
  <si>
    <t>-1824910592</t>
  </si>
  <si>
    <t>"dle tabulky dveří - D.64" 1</t>
  </si>
  <si>
    <t>387</t>
  </si>
  <si>
    <t>766663D65</t>
  </si>
  <si>
    <t>Repase dveří interiérových - dle popisu v tabulce dveří - D.65</t>
  </si>
  <si>
    <t>1673690112</t>
  </si>
  <si>
    <t>"dle tabulky dveří - D.65" 1</t>
  </si>
  <si>
    <t>388</t>
  </si>
  <si>
    <t>766663D66</t>
  </si>
  <si>
    <t>Repase dveří interiérových - dle popisu v tabulce dveří - D.66</t>
  </si>
  <si>
    <t>236079389</t>
  </si>
  <si>
    <t>"dle tabulky dveří - D.66" 1</t>
  </si>
  <si>
    <t>389</t>
  </si>
  <si>
    <t>766671010</t>
  </si>
  <si>
    <t>Montáž střešního okna do krytiny ploché 114 x 118 cm</t>
  </si>
  <si>
    <t>1952895268</t>
  </si>
  <si>
    <t>Montáž střešních oken dřevěných nebo plastových kyvných, výklopných/kyvných s okenním rámem a lemováním, s plisovaným límcem, s napojením na krytinu do krytiny ploché, rozměru 114 x 118 cm</t>
  </si>
  <si>
    <t>"dle tabulky truhlářských výrobků - O.21" 12</t>
  </si>
  <si>
    <t>390</t>
  </si>
  <si>
    <t>61124O21</t>
  </si>
  <si>
    <t>okno střešní dřevěné otevíravé dvojsklo - dle tabulky truhlářských výrobků - O.21 - včetně kování</t>
  </si>
  <si>
    <t>401572456</t>
  </si>
  <si>
    <t>okno střešní dřevěné výklopně-kyvné, izolační trojsklo 114x118cm, Uw=1,0W/m2K Al oplechování</t>
  </si>
  <si>
    <t>391</t>
  </si>
  <si>
    <t>76667101R</t>
  </si>
  <si>
    <t>Okno střešní dřevěné otevíravé dvojsklo - dle tabulky truhlářských výrobků - O.22 - včetně příslušenství - dodávka + montáž</t>
  </si>
  <si>
    <t>1703017449</t>
  </si>
  <si>
    <t>392</t>
  </si>
  <si>
    <t>766682111</t>
  </si>
  <si>
    <t>Montáž zárubní obložkových pro dveře jednokřídlové tl stěny do 170 mm</t>
  </si>
  <si>
    <t>-919324902</t>
  </si>
  <si>
    <t>Montáž zárubní dřevěných, plastových nebo z lamina obložkových, pro dveře jednokřídlové, tloušťky stěny do 170 mm</t>
  </si>
  <si>
    <t>393</t>
  </si>
  <si>
    <t>61181101</t>
  </si>
  <si>
    <t>zárubeň jednokřídlá obložková s dýhovaným povrchem tl stěny 60-150mm rozměru 600-900/1970mm</t>
  </si>
  <si>
    <t>-550960092</t>
  </si>
  <si>
    <t>394</t>
  </si>
  <si>
    <t>766682112</t>
  </si>
  <si>
    <t>Montáž zárubní obložkových pro dveře jednokřídlové tl stěny přes 170 do 350 mm</t>
  </si>
  <si>
    <t>-429856595</t>
  </si>
  <si>
    <t>Montáž zárubní dřevěných, plastových nebo z lamina obložkových, pro dveře jednokřídlové, tloušťky stěny přes 170 do 350 mm</t>
  </si>
  <si>
    <t>395</t>
  </si>
  <si>
    <t>61181102</t>
  </si>
  <si>
    <t>zárubeň jednokřídlá obložková s dýhovaným povrchem tl stěny 160-250mm rozměru 600-900/1970mm</t>
  </si>
  <si>
    <t>-1594297527</t>
  </si>
  <si>
    <t>396</t>
  </si>
  <si>
    <t>61181103</t>
  </si>
  <si>
    <t>zárubeň jednokřídlá obložková s dýhovaným povrchem tl stěny 260-350mm rozměru 600-900/1970mm</t>
  </si>
  <si>
    <t>1894813730</t>
  </si>
  <si>
    <t>397</t>
  </si>
  <si>
    <t>766682113</t>
  </si>
  <si>
    <t>Montáž zárubní obložkových pro dveře jednokřídlové tl stěny přes 350 mm</t>
  </si>
  <si>
    <t>1265635448</t>
  </si>
  <si>
    <t>Montáž zárubní dřevěných, plastových nebo z lamina obložkových, pro dveře jednokřídlové, tloušťky stěny přes 350 mm</t>
  </si>
  <si>
    <t>398</t>
  </si>
  <si>
    <t>61181104</t>
  </si>
  <si>
    <t>zárubeň jednokřídlá obložková s dýhovaným povrchem tl stěny 360-500mm rozměru 600-900/1970mm</t>
  </si>
  <si>
    <t>-558669008</t>
  </si>
  <si>
    <t>zárubeň jednokřídlá obložková s dýhovaným povrchem tl stěny 360-450mm rozměru 600-900/1970mm</t>
  </si>
  <si>
    <t>"dle tabulky dveří - D.03" 1</t>
  </si>
  <si>
    <t>399</t>
  </si>
  <si>
    <t>61181106</t>
  </si>
  <si>
    <t>zárubeň jednokřídlá obložková s dýhovaným povrchem tl stěny 510-820mm rozměru 600-900/1970mm</t>
  </si>
  <si>
    <t>1554662338</t>
  </si>
  <si>
    <t>zárubeň jednokřídlá obložková s dýhovaným povrchem tl stěny 510-750mm rozměru 600-900/1970mm</t>
  </si>
  <si>
    <t>400</t>
  </si>
  <si>
    <t>6118110R</t>
  </si>
  <si>
    <t>zárubeň jednokřídlá obložková s dýhovaným povrchem tl stěny přes 510mm rozměru 900-1200/1970mm</t>
  </si>
  <si>
    <t>-1555295066</t>
  </si>
  <si>
    <t>zárubeň jednokřídlá obložková s dýhovaným povrchem tl stěny 510-820mm rozměru 900-1200/1970mm</t>
  </si>
  <si>
    <t>401</t>
  </si>
  <si>
    <t>766682121</t>
  </si>
  <si>
    <t>Montáž zárubní obložkových pro dveře dvoukřídlové tl stěny do 170 mm</t>
  </si>
  <si>
    <t>-1733798249</t>
  </si>
  <si>
    <t>Montáž zárubní dřevěných, plastových nebo z lamina obložkových, pro dveře dvoukřídlové, tloušťky stěny do 170 mm</t>
  </si>
  <si>
    <t>402</t>
  </si>
  <si>
    <t>61181107</t>
  </si>
  <si>
    <t>zárubeň dvoukřídlá obložková s dýhovaným povrchem tl stěny 60-150mm rozměru 1250-1850/1970mm</t>
  </si>
  <si>
    <t>-1093970270</t>
  </si>
  <si>
    <t>403</t>
  </si>
  <si>
    <t>766682123</t>
  </si>
  <si>
    <t>Montáž zárubní obložkových pro dveře dvoukřídlové tl stěny přes 350 mm</t>
  </si>
  <si>
    <t>902450602</t>
  </si>
  <si>
    <t>Montáž zárubní dřevěných, plastových nebo z lamina obložkových, pro dveře dvoukřídlové, tloušťky stěny přes 350 mm</t>
  </si>
  <si>
    <t>404</t>
  </si>
  <si>
    <t>61181112</t>
  </si>
  <si>
    <t>zárubeň dvoukřídlá obložková s dýhovaným povrchem tl stěny 510-750mm rozměru 1250-1850/1970mm</t>
  </si>
  <si>
    <t>1636229810</t>
  </si>
  <si>
    <t>405</t>
  </si>
  <si>
    <t>766682211</t>
  </si>
  <si>
    <t>Montáž zárubní obložkových protipožárních pro dveře jednokřídlové tl stěny do 170 mm</t>
  </si>
  <si>
    <t>1664189970</t>
  </si>
  <si>
    <t>Montáž zárubní dřevěných, plastových nebo z lamina obložkových protipožárních, pro dveře jednokřídlové, tloušťky stěny do 170 mm</t>
  </si>
  <si>
    <t>406</t>
  </si>
  <si>
    <t>61182313</t>
  </si>
  <si>
    <t>zárubeň jednokřídlá obložková s fóliovým povrchem a protipožární úpravou tl stěny 60-150mm rozměru 600-1100/1970, 2100mm</t>
  </si>
  <si>
    <t>1921078710</t>
  </si>
  <si>
    <t>407</t>
  </si>
  <si>
    <t>766682212</t>
  </si>
  <si>
    <t>Montáž zárubní obložkových protipožárních pro dveře jednokřídlové tl stěny přes 170 do 350 mm</t>
  </si>
  <si>
    <t>705009312</t>
  </si>
  <si>
    <t>Montáž zárubní dřevěných, plastových nebo z lamina obložkových protipožárních, pro dveře jednokřídlové, tloušťky stěny přes 170 do 350 mm</t>
  </si>
  <si>
    <t>408</t>
  </si>
  <si>
    <t>61182314</t>
  </si>
  <si>
    <t>zárubeň jednokřídlá obložková s fóliovým povrchem a protipožární úpravou tl stěny 160-250mm rozměru 600-1100/1970, 2100mm</t>
  </si>
  <si>
    <t>-548380044</t>
  </si>
  <si>
    <t>409</t>
  </si>
  <si>
    <t>61182315</t>
  </si>
  <si>
    <t>zárubeň jednokřídlá obložková s fóliovým povrchem a protipožární úpravou tl stěny 260-350mm rozměru 600-1100/1970, 2100mm</t>
  </si>
  <si>
    <t>1062611437</t>
  </si>
  <si>
    <t>410</t>
  </si>
  <si>
    <t>766682222</t>
  </si>
  <si>
    <t>Montáž zárubní obložkových protipožárních pro dveře dvoukřídlové tl stěny přes 170 do 350 mm</t>
  </si>
  <si>
    <t>770186497</t>
  </si>
  <si>
    <t>Montáž zárubní dřevěných, plastových nebo z lamina obložkových protipožárních, pro dveře dvoukřídlové, tloušťky stěny přes 170 do 350 mm</t>
  </si>
  <si>
    <t>411</t>
  </si>
  <si>
    <t>61182342</t>
  </si>
  <si>
    <t>zárubeň dvoukřídlá obložková s laminátovým povrchem a protipožární úpravou tl stěny 260-350mm rozměru 1250-1850/1970, 2100mm</t>
  </si>
  <si>
    <t>-752132292</t>
  </si>
  <si>
    <t>412</t>
  </si>
  <si>
    <t>766694112</t>
  </si>
  <si>
    <t>Montáž parapetních desek dřevěných nebo plastových š do 30 cm dl přes 1,0 do 1,6 m</t>
  </si>
  <si>
    <t>134832689</t>
  </si>
  <si>
    <t>Montáž ostatních truhlářských konstrukcí parapetních desek dřevěných nebo plastových šířky do 300 mm, délky přes 1000 do 1600 mm</t>
  </si>
  <si>
    <t>"dle tabulky truhlářských výrobků - T.01" 26</t>
  </si>
  <si>
    <t>"dle tabulky truhlářských výrobků - T.02" 2</t>
  </si>
  <si>
    <t>"dle tabulky truhlářských výrobků - T.03" 4</t>
  </si>
  <si>
    <t>"dle tabulky truhlářských výrobků - T.04" 13</t>
  </si>
  <si>
    <t>"dle tabulky truhlářských výrobků - T.05" 7</t>
  </si>
  <si>
    <t>"dle tabulky truhlářských výrobků - T.07" 2</t>
  </si>
  <si>
    <t>"dle tabulky truhlářských výrobků - T.08" 4</t>
  </si>
  <si>
    <t>413</t>
  </si>
  <si>
    <t>60794T01</t>
  </si>
  <si>
    <t>parapet vnitřní dřevěný masiv smrk - dle tabulky truhlářských konstrukcí - T.01</t>
  </si>
  <si>
    <t>-38168995</t>
  </si>
  <si>
    <t>parapet dřevotřískový vnitřní povrch laminátový š 150mm</t>
  </si>
  <si>
    <t>"dle tabulky truhlářských výrobků - T.01" 1,1+1,215+1,39+1,5+3*1,51+2*1,52+1,53+1,535+1,54+2*1,545+2*1,555+2*1,56+1,565+1,57+1,575+1,58+2*1,585+2*1,6</t>
  </si>
  <si>
    <t>414</t>
  </si>
  <si>
    <t>60794T02</t>
  </si>
  <si>
    <t>parapet vnitřní dřevěný masiv smrk - dle tabulky truhlářských konstrukcí - T.02</t>
  </si>
  <si>
    <t>815442181</t>
  </si>
  <si>
    <t>"dle tabulky truhlářských výrobků - T.02" 1,5+1,57</t>
  </si>
  <si>
    <t>415</t>
  </si>
  <si>
    <t>60794T03</t>
  </si>
  <si>
    <t>parapet vnitřní dřevěný masiv smrk - dle tabulky truhlářských konstrukcí - T.03</t>
  </si>
  <si>
    <t>536336011</t>
  </si>
  <si>
    <t>"dle tabulky truhlářských výrobků - T.03" 1,5+2*1,55+1,555+1,57</t>
  </si>
  <si>
    <t>416</t>
  </si>
  <si>
    <t>60794T04</t>
  </si>
  <si>
    <t>parapet vnitřní dřevěný masiv smrk - dle tabulky truhlářských konstrukcí - T.04</t>
  </si>
  <si>
    <t>1269645358</t>
  </si>
  <si>
    <t>"dle tabulky truhlářských výrobků - T.04" 19,835</t>
  </si>
  <si>
    <t>417</t>
  </si>
  <si>
    <t>60794T05</t>
  </si>
  <si>
    <t>parapet vnitřní dřevěný masiv smrk - dle tabulky truhlářských konstrukcí - T.05</t>
  </si>
  <si>
    <t>1507790228</t>
  </si>
  <si>
    <t>"dle tabulky truhlářských výrobků - T.05" 10,63</t>
  </si>
  <si>
    <t>418</t>
  </si>
  <si>
    <t>60794T07</t>
  </si>
  <si>
    <t>parapet vnitřní dřevěný masiv smrk - dle tabulky truhlářských konstrukcí - T.07</t>
  </si>
  <si>
    <t>1150736088</t>
  </si>
  <si>
    <t>"dle tabulky truhlářských výrobků - T.07" 2*1,33</t>
  </si>
  <si>
    <t>419</t>
  </si>
  <si>
    <t>60794T08</t>
  </si>
  <si>
    <t>parapet vnitřní dřevěný masiv smrk - dle tabulky truhlářských konstrukcí - T.08</t>
  </si>
  <si>
    <t>-322239549</t>
  </si>
  <si>
    <t>"dle tabulky truhlářských výrobků - T.08" 1,27+1,395+2*1,59</t>
  </si>
  <si>
    <t>420</t>
  </si>
  <si>
    <t>766694113</t>
  </si>
  <si>
    <t>Montáž parapetních desek dřevěných nebo plastových š do 30 cm dl přes 1,6 do 2,6 m</t>
  </si>
  <si>
    <t>1983160201</t>
  </si>
  <si>
    <t>Montáž ostatních truhlářských konstrukcí parapetních desek dřevěných nebo plastových šířky do 300 mm, délky přes 1600 do 2600 mm</t>
  </si>
  <si>
    <t>"dle tabulky truhlářských výrobků - T.01" 5</t>
  </si>
  <si>
    <t>"dle tabulky truhlářských výrobků - T.02" 5</t>
  </si>
  <si>
    <t>"dle tabulky truhlářských výrobků - T.03" 3</t>
  </si>
  <si>
    <t>"dle tabulky truhlářských výrobků - T.08" 3</t>
  </si>
  <si>
    <t>421</t>
  </si>
  <si>
    <t>-1088065753</t>
  </si>
  <si>
    <t>"dle tabulky truhlářských výrobků - T.01" 3*1,93+2,37+2,39</t>
  </si>
  <si>
    <t>422</t>
  </si>
  <si>
    <t>-819422389</t>
  </si>
  <si>
    <t>"dle tabulky truhlářských výrobků - T.02" 5*1,93</t>
  </si>
  <si>
    <t>423</t>
  </si>
  <si>
    <t>24402157</t>
  </si>
  <si>
    <t>"dle tabulky truhlářských výrobků - T.03" 1,93+2*2,3</t>
  </si>
  <si>
    <t>424</t>
  </si>
  <si>
    <t>517798353</t>
  </si>
  <si>
    <t>"dle tabulky truhlářských výrobků - T.07" 2*1,95</t>
  </si>
  <si>
    <t>425</t>
  </si>
  <si>
    <t>-1566490679</t>
  </si>
  <si>
    <t>"dle tabulky truhlářských výrobků - T.08" 2*1,61+1,66</t>
  </si>
  <si>
    <t>426</t>
  </si>
  <si>
    <t>766694121</t>
  </si>
  <si>
    <t>Montáž parapetních desek dřevěných nebo plastových š přes 30 cm dl do 1,0 m</t>
  </si>
  <si>
    <t>1164944464</t>
  </si>
  <si>
    <t>Montáž ostatních truhlářských konstrukcí parapetních desek dřevěných nebo plastových šířky přes 300 mm, délky do 1000 mm</t>
  </si>
  <si>
    <t>"dle tabulky truhlářských výrobků - T.11" 2</t>
  </si>
  <si>
    <t>427</t>
  </si>
  <si>
    <t>60794T11</t>
  </si>
  <si>
    <t>parapet vnitřní dřevěný masiv smrk - dle tabulky truhlářských konstrukcí - T.11</t>
  </si>
  <si>
    <t>1813751130</t>
  </si>
  <si>
    <t>"dle tabulky truhlářských výrobků - T.11" 0,67+0,705</t>
  </si>
  <si>
    <t>428</t>
  </si>
  <si>
    <t>766694122</t>
  </si>
  <si>
    <t>Montáž parapetních dřevěných nebo plastových š přes 30 cm dl přes 1,0 do 1,6 m</t>
  </si>
  <si>
    <t>-1096926865</t>
  </si>
  <si>
    <t>Montáž ostatních truhlářských konstrukcí parapetních desek dřevěných nebo plastových šířky přes 300 mm, délky přes 1000 do 1600 mm</t>
  </si>
  <si>
    <t>"dle tabulky truhlářských výrobků - T.06" 2</t>
  </si>
  <si>
    <t>"dle tabulky truhlářských výrobků - T.10" 1</t>
  </si>
  <si>
    <t>429</t>
  </si>
  <si>
    <t>60794T06</t>
  </si>
  <si>
    <t>parapet vnitřní dřevěný masiv smrk - dle tabulky truhlářských konstrukcí - T.06</t>
  </si>
  <si>
    <t>1297409599</t>
  </si>
  <si>
    <t>"dle tabulky truhlářských výrobků - T.06" 1,39+1,49</t>
  </si>
  <si>
    <t>430</t>
  </si>
  <si>
    <t>60794T10</t>
  </si>
  <si>
    <t>parapet vnitřní dřevěný masiv smrk - dle tabulky truhlářských konstrukcí - T.10</t>
  </si>
  <si>
    <t>-330695058</t>
  </si>
  <si>
    <t>"dle tabulky truhlářských výrobků - T.10" 1,06</t>
  </si>
  <si>
    <t>431</t>
  </si>
  <si>
    <t>766694123</t>
  </si>
  <si>
    <t>Montáž parapetních dřevěných nebo plastových š přes 30 cm dl přes 1,6 do 2,6 m</t>
  </si>
  <si>
    <t>224446122</t>
  </si>
  <si>
    <t>Montáž ostatních truhlářských konstrukcí parapetních desek dřevěných nebo plastových šířky přes 300 mm, délky přes 1600 do 2600 mm</t>
  </si>
  <si>
    <t>"dle tabulky truhlářských výrobků - T.06" 1</t>
  </si>
  <si>
    <t>"dle tabulky truhlářských výrobků - T.09" 1</t>
  </si>
  <si>
    <t>432</t>
  </si>
  <si>
    <t>1463046303</t>
  </si>
  <si>
    <t>"dle tabulky truhlářských výrobků - T.06" 1,665</t>
  </si>
  <si>
    <t>433</t>
  </si>
  <si>
    <t>60794T09</t>
  </si>
  <si>
    <t>parapet vnitřní dřevěný masiv smrk - dle tabulky truhlářských konstrukcí - T.09</t>
  </si>
  <si>
    <t>-1989234511</t>
  </si>
  <si>
    <t>"dle tabulky truhlářských výrobků - T.09" 1,64</t>
  </si>
  <si>
    <t>434</t>
  </si>
  <si>
    <t>766695212</t>
  </si>
  <si>
    <t>Montáž truhlářských prahů dveří jednokřídlových š do 10 cm</t>
  </si>
  <si>
    <t>-609757065</t>
  </si>
  <si>
    <t>Montáž ostatních truhlářských konstrukcí prahů dveří jednokřídlových, šířky do 100 mm</t>
  </si>
  <si>
    <t>435</t>
  </si>
  <si>
    <t>61187116</t>
  </si>
  <si>
    <t>práh dveřní dřevěný dubový tl 20mm dl 620mm š 100mm</t>
  </si>
  <si>
    <t>608105412</t>
  </si>
  <si>
    <t>436</t>
  </si>
  <si>
    <t>61187136</t>
  </si>
  <si>
    <t>práh dveřní dřevěný dubový tl 20mm dl 720mm š 100mm</t>
  </si>
  <si>
    <t>-1357853416</t>
  </si>
  <si>
    <t>437</t>
  </si>
  <si>
    <t>6118713R</t>
  </si>
  <si>
    <t>práh dveřní dřevěný dubový tl 20mm dl 770mm š 100mm</t>
  </si>
  <si>
    <t>-667942890</t>
  </si>
  <si>
    <t>438</t>
  </si>
  <si>
    <t>61187156</t>
  </si>
  <si>
    <t>práh dveřní dřevěný dubový tl 20mm dl 820mm š 100mm</t>
  </si>
  <si>
    <t>533554460</t>
  </si>
  <si>
    <t>439</t>
  </si>
  <si>
    <t>6118715R</t>
  </si>
  <si>
    <t>práh dveřní dřevěný dubový tl 20mm dl 870mm š 100mm</t>
  </si>
  <si>
    <t>1488186120</t>
  </si>
  <si>
    <t>440</t>
  </si>
  <si>
    <t>61187176</t>
  </si>
  <si>
    <t>práh dveřní dřevěný dubový tl 20mm dl 920mm š 100mm</t>
  </si>
  <si>
    <t>-7667571</t>
  </si>
  <si>
    <t>441</t>
  </si>
  <si>
    <t>6118717R</t>
  </si>
  <si>
    <t>práh dveřní dřevěný dubový tl 20mm dl 1120mm š 100mm</t>
  </si>
  <si>
    <t>-507089329</t>
  </si>
  <si>
    <t>442</t>
  </si>
  <si>
    <t>61187D39</t>
  </si>
  <si>
    <t>práh dveřní dřevěný smrk - dle tabulky dveří - D.39</t>
  </si>
  <si>
    <t>-156437362</t>
  </si>
  <si>
    <t>práh dveřní dřevěný bukový tl 20mm dl 1470mm š 150mm</t>
  </si>
  <si>
    <t>443</t>
  </si>
  <si>
    <t>61187D40</t>
  </si>
  <si>
    <t>práh dveřní dřevěný smrk - dle tabulky dveří - D.40</t>
  </si>
  <si>
    <t>1410928722</t>
  </si>
  <si>
    <t>444</t>
  </si>
  <si>
    <t>61187D41</t>
  </si>
  <si>
    <t>práh dveřní dřevěný smrk - dle tabulky dveří - D.41</t>
  </si>
  <si>
    <t>-298908168</t>
  </si>
  <si>
    <t>445</t>
  </si>
  <si>
    <t>61187D42</t>
  </si>
  <si>
    <t>práh dveřní dřevěný smrk - dle tabulky dveří - D.42</t>
  </si>
  <si>
    <t>1120155412</t>
  </si>
  <si>
    <t>446</t>
  </si>
  <si>
    <t>61187D67</t>
  </si>
  <si>
    <t>práh dveřní dřevěný smrk - dle tabulky dveří - D.67</t>
  </si>
  <si>
    <t>242615891</t>
  </si>
  <si>
    <t>447</t>
  </si>
  <si>
    <t>766695213</t>
  </si>
  <si>
    <t>Montáž truhlářských prahů dveří jednokřídlových š přes 10 cm</t>
  </si>
  <si>
    <t>-1820521516</t>
  </si>
  <si>
    <t>Montáž ostatních truhlářských konstrukcí prahů dveří jednokřídlových, šířky přes 100 mm</t>
  </si>
  <si>
    <t>448</t>
  </si>
  <si>
    <t>61187D01</t>
  </si>
  <si>
    <t>práh dveřní dřevěný smrk - dle tabulky dveří - D.01</t>
  </si>
  <si>
    <t>-859411170</t>
  </si>
  <si>
    <t>449</t>
  </si>
  <si>
    <t>61187D02</t>
  </si>
  <si>
    <t>práh dveřní dřevěný smrk - dle tabulky dveří - D.02</t>
  </si>
  <si>
    <t>-1594502563</t>
  </si>
  <si>
    <t>450</t>
  </si>
  <si>
    <t>61187D03</t>
  </si>
  <si>
    <t>práh dveřní dřevěný smrk - dle tabulky dveří - D.03</t>
  </si>
  <si>
    <t>486557691</t>
  </si>
  <si>
    <t>451</t>
  </si>
  <si>
    <t>61187D04</t>
  </si>
  <si>
    <t>práh dveřní dřevěný smrk - dle tabulky dveří - D.04</t>
  </si>
  <si>
    <t>-428465571</t>
  </si>
  <si>
    <t>452</t>
  </si>
  <si>
    <t>61187D05</t>
  </si>
  <si>
    <t>práh dveřní dřevěný smrk - dle tabulky dveří - D.05</t>
  </si>
  <si>
    <t>-417191040</t>
  </si>
  <si>
    <t>453</t>
  </si>
  <si>
    <t>61187D06</t>
  </si>
  <si>
    <t>práh dveřní dřevěný smrk - dle tabulky dveří - D.06</t>
  </si>
  <si>
    <t>1854737247</t>
  </si>
  <si>
    <t>454</t>
  </si>
  <si>
    <t>61187D07</t>
  </si>
  <si>
    <t>práh dveřní dřevěný smrk - dle tabulky dveří - D.07</t>
  </si>
  <si>
    <t>647796739</t>
  </si>
  <si>
    <t>455</t>
  </si>
  <si>
    <t>61187D08</t>
  </si>
  <si>
    <t>práh dveřní dřevěný smrk - dle tabulky dveří - D.08</t>
  </si>
  <si>
    <t>1072815712</t>
  </si>
  <si>
    <t>456</t>
  </si>
  <si>
    <t>61187D15</t>
  </si>
  <si>
    <t>práh dveřní dřevěný smrk - dle tabulky dveří - D.15</t>
  </si>
  <si>
    <t>-1876695834</t>
  </si>
  <si>
    <t>457</t>
  </si>
  <si>
    <t>61187D16</t>
  </si>
  <si>
    <t>práh dveřní dřevěný smrk - dle tabulky dveří - D.16</t>
  </si>
  <si>
    <t>236289118</t>
  </si>
  <si>
    <t>458</t>
  </si>
  <si>
    <t>61187D17</t>
  </si>
  <si>
    <t>práh dveřní dřevěný smrk - dle tabulky dveří - D.17</t>
  </si>
  <si>
    <t>962991221</t>
  </si>
  <si>
    <t>459</t>
  </si>
  <si>
    <t>61187D18</t>
  </si>
  <si>
    <t>práh dveřní dřevěný smrk - dle tabulky dveří - D.18</t>
  </si>
  <si>
    <t>-101236731</t>
  </si>
  <si>
    <t>460</t>
  </si>
  <si>
    <t>61187D19</t>
  </si>
  <si>
    <t>práh dveřní dřevěný smrk - dle tabulky dveří - D.19</t>
  </si>
  <si>
    <t>29867371</t>
  </si>
  <si>
    <t>461</t>
  </si>
  <si>
    <t>61187D20</t>
  </si>
  <si>
    <t>práh dveřní dřevěný smrk - dle tabulky dveří - D.20</t>
  </si>
  <si>
    <t>-1645458457</t>
  </si>
  <si>
    <t>462</t>
  </si>
  <si>
    <t>61187D21</t>
  </si>
  <si>
    <t>práh dveřní dřevěný smrk - dle tabulky dveří - D.21</t>
  </si>
  <si>
    <t>2001806658</t>
  </si>
  <si>
    <t>463</t>
  </si>
  <si>
    <t>61187D22</t>
  </si>
  <si>
    <t>práh dveřní dřevěný smrk - dle tabulky dveří - D.22</t>
  </si>
  <si>
    <t>-1973396884</t>
  </si>
  <si>
    <t>464</t>
  </si>
  <si>
    <t>61187D23</t>
  </si>
  <si>
    <t>práh dveřní dřevěný smrk - dle tabulky dveří - D.23</t>
  </si>
  <si>
    <t>-1474149568</t>
  </si>
  <si>
    <t>465</t>
  </si>
  <si>
    <t>61187161</t>
  </si>
  <si>
    <t>práh dveřní dřevěný dubový tl 20mm dl 820mm š 150mm</t>
  </si>
  <si>
    <t>-8433247</t>
  </si>
  <si>
    <t>466</t>
  </si>
  <si>
    <t>61187181</t>
  </si>
  <si>
    <t>práh dveřní dřevěný dubový tl 20mm dl 920mm š 150mm</t>
  </si>
  <si>
    <t>257819949</t>
  </si>
  <si>
    <t>467</t>
  </si>
  <si>
    <t>6118718R</t>
  </si>
  <si>
    <t>práh dveřní dřevěný dubový tl 20mm dl 970mm š 150mm</t>
  </si>
  <si>
    <t>-1432496803</t>
  </si>
  <si>
    <t>468</t>
  </si>
  <si>
    <t>6118721R</t>
  </si>
  <si>
    <t>práh dveřní dřevěný dubový tl 20mm dl 1020mm š 150mm</t>
  </si>
  <si>
    <t>-1078877901</t>
  </si>
  <si>
    <t>práh dveřní dřevěný dubový tl 20mm dl 1270mm š 150mm</t>
  </si>
  <si>
    <t>469</t>
  </si>
  <si>
    <t>6118722R</t>
  </si>
  <si>
    <t>práh dveřní dřevěný dubový tl 20mm dl 1070mm š 150mm</t>
  </si>
  <si>
    <t>-1187589756</t>
  </si>
  <si>
    <t>470</t>
  </si>
  <si>
    <t>6118723R</t>
  </si>
  <si>
    <t>práh dveřní dřevěný dubový tl 20mm dl 1120mm š 150mm</t>
  </si>
  <si>
    <t>478929871</t>
  </si>
  <si>
    <t>471</t>
  </si>
  <si>
    <t>998766103</t>
  </si>
  <si>
    <t>Přesun hmot tonážní pro kce truhlářské v objektech v přes 12 do 24 m</t>
  </si>
  <si>
    <t>183138303</t>
  </si>
  <si>
    <t>Přesun hmot pro konstrukce truhlářské stanovený z hmotnosti přesunovaného materiálu vodorovná dopravní vzdálenost do 50 m v objektech výšky přes 12 do 24 m</t>
  </si>
  <si>
    <t>472</t>
  </si>
  <si>
    <t>767-Z-01</t>
  </si>
  <si>
    <t>Vlajková žerď - specifikace dle tabulky zámečnických výrobků - Z.01</t>
  </si>
  <si>
    <t>-295017767</t>
  </si>
  <si>
    <t>Vlajková žerď</t>
  </si>
  <si>
    <t>473</t>
  </si>
  <si>
    <t>767-Z-02</t>
  </si>
  <si>
    <t>Označení instituce, hrazda pro umístění plachty - specifikace dle tabulky zámečnických výrobků - Z.02</t>
  </si>
  <si>
    <t>1839864193</t>
  </si>
  <si>
    <t>474</t>
  </si>
  <si>
    <t>767-Z-03</t>
  </si>
  <si>
    <t>Lemovací úhelník ve vratech - specifikace dle tabulky zámečnických výrobků - Z.03</t>
  </si>
  <si>
    <t>1036014166</t>
  </si>
  <si>
    <t>475</t>
  </si>
  <si>
    <t>767-Z-04</t>
  </si>
  <si>
    <t>Konstrukce výplně schodišťového zrcadla - specifikace dle tabulky zámečnických výrobků - Z.04</t>
  </si>
  <si>
    <t>-874784793</t>
  </si>
  <si>
    <t>476</t>
  </si>
  <si>
    <t>767-Z-05</t>
  </si>
  <si>
    <t>Konstrukce tubusu výtahu - specifikace dle tabulky zámečnických výrobků - Z.05</t>
  </si>
  <si>
    <t>954187137</t>
  </si>
  <si>
    <t>477</t>
  </si>
  <si>
    <t>767-Z-06</t>
  </si>
  <si>
    <t>Zábradlí a madla schodiště - specifikace dle tabulky zámečnických výrobků - Z.06</t>
  </si>
  <si>
    <t>34593627</t>
  </si>
  <si>
    <t>478</t>
  </si>
  <si>
    <t>767-Z-07</t>
  </si>
  <si>
    <t>Zábradlí schodiště - specifikace dle tabulky zámečnických výrobků - Z.07</t>
  </si>
  <si>
    <t>2142057056</t>
  </si>
  <si>
    <t>479</t>
  </si>
  <si>
    <t>767-Z-08</t>
  </si>
  <si>
    <t>Zábradlí schodiště - specifikace dle tabulky zámečnických výrobků - Z.08</t>
  </si>
  <si>
    <t>-815441256</t>
  </si>
  <si>
    <t>480</t>
  </si>
  <si>
    <t>767-Z-09</t>
  </si>
  <si>
    <t>Zábradelní madlo - specifikace dle tabulky zámečnických výrobků - Z.09</t>
  </si>
  <si>
    <t>-729288035</t>
  </si>
  <si>
    <t>481</t>
  </si>
  <si>
    <t>767-Z-10</t>
  </si>
  <si>
    <t>Zábradelní madlo - specifikace dle tabulky zámečnických výrobků - Z.10</t>
  </si>
  <si>
    <t>278185531</t>
  </si>
  <si>
    <t>482</t>
  </si>
  <si>
    <t>767-Z-11</t>
  </si>
  <si>
    <t>Zábradelní madlo - specifikace dle tabulky zámečnických výrobků - Z.11</t>
  </si>
  <si>
    <t>-2012910186</t>
  </si>
  <si>
    <t>483</t>
  </si>
  <si>
    <t>767-Z-12</t>
  </si>
  <si>
    <t>Zábradelní madlo - specifikace dle tabulky zámečnických výrobků - Z.12</t>
  </si>
  <si>
    <t>-796284511</t>
  </si>
  <si>
    <t>484</t>
  </si>
  <si>
    <t>767-Z-13</t>
  </si>
  <si>
    <t>Schodišťové madlo - specifikace dle tabulky zámečnických výrobků - Z.13</t>
  </si>
  <si>
    <t>1343838604</t>
  </si>
  <si>
    <t>485</t>
  </si>
  <si>
    <t>767-Z-14</t>
  </si>
  <si>
    <t>Stupadla do suterénu - specifikace dle tabulky zámečnických výrobků - Z.14</t>
  </si>
  <si>
    <t>1614474855</t>
  </si>
  <si>
    <t>486</t>
  </si>
  <si>
    <t>767-Z-15</t>
  </si>
  <si>
    <t>Zábradlí na rampě - specifikace dle tabulky zámečnických výrobků - Z.15</t>
  </si>
  <si>
    <t>1765453271</t>
  </si>
  <si>
    <t>487</t>
  </si>
  <si>
    <t>767-Z-16</t>
  </si>
  <si>
    <t>Zábradlí a madla schodiště - specifikace dle tabulky zámečnických výrobků - Z.16</t>
  </si>
  <si>
    <t>1301753962</t>
  </si>
  <si>
    <t>488</t>
  </si>
  <si>
    <t>767-Z-17</t>
  </si>
  <si>
    <t>Rošt anglického dvorku - specifikace dle tabulky zámečnických výrobků - Z.17</t>
  </si>
  <si>
    <t>-743462939</t>
  </si>
  <si>
    <t>489</t>
  </si>
  <si>
    <t>767-Z-18a</t>
  </si>
  <si>
    <t>Pojezdový poklop VZT 980x1400mm - specifikace dle tabulky zámečnických výrobků - Z.18</t>
  </si>
  <si>
    <t>-1727472281</t>
  </si>
  <si>
    <t>490</t>
  </si>
  <si>
    <t>767-Z-18b</t>
  </si>
  <si>
    <t>Pojezdový poklop VZT 1080x1440mm - specifikace dle tabulky zámečnických výrobků - Z.18</t>
  </si>
  <si>
    <t>-478448902</t>
  </si>
  <si>
    <t>491</t>
  </si>
  <si>
    <t>767-Z-19</t>
  </si>
  <si>
    <t>Opláštěná konstrukce stoupačky VZT - specifikace dle tabulky zámečnických výrobků - Z.19</t>
  </si>
  <si>
    <t>2011789231</t>
  </si>
  <si>
    <t>492</t>
  </si>
  <si>
    <t>767-Z-20</t>
  </si>
  <si>
    <t>Podstupnice - rošt z tahokovu - specifikace dle tabulky zámečnických výrobků - Z.20</t>
  </si>
  <si>
    <t>1607163435</t>
  </si>
  <si>
    <t>493</t>
  </si>
  <si>
    <t>767-Z-21</t>
  </si>
  <si>
    <t>Poklop v podlaze zadlážďovací, uzamykatelný, vodotěsný, pachotěsný, protipožární - specifikace dle tabulky zámečnických výrobků - Z.21</t>
  </si>
  <si>
    <t>-1216728933</t>
  </si>
  <si>
    <t>494</t>
  </si>
  <si>
    <t>767-Z-22a</t>
  </si>
  <si>
    <t>Větrací mřížka s protidešťovou žaluzií 845x530mm - specifikace dle tabulky zámečnických výrobků - Z.22</t>
  </si>
  <si>
    <t>574697599</t>
  </si>
  <si>
    <t>495</t>
  </si>
  <si>
    <t>767-Z-22b</t>
  </si>
  <si>
    <t>Větrací mřížka s protidešťovou žaluzií 545x465mm - specifikace dle tabulky zámečnických výrobků - Z.22</t>
  </si>
  <si>
    <t>1621766732</t>
  </si>
  <si>
    <t>496</t>
  </si>
  <si>
    <t>767-Z-23</t>
  </si>
  <si>
    <t>Větrací mřížka pro větrací kanálky - specifikace dle tabulky zámečnických výrobků - Z.23</t>
  </si>
  <si>
    <t>1054060584</t>
  </si>
  <si>
    <t>497</t>
  </si>
  <si>
    <t>767-Z-24</t>
  </si>
  <si>
    <t>Větrací protidešťová žaluzie ve vikýřích s protihmyzovou mřížkou - specifikace dle tabulky zámečnických výrobků - Z.24</t>
  </si>
  <si>
    <t>1283616105</t>
  </si>
  <si>
    <t>498</t>
  </si>
  <si>
    <t>767-Z-25</t>
  </si>
  <si>
    <t>Falešný komín pro VZT s protihmyzovou mřížkou - specifikace dle tabulky zámečnických výrobků - Z.25</t>
  </si>
  <si>
    <t>396353460</t>
  </si>
  <si>
    <t>499</t>
  </si>
  <si>
    <t>767-Z-26a</t>
  </si>
  <si>
    <t>Štěrbinový žlab 8m - specifikace dle tabulky zámečnických výrobků - Z.26</t>
  </si>
  <si>
    <t>-1367703554</t>
  </si>
  <si>
    <t>500</t>
  </si>
  <si>
    <t>767-Z-26b</t>
  </si>
  <si>
    <t>Štěrbinový žlab 3,2m - specifikace dle tabulky zámečnických výrobků - Z.26</t>
  </si>
  <si>
    <t>-8885678</t>
  </si>
  <si>
    <t>501</t>
  </si>
  <si>
    <t>767-Z-26c</t>
  </si>
  <si>
    <t>Štěrbinový žlab 2m - specifikace dle tabulky zámečnických výrobků - Z.26</t>
  </si>
  <si>
    <t>1121822241</t>
  </si>
  <si>
    <t>502</t>
  </si>
  <si>
    <t>767-Z-27</t>
  </si>
  <si>
    <t>Ukončovací profil podlahy - specifikace dle tabulky zámečnických výrobků - Z.27</t>
  </si>
  <si>
    <t>276910454</t>
  </si>
  <si>
    <t>503</t>
  </si>
  <si>
    <t>767-Z-28</t>
  </si>
  <si>
    <t>Ocelový obrubník pro ohraničení trávníku - specifikace dle tabulky zámečnických výrobků - Z.28</t>
  </si>
  <si>
    <t>887937676</t>
  </si>
  <si>
    <t>504</t>
  </si>
  <si>
    <t>767-Z-29</t>
  </si>
  <si>
    <t>Repase stávajícího zábradlí - specifikace dle tabulky zámečnických výrobků - Z.29</t>
  </si>
  <si>
    <t>1242316261</t>
  </si>
  <si>
    <t>505</t>
  </si>
  <si>
    <t>767-Z-30a</t>
  </si>
  <si>
    <t>Repase stávajícího zábradlí délky 1,45m - specifikace dle tabulky zámečnických výrobků - Z.30</t>
  </si>
  <si>
    <t>1584712315</t>
  </si>
  <si>
    <t>506</t>
  </si>
  <si>
    <t>767-Z-30b</t>
  </si>
  <si>
    <t>Repase stávajícího zábradlí délky 1,15m - specifikace dle tabulky zámečnických výrobků - Z.30</t>
  </si>
  <si>
    <t>1063194107</t>
  </si>
  <si>
    <t>507</t>
  </si>
  <si>
    <t>767-Z-31</t>
  </si>
  <si>
    <t>Repase stávající mříže - specifikace dle tabulky zámečnických výrobků - Z.31</t>
  </si>
  <si>
    <t>1235697650</t>
  </si>
  <si>
    <t>508</t>
  </si>
  <si>
    <t>767-Z-32</t>
  </si>
  <si>
    <t>Falešný komín pro VZT s protihmyzovou mřížkou - specifikace dle tabulky zámečnických výrobků - Z.32</t>
  </si>
  <si>
    <t>-917713565</t>
  </si>
  <si>
    <t>509</t>
  </si>
  <si>
    <t>767-Z-33</t>
  </si>
  <si>
    <t>Falešný komín pro VZT s protihmyzovou mřížkou - specifikace dle tabulky zámečnických výrobků - Z.33</t>
  </si>
  <si>
    <t>1331433392</t>
  </si>
  <si>
    <t>510</t>
  </si>
  <si>
    <t>771121011</t>
  </si>
  <si>
    <t>Nátěr penetrační na podlahu</t>
  </si>
  <si>
    <t>-1779740846</t>
  </si>
  <si>
    <t>Příprava podkladu před provedením dlažby nátěr penetrační na podlahu</t>
  </si>
  <si>
    <t>511</t>
  </si>
  <si>
    <t>771151012</t>
  </si>
  <si>
    <t>Samonivelační stěrka podlah pevnosti 20 MPa tl přes 3 do 5 mm</t>
  </si>
  <si>
    <t>426739147</t>
  </si>
  <si>
    <t>Příprava podkladu před provedením dlažby samonivelační stěrka min.pevnosti 20 MPa, tloušťky přes 3 do 5 mm</t>
  </si>
  <si>
    <t>"dle tabulky navrhovaných skladeb - skladba PN/06b" PN06b</t>
  </si>
  <si>
    <t>512</t>
  </si>
  <si>
    <t>771531025</t>
  </si>
  <si>
    <t>Montáž podlahy z dlaždic cihelných lepením standardním lepidlem přes 19 do 22 ks/m2</t>
  </si>
  <si>
    <t>532131654</t>
  </si>
  <si>
    <t>Montáž podlah z dlaždic cihelných nebo portlandských tloušťky do 30 mm lepených standardním lepidlem přes 19 do 22 ks/m2</t>
  </si>
  <si>
    <t>513</t>
  </si>
  <si>
    <t>5924620R</t>
  </si>
  <si>
    <t>cementová barevná dlažba tl. 20 mm</t>
  </si>
  <si>
    <t>1203727075</t>
  </si>
  <si>
    <t>dlažba skladebná cementová 200x200x15-20mm</t>
  </si>
  <si>
    <t>1654,351*1,03 'Přepočtené koeficientem množství</t>
  </si>
  <si>
    <t>514</t>
  </si>
  <si>
    <t>771574112</t>
  </si>
  <si>
    <t>Montáž podlah keramických hladkých lepených flexibilním lepidlem přes 9 do 12 ks/m2</t>
  </si>
  <si>
    <t>270551249</t>
  </si>
  <si>
    <t>Montáž podlah z dlaždic keramických lepených flexibilním lepidlem maloformátových hladkých přes 9 do 12 ks/m2</t>
  </si>
  <si>
    <t>"dle tabulky navrhovaných skladeb - skladba PN/11" 13,58+106,64+60,48+66,11</t>
  </si>
  <si>
    <t>515</t>
  </si>
  <si>
    <t>59761003</t>
  </si>
  <si>
    <t>dlažba keramická hutná hladká do interiéru přes 9 do 12ks/m2</t>
  </si>
  <si>
    <t>-470380641</t>
  </si>
  <si>
    <t>246,81*1,1 'Přepočtené koeficientem množství</t>
  </si>
  <si>
    <t>516</t>
  </si>
  <si>
    <t>998771103</t>
  </si>
  <si>
    <t>Přesun hmot tonážní pro podlahy z dlaždic v objektech v přes 12 do 24 m</t>
  </si>
  <si>
    <t>-37366022</t>
  </si>
  <si>
    <t>Přesun hmot pro podlahy z dlaždic stanovený z hmotnosti přesunovaného materiálu vodorovná dopravní vzdálenost do 50 m v objektech výšky přes 12 do 24 m</t>
  </si>
  <si>
    <t>772</t>
  </si>
  <si>
    <t>Podlahy z kamene</t>
  </si>
  <si>
    <t>517</t>
  </si>
  <si>
    <t>772421133</t>
  </si>
  <si>
    <t>Montáž obkladu soklů svislých deskami lepenými z kamene tl do 30 mm</t>
  </si>
  <si>
    <t>-468188643</t>
  </si>
  <si>
    <t>Montáž obkladu soklů deskami z kamene kladených do lepidla svislých nebo šikmých stěn s lícem rovným, tl. do 30 mm</t>
  </si>
  <si>
    <t>"1.NP - skladba 01 a 04" 3,73*2+2,6*2-(1+0,8)+4,31*2+2,31*2-(0,9+0,8*2)+1,395+1,645-0,8+2,34*2+2*2-(0,7+0,9)+13,2+11,92+12,83+1,52+0,29-2,32+14,45*2</t>
  </si>
  <si>
    <t>-(0,8+1,1+3,19+1,1*2)+11,83+0,3*4+5,91*2+5,735*2-(1,1+1,33+0,915)+5,735*2+1,7*2-(1,33+1+1,28)+2,005*2+1,86*2-(0,85+0,93)+1,88*2+6,36*2-(0,77+0,85+0,9)</t>
  </si>
  <si>
    <t>1,385*2+2,42*2-(0,795+0,9)+1,65*2+8,39*2-(1,15+1,05+0,9)+0,525*2+1,835+1,72+1,84*2-(0,7+1,35)+1,84*2+3,84*2-(0,8*3+0,7)+4,655*2+3,04+2,455-(0,8+0,9)</t>
  </si>
  <si>
    <t>1,3*2+3,3*2-(0,8*2+0,9)+1,345+1,255+1,15+1,18-0,9+2,76+3,34+3,37+3,18-0,9*2+3,37*2+2,125*2+8,56*2-(1,15+0,8*4+0,9+1,1)+9,63+9,5+4,735+5,57*2</t>
  </si>
  <si>
    <t>-(0,75*2+0,9*2+0,8*2)+10,715+10,655+3,175+2,87-(0,75+0,9*2+0,8+0,6)+1,355*2+1,42-0,8+4,245*2+1,2*2-0,9+3,465*2+3,995*2-(0,8+0,85)+1,655*2+3,465*2</t>
  </si>
  <si>
    <t>-(0,75+0,8+0,9)+1,915*2+1,8*2-(0,9+0,7)</t>
  </si>
  <si>
    <t>"2.NP - skladba 01 a 04" 43,5*2+7,15*2+4,41*2+4,5*2-(1,2+1,6*2+0,9*4+1*9+1,3+1,6+1,1+0,98+0,8*3)+4,4*2+2,355*2*2-(1,6*2+1*2+1,525+1,47)+6,3+6,71</t>
  </si>
  <si>
    <t>6,665*2-(0,85+0,9+1,2)+6,585+5,89+5,62+6,665-(0,85+0,9)+4,24+4,09+1,925*2-(1,1+1,6+1,6)</t>
  </si>
  <si>
    <t>"3.NP - skladba 01 a 04" 9,15*2+7,715*2+6,61*2-(0,9*2+1,1)+16,875*2+6,52+6,105-0,9*4+6,105+5,445+4,01+2,79+3,235-0,9+17,1+9,44+12,165+0,675+5,81+9,32</t>
  </si>
  <si>
    <t>-0,9+16,17*2+5,955*2-(0,9*3+0,98)+3,935*2+2,66*2-(0,9*2+1,1*2)+6,665*2+7,18*2-(0,95+2,2)+1,935*2+8,86*2-(0,8*2+0,85+0,95)+2,715*2+1,935*2-(0,7+0,8)</t>
  </si>
  <si>
    <t>3,565*2+2,31*2-0,9+2,505*2+3,565*2-0,9+2,26*2+10,71*2-(0,95*3+1,1+0,9*3)</t>
  </si>
  <si>
    <t>"1.NP - skladba 03 a 06" 5,385*2+14,2*2-(1,405+0,9+1,1+1,4+2,69+1,3+0,8+3,6)+4,46+6,9*2-(3,995+1,24+1,645+0,9+1,15)+6,9*2-(1+0,8)</t>
  </si>
  <si>
    <t>518</t>
  </si>
  <si>
    <t>5838616R</t>
  </si>
  <si>
    <t>obkladová tvarovka pískovcová 100x15x350 mm</t>
  </si>
  <si>
    <t>-995489796</t>
  </si>
  <si>
    <t>sokl rovný, béžový pískovec 100x350x15mm</t>
  </si>
  <si>
    <t>"1.NP - skladba 03" sokl0306</t>
  </si>
  <si>
    <t>47,305*1,04 'Přepočtené koeficientem množství</t>
  </si>
  <si>
    <t>519</t>
  </si>
  <si>
    <t>5838614R</t>
  </si>
  <si>
    <t>cementová dlažba 100x200x17 mm</t>
  </si>
  <si>
    <t>-992095565</t>
  </si>
  <si>
    <t>sokl rovný z upravených cementových dlaždic 100x200x20mm</t>
  </si>
  <si>
    <t>"1.NP - skladba 01 a 04" sokl0104</t>
  </si>
  <si>
    <t>803,565*1,04 'Přepočtené koeficientem množství</t>
  </si>
  <si>
    <t>520</t>
  </si>
  <si>
    <t>77252811R</t>
  </si>
  <si>
    <t>Kladení dlažby z kamene na sucho</t>
  </si>
  <si>
    <t>259977959</t>
  </si>
  <si>
    <t>Kladení dlažby z kamene na terče (pevné nebo pohyblivé) z nejvýše dvou rozdílných druhů pravoúhlých desek nebo dlaždic ve skladbě se pravidelně opakujících o rozměru dlažby do 0,16 m2, o výšce terče přes 150 mm</t>
  </si>
  <si>
    <t>"dle tabulky navrhovaných skladeb - skladba PN/12a" 20,41+24,49+8,31+8,96+18,82+13,72+0,575*1,185+5,3*1,3</t>
  </si>
  <si>
    <t>"dle tabulky navrhovaných skladeb - skladba PN/12b" 2*1,3</t>
  </si>
  <si>
    <t>"dle tabulky navrhovaných skladeb - skladba PN/12c" 1,2*2,4+1,5*1,3</t>
  </si>
  <si>
    <t>521</t>
  </si>
  <si>
    <t>5838191R</t>
  </si>
  <si>
    <t>pískovcová dlažba tl. 140 mm</t>
  </si>
  <si>
    <t>104401842</t>
  </si>
  <si>
    <t>deska dlažební smirkovaná pískovec tl 40mm</t>
  </si>
  <si>
    <t>109,711*1,04 'Přepočtené koeficientem množství</t>
  </si>
  <si>
    <t>522</t>
  </si>
  <si>
    <t>998772103</t>
  </si>
  <si>
    <t>Přesun hmot tonážní pro podlahy z kamene v objektech v přes 12 do 60 m</t>
  </si>
  <si>
    <t>-698536788</t>
  </si>
  <si>
    <t>Přesun hmot pro kamenné dlažby, obklady schodišťových stupňů a soklů stanovený z hmotnosti přesunovaného materiálu vodorovná dopravní vzdálenost do 50 m v objektech výšky přes 12 do 60 m</t>
  </si>
  <si>
    <t>775</t>
  </si>
  <si>
    <t>Podlahy skládané</t>
  </si>
  <si>
    <t>523</t>
  </si>
  <si>
    <t>775413401</t>
  </si>
  <si>
    <t>Montáž podlahové lišty obvodové lepené</t>
  </si>
  <si>
    <t>1657653771</t>
  </si>
  <si>
    <t>Montáž lišty obvodové lepené</t>
  </si>
  <si>
    <t>"1.NP - skladba 02 a 05" 8,995*2+5,695*2</t>
  </si>
  <si>
    <t>"2.NP - skladba 02 a 05" 18,62*2+6,155*2-1*3+6,13*2+9,21*2-1*2+6,13*2+9,33*2-1*2+6,11*2+9,11*2-1,3+6,11+3,57+3,81+3,94+6,6-1+6,78+5,98+5,2+6,4-1*4</t>
  </si>
  <si>
    <t>10,78+10,2+5,44+5,455-(1,1*2+1)+4,46+4,24+8,81*2-(1,1+1,6)+6,585+6,56+2,78+2,25-0,85+5,055*2+2,785*2-0,85*3</t>
  </si>
  <si>
    <t>"3.NP - skladba 02 a 05" 7,4*2+4,585*2-0,95+4,855+5,24+4,69+3,715-0,8+6,68+6,685+5,345*2-(2,2+0,85)</t>
  </si>
  <si>
    <t>524</t>
  </si>
  <si>
    <t>6141815R</t>
  </si>
  <si>
    <t>lišta podlahová dřevěná dub masiv 50x15mm</t>
  </si>
  <si>
    <t>-1288994501</t>
  </si>
  <si>
    <t>lišta podlahová dřevěná dub 28x28mm</t>
  </si>
  <si>
    <t>350,535*1,08 'Přepočtené koeficientem množství</t>
  </si>
  <si>
    <t>525</t>
  </si>
  <si>
    <t>998775103</t>
  </si>
  <si>
    <t>Přesun hmot tonážní pro podlahy dřevěné v objektech v přes 12 do 24 m</t>
  </si>
  <si>
    <t>-1639196287</t>
  </si>
  <si>
    <t>Přesun hmot pro podlahy skládané stanovený z hmotnosti přesunovaného materiálu vodorovná dopravní vzdálenost do 50 m v objektech výšky přes 12 do 24 m</t>
  </si>
  <si>
    <t>526</t>
  </si>
  <si>
    <t>781474227</t>
  </si>
  <si>
    <t>Montáž obkladů vnitřních keramických z dekorů přes 25 do 35 ks/m2 lepených flexibilním lepidlem</t>
  </si>
  <si>
    <t>-912265095</t>
  </si>
  <si>
    <t>Montáž obkladů vnitřních stěn z dlaždic keramických lepených flexibilním lepidlem maloformátových reliéfních nebo z dekorů přes 25 do 35 ks/m2</t>
  </si>
  <si>
    <t>P</t>
  </si>
  <si>
    <t>Poznámka k položce:_x000D_
Vodorovně kladený obklad 33 ks/m2</t>
  </si>
  <si>
    <t>"1.NP" 1,5*(7,16*2+0,335*2+2,88*2+1,99*2+2,405*2+1,73*2+1,375*2+1,715*2+0,965*2+3,665*2+1,835*2+1,5*2+1,91*2+0,92*2+4,65*2+2,59*2+1,2*2-0,7*3-0,8*7-1)</t>
  </si>
  <si>
    <t>1,5*(1,985*2+2,05*2+0,96*2+0,965*2+1,5*4+1,55*2+1,6*2+0,9*2*4+1,57*10+9,55*2+2,57*2+2,105*2+1,71*2-0,6*2-0,7*14-0,8-0,9*2)+1,2*(0,99*2+1,65*2-0,7)</t>
  </si>
  <si>
    <t>0,6*(2,5+1,16+1,69+0,435+0,38+3,465+3,995+2,205)</t>
  </si>
  <si>
    <t>"2.NP" 1,5*(0,9*2*4+1,12*2*3+1,28*2+4,15*2+3,2*2+1,7*2+1,65*2+4,69*2+2,735*2+4,305*2+2,8*2+1,6*2*3+1,215*2+0,9*2*3+3,675*2+2,14*2+0,53*2-0,7*17-0,9*5)</t>
  </si>
  <si>
    <t>1,5*(0,96*2*2+1,6*2*3+0,91*2+1,975*2+1,97*2+1,235*2+1,85*2-0,7*5-0,8*3-0,65*2)</t>
  </si>
  <si>
    <t>2,2*(6,075+6,09)+1,5*(1,51+1,2+1,2+1,2+0,315*2+1,355+1,2+1,2)+1,88*(0,91*2+0,88*2+1,05*2*2-0,65*2)</t>
  </si>
  <si>
    <t>"3.NP" 1,5*(1,23*2+1,94*2+2,88*2+2,83*2+1,5*2*3+0,915*2+0,9*2*5+1,69*2+1,65*2+1,58*2*3+1,1*2+2,1*2+4,43*2-0,7*13-0,9*3)</t>
  </si>
  <si>
    <t>0,6*2,715</t>
  </si>
  <si>
    <t>"odpočet obkladu nakoso - m.č. 1.02, 1.62, 1.63"</t>
  </si>
  <si>
    <t>-102,3</t>
  </si>
  <si>
    <t>527</t>
  </si>
  <si>
    <t>59761628</t>
  </si>
  <si>
    <t>obklad keramický reliéfní pro interiér přes 25 do 35ks/m2</t>
  </si>
  <si>
    <t>-1368930523</t>
  </si>
  <si>
    <t>obklad keramický profilovaná plocha rozměr 100x300 mm tl. 9 mm</t>
  </si>
  <si>
    <t>409,006*1,1 'Přepočtené koeficientem množství</t>
  </si>
  <si>
    <t>598</t>
  </si>
  <si>
    <t>781474231</t>
  </si>
  <si>
    <t>Montáž obkladů vnitřních keramických z dekorů přes 85 do 100 ks/m2 lepených flexibilním lepidlem</t>
  </si>
  <si>
    <t>-856363009</t>
  </si>
  <si>
    <t>Montáž obkladů vnitřních stěn z dlaždic keramických lepených flexibilním lepidlem maloformátových reliéfních nebo z dekorů přes 85 do 100 ks/m2</t>
  </si>
  <si>
    <t>Poznámka k položce:_x000D_
Nakoso kladený obklad 88 ks/m2</t>
  </si>
  <si>
    <t>"Obklad nakoso - m.č. 1.02, 1.62, 1.63"</t>
  </si>
  <si>
    <t>102,3</t>
  </si>
  <si>
    <t>599</t>
  </si>
  <si>
    <t>59761632</t>
  </si>
  <si>
    <t>obklad keramický reliéfní pro interiér přes 85 do 100ks/m2</t>
  </si>
  <si>
    <t>1356629471</t>
  </si>
  <si>
    <t>obklad keramický profilovaná plocha rozměr 75x150 mm tl. 8 mm</t>
  </si>
  <si>
    <t>102,3*1,1 'Přepočtené koeficientem množství</t>
  </si>
  <si>
    <t>528</t>
  </si>
  <si>
    <t>998781103</t>
  </si>
  <si>
    <t>Přesun hmot tonážní pro obklady keramické v objektech v přes 12 do 24 m</t>
  </si>
  <si>
    <t>-1917214253</t>
  </si>
  <si>
    <t>Přesun hmot pro obklady keramické stanovený z hmotnosti přesunovaného materiálu vodorovná dopravní vzdálenost do 50 m v objektech výšky přes 12 do 24 m</t>
  </si>
  <si>
    <t>783</t>
  </si>
  <si>
    <t>Dokončovací práce - nátěry</t>
  </si>
  <si>
    <t>529</t>
  </si>
  <si>
    <t>783213011</t>
  </si>
  <si>
    <t>Napouštěcí jednonásobný syntetický biocidní nátěr tesařských prvků nezabudovaných do konstrukce</t>
  </si>
  <si>
    <t>1023618398</t>
  </si>
  <si>
    <t>Preventivní napouštěcí nátěr tesařských prvků proti dřevokazným houbám, hmyzu a plísním nezabudovaných do konstrukce jednonásobný syntetický</t>
  </si>
  <si>
    <t>stropy</t>
  </si>
  <si>
    <t>"dle tabulky řeziva - vazný trám" 15*2,7*0,2*4</t>
  </si>
  <si>
    <t>"dle tabulky řeziva - vazný trám" (9*5,5+3*5)*(0,26*2+0,4*2)</t>
  </si>
  <si>
    <t>"dle tabulky řeziva - vazný trám" (33*15,1+11*10+4*13+9*9,3+13*11,1+13*14,1)*(0,26*2+0,4*2)</t>
  </si>
  <si>
    <t>"dle tabulky řeziva - vazný trám" (8*14,6+13*14,8)*(0,26*2+0,36*2)</t>
  </si>
  <si>
    <t>"dle tabulky řeziva - výměna" 1*5,5*(0,16*2+0,36*2)+8*1,5*(0,26*2+0,36*2)</t>
  </si>
  <si>
    <t>krovy</t>
  </si>
  <si>
    <t>"dle tabulky řeziva - kleština KL" 12*3,5*(0,06*2+0,16*2)</t>
  </si>
  <si>
    <t>"dle tabulky řeziva - pásek PA3" 30*1,6*0,14*4</t>
  </si>
  <si>
    <t>"dle tabulky řeziva - pásek PA4" 26*1,7*0,14*4</t>
  </si>
  <si>
    <t>"dle tabulky řeziva - pásek PA5" 5*1,7*0,14*4</t>
  </si>
  <si>
    <t>"dle tabulky řeziva - sloupek SL1" 16*2,1*0,14*4</t>
  </si>
  <si>
    <t>"dle tabulky řeziva - námětek NA" 70*2,6*(0,16*2+0,1*2)</t>
  </si>
  <si>
    <t>"dle tabulky řeziva - pásek PA1" (30*2,6+2*3,5)*(0,16*2+0,18*2)</t>
  </si>
  <si>
    <t>"dle tabulky řeziva - sloupek SL2" 16*5,4*0,16*4</t>
  </si>
  <si>
    <t>"dle tabulky řeziva - výměna VY" 16*2,7*0,16*4</t>
  </si>
  <si>
    <t>"dle tabulky řeziva - pozednice PO" (1*5,1+1*5,5)*(0,16*2+0,14*2)</t>
  </si>
  <si>
    <t>"dle tabulky řeziva - krokve KR" (90*10,1+7*8,9+40*8,8)*0,16*4</t>
  </si>
  <si>
    <t>"dle tabulky řeziva - ležatý sloupek LSL" (21*5,7+10*5)*(0,16*2+0,26*2)</t>
  </si>
  <si>
    <t>"dle tabulky řeziva - pásek PA2" 48*3*(0,2*2+0,18*2)</t>
  </si>
  <si>
    <t>"dle tabulky řeziva - rozpěra RO" (11*5,8+5*4,2)*(0,16*2+0,2*2)</t>
  </si>
  <si>
    <t>"dle tabulky řeziva - hambalek HA" (14*2,7+21*4,5)*(0,16*2+0,2*2)</t>
  </si>
  <si>
    <t>"dle tabulky řeziva - rozpěra RO" 1*7,1*(0,16*2+0,2*2)</t>
  </si>
  <si>
    <t>"dle tabulky řeziva - hambalek HA" (50*6,2+1*7,2)*(0,16*2+0,2*2)</t>
  </si>
  <si>
    <t>"dle tabulky řeziva - ondřejský kříž OK" 24*7,5*(0,2*2+0,18*2)</t>
  </si>
  <si>
    <t>"dle tabulky řeziva - zavětrování ZA" 10*7,5*0,18*4</t>
  </si>
  <si>
    <t>"dle tabulky řeziva - vaznice VA4" 2*33,5*(0,16*2+0,2*2)</t>
  </si>
  <si>
    <t>"dle tabulky řeziva - vaznice VA5" 2*33,5*(0,16*2+0,2*2)</t>
  </si>
  <si>
    <t>"dle tabulky řeziva - vaznice VA6" 1*14*(0,16*2+0,2*2)</t>
  </si>
  <si>
    <t>"dle tabulky řeziva - ležatý sloupek LSL" 2*6,8*(0,2*2+0,26*2)</t>
  </si>
  <si>
    <t>"dle tabulky řeziva - vaznice VA1" 4*29*(0,24*2+0,2*2)</t>
  </si>
  <si>
    <t>"dle tabulky řeziva - vaznice VA2" 4*24,75*(0,24*2+0,2*2)</t>
  </si>
  <si>
    <t>"dle tabulky řeziva - vaznice VA3" 5*23,06*(0,3*2+0,2*2)</t>
  </si>
  <si>
    <t>"dle tabulky řeziva - krokev KR2" 16*3,4*(0,14*2+0,16*2)</t>
  </si>
  <si>
    <t>"dle tabulky řeziva - pásek PA3" 8*1,6*0,14*4</t>
  </si>
  <si>
    <t>"dle tabulky řeziva - pásek PA4" 6*1,5*0,14*4</t>
  </si>
  <si>
    <t>"dle tabulky řeziva - sloupek SL1" 4*1,2*0,14*4</t>
  </si>
  <si>
    <t>"dle tabulky řeziva - sloupek SL2" 8*0,7*0,14*4</t>
  </si>
  <si>
    <t>"dle tabulky řeziva - krokev KR" 40*9*(0,14*2+0,16*2)</t>
  </si>
  <si>
    <t>"dle tabulky řeziva - pozednice PO" 2*17,8*(0,18*2+0,12*2)</t>
  </si>
  <si>
    <t>"dle tabulky řeziva - pásek PA1" 8*3*(0,14*2+0,18*2)</t>
  </si>
  <si>
    <t>"dle tabulky řeziva - rozpěra RO" 4*5,6*(0,14*2+0,2*2)</t>
  </si>
  <si>
    <t>"dle tabulky řeziva - hambalek HA" 16*5,9*(0,14*2+0,2*2)</t>
  </si>
  <si>
    <t>"dle tabulky řeziva - výměna VY" 42*2,7*(0,14*2+0,18*2)</t>
  </si>
  <si>
    <t>"dle tabulky řeziva - vaznice VA4" 2*17,8*(0,16*2+0,18*2)</t>
  </si>
  <si>
    <t>"dle tabulky řeziva - vaznice VA5" 2*17,8*(0,16*2+0,18*2)</t>
  </si>
  <si>
    <t>"dle tabulky řeziva - ležatý sloupek LSL" 8*5,3*(0,14*2+0,26*2)</t>
  </si>
  <si>
    <t>"dle tabulky řeziva - pásek PA2" 13*3,3*(0,2*2+0,18*2)</t>
  </si>
  <si>
    <t>"dle tabulky řeziva - ondřejský kříž OK" 8*6,3*(0,2*2+0,18*2)</t>
  </si>
  <si>
    <t>"dle tabulky řeziva - zavětrování ZA" 4*7,5*0,18*4</t>
  </si>
  <si>
    <t>"dle tabulky řeziva - vaznice VA1" 2*17,8*(0,24*2+0,2*2)</t>
  </si>
  <si>
    <t>"dle tabulky řeziva - vaznice VA2" 2*17,8*(0,24*2+0,2*2)</t>
  </si>
  <si>
    <t>"dle tabulky řeziva - vaznice VA3" 2*17,8*(0,32*2+0,2*2)</t>
  </si>
  <si>
    <t>"dle tabulky řeziva - pozednice" (1*8,3+1*8,5)*(0,14*2+0,12*2)</t>
  </si>
  <si>
    <t>"dle tabulky řeziva - krokve" 10*5,4*(0,14*2+0,16*2)</t>
  </si>
  <si>
    <t>"dle tabulky řeziva - kleštiny" 10*3,83*(0,08*2+0,16*2)</t>
  </si>
  <si>
    <t>530</t>
  </si>
  <si>
    <t>783218101</t>
  </si>
  <si>
    <t>Lazurovací jednonásobný syntetický nátěr tesařských konstrukcí</t>
  </si>
  <si>
    <t>-1976404361</t>
  </si>
  <si>
    <t>Lazurovací nátěr tesařských konstrukcí jednonásobný syntetický</t>
  </si>
  <si>
    <t>531</t>
  </si>
  <si>
    <t>783826635</t>
  </si>
  <si>
    <t>Hydrofobizační transparentní silikonový nátěr omítek stupně členitosti 4</t>
  </si>
  <si>
    <t>2117181259</t>
  </si>
  <si>
    <t>Hydrofobizační nátěr omítek silikonový, transparentní, povrchů hladkých omítek hladkých, zrnitých tenkovrstvých nebo štukových stupně členitosti 4</t>
  </si>
  <si>
    <t>532</t>
  </si>
  <si>
    <t>783826655</t>
  </si>
  <si>
    <t>Hydrofobizační transparentní silikonový nátěr lícového zdiva</t>
  </si>
  <si>
    <t>1743457038</t>
  </si>
  <si>
    <t>Hydrofobizační nátěr omítek silikonový, transparentní, povrchů hladkých lícového zdiva</t>
  </si>
  <si>
    <t>"dle tabulky navrhovaných skladeb - skladba SC/01" SC01</t>
  </si>
  <si>
    <t>"dle tabulky navrhovaných skladeb - skladba SC/02" SC02</t>
  </si>
  <si>
    <t>533</t>
  </si>
  <si>
    <t>783827127</t>
  </si>
  <si>
    <t>Krycí jednonásobný vápenný nátěr omítek stupně členitosti 1 a 2</t>
  </si>
  <si>
    <t>-1960136775</t>
  </si>
  <si>
    <t>Krycí (ochranný ) nátěr omítek jednonásobný hladkých omítek hladkých, zrnitých tenkovrstvých nebo štukových stupně členitosti 1 a 2 vápenný</t>
  </si>
  <si>
    <t>"dle tabulky navrhovaných skladeb - skladba SC/03" SC03</t>
  </si>
  <si>
    <t>"dle tabulky navrhovaných skladeb - skladba SC/04" SC04</t>
  </si>
  <si>
    <t>"dle tabulky navrhovaných skladeb - skladba SC/06a" SC06a</t>
  </si>
  <si>
    <t xml:space="preserve">"dle tabulky navrhovaných skladeb - skladba SC/06b" SC06b </t>
  </si>
  <si>
    <t>534</t>
  </si>
  <si>
    <t>783827467</t>
  </si>
  <si>
    <t>Krycí dvojnásobný vápenný nátěr omítek stupně členitosti 4</t>
  </si>
  <si>
    <t>-1208978020</t>
  </si>
  <si>
    <t>Krycí (ochranný ) nátěr omítek dvojnásobný hladkých omítek hladkých, zrnitých tenkovrstvých nebo štukových stupně členitosti 4 vápenný</t>
  </si>
  <si>
    <t>535</t>
  </si>
  <si>
    <t>783913151</t>
  </si>
  <si>
    <t>Penetrační syntetický nátěr hladkých betonových podlah</t>
  </si>
  <si>
    <t>-1547441098</t>
  </si>
  <si>
    <t>Penetrační nátěr betonových podlah hladkých (z pohledového nebo gletovaného betonu, stěrky apod.) syntetický</t>
  </si>
  <si>
    <t>536</t>
  </si>
  <si>
    <t>784181101</t>
  </si>
  <si>
    <t>Základní akrylátová jednonásobná bezbarvá penetrace podkladu v místnostech v do 3,80 m</t>
  </si>
  <si>
    <t>-1366059538</t>
  </si>
  <si>
    <t>Penetrace podkladu jednonásobná základní akrylátová bezbarvá v místnostech výšky do 3,80 m</t>
  </si>
  <si>
    <t xml:space="preserve">"dle tabulky navrhovaných skladeb - skladba SN/06c" SN06c </t>
  </si>
  <si>
    <t>537</t>
  </si>
  <si>
    <t>784221001</t>
  </si>
  <si>
    <t>Jednonásobné bílé malby ze směsí za sucha dobře otěruvzdorných v místnostech do 3,80 m</t>
  </si>
  <si>
    <t>1699525341</t>
  </si>
  <si>
    <t>Malby z malířských směsí otěruvzdorných za sucha jednonásobné, bílé za sucha otěruvzdorné dobře v místnostech výšky do 3,80 m</t>
  </si>
  <si>
    <t>78R</t>
  </si>
  <si>
    <t>Kamenické práce</t>
  </si>
  <si>
    <t>538</t>
  </si>
  <si>
    <t>78-KM-01</t>
  </si>
  <si>
    <t>Repase erbu - specifikace dle tabulky kamenických prvků - KM.01</t>
  </si>
  <si>
    <t>-1910868521</t>
  </si>
  <si>
    <t>539</t>
  </si>
  <si>
    <t>78-KM-02</t>
  </si>
  <si>
    <t>Repase portálu - specifikace dle tabulky kamenických prvků - KM.02</t>
  </si>
  <si>
    <t>-288588339</t>
  </si>
  <si>
    <t>540</t>
  </si>
  <si>
    <t>78-KM-03</t>
  </si>
  <si>
    <t>Repase portálu - specifikace dle tabulky kamenických prvků - KM.03</t>
  </si>
  <si>
    <t>1399386683</t>
  </si>
  <si>
    <t>541</t>
  </si>
  <si>
    <t>78-KM-04</t>
  </si>
  <si>
    <t>Repase portálu - specifikace dle tabulky kamenických prvků - KM.04</t>
  </si>
  <si>
    <t>-2107108416</t>
  </si>
  <si>
    <t>542</t>
  </si>
  <si>
    <t>78-KM-05</t>
  </si>
  <si>
    <t>Repase kamenných stupňů schodiště - specifikace dle tabulky kamenických prvků - KM.05</t>
  </si>
  <si>
    <t>1778481479</t>
  </si>
  <si>
    <t>543</t>
  </si>
  <si>
    <t>78-KM-06</t>
  </si>
  <si>
    <t>Repase kamenných stupňů schodiště - specifikace dle tabulky kamenických prvků - KM.06</t>
  </si>
  <si>
    <t>-1929625755</t>
  </si>
  <si>
    <t>544</t>
  </si>
  <si>
    <t>78-KM-07</t>
  </si>
  <si>
    <t>Repase kamenných stupňů schodiště+doplnění nových stupňů - specifikace dle tabulky kamenických prvků - KM.07</t>
  </si>
  <si>
    <t>191420782</t>
  </si>
  <si>
    <t>545</t>
  </si>
  <si>
    <t>78-KM-08</t>
  </si>
  <si>
    <t>Repase kamenných zárubní - specifikace dle tabulky kamenických prvků - KM.08</t>
  </si>
  <si>
    <t>2105275593</t>
  </si>
  <si>
    <t>546</t>
  </si>
  <si>
    <t>78-KM-09</t>
  </si>
  <si>
    <t>Repase kamenných zárubní - specifikace dle tabulky kamenických prvků - KM.09</t>
  </si>
  <si>
    <t>-1357411290</t>
  </si>
  <si>
    <t>547</t>
  </si>
  <si>
    <t>78-KM-10</t>
  </si>
  <si>
    <t>Repase kamenných zárubní - specifikace dle tabulky kamenických prvků - KM.10</t>
  </si>
  <si>
    <t>149494389</t>
  </si>
  <si>
    <t>548</t>
  </si>
  <si>
    <t>78-KM-11</t>
  </si>
  <si>
    <t>Repase kamenných zárubní - specifikace dle tabulky kamenických prvků - KM.11</t>
  </si>
  <si>
    <t>1484946542</t>
  </si>
  <si>
    <t>549</t>
  </si>
  <si>
    <t>78-KM-12</t>
  </si>
  <si>
    <t>Nové kamenné stupně - specifikace dle tabulky kamenických prvků - KM.12</t>
  </si>
  <si>
    <t>-4240957</t>
  </si>
  <si>
    <t>550</t>
  </si>
  <si>
    <t>78-KM-13</t>
  </si>
  <si>
    <t>Nové kamenné stupně - specifikace dle tabulky kamenických prvků - KM.13</t>
  </si>
  <si>
    <t>1933970297</t>
  </si>
  <si>
    <t>551</t>
  </si>
  <si>
    <t>78-KM-14</t>
  </si>
  <si>
    <t>Nové kamenné stupně - specifikace dle tabulky kamenických prvků - KM.14</t>
  </si>
  <si>
    <t>-2128245953</t>
  </si>
  <si>
    <t>552</t>
  </si>
  <si>
    <t>78-KM-15</t>
  </si>
  <si>
    <t>Nové kamenné stupně - specifikace dle tabulky kamenických prvků - KM.15</t>
  </si>
  <si>
    <t>384404834</t>
  </si>
  <si>
    <t>553</t>
  </si>
  <si>
    <t>78-KM-16</t>
  </si>
  <si>
    <t>Nové kamenné stupně - specifikace dle tabulky kamenických prvků - KM.16</t>
  </si>
  <si>
    <t>452363807</t>
  </si>
  <si>
    <t>554</t>
  </si>
  <si>
    <t>78-KM-17</t>
  </si>
  <si>
    <t>Nové kamenné stupně - specifikace dle tabulky kamenických prvků - KM.17</t>
  </si>
  <si>
    <t>1611274941</t>
  </si>
  <si>
    <t>555</t>
  </si>
  <si>
    <t>78-KM-18</t>
  </si>
  <si>
    <t>Nový kamenný obklad rampy - specifikace dle tabulky kamenických prvků - KM.18</t>
  </si>
  <si>
    <t>-1027794756</t>
  </si>
  <si>
    <t>556</t>
  </si>
  <si>
    <t>78-KM-19</t>
  </si>
  <si>
    <t>Nové kamenné stupně - specifikace dle tabulky kamenických prvků - KM.19</t>
  </si>
  <si>
    <t>-704090986</t>
  </si>
  <si>
    <t>79R</t>
  </si>
  <si>
    <t>Ostatní prvky</t>
  </si>
  <si>
    <t>557</t>
  </si>
  <si>
    <t>79-OV-01</t>
  </si>
  <si>
    <t>Výtah - specifikace dle tabulky ostatních výrobků - OV.01</t>
  </si>
  <si>
    <t>1299643295</t>
  </si>
  <si>
    <t>558</t>
  </si>
  <si>
    <t>79-OV-02</t>
  </si>
  <si>
    <t>Revizní protipožární ocelová celoplechová dvířka EI30/EW90 - specifikace dle tabulky ostatních výrobků - OV.02</t>
  </si>
  <si>
    <t>1020528531</t>
  </si>
  <si>
    <t>559</t>
  </si>
  <si>
    <t>79-OV-03a</t>
  </si>
  <si>
    <t>Madla u WC pro OSSPO pevná - specifikace dle tabulky ostatních výrobků - OV.03</t>
  </si>
  <si>
    <t>-1375118426</t>
  </si>
  <si>
    <t>560</t>
  </si>
  <si>
    <t>79-OV-03b</t>
  </si>
  <si>
    <t>Madla u WC pro OSSPO sklopná - specifikace dle tabulky ostatních výrobků - OV.03</t>
  </si>
  <si>
    <t>-1403486551</t>
  </si>
  <si>
    <t>561</t>
  </si>
  <si>
    <t>79-OV-04</t>
  </si>
  <si>
    <t>Falešný krb - specifikace dle tabulky ostatních výrobků - OV.04</t>
  </si>
  <si>
    <t>2003834001</t>
  </si>
  <si>
    <t>562</t>
  </si>
  <si>
    <t>79-OV-05</t>
  </si>
  <si>
    <t>Revizní dvířka v podhledu - specifikace dle tabulky ostatních výrobků - OV.05</t>
  </si>
  <si>
    <t>480268596</t>
  </si>
  <si>
    <t>563</t>
  </si>
  <si>
    <t>79-OV-06a</t>
  </si>
  <si>
    <t>Požární hydrant DN19 - specifikace dle tabulky ostatních výrobků - OV.06</t>
  </si>
  <si>
    <t>196695636</t>
  </si>
  <si>
    <t>564</t>
  </si>
  <si>
    <t>79-OV-06b</t>
  </si>
  <si>
    <t>Požární hydrant DN25 - specifikace dle tabulky ostatních výrobků - OV.06</t>
  </si>
  <si>
    <t>-1699249506</t>
  </si>
  <si>
    <t>565</t>
  </si>
  <si>
    <t>79-OV-07a</t>
  </si>
  <si>
    <t>Hasící přístroj PHP 27A - specifikace dle tabulky ostatních výrobků - OV.07</t>
  </si>
  <si>
    <t>-389108904</t>
  </si>
  <si>
    <t>566</t>
  </si>
  <si>
    <t>79-OV-07b</t>
  </si>
  <si>
    <t>Hasící přístroj PHP CO2 55B - specifikace dle tabulky ostatních výrobků - OV.07</t>
  </si>
  <si>
    <t>-1796969561</t>
  </si>
  <si>
    <t>567</t>
  </si>
  <si>
    <t>79-OV-08</t>
  </si>
  <si>
    <t>Odvětrávací šachta - specifikace dle tabulky ostatních výrobků - OV.08</t>
  </si>
  <si>
    <t>568830259</t>
  </si>
  <si>
    <t>568</t>
  </si>
  <si>
    <t>79-OV-09a</t>
  </si>
  <si>
    <t>VZT podlahové mřížky 1225/225 mm - specifikace dle tabulky ostatních výrobků - OV.09</t>
  </si>
  <si>
    <t>1561121059</t>
  </si>
  <si>
    <t>569</t>
  </si>
  <si>
    <t>79-OV-09b</t>
  </si>
  <si>
    <t>VZT podlahové mřížky 1225/325 mm - specifikace dle tabulky ostatních výrobků - OV.09</t>
  </si>
  <si>
    <t>654391266</t>
  </si>
  <si>
    <t>570</t>
  </si>
  <si>
    <t>79-OV-09c</t>
  </si>
  <si>
    <t>VZT podlahové mřížky 325/225 mm - specifikace dle tabulky ostatních výrobků - OV.09</t>
  </si>
  <si>
    <t>527677618</t>
  </si>
  <si>
    <t>571</t>
  </si>
  <si>
    <t>79-OV-09d</t>
  </si>
  <si>
    <t>VZT podlahové mřížky 1500/100 mm - specifikace dle tabulky ostatních výrobků - OV.09</t>
  </si>
  <si>
    <t>1783093478</t>
  </si>
  <si>
    <t>572</t>
  </si>
  <si>
    <t>79-OV-10</t>
  </si>
  <si>
    <t>Revizní stěnová dvířka - specifikace dle tabulky ostatních výrobků - OV.10</t>
  </si>
  <si>
    <t>1701103186</t>
  </si>
  <si>
    <t>573</t>
  </si>
  <si>
    <t>79-OV-11a</t>
  </si>
  <si>
    <t>Skříň pro rozdělovač ÚT 800x660x160mm - specifikace dle tabulky ostatních výrobků - OV.11</t>
  </si>
  <si>
    <t>-1463601000</t>
  </si>
  <si>
    <t>574</t>
  </si>
  <si>
    <t>79-OV-11b</t>
  </si>
  <si>
    <t>Skříň pro rozdělovač ÚT 1350xm660x160mm - specifikace dle tabulky ostatních výrobků - OV.11</t>
  </si>
  <si>
    <t>-552411071</t>
  </si>
  <si>
    <t>575</t>
  </si>
  <si>
    <t>79-OV-12a</t>
  </si>
  <si>
    <t>Skleněná bezrámová příčka 5250x3800mm (v klenbě) - specifikace dle tabulky ostatních výrobků - OV.12</t>
  </si>
  <si>
    <t>392724285</t>
  </si>
  <si>
    <t>576</t>
  </si>
  <si>
    <t>79-OV-12b</t>
  </si>
  <si>
    <t>Skleněná bezrámová příčka 5165x3800mm (v klenbě) - specifikace dle tabulky ostatních výrobků - OV.12</t>
  </si>
  <si>
    <t>801182081</t>
  </si>
  <si>
    <t>577</t>
  </si>
  <si>
    <t>79-OV-13</t>
  </si>
  <si>
    <t>Skleněná příčka - specifikace dle tabulky ostatních výrobků - OV.13</t>
  </si>
  <si>
    <t>-889068489</t>
  </si>
  <si>
    <t>578</t>
  </si>
  <si>
    <t>79-OV-14</t>
  </si>
  <si>
    <t>Skleněná příčka - specifikace dle tabulky ostatních výrobků - OV.14</t>
  </si>
  <si>
    <t>-1759135924</t>
  </si>
  <si>
    <t>579</t>
  </si>
  <si>
    <t>79-OV-19a</t>
  </si>
  <si>
    <t>Čistící zóna hrubá 2500/1000 mm - specifikace dle tabulky ostatních výrobků - OV.19</t>
  </si>
  <si>
    <t>2061130336</t>
  </si>
  <si>
    <t>580</t>
  </si>
  <si>
    <t>79-OV-19b</t>
  </si>
  <si>
    <t>Čistící zóna hrubá 3400/1000 mm - specifikace dle tabulky ostatních výrobků - OV.19</t>
  </si>
  <si>
    <t>-1234604903</t>
  </si>
  <si>
    <t>581</t>
  </si>
  <si>
    <t>79-OV-19c</t>
  </si>
  <si>
    <t>Čistící zóna hrubá 3900/1000 mm - specifikace dle tabulky ostatních výrobků - OV.19</t>
  </si>
  <si>
    <t>-931236041</t>
  </si>
  <si>
    <t>582</t>
  </si>
  <si>
    <t>79-OV-20a</t>
  </si>
  <si>
    <t>Čistící zóna jemná 3500/1500 mm - specifikace dle tabulky ostatních výrobků - OV.20</t>
  </si>
  <si>
    <t>-26801288</t>
  </si>
  <si>
    <t>583</t>
  </si>
  <si>
    <t>79-OV-20b</t>
  </si>
  <si>
    <t>Čistící zóna jemná 3000/1500 mm - specifikace dle tabulky ostatních výrobků - OV.20</t>
  </si>
  <si>
    <t>-508803274</t>
  </si>
  <si>
    <t>584</t>
  </si>
  <si>
    <t>79-OV-20c</t>
  </si>
  <si>
    <t>Čistící zóna jemná 2500/1500 mm - specifikace dle tabulky ostatních výrobků - OV.20</t>
  </si>
  <si>
    <t>-620660718</t>
  </si>
  <si>
    <t>585</t>
  </si>
  <si>
    <t>79-OV-20d</t>
  </si>
  <si>
    <t>Čistící zóna jemná 2000/1500 mm - specifikace dle tabulky ostatních výrobků - OV.20</t>
  </si>
  <si>
    <t>925779181</t>
  </si>
  <si>
    <t>586</t>
  </si>
  <si>
    <t>79-OV-20e</t>
  </si>
  <si>
    <t>Čistící zóna jemná 1800/1500 mm - specifikace dle tabulky ostatních výrobků - OV.20</t>
  </si>
  <si>
    <t>-1622882257</t>
  </si>
  <si>
    <t>587</t>
  </si>
  <si>
    <t>79-OV-20f</t>
  </si>
  <si>
    <t>Čistící zóna jemná 1100/1000 mm - specifikace dle tabulky ostatních výrobků - OV.20</t>
  </si>
  <si>
    <t>-13895102</t>
  </si>
  <si>
    <t>588</t>
  </si>
  <si>
    <t>79-OV-20g</t>
  </si>
  <si>
    <t>Čistící zóna jemná 850/1000 mm - specifikace dle tabulky ostatních výrobků - OV.20</t>
  </si>
  <si>
    <t>1286870367</t>
  </si>
  <si>
    <t>589</t>
  </si>
  <si>
    <t>79-OV-21</t>
  </si>
  <si>
    <t>Skleněná výplň - specifikace dle tabulky ostatních výrobků - OV.21</t>
  </si>
  <si>
    <t>-1590033379</t>
  </si>
  <si>
    <t>590</t>
  </si>
  <si>
    <t>79-OV-22</t>
  </si>
  <si>
    <t>Skleněná výplň - specifikace dle tabulky ostatních výrobků - OV.22</t>
  </si>
  <si>
    <t>-1950140145</t>
  </si>
  <si>
    <t>591</t>
  </si>
  <si>
    <t>79-OV-23</t>
  </si>
  <si>
    <t>Skleněná výplň - specifikace dle tabulky ostatních výrobků - OV.23</t>
  </si>
  <si>
    <t>433377285</t>
  </si>
  <si>
    <t>592</t>
  </si>
  <si>
    <t>79-OV-24</t>
  </si>
  <si>
    <t>Skleněná výplň - specifikace dle tabulky ostatních výrobků - OV.24</t>
  </si>
  <si>
    <t>-693707730</t>
  </si>
  <si>
    <t>593</t>
  </si>
  <si>
    <t>79-OV-25a</t>
  </si>
  <si>
    <t>Zrcadlový obklad 6090x2200mm - specifikace dle tabulky ostatních výrobků - OV.25</t>
  </si>
  <si>
    <t>2041577169</t>
  </si>
  <si>
    <t>594</t>
  </si>
  <si>
    <t>79-OV-25b</t>
  </si>
  <si>
    <t>Zrcadlový obklad 6075x2200mm - specifikace dle tabulky ostatních výrobků - OV.25</t>
  </si>
  <si>
    <t>2131312422</t>
  </si>
  <si>
    <t>595</t>
  </si>
  <si>
    <t>79-OV-26</t>
  </si>
  <si>
    <t>Automatické skleněné posuvné dveře - specifikace dle tabulky ostatních výrobků - OV.26</t>
  </si>
  <si>
    <t>-1814085784</t>
  </si>
  <si>
    <t>EL - Elektroinstalace</t>
  </si>
  <si>
    <t>Soupis:</t>
  </si>
  <si>
    <t>741 - Silnoproudé rozvody</t>
  </si>
  <si>
    <t xml:space="preserve">    741 - Elektroinstalace - silnoproud</t>
  </si>
  <si>
    <t xml:space="preserve">      741.1 - Rozvaděče nn</t>
  </si>
  <si>
    <t xml:space="preserve">      741.2 - Elektroinstalace - Svítidla</t>
  </si>
  <si>
    <t xml:space="preserve">      741.3 - Elektroinstalace - Nouzové osvětlení - systém CBS</t>
  </si>
  <si>
    <t xml:space="preserve">      741.4 - Elekroinstalace - Samostatné přístroje, ostatní (spínače a zásuvky)</t>
  </si>
  <si>
    <t xml:space="preserve">      741.5 - ELektroinstalace - Spojovací vedení, pospojení vč. ukončení</t>
  </si>
  <si>
    <t xml:space="preserve">      741.6 - Elektroinstalace - Instalační, úložný a ochranný materiál</t>
  </si>
  <si>
    <t xml:space="preserve">      741.7 - Elektroinstalace - Podlahový systém</t>
  </si>
  <si>
    <t xml:space="preserve">      741.8 - Elektroinstalace - Příprava VO fasáda</t>
  </si>
  <si>
    <t xml:space="preserve">      741.9 - Elektroinstalace - Ostatní práce, revize</t>
  </si>
  <si>
    <t xml:space="preserve">      741.10 - Elektroinstalace - HROMOSVOD A UZEMNĚNÍ</t>
  </si>
  <si>
    <t>Elektroinstalace - silnoproud</t>
  </si>
  <si>
    <t>741.1</t>
  </si>
  <si>
    <t>Rozvaděče nn</t>
  </si>
  <si>
    <t>roz25784</t>
  </si>
  <si>
    <t>Rozváděč  RE1 - rozváděč elektroměrový do výklenku, plastový, krytí IP44, rozměry 930x640x250 mm (š x v x h), vč. hlavního jističe 200 A</t>
  </si>
  <si>
    <t>ks</t>
  </si>
  <si>
    <t>152300009</t>
  </si>
  <si>
    <t>roz25786</t>
  </si>
  <si>
    <t>Rozváděč  RE2 - rozváděč elektroměrový do výklenku, plastový, krytí IP44, rozměry 930x640x250 mm (š x v x h) - vč. hlavního jističe 160 A</t>
  </si>
  <si>
    <t>904657526</t>
  </si>
  <si>
    <t>roz25788</t>
  </si>
  <si>
    <t>Rozváděč  RE3 - rozváděč elektroměrový zapuštěný, oceloplechový, krytí IP30, rozměry 380x825x160 mm (š x v x h)</t>
  </si>
  <si>
    <t>-1514809650</t>
  </si>
  <si>
    <t>roz25790</t>
  </si>
  <si>
    <t>Rozváděč RE-P2 - rozváděč zapuštěný oceloplechový, krytí IP30, rozměry 380x915x160 mm (š x v x h)</t>
  </si>
  <si>
    <t>-463640027</t>
  </si>
  <si>
    <t>roz25791</t>
  </si>
  <si>
    <t>Rozváděč RPO - rozváděč nástěnný oceloplechový, krytí IP30, rozměry 805x1055x250 mm (š x v x h)</t>
  </si>
  <si>
    <t>971757061</t>
  </si>
  <si>
    <t>roz25792</t>
  </si>
  <si>
    <t>Rozváděč RP-1 - rozváděč zapuštěný oceloplechový, krytí IP30, rozměry 660x1030x127 mm (š x v x h)</t>
  </si>
  <si>
    <t>-1307149243</t>
  </si>
  <si>
    <t>roz25793</t>
  </si>
  <si>
    <t>Rozváděč RP-2 - rozváděč zapuštěný oceloplechový, krytí IP30, rozměry 660x880x127 mm (š x v x h)</t>
  </si>
  <si>
    <t>-1710188564</t>
  </si>
  <si>
    <t>roz25794</t>
  </si>
  <si>
    <t>Rozváděč RP-3 - rozváděč zapuštěný oceloplechový, krytí IP30, rozměry 590x1380x160 mm (š x v x h)</t>
  </si>
  <si>
    <t>-895530274</t>
  </si>
  <si>
    <t>roz25795</t>
  </si>
  <si>
    <t>Rozváděč RP-4 - rozváděč nástěnný oceloplechový, krytí IP66, rozměry 600x1000x260 mm (š x v x h)</t>
  </si>
  <si>
    <t>-1773679265</t>
  </si>
  <si>
    <t>roz25796</t>
  </si>
  <si>
    <t>Rozváděč RP-AT - rozváděč zapuštěný oceloplechový, krytí IP30, rozměry 500x430x127 mm (š x v x h)</t>
  </si>
  <si>
    <t>395523838</t>
  </si>
  <si>
    <t>roz25797</t>
  </si>
  <si>
    <t>Rozváděč RP-BAR - rozváděč zapuštěný oceloplechový, krytí IP30, rozměry 500x430x127 mm (š x v x h)</t>
  </si>
  <si>
    <t>-1965234380</t>
  </si>
  <si>
    <t>roz25798</t>
  </si>
  <si>
    <t>Rozváděč RP-G - rozváděč nástěnný oceloplechový, krytí IP30, rozměry 500x430x127 mm (š x v x h)</t>
  </si>
  <si>
    <t>-450870374</t>
  </si>
  <si>
    <t>741210005</t>
  </si>
  <si>
    <t>Montáž rozvodnice oceloplechová nebo plastová běžná do 200 kg</t>
  </si>
  <si>
    <t>-1651453327</t>
  </si>
  <si>
    <t>Montáž rozvodnic oceloplechových nebo plastových bez zapojení vodičů běžných, hmotnosti do 200 kg</t>
  </si>
  <si>
    <t>741130001</t>
  </si>
  <si>
    <t>Ukončení vodič izolovaný do 2,5 mm2 v rozváděči nebo na přístroji</t>
  </si>
  <si>
    <t>-1108244737</t>
  </si>
  <si>
    <t>Ukončení vodičů izolovaných s označením a zapojením v rozváděči nebo na přístroji, průřezu žíly do 2,5 mm2</t>
  </si>
  <si>
    <t>741130004</t>
  </si>
  <si>
    <t>Ukončení vodič izolovaný do 6 mm2 v rozváděči nebo na přístroji</t>
  </si>
  <si>
    <t>-873569217</t>
  </si>
  <si>
    <t>Ukončení vodičů izolovaných s označením a zapojením v rozváděči nebo na přístroji, průřezu žíly do 6 mm2</t>
  </si>
  <si>
    <t>741130005</t>
  </si>
  <si>
    <t>Ukončení vodič izolovaný do 10 mm2 v rozváděči nebo na přístroji</t>
  </si>
  <si>
    <t>1416392613</t>
  </si>
  <si>
    <t>Ukončení vodičů izolovaných s označením a zapojením v rozváděči nebo na přístroji, průřezu žíly do 10 mm2</t>
  </si>
  <si>
    <t>741130006</t>
  </si>
  <si>
    <t>Ukončení vodič izolovaný do 16 mm2 v rozváděči nebo na přístroji</t>
  </si>
  <si>
    <t>-844082073</t>
  </si>
  <si>
    <t>Ukončení vodičů izolovaných s označením a zapojením v rozváděči nebo na přístroji, průřezu žíly do 16 mm2</t>
  </si>
  <si>
    <t>741130011</t>
  </si>
  <si>
    <t>Ukončení vodič izolovaný do 50 mm2 v rozváděči nebo na přístroji</t>
  </si>
  <si>
    <t>-616268020</t>
  </si>
  <si>
    <t>Ukončení vodičů izolovaných s označením a zapojením v rozváděči nebo na přístroji, průřezu žíly do 50 mm2</t>
  </si>
  <si>
    <t>741130012</t>
  </si>
  <si>
    <t>Ukončení vodič izolovaný do 70 mm2 v rozváděči nebo na přístroji</t>
  </si>
  <si>
    <t>-47710130</t>
  </si>
  <si>
    <t>Ukončení vodičů izolovaných s označením a zapojením v rozváděči nebo na přístroji, průřezu žíly do 70 mm2</t>
  </si>
  <si>
    <t>741130013</t>
  </si>
  <si>
    <t>Ukončení vodič izolovaný do 95 mm2 v rozváděči nebo na přístroji</t>
  </si>
  <si>
    <t>-782770646</t>
  </si>
  <si>
    <t>Ukončení vodičů izolovaných s označením a zapojením v rozváděči nebo na přístroji, průřezu žíly do 95 mm2</t>
  </si>
  <si>
    <t>741130017</t>
  </si>
  <si>
    <t>Ukončení vodič izolovaný do 240 mm2 v rozváděči nebo na přístroji</t>
  </si>
  <si>
    <t>1540495860</t>
  </si>
  <si>
    <t>Ukončení vodičů izolovaných s označením a zapojením v rozváděči nebo na přístroji, průřezu žíly do 240 mm2</t>
  </si>
  <si>
    <t>roz25801</t>
  </si>
  <si>
    <t>Hlavní ochranná přípojnice HOP</t>
  </si>
  <si>
    <t>-444320461</t>
  </si>
  <si>
    <t>roz25802</t>
  </si>
  <si>
    <t>Pomocná ochranná přípojnice VP</t>
  </si>
  <si>
    <t>-2096528896</t>
  </si>
  <si>
    <t>roz25803</t>
  </si>
  <si>
    <t>Montáž HOP, VP, vč. příslušenství</t>
  </si>
  <si>
    <t>-2000421034</t>
  </si>
  <si>
    <t>roz25804</t>
  </si>
  <si>
    <t>Zdroj nepřetržitého napájení UPS 30 kVA, doba zálohování min. 30 min</t>
  </si>
  <si>
    <t>538857633</t>
  </si>
  <si>
    <t>roz25805</t>
  </si>
  <si>
    <t>Montáž UPS vč. dopravy a zaškolení obsluhy</t>
  </si>
  <si>
    <t>kpl</t>
  </si>
  <si>
    <t>-1951176801</t>
  </si>
  <si>
    <t>741.2</t>
  </si>
  <si>
    <t>Elektroinstalace - Svítidla</t>
  </si>
  <si>
    <t>sv0001</t>
  </si>
  <si>
    <t>"A1" - svítidlo LED 36W, 4300lm, 4000K,vestavné svítidlo do podhledu 296x1196mm</t>
  </si>
  <si>
    <t>-1144930159</t>
  </si>
  <si>
    <t>741372112</t>
  </si>
  <si>
    <t>Montáž svítidlo LED interiérové vestavné panelové hranaté nebo kruhové přes 0,09 do 0,36 m2 se zapojením vodičů</t>
  </si>
  <si>
    <t>-1144279933</t>
  </si>
  <si>
    <t>Montáž svítidel s integrovaným zdrojem LED se zapojením vodičů interiérových vestavných stropních panelových hranatých nebo kruhových, plochy přes 0,09 do 0,36 m2</t>
  </si>
  <si>
    <t>sv0002</t>
  </si>
  <si>
    <t>"A3" - svítidlo LED ZERO IP44, 415mm opal glass matt, 20W,3130lm</t>
  </si>
  <si>
    <t>1674828221</t>
  </si>
  <si>
    <t>sv0003</t>
  </si>
  <si>
    <t>"A4" - svítidlo LED OffIce 315mm 30W,3030lm</t>
  </si>
  <si>
    <t>18897602</t>
  </si>
  <si>
    <t>sv0004</t>
  </si>
  <si>
    <t>"A5" - svítidlo LED Office 275mm, 25W, 2900lm</t>
  </si>
  <si>
    <t>1054588022</t>
  </si>
  <si>
    <t>sv0005</t>
  </si>
  <si>
    <t>"A6" - svítidlo LED přisazené 36W, 4680lm, prachotěs (IP66)</t>
  </si>
  <si>
    <t>1181075478</t>
  </si>
  <si>
    <t>sv0006</t>
  </si>
  <si>
    <t>"A7" - svítidlo LED přisazené Office 1136mm opal 36W, 3960lm</t>
  </si>
  <si>
    <t>-2010400794</t>
  </si>
  <si>
    <t>741372012</t>
  </si>
  <si>
    <t>Montáž svítidlo LED interiérové přisazené nástěnné reflektorové bez pohybového čidla se zapojením vodičů</t>
  </si>
  <si>
    <t>-1403708366</t>
  </si>
  <si>
    <t>Montáž svítidel s integrovaným zdrojem LED se zapojením vodičů interiérových přisazených nástěnných reflektorových bez pohybového čidla</t>
  </si>
  <si>
    <t>sv0007</t>
  </si>
  <si>
    <t>"A8" - svítidlo LED přisazené (pergola) Office OC Eco</t>
  </si>
  <si>
    <t>-664143737</t>
  </si>
  <si>
    <t>741372063</t>
  </si>
  <si>
    <t>Montáž svítidlo LED exteriérové přisazené nástěnné hranaté nebo kruhové se zapojením vodičů</t>
  </si>
  <si>
    <t>-753487657</t>
  </si>
  <si>
    <t>Montáž svítidel s integrovaným zdrojem LED se zapojením vodičů exteriérových přisazených nástěnných hranatých nebo kruhových</t>
  </si>
  <si>
    <t>sv0008</t>
  </si>
  <si>
    <t>"A9" - přisazené Office 1696mm opal 54W, 5940lm DALI</t>
  </si>
  <si>
    <t>-569182131</t>
  </si>
  <si>
    <t>741372022</t>
  </si>
  <si>
    <t>Montáž svítidlo LED interiérové přisazené nástěnné hranaté nebo kruhové přes 0,09 do 0,36 m2 se zapojením vodičů</t>
  </si>
  <si>
    <t>267841943</t>
  </si>
  <si>
    <t>Montáž svítidel s integrovaným zdrojem LED se zapojením vodičů interiérových přisazených nástěnných hranatých nebo kruhových, plochy přes 0,09 do 0,36 m2</t>
  </si>
  <si>
    <t>sv0009</t>
  </si>
  <si>
    <t>"B1" - svítidlo LED závěsné 600mm opal glass matt, 59W, 8250lm</t>
  </si>
  <si>
    <t>-601557013</t>
  </si>
  <si>
    <t>sv0010</t>
  </si>
  <si>
    <t>"B2" - svítidlo LED závěsné 400mm opal glass matt 35W, 5680lm</t>
  </si>
  <si>
    <t>-275342231</t>
  </si>
  <si>
    <t>sv0011</t>
  </si>
  <si>
    <t>"B3" - svítidlo LED závěsné tube 45/590 mm , 42st, 8W, 870lm DALI</t>
  </si>
  <si>
    <t>-438200815</t>
  </si>
  <si>
    <t>sv0012</t>
  </si>
  <si>
    <t>"B4" - svítidlo LED závěsné tube 100/740 mm , 60st, 22W, 2677lm DALI</t>
  </si>
  <si>
    <t>1518083555</t>
  </si>
  <si>
    <t>sv0013</t>
  </si>
  <si>
    <t>"B5" - svítidlo LED závěsné 600mm opal polykarbonát, 59W, 8250lm</t>
  </si>
  <si>
    <t>433042209</t>
  </si>
  <si>
    <t>sv0014</t>
  </si>
  <si>
    <t>"B6" - svítidlo LED závěsné 400mm opal polykarbonát, 35W, 5360lm</t>
  </si>
  <si>
    <t>-1867451082</t>
  </si>
  <si>
    <t>sv0015</t>
  </si>
  <si>
    <t>"B7" - svítidlo LED závěsné Office přímo/nepřímé (100/30) 1136mm opal 36W, 3960lm</t>
  </si>
  <si>
    <t>-439365235</t>
  </si>
  <si>
    <t>sv0016</t>
  </si>
  <si>
    <t>"B8" - svítidlo LED závěsné Office přímo/nepřímé (100/30) 1696mm MPR 54W, 5940lm</t>
  </si>
  <si>
    <t>-97153015</t>
  </si>
  <si>
    <t>sv0017</t>
  </si>
  <si>
    <t>"B9" - svítidlo LED závěsné 36W, 4680lm, prachotěs (IP66)</t>
  </si>
  <si>
    <t>-400695850</t>
  </si>
  <si>
    <t>sv0018</t>
  </si>
  <si>
    <t>"B10" - svítidlo LED závěsné Office přímo/nepřímé (100/30) 1976mm opal 63W, 6930lm</t>
  </si>
  <si>
    <t>1567257022</t>
  </si>
  <si>
    <t>741375002</t>
  </si>
  <si>
    <t>Montáž modulový osvětlovací systém - nosná soustava stropní zavěšená</t>
  </si>
  <si>
    <t>-331395767</t>
  </si>
  <si>
    <t>Montáž modulového osvětlovacího systému se zapojením vodičů nosné soustavy ze spojovacích a upevňovacích prvků stropní zavěšené</t>
  </si>
  <si>
    <t>sv0019</t>
  </si>
  <si>
    <t>"C1" - svítidlo LED nástěnné 17W,1330lm</t>
  </si>
  <si>
    <t>-1593588936</t>
  </si>
  <si>
    <t>sv0020</t>
  </si>
  <si>
    <t>"C2" - svítidlo nástěnné dekorativní (kavárna); ref. typ Sconce Wall Edison</t>
  </si>
  <si>
    <t>-1354351510</t>
  </si>
  <si>
    <t>sv0021</t>
  </si>
  <si>
    <t>"C3" - svítidlo nástěnné Office Eco 32W, 2560lm (WC)</t>
  </si>
  <si>
    <t>1620569703</t>
  </si>
  <si>
    <t>sv0022</t>
  </si>
  <si>
    <t>"C4" - svítidlo nástěnné povrchová kabeláž (suterény)</t>
  </si>
  <si>
    <t>-1157033662</t>
  </si>
  <si>
    <t>-1234122032</t>
  </si>
  <si>
    <t>sv0023</t>
  </si>
  <si>
    <t>"C5" - svítidlo nástěnné venkovní na fasádu Outdoor IP 150/250 (nádvoří); ref. typ Sphere Outdoor</t>
  </si>
  <si>
    <t>-1627229612</t>
  </si>
  <si>
    <t>719701954</t>
  </si>
  <si>
    <t>sv0024</t>
  </si>
  <si>
    <t>"D1" - svítidlo LED vestavné do podhledu, 2000lm, 22W, 3000K</t>
  </si>
  <si>
    <t>-2044827427</t>
  </si>
  <si>
    <t>-1650124820</t>
  </si>
  <si>
    <t>sv0025</t>
  </si>
  <si>
    <t>"E1" - LED PÁSEK na konstrukci 10m 10W/m</t>
  </si>
  <si>
    <t>-48692151</t>
  </si>
  <si>
    <t>741372001</t>
  </si>
  <si>
    <t>Montáž svítidlo LED interiérové přisazené nástěnné páskové samolepící se zapojením vodičů</t>
  </si>
  <si>
    <t>-1259601227</t>
  </si>
  <si>
    <t>Montáž svítidel s integrovaným zdrojem LED se zapojením vodičů interiérových přisazených nástěnných páskových samolepících</t>
  </si>
  <si>
    <t>sv0026</t>
  </si>
  <si>
    <t>Napáječ pro E1</t>
  </si>
  <si>
    <t>-1503136714</t>
  </si>
  <si>
    <t>741350001</t>
  </si>
  <si>
    <t>Montáž transformátor jednofázový nn vestavný 1x primár - 1x sekundár do 200 VA se zapojením vodičů</t>
  </si>
  <si>
    <t>-2036270802</t>
  </si>
  <si>
    <t>Montáž jednofázových transformátorů nn se zapojením vodičů vestavných 1x primár - 1x sekundár do 200 VA</t>
  </si>
  <si>
    <t>sv0027</t>
  </si>
  <si>
    <t>"TR1" - Track lišta 1m s nepřímým svítidlem , track+DALI</t>
  </si>
  <si>
    <t>1635628975</t>
  </si>
  <si>
    <t>sv0028</t>
  </si>
  <si>
    <t>"TR2" - Track lišta 2m s nepřímým svítidlem , track+DALI</t>
  </si>
  <si>
    <t>940499948</t>
  </si>
  <si>
    <t>741372042</t>
  </si>
  <si>
    <t>Montáž svítidlo LED interiérové přisazené stropní páskové lištové se zapojením vodičů</t>
  </si>
  <si>
    <t>-482371712</t>
  </si>
  <si>
    <t>Montáž svítidel s integrovaným zdrojem LED se zapojením vodičů interiérových přisazených stropních páskových lištových</t>
  </si>
  <si>
    <t>2+2*35</t>
  </si>
  <si>
    <t>sv0029</t>
  </si>
  <si>
    <t>"T1" - reflektor do track lišty optika 1, DALI</t>
  </si>
  <si>
    <t>1143571723</t>
  </si>
  <si>
    <t>1697197154</t>
  </si>
  <si>
    <t>sv0030</t>
  </si>
  <si>
    <t>DALI systém (DIGIDIM routery, switch konfigurovatelný 8p.)</t>
  </si>
  <si>
    <t>-1482931159</t>
  </si>
  <si>
    <t>sv0031</t>
  </si>
  <si>
    <t>Programování systému DALI vč. zaškolení obsluhy</t>
  </si>
  <si>
    <t>-488804956</t>
  </si>
  <si>
    <t>741.3</t>
  </si>
  <si>
    <t>Elektroinstalace - Nouzové osvětlení - systém CBS</t>
  </si>
  <si>
    <t>cbs00001</t>
  </si>
  <si>
    <t>"NO1" - nouzové svítidlo LED 5,2W,246lm ,přisazené, antipanic, CBS</t>
  </si>
  <si>
    <t>1528060614</t>
  </si>
  <si>
    <t>cbs00002</t>
  </si>
  <si>
    <t>"NO2" - nouzové svítidlo LED 5,2W,246lm ,přisazené, koridor, CBS</t>
  </si>
  <si>
    <t>4658913</t>
  </si>
  <si>
    <t>cbs00003</t>
  </si>
  <si>
    <t>"NO5" - nouzové svítidlo LED 5W,150cd/m2 ,přisazené nástěnné,piktogram šipka dolů, CBS</t>
  </si>
  <si>
    <t>1618291166</t>
  </si>
  <si>
    <t>cbs00004</t>
  </si>
  <si>
    <t>"NO6" - nouzové svítidlo LED 5W,150cd/m2 ,stropní,kit+piktogram šipka dolů, CBS</t>
  </si>
  <si>
    <t>1125162647</t>
  </si>
  <si>
    <t>cbs00005</t>
  </si>
  <si>
    <t>"NO7" - nouzové svítidlo LED 5W,150cd/m2 ,stropní,kit+piktogram šipka doprava, CBS</t>
  </si>
  <si>
    <t>1444596404</t>
  </si>
  <si>
    <t>cbs00006</t>
  </si>
  <si>
    <t>"NO8" - nouzové svítidlo LED 5W,150cd/m2 ,stropní,kit+piktogram šipka doleva, CBS</t>
  </si>
  <si>
    <t>1699205788</t>
  </si>
  <si>
    <t>cbs00007</t>
  </si>
  <si>
    <t>"NO9" - nouzové svítidlo LED 5W,150cd/m2 ,stropní,kit+piktogram obě strany, CBS</t>
  </si>
  <si>
    <t>-661825217</t>
  </si>
  <si>
    <t>cbs00008</t>
  </si>
  <si>
    <t>"NO10" - nouzové svítidlo LED 5W,150cd/m2 ,přisazené nástěnné,piktogram šipka dolů, CBS</t>
  </si>
  <si>
    <t>2047531562</t>
  </si>
  <si>
    <t>cbs00009</t>
  </si>
  <si>
    <t>"NO13" - nouzové svítidlo LED 5W,150cd/m2 ,přisazené nástěnné,bez piktogramu, CBS</t>
  </si>
  <si>
    <t>1633997573</t>
  </si>
  <si>
    <t>-576234385</t>
  </si>
  <si>
    <t>cbs00010</t>
  </si>
  <si>
    <t>CBS - centrální bateriový systém NO, 1200VA, rozm. 1208x501x321mm; ref. typ TM-CB A S1</t>
  </si>
  <si>
    <t>952843768</t>
  </si>
  <si>
    <t>cbs00011</t>
  </si>
  <si>
    <t>hlídač napětí do rozváděče</t>
  </si>
  <si>
    <t>-658934121</t>
  </si>
  <si>
    <t>741331007</t>
  </si>
  <si>
    <t>Montáž hlídač napětí bez zapojení vodičů</t>
  </si>
  <si>
    <t>1643582287</t>
  </si>
  <si>
    <t>Montáž měřicích přístrojů bez zapojení vodičů hlídače napětí</t>
  </si>
  <si>
    <t>cbs00012</t>
  </si>
  <si>
    <t>Příspěvek na ekologickou recyklaci</t>
  </si>
  <si>
    <t>-1913765966</t>
  </si>
  <si>
    <t>741.4</t>
  </si>
  <si>
    <t>Elekroinstalace - Samostatné přístroje, ostatní (spínače a zásuvky)</t>
  </si>
  <si>
    <t>sp0001</t>
  </si>
  <si>
    <t>Spínač jednopólový, vestavěný spínač do rámečku + kryt,  řaz.1, do systémového rámečku pod omítku</t>
  </si>
  <si>
    <t>304825348</t>
  </si>
  <si>
    <t>sp0002</t>
  </si>
  <si>
    <t>Spínač jednopólový, IP 44 na povrch řaz.1</t>
  </si>
  <si>
    <t>-479723434</t>
  </si>
  <si>
    <t>741310001</t>
  </si>
  <si>
    <t>Montáž spínač nástěnný 1-jednopólový prostředí normální se zapojením vodičů</t>
  </si>
  <si>
    <t>-1700127362</t>
  </si>
  <si>
    <t>Montáž spínačů jedno nebo dvoupólových nástěnných se zapojením vodičů, pro prostředí normální spínačů, řazení 1-jednopólových</t>
  </si>
  <si>
    <t>sp0003</t>
  </si>
  <si>
    <t>Spínač sériový, IP 44 na povrch řaz.5</t>
  </si>
  <si>
    <t>2101942171</t>
  </si>
  <si>
    <t>sp0004</t>
  </si>
  <si>
    <t>Spínač sériový,  vestavěný spínač do rámečku + kryt,  řaz.5, do systémového rámečku pod omítku</t>
  </si>
  <si>
    <t>-786832510</t>
  </si>
  <si>
    <t>741310021</t>
  </si>
  <si>
    <t>Montáž přepínač nástěnný 5-sériový prostředí normální se zapojením vodičů</t>
  </si>
  <si>
    <t>1538269045</t>
  </si>
  <si>
    <t>Montáž spínačů jedno nebo dvoupólových nástěnných se zapojením vodičů, pro prostředí normální přepínačů, řazení 5-sériových</t>
  </si>
  <si>
    <t>sp0005</t>
  </si>
  <si>
    <t>Přepínač střídavý, vč. vestavěný spínač do rámečku + kryt,  řaz.6, do systémového rámečku pod omítku</t>
  </si>
  <si>
    <t>891367680</t>
  </si>
  <si>
    <t>741310022</t>
  </si>
  <si>
    <t>Montáž přepínač nástěnný 6-střídavý prostředí normální se zapojením vodičů</t>
  </si>
  <si>
    <t>-32416936</t>
  </si>
  <si>
    <t>Montáž spínačů jedno nebo dvoupólových nástěnných se zapojením vodičů, pro prostředí normální přepínačů, řazení 6-střídavých</t>
  </si>
  <si>
    <t>sp0006</t>
  </si>
  <si>
    <t>Přepínač křížový,   vč. vestavěný spínač do rámečku + kryt,  řaz.7, do systémového rámečku pod omítku</t>
  </si>
  <si>
    <t>-2543166</t>
  </si>
  <si>
    <t>741310025</t>
  </si>
  <si>
    <t>Montáž přepínač nástěnný 7-křížový prostředí normální se zapojením vodičů</t>
  </si>
  <si>
    <t>1360406070</t>
  </si>
  <si>
    <t>Montáž spínačů jedno nebo dvoupólových nástěnných se zapojením vodičů, pro prostředí normální přepínačů, řazení 7-křížových</t>
  </si>
  <si>
    <t>sp0007</t>
  </si>
  <si>
    <t>Spínač automatický se snímačem pohybu (přítomnosti), přepínač on off PIR</t>
  </si>
  <si>
    <t>81258884</t>
  </si>
  <si>
    <t>sp0008</t>
  </si>
  <si>
    <t>Senzor se snímačem pohybu (přítomnosti), venkovní provedení, IP44</t>
  </si>
  <si>
    <t>-351885957</t>
  </si>
  <si>
    <t>741311004</t>
  </si>
  <si>
    <t>Montáž čidlo pohybu nástěnné se zapojením vodičů</t>
  </si>
  <si>
    <t>-309332466</t>
  </si>
  <si>
    <t>Montáž spínačů speciálních se zapojením vodičů čidla pohybu nástěnného</t>
  </si>
  <si>
    <t>sp0009</t>
  </si>
  <si>
    <t>Zásuvka 230V jednoduchá,  230V/16A (2P+PE), do systémového rámečku pod omítku, stojek + krytka,</t>
  </si>
  <si>
    <t>575461895</t>
  </si>
  <si>
    <t>sp0010</t>
  </si>
  <si>
    <t>Zásuvka 230V jednoduchá,  230/16A (2P+PE),IP44, na povrch</t>
  </si>
  <si>
    <t>-1592623413</t>
  </si>
  <si>
    <t>741313042</t>
  </si>
  <si>
    <t>Montáž zásuvka (polo)zapuštěná šroubové připojení 2P+PE dvojí zapojení - průběžná se zapojením vodičů</t>
  </si>
  <si>
    <t>-675765806</t>
  </si>
  <si>
    <t>Montáž zásuvek domovních se zapojením vodičů šroubové připojení polozapuštěných nebo zapuštěných 10/16 A, provedení 2P + PE dvojí zapojení pro průběžnou montáž</t>
  </si>
  <si>
    <t>sp0011</t>
  </si>
  <si>
    <t>Zásuvka třífázová 400/16A, řazení 3P+N+PE,  IP44, na povrch</t>
  </si>
  <si>
    <t>-1621098267</t>
  </si>
  <si>
    <t>741313085</t>
  </si>
  <si>
    <t>Montáž zásuvek chráněných v krabici šroubové připojení 3P+N+PE prostředí venkovní, mokré se zapojením vodičů</t>
  </si>
  <si>
    <t>-1395579436</t>
  </si>
  <si>
    <t>Montáž zásuvek domovních se zapojením vodičů šroubové připojení venkovní nebo mokré, provedení 3P + N + PE</t>
  </si>
  <si>
    <t>sp0012</t>
  </si>
  <si>
    <t>jednorámeček,</t>
  </si>
  <si>
    <t>-1691561256</t>
  </si>
  <si>
    <t>sp0013</t>
  </si>
  <si>
    <t>dvojrámeček,</t>
  </si>
  <si>
    <t>-1769372837</t>
  </si>
  <si>
    <t>sp0014</t>
  </si>
  <si>
    <t>trojrámeček,</t>
  </si>
  <si>
    <t>2085765995</t>
  </si>
  <si>
    <t>sp0015</t>
  </si>
  <si>
    <t>čtyřrámeček,</t>
  </si>
  <si>
    <t>-954174712</t>
  </si>
  <si>
    <t>sp0016</t>
  </si>
  <si>
    <t>pětirámeček,</t>
  </si>
  <si>
    <t>-848451182</t>
  </si>
  <si>
    <t>sil017514</t>
  </si>
  <si>
    <t>Montáž rámečku</t>
  </si>
  <si>
    <t>1275622993</t>
  </si>
  <si>
    <t>sp0017</t>
  </si>
  <si>
    <t>Krabice zásuvková nejištěná IP54 2x230V s ochr. kolíkem, 1x400V/16A/5, 170x140x90mm,</t>
  </si>
  <si>
    <t>-200885112</t>
  </si>
  <si>
    <t>741313351</t>
  </si>
  <si>
    <t>Montáž zásuvek průmyslových vestavných provedení IP 44 3P+N+PE 16 A se zapojením vodičů</t>
  </si>
  <si>
    <t>-668807270</t>
  </si>
  <si>
    <t>Montáž zásuvek průmyslových se zapojením vodičů vestavných, provedení IP 44 3P+N+PE 16 A</t>
  </si>
  <si>
    <t>sp0018</t>
  </si>
  <si>
    <t>Krabice univerzální/přístrojová do sádrokartonu/pod omítku</t>
  </si>
  <si>
    <t>-810380846</t>
  </si>
  <si>
    <t>sp0019</t>
  </si>
  <si>
    <t>Krabice rozbočná do sádrokartonu/pod omítku</t>
  </si>
  <si>
    <t>562413603</t>
  </si>
  <si>
    <t>741112001</t>
  </si>
  <si>
    <t>Montáž krabice zapuštěná plastová kruhová</t>
  </si>
  <si>
    <t>949170015</t>
  </si>
  <si>
    <t>Montáž krabic elektroinstalačních bez napojení na trubky a lišty, demontáže a montáže víčka a přístroje protahovacích nebo odbočných zapuštěných plastových kruhových</t>
  </si>
  <si>
    <t>741112002</t>
  </si>
  <si>
    <t>Montáž krabice zapuštěná plastová kruhová pro sádrokartonové příčky</t>
  </si>
  <si>
    <t>-882451726</t>
  </si>
  <si>
    <t>Montáž krabic elektroinstalačních bez napojení na trubky a lišty, demontáže a montáže víčka a přístroje protahovacích nebo odbočných zapuštěných plastových kruhových pro sádrokartonové příčky</t>
  </si>
  <si>
    <t>sp0020</t>
  </si>
  <si>
    <t>Krabice rozbočná na povrch - ACYDUR, příp. 8111</t>
  </si>
  <si>
    <t>2073412914</t>
  </si>
  <si>
    <t>sp0021</t>
  </si>
  <si>
    <t>Svorka Wago  5x1-2,5mm2</t>
  </si>
  <si>
    <t>-245664158</t>
  </si>
  <si>
    <t>sp0022</t>
  </si>
  <si>
    <t>Krabice rozbočná na povrch  funkční při požáru PO IP66 s požární odolností, oranžová</t>
  </si>
  <si>
    <t>-614421694</t>
  </si>
  <si>
    <t>741112051</t>
  </si>
  <si>
    <t>Montáž krabice lištová plastová odbočná</t>
  </si>
  <si>
    <t>-613551053</t>
  </si>
  <si>
    <t>Montáž krabic elektroinstalačních bez napojení na trubky a lišty, demontáže a montáže víčka a přístroje protahovacích nebo odbočných lištových plastových odbočných</t>
  </si>
  <si>
    <t>sp0023</t>
  </si>
  <si>
    <t>Bezpečnostní pořární tlačtko, skleněný rámeček, TOTAL stop CENTRAL stop</t>
  </si>
  <si>
    <t>-1732823876</t>
  </si>
  <si>
    <t>742210151</t>
  </si>
  <si>
    <t>Montáž tlačítkového hlásiče se sklíčkem</t>
  </si>
  <si>
    <t>-1674446882</t>
  </si>
  <si>
    <t>Montáž hlásiče tlačítkového se sklíčkem</t>
  </si>
  <si>
    <t>741.5</t>
  </si>
  <si>
    <t>ELektroinstalace - Spojovací vedení, pospojení vč. ukončení</t>
  </si>
  <si>
    <t>kab0001</t>
  </si>
  <si>
    <t>kabel 1-AYKY o průřezu 3x240+120mm2</t>
  </si>
  <si>
    <t>-410702999</t>
  </si>
  <si>
    <t>741121105</t>
  </si>
  <si>
    <t>Montáž vodič Al izolovaný plný a laněný žíla 240 až 300 mm2 zatažený v trubkách nebo lištách (např. AY,AYY)</t>
  </si>
  <si>
    <t>1832097036</t>
  </si>
  <si>
    <t>Montáž izolovaných vodičů hliníkových bez ukončení uložených v trubkách nebo lištách zatažených plných a laněných (např. AY, AYY) průřezu žíly 240 až 300 mm2</t>
  </si>
  <si>
    <t>kab0002</t>
  </si>
  <si>
    <t>Kabel CHKE-R/CYKY o průřezu 4x10mm2</t>
  </si>
  <si>
    <t>-84165825</t>
  </si>
  <si>
    <t>741122623</t>
  </si>
  <si>
    <t>Montáž kabel Cu plný kulatý žíla 4x10 mm2 uložený pevně (např. CYKY)</t>
  </si>
  <si>
    <t>2133879578</t>
  </si>
  <si>
    <t>Montáž kabelů měděných bez ukončení uložených pevně plných kulatých nebo bezhalogenových (např. CYKY) počtu a průřezu žil 4x10 mm2</t>
  </si>
  <si>
    <t>kab0003</t>
  </si>
  <si>
    <t>Kabel 1-CHKE-R o průřezu 3x95+50mm2</t>
  </si>
  <si>
    <t>101756566</t>
  </si>
  <si>
    <t>741122616</t>
  </si>
  <si>
    <t>Montáž kabel Cu plný kulatý žíla 3x95 až 120 mm2 uložený pevně (např. CYKY)</t>
  </si>
  <si>
    <t>1381417304</t>
  </si>
  <si>
    <t>Montáž kabelů měděných bez ukončení uložených pevně plných kulatých nebo bezhalogenových (např. CYKY) počtu a průřezu žil 3x95 až 120 mm2</t>
  </si>
  <si>
    <t>kab0004</t>
  </si>
  <si>
    <t>Kabel 1-CHKE-R o průřezu 3x70+50mm2</t>
  </si>
  <si>
    <t>-523612162</t>
  </si>
  <si>
    <t>741122615</t>
  </si>
  <si>
    <t>Montáž kabel Cu plný kulatý žíla 3x50 až 70 mm2 uložený pevně (např. CYKY)</t>
  </si>
  <si>
    <t>991456587</t>
  </si>
  <si>
    <t>Montáž kabelů měděných bez ukončení uložených pevně plných kulatých nebo bezhalogenových (např. CYKY) počtu a průřezu žil 3x50 až 70 mm2</t>
  </si>
  <si>
    <t>kab0005</t>
  </si>
  <si>
    <t>Kabel CYKY o průřezu 5x6mm2</t>
  </si>
  <si>
    <t>1847368635</t>
  </si>
  <si>
    <t>741122642</t>
  </si>
  <si>
    <t>Montáž kabel Cu plný kulatý žíla 5x4 až 6 mm2 uložený pevně (např. CYKY)</t>
  </si>
  <si>
    <t>-1691236843</t>
  </si>
  <si>
    <t>Montáž kabelů měděných bez ukončení uložených pevně plných kulatých nebo bezhalogenových (např. CYKY) počtu a průřezu žil 5x4 až 6 mm2</t>
  </si>
  <si>
    <t>kab0008</t>
  </si>
  <si>
    <t>Kabel CYKY o průřezu 3x1,5mm2</t>
  </si>
  <si>
    <t>1726278226</t>
  </si>
  <si>
    <t>741122015</t>
  </si>
  <si>
    <t>Montáž kabel Cu bez ukončení uložený pod omítku plný kulatý 3x1,5 mm2 (např. CYKY)</t>
  </si>
  <si>
    <t>-190016752</t>
  </si>
  <si>
    <t>Montáž kabelů měděných bez ukončení uložených pod omítku plných kulatých (např. CYKY), počtu a průřezu žil 3x1,5 mm2</t>
  </si>
  <si>
    <t>kab0006</t>
  </si>
  <si>
    <t>Kabel CYKY o průřezu 3x2,5mm2,</t>
  </si>
  <si>
    <t>-140410263</t>
  </si>
  <si>
    <t>kab0007</t>
  </si>
  <si>
    <t>Kabel CYKY o průřezu 5x1,5mm2</t>
  </si>
  <si>
    <t>463046490</t>
  </si>
  <si>
    <t>741122031</t>
  </si>
  <si>
    <t>Montáž kabel Cu bez ukončení uložený pod omítku plný kulatý 5x1,5 až 2,5 mm2 (např. CYKY)</t>
  </si>
  <si>
    <t>1030296086</t>
  </si>
  <si>
    <t>Montáž kabelů měděných bez ukončení uložených pod omítku plných kulatých (např. CYKY), počtu a průřezu žil 5x1,5 až 2,5 mm2</t>
  </si>
  <si>
    <t>kab0009</t>
  </si>
  <si>
    <t>Kabel bezhalogenový funkční při požáru 1-CSKH-V o průřezu 4x16  mm2 po domu min. 60min</t>
  </si>
  <si>
    <t>-237737360</t>
  </si>
  <si>
    <t>741122624</t>
  </si>
  <si>
    <t>Montáž kabel Cu plný kulatý žíla 4x16 až 25 mm2 uložený pevně (např. CYKY)</t>
  </si>
  <si>
    <t>1764948686</t>
  </si>
  <si>
    <t>Montáž kabelů měděných bez ukončení uložených pevně plných kulatých nebo bezhalogenových (např. CYKY) počtu a průřezu žil 4x16 až 25 mm2</t>
  </si>
  <si>
    <t>kab0010</t>
  </si>
  <si>
    <t>Kabel bezhalogenový funkční při požáru o průřezu 5x2,5  mm2 po domu min. 60min</t>
  </si>
  <si>
    <t>-2050367173</t>
  </si>
  <si>
    <t>741122641</t>
  </si>
  <si>
    <t>Montáž kabel Cu plný kulatý žíla 5x1,5 až 2,5 mm2 uložený pevně (např. CYKY)</t>
  </si>
  <si>
    <t>-1391444494</t>
  </si>
  <si>
    <t>Montáž kabelů měděných bez ukončení uložených pevně plných kulatých nebo bezhalogenových (např. CYKY) počtu a průřezu žil 5x1,5 až 2,5 mm2</t>
  </si>
  <si>
    <t>kab0011</t>
  </si>
  <si>
    <t>Kabel bezhalogenový funkční při požáru o průřezu 3x1,5  mm2 po domu min. 60min</t>
  </si>
  <si>
    <t>803316289</t>
  </si>
  <si>
    <t>-1922000093</t>
  </si>
  <si>
    <t>-628319163</t>
  </si>
  <si>
    <t>kab0012</t>
  </si>
  <si>
    <t>Kabel bezhalogenový funkční při požáru o průřezu 12x1,5  mm2 po domu min. 60min</t>
  </si>
  <si>
    <t>-1658834441</t>
  </si>
  <si>
    <t>741122651</t>
  </si>
  <si>
    <t>Montáž kabel Cu plný kulatý žíla 12x1,5 mm2 uložený pevně (např. CYKY)</t>
  </si>
  <si>
    <t>718731088</t>
  </si>
  <si>
    <t>Montáž kabelů měděných bez ukončení uložených pevně plných kulatých nebo bezhalogenových (např. CYKY) počtu a průřezu žil 12x1,5 mm2</t>
  </si>
  <si>
    <t>kab0013</t>
  </si>
  <si>
    <t>Vodič ochranný o průřezu 35 mm2</t>
  </si>
  <si>
    <t>378671978</t>
  </si>
  <si>
    <t>kab0014</t>
  </si>
  <si>
    <t>Vodič ochranný o průřezu 25 mm2</t>
  </si>
  <si>
    <t>247826089</t>
  </si>
  <si>
    <t>741120203</t>
  </si>
  <si>
    <t>Montáž vodič Cu izolovaný plný a laněný s PVC pláštěm žíla 25-35 mm2 volně (např. CY, CHAH-V)</t>
  </si>
  <si>
    <t>850062533</t>
  </si>
  <si>
    <t>Montáž vodičů izolovaných měděných bez ukončení uložených volně plných a laněných s PVC pláštěm, bezhalogenových, ohniodolných (např. CY, CHAH-V) průřezu žíly 25 až 35 mm2</t>
  </si>
  <si>
    <t>kab0015</t>
  </si>
  <si>
    <t>Vodič ochranný o průřezu16 mm2</t>
  </si>
  <si>
    <t>-62282594</t>
  </si>
  <si>
    <t>kab0016</t>
  </si>
  <si>
    <t>Vodič ochranný o průřezu do 4-6 mm2</t>
  </si>
  <si>
    <t>730657759</t>
  </si>
  <si>
    <t>741120301</t>
  </si>
  <si>
    <t>Montáž vodič Cu izolovaný plný a laněný s PVC pláštěm žíla 0,55-16 mm2 pevně (např. CY, CHAH-V)</t>
  </si>
  <si>
    <t>-653192013</t>
  </si>
  <si>
    <t>Montáž vodičů izolovaných měděných bez ukončení uložených pevně plných a laněných s PVC pláštěm, bezhalogenových, ohniodolných (např. CY, CHAH-V) průřezu žíly 0,55 až 16 mm2</t>
  </si>
  <si>
    <t>kab0017</t>
  </si>
  <si>
    <t>Samoregulační topný kabel vč. připojovací sady</t>
  </si>
  <si>
    <t>-133641900</t>
  </si>
  <si>
    <t>741124601</t>
  </si>
  <si>
    <t>Montáž kabel Cu topný volné délky uložený do podlahy nebo stěny</t>
  </si>
  <si>
    <t>1126359301</t>
  </si>
  <si>
    <t>Montáž kabelů měděných topných bez ukončení volné délky, uložených do podlah nebo stěn</t>
  </si>
  <si>
    <t>kab0018</t>
  </si>
  <si>
    <t>separační folie role 25m2</t>
  </si>
  <si>
    <t>kS</t>
  </si>
  <si>
    <t>-1630302215</t>
  </si>
  <si>
    <t>771591227</t>
  </si>
  <si>
    <t>Montáž separační rohože pod dlažbu celoplošně lepené</t>
  </si>
  <si>
    <t>-1326964523</t>
  </si>
  <si>
    <t>Izolace podlahy pod dlažbu montáž izolační fólie celoplošně lepené na podlahu</t>
  </si>
  <si>
    <t>741.6</t>
  </si>
  <si>
    <t>Elektroinstalace - Instalační, úložný a ochranný materiál</t>
  </si>
  <si>
    <t>inst0001</t>
  </si>
  <si>
    <t>Kabelový žebřík 60x200 mm,  normová trasa</t>
  </si>
  <si>
    <t>798499590</t>
  </si>
  <si>
    <t>1000292549</t>
  </si>
  <si>
    <t>ÚCHYT STĚNOVÝ PRO KL</t>
  </si>
  <si>
    <t>661897718</t>
  </si>
  <si>
    <t>tras25741</t>
  </si>
  <si>
    <t>Montáž kabelového žebříku, včetně příchytek na stěnu</t>
  </si>
  <si>
    <t>-840053778</t>
  </si>
  <si>
    <t>tras021577</t>
  </si>
  <si>
    <t>Kryt kabelových příchytek SONAP KPS 160X200_PO</t>
  </si>
  <si>
    <t>1840984202</t>
  </si>
  <si>
    <t>tras12314</t>
  </si>
  <si>
    <t>Montážní set krytu kabelových příchytek</t>
  </si>
  <si>
    <t>880016887</t>
  </si>
  <si>
    <t>tras987962</t>
  </si>
  <si>
    <t>Montáž krytu kabelových příchytek</t>
  </si>
  <si>
    <t>sada</t>
  </si>
  <si>
    <t>-1694468705</t>
  </si>
  <si>
    <t>1030125431</t>
  </si>
  <si>
    <t>DT 200110 KP 28 Kabelová příchytka SONAP  22 - 28 mm</t>
  </si>
  <si>
    <t>1223821389</t>
  </si>
  <si>
    <t>741910611</t>
  </si>
  <si>
    <t>Montáž příchytka kovová pro kabelové lávky a žebříky kabel D do 40 mm</t>
  </si>
  <si>
    <t>-701643052</t>
  </si>
  <si>
    <t>Montáž ostatních nosných prvků příchytek kovových pro kabelové lávky a žebříky, pro kabel do Ø 40 mm</t>
  </si>
  <si>
    <t>inst0002</t>
  </si>
  <si>
    <t>Elektroinstalační PVC Trubka  750N pr 25mm</t>
  </si>
  <si>
    <t>-1594719678</t>
  </si>
  <si>
    <t>inst0003</t>
  </si>
  <si>
    <t>Elektroinstalační PVC Trubka  750N pr 32mm</t>
  </si>
  <si>
    <t>-39667862</t>
  </si>
  <si>
    <t>inst0004</t>
  </si>
  <si>
    <t>Elektroinstalační PVC Trubka  750N pr 50mm</t>
  </si>
  <si>
    <t>-553626650</t>
  </si>
  <si>
    <t>742110011</t>
  </si>
  <si>
    <t>Montáž trubek pro slaboproud plastových tuhých pro vnitřní rozvody uložených volně na příchytky</t>
  </si>
  <si>
    <t>-178554144</t>
  </si>
  <si>
    <t>Montáž trubek elektroinstalačních plastových tuhých pro vnitřní rozvody uložených volně na příchytky</t>
  </si>
  <si>
    <t>inst0005</t>
  </si>
  <si>
    <t>Elektroinstalační lišta pro montáž na povrch 40x20</t>
  </si>
  <si>
    <t>1834552548</t>
  </si>
  <si>
    <t>741110511</t>
  </si>
  <si>
    <t>Montáž lišta a kanálek vkládací šířky do 60 mm s víčkem</t>
  </si>
  <si>
    <t>463675811</t>
  </si>
  <si>
    <t>Montáž lišt a kanálků elektroinstalačních se spojkami, ohyby a rohy a s nasunutím do krabic vkládacích s víčkem, šířky do 60 mm</t>
  </si>
  <si>
    <t>inst0006</t>
  </si>
  <si>
    <t>Kabelová příchytka clip pro 8 kabelů vč. hmoždinek a podružného matriálu</t>
  </si>
  <si>
    <t>-878435127</t>
  </si>
  <si>
    <t>inst0007</t>
  </si>
  <si>
    <t>Kabelová příchytka clip pro 16 kabelů vč. hmoždinek a podružného matriálu</t>
  </si>
  <si>
    <t>1775401358</t>
  </si>
  <si>
    <t>inst0008</t>
  </si>
  <si>
    <t>Příchytkatrubky do 25mm</t>
  </si>
  <si>
    <t>-322257399</t>
  </si>
  <si>
    <t>inst0009</t>
  </si>
  <si>
    <t>Příchytka kabelu do 16mm pozink</t>
  </si>
  <si>
    <t>-935906044</t>
  </si>
  <si>
    <t>210021055</t>
  </si>
  <si>
    <t>Montáž příchytek kovových průměru do 40 mm</t>
  </si>
  <si>
    <t>-572971638</t>
  </si>
  <si>
    <t>Montáž příchytek pro kabely dřevěných nebo plastových kovových, průměru do 40 mm</t>
  </si>
  <si>
    <t>inst0010</t>
  </si>
  <si>
    <t>Protipožární příchytka vč. podpěrky pro 1-5  požárních kabelů funkčních při požáru, vč. spec. hmoždinky a vrutu</t>
  </si>
  <si>
    <t>1403424582</t>
  </si>
  <si>
    <t>742111001</t>
  </si>
  <si>
    <t>Montáž příchytky pro kabely samostatné ohniodolné pro slaboproud</t>
  </si>
  <si>
    <t>-474840465</t>
  </si>
  <si>
    <t>Montáž příchytek pro kabely samostatné ohniodolné včetně šroubu a hmoždinky</t>
  </si>
  <si>
    <t>inst0011</t>
  </si>
  <si>
    <t>Protipožární ucpávky vč. štítku (INTUMEX)</t>
  </si>
  <si>
    <t>-563289838</t>
  </si>
  <si>
    <t>741920245</t>
  </si>
  <si>
    <t>Ucpávka prostupu tmelem samostatného kabelu do D 21 mm stěnou tl do 100 mm požární odolnost EI 90</t>
  </si>
  <si>
    <t>-94078487</t>
  </si>
  <si>
    <t>Protipožární ucpávky samostatných kabelů prostup stěnou, tloušťky do 100 mm tmelem požární odolnost EI 90, průměr kabelu do 21 mm</t>
  </si>
  <si>
    <t>741920313</t>
  </si>
  <si>
    <t>Ucpávka prostupu kabelového svazku tmelem otvor D 140 mm zaplnění prostupu kabely z 10% stěnou tl 100 mm požární odolnost EI 90</t>
  </si>
  <si>
    <t>390343773</t>
  </si>
  <si>
    <t>Protipožární ucpávky svazků kabelů prostup stěnou tloušťky 100 mm tmelem, požární odolnost EI 90 při 10% zaplnění prostupu kabely průměr prostupu 140 mm</t>
  </si>
  <si>
    <t>inst0012</t>
  </si>
  <si>
    <t>plastová skříň pod omítku průhledné dveře, krytí IP65, prázdná, s průchodkami</t>
  </si>
  <si>
    <t>-613869706</t>
  </si>
  <si>
    <t>741220003</t>
  </si>
  <si>
    <t>Montáž skříň přístrojová plastová nebo hliníková rozměr 240x120-240x240 mm prázdná</t>
  </si>
  <si>
    <t>-1729334181</t>
  </si>
  <si>
    <t>Montáž skříní přístrojových prázdných plastových nebo hliníkových, pohledové plochy vel. 240x120 až 240x240 mm</t>
  </si>
  <si>
    <t>741.7</t>
  </si>
  <si>
    <t>Elektroinstalace - Podlahový systém</t>
  </si>
  <si>
    <t>pod0001</t>
  </si>
  <si>
    <t>Kabelový žlab kovový plnostěný tříkomorový propojovací do betonu do podlahy 38x150</t>
  </si>
  <si>
    <t>630465589</t>
  </si>
  <si>
    <t>pod0002</t>
  </si>
  <si>
    <t>Kabelový žlab kovový plnostěný tříkomorový propojovací do betonu do podlahy 38x225</t>
  </si>
  <si>
    <t>1909583807</t>
  </si>
  <si>
    <t>741111001</t>
  </si>
  <si>
    <t>Montáž podlahových kanálů</t>
  </si>
  <si>
    <t>-838987832</t>
  </si>
  <si>
    <t>Montáž systému podlahových kanálů se spojkami, ohyby a rohy a s nasunutím do krabic kanálů</t>
  </si>
  <si>
    <t>pod0003</t>
  </si>
  <si>
    <t>Podlahová krabice zásuvková pro 12 modulů systémová zapuštěná bez rámečku kovová kostrukce, instalační krabice do betonové podlahy, kryt pro vlepení krytiny</t>
  </si>
  <si>
    <t>-69798588</t>
  </si>
  <si>
    <t>pod0004</t>
  </si>
  <si>
    <t>Podlahová krabice protahovací systémová zapuštěná bez rámečku kovová kostrukce, instalační krabice do betonové podlahy, kryt pro vlepení krytiny</t>
  </si>
  <si>
    <t>-1146763000</t>
  </si>
  <si>
    <t>pod0005</t>
  </si>
  <si>
    <t>Moontážní materiál pro podlahové žlaby včetně spojky a zemnících lanek</t>
  </si>
  <si>
    <t>-839590975</t>
  </si>
  <si>
    <t>741111002</t>
  </si>
  <si>
    <t>Montáž podlahových kanálů - krabice s vývody</t>
  </si>
  <si>
    <t>-561306023</t>
  </si>
  <si>
    <t>Montáž systému podlahových kanálů se spojkami, ohyby a rohy a s nasunutím do krabic krabic s vývody</t>
  </si>
  <si>
    <t>pod0006</t>
  </si>
  <si>
    <t>Dvojzásuvka 230V  do podlahové krabice, 2×2P+T dutinky pootočené o 45°,zabírá 4 moduly</t>
  </si>
  <si>
    <t>-759512502</t>
  </si>
  <si>
    <t>-1114093433</t>
  </si>
  <si>
    <t>pod0007</t>
  </si>
  <si>
    <t>Zásuvka 2xRJ 45 cat.6, UTP, 2 modul</t>
  </si>
  <si>
    <t>796477686</t>
  </si>
  <si>
    <t>742330041</t>
  </si>
  <si>
    <t>Montáž datové jednozásuvky</t>
  </si>
  <si>
    <t>2045058635</t>
  </si>
  <si>
    <t>Montáž strukturované kabeláže zásuvek datových pod omítku, do nábytku, do parapetního žlabu nebo podlahové krabice jednozásuvky</t>
  </si>
  <si>
    <t>pod0008</t>
  </si>
  <si>
    <t>T,V, kabelová spojka IP68, 3x2,5mm</t>
  </si>
  <si>
    <t>87739157</t>
  </si>
  <si>
    <t>742420121</t>
  </si>
  <si>
    <t>Montáž televizní zásuvky koncové nebo průběžné</t>
  </si>
  <si>
    <t>-2132908770</t>
  </si>
  <si>
    <t>Montáž společné televizní antény televizní zásuvky koncové nebo průběžné</t>
  </si>
  <si>
    <t>741.8</t>
  </si>
  <si>
    <t>Elektroinstalace - Příprava VO fasáda</t>
  </si>
  <si>
    <t>VO00001</t>
  </si>
  <si>
    <t>Svítidlo VO xx</t>
  </si>
  <si>
    <t>1869117091</t>
  </si>
  <si>
    <t>-917066138</t>
  </si>
  <si>
    <t>VO00002</t>
  </si>
  <si>
    <t>Instalační krabice pod omítku kovovoá, tipová dvířka, včetvě pojistky 6A, svorkovnice</t>
  </si>
  <si>
    <t>-306346484</t>
  </si>
  <si>
    <t>741112042</t>
  </si>
  <si>
    <t>Montáž krabice nástěnná kovová čtyřhranná 120x120 mm</t>
  </si>
  <si>
    <t>-1244613751</t>
  </si>
  <si>
    <t>Montáž krabic elektroinstalačních bez napojení na trubky a lišty, demontáže a montáže víčka a přístroje protahovacích nebo odbočných nástěnných kovových čtyřhranných, vel. 120x120 mm</t>
  </si>
  <si>
    <t>VO00003</t>
  </si>
  <si>
    <t>trubka dvoupášťová ohebná pr. 25mm</t>
  </si>
  <si>
    <t>1880429800</t>
  </si>
  <si>
    <t>741110042</t>
  </si>
  <si>
    <t>Montáž trubka plastová ohebná D přes 23 do 35 mm uložená pevně</t>
  </si>
  <si>
    <t>151462935</t>
  </si>
  <si>
    <t>Montáž trubek elektroinstalačních s nasunutím nebo našroubováním do krabic plastových ohebných, uložených pevně, vnější Ø přes 23 do 35 mm</t>
  </si>
  <si>
    <t>VO00004</t>
  </si>
  <si>
    <t>korugovaná chránička pr. 40mm</t>
  </si>
  <si>
    <t>-742031824</t>
  </si>
  <si>
    <t>741110043</t>
  </si>
  <si>
    <t>Montáž trubka plastová ohebná D přes 35 mm uložená pevně</t>
  </si>
  <si>
    <t>1641947368</t>
  </si>
  <si>
    <t>Montáž trubek elektroinstalačních s nasunutím nebo našroubováním do krabic plastových ohebných, uložených pevně, vnější Ø přes 35 mm</t>
  </si>
  <si>
    <t>741.9</t>
  </si>
  <si>
    <t>Elektroinstalace - Ostatní práce, revize</t>
  </si>
  <si>
    <t>460010024</t>
  </si>
  <si>
    <t>Vytyčení trasy vedení kabelového podzemního v zastavěném prostoru</t>
  </si>
  <si>
    <t>km</t>
  </si>
  <si>
    <t>-280431975</t>
  </si>
  <si>
    <t>Vytyčení trasy vedení kabelového (podzemního) v zastavěném prostoru</t>
  </si>
  <si>
    <t>460101112</t>
  </si>
  <si>
    <t>Odkop zeminy při elektromontážích strojně v hornině tř I skupiny 3</t>
  </si>
  <si>
    <t>1993607485</t>
  </si>
  <si>
    <t>Odkop zeminy strojně s přemístěním výkopku do vzdálenosti 3 m od okraje jámy nebo s naložením na dopravní prostředek v hornině třídy těžitelnosti I skupiny 3</t>
  </si>
  <si>
    <t>0,8*1*30</t>
  </si>
  <si>
    <t>460461162</t>
  </si>
  <si>
    <t>Zásyp kabelových rýh strojně se zhutněním š 35 cm hl 60 cm v hornině tř I skupiny 3 v omezeném prostoru</t>
  </si>
  <si>
    <t>1165621956</t>
  </si>
  <si>
    <t>Zásyp kabelových rýh strojně v omezeném prostoru s přemístěním sypaniny ze vzdálenosti do 10 m, s uložením výkopku ve vrstvách včetně zhutnění a urovnání povrchu šířky 35 cm hloubky 60 cm v hornině třídy těžitelnosti I skupiny 3</t>
  </si>
  <si>
    <t>ost0002</t>
  </si>
  <si>
    <t>chránička dvouplášťová 40mm</t>
  </si>
  <si>
    <t>-1305516071</t>
  </si>
  <si>
    <t>ost0003</t>
  </si>
  <si>
    <t>chránička dvouplášťová 75mm</t>
  </si>
  <si>
    <t>1466964183</t>
  </si>
  <si>
    <t>ost0004</t>
  </si>
  <si>
    <t>chránička dvouplášťová 110mm</t>
  </si>
  <si>
    <t>527089095</t>
  </si>
  <si>
    <t>-550387145</t>
  </si>
  <si>
    <t>ost0005</t>
  </si>
  <si>
    <t>Pískové lože</t>
  </si>
  <si>
    <t>m³</t>
  </si>
  <si>
    <t>-1358887875</t>
  </si>
  <si>
    <t>ost0006</t>
  </si>
  <si>
    <t>Zákryt fólií š. 33cm</t>
  </si>
  <si>
    <t>-1751537334</t>
  </si>
  <si>
    <t>977151114</t>
  </si>
  <si>
    <t>Jádrové vrty diamantovými korunkami do stavebních materiálů D přes 50 do 60 mm</t>
  </si>
  <si>
    <t>-1442733278</t>
  </si>
  <si>
    <t>Jádrové vrty diamantovými korunkami do stavebních materiálů (železobetonu, betonu, cihel, obkladů, dlažeb, kamene) průměru přes 50 do 60 mm</t>
  </si>
  <si>
    <t>6*0,4</t>
  </si>
  <si>
    <t>977151121</t>
  </si>
  <si>
    <t>Jádrové vrty diamantovými korunkami do stavebních materiálů D přes 110 do 120 mm</t>
  </si>
  <si>
    <t>-1003715103</t>
  </si>
  <si>
    <t>Jádrové vrty diamantovými korunkami do stavebních materiálů (železobetonu, betonu, cihel, obkladů, dlažeb, kamene) průměru přes 110 do 120 mm</t>
  </si>
  <si>
    <t>SK358766</t>
  </si>
  <si>
    <t>Tlaková průchodka</t>
  </si>
  <si>
    <t>-980761089</t>
  </si>
  <si>
    <t>Zátkové těsnění pro upevňování modulů k utěsnění vícenásobných kabelů/potrubí v kulatých prostupech
Teplota skladování a přepravy – rozsah: 5 - 25 °C
Rozsah teplotní odolnosti: -40 - 50 °C
Bez obsahu: Halogen (halogen content &lt;= 0.1 weight %)
průměr 150 mm</t>
  </si>
  <si>
    <t>SK674215</t>
  </si>
  <si>
    <t>Montáž zátkového těsnění</t>
  </si>
  <si>
    <t>-791551260</t>
  </si>
  <si>
    <t>977332122</t>
  </si>
  <si>
    <t>Frézování drážek ve stěnách z cihel včetně omítky do 50x50 mm</t>
  </si>
  <si>
    <t>1698153859</t>
  </si>
  <si>
    <t>Frézování drážek pro vodiče ve stěnách z cihel včetně omítky, rozměru do 50x50 mm</t>
  </si>
  <si>
    <t>Pol49.5</t>
  </si>
  <si>
    <t>Spojovací materiál a ostatní elektroinstalační materiály</t>
  </si>
  <si>
    <t>-343681648</t>
  </si>
  <si>
    <t>Pol51</t>
  </si>
  <si>
    <t>Zapravení drážky</t>
  </si>
  <si>
    <t>-2027114680</t>
  </si>
  <si>
    <t>741810003</t>
  </si>
  <si>
    <t>Celková prohlídka elektrického rozvodu a zařízení přes 0,5 do 1 milionu Kč</t>
  </si>
  <si>
    <t>-201228289</t>
  </si>
  <si>
    <t>Zkoušky a prohlídky elektrických rozvodů a zařízení celková prohlídka a vyhotovení revizní zprávy pro objem montážních prací přes 500 do 1000 tis. Kč</t>
  </si>
  <si>
    <t>741810011</t>
  </si>
  <si>
    <t>Příplatek k celkové prohlídce za každých dalších 500 000,- Kč</t>
  </si>
  <si>
    <t>-1966596189</t>
  </si>
  <si>
    <t>Zkoušky a prohlídky elektrických rozvodů a zařízení celková prohlídka a vyhotovení revizní zprávy pro objem montážních prací Příplatek k ceně 0003 za každých dalších i započatých 500 tis. Kč přes 1000 tis. Kč</t>
  </si>
  <si>
    <t>741811011</t>
  </si>
  <si>
    <t>Kontrola rozvaděč nn silový hmotnosti do 200 kg</t>
  </si>
  <si>
    <t>-2007053218</t>
  </si>
  <si>
    <t>Zkoušky a prohlídky rozvodných zařízení kontrola rozváděčů nn, (1 pole) silových, hmotnosti do 200 kg</t>
  </si>
  <si>
    <t>741820101</t>
  </si>
  <si>
    <t>Měření izolačního stavu svítidel</t>
  </si>
  <si>
    <t>-4526689</t>
  </si>
  <si>
    <t>Měření osvětlovacího zařízení izolačního stavu svítidel na pracovišti do. 200 ks svítidel</t>
  </si>
  <si>
    <t>741820102</t>
  </si>
  <si>
    <t>Měření intenzity osvětlení</t>
  </si>
  <si>
    <t>1905262504</t>
  </si>
  <si>
    <t>Měření osvětlovacího zařízení intenzity osvětlení na pracovišti do 50 svítidel</t>
  </si>
  <si>
    <t>sil12348</t>
  </si>
  <si>
    <t>Ověření TIČR</t>
  </si>
  <si>
    <t>506622694</t>
  </si>
  <si>
    <t>ost0013</t>
  </si>
  <si>
    <t>Zhotovení projektu skutečného provedení objektu - elektroinstalace</t>
  </si>
  <si>
    <t>hod</t>
  </si>
  <si>
    <t>-900620049</t>
  </si>
  <si>
    <t>741.10</t>
  </si>
  <si>
    <t>Elektroinstalace - HROMOSVOD A UZEMNĚNÍ</t>
  </si>
  <si>
    <t>hr00001</t>
  </si>
  <si>
    <t>Jímací tyč SJ1 - izolovaný jímací stožár celkové délky 2,8m skládající se z podpůrné trubky, izolované tyče délky 1300mm, jímací tyče délky 1500mm, svorky pro přichycení jímacího vodiče, vč. dalšího  příslušenství. Jímač je určen pro mezikrokvové upevnění</t>
  </si>
  <si>
    <t>-2065787468</t>
  </si>
  <si>
    <t>741420121</t>
  </si>
  <si>
    <t>Montáž izolační tyče oddáleného vedení</t>
  </si>
  <si>
    <t>-99594517</t>
  </si>
  <si>
    <t>Montáž oddáleného vedení izolační tyče</t>
  </si>
  <si>
    <t>741430004</t>
  </si>
  <si>
    <t>Montáž tyč jímací délky do 3 m na střešní hřeben</t>
  </si>
  <si>
    <t>412322268</t>
  </si>
  <si>
    <t>Montáž jímacích tyčí délky do 3 m, na střešní hřeben</t>
  </si>
  <si>
    <t>hr00003</t>
  </si>
  <si>
    <t>Jímací tyče SJ2 - izolovaný jímací stožár celkové délky 3,14m skládající se z podpůrné trubky, izolované tyče délky 2640mm, jímací tyče délky 500mm, svorky pro přichycení jímacího vodiče, vč. dalšího  příslušenství. Jímač je určen pro mezikrokvové upevněn</t>
  </si>
  <si>
    <t>-1805272887</t>
  </si>
  <si>
    <t>2069378021</t>
  </si>
  <si>
    <t>741430011</t>
  </si>
  <si>
    <t>Montáž tyč jímací délky přes 3 m na střešní hřeben</t>
  </si>
  <si>
    <t>1477422341</t>
  </si>
  <si>
    <t>Montáž jímacích tyčí délky přes 3 m, na střešní hřeben</t>
  </si>
  <si>
    <t>hr00005</t>
  </si>
  <si>
    <t>Jímací tyč SJ3 - jímací stožár celkové délky 2m vč. dalšího  příslušenství. Jímač je pro uchycení do hřebenáčů.</t>
  </si>
  <si>
    <t>2059738588</t>
  </si>
  <si>
    <t>-1743307321</t>
  </si>
  <si>
    <t>2110344545</t>
  </si>
  <si>
    <t>hr00007</t>
  </si>
  <si>
    <t>Mezikrokvový držák FeZn do plochy střechy, průměr trubky 48 mm, rozsah nastavení 600-750 mm, vč. průchodky a pomocné konstrukce</t>
  </si>
  <si>
    <t>-292912829</t>
  </si>
  <si>
    <t>hr00008</t>
  </si>
  <si>
    <t>Montáž - mezikrokvový držák FeZn do plochy střechy, průměr trubky 48 mm, rozsah nastavení 600-750 mm, vč. průchodky a pomocné konstrukce</t>
  </si>
  <si>
    <t>-1413438906</t>
  </si>
  <si>
    <t>hr00009</t>
  </si>
  <si>
    <t>Připojovací sada pro HVI light pro uložení uvnitř podpůrné trubky</t>
  </si>
  <si>
    <t>-1632481126</t>
  </si>
  <si>
    <t>hr00010</t>
  </si>
  <si>
    <t>Montáž - připojovací sada pro HVI light pro uložení uvnitř podpůrné trubky</t>
  </si>
  <si>
    <t>-1318719999</t>
  </si>
  <si>
    <t>hr00011</t>
  </si>
  <si>
    <t>Svorka univerzální</t>
  </si>
  <si>
    <t>399550141</t>
  </si>
  <si>
    <t>hr00013</t>
  </si>
  <si>
    <t>Svorka zkušební</t>
  </si>
  <si>
    <t>1445230999</t>
  </si>
  <si>
    <t>741420021</t>
  </si>
  <si>
    <t>Montáž svorka hromosvodná se 2 šrouby</t>
  </si>
  <si>
    <t>-1681525749</t>
  </si>
  <si>
    <t>Montáž hromosvodného vedení svorek se 2 šrouby</t>
  </si>
  <si>
    <t>hr00015</t>
  </si>
  <si>
    <t>Instalační krabice pro zkušební svorku o rozměrech 140x140x68 pro instalaci do fasády vč. nerezových dvířek o rozměrech 205 x155mm se čtyřhranným klíčem.</t>
  </si>
  <si>
    <t>-115693689</t>
  </si>
  <si>
    <t>hr00016</t>
  </si>
  <si>
    <t>Montáž - instalační krabice pro zkušební svorku o rozměrech 140x140x68 pro instalaci do fasády vč. nerezových dvířek o rozměrech 205 x155mm se čtyřhranným klíčem.</t>
  </si>
  <si>
    <t>891282069</t>
  </si>
  <si>
    <t>hr00017</t>
  </si>
  <si>
    <t>"Izolovaný vodič  HVI light se speciálním pláštěm s elektrickou pevností představující ekvivalent vzdálenosti s= 0,45m ve vzduchu (dle ČSN EN 62305-3, čl.6.3). Vodič se skládá z vodivého jádra a speciálního pláště. Včetně koncovek, smršťovací izolace a sv</t>
  </si>
  <si>
    <t>1713050459</t>
  </si>
  <si>
    <t>hr00019</t>
  </si>
  <si>
    <t>"Montáž - izolovaný vodič  HVI light se speciálním pláštěm s elektrickou pevností představující ekvivalent vzdálenosti s= 0,45m ve vzduchu (dle ČSN EN 62305-3, čl.6.3), vč. koncovek a PA svorek.</t>
  </si>
  <si>
    <t>2077794224</t>
  </si>
  <si>
    <t>hr00021</t>
  </si>
  <si>
    <t>AlMgSi drát 8 mm</t>
  </si>
  <si>
    <t>581936917</t>
  </si>
  <si>
    <t>741410003</t>
  </si>
  <si>
    <t>Montáž vodič uzemňovací drát nebo lano D do 10 mm na povrchu</t>
  </si>
  <si>
    <t>-19246651</t>
  </si>
  <si>
    <t>Montáž uzemňovacího vedení s upevněním, propojením a připojením pomocí svorek na povrchu drátu nebo lana Ø do 10 mm</t>
  </si>
  <si>
    <t>hr00023</t>
  </si>
  <si>
    <t>FeZn drát 10mm</t>
  </si>
  <si>
    <t>-585012298</t>
  </si>
  <si>
    <t>741410021</t>
  </si>
  <si>
    <t>Montáž vodič uzemňovací pásek průřezu do 120 mm2 v městské zástavbě v zemi</t>
  </si>
  <si>
    <t>55568454</t>
  </si>
  <si>
    <t>Montáž uzemňovacího vedení s upevněním, propojením a připojením pomocí svorek v zemi s izolací spojů pásku průřezu do 120 mm2 v městské zástavbě</t>
  </si>
  <si>
    <t>hr00025</t>
  </si>
  <si>
    <t>Pa svorka pro připojení pláště HVI k potenciálovému vyrovnání</t>
  </si>
  <si>
    <t>492718758</t>
  </si>
  <si>
    <t>hr00026</t>
  </si>
  <si>
    <t>Montáž - Pa svorka pro připojení pláště HVI k potenciálovému vyrovnání</t>
  </si>
  <si>
    <t>-317910203</t>
  </si>
  <si>
    <t>hr00027</t>
  </si>
  <si>
    <t>Svorkovnice pro ekvipotenciální pospojení plášťů vodičů, provedení do venkovních prostor</t>
  </si>
  <si>
    <t>216327375</t>
  </si>
  <si>
    <t>hr00028</t>
  </si>
  <si>
    <t>Montáž - svorkovnice pro ekvipotenciální pospojení plášťů vodičů, provedení do venkovních prostor</t>
  </si>
  <si>
    <t>-688006460</t>
  </si>
  <si>
    <t>hr00029</t>
  </si>
  <si>
    <t>Střešní držák izolovaného HVI vodiče - pro uložení do plochy šikmých střech</t>
  </si>
  <si>
    <t>997829836</t>
  </si>
  <si>
    <t>hr00030</t>
  </si>
  <si>
    <t>Montáž - držák izolovaného vodiče HVI</t>
  </si>
  <si>
    <t>2027554116</t>
  </si>
  <si>
    <t>hr00031</t>
  </si>
  <si>
    <t>Podpěra izolovaného vodiče HVI do zateplené zdi</t>
  </si>
  <si>
    <t>-1527365736</t>
  </si>
  <si>
    <t>hr00032</t>
  </si>
  <si>
    <t>Montáž - podpěra izolovaného vodiče HVI do zateplené zdi</t>
  </si>
  <si>
    <t>-1993632482</t>
  </si>
  <si>
    <t>hr00033</t>
  </si>
  <si>
    <t>Podpěra vedení na hřebenáče</t>
  </si>
  <si>
    <t>-607568760</t>
  </si>
  <si>
    <t>hr00034</t>
  </si>
  <si>
    <t>Montáž - podpěra vedení na hřebenáče</t>
  </si>
  <si>
    <t>1109630284</t>
  </si>
  <si>
    <t>hr00035</t>
  </si>
  <si>
    <t>Podpěra vedení do zdiva PV 42</t>
  </si>
  <si>
    <t>-15012524</t>
  </si>
  <si>
    <t>hr00036</t>
  </si>
  <si>
    <t>Montáž - podpěra vedení do zdiva PV 42</t>
  </si>
  <si>
    <t>-1792529523</t>
  </si>
  <si>
    <t>hr00037</t>
  </si>
  <si>
    <t>Vodič CYY6 pro pospojení plášťů vodičů</t>
  </si>
  <si>
    <t>1009348088</t>
  </si>
  <si>
    <t>hr00038</t>
  </si>
  <si>
    <t>Montáž - Vodič CYY6 pro pospojení plášťů vodičů</t>
  </si>
  <si>
    <t>-1847384016</t>
  </si>
  <si>
    <t>hr00039</t>
  </si>
  <si>
    <t>Trubka pr.23mm pro vodič CYY6</t>
  </si>
  <si>
    <t>1027049663</t>
  </si>
  <si>
    <t>hr00040</t>
  </si>
  <si>
    <t>Montáž - Trubka pr.23mm pro vodič CYY6</t>
  </si>
  <si>
    <t>1291086231</t>
  </si>
  <si>
    <t>hr00041</t>
  </si>
  <si>
    <t>Elektroinstalační trubka tuhá pr.50mm pro svod HVI</t>
  </si>
  <si>
    <t>-298605665</t>
  </si>
  <si>
    <t>hr00042</t>
  </si>
  <si>
    <t>Montáž - elektroinstalační trubka tuhá pr.50mm pro svod HVI</t>
  </si>
  <si>
    <t>-312340958</t>
  </si>
  <si>
    <t>hr00043</t>
  </si>
  <si>
    <t>Příchytky pro trubku  pr. 50mm</t>
  </si>
  <si>
    <t>1373423958</t>
  </si>
  <si>
    <t>hr00044</t>
  </si>
  <si>
    <t>Montáž - příchytky pro trubku  pr. 50mm</t>
  </si>
  <si>
    <t>609591017</t>
  </si>
  <si>
    <t>hr00045</t>
  </si>
  <si>
    <t>Krabice pro protažení svodů o rozměrech 167x167x78 vč. příslušenství</t>
  </si>
  <si>
    <t>-351252043</t>
  </si>
  <si>
    <t>hr00046</t>
  </si>
  <si>
    <t>Montáž - krabice pro protažení svodů o rozměrech 167x167x78 vč. příslušenství</t>
  </si>
  <si>
    <t>-1247463194</t>
  </si>
  <si>
    <t>hr00047</t>
  </si>
  <si>
    <t>Příchytka pro uchycení izolovaného vodiče v krabici pro protažení svodů do zdi objektu</t>
  </si>
  <si>
    <t>331271493</t>
  </si>
  <si>
    <t>hr00048</t>
  </si>
  <si>
    <t>Montáž - příchytka pro uchycení izolovaného vodiče v krabici pro protažení svodů do zdi objektu</t>
  </si>
  <si>
    <t>253043291</t>
  </si>
  <si>
    <t>hr00049</t>
  </si>
  <si>
    <t>Ochranný úhelník OÚ 2,0</t>
  </si>
  <si>
    <t>-1176801515</t>
  </si>
  <si>
    <t>hr00050</t>
  </si>
  <si>
    <t>Montáž - ochranný úhelník OÚ 2,0</t>
  </si>
  <si>
    <t>1022729875</t>
  </si>
  <si>
    <t>hr00051</t>
  </si>
  <si>
    <t>Číslování svodů - štítek</t>
  </si>
  <si>
    <t>-1363323243</t>
  </si>
  <si>
    <t>hr00052</t>
  </si>
  <si>
    <t>Montáž štítku pro číslování svodů</t>
  </si>
  <si>
    <t>304400027</t>
  </si>
  <si>
    <t>hr00053</t>
  </si>
  <si>
    <t>Zemnící pásek FeZn 30x4 mm</t>
  </si>
  <si>
    <t>588162638</t>
  </si>
  <si>
    <t>231561780</t>
  </si>
  <si>
    <t>hr00055</t>
  </si>
  <si>
    <t>Svorka pásek - drát SR03</t>
  </si>
  <si>
    <t>-153341304</t>
  </si>
  <si>
    <t>hr00056</t>
  </si>
  <si>
    <t>Montáž - Svorka pásek - drát SR03</t>
  </si>
  <si>
    <t>84430538</t>
  </si>
  <si>
    <t>hr00057</t>
  </si>
  <si>
    <t>Svorka pásek - pásek SR02</t>
  </si>
  <si>
    <t>1916490657</t>
  </si>
  <si>
    <t>hr00058</t>
  </si>
  <si>
    <t>Montáž - Svorka pásek - pásek SR02</t>
  </si>
  <si>
    <t>-876978546</t>
  </si>
  <si>
    <t>hr00059</t>
  </si>
  <si>
    <t>Antikorozní nátěr - gumoasfalt</t>
  </si>
  <si>
    <t>1744670500</t>
  </si>
  <si>
    <t>hr00060</t>
  </si>
  <si>
    <t>Montáž - antikorozní nátěr</t>
  </si>
  <si>
    <t>-2128558274</t>
  </si>
  <si>
    <t>hr00061</t>
  </si>
  <si>
    <t>Ostatní pomocný materiál</t>
  </si>
  <si>
    <t>-509401968</t>
  </si>
  <si>
    <t>hr00062</t>
  </si>
  <si>
    <t>Montáž ostatního pomocného materiálu</t>
  </si>
  <si>
    <t>802595408</t>
  </si>
  <si>
    <t>hr00063</t>
  </si>
  <si>
    <t>Výkop rýhy pro zemnící pásek 35x70 cm vč. odstranění skladby chodníku</t>
  </si>
  <si>
    <t>-227610717</t>
  </si>
  <si>
    <t>hr00064</t>
  </si>
  <si>
    <t>Zához rýhy 35x70 cm</t>
  </si>
  <si>
    <t>-140791234</t>
  </si>
  <si>
    <t>hr00065</t>
  </si>
  <si>
    <t>Zednické přípomoce (udané v procentech montážních nákladů)</t>
  </si>
  <si>
    <t>%</t>
  </si>
  <si>
    <t>1722765269</t>
  </si>
  <si>
    <t>hr00066</t>
  </si>
  <si>
    <t>Provedení revize hromosvodu</t>
  </si>
  <si>
    <t>-105643925</t>
  </si>
  <si>
    <t>hr00067</t>
  </si>
  <si>
    <t>Zhotovení projektu skutečného provedení hromosvodu</t>
  </si>
  <si>
    <t>-1255876478</t>
  </si>
  <si>
    <t>742 - Slaboproudé rozvody</t>
  </si>
  <si>
    <t>742 - Elektroinstalace - slaboproud</t>
  </si>
  <si>
    <t xml:space="preserve">    742.1 - Elektrická požární signalizace</t>
  </si>
  <si>
    <t xml:space="preserve">      742.1.1 - Jádro systému</t>
  </si>
  <si>
    <t xml:space="preserve">      742.1.2 - Detektory</t>
  </si>
  <si>
    <t xml:space="preserve">      742.1.3 - sběrnicové moduly</t>
  </si>
  <si>
    <t xml:space="preserve">      742.1.4 - Napájecí zdroje</t>
  </si>
  <si>
    <t xml:space="preserve">      742.1.5 - Kabelové trasy</t>
  </si>
  <si>
    <t xml:space="preserve">      742.1.6 - Nastavení EPS</t>
  </si>
  <si>
    <t xml:space="preserve">    742.2 - NZS - Nouzový zvukový systém</t>
  </si>
  <si>
    <t xml:space="preserve">      742.2.1 - NZS - Jádro systému</t>
  </si>
  <si>
    <t xml:space="preserve">      742.2.2 - NZS - reproduktory</t>
  </si>
  <si>
    <t xml:space="preserve">      742.2.3 - NZS - kabelové trasy</t>
  </si>
  <si>
    <t xml:space="preserve">      742.2.4 - NZS - Nastavení NZS</t>
  </si>
  <si>
    <t xml:space="preserve">    742.4.1 - EKV - Jádro systému</t>
  </si>
  <si>
    <t xml:space="preserve">      742.4.2 - EKV - kabelové trasy</t>
  </si>
  <si>
    <t xml:space="preserve">      742.4.3 - EKV - Ostatní</t>
  </si>
  <si>
    <t xml:space="preserve">    742.3 - PZTS - poplachový zabezpečovací a tísňový systém</t>
  </si>
  <si>
    <t xml:space="preserve">      742.3.1 - Jádro systému</t>
  </si>
  <si>
    <t xml:space="preserve">      742.3.2 - Detektory</t>
  </si>
  <si>
    <t xml:space="preserve">      742.3.3 - Kabelové trasy</t>
  </si>
  <si>
    <t xml:space="preserve">      742.3.4 - Nastavení PZTS</t>
  </si>
  <si>
    <t xml:space="preserve">    742.5 - CCTV - kamerový systém</t>
  </si>
  <si>
    <t xml:space="preserve">      742.5.1 - Jádro systému</t>
  </si>
  <si>
    <t xml:space="preserve">      742.5.2 - kamery</t>
  </si>
  <si>
    <t xml:space="preserve">      742.5.3 - Nastavení CCTV</t>
  </si>
  <si>
    <t xml:space="preserve">    742.6 - Sk - strukturovaná kabeláž</t>
  </si>
  <si>
    <t xml:space="preserve">      742.6.5 - SK - ostatní</t>
  </si>
  <si>
    <t xml:space="preserve">      742.6.1 - SK - Datové racky</t>
  </si>
  <si>
    <t xml:space="preserve">      742.6.2 - SK - Kabelové trasy</t>
  </si>
  <si>
    <t xml:space="preserve">      742.6.3 - SK - aktivní prvky</t>
  </si>
  <si>
    <t xml:space="preserve">      742.6.4 - Kabelový pojezd</t>
  </si>
  <si>
    <t xml:space="preserve">    742.7 - NVI - nouzové volání invalidů z wc</t>
  </si>
  <si>
    <t xml:space="preserve">      742.7.1 - Jádro systému</t>
  </si>
  <si>
    <t xml:space="preserve">      742.7.2 - Kabelové trasy</t>
  </si>
  <si>
    <t xml:space="preserve">      742.7.3 - Ostatní</t>
  </si>
  <si>
    <t xml:space="preserve">    742.8 - STA - společná televizní anténa</t>
  </si>
  <si>
    <t xml:space="preserve">      742.8.1 - systém STA</t>
  </si>
  <si>
    <t xml:space="preserve">      742.8.2 - kabelové trasy</t>
  </si>
  <si>
    <t xml:space="preserve">      742.8.3 - Ostatní</t>
  </si>
  <si>
    <t xml:space="preserve">    742.9 - AV technika</t>
  </si>
  <si>
    <t xml:space="preserve">      742.9.1 - Jádro systému</t>
  </si>
  <si>
    <t xml:space="preserve">      742.9.2 - kabelové trasy</t>
  </si>
  <si>
    <t xml:space="preserve">      742.9.3 - Ostatní</t>
  </si>
  <si>
    <t>Elektroinstalace - slaboproud</t>
  </si>
  <si>
    <t>742.1</t>
  </si>
  <si>
    <t>Elektrická požární signalizace</t>
  </si>
  <si>
    <t>742.1.1</t>
  </si>
  <si>
    <t>Jádro systému</t>
  </si>
  <si>
    <t>742210002</t>
  </si>
  <si>
    <t>Montáž ústředny EPS dvou nebo tří kruhové bez čelního panelu</t>
  </si>
  <si>
    <t>226531582</t>
  </si>
  <si>
    <t>Montáž ústředny EPS bez čelního panelu dvou nebo tříkruhové</t>
  </si>
  <si>
    <t>742210005</t>
  </si>
  <si>
    <t>Montáž čelního panelu do ústředny EPS</t>
  </si>
  <si>
    <t>-334425221</t>
  </si>
  <si>
    <t>Montáž ústředny EPS panelu čelního</t>
  </si>
  <si>
    <t>742210006</t>
  </si>
  <si>
    <t>Montáž rozšiřující karty do ústředny EPS</t>
  </si>
  <si>
    <t>1342590482</t>
  </si>
  <si>
    <t>Montáž ústředny EPS karty rozšiřující</t>
  </si>
  <si>
    <t>742210041</t>
  </si>
  <si>
    <t>Montáž akumulátoru 2x12 V pro ústřednu EPS</t>
  </si>
  <si>
    <t>912850444</t>
  </si>
  <si>
    <t>Montáž akumulátoru 2 x 12 V pro ústřednu EPS</t>
  </si>
  <si>
    <t>742210111</t>
  </si>
  <si>
    <t>Montáž klíčového trezoru se zámkovou vložkou</t>
  </si>
  <si>
    <t>112014177</t>
  </si>
  <si>
    <t>1511323</t>
  </si>
  <si>
    <t>Klíčový trezor požární ochrany</t>
  </si>
  <si>
    <t>1374230286</t>
  </si>
  <si>
    <t>Klíčový trezor požární ochrany, s motýlkovým klíčem, konfigurace pro Českou Lípu</t>
  </si>
  <si>
    <t>Pol1</t>
  </si>
  <si>
    <t xml:space="preserve">Základní sada požární ústředny se sloty modulů a softwarovou podporou 7 modulů. </t>
  </si>
  <si>
    <t>-993728326</t>
  </si>
  <si>
    <t>Základní sada požární ústředny se sloty modulů a softwarovou podporou 7 modulů. Provoz poplašných signalizačních zařízení (optická/akustická/hlasová) v kruhové topologii v různých zónách. Délka kruhového vedení až 3,5 km. Až 127 prvků na jedno kruhové vedení. Provoz různých vstupních/výstupních rozhraní. Paměť událostí s 10 000 záznamy. Provoz bezdrátových komponent schválených dle normy EN 54 s pohodlným měřením intenzity pole. Parametrizace, kalibrace a programování přímo přes USB. Možnost galvanického oddělení analogových kruhových vedení. Signalizační zařízení s napájením po sběrnici synchronním řízením, akustickým signálem, provedení dle DIN EN 54-3, akustický tón poplachu dle DIN 33404. Až 48 hlásičů s integrovanými signalizačními zařízeními. Až 32 signalizačních zařízení na kruhové sběrnici.</t>
  </si>
  <si>
    <t>Pol3</t>
  </si>
  <si>
    <t>Čelní ovládací panel, české provedení</t>
  </si>
  <si>
    <t>699171135</t>
  </si>
  <si>
    <t>Pol4</t>
  </si>
  <si>
    <t>Modul se třemi pozicemi pro moduly analogového kruhového vedení hlásící linky</t>
  </si>
  <si>
    <t>757323397</t>
  </si>
  <si>
    <t>ADI.0066974.URS</t>
  </si>
  <si>
    <t>MM pro sériové rozhraní RS 232/TTY 20mA</t>
  </si>
  <si>
    <t>1480378418</t>
  </si>
  <si>
    <t>ADI.0066970.URS</t>
  </si>
  <si>
    <t>Karta s jednou pozicí pro mikromodul</t>
  </si>
  <si>
    <t>-1397236451</t>
  </si>
  <si>
    <t>Pol6</t>
  </si>
  <si>
    <t>Modul analogového kruhového vedení</t>
  </si>
  <si>
    <t>546073256</t>
  </si>
  <si>
    <t>Pol7</t>
  </si>
  <si>
    <t>Akumulátor 12V/17Ah.</t>
  </si>
  <si>
    <t>-1449977786</t>
  </si>
  <si>
    <t>ADI.0068811.URS</t>
  </si>
  <si>
    <t>Obslužné pole požární ochrany OPPO</t>
  </si>
  <si>
    <t>1591073477</t>
  </si>
  <si>
    <t>ADI.0067020.URS</t>
  </si>
  <si>
    <t>Zobrazovací tablo pro hasiče FAT3000 CZ</t>
  </si>
  <si>
    <t>-859816014</t>
  </si>
  <si>
    <t>134894</t>
  </si>
  <si>
    <t>Zařízení dálkového přenosu na PCO HZS</t>
  </si>
  <si>
    <t>-637409881</t>
  </si>
  <si>
    <t>742.1.2</t>
  </si>
  <si>
    <t>Detektory</t>
  </si>
  <si>
    <t>742210121</t>
  </si>
  <si>
    <t>Montáž hlásiče automatického bodového</t>
  </si>
  <si>
    <t>1618089992</t>
  </si>
  <si>
    <t>742210131</t>
  </si>
  <si>
    <t>Montáž soklu hlásiče nebo patice</t>
  </si>
  <si>
    <t>-1308909131</t>
  </si>
  <si>
    <t>ADI.0067104.URS</t>
  </si>
  <si>
    <t>Skříň tlačítkového hlásiče IQ8 červená</t>
  </si>
  <si>
    <t>-740739638</t>
  </si>
  <si>
    <t>ADI.0067112.URS</t>
  </si>
  <si>
    <t>Elektronika tlačítka IQ8 s oddělovačem</t>
  </si>
  <si>
    <t>-1733155352</t>
  </si>
  <si>
    <t>-1583427221</t>
  </si>
  <si>
    <t>742210261</t>
  </si>
  <si>
    <t>Montáž sirény nebo majáku nebo signalizace</t>
  </si>
  <si>
    <t>792025023</t>
  </si>
  <si>
    <t>Montáž světelných nebo zvukových prvků EPS sirény nebo majáku nebo signalizace</t>
  </si>
  <si>
    <t>ADI.0067070.URS</t>
  </si>
  <si>
    <t>Držák popisných štítků, bal.10 ks</t>
  </si>
  <si>
    <t>363353187</t>
  </si>
  <si>
    <t>Pol20</t>
  </si>
  <si>
    <t>Opticko-kouřový hlásič</t>
  </si>
  <si>
    <t>955094026</t>
  </si>
  <si>
    <t>Pol22</t>
  </si>
  <si>
    <t>Termodiferenciální hlásič</t>
  </si>
  <si>
    <t>-1882659624</t>
  </si>
  <si>
    <t>Pol23</t>
  </si>
  <si>
    <t>Popisovací pole pro hlásič na strop, bal. 10 ks</t>
  </si>
  <si>
    <t>-1940752783</t>
  </si>
  <si>
    <t>ADI.0035797.URS</t>
  </si>
  <si>
    <t>EN54-3 červená siréna s doplňkovou optickou červenou signalizací, IP65</t>
  </si>
  <si>
    <t>1161282814</t>
  </si>
  <si>
    <t>ADI.0067341.URS</t>
  </si>
  <si>
    <t>Maják IQ8Alarm+/F kat. W, červený</t>
  </si>
  <si>
    <t>43644398</t>
  </si>
  <si>
    <t>R_EPS03</t>
  </si>
  <si>
    <t>Montáž popisovacího pole</t>
  </si>
  <si>
    <t>-1256757543</t>
  </si>
  <si>
    <t>742.1.3</t>
  </si>
  <si>
    <t>sběrnicové moduly</t>
  </si>
  <si>
    <t>741330631</t>
  </si>
  <si>
    <t>Montáž relé pomocné vestavné v krytu s kontakty 2P, 3Z se zapojením vodičů</t>
  </si>
  <si>
    <t>-1410512192</t>
  </si>
  <si>
    <t>Montáž relé pomocných se zapojením vodičů vestavných v krytu s kontakty 2P, 3Z</t>
  </si>
  <si>
    <t>742210251</t>
  </si>
  <si>
    <t>Připojení kontaktu ovládaného nebo monitorovaného</t>
  </si>
  <si>
    <t>-1721338043</t>
  </si>
  <si>
    <t>742210305</t>
  </si>
  <si>
    <t>Montáž vstupně výstupního reléového prvku 5 a více kontaktů s krytem</t>
  </si>
  <si>
    <t>1172316354</t>
  </si>
  <si>
    <t>Pol27</t>
  </si>
  <si>
    <t>Adresná jednotka programových vstupů a výstupů 12 PGM výstupy</t>
  </si>
  <si>
    <t>-151738952</t>
  </si>
  <si>
    <t>Pol28</t>
  </si>
  <si>
    <t>Adresná jednotka programových vstupů a výstupů 4 vstupy pro monitorování stavu libovolných zařízení, 2 PGM výstupy</t>
  </si>
  <si>
    <t>441509004</t>
  </si>
  <si>
    <t>Pol29</t>
  </si>
  <si>
    <t>Kryt pro vstupně/výstupní jednotku, kryt pro povrchovou montáž</t>
  </si>
  <si>
    <t>-361479449</t>
  </si>
  <si>
    <t>Pol33</t>
  </si>
  <si>
    <t>Zakončovací odpor EOL-O</t>
  </si>
  <si>
    <t>-437394629</t>
  </si>
  <si>
    <t>Pol34</t>
  </si>
  <si>
    <t>Zakončovací odpor EOL-I</t>
  </si>
  <si>
    <t>861695872</t>
  </si>
  <si>
    <t>Pol47</t>
  </si>
  <si>
    <t>Pomocné relé pro odpojení staničního rozhlasu ve vstupní hale 0P01, napájecí napětí 12-240 V AC/DC, spínaný výkon 2000VA, pracovní teplota -20°C - +50°C, libovolná pracovní poloha,</t>
  </si>
  <si>
    <t>-527252298</t>
  </si>
  <si>
    <t>Pol48</t>
  </si>
  <si>
    <t>Pomocné relé pro odpojení napájecích zdrojů EKV pomocí signálu od EPS, napájecí napětí 12-240 V AC/DC, spínaný výkon 2000VA, pracovní teplota -20°C - +50°C, libovolná pracovní poloha,</t>
  </si>
  <si>
    <t>-330081525</t>
  </si>
  <si>
    <t>R_EPS04</t>
  </si>
  <si>
    <t>Montáž zakončovacího odporu včetně kalibrace</t>
  </si>
  <si>
    <t>-451768242</t>
  </si>
  <si>
    <t>742.1.4</t>
  </si>
  <si>
    <t>Napájecí zdroje</t>
  </si>
  <si>
    <t>742210031</t>
  </si>
  <si>
    <t>Montáž napájecího zdroje pro ústřednu EPS dle EN54-4</t>
  </si>
  <si>
    <t>821162136</t>
  </si>
  <si>
    <t>Montáž zdroje napájecího pro ústřednu EPS dle EN54-4</t>
  </si>
  <si>
    <t>2108606381</t>
  </si>
  <si>
    <t>Pol35</t>
  </si>
  <si>
    <t>Spínaný napájecí zdroj v krytu s informačním LCD displejem schválený podle normy EN54-4, ideální pro použití v systémech elektrické požární signalizace a dále v nasávacích a ventilačních aplikacích. Jeho výstup o napětí 27,6 V ss dodává do zátěže stejnosm</t>
  </si>
  <si>
    <t>-1383226723</t>
  </si>
  <si>
    <t>Spínaný napájecí zdroj v krytu s informačním LCD displejem schválený podle normy EN54-4, ideální pro použití v systémech elektrické požární signalizace a dále v nasávacích a ventilačních aplikacích. Jeho výstup o napětí 27,6 V ss dodává do zátěže stejnosměrný proud až 2,2 A (3,0 A po dobu max. 5 minut) a současně umožňuje dobíjení záložních akumulátorů s kapacitou až 17 Ah.</t>
  </si>
  <si>
    <t>Pol36</t>
  </si>
  <si>
    <t>Akumulátor 12V/7 Ah ohniodolný, šroubové svorky M5, životnost až 5 let, VdS</t>
  </si>
  <si>
    <t>762035655</t>
  </si>
  <si>
    <t>742.1.5</t>
  </si>
  <si>
    <t>Kabelové trasy</t>
  </si>
  <si>
    <t>742110002</t>
  </si>
  <si>
    <t>Montáž trubek pro slaboproud plastových ohebných uložených pod omítku</t>
  </si>
  <si>
    <t>-131952737</t>
  </si>
  <si>
    <t>Montáž trubek elektroinstalačních plastových ohebných uložených pod omítku</t>
  </si>
  <si>
    <t>34571350</t>
  </si>
  <si>
    <t>trubka elektroinstalační ohebná dvouplášťová korugovaná (chránička) D 32/40mm, HDPE+LDPE</t>
  </si>
  <si>
    <t>-14144515</t>
  </si>
  <si>
    <t>1904,7619047619*1,05 "Přepočtené koeficientem množství</t>
  </si>
  <si>
    <t>742121001</t>
  </si>
  <si>
    <t>Montáž kabelů sdělovacích pro vnitřní rozvody do 15 žil</t>
  </si>
  <si>
    <t>279224855</t>
  </si>
  <si>
    <t>Montáž kabelů sdělovacích pro vnitřní rozvody počtu žil do 15</t>
  </si>
  <si>
    <t>Pol38</t>
  </si>
  <si>
    <t>Sdělovací kabel hlásicí linky 1x2x0,8 třída reakce pláště na oheň B2caS1D1</t>
  </si>
  <si>
    <t>-889531542</t>
  </si>
  <si>
    <t>Pol40</t>
  </si>
  <si>
    <t>Hnědý stíněný kabel 2x2x0,8 PH120-R dle ČSN EN 730895, B2caS1D0 dle PrEN 50399:07</t>
  </si>
  <si>
    <t>-716773613</t>
  </si>
  <si>
    <t>Pol41</t>
  </si>
  <si>
    <t>Hnědý stíněný kabel 1x2x0,8 PH120-R dle ČSN EN 730895, B2caS1D0 dle PrEN 50399:07</t>
  </si>
  <si>
    <t>-591339554</t>
  </si>
  <si>
    <t>M045</t>
  </si>
  <si>
    <t>Hnědý stíněný kabel 10x2x0,8 PH120-R dle ČSN EN 730895, B2caS1D0 dle PrEN 50399:07</t>
  </si>
  <si>
    <t>902210379</t>
  </si>
  <si>
    <t>M046</t>
  </si>
  <si>
    <t>Hnědý stíněný kabel 5x2x0,8 PH120-R dle ČSN EN 730895, B2caS1D0 dle PrEN 50399:07</t>
  </si>
  <si>
    <t>2126770488</t>
  </si>
  <si>
    <t>Pol42</t>
  </si>
  <si>
    <t>1-stranná příchytka pro pož. odolné trasy, pro prům. kabelu 8 mm</t>
  </si>
  <si>
    <t>1400834662</t>
  </si>
  <si>
    <t>Pol43</t>
  </si>
  <si>
    <t>Šroub do betonu SB 6,3x35</t>
  </si>
  <si>
    <t>1850175337</t>
  </si>
  <si>
    <t>Pol44</t>
  </si>
  <si>
    <t>Silové kabely s malým množstvím uvolněného tepla v případě požáru a se zachováním funkčnosti kabelové trasy při požáru podle ČSN 73 0895, STN 92 0205, 1-CSKH-V180 P15-R - P60-R, PH120-R, P75090-R M, PS15 – PS60 B2ca s1d1a1 konfigurace 2x2,5</t>
  </si>
  <si>
    <t>-130517483</t>
  </si>
  <si>
    <t>Pol45</t>
  </si>
  <si>
    <t>Požární ucpávky kabelových tras do 60x60 mm</t>
  </si>
  <si>
    <t>611938057</t>
  </si>
  <si>
    <t>742122001</t>
  </si>
  <si>
    <t>Montáž kabelové spojky nebo svorkovnice pro slaboproud do 15 žil</t>
  </si>
  <si>
    <t>905927987</t>
  </si>
  <si>
    <t>Montáž kabelové spojky nebo svorkovnice do 15 žil</t>
  </si>
  <si>
    <t>Pol46</t>
  </si>
  <si>
    <t>elektroinstalační krabice s tepelnou pojistkou, normová trasa, P90-R, E90,</t>
  </si>
  <si>
    <t>183312975</t>
  </si>
  <si>
    <t>Pol49</t>
  </si>
  <si>
    <t>244267866</t>
  </si>
  <si>
    <t>-1409260243</t>
  </si>
  <si>
    <t>1045550889</t>
  </si>
  <si>
    <t>R_eps05</t>
  </si>
  <si>
    <t>Montáž nastřelovací příchytky</t>
  </si>
  <si>
    <t>1531321666</t>
  </si>
  <si>
    <t>742.1.6</t>
  </si>
  <si>
    <t>Nastavení EPS</t>
  </si>
  <si>
    <t>013254000</t>
  </si>
  <si>
    <t>Dokumentace skutečného provedení stavby</t>
  </si>
  <si>
    <t>…</t>
  </si>
  <si>
    <t>1024</t>
  </si>
  <si>
    <t>-1276323468</t>
  </si>
  <si>
    <t>220331006</t>
  </si>
  <si>
    <t>Zaškolení obsluhy pro systém EPS</t>
  </si>
  <si>
    <t>1596600918</t>
  </si>
  <si>
    <t>Uvedení do provozu systém pro EPS zaškolení obsluhy pro systém EPS</t>
  </si>
  <si>
    <t>742210003</t>
  </si>
  <si>
    <t>Montáž ústředny EPS čtyř nebo vícekruhové bez čelního panelu</t>
  </si>
  <si>
    <t>-816911537</t>
  </si>
  <si>
    <t>742210401</t>
  </si>
  <si>
    <t>Programování základních parametrů ústředny EPS</t>
  </si>
  <si>
    <t>-429185920</t>
  </si>
  <si>
    <t>Nastavení a oživení EPS programování základních parametrů ústředny</t>
  </si>
  <si>
    <t>742210421</t>
  </si>
  <si>
    <t>Programování a oživení systému na jeden detektor EPS</t>
  </si>
  <si>
    <t>-514608436</t>
  </si>
  <si>
    <t>Nastavení a oživení EPS oživení systému na jeden detektor</t>
  </si>
  <si>
    <t>742210501</t>
  </si>
  <si>
    <t>Provedení zkoušky TIČR pro EPS</t>
  </si>
  <si>
    <t>-1460692763</t>
  </si>
  <si>
    <t>Zkoušky a revize EPS zkoušky TIČR</t>
  </si>
  <si>
    <t>742210503</t>
  </si>
  <si>
    <t>Provedení koordinační funkční zkoušky EPS</t>
  </si>
  <si>
    <t>-1861182794</t>
  </si>
  <si>
    <t>Zkoušky a revize EPS zkoušky koordinační funkční EPS</t>
  </si>
  <si>
    <t>742210521</t>
  </si>
  <si>
    <t>Výchozí revize systému EPS na jeden detektor</t>
  </si>
  <si>
    <t>-1310071452</t>
  </si>
  <si>
    <t>Zkoušky a revize EPS revize výchozí systému EPS na jeden detektor</t>
  </si>
  <si>
    <t>Pol59</t>
  </si>
  <si>
    <t>Výchozí revize systému</t>
  </si>
  <si>
    <t>1420391814</t>
  </si>
  <si>
    <t>Pol63</t>
  </si>
  <si>
    <t>Zkušební provoz, součinnost při uvádění systému do provozu a předání</t>
  </si>
  <si>
    <t>2018712632</t>
  </si>
  <si>
    <t>Pol64</t>
  </si>
  <si>
    <t>Mimostaveništní doprava osob a materiálu</t>
  </si>
  <si>
    <t>1210048758</t>
  </si>
  <si>
    <t>742.2</t>
  </si>
  <si>
    <t>NZS - Nouzový zvukový systém</t>
  </si>
  <si>
    <t>742.2.1</t>
  </si>
  <si>
    <t>NZS - Jádro systému</t>
  </si>
  <si>
    <t>742330002</t>
  </si>
  <si>
    <t>Montáž rozvaděče stojanového</t>
  </si>
  <si>
    <t>1280093415</t>
  </si>
  <si>
    <t>Montáž strukturované kabeláže rozvaděče stojanového</t>
  </si>
  <si>
    <t>nzs03294</t>
  </si>
  <si>
    <t>19" Stojanový rozvaděč 16U 800x800mm</t>
  </si>
  <si>
    <t>361079091</t>
  </si>
  <si>
    <t>742330022</t>
  </si>
  <si>
    <t>Montáž napájecího panelu do rozvaděče</t>
  </si>
  <si>
    <t>1937850407</t>
  </si>
  <si>
    <t>Montáž strukturované kabeláže příslušenství a ostatní práce k rozvaděčům napájecího panelu</t>
  </si>
  <si>
    <t>nzs03296</t>
  </si>
  <si>
    <t>Napájecí panel PDU 19", 9x ČSN, 1U, kabel 2 m hliníkový</t>
  </si>
  <si>
    <t>-637437328</t>
  </si>
  <si>
    <t>742330023</t>
  </si>
  <si>
    <t>Montáž vyvazovacíhoho panelu 1U</t>
  </si>
  <si>
    <t>-1236082031</t>
  </si>
  <si>
    <t>Montáž strukturované kabeláže příslušenství a ostatní práce k rozvaděčům vyvazovacíhoho panelu 1U</t>
  </si>
  <si>
    <t>nzs03295</t>
  </si>
  <si>
    <t>19" vyvazovací panel 1U 5x plastové oko 75mm, rádius</t>
  </si>
  <si>
    <t>-149636805</t>
  </si>
  <si>
    <t>742330024</t>
  </si>
  <si>
    <t>Montáž patch panelu 24 portů UTP/FTP</t>
  </si>
  <si>
    <t>1607702857</t>
  </si>
  <si>
    <t>Montáž strukturované kabeláže příslušenství a ostatní práce k rozvaděčům patch panelu 24 portů UTP/FTP</t>
  </si>
  <si>
    <t>nzs03297</t>
  </si>
  <si>
    <t>Patch panel 19" - neosazený</t>
  </si>
  <si>
    <t>-1449465880</t>
  </si>
  <si>
    <t>742410001</t>
  </si>
  <si>
    <t>Montáž systémového zesilovače rozhlasu</t>
  </si>
  <si>
    <t>-410120303</t>
  </si>
  <si>
    <t>Montáž rozhlasu systémového zesilovače</t>
  </si>
  <si>
    <t>NZS001265</t>
  </si>
  <si>
    <t>Zesilovač</t>
  </si>
  <si>
    <t>1093210058</t>
  </si>
  <si>
    <t>Zesilovač 600W, celkem 4 kanály
- Montáž do racku 1U;
- rozdělění výkonu na jednolivé kanály dle zatížení;
- Záložní kanál součástí zesilovače;</t>
  </si>
  <si>
    <t>742410011</t>
  </si>
  <si>
    <t>Montáž vstupního modulu rozhlasové ústředny</t>
  </si>
  <si>
    <t>-1629548062</t>
  </si>
  <si>
    <t>Montáž rozhlasu vstupního modulu rozhlasové ústředny</t>
  </si>
  <si>
    <t>NZS0000124</t>
  </si>
  <si>
    <t>Řídící jednotka NSZ</t>
  </si>
  <si>
    <t>1852613542</t>
  </si>
  <si>
    <t>Řídíci jednotka NZS
- Komunikace po vyhrazené IP síti;
- Zabezpečení kanálů OMNEO;
- Montáž do racku 1U;</t>
  </si>
  <si>
    <t>742410021</t>
  </si>
  <si>
    <t>Montáž manageru napájení a nabíječi akumulátorů rozhlasu</t>
  </si>
  <si>
    <t>-261241538</t>
  </si>
  <si>
    <t>Montáž rozhlasu manageru napájení a nabíječi akumulátorů</t>
  </si>
  <si>
    <t>nzs00016845</t>
  </si>
  <si>
    <t>Napájecí modul</t>
  </si>
  <si>
    <t>-1850766545</t>
  </si>
  <si>
    <t>Multifunkční napájecí zdroj
- Montáž do racku 2U;
- Připojení 1ks AKU max 230Ah;
- integrovaný 6- portový switch s PoE;
- Možnost zapojení až 3 ks zesilovačů;</t>
  </si>
  <si>
    <t>742410081</t>
  </si>
  <si>
    <t>Montáž desky dohledu nad linkami rozhlasu</t>
  </si>
  <si>
    <t>-1490359063</t>
  </si>
  <si>
    <t>Montáž rozhlasu desky dohledu nad linkami</t>
  </si>
  <si>
    <t>nzs013</t>
  </si>
  <si>
    <t>Deska EOL</t>
  </si>
  <si>
    <t>-2000299392</t>
  </si>
  <si>
    <t>Deska EOL reproduktorová</t>
  </si>
  <si>
    <t>742410101</t>
  </si>
  <si>
    <t>Montáž dálkové stanice hlasatele rozhlasu</t>
  </si>
  <si>
    <t>473665231</t>
  </si>
  <si>
    <t>Montáž rozhlasu dálkové stanice hlasatele</t>
  </si>
  <si>
    <t>nzs02145</t>
  </si>
  <si>
    <t>Mikrofonní stanice</t>
  </si>
  <si>
    <t>-546737636</t>
  </si>
  <si>
    <t>Stolní LCD mikrofonní stanice
- Napájení PoE;
- Připojení 2x RJ 45;
- Komunikace pomocí protokolu OMNEO;
- Šifrování AES 128;</t>
  </si>
  <si>
    <t>742410111</t>
  </si>
  <si>
    <t>Montáž klávesnice hlasatele rozhlasu</t>
  </si>
  <si>
    <t>1388016853</t>
  </si>
  <si>
    <t>Montáž rozhlasu klávesnice hlasatele</t>
  </si>
  <si>
    <t>nzs11131365</t>
  </si>
  <si>
    <t>Klavesnice ke stanici hlasatele</t>
  </si>
  <si>
    <t>184606180</t>
  </si>
  <si>
    <t>NZS02879</t>
  </si>
  <si>
    <t>Instalace keystone</t>
  </si>
  <si>
    <t>-23109581</t>
  </si>
  <si>
    <t>nzs03298</t>
  </si>
  <si>
    <t>Keystone FTP CAT 5e</t>
  </si>
  <si>
    <t>277043446</t>
  </si>
  <si>
    <t>nzs03299</t>
  </si>
  <si>
    <t>Patch kabel FTP Cat 5e, délka 1m</t>
  </si>
  <si>
    <t>1521989993</t>
  </si>
  <si>
    <t>nzs03300</t>
  </si>
  <si>
    <t>Patch kabel FTP Cat 5e, délka 2m</t>
  </si>
  <si>
    <t>-27679946</t>
  </si>
  <si>
    <t>nzs367854</t>
  </si>
  <si>
    <t>Montáž akumulátoru</t>
  </si>
  <si>
    <t>-1794811616</t>
  </si>
  <si>
    <t>nzs9832456</t>
  </si>
  <si>
    <t>Akumulátor</t>
  </si>
  <si>
    <t>-353952157</t>
  </si>
  <si>
    <t>Záložní Akumulátor 12V/110Ah</t>
  </si>
  <si>
    <t>742.2.2</t>
  </si>
  <si>
    <t>NZS - reproduktory</t>
  </si>
  <si>
    <t>742410062</t>
  </si>
  <si>
    <t>Montáž reproduktoru podhledového s krytem rozhlasu</t>
  </si>
  <si>
    <t>-705091123</t>
  </si>
  <si>
    <t>Montáž rozhlasu reproduktoru podhledového s krytem</t>
  </si>
  <si>
    <t>NZS084123</t>
  </si>
  <si>
    <t>Podhledový reproduktor s požárním krytem</t>
  </si>
  <si>
    <t>-1003136625</t>
  </si>
  <si>
    <t>Podhledový reproduktor
- Jmenovitý výkon 6W;
- Počet odboček na nejnižší jmenovitý výkon: 4;
- Nejnižší jmenovitý výkon 0,75W;
- Vyzařovací úhel:1kHz/180°, 4kHz/62°;
- IP21;
- Povrchová / zápustná / závěsná montáž;
- požární kryt</t>
  </si>
  <si>
    <t>742410063</t>
  </si>
  <si>
    <t>Montáž reproduktoru nástěnného rozhlasu</t>
  </si>
  <si>
    <t>-1944716273</t>
  </si>
  <si>
    <t>Montáž rozhlasu reproduktoru nástěnného</t>
  </si>
  <si>
    <t>nzs02385</t>
  </si>
  <si>
    <t>Nástenný reproduktor</t>
  </si>
  <si>
    <t>796566146</t>
  </si>
  <si>
    <t>Nástěný reproduktor
- Jmenovitý výkon 6W;
- Počet odboček na nejnižší jmenovitý výkon:4;
- Nejnižší jmenovitý výkon 0,75W;
- Vyzařovací úhel:1kHz/120°, 4kHz55°;
- IP32;
- Možnost povrchové/zápustné montáže;</t>
  </si>
  <si>
    <t>nzs02386</t>
  </si>
  <si>
    <t>Nástěnný reproduktor</t>
  </si>
  <si>
    <t>-843475985</t>
  </si>
  <si>
    <t>Skříňový reproduktor
- Jmenovitý výkon 50W;
- Počet odboček na nejnižší jmenovitý výkon: 4;
- Nejnižší jmenovitý výkon 6,25W;
- Vyzařovací úhel:1kHz/186°, 4kHz/126°;
- IP65;
- Povrchová montáž;</t>
  </si>
  <si>
    <t>742410064</t>
  </si>
  <si>
    <t>Montáž reproduktoru směrového rozhlasu</t>
  </si>
  <si>
    <t>1520160774</t>
  </si>
  <si>
    <t>Montáž rozhlasu reproduktoru směrového</t>
  </si>
  <si>
    <t>nzs02387</t>
  </si>
  <si>
    <t>Tlakový reproduktor</t>
  </si>
  <si>
    <t>-1409659195</t>
  </si>
  <si>
    <t>Tlakový reproduktor
- Jmenovitý výkon 25W;
- Počet odboček na nejnižší jmenovitý výkon: 3;
- Nejnižší jmenovitý výkon 6,25W;
- Vyzařovací úhel:1kHz/70°, 4kHz/25°;
- IP65;
- Povrchová  montáž;</t>
  </si>
  <si>
    <t>742.2.3</t>
  </si>
  <si>
    <t>NZS - kabelové trasy</t>
  </si>
  <si>
    <t>-1517192055</t>
  </si>
  <si>
    <t>741130021</t>
  </si>
  <si>
    <t>Ukončení vodič izolovaný do 2,5 mm2 na svorkovnici</t>
  </si>
  <si>
    <t>1766325034</t>
  </si>
  <si>
    <t>Ukončení vodičů izolovaných s označením a zapojením na svorkovnici s otevřením a uzavřením krytu, průřezu žíly do 2,5 mm2</t>
  </si>
  <si>
    <t>nzs96871</t>
  </si>
  <si>
    <t>"Kabel 1-CSKH-V180+ P15-R - P60-R, PH120-R, P75090-R, PS15 – PS60, B2ca s1d1a1 2x2,5;- Vhodný i pro uložení do země;"</t>
  </si>
  <si>
    <t>-1093541602</t>
  </si>
  <si>
    <t>-1726061442</t>
  </si>
  <si>
    <t>nzs96875</t>
  </si>
  <si>
    <t>Trubka ohebná pod omítku pr. 25</t>
  </si>
  <si>
    <t>185052336</t>
  </si>
  <si>
    <t>nzs96876</t>
  </si>
  <si>
    <t>Kopoflex 40/32</t>
  </si>
  <si>
    <t>-1603652646</t>
  </si>
  <si>
    <t>1814163166</t>
  </si>
  <si>
    <t>nzs96872</t>
  </si>
  <si>
    <t>Kabelové příchytky jednostrané, trasa s funkční integritou při požáru</t>
  </si>
  <si>
    <t>-725785945</t>
  </si>
  <si>
    <t>nzs96873</t>
  </si>
  <si>
    <t>Šrouby do betonu 6,3x35</t>
  </si>
  <si>
    <t>1434584556</t>
  </si>
  <si>
    <t>579674107</t>
  </si>
  <si>
    <t>nzs96877</t>
  </si>
  <si>
    <t>Datový kabel FTP 5e, plášť s třídou reakce B2ca - s1d1a1</t>
  </si>
  <si>
    <t>345892491</t>
  </si>
  <si>
    <t>nzs96878</t>
  </si>
  <si>
    <t>Držák keystonu do podlahové krabice 45 x 22,5 mm</t>
  </si>
  <si>
    <t>302725130</t>
  </si>
  <si>
    <t>-1175782510</t>
  </si>
  <si>
    <t>-2024897936</t>
  </si>
  <si>
    <t>Pol49.1</t>
  </si>
  <si>
    <t>657166969</t>
  </si>
  <si>
    <t>-940213774</t>
  </si>
  <si>
    <t>742.2.4</t>
  </si>
  <si>
    <t>NZS - Nastavení NZS</t>
  </si>
  <si>
    <t>013254000.1</t>
  </si>
  <si>
    <t>369982149</t>
  </si>
  <si>
    <t>742410201</t>
  </si>
  <si>
    <t>Oživení a nastavení ústředny rozhlasu, programování</t>
  </si>
  <si>
    <t>1140632931</t>
  </si>
  <si>
    <t>Montáž rozhlasu nastavení a oživení ústředny rozhlasu a naprogramování</t>
  </si>
  <si>
    <t>742410301</t>
  </si>
  <si>
    <t>Měření impedance rozhlasové ústředny</t>
  </si>
  <si>
    <t>968663250</t>
  </si>
  <si>
    <t>Montáž rozhlasu měření impedance rozhlasové ústředny</t>
  </si>
  <si>
    <t>742410302</t>
  </si>
  <si>
    <t>Měření srozumitelnosti systému rozhlasu</t>
  </si>
  <si>
    <t>285255624</t>
  </si>
  <si>
    <t>Montáž rozhlasu měření srozumitelnosti systému</t>
  </si>
  <si>
    <t>-1278846478</t>
  </si>
  <si>
    <t>-1628478816</t>
  </si>
  <si>
    <t>-16241994</t>
  </si>
  <si>
    <t>742.4.1</t>
  </si>
  <si>
    <t>EKV - Jádro systému</t>
  </si>
  <si>
    <t>M028</t>
  </si>
  <si>
    <t>Licence EKV - verze PRO - nová instalace</t>
  </si>
  <si>
    <t>-648688565</t>
  </si>
  <si>
    <t>742240022</t>
  </si>
  <si>
    <t>Přístupového softwaru k dodanému HW, multilicence</t>
  </si>
  <si>
    <t>1493095564</t>
  </si>
  <si>
    <t>Montáž elekronické kontroly vstupu přístupového softwaru k dodanému HW, multilicence</t>
  </si>
  <si>
    <t>M029</t>
  </si>
  <si>
    <t>Bezkontaktní multitechnologická čtečka, IP připojení RJ 45, napájení pomocí PoE max. 12,95W, kompatibilní s Bluetooth 5.0 LE, dosah až 10m, zabezpečení RSA-1024 a AES-128, RFID varianta 13,56 MHz a varianta 125 kHz a 13,56 MHz, podpora NFC, krytí IP 55 a</t>
  </si>
  <si>
    <t>-696202870</t>
  </si>
  <si>
    <t>742240003</t>
  </si>
  <si>
    <t>Montáž bezkontaktní čipové karty k elektronické kontrole vstupu</t>
  </si>
  <si>
    <t>947760626</t>
  </si>
  <si>
    <t>Montáž elekronické kontroly vstupu bezkontaktní čipová karta</t>
  </si>
  <si>
    <t>M030</t>
  </si>
  <si>
    <t>Bezkontaktní čtečka, připojení USB, RFID  125 kHz a 13,56 MHz</t>
  </si>
  <si>
    <t>769077731</t>
  </si>
  <si>
    <t>742240006</t>
  </si>
  <si>
    <t>Montáž klávesnicové čtečky USB k PC pro načítání karet do programu</t>
  </si>
  <si>
    <t>1402479400</t>
  </si>
  <si>
    <t>Montáž elekronické kontroly vstupu klávesnicová čtečka USB k PC pro načítání karet do programu</t>
  </si>
  <si>
    <t>M031</t>
  </si>
  <si>
    <t>Domovní modulární interkom, připojení pomocí RJ 45,  protokol SIP 2.0, napájení PoE 802.3af, umožňuje připojení čtečky karet, umožňuje volání prostřednictvím IP ústředny, úroveň krytí IP 54, IK08, provozní teplota -40°C až +60°C, umožňuje aktivní upozorně</t>
  </si>
  <si>
    <t>145876127</t>
  </si>
  <si>
    <t>742310002</t>
  </si>
  <si>
    <t>Montáž komunikačního tabla k domácímu telefonu</t>
  </si>
  <si>
    <t>2058307089</t>
  </si>
  <si>
    <t>Montáž domovního telefonu komunikačního tabla</t>
  </si>
  <si>
    <t>M032</t>
  </si>
  <si>
    <t>Rám pro instalaci do zdi, 2 připojitelné moduly</t>
  </si>
  <si>
    <t>1571142502</t>
  </si>
  <si>
    <t>M033</t>
  </si>
  <si>
    <t>Krabice pro instalaci do zdi, 2 moduly</t>
  </si>
  <si>
    <t>-2045071870</t>
  </si>
  <si>
    <t>742310004</t>
  </si>
  <si>
    <t>Montáž elektroinstalační krabice pod tablo domácího telefonu</t>
  </si>
  <si>
    <t>952266623</t>
  </si>
  <si>
    <t>Montáž domovního telefonu elektroinstalační krabice pod tablo</t>
  </si>
  <si>
    <t>M034</t>
  </si>
  <si>
    <t>Bezkontaktní multitechnologická čtečka integrovatelná rámu interkomu,   připojení společné s interkomem pomocí: IP připojení RJ 45, napájení pomocí PoE max. 12,95W, kompatibilní s Bluetooth 4.0 nebo vyšší, dosah až 10m, zabezpečení RSA-1024 a AES-128, RFI</t>
  </si>
  <si>
    <t>1493781976</t>
  </si>
  <si>
    <t>1184107355</t>
  </si>
  <si>
    <t>m050</t>
  </si>
  <si>
    <t>Rám pro instalaci do zdi, 1 modul</t>
  </si>
  <si>
    <t>1380684907</t>
  </si>
  <si>
    <t>m854</t>
  </si>
  <si>
    <t>Krabice pro instalaci do zdi, 1 modul</t>
  </si>
  <si>
    <t>-1551946031</t>
  </si>
  <si>
    <t>-1082997886</t>
  </si>
  <si>
    <t>M035</t>
  </si>
  <si>
    <t>Bezpečnostní relé, dvouvodičové propojení se čtečkou, napájení a datová komunikace se četčkou, obsahuje pasivní výstup NC/NO až 30V /1A</t>
  </si>
  <si>
    <t>-48428747</t>
  </si>
  <si>
    <t>M036</t>
  </si>
  <si>
    <t>IP video telefon, Android, 7" LCD, 16x SIP účtů, 2x RJ45, USB, WIFI, Bluetooth, PoE</t>
  </si>
  <si>
    <t>-622541129</t>
  </si>
  <si>
    <t>742320012</t>
  </si>
  <si>
    <t>Montáž elektromechanického zámku včetně trasy dveřmi a přechodové krabice</t>
  </si>
  <si>
    <t>1014448292</t>
  </si>
  <si>
    <t>Montáž elektricky ovládaných zámků elektromechanických včetně trasy dveřmi a přechodové krabice</t>
  </si>
  <si>
    <t>M037</t>
  </si>
  <si>
    <t>Elektromechanický, samozamykací zámek hluboký zámek s reverzním režimem, napájení 12Vdc/24Vdc</t>
  </si>
  <si>
    <t>1579061496</t>
  </si>
  <si>
    <t>M038</t>
  </si>
  <si>
    <t>Kabel s konektorem</t>
  </si>
  <si>
    <t>133937771</t>
  </si>
  <si>
    <t>M039</t>
  </si>
  <si>
    <t>Kabelová průchodka</t>
  </si>
  <si>
    <t>-711545517</t>
  </si>
  <si>
    <t>M040</t>
  </si>
  <si>
    <t>Protiplech</t>
  </si>
  <si>
    <t>-599558483</t>
  </si>
  <si>
    <t>742.4.2</t>
  </si>
  <si>
    <t>EKV - kabelové trasy</t>
  </si>
  <si>
    <t>741330634</t>
  </si>
  <si>
    <t>Montáž relé pomocné vestavné v krytu s kontakty 4P se zapojením vodičů</t>
  </si>
  <si>
    <t>-837373870</t>
  </si>
  <si>
    <t>Montáž relé pomocných se zapojením vodičů vestavných v krytu s kontakty 4P</t>
  </si>
  <si>
    <t>M044</t>
  </si>
  <si>
    <t>47055155</t>
  </si>
  <si>
    <t>ekv1488</t>
  </si>
  <si>
    <t>1210840859</t>
  </si>
  <si>
    <t>1795952889</t>
  </si>
  <si>
    <t>34571072</t>
  </si>
  <si>
    <t>trubka elektroinstalační ohebná z PVC (EN) 2320</t>
  </si>
  <si>
    <t>-1445301943</t>
  </si>
  <si>
    <t>742110506</t>
  </si>
  <si>
    <t>Montáž krabic pro slaboproud zapuštěných plastových odbočných univerzálních s víčkem</t>
  </si>
  <si>
    <t>507336321</t>
  </si>
  <si>
    <t>Montáž krabic elektroinstalačních s víčkem zapuštěných plastových odbočných univerzálních</t>
  </si>
  <si>
    <t>M041</t>
  </si>
  <si>
    <t>Propojovací krabice</t>
  </si>
  <si>
    <t>-516848821</t>
  </si>
  <si>
    <t>-1339072806</t>
  </si>
  <si>
    <t>ekv1484</t>
  </si>
  <si>
    <t>Napájecí kabel CYSY 2x1,5mm</t>
  </si>
  <si>
    <t>2080251861</t>
  </si>
  <si>
    <t>742240008</t>
  </si>
  <si>
    <t>Montáž spínavého zdroje s krytem 12V, 3,5 A s akumulátorem 12V/17 Ah k elektronické kontrole vstupu</t>
  </si>
  <si>
    <t>-532630580</t>
  </si>
  <si>
    <t>Montáž elekronické kontroly vstupu spínavého zdroje s krytem 12V, 3,5 A s akumulátorem 12V/17 Ah</t>
  </si>
  <si>
    <t>M042</t>
  </si>
  <si>
    <t>Spínaný napájecí zdroj 27,6 V ss / 2 A v krytu, aku max. 2 x 7 Ah, technologické výstupy výpadek napájení, AKU,</t>
  </si>
  <si>
    <t>-921941814</t>
  </si>
  <si>
    <t>M043</t>
  </si>
  <si>
    <t>Akumulátor 12V/4Ah.</t>
  </si>
  <si>
    <t>-1972187821</t>
  </si>
  <si>
    <t>742330011</t>
  </si>
  <si>
    <t>Montáž zařízení do rozvaděče (switch, UPS, DVR, server) bez nastavení</t>
  </si>
  <si>
    <t>1878998188</t>
  </si>
  <si>
    <t>Montáž strukturované kabeláže zařízení do rozvaděče switche, UPS, DVR, server bez nastavení</t>
  </si>
  <si>
    <t>ekv1486</t>
  </si>
  <si>
    <t>UPS pro EKV, rackové provedení, velikost 2U, připojení až 10 externích baterií o napětí 48V, kapacita UPS 600W/750VA</t>
  </si>
  <si>
    <t>-1899831046</t>
  </si>
  <si>
    <t>ekv1487</t>
  </si>
  <si>
    <t>Externí baterie pro UPS, externí baterie do racku velikost 2U, vstupní napětí baterie 48V</t>
  </si>
  <si>
    <t>2117436699</t>
  </si>
  <si>
    <t>742.4.3</t>
  </si>
  <si>
    <t>EKV - Ostatní</t>
  </si>
  <si>
    <t>013254000.3</t>
  </si>
  <si>
    <t>1735146903</t>
  </si>
  <si>
    <t>1958786154</t>
  </si>
  <si>
    <t>Pol49.2</t>
  </si>
  <si>
    <t>799557578</t>
  </si>
  <si>
    <t>654239074</t>
  </si>
  <si>
    <t>Pol59.1</t>
  </si>
  <si>
    <t>-238967933</t>
  </si>
  <si>
    <t>Pol63.1</t>
  </si>
  <si>
    <t>-1443311793</t>
  </si>
  <si>
    <t>Pol64.1</t>
  </si>
  <si>
    <t>-460087530</t>
  </si>
  <si>
    <t>742.3</t>
  </si>
  <si>
    <t>PZTS - poplachový zabezpečovací a tísňový systém</t>
  </si>
  <si>
    <t>742.3.1</t>
  </si>
  <si>
    <t>742220003</t>
  </si>
  <si>
    <t>Montáž ústředny PZTS přes 48 do 520 zón a 32 podsystémů s komunikátorem na PCO a zdrojem</t>
  </si>
  <si>
    <t>173912761</t>
  </si>
  <si>
    <t>Montáž ústředny PZTS s komunikátorem na PCO a zdrojem přes 48 do 520 zón a 32 podsystémů</t>
  </si>
  <si>
    <t>ADI.0031673.URS</t>
  </si>
  <si>
    <t>Ústředna až 264 zón a 32 grup v krytu bez klávesnice s komunikátorem a zdrojem</t>
  </si>
  <si>
    <t>123989956</t>
  </si>
  <si>
    <t>742220031</t>
  </si>
  <si>
    <t>Montáž koncentrátoru nebo expanderu v krytu</t>
  </si>
  <si>
    <t>1628341139</t>
  </si>
  <si>
    <t>Montáž koncentrátoru nebo expanderu pro PZTS</t>
  </si>
  <si>
    <t>ADI.0031700.URS</t>
  </si>
  <si>
    <t>Koncentrátor v kovovém krytu pro 8 zón se 4 PGM výstupy</t>
  </si>
  <si>
    <t>-391544367</t>
  </si>
  <si>
    <t>742220051</t>
  </si>
  <si>
    <t>Montáž krabice pro expander s uložením na omítku</t>
  </si>
  <si>
    <t>-1792821551</t>
  </si>
  <si>
    <t>Montáž krabice pro expander uložené na omítce</t>
  </si>
  <si>
    <t>742220141</t>
  </si>
  <si>
    <t>Montáž ovládací klávesnice pro dodanou ústřednu</t>
  </si>
  <si>
    <t>-1932911283</t>
  </si>
  <si>
    <t>Montáž klávesnice pro dodanou ústřednu</t>
  </si>
  <si>
    <t>ADI.0031687.URS</t>
  </si>
  <si>
    <t>MK8 LCD klávesnice pro ústředny Galaxy Flex a Dimension</t>
  </si>
  <si>
    <t>-826367103</t>
  </si>
  <si>
    <t>742220161</t>
  </si>
  <si>
    <t>Montáž akumulátoru 12V</t>
  </si>
  <si>
    <t>-1299801951</t>
  </si>
  <si>
    <t>ADI.0033184.URS</t>
  </si>
  <si>
    <t>Akumulátor 12V / 18Ah se šroubovými svorkami M5 a životností až 3 roky</t>
  </si>
  <si>
    <t>1548290832</t>
  </si>
  <si>
    <t>742220172</t>
  </si>
  <si>
    <t>Montáž komunikátoru GSM do ústředny</t>
  </si>
  <si>
    <t>-1680596159</t>
  </si>
  <si>
    <t>Montáž komunikátoru do ústředny GSM</t>
  </si>
  <si>
    <t>ADI.0031692.URS</t>
  </si>
  <si>
    <t>Systémový GSM modul v kovovém krytu pro posílání SMS a volání uživateli</t>
  </si>
  <si>
    <t>540685389</t>
  </si>
  <si>
    <t>742220211</t>
  </si>
  <si>
    <t>Montáž zálohového napájecího zdroje s dobíječem a akumulátorem</t>
  </si>
  <si>
    <t>1456406087</t>
  </si>
  <si>
    <t>ADI.0033075.URS</t>
  </si>
  <si>
    <t>Spínaný zdroj v kov. krytu 13,8Vss/3A s výstupy, LED disp., prostor pro AKU 17Ah</t>
  </si>
  <si>
    <t>1285553607</t>
  </si>
  <si>
    <t>742.3.2</t>
  </si>
  <si>
    <t>742220053</t>
  </si>
  <si>
    <t>Montáž krabice propojovací pro magnetický kontakt</t>
  </si>
  <si>
    <t>1051653562</t>
  </si>
  <si>
    <t>Montáž krabice pro magnetický kontakt propojovací</t>
  </si>
  <si>
    <t>ADI.0033267.URS</t>
  </si>
  <si>
    <t>Plastová nízká propojovací krabice, 5+1 šroubovací svorka</t>
  </si>
  <si>
    <t>-913261795</t>
  </si>
  <si>
    <t>742220232</t>
  </si>
  <si>
    <t>Montáž detektoru na stěnu nebo na strop</t>
  </si>
  <si>
    <t>-281408157</t>
  </si>
  <si>
    <t>Montáž příslušenství pro PZTS detektor na stěnu nebo na strop</t>
  </si>
  <si>
    <t>ADI.0032267.URS</t>
  </si>
  <si>
    <t>PIR detektor se zrcadlovou optikou, dosahem 15m a funkcí PET</t>
  </si>
  <si>
    <t>944450652</t>
  </si>
  <si>
    <t>771099643</t>
  </si>
  <si>
    <t>ADI.0032382.URS</t>
  </si>
  <si>
    <t>Detektor tříštění skla s dosahem až 7,6m i pro skla s fóliemi</t>
  </si>
  <si>
    <t>-652412001</t>
  </si>
  <si>
    <t>742220235</t>
  </si>
  <si>
    <t>Montáž magnetického kontaktu povrchového</t>
  </si>
  <si>
    <t>-354521985</t>
  </si>
  <si>
    <t>Montáž příslušenství pro PZTS magnetický kontakt povrchový</t>
  </si>
  <si>
    <t>ADI.0032440.URS</t>
  </si>
  <si>
    <t>MG kontakt povrchový čtyřdrátový s pracovní mezerou 25mm, kabel 6m</t>
  </si>
  <si>
    <t>-391191175</t>
  </si>
  <si>
    <t>742.3.3</t>
  </si>
  <si>
    <t>741120101</t>
  </si>
  <si>
    <t>Montáž vodičů izolovaných měděných bez ukončení uložených v trubkách nebo lištách zatažených plných a laněných s PVC pláštěm, bezhalogenových, ohniodolných (CY, CHAH-R(V)) průřezu žíly 0,15 až 16 mm2</t>
  </si>
  <si>
    <t>-436425072</t>
  </si>
  <si>
    <t>R742202003177</t>
  </si>
  <si>
    <t>ohebný kabel s Cu jádrem PVC izolace vodičů PVC plášť 3x1.5mm</t>
  </si>
  <si>
    <t>-1763553696</t>
  </si>
  <si>
    <t>741920113.HLT</t>
  </si>
  <si>
    <t>Ucpávka prostupu tmel CP 611A kabelové chráničky D přes 20 do 30 mm stěnou tl 100 mm požární odolnost EI 90</t>
  </si>
  <si>
    <t>325963901</t>
  </si>
  <si>
    <t>1388344598</t>
  </si>
  <si>
    <t>742110005</t>
  </si>
  <si>
    <t>Montáž trubek pro slaboproud plastových ohebných uložených v podlaze</t>
  </si>
  <si>
    <t>-518073939</t>
  </si>
  <si>
    <t>Montáž trubek elektroinstalačních plastových ohebných uložených v podlaze</t>
  </si>
  <si>
    <t>34571073</t>
  </si>
  <si>
    <t>trubka elektroinstalační ohebná z PVC (EN) 2325</t>
  </si>
  <si>
    <t>-2026727754</t>
  </si>
  <si>
    <t>1000*1,05 "Přepočtené koeficientem množství</t>
  </si>
  <si>
    <t>34571074</t>
  </si>
  <si>
    <t>trubka elektroinstalační ohebná z PVC (EN) 2332</t>
  </si>
  <si>
    <t>1749055693</t>
  </si>
  <si>
    <t>1235719976</t>
  </si>
  <si>
    <t>40*1,05 "Přepočtené koeficientem množství</t>
  </si>
  <si>
    <t>742110041</t>
  </si>
  <si>
    <t>Montáž lišt vkládacích pro slaboproud</t>
  </si>
  <si>
    <t>2043818924</t>
  </si>
  <si>
    <t>Montáž lišt elektroinstalačních vkládacích</t>
  </si>
  <si>
    <t>34571004</t>
  </si>
  <si>
    <t>lišta elektroinstalační hranatá PVC 20x20mm</t>
  </si>
  <si>
    <t>-1584130259</t>
  </si>
  <si>
    <t>34571008</t>
  </si>
  <si>
    <t>lišta elektroinstalační hranatá PVC 40x40mm</t>
  </si>
  <si>
    <t>1487464788</t>
  </si>
  <si>
    <t>142,857142857143*1,05 "Přepočtené koeficientem množství</t>
  </si>
  <si>
    <t>742121001.1</t>
  </si>
  <si>
    <t>-1497237033</t>
  </si>
  <si>
    <t>R742202003178</t>
  </si>
  <si>
    <t>datový kabel Cat.5e FTP LSOH</t>
  </si>
  <si>
    <t>-1213042991</t>
  </si>
  <si>
    <t>742121001.2</t>
  </si>
  <si>
    <t>383004723</t>
  </si>
  <si>
    <t>34121044</t>
  </si>
  <si>
    <t>kabel sdělovací pro zapojení detektorů systému PZTS</t>
  </si>
  <si>
    <t>594706429</t>
  </si>
  <si>
    <t>742.3.4</t>
  </si>
  <si>
    <t>Nastavení PZTS</t>
  </si>
  <si>
    <t>013254000.2</t>
  </si>
  <si>
    <t>1973021556</t>
  </si>
  <si>
    <t>742220401</t>
  </si>
  <si>
    <t>Programování základních parametrů ústředny PZTS</t>
  </si>
  <si>
    <t>1987748735</t>
  </si>
  <si>
    <t>Nastavení a oživení PZTS programování základních parametrů ústředny</t>
  </si>
  <si>
    <t>742220402</t>
  </si>
  <si>
    <t>Programování systému na jeden detektor PZTS</t>
  </si>
  <si>
    <t>-1589228820</t>
  </si>
  <si>
    <t>Nastavení a oživení PZTS programování systému na jeden detektor</t>
  </si>
  <si>
    <t>742220411</t>
  </si>
  <si>
    <t>Oživení systému na jeden detektor PZTS</t>
  </si>
  <si>
    <t>993789535</t>
  </si>
  <si>
    <t>Nastavení a oživení PZTS oživení systému na jeden detektor</t>
  </si>
  <si>
    <t>742220511</t>
  </si>
  <si>
    <t>Výchozí revize systému PZTS</t>
  </si>
  <si>
    <t>-1645784134</t>
  </si>
  <si>
    <t>Zkoušky a revize PZTS revize výchozí systému PZTS</t>
  </si>
  <si>
    <t>-1415721152</t>
  </si>
  <si>
    <t>-110620871</t>
  </si>
  <si>
    <t>674806784</t>
  </si>
  <si>
    <t>742.5</t>
  </si>
  <si>
    <t>CCTV - kamerový systém</t>
  </si>
  <si>
    <t>742.5.1</t>
  </si>
  <si>
    <t>220450002</t>
  </si>
  <si>
    <t>Montáž switche datového</t>
  </si>
  <si>
    <t>-1262849159</t>
  </si>
  <si>
    <t>ADI.0050836.URS</t>
  </si>
  <si>
    <t>Switch 24x PoE +Gigabit, 4x 10Gigabit SFP+, 128Gbp, 370W</t>
  </si>
  <si>
    <t>194771348</t>
  </si>
  <si>
    <t>ADI.0050872.URS</t>
  </si>
  <si>
    <t>SFP+ Single Mode, 10 Gigabit, LC Module (10km)</t>
  </si>
  <si>
    <t>2004671752</t>
  </si>
  <si>
    <t>ADI.0051566.URS</t>
  </si>
  <si>
    <t>Patch kabel Solarix 9/125 LCpc/LCpc SM OS1 1m duplex SXPC-LC/LC-PC-OS1-1M-D</t>
  </si>
  <si>
    <t>-1983771716</t>
  </si>
  <si>
    <t>742230001</t>
  </si>
  <si>
    <t>Montáž DVR nebo NAS, nahrávacího zařízení pro kamery</t>
  </si>
  <si>
    <t>471851996</t>
  </si>
  <si>
    <t>Montáž kamerového systému DVR nebo NAS, nahrávacího zařízení pro kamery</t>
  </si>
  <si>
    <t>ADI.0060997.URS</t>
  </si>
  <si>
    <t>Výkonný NVR pro 32 IP kamer, až 12MP, HDMI, 4K, H.265, I/O, bez HDD</t>
  </si>
  <si>
    <t>1424442405</t>
  </si>
  <si>
    <t>ADI.0068568.URS</t>
  </si>
  <si>
    <t>Přídavný HDD k rekordérům, 4TB, WD nová řada PURZ</t>
  </si>
  <si>
    <t>522619727</t>
  </si>
  <si>
    <t>742230002</t>
  </si>
  <si>
    <t>Montáž PC pro sledování kamerového systému, OS, monitor, klávesnice myš</t>
  </si>
  <si>
    <t>-252841691</t>
  </si>
  <si>
    <t>Montáž kamerového systému PC pro sledování kamerového systému, OS, monitor, klávesnice myš</t>
  </si>
  <si>
    <t>M001</t>
  </si>
  <si>
    <t>Klientská stanice: Počítač Intel Core i5 12400 Alder Lake 4.4 GHz, Intel UHD Graphics 730, RAM 8GB DDR4, SSD 512 GB, Bez mechaniky, Wi-Fi, HDMI a DisplayPort, 4× USB 3.2, 4× USB 2.0, typ skříně: Desktop, myš a klávesnice, Windows 11 Pro,</t>
  </si>
  <si>
    <t>-522473793</t>
  </si>
  <si>
    <t>M002</t>
  </si>
  <si>
    <t>LCD monitor prohnutý, Full HD 1920 × 1080, VA, 16:9, 1 ms, 165Hz, FreeSync, 8bit, 250 cd/m2, kontrast 3000:1, DisplayPort,HDMI 1.4, sluchátkový výstup, VESA</t>
  </si>
  <si>
    <t>353477550</t>
  </si>
  <si>
    <t>-1946833660</t>
  </si>
  <si>
    <t>M003</t>
  </si>
  <si>
    <t>UPS, rackové provedení, velikost 2U, připojení až 10 externích baterií o napětí 48V, kapacita UPS 600W/750VA</t>
  </si>
  <si>
    <t>-58208933</t>
  </si>
  <si>
    <t>M004</t>
  </si>
  <si>
    <t>1427442633</t>
  </si>
  <si>
    <t>742.5.2</t>
  </si>
  <si>
    <t>kamery</t>
  </si>
  <si>
    <t>742230003</t>
  </si>
  <si>
    <t>Montáž venkovní kamery</t>
  </si>
  <si>
    <t>-1667432450</t>
  </si>
  <si>
    <t>Montáž kamerového systému venkovní kamery</t>
  </si>
  <si>
    <t>ADI.0030193.URS</t>
  </si>
  <si>
    <t>IP bullet kamera, 2MP, MZVF 2.7-13.5mm, WDR 120dB, IR 50m, ePoE, AI, IP67</t>
  </si>
  <si>
    <t>1564529787</t>
  </si>
  <si>
    <t>742230004</t>
  </si>
  <si>
    <t>Montáž vnitřní kamery</t>
  </si>
  <si>
    <t>2063203615</t>
  </si>
  <si>
    <t>Montáž kamerového systému vnitřní kamery</t>
  </si>
  <si>
    <t>ADI.0030416.URS</t>
  </si>
  <si>
    <t>IP dome kamera, 2MP, MZVF 2.7-13.5mm, WDR 120dB, IR 40m, ePoE, AI, IP67</t>
  </si>
  <si>
    <t>326826839</t>
  </si>
  <si>
    <t>742.5.3</t>
  </si>
  <si>
    <t>Nastavení CCTV</t>
  </si>
  <si>
    <t>013254000.4</t>
  </si>
  <si>
    <t>749445593</t>
  </si>
  <si>
    <t>742230102</t>
  </si>
  <si>
    <t>Instalace a nastavení SW pro sledování kamer</t>
  </si>
  <si>
    <t>257305384</t>
  </si>
  <si>
    <t>Montáž kamerového systému nastavení a instalace instalace a nastavení SW pro sledování kamer</t>
  </si>
  <si>
    <t>742230103</t>
  </si>
  <si>
    <t>Nastavení záběru podle přání uživatele</t>
  </si>
  <si>
    <t>1580642827</t>
  </si>
  <si>
    <t>Montáž kamerového systému nastavení a instalace nastavení záběru podle přání uživatele</t>
  </si>
  <si>
    <t>Pol49.3</t>
  </si>
  <si>
    <t>-1893083898</t>
  </si>
  <si>
    <t>Pol59.2</t>
  </si>
  <si>
    <t>409682655</t>
  </si>
  <si>
    <t>1662783389</t>
  </si>
  <si>
    <t>Pol64.2</t>
  </si>
  <si>
    <t>693943728</t>
  </si>
  <si>
    <t>742.6</t>
  </si>
  <si>
    <t>Sk - strukturovaná kabeláž</t>
  </si>
  <si>
    <t>742.6.5</t>
  </si>
  <si>
    <t>SK - ostatní</t>
  </si>
  <si>
    <t>013254000.5</t>
  </si>
  <si>
    <t>-1736003927</t>
  </si>
  <si>
    <t>-1507215212</t>
  </si>
  <si>
    <t>sk5756</t>
  </si>
  <si>
    <t>-116089955</t>
  </si>
  <si>
    <t>Trubka pevná PVC, průměr 120 mm</t>
  </si>
  <si>
    <t>742110107</t>
  </si>
  <si>
    <t>Montáž kabelového žlabu pro slaboproud drátěného 500/100 mm</t>
  </si>
  <si>
    <t>-1685827980</t>
  </si>
  <si>
    <t>Montáž kabelového žlabu drátěného 500/100 mm</t>
  </si>
  <si>
    <t>34575602</t>
  </si>
  <si>
    <t>žlab kabelový drátěný galvanicky zinkovaný 500/100mm</t>
  </si>
  <si>
    <t>1686109480</t>
  </si>
  <si>
    <t>742330101</t>
  </si>
  <si>
    <t>Měření metalického segmentu s vyhotovením protokolu</t>
  </si>
  <si>
    <t>-455609295</t>
  </si>
  <si>
    <t>Montáž strukturované kabeláže měření segmentu metalického s vyhotovením protokolu</t>
  </si>
  <si>
    <t>742330102</t>
  </si>
  <si>
    <t>Měření optického segmentu, měření útlumu, 2 okna</t>
  </si>
  <si>
    <t>-416730468</t>
  </si>
  <si>
    <t>Montáž strukturované kabeláže měření segmentu optického, měření útlumu, 2 okna</t>
  </si>
  <si>
    <t>-420613534</t>
  </si>
  <si>
    <t>-1697811614</t>
  </si>
  <si>
    <t>Pol49.4</t>
  </si>
  <si>
    <t>-163453226</t>
  </si>
  <si>
    <t>-1073151588</t>
  </si>
  <si>
    <t>Pol59.3</t>
  </si>
  <si>
    <t>211862148</t>
  </si>
  <si>
    <t>Pol63.2</t>
  </si>
  <si>
    <t>-1664315696</t>
  </si>
  <si>
    <t>Pol64.3</t>
  </si>
  <si>
    <t>664294946</t>
  </si>
  <si>
    <t>742.6.1</t>
  </si>
  <si>
    <t>SK - Datové racky</t>
  </si>
  <si>
    <t>742330001</t>
  </si>
  <si>
    <t>Montáž rozvaděče nástěnného</t>
  </si>
  <si>
    <t>-1758230241</t>
  </si>
  <si>
    <t>Montáž strukturované kabeláže rozvaděče nástěnného</t>
  </si>
  <si>
    <t>-519033486</t>
  </si>
  <si>
    <t>-2062554646</t>
  </si>
  <si>
    <t>809955933</t>
  </si>
  <si>
    <t>-355734047</t>
  </si>
  <si>
    <t>742330026</t>
  </si>
  <si>
    <t>Montáž panelu pro 24 x optický konektor</t>
  </si>
  <si>
    <t>-1212677469</t>
  </si>
  <si>
    <t>Montáž strukturované kabeláže příslušenství a ostatní práce k rozvaděčům panelu pro 24 x optický konektor včetně vany</t>
  </si>
  <si>
    <t>742330028</t>
  </si>
  <si>
    <t>Montáž konektoru SM, MM, 50/125 um</t>
  </si>
  <si>
    <t>541873950</t>
  </si>
  <si>
    <t>Montáž strukturované kabeláže příslušenství a ostatní práce k rozvaděčům konektoru MM/SM</t>
  </si>
  <si>
    <t>742330031</t>
  </si>
  <si>
    <t>Teplem smrštitelná ochrana sváru</t>
  </si>
  <si>
    <t>755078979</t>
  </si>
  <si>
    <t>Montáž strukturované kabeláže příslušenství a ostatní práce k rozvaděčům teplem smrštitelná ochrana sváru</t>
  </si>
  <si>
    <t>2*(24+12+12)</t>
  </si>
  <si>
    <t>742330052</t>
  </si>
  <si>
    <t>Popis portů patchpanelu</t>
  </si>
  <si>
    <t>-1185411017</t>
  </si>
  <si>
    <t>Montáž strukturované kabeláže zásuvek datových popis portů patchpanelu</t>
  </si>
  <si>
    <t>7*48</t>
  </si>
  <si>
    <t>M011</t>
  </si>
  <si>
    <t>19" datový rozvaděč S-Rack 47U 800x800 mm,  perforované dveře 2křídlé, v předu i vzadu, perforace 80%, zátěž 600kg, 2 páry vertikálních lišt, bočnice odnímatelné, kompletně připravené a pospojované zemnění,  RAL 7035+5005, s kolečky</t>
  </si>
  <si>
    <t>972693801</t>
  </si>
  <si>
    <t>SK358753</t>
  </si>
  <si>
    <t>19"patchpanel 1U 48x preLink RJ45 Cat.6a, AWG 24-22, osazený + příslušenství</t>
  </si>
  <si>
    <t>-73976576</t>
  </si>
  <si>
    <t>M012</t>
  </si>
  <si>
    <t>Perforované dvere 80 %, 2krídlé pro S-RACK DT 47U 800mm</t>
  </si>
  <si>
    <t>1351992392</t>
  </si>
  <si>
    <t>M013</t>
  </si>
  <si>
    <t>19" vyvaz.kovový panel,5x velké kovové oko, 1U, barva šedá</t>
  </si>
  <si>
    <t>179337327</t>
  </si>
  <si>
    <t>M014</t>
  </si>
  <si>
    <t>Napájecí panel PDU 19", 9x ČSN, 1U, kabel 2 m</t>
  </si>
  <si>
    <t>-1224145225</t>
  </si>
  <si>
    <t>M015</t>
  </si>
  <si>
    <t>vertikální vyvazovací panel 47U</t>
  </si>
  <si>
    <t>-487452409</t>
  </si>
  <si>
    <t>M016</t>
  </si>
  <si>
    <t>Optická vana 19", 1U, 24x SC, včetně pigtailů, spojek, kazet a ochran</t>
  </si>
  <si>
    <t>-815842455</t>
  </si>
  <si>
    <t>M017</t>
  </si>
  <si>
    <t>Optická vana 19", 1U, 12x SC, včetně pigtailů, spojek, kazet a ochran</t>
  </si>
  <si>
    <t>1532375436</t>
  </si>
  <si>
    <t>M018</t>
  </si>
  <si>
    <t>19" stojanový rozvadec S-RACK 26U 800 x 800mm, skleněné dveře s bezpečnostním sklem (4mm), zátěž 600kg, 2 páry vertikálních lišt, bočnice odnímatelné, kompletně připravené a pospojované zemnění,  RAL 7035+5005</t>
  </si>
  <si>
    <t>-873801315</t>
  </si>
  <si>
    <t>M019</t>
  </si>
  <si>
    <t>-1848552801</t>
  </si>
  <si>
    <t>-1339947046</t>
  </si>
  <si>
    <t>1719057404</t>
  </si>
  <si>
    <t>M020</t>
  </si>
  <si>
    <t>Nást.rozvaděč jednodílný,12U,š. 600mm,hloubka 450mm, skleněné dveře s bezpečnostním sklem (4mm), zátěž 100kg, 2 páry vertikálních lišt, bočnice odnímatelné, kompletně připravené a pospojované zemnění,  RAL 7035+5005</t>
  </si>
  <si>
    <t>-29068273</t>
  </si>
  <si>
    <t>M021</t>
  </si>
  <si>
    <t>1295955667</t>
  </si>
  <si>
    <t>M022</t>
  </si>
  <si>
    <t>-1487894713</t>
  </si>
  <si>
    <t>-1284634033</t>
  </si>
  <si>
    <t>742.6.2</t>
  </si>
  <si>
    <t>SK - Kabelové trasy</t>
  </si>
  <si>
    <t>541053057</t>
  </si>
  <si>
    <t>M026</t>
  </si>
  <si>
    <t>Trubka ohebná pr 32</t>
  </si>
  <si>
    <t>1567382233</t>
  </si>
  <si>
    <t>M027</t>
  </si>
  <si>
    <t>Trubka ohebna pr 40</t>
  </si>
  <si>
    <t>-571221764</t>
  </si>
  <si>
    <t>SK358757</t>
  </si>
  <si>
    <t>Chránička optického kabelu HDPE 40/32</t>
  </si>
  <si>
    <t>1356344047</t>
  </si>
  <si>
    <t>SK358756</t>
  </si>
  <si>
    <t>Mikrotrubička 10/8 HDPE</t>
  </si>
  <si>
    <t>1347913453</t>
  </si>
  <si>
    <t>SK358758</t>
  </si>
  <si>
    <t>spojka HDPE</t>
  </si>
  <si>
    <t>-464376379</t>
  </si>
  <si>
    <t>SK358759</t>
  </si>
  <si>
    <t>koncovka pro chráničky optického kabelu HDPE 40</t>
  </si>
  <si>
    <t>5736807</t>
  </si>
  <si>
    <t>1704818482</t>
  </si>
  <si>
    <t>1860409873</t>
  </si>
  <si>
    <t>M023</t>
  </si>
  <si>
    <t>Elektro instalační lišta 20x20mm</t>
  </si>
  <si>
    <t>-421114047</t>
  </si>
  <si>
    <t>M024</t>
  </si>
  <si>
    <t>Elektro instalační lišta 40x40mm</t>
  </si>
  <si>
    <t>-461341059</t>
  </si>
  <si>
    <t>M025</t>
  </si>
  <si>
    <t>Elektro instalační lišta 110x70mm</t>
  </si>
  <si>
    <t>401855957</t>
  </si>
  <si>
    <t>-111463526</t>
  </si>
  <si>
    <t>SK358740</t>
  </si>
  <si>
    <t>Kabel U/UTP Cat.6a 500 MHz, 4x2xAWG23/1</t>
  </si>
  <si>
    <t>-509385636</t>
  </si>
  <si>
    <t>SK358760</t>
  </si>
  <si>
    <t>Univerzální FO kabel A/I-DQ(ZN)BH 8x 9/125?m OS2,LS0H, Dca_x000D_
Nekovové prvky, ochrana proti hlodavcum, cerný plášt, 6mm, 1250N - k propojení datových racků</t>
  </si>
  <si>
    <t>-1223970688</t>
  </si>
  <si>
    <t>Univerzální FO kabel A/I-DQ(ZN)BH 8x 9/125?m OS2,LS0H, Dca
Nekovové prvky, ochrana proti hlodavcum, cerný plášt, 6mm, 1250N - k propojení datových racků</t>
  </si>
  <si>
    <t>SK358762</t>
  </si>
  <si>
    <t>Vaření optických spojů</t>
  </si>
  <si>
    <t>2111175460</t>
  </si>
  <si>
    <t>742330042</t>
  </si>
  <si>
    <t>Montáž datové dvouzásuvky</t>
  </si>
  <si>
    <t>-250868936</t>
  </si>
  <si>
    <t>Montáž strukturované kabeláže zásuvek datových pod omítku, do nábytku, do parapetního žlabu nebo podlahové krabice dvouzásuvky</t>
  </si>
  <si>
    <t>SK358744</t>
  </si>
  <si>
    <t>1333342283</t>
  </si>
  <si>
    <t>SK358745</t>
  </si>
  <si>
    <t>Konektor RJ-45 UTP Cat.6a pro instalacní kabel</t>
  </si>
  <si>
    <t>1201772650</t>
  </si>
  <si>
    <t>SK358747</t>
  </si>
  <si>
    <t>Zásuvka datová 2xRJ 45, kompletní, dle sandardu investora</t>
  </si>
  <si>
    <t>1918315463</t>
  </si>
  <si>
    <t>SK358748</t>
  </si>
  <si>
    <t>Zásuvka UTP Cat 6a na DIN lištu</t>
  </si>
  <si>
    <t>530258507</t>
  </si>
  <si>
    <t>SK58811</t>
  </si>
  <si>
    <t>Osazení optického patch cordu/metalického patch cordu</t>
  </si>
  <si>
    <t>-1985144231</t>
  </si>
  <si>
    <t>SK358761</t>
  </si>
  <si>
    <t>Univerzální FO kabel A/I-DQ(ZN)BH 4x 9/125?m OS2,LS0H, Dca,_x000D_
Nekovové prvky, ochrana proti hlodavcum, cerný plášt, 6mm, 1250N</t>
  </si>
  <si>
    <t>1370046737</t>
  </si>
  <si>
    <t>Univerzální FO kabel A/I-DQ(ZN)BH 4x 9/125?m OS2,LS0H, Dca,
Nekovové prvky, ochrana proti hlodavcum, cerný plášt, 6mm, 1250N</t>
  </si>
  <si>
    <t>SK358742</t>
  </si>
  <si>
    <t>Optický propojovací kabel duplex SC‑SC 9/125 SM, 1m</t>
  </si>
  <si>
    <t>-1709058823</t>
  </si>
  <si>
    <t>SK358749</t>
  </si>
  <si>
    <t>DualBoot LED patchkabel 2xRJ45 UTP Cat.6a, šedá, 1m</t>
  </si>
  <si>
    <t>-587440857</t>
  </si>
  <si>
    <t>SK358750</t>
  </si>
  <si>
    <t>DualBoot LED patchkabel 2xRJ45 UTP Cat.6a, šedá, 2m</t>
  </si>
  <si>
    <t>-221800669</t>
  </si>
  <si>
    <t>SK358751</t>
  </si>
  <si>
    <t>DualBoot LED patchkabel 2xRJ45 UTP Cat.6a, šedá, 3m</t>
  </si>
  <si>
    <t>1447573432</t>
  </si>
  <si>
    <t>SK358752</t>
  </si>
  <si>
    <t>DualBoot LED patchkabel 2xRJ45 UTP Cat.6a, šedá, 5m</t>
  </si>
  <si>
    <t>997217513</t>
  </si>
  <si>
    <t>SK358741</t>
  </si>
  <si>
    <t>SFP Konektor 1Gb, SM, LC</t>
  </si>
  <si>
    <t>-1191935114</t>
  </si>
  <si>
    <t>SK358743</t>
  </si>
  <si>
    <t>"Keystone modul RJ45, UTP,kategorie Cat.6a ISO/IEC 11801 SFB, podpora IEEE 802.3an TM-2006, počet přep.cyklů &gt;750_x000D_
Certifikováno s třetí generací Power over Ethernet pro výkony až 100 W 802.3bt"</t>
  </si>
  <si>
    <t>1210530881</t>
  </si>
  <si>
    <t>"Keystone modul RJ45, UTP,kategorie Cat.6a ISO/IEC 11801 SFB, podpora IEEE 802.3an TM-2006, počet přep.cyklů &gt;750
Certifikováno s třetí generací Power over Ethernet pro výkony až 100 W 802.3bt"</t>
  </si>
  <si>
    <t>742.6.3</t>
  </si>
  <si>
    <t>SK - aktivní prvky</t>
  </si>
  <si>
    <t>821417073</t>
  </si>
  <si>
    <t>SK284452</t>
  </si>
  <si>
    <t>Nastavení aktivního prvku</t>
  </si>
  <si>
    <t>-920143140</t>
  </si>
  <si>
    <t>SK358754</t>
  </si>
  <si>
    <t>Managed switch 48 10/100/1000 PoE+ 740 W plus 4 Gigabit SFP</t>
  </si>
  <si>
    <t>-1935130151</t>
  </si>
  <si>
    <t>SK358764</t>
  </si>
  <si>
    <t>Wi-Fi 6 Access point 802.11ax+802.11ac, 2x2 MIMO</t>
  </si>
  <si>
    <t>2006777035</t>
  </si>
  <si>
    <t>SK358765</t>
  </si>
  <si>
    <t>Embedded Wireless Controller - 50 AP's &amp; 1000 clients</t>
  </si>
  <si>
    <t>-175440166</t>
  </si>
  <si>
    <t>-398755672</t>
  </si>
  <si>
    <t>1176815489</t>
  </si>
  <si>
    <t>SK72348</t>
  </si>
  <si>
    <t>Nastavení a montáž telefonní ústředny</t>
  </si>
  <si>
    <t>-1022233851</t>
  </si>
  <si>
    <t>SK57463</t>
  </si>
  <si>
    <t>SW platforma ústředny VOIP</t>
  </si>
  <si>
    <t>-1227200159</t>
  </si>
  <si>
    <t>SK57464</t>
  </si>
  <si>
    <t>SW VOIP licence, 1 uživatel</t>
  </si>
  <si>
    <t>-2058793789</t>
  </si>
  <si>
    <t>SK57465</t>
  </si>
  <si>
    <t>IP PoE telefon, 2,3" 132x64 LCD 2 prog.tl., 100MbE + zdroj</t>
  </si>
  <si>
    <t>-815444270</t>
  </si>
  <si>
    <t>SK57466</t>
  </si>
  <si>
    <t>Server - Intel UHD Graphics P630, RAM 16GB DDR4, HDD 1,2 TB, Bez mechaniky, VGA D-SUB, 2× USB 3.2, 1× USB 2.0, typ skříně: Rack, Prostor pro osm interních 2,5" nebo čtyři 3,5" pevné disky, Paměť RAM až 64 GB</t>
  </si>
  <si>
    <t>-84337452</t>
  </si>
  <si>
    <t>742.6.4</t>
  </si>
  <si>
    <t>Kabelový pojezd</t>
  </si>
  <si>
    <t>-1998361700</t>
  </si>
  <si>
    <t>XK687540</t>
  </si>
  <si>
    <t>Montáž pojezdu</t>
  </si>
  <si>
    <t>55596877</t>
  </si>
  <si>
    <t>SK687541</t>
  </si>
  <si>
    <t>Kabelový vozík plochý C40 35x132</t>
  </si>
  <si>
    <t>1531116301</t>
  </si>
  <si>
    <t>SK687542</t>
  </si>
  <si>
    <t>Tažný vozík plochý C40 35x132</t>
  </si>
  <si>
    <t>507187889</t>
  </si>
  <si>
    <t>SK687543</t>
  </si>
  <si>
    <t>Koncová svorka plochá C40 35x132</t>
  </si>
  <si>
    <t>-947455662</t>
  </si>
  <si>
    <t>SK687544</t>
  </si>
  <si>
    <t>Tažné rameno 400mm</t>
  </si>
  <si>
    <t>1625469520</t>
  </si>
  <si>
    <t>SK687545</t>
  </si>
  <si>
    <t>C Profilová lišta 6m C40</t>
  </si>
  <si>
    <t>728080362</t>
  </si>
  <si>
    <t>SK687546</t>
  </si>
  <si>
    <t>Kolejové spřáhlo C40</t>
  </si>
  <si>
    <t>-1414970398</t>
  </si>
  <si>
    <t>SK687547</t>
  </si>
  <si>
    <t>Koncový doraz C40</t>
  </si>
  <si>
    <t>-2075109341</t>
  </si>
  <si>
    <t>SK687548</t>
  </si>
  <si>
    <t>Opěrné držáky flex. C40</t>
  </si>
  <si>
    <t>511930925</t>
  </si>
  <si>
    <t>SK687549</t>
  </si>
  <si>
    <t>Nástěnný držák</t>
  </si>
  <si>
    <t>1007725110</t>
  </si>
  <si>
    <t>742.7</t>
  </si>
  <si>
    <t>NVI - nouzové volání invalidů z wc</t>
  </si>
  <si>
    <t>742.7.1</t>
  </si>
  <si>
    <t>742350001</t>
  </si>
  <si>
    <t>Montáž signalizačního světla s elektronikou a akustickou signalizací k zařízení pro ZTP</t>
  </si>
  <si>
    <t>-1349119051</t>
  </si>
  <si>
    <t>Montáž zařízení pro tělesně postižené signalizačního světla s akustickou signalizací</t>
  </si>
  <si>
    <t>742350002</t>
  </si>
  <si>
    <t>Montáž potvrzovacího tlačítka k zařízení pro ZTP</t>
  </si>
  <si>
    <t>602424522</t>
  </si>
  <si>
    <t>Montáž zařízení pro tělesně postižené potvrzovacího tlačítka</t>
  </si>
  <si>
    <t>742350003</t>
  </si>
  <si>
    <t>Montáž volacího tlačítka do výšky 900 mm a táhla do výšky 150 mm k zařízení pro ZTP</t>
  </si>
  <si>
    <t>1157138014</t>
  </si>
  <si>
    <t>Montáž zařízení pro tělesně postižené volacího tlačítka do výšky 900 mm a táhla do výšky 150 mm</t>
  </si>
  <si>
    <t>742350004</t>
  </si>
  <si>
    <t>Montáž napájecího zdroje 24 V k zařízení pro ZTP</t>
  </si>
  <si>
    <t>1290333753</t>
  </si>
  <si>
    <t>Montáž zařízení pro tělesně postižené napájecího zdroje 24 V</t>
  </si>
  <si>
    <t>742350006</t>
  </si>
  <si>
    <t>Montáž instalační krabice pro DHM</t>
  </si>
  <si>
    <t>1313309842</t>
  </si>
  <si>
    <t>Montáž zařízení pro tělesně postižené instalační krabice pro DHM</t>
  </si>
  <si>
    <t>ABB.3280BC10001B</t>
  </si>
  <si>
    <t>Sada pro nouzovou signalizaci</t>
  </si>
  <si>
    <t>663762919</t>
  </si>
  <si>
    <t>Sada pro nouzovou signalizaci podle vyhlášky 398/2009 Sb., Krytí IP20, napájení 230V AC, akustický alarm 2,3kHz/78dB, optický alrm červené blikající světlo</t>
  </si>
  <si>
    <t>742.7.2</t>
  </si>
  <si>
    <t>-1223920343</t>
  </si>
  <si>
    <t>162807011</t>
  </si>
  <si>
    <t>1680267761</t>
  </si>
  <si>
    <t>38,0952380952381*1,05 "Přepočtené koeficientem množství</t>
  </si>
  <si>
    <t>-1559487803</t>
  </si>
  <si>
    <t>47,6190476190476*1,05 "Přepočtené koeficientem množství</t>
  </si>
  <si>
    <t>-1352092674</t>
  </si>
  <si>
    <t>M005</t>
  </si>
  <si>
    <t>Instalační krabice 2 pozice</t>
  </si>
  <si>
    <t>2027869474</t>
  </si>
  <si>
    <t>M006</t>
  </si>
  <si>
    <t>instalační krabice 1 pozice</t>
  </si>
  <si>
    <t>-1222372278</t>
  </si>
  <si>
    <t>-2036780153</t>
  </si>
  <si>
    <t>2000000871</t>
  </si>
  <si>
    <t>J-Y(St)Y  2x2x0.8 šedá</t>
  </si>
  <si>
    <t>-892393226</t>
  </si>
  <si>
    <t>50*1,2 "Přepočtené koeficientem množství</t>
  </si>
  <si>
    <t>-630257287</t>
  </si>
  <si>
    <t>1449252266</t>
  </si>
  <si>
    <t>1724318487</t>
  </si>
  <si>
    <t>742.7.3</t>
  </si>
  <si>
    <t>Ostatní</t>
  </si>
  <si>
    <t>013254000.6</t>
  </si>
  <si>
    <t>-1804191466</t>
  </si>
  <si>
    <t>Pol49.6</t>
  </si>
  <si>
    <t>426580258</t>
  </si>
  <si>
    <t>Pol59.4</t>
  </si>
  <si>
    <t>2103780234</t>
  </si>
  <si>
    <t>Pol63.3</t>
  </si>
  <si>
    <t>-1580877738</t>
  </si>
  <si>
    <t>Pol64.4</t>
  </si>
  <si>
    <t>1251487202</t>
  </si>
  <si>
    <t>742.8</t>
  </si>
  <si>
    <t>STA - společná televizní anténa</t>
  </si>
  <si>
    <t>742.8.1</t>
  </si>
  <si>
    <t>systém STA</t>
  </si>
  <si>
    <t>742123001</t>
  </si>
  <si>
    <t>Montáž přepěťové ochrany pro slaboproudá zařízení</t>
  </si>
  <si>
    <t>-1285445640</t>
  </si>
  <si>
    <t>1205480</t>
  </si>
  <si>
    <t>SVODIC PREPETI SX-090 F75 F/F</t>
  </si>
  <si>
    <t>-407594040</t>
  </si>
  <si>
    <t>742420001</t>
  </si>
  <si>
    <t>Montáž venkovní televizní antény</t>
  </si>
  <si>
    <t>1795914641</t>
  </si>
  <si>
    <t>Montáž společné televizní antény venkovní televizní antény</t>
  </si>
  <si>
    <t>11323</t>
  </si>
  <si>
    <t>Satelitní anténa, průměr 800 mm, s držákem pro LNB</t>
  </si>
  <si>
    <t>712147539</t>
  </si>
  <si>
    <t>16513</t>
  </si>
  <si>
    <t>anténa UHF, kanál 21-48, G=12 dBd, LTE700</t>
  </si>
  <si>
    <t>-336299465</t>
  </si>
  <si>
    <t>57156</t>
  </si>
  <si>
    <t>LNB quattro</t>
  </si>
  <si>
    <t>491824718</t>
  </si>
  <si>
    <t>Univerzální Quattro konvertor určený pro příjem signálu z jedné družice, pro multipřepínače (H/V) a je připraven k příjmu s vysokým rozlišením (FULL HD, ULTRA HD 4K). Velmi nízké šumové číslo 0.1 dB.
Vylepšená odolnost proti interferencím způsobené zařízením pracujícím na frekvenci cca 1800 MHz (LTE, UMTS, GSM, DECT).
Technické parametry
• Frekvenční rozsah: 10,7 - 12,75 GHz
• Lokální oscilátor: 9,75 / 10,6 GHz
• Šumové číslo: 0,1 dB
• Zisk: 52 - 65 dB
• Výstupní impedance: 75 Ohm
• Výstup: 4x F konektor šroubovací
• Průměr uchycení: 40 mm
• Napájecí napětí: 13 - 18 V (0 - 22 KHz)
• Spotřeba: 200±10 mA
• UMTS/GSM/DECT interference @~1,800 MHz: 40 dB min
• Hmotnost: 214 g
• Rozměry: délka 134 mm, šířka 90 mm, průměr hlavy 60 mm,
• použitélná délka krku 38 mm</t>
  </si>
  <si>
    <t>742420021</t>
  </si>
  <si>
    <t>Montáž antenního stožáru včetně upevňovacího materiálu</t>
  </si>
  <si>
    <t>183302179</t>
  </si>
  <si>
    <t>Montáž společné televizní antény antenního stožáru včetně upevňovacího materiálu</t>
  </si>
  <si>
    <t>16582</t>
  </si>
  <si>
    <t>Stožár 2,0 m / 28 mm</t>
  </si>
  <si>
    <t>634741743</t>
  </si>
  <si>
    <t>Stožár anténní, výška 2m, průměr trubky 28mm
Kotevní objímky, chemické kotvení</t>
  </si>
  <si>
    <t>742420071</t>
  </si>
  <si>
    <t>Montáž multipřepínače do rozvaděče</t>
  </si>
  <si>
    <t>408672101</t>
  </si>
  <si>
    <t>Montáž společné televizní antény multipřepínače do rozvaděče</t>
  </si>
  <si>
    <t>8248</t>
  </si>
  <si>
    <t>Multipřepínač 5/16 , integrovaný zdroj , aktivní TV vstup.</t>
  </si>
  <si>
    <t>842358357</t>
  </si>
  <si>
    <t>Určeno pro 1 družici s jedním televizním vstupem, 16x výstup SAT/TV/R.
Počet vstupů:    5
Počet výstupů:    16
Kmitočtový rozsah:    LNB-Inputs 950-2300 MHz Terr. Input 40-862 MHz Outputs 40-2300 Mhz
Ovládání:    10-14.5 / 15.5-20 V + 0/22 kHz
Průchozí útlum:    950-2300 MHz 0 dB avg. 40-862 MHz (active) 6 dB gain 5-862 MHz (passive) 22 dB loss
Izolace vstupů:    20 dB min.
Maximální vstupní úroveň:    Sat. 90 dBµV Terr. 110 dBµV (passive) Terr. 85 dBµV (active)
Maximální výstupní úroveň:    
Odběr proudu:    5 W (TERR passive) 9 W (TERR active)
Rozměry:    345 x 152 x 87 mm</t>
  </si>
  <si>
    <t>59142</t>
  </si>
  <si>
    <t>Multipřepínač 5/8 , integrovaný zdroj , aktivní TV vstup.</t>
  </si>
  <si>
    <t>-1615066301</t>
  </si>
  <si>
    <t>Počet vstupů:    5
Počet výstupů:    8
Kmitočtový rozsah:    LNB-Inputs 950-2300 MHz Terr. Input 5-862 MHz (passive) 40-862 MHz (active) Outputs 5-2300 MHz (passive) 40-2300 MHz (active)
Ovládání:    10-14.5 / 15.5-20 V + 0/22 kHz
Průchozí útlum:    950-2300 MHz 4 dB avg. 40-862 Mhz (active) 3 dB 5-862 MHz (passive) 20 dB
Izolace vstupů:    20 dB min.
Maximální vstupní úroveň:    Sat. 100 dBµV Terr. 110 dBµV (passive) 93 dBµV (active)
Maximální výstupní úroveň:    
Odběr proudu:    Without connected LNBs 8 W Incl. connected LNBs 45 VA max.
Rozměry:    27.0 x 15.2 x 8.7</t>
  </si>
  <si>
    <t>742420111</t>
  </si>
  <si>
    <t>Montáž F konektoru</t>
  </si>
  <si>
    <t>-656338461</t>
  </si>
  <si>
    <t>Montáž společné televizní antény F konektoru</t>
  </si>
  <si>
    <t>1518705</t>
  </si>
  <si>
    <t>KONEKTOR TYP F SROUBOVACI 73990</t>
  </si>
  <si>
    <t>1395151187</t>
  </si>
  <si>
    <t>-1351450960</t>
  </si>
  <si>
    <t>84245845</t>
  </si>
  <si>
    <t>Zásuvka SAT/STA/R</t>
  </si>
  <si>
    <t>1820944535</t>
  </si>
  <si>
    <t>zásuvka SAT, STA, R
bílá, včetně strojku a rámeču, dle standardu architektů</t>
  </si>
  <si>
    <t>742420201</t>
  </si>
  <si>
    <t>Nastavení zesilovače dle úrovně na zásuvkách</t>
  </si>
  <si>
    <t>1987516999</t>
  </si>
  <si>
    <t>Montáž společné televizní antény nastavení zesilovače dle úrovně na zásuvkách</t>
  </si>
  <si>
    <t>742.8.2</t>
  </si>
  <si>
    <t>kabelové trasy</t>
  </si>
  <si>
    <t>-461664753</t>
  </si>
  <si>
    <t>1080134226</t>
  </si>
  <si>
    <t>-586410654</t>
  </si>
  <si>
    <t>285,714285714286*1,05 "Přepočtené koeficientem množství</t>
  </si>
  <si>
    <t>1723130537</t>
  </si>
  <si>
    <t>-1917384199</t>
  </si>
  <si>
    <t>1226600631</t>
  </si>
  <si>
    <t>692893055</t>
  </si>
  <si>
    <t>1577358</t>
  </si>
  <si>
    <t>KABEL COAX H125 AL PVC ECO 75 OHM</t>
  </si>
  <si>
    <t>-210804024</t>
  </si>
  <si>
    <t>Průměr přes plášť 6,8mm. Impedance 75 Ohmů. Tolerance impedance +/- 3. Ohmy. Kapacita 55 pF/m. Max. ss odpor ve smyčce 50 ohm/km, Plášť PVC -  barva bílá
Útlum při 100MHz dB/100m 6,0 dB
Útlum při 230MHz dB/100m 8,9 dB
Útlum při 300MHz dB/100m 10,9 dB
Útlum při 600MHz dB/100m 13,7 dB
Útlum při 860MHz dB/100m 18,8 dB
Útlum při 1000MHz dB/100m 20,3 dB
Útlum při 1350MHz dB/100m 23,8 dB
Útlum při 1750MHz dB/100m 27,4 dB
Útlum při 2150MHz dB/100m 30,6 dB</t>
  </si>
  <si>
    <t>1685621469</t>
  </si>
  <si>
    <t>-1854561726</t>
  </si>
  <si>
    <t>742.8.3</t>
  </si>
  <si>
    <t>013254000.7</t>
  </si>
  <si>
    <t>251941141</t>
  </si>
  <si>
    <t>Pol49.7</t>
  </si>
  <si>
    <t>-670923300</t>
  </si>
  <si>
    <t>Pol59.5</t>
  </si>
  <si>
    <t>-1419344813</t>
  </si>
  <si>
    <t>Pol63.4</t>
  </si>
  <si>
    <t>1173925814</t>
  </si>
  <si>
    <t>Pol64.5</t>
  </si>
  <si>
    <t>-957114825</t>
  </si>
  <si>
    <t>742.9</t>
  </si>
  <si>
    <t>AV technika</t>
  </si>
  <si>
    <t>742.9.1</t>
  </si>
  <si>
    <t>742430001</t>
  </si>
  <si>
    <t>Montáž projektoru a držáku na projektor s uchycením na strop nebo na stěnu</t>
  </si>
  <si>
    <t>788448510</t>
  </si>
  <si>
    <t>Montáž audiovizuální techniky projektoru včetně držáku a uchycením na strop nebo na stěnu</t>
  </si>
  <si>
    <t>468516</t>
  </si>
  <si>
    <t>Projektor</t>
  </si>
  <si>
    <t>206474032</t>
  </si>
  <si>
    <t>Projektor DLP lampový, Full HD, nativní rozlišení 1920 × 1080, 16:9, svítivost 4000 ANSI lm, kontrast 12000:1, HDMI 1.4, VGA, Kompozitní, LAN, reproduktory</t>
  </si>
  <si>
    <t>M007</t>
  </si>
  <si>
    <t>nástěnný držák Držák, pro projektor, stříbrný, vzdálenost od zdi 480-660mm</t>
  </si>
  <si>
    <t>175699673</t>
  </si>
  <si>
    <t>M008</t>
  </si>
  <si>
    <t>Stropní držák projektoru, nosnost 45 kg, materiál ocel, naklápění v rozsahu 40°, natáčení v rozsahu 16°, 360° rotace, systém pro vedení kabelů, rychloupínací systém</t>
  </si>
  <si>
    <t>1996251339</t>
  </si>
  <si>
    <t>742430003</t>
  </si>
  <si>
    <t>Montáž reprosoustavy s konzolou</t>
  </si>
  <si>
    <t>1104527402</t>
  </si>
  <si>
    <t>Montáž audiovizuální techniky reprosoustavy s konzolou</t>
  </si>
  <si>
    <t>232145</t>
  </si>
  <si>
    <t>reproduktor</t>
  </si>
  <si>
    <t>2020448771</t>
  </si>
  <si>
    <t>Reproduktor - pasivní, 2.0 o výkonu 125W, frekvenční rozsah od 50 do 40000 Hz, 2pásmové, impedance 8 Ohm, reproduktorové svorky, DTS</t>
  </si>
  <si>
    <t>232146</t>
  </si>
  <si>
    <t>nástěnný držák Držák reproduktoru, polohovatelný, nosnost 20kg</t>
  </si>
  <si>
    <t>60683116</t>
  </si>
  <si>
    <t>742430011</t>
  </si>
  <si>
    <t>Montáž elektrického plátna na zeď</t>
  </si>
  <si>
    <t>1159959718</t>
  </si>
  <si>
    <t>Montáž audiovizuální techniky elektrického plátna, upevněného na zeď</t>
  </si>
  <si>
    <t>M010</t>
  </si>
  <si>
    <t>Projekční plátno stativové a roletové, rozměr 266,7 cm × 150 cm, úhlopříčka 120", poměr stran 16:9, bílé plátno, černé okraje, černé tělo, k umístění na zem a na stůl nebo na zem, ruční svinování</t>
  </si>
  <si>
    <t>1455948572</t>
  </si>
  <si>
    <t>M009</t>
  </si>
  <si>
    <t>Projekční plátno roletové, rozměr 276,9 cm × 155,7 cm, úhlopříčka 125", poměr stran 16:9, matně bílé plátno, černé okraje, bílé tělo, k umístění na strop a na zeď, motor pro navíjení, s dálkovým ovládáním</t>
  </si>
  <si>
    <t>1827605726</t>
  </si>
  <si>
    <t>82412</t>
  </si>
  <si>
    <t>montáž AV receiveru</t>
  </si>
  <si>
    <t>-1458642041</t>
  </si>
  <si>
    <t>82245</t>
  </si>
  <si>
    <t>AV receiver</t>
  </si>
  <si>
    <t>-1572965279</t>
  </si>
  <si>
    <t>AV receiver 5.2, výkon 145 W/kanál, minimální impedance 6 Ohm, 5 × reproduktorový výstup, 2 × výstup pro aktivní subwoofer, HDMI 4 × vstup a 1 × výstup, RCA/Cinch 4 × vstup, 1 × optický vstup, 1 × anténní vstup, 1 × vstup koaxiální audio, 1 × sluchátkový výstup, Bluetooth, FM tuner a RDS, ovládání pomocí chytrého zařízení, dálkové ovládání</t>
  </si>
  <si>
    <t>742.9.2</t>
  </si>
  <si>
    <t>-1130721925</t>
  </si>
  <si>
    <t>1341937684</t>
  </si>
  <si>
    <t>190,47619047619*1,05 "Přepočtené koeficientem množství</t>
  </si>
  <si>
    <t>-875188334</t>
  </si>
  <si>
    <t>95,2380952380952*1,05 "Přepočtené koeficientem množství</t>
  </si>
  <si>
    <t>-2078809966</t>
  </si>
  <si>
    <t>8500195560</t>
  </si>
  <si>
    <t>Kabel TLYp (SCY) průhledný 2×2,5</t>
  </si>
  <si>
    <t>77449796</t>
  </si>
  <si>
    <t>360*1,2 "Přepočtené koeficientem množství</t>
  </si>
  <si>
    <t>742430021</t>
  </si>
  <si>
    <t>Montáž dvouzásuvky pro reproduktory</t>
  </si>
  <si>
    <t>60425840</t>
  </si>
  <si>
    <t>Montáž audiovizuální techniky dvouzásuvky pro reproduktory</t>
  </si>
  <si>
    <t>7125</t>
  </si>
  <si>
    <t>reproduktorová zásuvka</t>
  </si>
  <si>
    <t>-61554501</t>
  </si>
  <si>
    <t>reproduktorvá zásuvka pro 2x stereo, včetně instalční krabice, krytky a rámečku</t>
  </si>
  <si>
    <t>235232</t>
  </si>
  <si>
    <t>Zásuvka HDMI</t>
  </si>
  <si>
    <t>-2091617497</t>
  </si>
  <si>
    <t>Zásuvka HDMI včetně instalční krabice, strojku a rámečku.</t>
  </si>
  <si>
    <t>742430022</t>
  </si>
  <si>
    <t>Montáž propojovacích kabelů pro AV techniku</t>
  </si>
  <si>
    <t>-1055340214</t>
  </si>
  <si>
    <t>Montáž audiovizuální techniky propojovacích kabelů pro AV techniku</t>
  </si>
  <si>
    <t>742430031</t>
  </si>
  <si>
    <t>Montáž kabelu HDMI se zakončením v zásuvce nebo krabici</t>
  </si>
  <si>
    <t>-1084721490</t>
  </si>
  <si>
    <t>Montáž audiovizuální techniky kabelu HDMI protažením a se zakončením v zásuvce nebo krabici</t>
  </si>
  <si>
    <t>1689085</t>
  </si>
  <si>
    <t>KABEL HDMI 2.0 20M /KPHDMER20/</t>
  </si>
  <si>
    <t>-1555590680</t>
  </si>
  <si>
    <t>-157858817</t>
  </si>
  <si>
    <t>-953057050</t>
  </si>
  <si>
    <t>742.9.3</t>
  </si>
  <si>
    <t>Pol49.8</t>
  </si>
  <si>
    <t>659066055</t>
  </si>
  <si>
    <t>Pol59.6</t>
  </si>
  <si>
    <t>1527045678</t>
  </si>
  <si>
    <t>Pol63.5</t>
  </si>
  <si>
    <t>2033451907</t>
  </si>
  <si>
    <t>Pol64.6</t>
  </si>
  <si>
    <t>-1276045582</t>
  </si>
  <si>
    <t>MOB - Mobiliář</t>
  </si>
  <si>
    <t>MOB-GR - Mobiliář - infografika</t>
  </si>
  <si>
    <t>SGL Projekt s.r.o.</t>
  </si>
  <si>
    <t>SGLGR01</t>
  </si>
  <si>
    <t>hlavní rozcestník</t>
  </si>
  <si>
    <t>cedulky 230x110 mm, tl. Do 2mm</t>
  </si>
  <si>
    <t>SGLGR02</t>
  </si>
  <si>
    <t>navigace patrová</t>
  </si>
  <si>
    <t>fixační late + prezentační deska</t>
  </si>
  <si>
    <t>SGLGR03</t>
  </si>
  <si>
    <t>označení dveří</t>
  </si>
  <si>
    <t>kovový klip (š.50 mm) přišroubovaný nebo přilepený na podkladní desce, podkladní deska z překližky tl. 4mm (uchycená na zeď lepením, vedle dveří)</t>
  </si>
  <si>
    <t xml:space="preserve"> papírový štítek s natištěným textem (popisovatelný bílou fixou)</t>
  </si>
  <si>
    <t>SGLGR04</t>
  </si>
  <si>
    <t>mobilní panel malý</t>
  </si>
  <si>
    <t>podpůrný rám + čelní deska</t>
  </si>
  <si>
    <t>SGLGR05</t>
  </si>
  <si>
    <t>nástěnka na zeď-karisíť</t>
  </si>
  <si>
    <t>kari sít lakovaná do černé barvy, oka 100x100, tl. 2-4 mm</t>
  </si>
  <si>
    <t>SGLGR06</t>
  </si>
  <si>
    <t>závěsný systém pro plakát A1</t>
  </si>
  <si>
    <t>dubová lať, plakát A1</t>
  </si>
  <si>
    <t>MOB-ZTI - Mobiliář - zdravotechnika</t>
  </si>
  <si>
    <t>SGLT01</t>
  </si>
  <si>
    <t>Toaletní kartáč závěsný</t>
  </si>
  <si>
    <t>"nerez kartáčovaná</t>
  </si>
  <si>
    <t>-bližší specifikace viz. tech. zpráva</t>
  </si>
  <si>
    <t>SGLT02</t>
  </si>
  <si>
    <t>Zásobník na toaletní papír</t>
  </si>
  <si>
    <t>SGLT03</t>
  </si>
  <si>
    <t>Zásobník papírových ručníků</t>
  </si>
  <si>
    <t xml:space="preserve">"materiál lesklý nerez AISI 304, kapacita 600 „Z“ ručníků, </t>
  </si>
  <si>
    <t>cca 132x275x331 mm.</t>
  </si>
  <si>
    <t>SGLT04</t>
  </si>
  <si>
    <t>Odpadkový koš na papírové ruč.</t>
  </si>
  <si>
    <t>"materiál lesklý nerez plech tl. 1,5 mm AISI 304, bez víka, objem 25 l, rozměry cca 155x355x460 mm</t>
  </si>
  <si>
    <t>SGLT05</t>
  </si>
  <si>
    <t>Odpadkový koš na papírové  ruč.</t>
  </si>
  <si>
    <t>"materiál nerez tl. 0,8mm, odpadkový koš k montáži na stěnu, samouzavírací víko, držák skládacích pytlů,</t>
  </si>
  <si>
    <t>vložkový zámek s univerzálním klíčem, objem cca 30l</t>
  </si>
  <si>
    <t>cca 207x275x609 mm</t>
  </si>
  <si>
    <t>SGLT06</t>
  </si>
  <si>
    <t>Odpadkový koš s pedálem</t>
  </si>
  <si>
    <t>SGLT07</t>
  </si>
  <si>
    <t>Osoušeč rukou</t>
  </si>
  <si>
    <t xml:space="preserve">"vysoušeč rukou, bezdotykový, napájení: 230-240 V AC, </t>
  </si>
  <si>
    <t>50 Hz, Příkon: 1600 W IP35 (odolnost proti tryskající vodě)</t>
  </si>
  <si>
    <t xml:space="preserve">Automatické vypnutí po 30 s Provozní průtok </t>
  </si>
  <si>
    <t>vzduchu: do 35 l/s</t>
  </si>
  <si>
    <t>SGLT08</t>
  </si>
  <si>
    <t>Dávkovač tekutého mýdla</t>
  </si>
  <si>
    <t>SGLT09</t>
  </si>
  <si>
    <t>SGLT10</t>
  </si>
  <si>
    <t>Zásobník hyg. sáčků</t>
  </si>
  <si>
    <t>"nerez</t>
  </si>
  <si>
    <t>SGLT13</t>
  </si>
  <si>
    <t>Madlo na stěnu</t>
  </si>
  <si>
    <t>SGLT14</t>
  </si>
  <si>
    <t>Zrcadlo s naklápěcím mechanismem</t>
  </si>
  <si>
    <t>"rám nerez kartáčovaná</t>
  </si>
  <si>
    <t>SGLT15</t>
  </si>
  <si>
    <t>Zrcadlo</t>
  </si>
  <si>
    <t>"zrcadlo tl. 5 mm, rám nerez kartáč</t>
  </si>
  <si>
    <t>900x900mm</t>
  </si>
  <si>
    <t>SGLT16</t>
  </si>
  <si>
    <t>850x900mm</t>
  </si>
  <si>
    <t>SGLT17</t>
  </si>
  <si>
    <t>2500x900mm</t>
  </si>
  <si>
    <t>SGLT18</t>
  </si>
  <si>
    <t>1800x900mm</t>
  </si>
  <si>
    <t>SGLT19</t>
  </si>
  <si>
    <t>SGLT20</t>
  </si>
  <si>
    <t>SGLT21</t>
  </si>
  <si>
    <t>2000x900mm</t>
  </si>
  <si>
    <t>SGLT22</t>
  </si>
  <si>
    <t>2700x900mm</t>
  </si>
  <si>
    <t>SGLT23</t>
  </si>
  <si>
    <t>650x900mm</t>
  </si>
  <si>
    <t>SGLT24</t>
  </si>
  <si>
    <t>700x900mm</t>
  </si>
  <si>
    <t>SGLT25</t>
  </si>
  <si>
    <t>SGLT26</t>
  </si>
  <si>
    <t>550x1200mm</t>
  </si>
  <si>
    <t>SGLT27</t>
  </si>
  <si>
    <t>Háček šatní nerez</t>
  </si>
  <si>
    <t>SGLT28</t>
  </si>
  <si>
    <t>"nerez plech</t>
  </si>
  <si>
    <t>SGL29</t>
  </si>
  <si>
    <t>SGLT30</t>
  </si>
  <si>
    <t>cca 132x275x331 mm</t>
  </si>
  <si>
    <t>SGLT31</t>
  </si>
  <si>
    <t>SGLT32</t>
  </si>
  <si>
    <t>"vysoušeč rukou, bezdotykový, kryt lesklý nerez síla plechu min. 1,5 mm AISI 304, průtok vzduchu min. 280M3/h,</t>
  </si>
  <si>
    <t xml:space="preserve">max 1640 W, hlučnost max. 60 db, teplota vzduchu </t>
  </si>
  <si>
    <t>max. 52C</t>
  </si>
  <si>
    <t>SGLT33</t>
  </si>
  <si>
    <t>"vnější kryt nerez plech</t>
  </si>
  <si>
    <t>SGLT34</t>
  </si>
  <si>
    <t>SGLT35</t>
  </si>
  <si>
    <t>600x900mm</t>
  </si>
  <si>
    <t>SGLT36</t>
  </si>
  <si>
    <t>1050x900mm</t>
  </si>
  <si>
    <t>SGLT37</t>
  </si>
  <si>
    <t>SGLT38</t>
  </si>
  <si>
    <t>SGLT39</t>
  </si>
  <si>
    <t>SGLT40</t>
  </si>
  <si>
    <t>Pisoárová zástěna</t>
  </si>
  <si>
    <t>"keramická</t>
  </si>
  <si>
    <t>SGLT41</t>
  </si>
  <si>
    <t>přebalovací pult sklopný</t>
  </si>
  <si>
    <t>SGLT42</t>
  </si>
  <si>
    <t>nástěnný držák na nářadí/košťata 4 místný</t>
  </si>
  <si>
    <t>SGLT43</t>
  </si>
  <si>
    <t>SGLT44</t>
  </si>
  <si>
    <t>držák mýdla do sprchy</t>
  </si>
  <si>
    <t>SGLT45</t>
  </si>
  <si>
    <t>Dávkovač tekutého mýdla  vestavný</t>
  </si>
  <si>
    <t>SGLT46</t>
  </si>
  <si>
    <t>Zásobník papírových ručníků vestavný</t>
  </si>
  <si>
    <t>"nerez kartáčovaná tl. 0.8 mm, Zásobník na papírové</t>
  </si>
  <si>
    <t xml:space="preserve">ručníky ve skryté montáži za stěnu a zrcadlo, </t>
  </si>
  <si>
    <t xml:space="preserve">kapacita 600-800 „Z“ ručníků, </t>
  </si>
  <si>
    <t>113x342x464 mm</t>
  </si>
  <si>
    <t>MOB-NAB - Mobiliář - nábytek</t>
  </si>
  <si>
    <t>SGL01</t>
  </si>
  <si>
    <t>šatní pult přenosný</t>
  </si>
  <si>
    <t>SGL02</t>
  </si>
  <si>
    <t>šatní skříňky sestava</t>
  </si>
  <si>
    <t>sestava 12x2 ks</t>
  </si>
  <si>
    <t>materiál: korpus LTD deska tl. 18mm, viditelné části korpusu: LTD deska 18mm, nutno vzorovat</t>
  </si>
  <si>
    <t>SGL03</t>
  </si>
  <si>
    <t>nástěnný věšák</t>
  </si>
  <si>
    <t>materiál: kov+LTD tl. 18 mm</t>
  </si>
  <si>
    <t>SGL04</t>
  </si>
  <si>
    <t>sestava 8x2 ks</t>
  </si>
  <si>
    <t>SGL05</t>
  </si>
  <si>
    <t>stojan na plakaty exteriérový</t>
  </si>
  <si>
    <t>materiál: kov komaxit RAL 9005 černá mat</t>
  </si>
  <si>
    <t>SGL06</t>
  </si>
  <si>
    <t>skříňka</t>
  </si>
  <si>
    <t>sestava 5 modulov (2 moduly - uzavřené skříňky, 2-moduly otevřené police, 1 modul - nika na sezení se zásuvkami)</t>
  </si>
  <si>
    <t>materiál: korpus LTD deska tl. 18mm, viditelné části korpusu: LTD deska 18mm, čalúnení tl. 50mm, nutno vzorovat</t>
  </si>
  <si>
    <t>SGL07</t>
  </si>
  <si>
    <t>bar</t>
  </si>
  <si>
    <t>bar se zabudovanou vitrínou a spotřebičmi</t>
  </si>
  <si>
    <t>materiál: korpus LTD deska tl. 18mm černá, viditelné části korpusu: LTD deska 18mm černá, obvod vnější části - vroubkovaný plech</t>
  </si>
  <si>
    <t>povrch polomat RAL9010 bílý</t>
  </si>
  <si>
    <t>SGL08</t>
  </si>
  <si>
    <t>stolek kavárenský</t>
  </si>
  <si>
    <t>deska stolu je navržena v materiálu kompaktní laminát minimální tloušťky 12 mm. Podnoží stolu bude celokovové, centrální.</t>
  </si>
  <si>
    <t>Kruhová základna minimální průměr 450 mm. Povrchová úprava podnože pro použití v exteriéru - nástřik komaxit polyester šedá 9006.</t>
  </si>
  <si>
    <t>Berevnost stolové desky bílá s černým jádrem (hrana).</t>
  </si>
  <si>
    <t>SGL09</t>
  </si>
  <si>
    <t>stolek kavarenský - recepce</t>
  </si>
  <si>
    <t>deska stolu je navržena v materiálu kompaktní laminát minimální tloušťky 12 mm. Podnoží stolu bude celokovové, centrální. Kruhová základna.</t>
  </si>
  <si>
    <t xml:space="preserve">Povrchová úprava podnože pro použití v exteriéru - nástřik komaxit polyester šedá 9006. </t>
  </si>
  <si>
    <t>SGL10</t>
  </si>
  <si>
    <t>lavička</t>
  </si>
  <si>
    <t>materiál: biodeska SM tl. 50, 25 mm,</t>
  </si>
  <si>
    <t>zaoblení na obou stranách R200 mm</t>
  </si>
  <si>
    <t>SGL11</t>
  </si>
  <si>
    <t>recepční pult</t>
  </si>
  <si>
    <t>povrch polomat RAL9010 bílá</t>
  </si>
  <si>
    <t>SGL12</t>
  </si>
  <si>
    <t>skříň za recepcí</t>
  </si>
  <si>
    <t xml:space="preserve">materiál: korpus LTD deska tl. 18mm, viditelné části korpusu: </t>
  </si>
  <si>
    <t>LTD deska 18mm, nutno vzorovat</t>
  </si>
  <si>
    <t>SGL13</t>
  </si>
  <si>
    <t>skříňky dětské - sestava</t>
  </si>
  <si>
    <t>sestava 7x3 ks</t>
  </si>
  <si>
    <t>2100x2150x300mm</t>
  </si>
  <si>
    <t>SGL14</t>
  </si>
  <si>
    <t>sestava 13x3 ks</t>
  </si>
  <si>
    <t>3900x2150x300mm</t>
  </si>
  <si>
    <t>SGL15</t>
  </si>
  <si>
    <t>sestava 6x3 ks</t>
  </si>
  <si>
    <t>1800x2150x300mm</t>
  </si>
  <si>
    <t>SGL16</t>
  </si>
  <si>
    <t>materiál: biodeska SM tl. 50, 25 mm</t>
  </si>
  <si>
    <t>SGL17</t>
  </si>
  <si>
    <t>zaoblení na pravé straně R200mm, druhá strana kolmá</t>
  </si>
  <si>
    <t>SGL18</t>
  </si>
  <si>
    <t>zaoblení na levé straně R200mm, druhá strana kolmá</t>
  </si>
  <si>
    <t>SGL19</t>
  </si>
  <si>
    <t>hrací podložka</t>
  </si>
  <si>
    <t xml:space="preserve">hrací podložka, tloušťka: 5 cm, </t>
  </si>
  <si>
    <t>Materiál: měkká a bezpečná pěna, barva: dle klienta</t>
  </si>
  <si>
    <t>- omyvatelný povrh (nehořlavý)</t>
  </si>
  <si>
    <t>SGL20</t>
  </si>
  <si>
    <t>kuchyňská linka</t>
  </si>
  <si>
    <t>materiál: korpus LTD deska tl. 18mm, viditelné části korpusu: nerez, pracovní deska: nerez, nutno vzorovat</t>
  </si>
  <si>
    <t>2600x900x700mm</t>
  </si>
  <si>
    <t>SGL21</t>
  </si>
  <si>
    <t>materiál: korpus LTD deska tl. 18mm, viditelné části korpusu: LTD deska 18mm, pracovní deska: kompakt, tl. 12 mm, nutno vzorovat</t>
  </si>
  <si>
    <t>3000x860x700mm</t>
  </si>
  <si>
    <t>SGL22</t>
  </si>
  <si>
    <t>1850x860x700mm</t>
  </si>
  <si>
    <t>SGL23</t>
  </si>
  <si>
    <t>SGL24</t>
  </si>
  <si>
    <t>SGL25</t>
  </si>
  <si>
    <t>kuchyňská linka -ostrůvek</t>
  </si>
  <si>
    <t>2400x860x1100mm</t>
  </si>
  <si>
    <t>SGL26</t>
  </si>
  <si>
    <t>zkosení levé desky na 86°</t>
  </si>
  <si>
    <t>2500x860x700mm</t>
  </si>
  <si>
    <t>SGL27</t>
  </si>
  <si>
    <t>1360x860x600mm</t>
  </si>
  <si>
    <t>SGL28</t>
  </si>
  <si>
    <t>skříňka u dřezu</t>
  </si>
  <si>
    <t>1690x860x700mm</t>
  </si>
  <si>
    <t>1160x860x700mm</t>
  </si>
  <si>
    <t>SGL30</t>
  </si>
  <si>
    <t>kuchyňská linka viz.specifikace gastro</t>
  </si>
  <si>
    <t>kuchyňka do tvaru U</t>
  </si>
  <si>
    <t>2663x2400x1400x900x800-830mm</t>
  </si>
  <si>
    <t>SGL31</t>
  </si>
  <si>
    <t>sestava 5 ks, Kovový šatník, robustní svařovaný korpus skříně, profilovaný obvod dveří pro vysokou bezpečnost</t>
  </si>
  <si>
    <t>měkké zarážky dveří pro velmi tichý provoz, každé oddělení min. šířka 300 mm z toho uvnitř každého oddělení je polička</t>
  </si>
  <si>
    <t>oválná tyč se třemi posuvnými dvojháčky</t>
  </si>
  <si>
    <t>SGL32</t>
  </si>
  <si>
    <t>krycí dvířka rozvaděče</t>
  </si>
  <si>
    <t>SGL33</t>
  </si>
  <si>
    <t>stůl pracovní klubový</t>
  </si>
  <si>
    <t>stůl -masivní nohy s masivními luby , rohovými výztužemi a spojnicemi. Stolový plát -možnost masiv</t>
  </si>
  <si>
    <t>masiv rustic nebo oboustranně dýhovaný s naklíženou hranou , tl.20mm</t>
  </si>
  <si>
    <t>4465x730x900mm</t>
  </si>
  <si>
    <t>SGL34</t>
  </si>
  <si>
    <t>3250x730x900mm</t>
  </si>
  <si>
    <t>SGL35</t>
  </si>
  <si>
    <t>4150x730x900mm</t>
  </si>
  <si>
    <t>SGL36</t>
  </si>
  <si>
    <t>1400x730x700mm</t>
  </si>
  <si>
    <t>SGL37</t>
  </si>
  <si>
    <t>2600x730x900mm</t>
  </si>
  <si>
    <t>SGL38</t>
  </si>
  <si>
    <t>3300x730x900mm</t>
  </si>
  <si>
    <t>SGL39</t>
  </si>
  <si>
    <t>SGL40</t>
  </si>
  <si>
    <t>2900x730x900mm</t>
  </si>
  <si>
    <t>SGL41</t>
  </si>
  <si>
    <t>skříň kancelářská</t>
  </si>
  <si>
    <t>6 modulů šanonových výšek. Skříňky budou buďto s dvířky, bez dvířek, žaluziové nebo s klopnou. Materiál LTD tloušťky 18 mm</t>
  </si>
  <si>
    <t>Půdy skříněk příp. samostatné vrchní pláty jsou přípustné z LTD větší tloušťky. Půda skříní příp. vrchní plát</t>
  </si>
  <si>
    <t xml:space="preserve">dvířka skříní a čela zásuvek budou olepeny ABS hranou tloušťky minimálně 2 mm.  </t>
  </si>
  <si>
    <t>Šatní skříně budou vybaveny výsuvným věšákem na ramínka /pro skříně hl. cca 450 mm/ a policí.</t>
  </si>
  <si>
    <t>Dezén laminovaných desek bude v provedení bělený dub.</t>
  </si>
  <si>
    <t>1050 x 6 modulů x 600mm</t>
  </si>
  <si>
    <t>SGL42</t>
  </si>
  <si>
    <t>SGL43</t>
  </si>
  <si>
    <t>SGL44</t>
  </si>
  <si>
    <t>SGL45</t>
  </si>
  <si>
    <t>SGL46</t>
  </si>
  <si>
    <t>600 x 6 modulů x 600mm</t>
  </si>
  <si>
    <t>SGL47</t>
  </si>
  <si>
    <t>1200 x 6 modulů x 600mm</t>
  </si>
  <si>
    <t>SGL48</t>
  </si>
  <si>
    <t>SGL49</t>
  </si>
  <si>
    <t>regálový systém na dokumenty otevřený</t>
  </si>
  <si>
    <t xml:space="preserve">úložný díl je vyrobený z galvanizované, lakované oceli, je odolný, chráněný proti korozi a snadno se čistí, polici lze přemisťovat, </t>
  </si>
  <si>
    <t>police má nosnost 130 kg.</t>
  </si>
  <si>
    <t>SGL50</t>
  </si>
  <si>
    <t>regálový systém na dokumenty uzavřený</t>
  </si>
  <si>
    <t>materiál: ocel, pigmentovaná epoxidová pryskyřice/polyesterová prášková vrstva</t>
  </si>
  <si>
    <t>450x1670x470mm</t>
  </si>
  <si>
    <t>SGL51</t>
  </si>
  <si>
    <t>900x1670x470mm</t>
  </si>
  <si>
    <t>SGL52</t>
  </si>
  <si>
    <t>skříňka nad zrcadlem</t>
  </si>
  <si>
    <t>materiál: korpus LTD deska tl. 18mm, viditelné části korpusu: LTD deska 18mm + zrcadlo,  nutno vzorovat</t>
  </si>
  <si>
    <t>SGL53</t>
  </si>
  <si>
    <t>cvičná kuchyňská linka</t>
  </si>
  <si>
    <t>SGL54</t>
  </si>
  <si>
    <t>jídelní stůl kruhový</t>
  </si>
  <si>
    <t>materiál: biodeska SM tl. 100mm, jekl 50x75 mm, kovářska grafit, černá, kluzáky: plast</t>
  </si>
  <si>
    <t>SGL55</t>
  </si>
  <si>
    <t>stůl atypického tvyru "Y"</t>
  </si>
  <si>
    <t>SGL56</t>
  </si>
  <si>
    <t>malířský stojan</t>
  </si>
  <si>
    <t>materiál:masív buk, hmotnost do 25 kg</t>
  </si>
  <si>
    <t>SGL57</t>
  </si>
  <si>
    <t>terárium</t>
  </si>
  <si>
    <t>LTD tl. 18 mm + jekl (skrytý), nutno vzorovat</t>
  </si>
  <si>
    <t>1100x600x800mm</t>
  </si>
  <si>
    <t>SGL58</t>
  </si>
  <si>
    <t>LTD tl. 18 mm + jekl  (skrytý), nutno vzorovat</t>
  </si>
  <si>
    <t>800x600x1100mm</t>
  </si>
  <si>
    <t>SGL61</t>
  </si>
  <si>
    <t>větve</t>
  </si>
  <si>
    <t>větve použité na trámech, organický tvar, viz. půdorys</t>
  </si>
  <si>
    <t>SGL62</t>
  </si>
  <si>
    <t>lavička exteriérová</t>
  </si>
  <si>
    <t>materiál: nerezová ocel, při práškovém lakování sa používa 100% polyesterový lak</t>
  </si>
  <si>
    <t>SGL63</t>
  </si>
  <si>
    <t>stolek zahradní</t>
  </si>
  <si>
    <t>SGL64</t>
  </si>
  <si>
    <t>židle zahradní</t>
  </si>
  <si>
    <t>SGL65</t>
  </si>
  <si>
    <t>židle kongresová</t>
  </si>
  <si>
    <t>židle - podnož kovový subtilní rám, vyrobený z vysoce kvalitní ocelové trubkoviny tl. 18 mm, v povrchové úpravě chrom.</t>
  </si>
  <si>
    <t xml:space="preserve">Kovová konstrukce předních nohou přechází v horní části v područky. </t>
  </si>
  <si>
    <t>+ transportní vozík na konferenční židle</t>
  </si>
  <si>
    <t>SGL66</t>
  </si>
  <si>
    <t>židle kavárenská</t>
  </si>
  <si>
    <t xml:space="preserve">židle se vyrábí se sedadlem a opěradlem hladkým nebo čalouněným v provedení mont. Povrchová úprava, odstín barvy dokončení dle specifikace objednávky </t>
  </si>
  <si>
    <t>zákazníka</t>
  </si>
  <si>
    <t>SGL67</t>
  </si>
  <si>
    <t>židle jednací</t>
  </si>
  <si>
    <t>otočná konferenční židle, výškově nastavitelný, celočalouněná</t>
  </si>
  <si>
    <t>4-hliníková základna, leštěná, plastové kluzáky</t>
  </si>
  <si>
    <t>SGL68</t>
  </si>
  <si>
    <t>židle kancelářeská pracovní</t>
  </si>
  <si>
    <t>kancelářská židle - otočná pracovní židle na 5-ti ramenném kříži – černý nylon.  Nosnost min. 120 kg.</t>
  </si>
  <si>
    <t>Čalounění látkou s odolností proti otěru min. 100 000 cyklů, výběr minimálně z 10 barev.</t>
  </si>
  <si>
    <t>SGL69</t>
  </si>
  <si>
    <t>popelnice</t>
  </si>
  <si>
    <t>plastový kontejner pro komunální odpad, s celopryžovými kolečky,</t>
  </si>
  <si>
    <t>probarvený plast tmavě šedý, odolný proti UV záření, chemickým</t>
  </si>
  <si>
    <t xml:space="preserve">látkám, hřebenové vyprazdňování, víko s madly po celém obvodu, </t>
  </si>
  <si>
    <t>objem 240 l, nosnost 100 kg</t>
  </si>
  <si>
    <t>SGL70</t>
  </si>
  <si>
    <t>stůl kancelářský</t>
  </si>
  <si>
    <t xml:space="preserve">pracovní stůl - desky stolů jsou navrženy v materiálu LTD minimální tloušťky 25 mm, zakončené ABS hranou tloušťky minimálně 2 mm. </t>
  </si>
  <si>
    <t>Povrch. úprava práškovou barvou v barevnosti RAL 9006.</t>
  </si>
  <si>
    <t>SGL71</t>
  </si>
  <si>
    <t>sochařský stojan</t>
  </si>
  <si>
    <t>sochařský stojan je vyrobený z bukového masívu a překližky. Horní pracovní plocha je otočná a může se zvedat ve třech polohách</t>
  </si>
  <si>
    <t>se zajištěním kovovým trnem</t>
  </si>
  <si>
    <t>-rozměr pracovní plochy 40 x 40 cm. Velikost základny 60 x 60 cm.</t>
  </si>
  <si>
    <t>SGL72</t>
  </si>
  <si>
    <t>věšák samostojný šatní</t>
  </si>
  <si>
    <t>šatní stojan, vnitř./venk., černá, Součástí jsou kolečka, která usnadňují přesouvání</t>
  </si>
  <si>
    <t>-max. nosnosť: 15 kg</t>
  </si>
  <si>
    <t>SGL73</t>
  </si>
  <si>
    <t>pracovní židle klubová</t>
  </si>
  <si>
    <t>židle s hladkým sedadlem a opěradlem .Buková dřevina s odstínem dle požadavku.</t>
  </si>
  <si>
    <t>SGL74</t>
  </si>
  <si>
    <t>kancelářská židle přísedová</t>
  </si>
  <si>
    <t>materiál: plast, polstrované, nohy: kov, barva - černá , čalounění: látka, výplň: molitan (PUR)</t>
  </si>
  <si>
    <t xml:space="preserve">nosnost: 120 kg, váha 6,8 kg, </t>
  </si>
  <si>
    <t>SGL75</t>
  </si>
  <si>
    <t>židle jednací bez područek</t>
  </si>
  <si>
    <t>zdravotní stohovatelná židle, na čtyřech nohách, skládající se z kovového rámu, samostatného dýhovaného sedáku a opěráku.</t>
  </si>
  <si>
    <t>Rám: kovový subtilní , vyrobený z vysoce kvalitní oceli – profil trubka o průměru maximálně 16 mm, povrchová úprava chrom</t>
  </si>
  <si>
    <t>konstrukce zadních nohou přechází v opěrák, napojení sedáku i opěráku s kovovou konstrukcí bude bez viditelných spojovacích prvků.</t>
  </si>
  <si>
    <t>SGL76</t>
  </si>
  <si>
    <t>kontejner na dokumenty nízký</t>
  </si>
  <si>
    <t>materiálové provedení - lamino - výběr minimálně z 8 dekorů (dekory dřeva např. buk, třešeň, bříza, ořech, dub, calvados, olše</t>
  </si>
  <si>
    <t>a barevné dekory např. bílá, šedá apod.)</t>
  </si>
  <si>
    <t>SGL77</t>
  </si>
  <si>
    <t>stůl kancelářský přísedící</t>
  </si>
  <si>
    <t>desky stolů jsou navrženy v materiálu LTD minimální tloušťky 19 mm, zakončené ABS hranou minimálně 2 mm</t>
  </si>
  <si>
    <t>Podnoží stolu bude celokovové, na nohách s plochooválným profilem max. 40x20 mm a s rámovou konstrukcí vyztužující plochu stolu</t>
  </si>
  <si>
    <t>nohy povrchová úprava chrom, rám prášková barva.</t>
  </si>
  <si>
    <t>1800x740x800mm</t>
  </si>
  <si>
    <t>SGL78</t>
  </si>
  <si>
    <t>800x740x800mm</t>
  </si>
  <si>
    <t>SGL79</t>
  </si>
  <si>
    <t>1100x740x800mm</t>
  </si>
  <si>
    <t>SGL80</t>
  </si>
  <si>
    <t>SGL81</t>
  </si>
  <si>
    <t>1700x740x800mm</t>
  </si>
  <si>
    <t>SGL82</t>
  </si>
  <si>
    <t>SGL84</t>
  </si>
  <si>
    <t>křesílko konferenční</t>
  </si>
  <si>
    <t>židle, kov černá/šedá, rám z lakované oceli je robustní a odolný zároveň,</t>
  </si>
  <si>
    <t>testováno pro: 120 kg</t>
  </si>
  <si>
    <t>SGL85</t>
  </si>
  <si>
    <t>stolek konfereční</t>
  </si>
  <si>
    <t>konferenční stolek, dýha dub</t>
  </si>
  <si>
    <t>SGL86</t>
  </si>
  <si>
    <t>stolička ke klavíru</t>
  </si>
  <si>
    <t>lavice s ocelovou konstrukcí nabízí stabilitu i na nerovném povrchu, díky nastavitelné výšce vyrovnávacích nožiček (maximálně 15 mm)</t>
  </si>
  <si>
    <t xml:space="preserve"> klíč pro nastavení je součástí balení. Komfortní sedák s imitací kůž.</t>
  </si>
  <si>
    <t>materiál: ocel. Výška: 50 cm. Hmotnost: 5,7 kg. Barva: Black</t>
  </si>
  <si>
    <t>SGL87</t>
  </si>
  <si>
    <t>klavírní křídlo</t>
  </si>
  <si>
    <t>digitální piano - 88 kláves, s vyváženou klaviaturou a kladívkovou mechanikou, s dynamikou, povrch kláves lesklý, 362 zvuků, 128hlasová polyfonie</t>
  </si>
  <si>
    <t>reproduktory o výkonu 80 W, automatické doprovody, USB a DIN MIDI, sluchátkový výstup, vstup na pedál, Bluetooth,</t>
  </si>
  <si>
    <t>SGL88</t>
  </si>
  <si>
    <t>stůl pro stolní tenis</t>
  </si>
  <si>
    <t>hmotnost samostatného stolu na stolní tenis: 65 kg.</t>
  </si>
  <si>
    <t>Konstrukce 100% OCEL Deska 100% MELAMIN</t>
  </si>
  <si>
    <t>SGL89</t>
  </si>
  <si>
    <t>stůl pro řečníky přednášející</t>
  </si>
  <si>
    <t>material: dýha dub, barva nohou: černá</t>
  </si>
  <si>
    <t>SGL90</t>
  </si>
  <si>
    <t>stolička k malířskému stojanu</t>
  </si>
  <si>
    <t>výšku můžete nastavit dle potřeby</t>
  </si>
  <si>
    <t>materiál: rám: masivní bříza, lepidlo, akrylová barva</t>
  </si>
  <si>
    <t>podnožka/ upevňovací deska/ trubka:</t>
  </si>
  <si>
    <t>ocel, epoxidový/polyesterový práškový lak, testováno pro: 100 kg</t>
  </si>
  <si>
    <t>SGL91</t>
  </si>
  <si>
    <t>koše na třídený odpad interiérové (2 sekce nad sebou)</t>
  </si>
  <si>
    <t>2 - sekcový koš na tříděný odpad, vnější konstrukce z ušlechtilé</t>
  </si>
  <si>
    <t>oceli opatřená práškovou barvou, samostatně vyjímatelné koše, přední výklopný mechanismus s držadlem, těsněný vnitřní prostor proti šíření zápachu,</t>
  </si>
  <si>
    <t>se zadními vývrty pro kotvení ke stěně , včetně montážního materiálu, dva plastové PE koše, vnitřní objem 30 l, snímatelné držadlo, snadno čistitelné,</t>
  </si>
  <si>
    <t xml:space="preserve"> dodatečný nástřik korpusu a čel dle výběru architekta</t>
  </si>
  <si>
    <t>SGL92</t>
  </si>
  <si>
    <t>koše na třídený odpad exteriérové (3sekce)</t>
  </si>
  <si>
    <t>koš na tříděný odpad, kostra ocelová svařovaná, žárově zinkovaná konstrukce s dodatečným nátěrem v odstínu kovářská šedá</t>
  </si>
  <si>
    <t>(odstín bude vzorkován), dřevěný obklad z masivních latí</t>
  </si>
  <si>
    <t>mořenými speciálním lakem pro vnější použití, odstí bude vzorkován,</t>
  </si>
  <si>
    <t>vnitřní nádoby vyjímatelné s uchy, kruhové nádoby, celkový oválný tvar,</t>
  </si>
  <si>
    <t>objem 3x50 l, pro venkovní použití</t>
  </si>
  <si>
    <t>SGL93</t>
  </si>
  <si>
    <t>koše na třídený odpad interiérové (2sekce)</t>
  </si>
  <si>
    <t>nádoba na odpad s pedálem, objem 2x9l, stříbrná, velký úhel</t>
  </si>
  <si>
    <t>otevření pro snadné plnění, vnitřní hygienická nášlapná mechanika, víko nepropouštějící zápach, funkce Soft Close, ergonomický široký</t>
  </si>
  <si>
    <t>pedál, korpus ocelový plech s práškovým vypalovaným lakem</t>
  </si>
  <si>
    <t>signální bílá RAL 9003, víko plastové břidlicově šedé, vnitřní nádoby</t>
  </si>
  <si>
    <t>plastové s uchem</t>
  </si>
  <si>
    <t>SGL94</t>
  </si>
  <si>
    <t>koš na směsý odpad (1sekce)</t>
  </si>
  <si>
    <t>plastový koš kancelářský, kruhový, objem 10l, kónický tvar, past bílý odolný polypropylenový</t>
  </si>
  <si>
    <t>SGLROL01</t>
  </si>
  <si>
    <t>roletka 1250x1850mm</t>
  </si>
  <si>
    <t>roletka</t>
  </si>
  <si>
    <t>SGLROL02</t>
  </si>
  <si>
    <t>roletka 1200x1800mm</t>
  </si>
  <si>
    <t>SGLROL03</t>
  </si>
  <si>
    <t>roletka 1300x1900mm</t>
  </si>
  <si>
    <t>SGLROL04</t>
  </si>
  <si>
    <t>roletka 1340x1900mm</t>
  </si>
  <si>
    <t>SGLROL05</t>
  </si>
  <si>
    <t>roletka 1150x1800mm</t>
  </si>
  <si>
    <t>SGLROL06</t>
  </si>
  <si>
    <t>SGLROL07</t>
  </si>
  <si>
    <t>roletka 1019x1770mm</t>
  </si>
  <si>
    <t>SGLROL08</t>
  </si>
  <si>
    <t>roletka 1150x1750mm</t>
  </si>
  <si>
    <t>SGLROL09</t>
  </si>
  <si>
    <t>roletka 1200x1750mm</t>
  </si>
  <si>
    <t>SGLROL10</t>
  </si>
  <si>
    <t>roletka 1800x1890mm</t>
  </si>
  <si>
    <t>SGLROL11</t>
  </si>
  <si>
    <t>SGLROL12</t>
  </si>
  <si>
    <t>roletka 1800x1960mm</t>
  </si>
  <si>
    <t>SGLROL13</t>
  </si>
  <si>
    <t>SGLROL14</t>
  </si>
  <si>
    <t>roletka 1030x1860mm</t>
  </si>
  <si>
    <t>SGLROL15</t>
  </si>
  <si>
    <t>roletka 1200x1760mm</t>
  </si>
  <si>
    <t>SGLROL16</t>
  </si>
  <si>
    <t>roletka 1340x1800mm</t>
  </si>
  <si>
    <t>SGLROL17</t>
  </si>
  <si>
    <t>roletka 1270x1830mm</t>
  </si>
  <si>
    <t>SGLROL18</t>
  </si>
  <si>
    <t>SGLROL19</t>
  </si>
  <si>
    <t>roletka 1155x1860mm</t>
  </si>
  <si>
    <t>SGLROL20</t>
  </si>
  <si>
    <t>roletka 1100x1900mm</t>
  </si>
  <si>
    <t>SGLROL21</t>
  </si>
  <si>
    <t>SGLROL22</t>
  </si>
  <si>
    <t>roletka 2100x1860mm</t>
  </si>
  <si>
    <t>SGLROL23</t>
  </si>
  <si>
    <t>roletka 1150x1930mm</t>
  </si>
  <si>
    <t>SGLROL24</t>
  </si>
  <si>
    <t>roletka 1100x1960mm</t>
  </si>
  <si>
    <t>SGLROL25</t>
  </si>
  <si>
    <t>SGLROL26</t>
  </si>
  <si>
    <t>roletka 1150x1950mm</t>
  </si>
  <si>
    <t>SGLROL27</t>
  </si>
  <si>
    <t>SGLROL28</t>
  </si>
  <si>
    <t>roletka 1200x1950mm</t>
  </si>
  <si>
    <t>SGLROL29</t>
  </si>
  <si>
    <t>SGLROL30</t>
  </si>
  <si>
    <t>roletka 1180x1770mm</t>
  </si>
  <si>
    <t>SGLROL31</t>
  </si>
  <si>
    <t>roletka 996x1060mm</t>
  </si>
  <si>
    <t>SGLROL32</t>
  </si>
  <si>
    <t>SGLROL33</t>
  </si>
  <si>
    <t>SGLROL34</t>
  </si>
  <si>
    <t xml:space="preserve">roletka 1200x1950mm </t>
  </si>
  <si>
    <t>SGLROL35</t>
  </si>
  <si>
    <t>SGLROL36</t>
  </si>
  <si>
    <t>SGLROL37</t>
  </si>
  <si>
    <t>roletka blackout 2160x2100mm</t>
  </si>
  <si>
    <t>roletka blackout</t>
  </si>
  <si>
    <t>SGLROL38</t>
  </si>
  <si>
    <t>roletka blackout 720x3200mm</t>
  </si>
  <si>
    <t>SGLROL39</t>
  </si>
  <si>
    <t>roletka blackout 2300x2100mm</t>
  </si>
  <si>
    <t>SGLROL40</t>
  </si>
  <si>
    <t>roletka blackout 2317x2100mm</t>
  </si>
  <si>
    <t>SGLROL41</t>
  </si>
  <si>
    <t>roletka blackout 1580x3900mm</t>
  </si>
  <si>
    <t>SGLROL42</t>
  </si>
  <si>
    <t>roletka blackout 1850x3900mm</t>
  </si>
  <si>
    <t>SGLROL43</t>
  </si>
  <si>
    <t>roletka blackout 1350x3900mm</t>
  </si>
  <si>
    <t>SGLROL44</t>
  </si>
  <si>
    <t>roletka blackout 900x3900mm</t>
  </si>
  <si>
    <t>SGLROL46</t>
  </si>
  <si>
    <t>roletka 3000x6000mm</t>
  </si>
  <si>
    <t>ÚT,CHL - Zařízení vytápění a chlazení</t>
  </si>
  <si>
    <t>Petr Vítek</t>
  </si>
  <si>
    <t>D.1.4.4 - Vytápění a chlazení</t>
  </si>
  <si>
    <t xml:space="preserve">    731 - Strojovny</t>
  </si>
  <si>
    <t xml:space="preserve">    734 - Armatury</t>
  </si>
  <si>
    <t xml:space="preserve">    733 - Potrubí a nátěry</t>
  </si>
  <si>
    <t xml:space="preserve">    735 - Otopná tělesa, podlahové vytápění  a jednotky FC</t>
  </si>
  <si>
    <t xml:space="preserve">    990 - Hodinové zúčtovací sazby</t>
  </si>
  <si>
    <t>D.1.4.4</t>
  </si>
  <si>
    <t>Vytápění a chlazení</t>
  </si>
  <si>
    <t>731</t>
  </si>
  <si>
    <t>Strojovny</t>
  </si>
  <si>
    <t>731-1</t>
  </si>
  <si>
    <t>Kondenzační závěsný plynový kotel o jmenovitém výkonu 125 kW, včetně oběhového čerpadla, pojistného ventilu, kaskádové regulace s napojením na M+R, apod. (komplexní dodávka zařízení)</t>
  </si>
  <si>
    <t>R položka</t>
  </si>
  <si>
    <t>731-2</t>
  </si>
  <si>
    <t>Montáž a uvedení do provozu plynového kotle.</t>
  </si>
  <si>
    <t>731-3</t>
  </si>
  <si>
    <t>Společné odkouření kaskády 2 plynových kotlů o celkovém výkonu 250 kW, Ø160 mm, délka cca 8 m, od kotlů Ø110 mm se spalinovými zpětnými klapkami, včetně ukotvení, kolen, izolace, čistících a kontrolních otvorů a typového zakončení nad střechou. (komplexní</t>
  </si>
  <si>
    <t>Společné odkouření kaskády 2 plynových kotlů o celkovém výkonu 250 kW, Ø160 mm, délka cca 8 m, od kotlů Ø110 mm se spalinovými zpětnými klapkami, včetně ukotvení, kolen, izolace, čistících a kontrolních otvorů a typového zakončení nad střechou. (komplexní dodávka zařízení)</t>
  </si>
  <si>
    <t>731-4</t>
  </si>
  <si>
    <t>Montáž společného odkouření Ø160 mm.</t>
  </si>
  <si>
    <t>731-5</t>
  </si>
  <si>
    <t>Tepelné čerpadlo vzduch/voda o jmenovitém chladícím výkonu 38 kW při teplotním spádu 8/14°C, topném výkonu 43 kW při 45/40°C, včetně příslušenství, externího kaskádového řadiče s napojením na M+R, pružného uložení apod. (komplexní dodávka zařízení)</t>
  </si>
  <si>
    <t>731-6</t>
  </si>
  <si>
    <t>Montáž, doprava a uvedení do provozu tepelného čerpadla vzduch/voda..</t>
  </si>
  <si>
    <t>731-7</t>
  </si>
  <si>
    <t>Akumulační nádoba o objemu 500 litrů, PN6, připojovací hrdla 4xDN100, kontrolní otvor, hrdlo pro osazení el. topného tělesa, vypouštění , odvzdušnění, jímky pro teplotní a tlaková čidla, včetně parotěsné izolace.</t>
  </si>
  <si>
    <t>731-8</t>
  </si>
  <si>
    <t>Montáž akumulační nádoby o objemu 500 litrů.</t>
  </si>
  <si>
    <t>731-9</t>
  </si>
  <si>
    <t>Nepřímotopný ohřívač TV o objemu 500 litrů s jedním trubkovým výměníkem o ploše 6m2, PN10, včetně hrdla pro el. topné těleso, izolace apod.</t>
  </si>
  <si>
    <t>731-10</t>
  </si>
  <si>
    <t>Montáž nepřímotopného zásobníku TV o objemu 500 litrů.</t>
  </si>
  <si>
    <t>731-11</t>
  </si>
  <si>
    <t>Termohydraulický rozdělovač (anuloid) DN150, PN6, připojovací hrdla 4x DN100, včetně vypouštění, odvzdušnění, izolace a podpůrné konstrukce.</t>
  </si>
  <si>
    <t>731-12</t>
  </si>
  <si>
    <t>Montáž termohydraulického rozdělovače DN150.</t>
  </si>
  <si>
    <t>731-13</t>
  </si>
  <si>
    <t>Expanzní automat jednočerpadlový s beztlakou vyrovnávací nádobou o objemu 200 litrů, připojovací sadou a expanzní nádobou o objemu 35 litrů.</t>
  </si>
  <si>
    <t>731-14</t>
  </si>
  <si>
    <t>Montáž a uvedení do provozu expanzního automatu.</t>
  </si>
  <si>
    <t>731-15</t>
  </si>
  <si>
    <t>Tlaková expanzní nádoba o objemu 80 litrů, PN6.</t>
  </si>
  <si>
    <t>731-16</t>
  </si>
  <si>
    <t>Montáž expanzní nádoby o objemu 80 litrů.</t>
  </si>
  <si>
    <t>731-17</t>
  </si>
  <si>
    <t>Tlaková expanzní nádoba o objemu 33 litrů, pitná voda, PN10.</t>
  </si>
  <si>
    <t>731-18</t>
  </si>
  <si>
    <t>Montáž expanzní nádoby o objemu 33 litrů.</t>
  </si>
  <si>
    <t>731-19</t>
  </si>
  <si>
    <t>El. topné těleso o jmenovitém výkonu 15 kW, provedení pro instalaci do akumulační nádoby (nepřímotopného zásobníku) napětí 3x400V.</t>
  </si>
  <si>
    <t>731-20</t>
  </si>
  <si>
    <t>Montáž el. topného tělesa.</t>
  </si>
  <si>
    <t>731-21</t>
  </si>
  <si>
    <t>Chemická úpravna vody, parametry na základě konkrétního osazení technologie (kotle, tepelná čerpadla).</t>
  </si>
  <si>
    <t>731-22</t>
  </si>
  <si>
    <t>Montáž a uvedení do provozu chemické úpravny vody.</t>
  </si>
  <si>
    <t>731-23</t>
  </si>
  <si>
    <t>Elektronické oběhové čerpadlo M=9000 kg/hod, H= 7 m.v.s., PN6, včetně modulu pro externí ovládání z M+R a izolačního pouzdra.</t>
  </si>
  <si>
    <t>731-24</t>
  </si>
  <si>
    <t>Elektronické oběhové čerpadlo M=14000 kg/hod, H= 6 m.v.s., PN6, včetně modulu pro externí ovládání z M+R a izolačního pouzdra.</t>
  </si>
  <si>
    <t>731-25</t>
  </si>
  <si>
    <t>Elektronické oběhové čerpadlo M=3000 kg/hod, H= 4 m.v.s., PN6, včetně modulu pro externí ovládání z M+R a izolačního pouzdra.</t>
  </si>
  <si>
    <t>731-26</t>
  </si>
  <si>
    <t>Elektronické oběhové čerpadlo M=5000 kg/hod, H= 6 m.v.s., PN6, včetně modulu pro externí ovládání z M+R a izolačního pouzdra.</t>
  </si>
  <si>
    <t>731-27</t>
  </si>
  <si>
    <t>731-28</t>
  </si>
  <si>
    <t>Elektronické oběhové čerpadlo M=5000 kg/hod, H= 3 m.v.s., PN6, včetně modulu pro externí ovládání z M+R a izolačního pouzdra.</t>
  </si>
  <si>
    <t>731-29</t>
  </si>
  <si>
    <t>Elektronické oběhové čerpadlo M=6000 kg/hod, H= 4 m.v.s., PN6, včetně modulu pro externí ovládání z M+R a izolačního pouzdra.</t>
  </si>
  <si>
    <t>731-30</t>
  </si>
  <si>
    <t>Elektronické oběhové čerpadlo M=15000 kg/hod, H= 4 m.v.s., PN6, včetně modulu pro externí ovládání z M+R a izolačního pouzdra.</t>
  </si>
  <si>
    <t>731-31</t>
  </si>
  <si>
    <t>Elektronické oběhové čerpadlo M=600 kg/hod, H= 3 m.v.s., PN6, včetně modulu pro externí ovládání z M+R a izolačního pouzdra.</t>
  </si>
  <si>
    <t>731-32</t>
  </si>
  <si>
    <t>Elektronické oběhové čerpadlo M=1000 kg/hod, H= 3 m.v.s., PN6, včetně modulu pro externí ovládání z M+R a izolačního pouzdra.</t>
  </si>
  <si>
    <t>731-33</t>
  </si>
  <si>
    <t>Cirkulační nerezové elektronické oběhové čerpadlo M=1500 kg/hod, H= 4 m.v.s., PN6, včetně modulu pro externí ovládání z M+R a izolačního pouzdra.</t>
  </si>
  <si>
    <t>731-34</t>
  </si>
  <si>
    <t>Montáž oběhového čerpadla.</t>
  </si>
  <si>
    <t>731-35</t>
  </si>
  <si>
    <t>Neutralizační box pro kotelnu o výkonu 250 kW (kaskáda 2 kotlů), včetně trubního propojení s kotli a kanalizací</t>
  </si>
  <si>
    <t>731-36</t>
  </si>
  <si>
    <t>Montáž neutralizačního boxu.</t>
  </si>
  <si>
    <t>731-37</t>
  </si>
  <si>
    <t>Podružný a pomocný materiál</t>
  </si>
  <si>
    <t>731-38</t>
  </si>
  <si>
    <t>734</t>
  </si>
  <si>
    <t>Armatury</t>
  </si>
  <si>
    <t>734-1</t>
  </si>
  <si>
    <t>Kulový kohout DN15, PN6, včetně izolace.</t>
  </si>
  <si>
    <t>734-2</t>
  </si>
  <si>
    <t>Montáž kulového kohoutu DN15.</t>
  </si>
  <si>
    <t>734-3</t>
  </si>
  <si>
    <t>Kulový kohout DN20, PN6, včetně izolace.</t>
  </si>
  <si>
    <t>734-4</t>
  </si>
  <si>
    <t>Kulový kohout DN20 s možností uzamčení, PN10, pitná voda, včetně izolace.</t>
  </si>
  <si>
    <t>734-5</t>
  </si>
  <si>
    <t>Montáž kulového kohoutu DN20.</t>
  </si>
  <si>
    <t>734-6</t>
  </si>
  <si>
    <t>Kulový kohout DN25, PN6, včetně izolace.</t>
  </si>
  <si>
    <t>734-7</t>
  </si>
  <si>
    <t>Kulový kohout DN25, PN10, pitná voda, včetně izolace.</t>
  </si>
  <si>
    <t>734-8</t>
  </si>
  <si>
    <t>Kulový kohout DN25 s možností uzamčení, PN6, včetně izolace.</t>
  </si>
  <si>
    <t>734-9</t>
  </si>
  <si>
    <t>Montáž kulového kohoutu DN25.</t>
  </si>
  <si>
    <t>734-10</t>
  </si>
  <si>
    <t>Kulový kohout DN32, PN6, včetně izolace.</t>
  </si>
  <si>
    <t>734-11</t>
  </si>
  <si>
    <t>Montáž kulového kohoutu DN32.</t>
  </si>
  <si>
    <t>734-12</t>
  </si>
  <si>
    <t>Kulový kohout DN40, PN6, včetně izolace.</t>
  </si>
  <si>
    <t>734-13</t>
  </si>
  <si>
    <t>Montáž kulového kohoutu DN40.</t>
  </si>
  <si>
    <t>734-14</t>
  </si>
  <si>
    <t>Kulový kohout DN50, PN6, včetně izolace.</t>
  </si>
  <si>
    <t>734-15</t>
  </si>
  <si>
    <t>Montáž kulového kohoutu DN50.</t>
  </si>
  <si>
    <t>734-16</t>
  </si>
  <si>
    <t>Uzavírací mezipřírubová klapka DN65, PN6, včetně protipříruby a izolace.</t>
  </si>
  <si>
    <t>734-17</t>
  </si>
  <si>
    <t>Montáž uzavírací klapky DN65.</t>
  </si>
  <si>
    <t>734-18</t>
  </si>
  <si>
    <t>Uzavírací mezipřírubová klapka DN80, PN6, včetně protipříruby a izolace.</t>
  </si>
  <si>
    <t>734-19</t>
  </si>
  <si>
    <t>Montáž uzavírací klapky DN80.</t>
  </si>
  <si>
    <t>734-20</t>
  </si>
  <si>
    <t>Uzavírací mezipřírubová klapka DN100, PN6, včetně protipříruby a izolace.</t>
  </si>
  <si>
    <t>734-21</t>
  </si>
  <si>
    <t>Montáž uzavírací klapky DN100.</t>
  </si>
  <si>
    <t>734-22</t>
  </si>
  <si>
    <t>Zpětná klapka DN15, PN6, včetně izolace.</t>
  </si>
  <si>
    <t>734-23</t>
  </si>
  <si>
    <t>Montáž zpětné klapky DN15.</t>
  </si>
  <si>
    <t>734-24</t>
  </si>
  <si>
    <t>Zpětná klapka DN20, PN6, včetně izolace.</t>
  </si>
  <si>
    <t>734-25</t>
  </si>
  <si>
    <t>Montáž zpětné klapky DN20.</t>
  </si>
  <si>
    <t>734-26</t>
  </si>
  <si>
    <t>Zpětná klapka DN25, PN6, včetně izolace.</t>
  </si>
  <si>
    <t>734-27</t>
  </si>
  <si>
    <t>Zpětná klapka DN25, PN10, pitná voda, včetně izolace.</t>
  </si>
  <si>
    <t>734-28</t>
  </si>
  <si>
    <t>Montáž zpětné klapky DN25.</t>
  </si>
  <si>
    <t>734-29</t>
  </si>
  <si>
    <t>Zpětná klapka DN40, PN6, včetně izolace.</t>
  </si>
  <si>
    <t>734-30</t>
  </si>
  <si>
    <t>Montáž zpětné klapky DN40.</t>
  </si>
  <si>
    <t>734-31</t>
  </si>
  <si>
    <t>Zpětná klapka DN50, PN6, včetně izolace.</t>
  </si>
  <si>
    <t>734-32</t>
  </si>
  <si>
    <t>Montáž zpětné klapky DN50.</t>
  </si>
  <si>
    <t>734-33</t>
  </si>
  <si>
    <t>Zpětná klapka mezipřírubová DN65, PN6, včetně protipříruby a izolace.</t>
  </si>
  <si>
    <t>734-34</t>
  </si>
  <si>
    <t>Montáž zpětné klapky DN65.</t>
  </si>
  <si>
    <t>734-35</t>
  </si>
  <si>
    <t>Zpětná klapka mezipřírubová DN80, PN6, včetně protipříruby a izolace.</t>
  </si>
  <si>
    <t>734-36</t>
  </si>
  <si>
    <t>Montáž zpětné klapky DN80.</t>
  </si>
  <si>
    <t>734-37</t>
  </si>
  <si>
    <t>Zpětná klapka mezipřírubová DN100, PN6, včetně protipříruby a izolace.</t>
  </si>
  <si>
    <t>734-38</t>
  </si>
  <si>
    <t>Montáž zpětné klapky DN100.</t>
  </si>
  <si>
    <t>734-39</t>
  </si>
  <si>
    <t>Filtr DN15, PN6, včetně izolace.</t>
  </si>
  <si>
    <t>734-40</t>
  </si>
  <si>
    <t>Montáž filtru DN15.</t>
  </si>
  <si>
    <t>734-41</t>
  </si>
  <si>
    <t>Filtr DN20, PN6, včetně izolace.</t>
  </si>
  <si>
    <t>734-42</t>
  </si>
  <si>
    <t>Montáž filtru DN20.</t>
  </si>
  <si>
    <t>734-43</t>
  </si>
  <si>
    <t>Filtr DN25, PN6, včetně izolace.</t>
  </si>
  <si>
    <t>734-44</t>
  </si>
  <si>
    <t>Montáž filtru DN25.</t>
  </si>
  <si>
    <t>734-45</t>
  </si>
  <si>
    <t>Filtr DN32, PN6, včetně izolace.</t>
  </si>
  <si>
    <t>734-46</t>
  </si>
  <si>
    <t>Montáž filtru DN32.</t>
  </si>
  <si>
    <t>734-47</t>
  </si>
  <si>
    <t>Filtr DN40, PN6, včetně izolace.</t>
  </si>
  <si>
    <t>734-48</t>
  </si>
  <si>
    <t>Montáž filtru DN40.</t>
  </si>
  <si>
    <t>734-49</t>
  </si>
  <si>
    <t>Filtr DN50, PN6, včetně izolace.</t>
  </si>
  <si>
    <t>734-50</t>
  </si>
  <si>
    <t>Montáž filtru DN50.</t>
  </si>
  <si>
    <t>734-51</t>
  </si>
  <si>
    <t>Filtr DN65, PN6, včetně protipříruby a izolace.</t>
  </si>
  <si>
    <t>734-52</t>
  </si>
  <si>
    <t>Montáž filtru DN65.</t>
  </si>
  <si>
    <t>734-53</t>
  </si>
  <si>
    <t>Filtr DN80, PN6, včetně protipříruby a izolace.</t>
  </si>
  <si>
    <t>734-54</t>
  </si>
  <si>
    <t>Montáž filtru DN80.</t>
  </si>
  <si>
    <t>734-55</t>
  </si>
  <si>
    <t>Filtr DN100, PN6, včetně protipříruby a izolace.</t>
  </si>
  <si>
    <t>734-56</t>
  </si>
  <si>
    <t>Montáž filtru DN100.</t>
  </si>
  <si>
    <t>734-57</t>
  </si>
  <si>
    <t>Ruční vyvažovací ventil DN15, PN6, včetně měřících vsuvek, izolace.</t>
  </si>
  <si>
    <t>734-58</t>
  </si>
  <si>
    <t>Montáž vyvažovacího ventilu DN15.</t>
  </si>
  <si>
    <t>734-59</t>
  </si>
  <si>
    <t>Ruční vyvažovací ventil DN20, PN6, včetně měřících vsuvek, izolace.</t>
  </si>
  <si>
    <t>734-60</t>
  </si>
  <si>
    <t>Montáž vyvažovacího ventilu DN20.</t>
  </si>
  <si>
    <t>734-61</t>
  </si>
  <si>
    <t>Ruční vyvažovací ventil DN32, PN6, včetně měřících vsuvek, izolace.</t>
  </si>
  <si>
    <t>734-62</t>
  </si>
  <si>
    <t>Montáž vyvažovacího ventilu DN32.</t>
  </si>
  <si>
    <t>734-63</t>
  </si>
  <si>
    <t>Ruční vyvažovací ventil DN40, PN6, včetně měřících vsuvek, izolace.</t>
  </si>
  <si>
    <t>734-64</t>
  </si>
  <si>
    <t>Montáž vyvažovacího ventilu DN40.</t>
  </si>
  <si>
    <t>734-65</t>
  </si>
  <si>
    <t>Ruční vyvažovací ventil DN50, PN6, včetně měřících vsuvek, izolace.</t>
  </si>
  <si>
    <t>734-66</t>
  </si>
  <si>
    <t>Montáž vyvažovacího ventilu DN50.</t>
  </si>
  <si>
    <t>734-67</t>
  </si>
  <si>
    <t>Ruční vyvažovací ventil DN65, PN6, včetně měřících vsuvek, protipříruby, izolace.</t>
  </si>
  <si>
    <t>734-68</t>
  </si>
  <si>
    <t>Montáž vyvažovacího ventilu DN65.</t>
  </si>
  <si>
    <t>734-69</t>
  </si>
  <si>
    <t>Ruční vyvažovací ventil DN80, PN6, včetně měřících vsuvek, protipříruby, izolace.</t>
  </si>
  <si>
    <t>734-70</t>
  </si>
  <si>
    <t>Montáž vyvažovacího ventilu DN80.</t>
  </si>
  <si>
    <t>734-71</t>
  </si>
  <si>
    <t>Regulátor tlakové diference DN20, PN6, rozsah nastavení 5-25 kPa, včetně propojovací kapiláry a izolace.</t>
  </si>
  <si>
    <t>734-72</t>
  </si>
  <si>
    <t>Montáž regulátoru tlakové diference DN20.</t>
  </si>
  <si>
    <t>734-73</t>
  </si>
  <si>
    <t>Regulátor tlakové diference DN32, PN6, rozsah nastavení 10-40 kPa, včetně propojovací kapiláry a izolace.</t>
  </si>
  <si>
    <t>734-74</t>
  </si>
  <si>
    <t>Montáž regulátoru tlakové diference DN32.</t>
  </si>
  <si>
    <t>734-75</t>
  </si>
  <si>
    <t>Automatický omezovač průtoku s pohonem DN10, PN6, plynulá regulace, včetně izolace. (tlakově nezávislý regulační a vyvažovací ventil)</t>
  </si>
  <si>
    <t>734-76</t>
  </si>
  <si>
    <t>Montáž automatického omezovače průtoku DN10.</t>
  </si>
  <si>
    <t>734-77</t>
  </si>
  <si>
    <t>Automatický omezovač průtoku s pohonem DN15, PN6, plynulá regulace, včetně izolace. (tlakově nezávislý regulační a vyvažovací ventil)</t>
  </si>
  <si>
    <t>734-78</t>
  </si>
  <si>
    <t>Montáž automatického omezovače průtoku DN15.</t>
  </si>
  <si>
    <t>734-79</t>
  </si>
  <si>
    <t>Automatický omezovač průtoku s pohonem DN20, PN6, plynulá regulace, včetně izolace. (tlakově nezávislý regulační a vyvažovací ventil)</t>
  </si>
  <si>
    <t>734-80</t>
  </si>
  <si>
    <t>Montáž automatického omezovače průtoku DN20.</t>
  </si>
  <si>
    <t>734-81</t>
  </si>
  <si>
    <t>Automatický omezovač průtoku s pohonem DN25, PN6, plynulá regulace, včetně izolace. (tlakově nezávislý regulační a vyvažovací ventil)</t>
  </si>
  <si>
    <t>734-82</t>
  </si>
  <si>
    <t>Montáž automatického omezovače průtoku DN25.</t>
  </si>
  <si>
    <t>734-83</t>
  </si>
  <si>
    <t>Automatický omezovač průtoku s pohonem DN32, PN6, plynulá regulace, včetně izolace. (tlakově nezávislý regulační a vyvažovací ventil)</t>
  </si>
  <si>
    <t>734-84</t>
  </si>
  <si>
    <t>Montáž automatického omezovače průtoku DN32.</t>
  </si>
  <si>
    <t>734-85</t>
  </si>
  <si>
    <t>Automatický omezovač průtoku s pohonem DN40, PN6, plynulá regulace, včetně izolace. (tlakově nezávislý regulační a vyvažovací ventil)</t>
  </si>
  <si>
    <t>734-86</t>
  </si>
  <si>
    <t>Montáž automatického omezovače průtoku DN40.</t>
  </si>
  <si>
    <t>734-87</t>
  </si>
  <si>
    <t>Pružná pancéřovaná hadice DN25, PN6, délka 300 mm, včetně izolace.</t>
  </si>
  <si>
    <t>734-88</t>
  </si>
  <si>
    <t>Montáž pružné pancéřované hadice DN25.</t>
  </si>
  <si>
    <t>734-89</t>
  </si>
  <si>
    <t>Pružná pancéřovaná hadice DN32, PN6, délka 300 mm, včetně izolace.</t>
  </si>
  <si>
    <t>734-90</t>
  </si>
  <si>
    <t>Montáž pružné pancéřované hadice DN32.</t>
  </si>
  <si>
    <t>734-91</t>
  </si>
  <si>
    <t>Gumový kompenzátor DN80, PN6, včetně izolace.</t>
  </si>
  <si>
    <t>734-92</t>
  </si>
  <si>
    <t>Montáž gumového kompenzátoru DN80.</t>
  </si>
  <si>
    <t>734-93</t>
  </si>
  <si>
    <t>Termostatický ventil DN15, PN6 s možností přednastavení, např. Heimeier V-exakt.</t>
  </si>
  <si>
    <t>734-94</t>
  </si>
  <si>
    <t>Montáž termostatického ventilu DN15.</t>
  </si>
  <si>
    <t>734-95</t>
  </si>
  <si>
    <t>Rohové připojovací šroubení DN15, PN6, s možností regulace pro otopná tělesa, např. Heimeier Regulux.</t>
  </si>
  <si>
    <t>734-96</t>
  </si>
  <si>
    <t>Montáž připojovacího šroubení.</t>
  </si>
  <si>
    <t>734-97</t>
  </si>
  <si>
    <t>Rohové připojovací šroubení DN15, PN6, s možností regulace pro tělesa se spodním připojením v provedení VK, např. Heimeier Vekolux.</t>
  </si>
  <si>
    <t>734-98</t>
  </si>
  <si>
    <t>734-99</t>
  </si>
  <si>
    <t>Pojistný ventil 3/4"/1", otevírací přetlak 900 kPa.</t>
  </si>
  <si>
    <t>734-100</t>
  </si>
  <si>
    <t>Montáž pojistného ventilu.</t>
  </si>
  <si>
    <t>734-101</t>
  </si>
  <si>
    <t>Teploměr, rozsah 0-120°C, včetně jímky.</t>
  </si>
  <si>
    <t>734-102</t>
  </si>
  <si>
    <t>Montáž teploměru.</t>
  </si>
  <si>
    <t>734-103</t>
  </si>
  <si>
    <t>Manometr, včetně uklidňující smyčky, rozsah 0 - 0,6 MPa.</t>
  </si>
  <si>
    <t>734-104</t>
  </si>
  <si>
    <t>Montáž manometru.</t>
  </si>
  <si>
    <t>734-105</t>
  </si>
  <si>
    <t>Diferenční manometr, včetně uklidňující smyčky, rozsah 0 - 0,6 MPa.</t>
  </si>
  <si>
    <t>734-106</t>
  </si>
  <si>
    <t>Montáž diferenčního manometru.</t>
  </si>
  <si>
    <t>734-107</t>
  </si>
  <si>
    <t>Odvzdušňovací nádoba DN65 s odvzdušňovacím ventilem DN10, PN6.</t>
  </si>
  <si>
    <t>734-108</t>
  </si>
  <si>
    <t>Montáž odvzdušňovací nádoby a ventilu.</t>
  </si>
  <si>
    <t>734-109</t>
  </si>
  <si>
    <t>Napouštěcí a vypouštěcí kohout DN15, PN6.</t>
  </si>
  <si>
    <t>734-110</t>
  </si>
  <si>
    <t>Montáž napouštěcího a vypouštěcího ventilu.</t>
  </si>
  <si>
    <t>734-111</t>
  </si>
  <si>
    <t>Podružný a pomocný materiál.</t>
  </si>
  <si>
    <t>734-112</t>
  </si>
  <si>
    <t>733</t>
  </si>
  <si>
    <t>Potrubí a nátěry</t>
  </si>
  <si>
    <t>733-1</t>
  </si>
  <si>
    <t>Potrubí ocelové DN15, PN6, včetně tvarovek, kompenzací, nátěrů, uložení a izolace.</t>
  </si>
  <si>
    <t>733-2</t>
  </si>
  <si>
    <t>Montáž ocelového potrubí DN15, PN6.</t>
  </si>
  <si>
    <t>733-3</t>
  </si>
  <si>
    <t>Potrubí ocelové DN20, PN6, včetně tvarovek, kompenzací, nátěrů, uložení a izolace.</t>
  </si>
  <si>
    <t>733-4</t>
  </si>
  <si>
    <t>Montáž ocelového potrubí DN20, PN6.</t>
  </si>
  <si>
    <t>733-5</t>
  </si>
  <si>
    <t>Potrubí ocelové DN25, PN6, včetně tvarovek, kompenzací, nátěrů, uložení a izolace.</t>
  </si>
  <si>
    <t>733-6</t>
  </si>
  <si>
    <t>Montáž ocelového potrubí DN25, PN6.</t>
  </si>
  <si>
    <t>733-7</t>
  </si>
  <si>
    <t>Potrubí ocelové DN32, PN6, včetně tvarovek, kompenzací, nátěrů, uložení a izolace.</t>
  </si>
  <si>
    <t>733-8</t>
  </si>
  <si>
    <t>Montáž ocelového potrubí DN32, PN6.</t>
  </si>
  <si>
    <t>733-9</t>
  </si>
  <si>
    <t>Potrubí ocelové DN40, PN6, včetně tvarovek, kompenzací, nátěrů, uložení a izolace.</t>
  </si>
  <si>
    <t>733-10</t>
  </si>
  <si>
    <t>Montáž ocelového potrubí DN40, PN6.</t>
  </si>
  <si>
    <t>733-11</t>
  </si>
  <si>
    <t>Potrubí ocelové DN50, PN6, včetně tvarovek, kompenzací, nátěrů, uložení a izolace.</t>
  </si>
  <si>
    <t>733-12</t>
  </si>
  <si>
    <t>Montáž ocelového potrubí DN50, PN6.</t>
  </si>
  <si>
    <t>733-13</t>
  </si>
  <si>
    <t>Potrubí ocelové DN65, PN6, včetně tvarovek, kompenzací, nátěrů, uložení a izolace.</t>
  </si>
  <si>
    <t>733-14</t>
  </si>
  <si>
    <t>Montáž ocelového potrubí DN65, PN6.</t>
  </si>
  <si>
    <t>733-15</t>
  </si>
  <si>
    <t>Potrubí ocelové DN80, PN6, včetně tvarovek, kompenzací, nátěrů, uložení a izolace.</t>
  </si>
  <si>
    <t>733-16</t>
  </si>
  <si>
    <t>Montáž ocelového potrubí DN80, PN6.</t>
  </si>
  <si>
    <t>733-17</t>
  </si>
  <si>
    <t>Potrubí ocelové DN100, PN6, včetně tvarovek, kompenzací, nátěrů, uložení a izolace.</t>
  </si>
  <si>
    <t>733-18</t>
  </si>
  <si>
    <t>Montáž ocelového potrubí DN100, PN6.</t>
  </si>
  <si>
    <t>733-19</t>
  </si>
  <si>
    <t>Potrubí ocelové DN125, PN6, včetně tvarovek, kompenzací, nátěrů, uložení a izolace.</t>
  </si>
  <si>
    <t>733-20</t>
  </si>
  <si>
    <t>Montáž ocelového potrubí DN125, PN6.</t>
  </si>
  <si>
    <t>733-21</t>
  </si>
  <si>
    <t>Potrubí ocelové DN25, PN6, včetně tvarovek, kompenzací, nátěrů, uložení a parotěsné izolace.</t>
  </si>
  <si>
    <t>733-22</t>
  </si>
  <si>
    <t>733-23</t>
  </si>
  <si>
    <t>Potrubí ocelové DN32, PN6, včetně tvarovek, kompenzací, nátěrů, uložení a parotěsné izolace.</t>
  </si>
  <si>
    <t>733-24</t>
  </si>
  <si>
    <t>733-25</t>
  </si>
  <si>
    <t>Potrubí ocelové DN40, PN6, včetně tvarovek, kompenzací, nátěrů, uložení a parotěsné izolace.</t>
  </si>
  <si>
    <t>733-26</t>
  </si>
  <si>
    <t>733-27</t>
  </si>
  <si>
    <t>Potrubí ocelové DN50, PN6, včetně tvarovek, kompenzací, nátěrů, uložení a parotěsné izolace.</t>
  </si>
  <si>
    <t>733-28</t>
  </si>
  <si>
    <t>733-29</t>
  </si>
  <si>
    <t>Potrubí ocelové DN65, PN6, včetně tvarovek, kompenzací, nátěrů, uložení a parotěsné izolace.</t>
  </si>
  <si>
    <t>733-30</t>
  </si>
  <si>
    <t>733-31</t>
  </si>
  <si>
    <t>Potrubí ocelové DN80, PN6, včetně tvarovek, kompenzací, nátěrů, uložení a parotěsné izolace.</t>
  </si>
  <si>
    <t>733-32</t>
  </si>
  <si>
    <t>733-33</t>
  </si>
  <si>
    <t>Potrubí ocelové DN100, PN6, včetně tvarovek, kompenzací, nátěrů, uložení a parotěsné izolace.</t>
  </si>
  <si>
    <t>733-34</t>
  </si>
  <si>
    <t>733-35</t>
  </si>
  <si>
    <t>733-36</t>
  </si>
  <si>
    <t>735</t>
  </si>
  <si>
    <t>Otopná tělesa, podlahové vytápění  a jednotky FC</t>
  </si>
  <si>
    <t>735-1</t>
  </si>
  <si>
    <t>Ocelové deskové těleso v provedení VK (ventil kompakt) o rozměrech (faktor šířky-výškadélka) 21-5040, včetně ukotvení, barva dle architekta.</t>
  </si>
  <si>
    <t>735-2</t>
  </si>
  <si>
    <t>Montáž deskového tělesa 21-5040.</t>
  </si>
  <si>
    <t>735-3</t>
  </si>
  <si>
    <t>Ocelové deskové těleso v provedení VK (ventil kompakt) o rozměrech (faktor šířky-výškadélka) 21-5050, včetně ukotvení, barva dle architekta.</t>
  </si>
  <si>
    <t>735-4</t>
  </si>
  <si>
    <t>Montáž deskového tělesa 21-5050.</t>
  </si>
  <si>
    <t>735-5</t>
  </si>
  <si>
    <t>Ocelové deskové těleso v provedení VK (ventil kompakt) o rozměrech (faktor šířky-výškadélka) 22-5070, včetně ukotvení, barva dle architekta.</t>
  </si>
  <si>
    <t>735-6</t>
  </si>
  <si>
    <t>Montáž deskového tělesa 22-5070.</t>
  </si>
  <si>
    <t>735-7</t>
  </si>
  <si>
    <t>Ocelové deskové těleso v provedení VK (ventil kompakt) o rozměrech (faktor šířky-výškadélka) 22-5100, včetně ukotvení, barva dle architekta.</t>
  </si>
  <si>
    <t>735-8</t>
  </si>
  <si>
    <t>Montáž deskového tělesa 22-5100.</t>
  </si>
  <si>
    <t>735-9</t>
  </si>
  <si>
    <t>Ocelové deskové těleso v provedení VK (ventil kompakt) o rozměrech (faktor šířky-výškadélka) 22-5120, včetně ukotvení, barva dle architekta.</t>
  </si>
  <si>
    <t>735-10</t>
  </si>
  <si>
    <t>Montáž deskového tělesa 22-5120.</t>
  </si>
  <si>
    <t>735-11</t>
  </si>
  <si>
    <t>Ocelové deskové těleso v provedení VK (ventil kompakt) o rozměrech (faktor šířky-výškadélka) 22-6060, včetně ukotvení, barva dle architekta.</t>
  </si>
  <si>
    <t>735-12</t>
  </si>
  <si>
    <t>Montáž deskového tělesa 22-6060.</t>
  </si>
  <si>
    <t>735-13</t>
  </si>
  <si>
    <t>Ocelové deskové těleso v provedení VK (ventil kompakt) o rozměrech (faktor šířky-výškadélka) 22-6080, včetně ukotvení, barva dle architekta.</t>
  </si>
  <si>
    <t>735-14</t>
  </si>
  <si>
    <t>Montáž deskového tělesa 22-6080.</t>
  </si>
  <si>
    <t>735-15</t>
  </si>
  <si>
    <t>Ocelové deskové těleso v provedení VK (ventil kompakt) o rozměrech (faktor šířky-výškadélka) 22-6100, včetně ukotvení, barva dle architekta.</t>
  </si>
  <si>
    <t>735-16</t>
  </si>
  <si>
    <t>Montáž deskového tělesa 22-6100.</t>
  </si>
  <si>
    <t>735-17</t>
  </si>
  <si>
    <t>Ocelové deskové těleso v provedení VK (ventil kompakt) o rozměrech (faktor šířky-výškadélka) 22-9040, včetně ukotvení, barva dle architekta.</t>
  </si>
  <si>
    <t>735-18</t>
  </si>
  <si>
    <t>Montáž deskového tělesa 22-9040.</t>
  </si>
  <si>
    <t>735-19</t>
  </si>
  <si>
    <t>Ocelové deskové těleso v provedení VK (ventil kompakt) o rozměrech (faktor šířky-výškadélka) 22-9060, včetně ukotvení, barva dle architekta.</t>
  </si>
  <si>
    <t>735-20</t>
  </si>
  <si>
    <t>Montáž deskového tělesa 22-9060.</t>
  </si>
  <si>
    <t>735-21</t>
  </si>
  <si>
    <t>Ocelové deskové těleso v provedení VK (ventil kompakt) o rozměrech (faktor šířky-výškadélka) 22-9070, včetně ukotvení, barva dle architekta.</t>
  </si>
  <si>
    <t>735-22</t>
  </si>
  <si>
    <t>Montáž deskového tělesa 22-9070.</t>
  </si>
  <si>
    <t>735-23</t>
  </si>
  <si>
    <t>Ocelové deskové těleso v provedení VK (ventil kompakt) o rozměrech (faktor šířky-výškadélka) 22-9080, včetně ukotvení, barva dle architekta.</t>
  </si>
  <si>
    <t>735-24</t>
  </si>
  <si>
    <t>Montáž deskového tělesa 22-9080.</t>
  </si>
  <si>
    <t>735-25</t>
  </si>
  <si>
    <t>Ocelové deskové těleso v provedení VK (ventil kompakt) o rozměrech (faktor šířky-výškadélka) 33-6090, včetně ukotvení, barva dle architekta.</t>
  </si>
  <si>
    <t>735-26</t>
  </si>
  <si>
    <t>Montáž deskového tělesa 33-6090.</t>
  </si>
  <si>
    <t>735-27</t>
  </si>
  <si>
    <t>Ocelové deskové těleso v provedení VK (ventil kompakt) o rozměrech (faktor šířky-výškadélka) 33-6100, včetně ukotvení, barva dle architekta.</t>
  </si>
  <si>
    <t>735-28</t>
  </si>
  <si>
    <t>Montáž deskového tělesa 33-6100.</t>
  </si>
  <si>
    <t>735-29</t>
  </si>
  <si>
    <t>Ocelové deskové těleso v provedení VK (ventil kompakt) o rozměrech (faktor šířky-výškadélka) 33-6110, včetně ukotvení, barva dle architekta.</t>
  </si>
  <si>
    <t>735-30</t>
  </si>
  <si>
    <t>Montáž deskového tělesa 33-6110.</t>
  </si>
  <si>
    <t>735-31</t>
  </si>
  <si>
    <t>Ocelové deskové těleso v provedení VK (ventil kompakt) o rozměrech (faktor šířky-výškadélka) 33-6120, včetně ukotvení, barva dle architekta.</t>
  </si>
  <si>
    <t>735-32</t>
  </si>
  <si>
    <t>Montáž deskového tělesa 33-6120.</t>
  </si>
  <si>
    <t>735-33</t>
  </si>
  <si>
    <t>Ocelové deskové těleso v provedení VK (ventil kompakt) o rozměrech (faktor šířky-výškadélka) 33-6140, včetně ukotvení, barva dle architekta.</t>
  </si>
  <si>
    <t>735-34</t>
  </si>
  <si>
    <t>Montáž deskového tělesa 33-6140.</t>
  </si>
  <si>
    <t>735-35</t>
  </si>
  <si>
    <t>Ocelové deskové těleso v provedení VK (ventil kompakt) o rozměrech (faktor šířky-výškadélka) 33-6160, včetně ukotvení, barva dle architekta.</t>
  </si>
  <si>
    <t>735-36</t>
  </si>
  <si>
    <t>Montáž deskového tělesa 33-6160.</t>
  </si>
  <si>
    <t>735-37</t>
  </si>
  <si>
    <t>Ocelové deskové těleso v provedení VK (ventil kompakt) o rozměrech (faktor šířky-výškadélka) 33-6180, včetně ukotvení, barva dle architekta.</t>
  </si>
  <si>
    <t>735-38</t>
  </si>
  <si>
    <t>Montáž deskového tělesa 33-6180.</t>
  </si>
  <si>
    <t>735-39</t>
  </si>
  <si>
    <t>Ocelové deskové těleso v provedení VK (ventil kompakt) o rozměrech (faktor šířky-výškadélka) 33-9070, včetně ukotvení, barva dle architekta.</t>
  </si>
  <si>
    <t>735-40</t>
  </si>
  <si>
    <t>Montáž deskového tělesa 33-9070.</t>
  </si>
  <si>
    <t>735-41</t>
  </si>
  <si>
    <t>Ocelové deskové těleso v provedení VK (ventil kompakt) o rozměrech (faktor šířky-výškadélka) 33-9120, včetně ukotvení, barva dle architekta.</t>
  </si>
  <si>
    <t>735-42</t>
  </si>
  <si>
    <t>Montáž deskového tělesa 33-9120.</t>
  </si>
  <si>
    <t>735-43</t>
  </si>
  <si>
    <t>Ocelové deskové těleso v provedení VK (ventil kompakt) o rozměrech (faktor šířky-výškadélka) 33-9140, včetně ukotvení, barva dle architekta.</t>
  </si>
  <si>
    <t>735-44</t>
  </si>
  <si>
    <t>Montáž deskového tělesa 33-9140.</t>
  </si>
  <si>
    <t>735-45</t>
  </si>
  <si>
    <t>Lavicové těleso (bez ventilátoru) o rozměrech (šířka/výška/délka) 180/150/2600 mm, včetně ukotvení, barva dle architekta.</t>
  </si>
  <si>
    <t>735-46</t>
  </si>
  <si>
    <t>Montáž lavicového tělesa 180/150/2600 mm.</t>
  </si>
  <si>
    <t>735-47</t>
  </si>
  <si>
    <t>Lavicové těleso (bez ventilátoru) o rozměrech (šířka/výška/délka) 230/400/2600 mm, včetně ukotvení, barva dle architekta.</t>
  </si>
  <si>
    <t>735-48</t>
  </si>
  <si>
    <t>Montáž lavicového tělesa 230/400/2600 mm.</t>
  </si>
  <si>
    <t>735-49</t>
  </si>
  <si>
    <t>Elektrické přímotopné těleso o jmenovitém výkonu 1000 W, včetně integrovaného termostatu, včetně ukotvení, barva dle architekta.</t>
  </si>
  <si>
    <t>735-50</t>
  </si>
  <si>
    <t>Montáž el. přímotopu o výkonu 1000 W.</t>
  </si>
  <si>
    <t>735-51</t>
  </si>
  <si>
    <t>Elektrické přímotopné těleso o jmenovitém výkonu 3000 W, včetně integrovaného termostatu, včetně ukotvení, barva dle architekta.</t>
  </si>
  <si>
    <t>735-52</t>
  </si>
  <si>
    <t>Montáž el. přímotopu o výkonu 3000 W.</t>
  </si>
  <si>
    <t>735-53</t>
  </si>
  <si>
    <t>Rozdělovač a sběrač podlahového vytápění pro 3 okruhy, včetně vystrojení, regulačních a uzavíracích armatur, pohonů atd.</t>
  </si>
  <si>
    <t>735-54</t>
  </si>
  <si>
    <t>Montáž R+S PDL pro 3 okruhy.</t>
  </si>
  <si>
    <t>735-55</t>
  </si>
  <si>
    <t>Rozdělovač a sběrač podlahového vytápění pro 5 okruhů, včetně vystrojení, regulačních a uzavíracích armatur, pohonů atd.</t>
  </si>
  <si>
    <t>735-56</t>
  </si>
  <si>
    <t>Montáž R+S PDL pro 5 okruhů.</t>
  </si>
  <si>
    <t>735-57</t>
  </si>
  <si>
    <t>Rozdělovač a sběrač podlahového vytápění pro 6 okruhů, včetně vystrojení, regulačních a uzavíracích armatur, pohonů atd.</t>
  </si>
  <si>
    <t>735-58</t>
  </si>
  <si>
    <t>Montáž R+S PDL pro 6 okruhů.</t>
  </si>
  <si>
    <t>735-59</t>
  </si>
  <si>
    <t>Rozdělovač a sběrač podlahového vytápění pro 7 okruhů, včetně vystrojení, regulačních a uzavíracích armatur, pohonů atd.</t>
  </si>
  <si>
    <t>735-60</t>
  </si>
  <si>
    <t>Montáž R+S PDL pro 7 okruhů.</t>
  </si>
  <si>
    <t>735-61</t>
  </si>
  <si>
    <t>Rozdělovač a sběrač podlahového vytápění pro 8 okruhů, včetně vystrojení, regulačních a uzavíracích armatur, pohonů atd.</t>
  </si>
  <si>
    <t>735-62</t>
  </si>
  <si>
    <t>Montáž R+S PDL pro 8 okruhů.</t>
  </si>
  <si>
    <t>735-63</t>
  </si>
  <si>
    <t>Rozdělovač a sběrač podlahového vytápění pro 12 okruhů, včetně vystrojení, regulačních a uzavíracích armatur, pohonů atd.</t>
  </si>
  <si>
    <t>735-64</t>
  </si>
  <si>
    <t>Montáž R+S PDL pro 12 okruhů.</t>
  </si>
  <si>
    <t>735-65</t>
  </si>
  <si>
    <t>Uzamykatelná skříň podlahového vytápění pro 3 okruhy, provedení pod omítku.</t>
  </si>
  <si>
    <t>735-66</t>
  </si>
  <si>
    <t>Montáž skříně PDL pro 3 okruhy.</t>
  </si>
  <si>
    <t>735-67</t>
  </si>
  <si>
    <t>Uzamykatelná skříň podlahového vytápění pro 5 okruhů, provedení pod omítku.</t>
  </si>
  <si>
    <t>735-68</t>
  </si>
  <si>
    <t>Montáž skříně PDL pro 5 okruhů.</t>
  </si>
  <si>
    <t>735-69</t>
  </si>
  <si>
    <t>Uzamykatelná skříň podlahového vytápění pro 6 okruhů, provedení pod omítku.</t>
  </si>
  <si>
    <t>735-70</t>
  </si>
  <si>
    <t>Montáž skříně PDL pro 6 okruhů.</t>
  </si>
  <si>
    <t>735-71</t>
  </si>
  <si>
    <t>Uzamykatelná skříň podlahového vytápění pro 7 okruhů, provedení pod omítku.</t>
  </si>
  <si>
    <t>735-72</t>
  </si>
  <si>
    <t>Montáž skříně PDL pro 7 okruhů.</t>
  </si>
  <si>
    <t>735-73</t>
  </si>
  <si>
    <t>Uzamykatelná skříň podlahového vytápění pro 8 okruhů, provedení pod omítku.</t>
  </si>
  <si>
    <t>735-74</t>
  </si>
  <si>
    <t>Montáž skříně PDL pro 8 okruhů.</t>
  </si>
  <si>
    <t>735-75</t>
  </si>
  <si>
    <t>Uzamykatelná skříň podlahového vytápění pro 12 okruhů, provedení pod omítku.</t>
  </si>
  <si>
    <t>735-76</t>
  </si>
  <si>
    <t>Montáž skříně PDL pro 12 okruhů.</t>
  </si>
  <si>
    <t>735-77</t>
  </si>
  <si>
    <t>Podlahové vytápění (mokrý způsob), obsahuje: systémovou desku - 670 m2, potrubí 17x2 - 4250 mb, plastifikátor do betonové mazaniny, okrajovou dilatační pásku - 750 mb, včetně příslušenství.</t>
  </si>
  <si>
    <t>735-78</t>
  </si>
  <si>
    <t>Montáž podlahového vytápění.</t>
  </si>
  <si>
    <t>735-79</t>
  </si>
  <si>
    <t>Cirkulační chladící dvoutrubková jednotka FC v podstropním provedení, chladící výkon 4,5 kW při teplotě chladící vody 8/14°C a vnitřní teplotě 26°C, motor s ovládáním 0-10V, akustický výkon max. 45dB při středních otáčkách, včetně ukotvení a příslušenství</t>
  </si>
  <si>
    <t>Cirkulační chladící dvoutrubková jednotka FC v podstropním provedení, chladící výkon 4,5 kW při teplotě chladící vody 8/14°C a vnitřní teplotě 26°C, motor s ovládáním 0-10V, akustický výkon max. 45dB při středních otáčkách, včetně ukotvení a příslušenství, design dle architekta.</t>
  </si>
  <si>
    <t>735-80</t>
  </si>
  <si>
    <t>Montáž jednotky FC o chladícím výkonu 4 kW.</t>
  </si>
  <si>
    <t>735-81</t>
  </si>
  <si>
    <t>Cirkulační chladící dvoutrubková jednotka FC v podstropním provedení, chladící výkon 5,5 kW při teplotě chladící vody 8/14°C a vnitřní teplotě 26°C ,motor s ovládáním 0-10V, akustický výkon max. 45dB při středních otáčkách, včetně ukotvení a příslušenství</t>
  </si>
  <si>
    <t>Cirkulační chladící dvoutrubková jednotka FC v podstropním provedení, chladící výkon 5,5 kW při teplotě chladící vody 8/14°C a vnitřní teplotě 26°C ,motor s ovládáním 0-10V, akustický výkon max. 45dB při středních otáčkách, včetně ukotvení a příslušenství, design dle architekta.</t>
  </si>
  <si>
    <t>735-82</t>
  </si>
  <si>
    <t>Montáž jednotky FC o chladícím výkonu 5 kW.</t>
  </si>
  <si>
    <t>735-83</t>
  </si>
  <si>
    <t>735-84</t>
  </si>
  <si>
    <t>990</t>
  </si>
  <si>
    <t>Hodinové zúčtovací sazby</t>
  </si>
  <si>
    <t>990-1</t>
  </si>
  <si>
    <t>Stavební přípomoce</t>
  </si>
  <si>
    <t>990-2</t>
  </si>
  <si>
    <t>Proplach systému po montáži, napuštění systému</t>
  </si>
  <si>
    <t>990-3</t>
  </si>
  <si>
    <t>Zaregulování systému na stanovené parametry (včetně vystavení protokolu) (podle platných Zákonů, vyhlášek, norem,…)</t>
  </si>
  <si>
    <t>990-4</t>
  </si>
  <si>
    <t>Tlaková a dilatační zkouška kompletního systému (podlle platných Zákonů, vyhlášek, norem, …)</t>
  </si>
  <si>
    <t>990-5</t>
  </si>
  <si>
    <t>Topná zkouška kompletního systému (dle platných Zákonů, vyhlášek, norem, …)</t>
  </si>
  <si>
    <t>990-6</t>
  </si>
  <si>
    <t>Provozní zkouška kompletního systému, zaškolení obsluhy, apod. (dle platných Zákonů, vyhlášek, norem, …)</t>
  </si>
  <si>
    <t>VZT - Vzduchotechnika</t>
  </si>
  <si>
    <t>ZAR01 - ZAŘ. Č. 1 – VÍCEÚČELOVÝ SÁL (1.NP)</t>
  </si>
  <si>
    <t>ZAR02 - ZAŘ. Č. 2 – KAVÁRNA (1.NP)</t>
  </si>
  <si>
    <t>ZAR03 - ZAŘ. Č. 3 – RECEPCE A ŠATNY</t>
  </si>
  <si>
    <t>ZAR04 - ZAŘ. Č. 4 – VĚTRÁNÍ CHODEB A HYGIENICKÝCH ZAŘÍZENÍ V 2.NP A 3.NP</t>
  </si>
  <si>
    <t>ZAR05 - ZAŘ. Č. 5 – KLUBOVNA CHOVATELSTVÍ (3.NP – M.Č. 3.03)</t>
  </si>
  <si>
    <t>ZAR06 - ZAŘ. Č. 6 – KLUBOVNA CHOVATELSTVÍ (3.NP – M.Č. 3.04)</t>
  </si>
  <si>
    <t>ZAR07 - ZAŘ. Č. 7 – ŠATNY (1.NP)</t>
  </si>
  <si>
    <t>ZAR08 - ZAŘ. Č. 8 – KOTELNA (4.NP)</t>
  </si>
  <si>
    <t>ZAR09 - ZAŘ. Č. 9 – HYGIENICKÁ ZAŘÍZENÍ (1.NP – M/Ž)</t>
  </si>
  <si>
    <t>ZAR11 - ZAŘ. Č. 11 – ŮKLIDOVÁ KOMORA (1.NP M.Č. 1.07)</t>
  </si>
  <si>
    <t>ZAR12 - ZAŘ. Č. 12 – SKLAD SPORTOVNÍHO NÁČINÍ (1.NP M.Č. 1.05A)</t>
  </si>
  <si>
    <t>ZAR13 - ZAŘ. Č. 13 – ŠATNA (1.NP M.Č. 1.29)</t>
  </si>
  <si>
    <t>ZAR14 - ZAŘ. Č. 14 – POPELNICE (1.NP M.Č. 1.28)</t>
  </si>
  <si>
    <t>ZAR15 - ZAŘ. Č. 15 – HYGIENICKÉ ZAŘÍZENÍ (1.NP M.Č. 1.32 - MUŽI)</t>
  </si>
  <si>
    <t>ZAR16 - ZAŘ. Č. 16 – HYGIENICKÉ ZAŘÍZENÍ (1.NP M.Č. 1.38-1.40 - ŽENY)</t>
  </si>
  <si>
    <t>ZAR17 - ZAŘ. Č. 17 – CHUC – B</t>
  </si>
  <si>
    <t>ZAR18 - ZAŘ. Č. 18 – GASTRO (DOMEK 1.57-1.61)</t>
  </si>
  <si>
    <t>ZAR19 - ZAŘ. Č. 19 – KUCHYŇKA A ÚKLIDOVÁ KOMORA (3.NP M.Č. 3.17, 3.16)</t>
  </si>
  <si>
    <t>ZAR20 - ZAŘ. Č. 20 – SKLAD (3.NP M.Č. 3.05)</t>
  </si>
  <si>
    <t>ZAR21 - ZAŘ. Č. 21 – SKLAD (3.NP M.Č. 3.05)</t>
  </si>
  <si>
    <t>ZAR23 - ZAŘ. Č. 23 – CHUC – A</t>
  </si>
  <si>
    <t>ZAR24 - ZAŘ. Č. 24 - PŘIROZENÉ VĚTRÁNÍ KLUBOVEN A KANCELÁŘÍ</t>
  </si>
  <si>
    <t>ZAR25 - ZAŘ. Č. 25 – KLUBOVNA (M.Č. 3.02)</t>
  </si>
  <si>
    <t>ZAR26 - ZAŘ. Č. 26 – KLUBOVNA (M.Č. 3.06)</t>
  </si>
  <si>
    <t>ZAR27 - ZAŘ. Č. 27 – VĚTRÁNÍ STROJOVNY VZDUCHOTECHNIKY A CHLAZENÍ (M.Č.4.02)</t>
  </si>
  <si>
    <t>ZAR28 - ZAŘ. Č. 28 – KLIMATIZACE EPS (M.Č. 4.04)</t>
  </si>
  <si>
    <t>ZAR29 - ZAŘ. Č. 29 – VZDUCHOTECHNICKÉ ROZVODY PRO TEPELNÁ ČERPADLA</t>
  </si>
  <si>
    <t>OST - OSTATNÍ POLOŽKY</t>
  </si>
  <si>
    <t>ZAR01</t>
  </si>
  <si>
    <t>ZAŘ. Č. 1 – VÍCEÚČELOVÝ SÁL (1.NP)</t>
  </si>
  <si>
    <t>1.01</t>
  </si>
  <si>
    <t xml:space="preserve">Vzduchotechnická jednotka ve vnitřním provedení - Přívod: 5.300 m3/h, Pext = 400 Pa - Odvod: 5.300 m3/h, Pext = 400 Pa - Rotační regenerační výměník - Směšovací komora - 2x uzavírací klapka se servopohonem - Ventilátory s EC motory - Kapsový filtr přívod </t>
  </si>
  <si>
    <t>Vzduchotechnická jednotka ve vnitřním provedení - Přívod: 5.300 m3/h, Pext = 400 Pa - Odvod: 5.300 m3/h, Pext = 400 Pa - Rotační regenerační výměník - Směšovací komora - 2x uzavírací klapka se servopohonem - Ventilátory s EC motory - Kapsový filtr přívod ePM10 50%, kapsový filtr odvod Coarse 60% - Teplovodní ohřívač, Qt = 14,1 kW (60/40C) - Vodní chladič s eliminátorem kapek, Qch(celk) = 27,5 kW - Nosný rám, sifony s mechanickou uzávěrkou - Autonomní systém Měření a regulace</t>
  </si>
  <si>
    <t>PK.1.01</t>
  </si>
  <si>
    <t>Požární klapka - servopohon 230VAC s vratnou pružinou Rozměr: 630x400</t>
  </si>
  <si>
    <t>PK.1.02</t>
  </si>
  <si>
    <t>1.02</t>
  </si>
  <si>
    <t>Stěnová mřížka - odvod vzduchu, RAL dle požadavku stavebníka Rozměr 800x800, regulace, jednořadá</t>
  </si>
  <si>
    <t>1.03</t>
  </si>
  <si>
    <t>Podlahová mřížka - přívod vzduchu, RAL dle požadavku stavebníka Rozměr 1225x325, regulace, dvouřadá</t>
  </si>
  <si>
    <t>1.04</t>
  </si>
  <si>
    <t>Čtyřhranné potrubí sk. I, třída těsnosti C  dle ČSN EN 1507 - rovné</t>
  </si>
  <si>
    <t>1.05</t>
  </si>
  <si>
    <t>Čtyřhranné potrubí sk. I, třída těsnosti C  dle ČSN EN 1507 - tvarovky</t>
  </si>
  <si>
    <t>1.06</t>
  </si>
  <si>
    <t>Požární izolace EI 30 - ve, ho (o-i) S</t>
  </si>
  <si>
    <t>1.07</t>
  </si>
  <si>
    <t>Potrubí - jádro ze skelné vlny tl. 25mm. Vnější a vnitřní strana panelu potažena hliníkovou folií vyztuženou skelnými vlákny např. Climaver Plus, nebo ekvivalent</t>
  </si>
  <si>
    <t>1.08</t>
  </si>
  <si>
    <t>Potrubí - sendvičový panel tl. 30,5mm. Vnější strana panelu potažena hliníkovou vrstvou tl. 200um. Vnitřní strana potažena hliníkovou vrstvou tl. 80um např. P3 Ductal - Outdoor, nebo ekvivalent</t>
  </si>
  <si>
    <t>1.09</t>
  </si>
  <si>
    <t>Montážní, kotvící a spojovací materiál</t>
  </si>
  <si>
    <t>ZAR02</t>
  </si>
  <si>
    <t>ZAŘ. Č. 2 – KAVÁRNA (1.NP)</t>
  </si>
  <si>
    <t>2.02</t>
  </si>
  <si>
    <t xml:space="preserve">Vzduchotechnická jednotka ve vnitřním provedení - Přívod: 2.900 m3/h, Pext = 400 Pa - Odvod: 2.900 m3/h, Pext = 400 Pa - Rotační regenerační výměník - 2x uzavírací klapka se servopohonem - Ventilátory s EC motory - Kapsový filtr přívod ePM10 50%, kapsový </t>
  </si>
  <si>
    <t>Vzduchotechnická jednotka ve vnitřním provedení - Přívod: 2.900 m3/h, Pext = 400 Pa - Odvod: 2.900 m3/h, Pext = 400 Pa - Rotační regenerační výměník - 2x uzavírací klapka se servopohonem - Ventilátory s EC motory - Kapsový filtr přívod ePM10 50%, kapsový filtr odvod Coarse 60% - Teplovodní ohřívač, Qt = 5,5 kW (60/40C) - Vodní chladič s eliminátorem kapek, Qch(celk) = 6,7 kW - Nosný rám, sifony s mechanickou uzávěrkou - Autonomní systém Měření a regulace</t>
  </si>
  <si>
    <t>PK.2.01</t>
  </si>
  <si>
    <t>Požární klapka - servopohon 230VAC s vratnou pružinou Rozměr: 355x450</t>
  </si>
  <si>
    <t>PK.2.02</t>
  </si>
  <si>
    <t>2.03</t>
  </si>
  <si>
    <t>2.04</t>
  </si>
  <si>
    <t>Podlahová mřížka - přívod vzduchu, RAL dle požadavku stavebníka Rozměr 1225x225, regulace, dvouřadá</t>
  </si>
  <si>
    <t>2.05</t>
  </si>
  <si>
    <t>2.06</t>
  </si>
  <si>
    <t>2.07</t>
  </si>
  <si>
    <t>2.08</t>
  </si>
  <si>
    <t>2.09</t>
  </si>
  <si>
    <t>2.10</t>
  </si>
  <si>
    <t>ZAR03</t>
  </si>
  <si>
    <t>ZAŘ. Č. 3 – RECEPCE A ŠATNY</t>
  </si>
  <si>
    <t>3.01</t>
  </si>
  <si>
    <t xml:space="preserve">Vzduchotechnická jednotka ve vnitřním provedení - Přívod: 1.200 m3/h, Pext = 400 Pa - Odvod: 1.200 m3/h, Pext = 400 Pa - Rotační regenerační výměník - 2x uzavírací klapka se servopohonem - Ventilátory s EC motory - Kapsový filtr přívod ePM10 50%, kapsový </t>
  </si>
  <si>
    <t>Vzduchotechnická jednotka ve vnitřním provedení - Přívod: 1.200 m3/h, Pext = 400 Pa - Odvod: 1.200 m3/h, Pext = 400 Pa - Rotační regenerační výměník - 2x uzavírací klapka se servopohonem - Ventilátory s EC motory - Kapsový filtr přívod ePM10 50%, kapsový filtr odvod Coarse 60% - Teplovodní ohřívač, Qt = 3,1 kW (60/40C) - Nosný rám, sifon s mechanickou uzávěrkou - Autonomní systém Měření a regulace</t>
  </si>
  <si>
    <t>PK.3.01</t>
  </si>
  <si>
    <t>Požární klapka - servopohon 230VAC s vratnou pružinou Rozměr: 315x315</t>
  </si>
  <si>
    <t>PK.3.02</t>
  </si>
  <si>
    <t>3.02</t>
  </si>
  <si>
    <t>Stěnová mřížka - odvod vzduchu, RAL dle požadavku stavebníka Rozměr 300x800, regulace, jednořadá</t>
  </si>
  <si>
    <t>3.03</t>
  </si>
  <si>
    <t>Podlahová mřížka - přívod vzduchu, RAL dle požadavku stavebníka Rozměr 325x225, regulace, dvouřadá</t>
  </si>
  <si>
    <t>3.04</t>
  </si>
  <si>
    <t>3.05</t>
  </si>
  <si>
    <t>3.06</t>
  </si>
  <si>
    <t>3.07</t>
  </si>
  <si>
    <t>3.08</t>
  </si>
  <si>
    <t>3.09</t>
  </si>
  <si>
    <t>3.10</t>
  </si>
  <si>
    <t>ZAR04</t>
  </si>
  <si>
    <t>ZAŘ. Č. 4 – VĚTRÁNÍ CHODEB A HYGIENICKÝCH ZAŘÍZENÍ V 2.NP A 3.NP</t>
  </si>
  <si>
    <t>4.01</t>
  </si>
  <si>
    <t xml:space="preserve">Vzduchotechnická jednotka ve vnitřním provedení - Přívod: 1.645 m3/h, Pext = 300 Pa - Odvod: 1.335 m3/h, Pext = 300 Pa - Rotační regenerační výměník - 2x uzavírací klapka se servopohonem - Ventilátory s EC motory - Kapsový filtr přívod ePM10 50%, kapsový </t>
  </si>
  <si>
    <t>Vzduchotechnická jednotka ve vnitřním provedení - Přívod: 1.645 m3/h, Pext = 300 Pa - Odvod: 1.335 m3/h, Pext = 300 Pa - Rotační regenerační výměník - 2x uzavírací klapka se servopohonem - Ventilátory s EC motory - Kapsový filtr přívod ePM10 50%, kapsový filtr odvod Coarse 60% - Teplovodní ohřívač, Qt = 6,2 kW (60/40C) - Nosný rám, sifon s mechanickou uzávěrkou - Autonomní systém Měření a regulace</t>
  </si>
  <si>
    <t>4.02</t>
  </si>
  <si>
    <t>Potrubní ventilátor pr. 200, vč. spojovacích manžet Vo = 490 m3/h, Pext = 200 Pa</t>
  </si>
  <si>
    <t>4.03</t>
  </si>
  <si>
    <t>Potrubní ventilátor pr. 125, vč. spojovacích manžet Vo = 140 m3/h, Pext = 100 Pa</t>
  </si>
  <si>
    <t>PK.4.01</t>
  </si>
  <si>
    <t>PK.4.02</t>
  </si>
  <si>
    <t>PK.4.03</t>
  </si>
  <si>
    <t>Požární klapka - servopohon 230VAC s vratnou pružinou Rozměr: 400x200</t>
  </si>
  <si>
    <t>PK.4.04</t>
  </si>
  <si>
    <t>4.04</t>
  </si>
  <si>
    <t>Zpětná klapka pr. 200 - těsná</t>
  </si>
  <si>
    <t>4.05</t>
  </si>
  <si>
    <t>Zpětná klapka pr. 125 - těsná</t>
  </si>
  <si>
    <t>4.06</t>
  </si>
  <si>
    <t>Stěnová mřížka - přívodní, dvouřadá s regulací rozměr: 200x600</t>
  </si>
  <si>
    <t>4.07</t>
  </si>
  <si>
    <t>Stěnová mřížka - přívodní, dvouřadá s regulací rozměr: 200x1250</t>
  </si>
  <si>
    <t>4.08</t>
  </si>
  <si>
    <t>Talířový ventil - odvod, pr. 160</t>
  </si>
  <si>
    <t>4.09</t>
  </si>
  <si>
    <t>Talířový ventil - odvod, pr. 125</t>
  </si>
  <si>
    <t>4.10</t>
  </si>
  <si>
    <t>Talířový ventil - přívod, pr. 160</t>
  </si>
  <si>
    <t>4.11</t>
  </si>
  <si>
    <t>Talířový ventil - přívod, pr. 125</t>
  </si>
  <si>
    <t>4.12</t>
  </si>
  <si>
    <t>Oboustranná stěnová mřížka 600x200</t>
  </si>
  <si>
    <t>4.13</t>
  </si>
  <si>
    <t>4.14</t>
  </si>
  <si>
    <t>4.15</t>
  </si>
  <si>
    <t>4.16</t>
  </si>
  <si>
    <t>4.17</t>
  </si>
  <si>
    <t>Tepelná izolace - kaučuková samolepící, tl. 25 mm, Al polep</t>
  </si>
  <si>
    <t>4.18</t>
  </si>
  <si>
    <t>Potrubí SPIRO, pozinkované, dvoubřité těsnění, třída těsnosti C, Ø 125 (vč. tvarovek)</t>
  </si>
  <si>
    <t>bm</t>
  </si>
  <si>
    <t>4.19</t>
  </si>
  <si>
    <t>Potrubí SPIRO, pozinkované, dvoubřité těsnění, třída těsnosti C, Ø 160 (vč. tvarovek)</t>
  </si>
  <si>
    <t>4.20</t>
  </si>
  <si>
    <t>Potrubí SPIRO, pozinkované, dvoubřité těsnění, třída těsnosti C, Ø 200 (vč. tvarovek)</t>
  </si>
  <si>
    <t>4.21</t>
  </si>
  <si>
    <t>Ohebná hadice Ø 125 - hlukově a tepelně izolovaná</t>
  </si>
  <si>
    <t>4.22</t>
  </si>
  <si>
    <t>Ohebná hadice Ø 160 - hlukově a tepelně izolovaná</t>
  </si>
  <si>
    <t>4.23</t>
  </si>
  <si>
    <t>ZAR05</t>
  </si>
  <si>
    <t>ZAŘ. Č. 5 – KLUBOVNA CHOVATELSTVÍ (3.NP – M.Č. 3.03)</t>
  </si>
  <si>
    <t>5.01</t>
  </si>
  <si>
    <t xml:space="preserve">Vzduchotechnická jednotka ve vnitřním provedení - Přívod: 1.700 m3/h, Pext = 300 Pa - Odvod: 1.700 m3/h, Pext = 300 Pa - Rotační regenerační výměník - 2x uzavírací klapka se servopohonem - Ventilátory s EC motory - Kapsový filtr přívod ePM10 50%, kapsový </t>
  </si>
  <si>
    <t>Vzduchotechnická jednotka ve vnitřním provedení - Přívod: 1.700 m3/h, Pext = 300 Pa - Odvod: 1.700 m3/h, Pext = 300 Pa - Rotační regenerační výměník - 2x uzavírací klapka se servopohonem - Ventilátory s EC motory - Kapsový filtr přívod ePM10 50%, kapsový filtr odvod Coarse 60% - Teplovodní ohřívač, Qt = 4,9 kW (60/40C) - Vodní chladič s eliminátorem kapek, Qch(celk) = 6,2 kW - Nosný rám, sifony s mechanickou uzávěrkou - Autonomní systém Měření a regulace</t>
  </si>
  <si>
    <t>PK.5.01</t>
  </si>
  <si>
    <t>PK.5.02</t>
  </si>
  <si>
    <t>5.02</t>
  </si>
  <si>
    <t>Vyustka do kruhového potrubí - přívodní, dvouřadá s regulací rozměr: 1225x125</t>
  </si>
  <si>
    <t>5.03</t>
  </si>
  <si>
    <t>Vyustka do kruhového potrubí - odvodní, dvouřadá s regulací rozměr: 1225x125</t>
  </si>
  <si>
    <t>5.04</t>
  </si>
  <si>
    <t>5.05</t>
  </si>
  <si>
    <t>5.06</t>
  </si>
  <si>
    <t>5.07</t>
  </si>
  <si>
    <t>Potrubí SPIRO, pozinkované, dvoubřité těsnění, třída těsnosti C, Ø 355 (vč. tvarovek)</t>
  </si>
  <si>
    <t>5.08</t>
  </si>
  <si>
    <t>Potrubí SPIRO, pozinkované, dvoubřité těsnění, třída těsnosti C, Ø 315 (vč. tvarovek)</t>
  </si>
  <si>
    <t>5.09</t>
  </si>
  <si>
    <t>5.10</t>
  </si>
  <si>
    <t>ZAR06</t>
  </si>
  <si>
    <t>ZAŘ. Č. 6 – KLUBOVNA CHOVATELSTVÍ (3.NP – M.Č. 3.04)</t>
  </si>
  <si>
    <t>6.01</t>
  </si>
  <si>
    <t>PK.6.01</t>
  </si>
  <si>
    <t>PK.6.02</t>
  </si>
  <si>
    <t>6.02</t>
  </si>
  <si>
    <t>6.03</t>
  </si>
  <si>
    <t>6.04</t>
  </si>
  <si>
    <t>6.05</t>
  </si>
  <si>
    <t>6.06</t>
  </si>
  <si>
    <t>6.07</t>
  </si>
  <si>
    <t>6.08</t>
  </si>
  <si>
    <t>6.09</t>
  </si>
  <si>
    <t>6.10</t>
  </si>
  <si>
    <t>ZAR07</t>
  </si>
  <si>
    <t>ZAŘ. Č. 7 – ŠATNY (1.NP)</t>
  </si>
  <si>
    <t>7.01</t>
  </si>
  <si>
    <t>Vzduchotechnická jednotka ve vnitřním vertikálním provedení - Přívod: 460 m3/h, Pext = 200 Pa - Odvod: 460 m3/h, Pext = 200 Pa - Protiproudý rekuperátor - 2x uzavírací klapka se servopohonem - Ventilátory s EC motory - Kapsový filtr přívod ePM10 50%, kaps</t>
  </si>
  <si>
    <t>Vzduchotechnická jednotka ve vnitřním vertikálním provedení - Přívod: 460 m3/h, Pext = 200 Pa - Odvod: 460 m3/h, Pext = 200 Pa - Protiproudý rekuperátor - 2x uzavírací klapka se servopohonem - Ventilátory s EC motory - Kapsový filtr přívod ePM10 50%, kapsový filtr odvod Coarse 60% - Elektrický ohřívač, Qt = 1,7 kW - Sifon s mechanickou uzávěrkou - Autonomní systém Měření a regulace</t>
  </si>
  <si>
    <t>PK.7.01</t>
  </si>
  <si>
    <t>Požární klapka - servopohon 230VAC s vratnou pružinou Rozměr: pr. 200</t>
  </si>
  <si>
    <t>PK.7.02</t>
  </si>
  <si>
    <t>7.02</t>
  </si>
  <si>
    <t>Vyustka do kruhového potrubí - odvodní, jednořadá s regulací rozměr: 225x75</t>
  </si>
  <si>
    <t>7.03</t>
  </si>
  <si>
    <t>Stěnová vyustka - přívodní, dvouřadá s regulací rozměr: 325x225</t>
  </si>
  <si>
    <t>7.04</t>
  </si>
  <si>
    <t>Stěnová mřížka - oboustranná rozměr: 325x225</t>
  </si>
  <si>
    <t>7.05</t>
  </si>
  <si>
    <t>7.06</t>
  </si>
  <si>
    <t>7.07</t>
  </si>
  <si>
    <t>Ohebná hadice Ø 200 - hlukově a tepelně izolovaná</t>
  </si>
  <si>
    <t>7.08</t>
  </si>
  <si>
    <t>Požární izolace EI 30 - ho (o-i) S</t>
  </si>
  <si>
    <t>7.09</t>
  </si>
  <si>
    <t>ZAR08</t>
  </si>
  <si>
    <t>ZAŘ. Č. 8 – KOTELNA (4.NP)</t>
  </si>
  <si>
    <t>8.01</t>
  </si>
  <si>
    <t>Potrubní dvouotáčkový ventilátor pr. 200, vč. spojovacích manžet Vp = 560 m3/h, Pext = 200 Pa</t>
  </si>
  <si>
    <t>8.02</t>
  </si>
  <si>
    <t>Potrubní elektrický ohřívač pr. 200 Qt = 3,0 kW, regulace výkonu</t>
  </si>
  <si>
    <t>8.03</t>
  </si>
  <si>
    <t>Potrubní jednootáčkový ventilátor pr. 125, vč. spojovacích manžet Vp = 160 m3/h, Pext = 100 Pa</t>
  </si>
  <si>
    <t>8.04</t>
  </si>
  <si>
    <t>8.05</t>
  </si>
  <si>
    <t>8.06</t>
  </si>
  <si>
    <t>Komora kapsového filtru pr. 200, vč. filtru Coarse 60 %</t>
  </si>
  <si>
    <t>8.07</t>
  </si>
  <si>
    <t>Regulační klapka - ruční, pr. 200</t>
  </si>
  <si>
    <t>8.08</t>
  </si>
  <si>
    <t>Regulační klapka - ruční, pr. 125</t>
  </si>
  <si>
    <t>8.09</t>
  </si>
  <si>
    <t>Krycí síto na potrubí, pr. 200</t>
  </si>
  <si>
    <t>8.10</t>
  </si>
  <si>
    <t>Krycí síto na potrubí, pr. 125</t>
  </si>
  <si>
    <t>8.11</t>
  </si>
  <si>
    <t>Systém autonomní regulace (1-trvalý provoz, 2- zvýšené otáčky, regulace teploty přívodního vzduchu), vč. kabeláže a uvedení do provozu</t>
  </si>
  <si>
    <t>8.12</t>
  </si>
  <si>
    <t>8.13</t>
  </si>
  <si>
    <t>8.14</t>
  </si>
  <si>
    <t>Tepelná izolace z minerální vlny tl. 40mm</t>
  </si>
  <si>
    <t>8.15</t>
  </si>
  <si>
    <t>8.16</t>
  </si>
  <si>
    <t>ZAR09</t>
  </si>
  <si>
    <t>ZAŘ. Č. 9 – HYGIENICKÁ ZAŘÍZENÍ (1.NP – M/Ž)</t>
  </si>
  <si>
    <t>9.01</t>
  </si>
  <si>
    <t>Vzduchotechnická jednotka ve vnitřním vertikálním provedení - Přívod: 675 m3/h, Pext = 200 Pa - Odvod: 675 m3/h, Pext = 200 Pa - Protiproudý rekuperátor - 2x uzavírací klapka se servopohonem - Ventilátory s EC motory - Kapsový filtr přívod ePM10 50%, kaps</t>
  </si>
  <si>
    <t>Vzduchotechnická jednotka ve vnitřním vertikálním provedení - Přívod: 675 m3/h, Pext = 200 Pa - Odvod: 675 m3/h, Pext = 200 Pa - Protiproudý rekuperátor - 2x uzavírací klapka se servopohonem - Ventilátory s EC motory - Kapsový filtr přívod ePM10 50%, kapsový filtr odvod Coarse 60% - Elektrický ohřívač, Qt = 1,7 kW - Sifon s mechanickou uzávěrkou - Autonomní systém Měření a regulace</t>
  </si>
  <si>
    <t>PK.9.01</t>
  </si>
  <si>
    <t>Požární klapka - servopohon 230VAC s vratnou pružinou Rozměr: pr. 250</t>
  </si>
  <si>
    <t>PK.9.02</t>
  </si>
  <si>
    <t>9.02</t>
  </si>
  <si>
    <t>Protidešťová žaluzie 630x315, Ral dle požadavku stavebníka</t>
  </si>
  <si>
    <t>9.03</t>
  </si>
  <si>
    <t>9.04</t>
  </si>
  <si>
    <t>Stěnová vyustka - odvodní, jednořadá s regulací rozměr: 225x125</t>
  </si>
  <si>
    <t>9.05</t>
  </si>
  <si>
    <t>Stěnová vyustka - přívodní, dvouřadá s regulací rozměr: 525x125</t>
  </si>
  <si>
    <t>9.06</t>
  </si>
  <si>
    <t>9.07</t>
  </si>
  <si>
    <t>Potrubí SPIRO, pozinkované, dvoubřité těsnění, třída těsnosti C, Ø 250 (vč. tvarovek)</t>
  </si>
  <si>
    <t>9.08</t>
  </si>
  <si>
    <t>9.09</t>
  </si>
  <si>
    <t>9.10</t>
  </si>
  <si>
    <t>Ohebná hadice Ø 250 - hlukově a tepelně izolovaná</t>
  </si>
  <si>
    <t>9.11</t>
  </si>
  <si>
    <t>9.12</t>
  </si>
  <si>
    <t>Požární izolace EI 30 - ve (o-i) S</t>
  </si>
  <si>
    <t>9.13</t>
  </si>
  <si>
    <t>ZAR11</t>
  </si>
  <si>
    <t>ZAŘ. Č. 11 – ŮKLIDOVÁ KOMORA (1.NP M.Č. 1.07)</t>
  </si>
  <si>
    <t>11.01</t>
  </si>
  <si>
    <t>Nástěnný radiální ventilátor s časovým doběhem a zpětnou klapkou Vo = 50 m3/h, Pext = 100 Pa</t>
  </si>
  <si>
    <t>11.02</t>
  </si>
  <si>
    <t>Potrubí SPIRO, pozinkované, dvoubřité těsnění, třída těsnosti C, Ø 100 (vč. tvarovek)</t>
  </si>
  <si>
    <t>11.03</t>
  </si>
  <si>
    <t>ZAR12</t>
  </si>
  <si>
    <t>ZAŘ. Č. 12 – SKLAD SPORTOVNÍHO NÁČINÍ (1.NP M.Č. 1.05A)</t>
  </si>
  <si>
    <t>12.01</t>
  </si>
  <si>
    <t>12.02</t>
  </si>
  <si>
    <t>ZAR13</t>
  </si>
  <si>
    <t>ZAŘ. Č. 13 – ŠATNA (1.NP M.Č. 1.29)</t>
  </si>
  <si>
    <t>13.01</t>
  </si>
  <si>
    <t>Potrubní jednootáčkový ventilátor pr. 125, vč. spojovacích manžet Vp = 100 m3/h, Pext = 100 Pa</t>
  </si>
  <si>
    <t>13.02</t>
  </si>
  <si>
    <t>13.03</t>
  </si>
  <si>
    <t>13.04</t>
  </si>
  <si>
    <t>13.05</t>
  </si>
  <si>
    <t>13.06</t>
  </si>
  <si>
    <t>13.07</t>
  </si>
  <si>
    <t>13.08</t>
  </si>
  <si>
    <t>ZAR14</t>
  </si>
  <si>
    <t>ZAŘ. Č. 14 – POPELNICE (1.NP M.Č. 1.28)</t>
  </si>
  <si>
    <t>14.01</t>
  </si>
  <si>
    <t>Potrubní jednootáčkový ventilátor pr. 125, vč. spojovacích manžet Vp = 50 m3/h, Pext = 100 Pa</t>
  </si>
  <si>
    <t>14.02</t>
  </si>
  <si>
    <t>14.03</t>
  </si>
  <si>
    <t>14.04</t>
  </si>
  <si>
    <t>14.05</t>
  </si>
  <si>
    <t>ZAR15</t>
  </si>
  <si>
    <t>ZAŘ. Č. 15 – HYGIENICKÉ ZAŘÍZENÍ (1.NP M.Č. 1.32 - MUŽI)</t>
  </si>
  <si>
    <t>15.01</t>
  </si>
  <si>
    <t>Potrubní jednootáčkový ventilátor pr. 125, vč. spojovacích manžet Vp = 105 m3/h, Pext = 100 Pa</t>
  </si>
  <si>
    <t>15.02</t>
  </si>
  <si>
    <t>15.03</t>
  </si>
  <si>
    <t>15.04</t>
  </si>
  <si>
    <t>15.05</t>
  </si>
  <si>
    <t>15.06</t>
  </si>
  <si>
    <t>ZAR16</t>
  </si>
  <si>
    <t>ZAŘ. Č. 16 – HYGIENICKÉ ZAŘÍZENÍ (1.NP M.Č. 1.38-1.40 - ŽENY)</t>
  </si>
  <si>
    <t>16.01</t>
  </si>
  <si>
    <t>Potrubní jednootáčkový ventilátor pr. 125, vč. spojovacích manžet Vp = 130 m3/h, Pext = 100 Pa</t>
  </si>
  <si>
    <t>16.02</t>
  </si>
  <si>
    <t>16.03</t>
  </si>
  <si>
    <t>16.04</t>
  </si>
  <si>
    <t>16.05</t>
  </si>
  <si>
    <t>16.06</t>
  </si>
  <si>
    <t>ZAR17</t>
  </si>
  <si>
    <t>ZAŘ. Č. 17 – CHUC – B</t>
  </si>
  <si>
    <t>17.01</t>
  </si>
  <si>
    <t>Potrubní axiální ventilátor pr. 500, vč. pružných manžet Vp = 8300 m3/h, Pext = 400 Pa</t>
  </si>
  <si>
    <t>17.02</t>
  </si>
  <si>
    <t>Uzavírací klapka 800x500 vč. servopohonu 230VAC s vratnou pružinou</t>
  </si>
  <si>
    <t>17.03</t>
  </si>
  <si>
    <t>17.04</t>
  </si>
  <si>
    <t>ZAR18</t>
  </si>
  <si>
    <t>ZAŘ. Č. 18 – GASTRO (DOMEK 1.57-1.61)</t>
  </si>
  <si>
    <t>18.01</t>
  </si>
  <si>
    <t>Potrubní  ventilátor pr. 160, vč. spojovacích manžet Vp = 200 m3/h, Pext = 150 Pa</t>
  </si>
  <si>
    <t>18.02</t>
  </si>
  <si>
    <t>Potrubní elektrický ohřívač pr. 160 Qt = 2,1 kW, regulace výkonu</t>
  </si>
  <si>
    <t>18.03</t>
  </si>
  <si>
    <t>18.04</t>
  </si>
  <si>
    <t>Systém autonomní regulace (Společný provoz přívodního a odtahového ventilátoru, časový program, regulace teploty přívodního vzduchu), vč. kabeláže a uvedení do provozu</t>
  </si>
  <si>
    <t>18.05</t>
  </si>
  <si>
    <t>Zpětná klapka pr. 160 - těsná</t>
  </si>
  <si>
    <t>18.06</t>
  </si>
  <si>
    <t>Komora kapsového filtru pr. 160, vč. filtru EPM 10  50 %</t>
  </si>
  <si>
    <t>18.07</t>
  </si>
  <si>
    <t>18.08</t>
  </si>
  <si>
    <t>18.09</t>
  </si>
  <si>
    <t>18.10</t>
  </si>
  <si>
    <t>18.11</t>
  </si>
  <si>
    <t>18.12</t>
  </si>
  <si>
    <t>18.13</t>
  </si>
  <si>
    <t>18.14</t>
  </si>
  <si>
    <t>18.15</t>
  </si>
  <si>
    <t>18.16</t>
  </si>
  <si>
    <t>18.17</t>
  </si>
  <si>
    <t>Protidešťová žaluzie vč. krycího síta 200x200</t>
  </si>
  <si>
    <t>18.18</t>
  </si>
  <si>
    <t>ZAR19</t>
  </si>
  <si>
    <t>ZAŘ. Č. 19 – KUCHYŇKA A ÚKLIDOVÁ KOMORA (3.NP M.Č. 3.17, 3.16)</t>
  </si>
  <si>
    <t>19.01</t>
  </si>
  <si>
    <t>Potrubní  ventilátor pr. 160, vč. spojovacích manžet a časového doběhu Vp = 100 m3/h, Pext = 100 Pa</t>
  </si>
  <si>
    <t>19.02</t>
  </si>
  <si>
    <t>19.03</t>
  </si>
  <si>
    <t>19.04</t>
  </si>
  <si>
    <t>19.05</t>
  </si>
  <si>
    <t>19.06</t>
  </si>
  <si>
    <t>19.07</t>
  </si>
  <si>
    <t>ZAR20</t>
  </si>
  <si>
    <t>ZAŘ. Č. 20 – SKLAD (3.NP M.Č. 3.05)</t>
  </si>
  <si>
    <t>20.01</t>
  </si>
  <si>
    <t>Nástěnný radiální ventilátor s časovým doběhem a zpětnou klapkou Vo = 60 m3/h, Pext = 100 Pa</t>
  </si>
  <si>
    <t>20.02</t>
  </si>
  <si>
    <t>20.03</t>
  </si>
  <si>
    <t>ZAR21</t>
  </si>
  <si>
    <t>ZAŘ. Č. 21 – SKLAD (3.NP M.Č. 3.05)</t>
  </si>
  <si>
    <t>21.01</t>
  </si>
  <si>
    <t>Potrubní dvouotáčkový ventilátor pr. 200, vč. spojovacích manžet a časového doběhu Vp = 500 m3/h, Pext = 300 Pa Kovový, teplotní odolnost do 70C</t>
  </si>
  <si>
    <t>21.02</t>
  </si>
  <si>
    <t>Potrubní dvouotáčkový ventilátor pr. 200, vč. spojovacích manžet a časového doběhu Vp = 500 m3/h, Pext = 300 Pa</t>
  </si>
  <si>
    <t>21.03</t>
  </si>
  <si>
    <t>21.04</t>
  </si>
  <si>
    <t>Odsávací zákryt - nerezový Rozměr: 1000x1000, horní vývod pr. 200 Tukové filtry</t>
  </si>
  <si>
    <t>21.05</t>
  </si>
  <si>
    <t>21.06</t>
  </si>
  <si>
    <t>ZAR23</t>
  </si>
  <si>
    <t>ZAŘ. Č. 23 – CHUC – A</t>
  </si>
  <si>
    <t>23.01</t>
  </si>
  <si>
    <t>Potrubní axiální ventilátor pr. 500, vč. pružných manžet Vp = 4800 m3/h, Pext = 400 Pa</t>
  </si>
  <si>
    <t>23.02</t>
  </si>
  <si>
    <t>Uzavírací klapka 710x500 vč. servopohonu 230VAC s vratnou pružinou</t>
  </si>
  <si>
    <t>23.03</t>
  </si>
  <si>
    <t>Uzavírací klapka 800x400 vč. servopohonu 230VAC s vratnou pružinou</t>
  </si>
  <si>
    <t>23.04</t>
  </si>
  <si>
    <t>Stěnová mřížka 800x400</t>
  </si>
  <si>
    <t>23.05</t>
  </si>
  <si>
    <t>23.06</t>
  </si>
  <si>
    <t>23.07</t>
  </si>
  <si>
    <t>Požární izolace EI 45 - ve, ho (o-i) S</t>
  </si>
  <si>
    <t>23.08</t>
  </si>
  <si>
    <t>ZAR24</t>
  </si>
  <si>
    <t>ZAŘ. Č. 24 - PŘIROZENÉ VĚTRÁNÍ KLUBOVEN A KANCELÁŘÍ</t>
  </si>
  <si>
    <t>24.01</t>
  </si>
  <si>
    <t>Nástěnné bateriové čidlo koncentrace CO2 např. COMET, typ: U8415</t>
  </si>
  <si>
    <t>24.02</t>
  </si>
  <si>
    <t>ZAR25</t>
  </si>
  <si>
    <t>ZAŘ. Č. 25 – KLUBOVNA (M.Č. 3.02)</t>
  </si>
  <si>
    <t>25.01</t>
  </si>
  <si>
    <t>Vzduchotechnická jednotka ve vnitřním provedení - podstropní - Přívod: 3.200 m3/h, Pext = 200 Pa - Odvod: 3.200 m3/h, Pext = 200 Pa - Deskový protiproudý rekuperátor - 2x uzavírací klapka se servopohonem - Ventilátory s EC motory - Kapsový filtr přívod eP</t>
  </si>
  <si>
    <t>Vzduchotechnická jednotka ve vnitřním provedení - podstropní - Přívod: 3.200 m3/h, Pext = 200 Pa - Odvod: 3.200 m3/h, Pext = 200 Pa - Deskový protiproudý rekuperátor - 2x uzavírací klapka se servopohonem - Ventilátory s EC motory - Kapsový filtr přívod ePM10 50%, kapsový filtr odvod Coarse 60% - Teplovodní ohřívač, Qt = 6,8 kW (60/40C) - Vodní chladič s eliminátorem kapek, Qch(celk) = 15,7 kW - Sifony s mechanickou uzávěrkou - Autonomní systém Měření a regulace</t>
  </si>
  <si>
    <t>PK.25.01</t>
  </si>
  <si>
    <t>Požární klapka - servopohon 230VAC s vratnou pružinou Rozměr: 710x400</t>
  </si>
  <si>
    <t>PK.25.02</t>
  </si>
  <si>
    <t>25.02</t>
  </si>
  <si>
    <t>Tlumič hluku - obloukový 710x500, dpmax = 29 Pa</t>
  </si>
  <si>
    <t>25.03</t>
  </si>
  <si>
    <t>Tlumič hkuku - kulisový 710x400, 4x kulisa tl. 100mm</t>
  </si>
  <si>
    <t>25.04</t>
  </si>
  <si>
    <t>25.05</t>
  </si>
  <si>
    <t>Vyustka do kruhového potrubí - odtahová, jednořadá s regulací rozměr: 1225x125</t>
  </si>
  <si>
    <t>25.06</t>
  </si>
  <si>
    <t>Potrubí SPIRO, pozinkované, dvoubřité těsnění, třída těsnosti C, Ø 560 (vč. tvarovek)</t>
  </si>
  <si>
    <t>25.07</t>
  </si>
  <si>
    <t>Potrubí SPIRO, pozinkované, dvoubřité těsnění, třída těsnosti C, Ø 400 (vč. tvarovek)</t>
  </si>
  <si>
    <t>25.08</t>
  </si>
  <si>
    <t>25.09</t>
  </si>
  <si>
    <t>25.10</t>
  </si>
  <si>
    <t>25.11</t>
  </si>
  <si>
    <t>25.12</t>
  </si>
  <si>
    <t>ZAR26</t>
  </si>
  <si>
    <t>ZAŘ. Č. 26 – KLUBOVNA (M.Č. 3.06)</t>
  </si>
  <si>
    <t>26.01</t>
  </si>
  <si>
    <t>Vzduchotechnická jednotka ve vnitřním provedení - vertikální - Přívod: 3.200 m3/h, Pext = 200 Pa - Odvod: 3.200 m3/h, Pext = 200 Pa - Deskový protiproudý rekuperátor - 2x uzavírací klapka se servopohonem - Ventilátory s EC motory - Kapsový filtr přívod eP</t>
  </si>
  <si>
    <t>Vzduchotechnická jednotka ve vnitřním provedení - vertikální - Přívod: 3.200 m3/h, Pext = 200 Pa - Odvod: 3.200 m3/h, Pext = 200 Pa - Deskový protiproudý rekuperátor - 2x uzavírací klapka se servopohonem - Ventilátory s EC motory - Kapsový filtr přívod ePM10 50%, kapsový filtr odvod Coarse 60% - Teplovodní ohřívač, Qt = 6,8 kW (60/40C) - Vodní chladič s eliminátorem kapek, Qch(celk) = 15,7 kW - Nosný rám, Sifony s mechanickou uzávěrkou - Autonomní systém Měření a regulace</t>
  </si>
  <si>
    <t>PK.26.01</t>
  </si>
  <si>
    <t>Požární klapka - servopohon 230VAC s vratnou pružinou Rozměr: 500x355</t>
  </si>
  <si>
    <t>PK.26.02</t>
  </si>
  <si>
    <t>26.02</t>
  </si>
  <si>
    <t>26.03</t>
  </si>
  <si>
    <t>26.04</t>
  </si>
  <si>
    <t>26.05</t>
  </si>
  <si>
    <t>26.06</t>
  </si>
  <si>
    <t>26.07</t>
  </si>
  <si>
    <t>26.08</t>
  </si>
  <si>
    <t>26.09</t>
  </si>
  <si>
    <t>26.10</t>
  </si>
  <si>
    <t>26.11</t>
  </si>
  <si>
    <t>ZAR27</t>
  </si>
  <si>
    <t>ZAŘ. Č. 27 – VĚTRÁNÍ STROJOVNY VZDUCHOTECHNIKY A CHLAZENÍ (M.Č.4.02)</t>
  </si>
  <si>
    <t>27.01</t>
  </si>
  <si>
    <t>Potrubní  ventilátor pr. 160, vč. spojovacích manžet a časového doběhu Vp = 290 m3/h, Pext = 100 Pa</t>
  </si>
  <si>
    <t>27.02</t>
  </si>
  <si>
    <t>27.03</t>
  </si>
  <si>
    <t>Krycí mřížka, pr. 160</t>
  </si>
  <si>
    <t>27.04</t>
  </si>
  <si>
    <t>Regulační klapka, pr. 160</t>
  </si>
  <si>
    <t>27.05</t>
  </si>
  <si>
    <t>27.06</t>
  </si>
  <si>
    <t>27.07</t>
  </si>
  <si>
    <t>ZAR28</t>
  </si>
  <si>
    <t>ZAŘ. Č. 28 – KLIMATIZACE EPS (M.Č. 4.04)</t>
  </si>
  <si>
    <t>28.01</t>
  </si>
  <si>
    <t>Klimatizační jednotka single-split, vnitřní nástěnná jednotka Qch(cit) = 1,6 kW venkovní kondenzační jednotka. Digitální výstup pro monitoring sumární poruchy</t>
  </si>
  <si>
    <t>28.02</t>
  </si>
  <si>
    <t>Gumové podkladní konzole</t>
  </si>
  <si>
    <t>28.03</t>
  </si>
  <si>
    <t>Cu potrubí pr. 6,35mm, pr. 9,52mm vč. tepelné izolace a komunkačního kabelu 5x1,5mm2</t>
  </si>
  <si>
    <t>28.04</t>
  </si>
  <si>
    <t>Revizní kniha</t>
  </si>
  <si>
    <t>28.05</t>
  </si>
  <si>
    <t>ZAR29</t>
  </si>
  <si>
    <t>ZAŘ. Č. 29 – VZDUCHOTECHNICKÉ ROZVODY PRO TEPELNÁ ČERPADLA</t>
  </si>
  <si>
    <t>29.01</t>
  </si>
  <si>
    <t>29.02</t>
  </si>
  <si>
    <t>29.03</t>
  </si>
  <si>
    <t>OST</t>
  </si>
  <si>
    <t>OSTATNÍ POLOŽKY</t>
  </si>
  <si>
    <t>OST.01</t>
  </si>
  <si>
    <t>Doprava, transport materiálu, lešení</t>
  </si>
  <si>
    <t>262144</t>
  </si>
  <si>
    <t>OST.02</t>
  </si>
  <si>
    <t>Zaregulování systému vzduchotechniky, vypracování protokolu</t>
  </si>
  <si>
    <t>OST.03</t>
  </si>
  <si>
    <t>Uvedení do provozu</t>
  </si>
  <si>
    <t>OST.04</t>
  </si>
  <si>
    <t>Dodavatelská dokumentace (zaměřit na místě)</t>
  </si>
  <si>
    <t>OST.05</t>
  </si>
  <si>
    <t>Dokumentace skutečného provedení</t>
  </si>
  <si>
    <t>ZTI - Zdravotně technické instalace</t>
  </si>
  <si>
    <t>D.1.4.1 - Zdravotně technické instalace</t>
  </si>
  <si>
    <t>Beránek</t>
  </si>
  <si>
    <t xml:space="preserve">    721 - Zdravotechnika - vnitřní kanalizace</t>
  </si>
  <si>
    <t xml:space="preserve">    722 - Zdravotechnika - vnitřní vodovod</t>
  </si>
  <si>
    <t xml:space="preserve">    724 - Zdravotechnika - strojní vybavení</t>
  </si>
  <si>
    <t xml:space="preserve">    726 - Zdravotechnika - předstěnové instalace</t>
  </si>
  <si>
    <t xml:space="preserve">    727 - Zdravotechnika - požární ochrana</t>
  </si>
  <si>
    <t xml:space="preserve">    732 - Ústřední vytápění - strojovny</t>
  </si>
  <si>
    <t xml:space="preserve">    734 - Ústřední vytápění - armatury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</si>
  <si>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</si>
  <si>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</si>
  <si>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</si>
  <si>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</si>
  <si>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</si>
  <si>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132312131</t>
  </si>
  <si>
    <t>Hloubení nezapažených rýh šířky do 800 mm ručně s urovnáním dna do předepsaného profilu a spádu v hornině třídy těžitelnosti II skupiny 4 soudržných</t>
  </si>
  <si>
    <t>"viz specifikace materiálu</t>
  </si>
  <si>
    <t>"splašková</t>
  </si>
  <si>
    <t>250,00</t>
  </si>
  <si>
    <t>132351102</t>
  </si>
  <si>
    <t>Hloubení nezapažených rýh šířky do 800 mm strojně s urovnáním dna do předepsaného profilu a spádu v hornině třídy těžitelnosti II skupiny 4 přes 20 do 50 m3</t>
  </si>
  <si>
    <t>"pitná</t>
  </si>
  <si>
    <t>25,00</t>
  </si>
  <si>
    <t>162751137.1</t>
  </si>
  <si>
    <t>Vodorovné přemístění výkopku nebo sypaniny po suchu na obvyklém dopravním prostředku, bez naložení výkopku, avšak se složením bez rozhrnutí z horniny třídy těžitelnosti II skupiny 4 a 5 na vzdálenost přes 9 000 do 10 000 m</t>
  </si>
  <si>
    <t xml:space="preserve">"pitná </t>
  </si>
  <si>
    <t>8,00</t>
  </si>
  <si>
    <t>167111102</t>
  </si>
  <si>
    <t>Nakládání, skládání a překládání neulehlého výkopku nebo sypaniny ručně nakládání, z hornin třídy těžitelnosti II, skupiny 4 a 5</t>
  </si>
  <si>
    <t>171201231.1</t>
  </si>
  <si>
    <t>174111102</t>
  </si>
  <si>
    <t>Zásyp sypaninou z jakékoliv horniny ručně s uložením výkopku ve vrstvách se zhutněním v uzavřených prostorách s urovnáním povrchu zásypu</t>
  </si>
  <si>
    <t>150,00</t>
  </si>
  <si>
    <t>58343930</t>
  </si>
  <si>
    <t>kamenivo drcené hrubé frakce 16/32</t>
  </si>
  <si>
    <t>150*2 "Přepočtené koeficientem množství</t>
  </si>
  <si>
    <t>174151101.1</t>
  </si>
  <si>
    <t>Zásyp sypaninou z jakékoliv horniny strojně s uložením výkopku ve vrstvách se zhutněním jam, šachet, rýh nebo kolem objektů v těchto vykopávkách</t>
  </si>
  <si>
    <t>17,00</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</si>
  <si>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</si>
  <si>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</si>
  <si>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70,00</t>
  </si>
  <si>
    <t>58331351.1</t>
  </si>
  <si>
    <t>kamenivo těžené drobné frakce 0/4</t>
  </si>
  <si>
    <t>70*2 "Přepočtené koeficientem množství</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</si>
  <si>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</si>
  <si>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</si>
  <si>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 xml:space="preserve">"výkaz výměr </t>
  </si>
  <si>
    <t>"objekt  pitná</t>
  </si>
  <si>
    <t>6,00</t>
  </si>
  <si>
    <t>58331351</t>
  </si>
  <si>
    <t>6*2 "Přepočtené koeficientem množství</t>
  </si>
  <si>
    <t>451541192</t>
  </si>
  <si>
    <t>Lože pod potrubí, stoky a drobné objekty Příplatek k ceně za práce ve štole</t>
  </si>
  <si>
    <t>15,00</t>
  </si>
  <si>
    <t>451572111</t>
  </si>
  <si>
    <t>Lože pod potrubí, stoky a drobné objekty v otevřeném výkopu z kameniva drobného těženého 0 až 4 mm</t>
  </si>
  <si>
    <t xml:space="preserve">"objekt  pitná </t>
  </si>
  <si>
    <t>2,00</t>
  </si>
  <si>
    <t>451572111.1</t>
  </si>
  <si>
    <t>566901232</t>
  </si>
  <si>
    <t>Vyspravení podkladu po překopech inženýrských sítí plochy přes 15 m2 s rozprostřením a zhutněním štěrkodrtí tl. 150 mm</t>
  </si>
  <si>
    <t>612135101.1</t>
  </si>
  <si>
    <t>Hrubá výplň rýh maltou jakékoli šířky rýhy ve stěnách</t>
  </si>
  <si>
    <t>"pitná voda</t>
  </si>
  <si>
    <t>450,00*0,10</t>
  </si>
  <si>
    <t>"  kanalizace</t>
  </si>
  <si>
    <t>200,00*0,10</t>
  </si>
  <si>
    <t>631311125</t>
  </si>
  <si>
    <t>Mazanina z betonu prostého bez zvýšených nároků na prostředí tl. přes 80 do 120 mm tř. C 20/25</t>
  </si>
  <si>
    <t>631319173</t>
  </si>
  <si>
    <t>Příplatek k cenám mazanin za stržení povrchu spodní vrstvy mazaniny latí před vložením výztuže nebo pletiva pro tl. obou vrstev mazaniny přes 80 do 120 mm</t>
  </si>
  <si>
    <t>899722113</t>
  </si>
  <si>
    <t>Krytí potrubí z plastů výstražnou fólií z PVC šířky 34 cm</t>
  </si>
  <si>
    <t>"objekt A1 -D2 splašková</t>
  </si>
  <si>
    <t>25,00+102,00+82,00+72,00</t>
  </si>
  <si>
    <t>"objekt A1-D2 pitná</t>
  </si>
  <si>
    <t>949101112</t>
  </si>
  <si>
    <t>Lešení pomocné pracovní pro objekty pozemních staveb pro zatížení do 150 kg/m2, o výšce lešeňové podlahy přes 1,9 do 3,5 m</t>
  </si>
  <si>
    <t>600,00*1,50</t>
  </si>
  <si>
    <t>977312113</t>
  </si>
  <si>
    <t>Řezání stávajících betonových mazanin s vyztužením hloubky přes 100 do 150 mm</t>
  </si>
  <si>
    <t>160,00/0,60</t>
  </si>
  <si>
    <t>997013113</t>
  </si>
  <si>
    <t>Vnitrostaveništní doprava suti a vybouraných hmot vodorovně do 50 m svisle s použitím mechanizace pro budovy a haly výšky přes 9 do 12 m</t>
  </si>
  <si>
    <t>1,28*90 "Přepočtené koeficientem množství</t>
  </si>
  <si>
    <t>997013862</t>
  </si>
  <si>
    <t>Poplatek za uložení stavebního odpadu na recyklační skládce (skládkovné) z armovaného betonu zatříděného do Katalogu odpadů pod kódem 17 01 01</t>
  </si>
  <si>
    <t>998011002</t>
  </si>
  <si>
    <t>Přesun hmot pro budovy občanské výstavby, bydlení, výrobu a služby s nosnou svislou konstrukcí zděnou z cihel, tvárnic nebo kamene vodorovná dopravní vzdálenost do 100 m pro budovy výšky přes 6 do 12 m</t>
  </si>
  <si>
    <t>711111001</t>
  </si>
  <si>
    <t>Provedení izolace proti zemní vlhkosti natěradly a tmely za studena na ploše vodorovné V nátěrem penetračním</t>
  </si>
  <si>
    <t>11163150</t>
  </si>
  <si>
    <t>lak penetrační asfaltový</t>
  </si>
  <si>
    <t>160*0,00033 "Přepočtené koeficientem množství</t>
  </si>
  <si>
    <t>711131811</t>
  </si>
  <si>
    <t>Odstranění izolace proti zemní vlhkosti na ploše vodorovné V</t>
  </si>
  <si>
    <t>62832134</t>
  </si>
  <si>
    <t>pás asfaltový natavitelný oxidovaný tl 4,0mm typu V60 S40 s vložkou ze skleněné rohože, s jemnozrnným minerálním posypem</t>
  </si>
  <si>
    <t>320*1,1655 "Přepočtené koeficientem množství</t>
  </si>
  <si>
    <t>998711102</t>
  </si>
  <si>
    <t>Přesun hmot pro izolace proti vodě, vlhkosti a plynům stanovený z hmotnosti přesunovaného materiálu vodorovná dopravní vzdálenost do 50 m v objektech výšky přes 6 do 12 m</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</si>
  <si>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</si>
  <si>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</si>
  <si>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28,00+44,00+75,00</t>
  </si>
  <si>
    <t>63154022</t>
  </si>
  <si>
    <t>pouzdro izolační potrubní z minerální vlny s Al fólií max. 250/100°C 54/50mm</t>
  </si>
  <si>
    <t>63154573</t>
  </si>
  <si>
    <t>pouzdro izolační potrubní z minerální vlny s Al fólií max. 250/100°C 42/40mm</t>
  </si>
  <si>
    <t>63154532</t>
  </si>
  <si>
    <t>pouzdro izolační potrubní z minerální vlny s Al fólií max. 250/100°C 35/30mm</t>
  </si>
  <si>
    <t>998713102</t>
  </si>
  <si>
    <t>Přesun hmot pro izolace tepelné stanovený z hmotnosti přesunovaného materiálu vodorovná dopravní vzdálenost do 50 m v objektech výšky přes 6 m do 12 m</t>
  </si>
  <si>
    <t>998713181</t>
  </si>
  <si>
    <t>Přesun hmot pro izolace tepelné stanovený z hmotnosti přesunovaného materiálu Příplatek k cenám za přesun prováděný bez použití mechanizace pro jakoukoliv výšku objektu</t>
  </si>
  <si>
    <t>998713192</t>
  </si>
  <si>
    <t>Přesun hmot pro izolace tepelné stanovený z hmotnosti přesunovaného materiálu Příplatek k cenám za zvětšený přesun přes vymezenou největší dopravní vzdálenost do 100 m</t>
  </si>
  <si>
    <t>721</t>
  </si>
  <si>
    <t>Zdravotechnika - vnitřní kanalizace</t>
  </si>
  <si>
    <t>721101000R</t>
  </si>
  <si>
    <t>Neutralizační box pro výkon kotlů 250kW</t>
  </si>
  <si>
    <t>vlastní CÚ 2022 02</t>
  </si>
  <si>
    <t>721173401</t>
  </si>
  <si>
    <t>Potrubí z trub PVC SN4 svodné (ležaté) DN 110</t>
  </si>
  <si>
    <t>"objekt  splašková</t>
  </si>
  <si>
    <t>721173402</t>
  </si>
  <si>
    <t>Potrubí z trub PVC SN4 svodné (ležaté) DN 125</t>
  </si>
  <si>
    <t>102,00</t>
  </si>
  <si>
    <t>721173403</t>
  </si>
  <si>
    <t>Potrubí z trub PVC SN4 svodné (ležaté) DN 160</t>
  </si>
  <si>
    <t>82,00</t>
  </si>
  <si>
    <t>721173404</t>
  </si>
  <si>
    <t>Potrubí z trub PVC SN4 svodné (ležaté) DN 200</t>
  </si>
  <si>
    <t>72,00</t>
  </si>
  <si>
    <t>721174025</t>
  </si>
  <si>
    <t>Potrubí z trub polypropylenových odpadní (svislé) DN 110</t>
  </si>
  <si>
    <t>240,00</t>
  </si>
  <si>
    <t>721174042</t>
  </si>
  <si>
    <t>Potrubí z trub polypropylenových připojovací DN 40</t>
  </si>
  <si>
    <t>"objekt splašková</t>
  </si>
  <si>
    <t>77,00</t>
  </si>
  <si>
    <t>721174043</t>
  </si>
  <si>
    <t>Potrubí z trub polypropylenových připojovací DN 50</t>
  </si>
  <si>
    <t>"objekt   splašková</t>
  </si>
  <si>
    <t>94,00</t>
  </si>
  <si>
    <t>721194104</t>
  </si>
  <si>
    <t>Vyměření přípojek na potrubí vyvedení a upevnění odpadních výpustek DN 40</t>
  </si>
  <si>
    <t>33+3+16</t>
  </si>
  <si>
    <t>721194105</t>
  </si>
  <si>
    <t>Vyměření přípojek na potrubí vyvedení a upevnění odpadních výpustek DN 50</t>
  </si>
  <si>
    <t>4+7+7+2</t>
  </si>
  <si>
    <t>721194109</t>
  </si>
  <si>
    <t>Vyměření přípojek na potrubí vyvedení a upevnění odpadních výpustek DN 110</t>
  </si>
  <si>
    <t>3+24+4</t>
  </si>
  <si>
    <t>721211422</t>
  </si>
  <si>
    <t>Podlahové vpusti se svislým odtokem DN 50/75/110 mřížka nerez 138x138</t>
  </si>
  <si>
    <t>721212127</t>
  </si>
  <si>
    <t>Odtokové sprchové žlaby se zápachovou uzávěrkou a krycím roštem délky 1000 mm</t>
  </si>
  <si>
    <t>721273153</t>
  </si>
  <si>
    <t>Ventilační hlavice z polypropylenu (PP) DN 110</t>
  </si>
  <si>
    <t>721290111</t>
  </si>
  <si>
    <t>Zkouška těsnosti kanalizace v objektech vodou do DN 125</t>
  </si>
  <si>
    <t>25,00+102,00+77,00+94,00+22,00+240,00</t>
  </si>
  <si>
    <t>721290112</t>
  </si>
  <si>
    <t>Zkouška těsnosti kanalizace v objektech vodou DN 150 nebo DN 200</t>
  </si>
  <si>
    <t>82,00+72,00</t>
  </si>
  <si>
    <t>998721102</t>
  </si>
  <si>
    <t>Přesun hmot pro vnitřní kanalizace stanovený z hmotnosti přesunovaného materiálu vodorovná dopravní vzdálenost do 50 m v objektech výšky přes 6 do 12 m</t>
  </si>
  <si>
    <t>998721181</t>
  </si>
  <si>
    <t>Přesun hmot pro vnitřní kanalizace stanovený z hmotnosti přesunovaného materiálu Příplatek k ceně za přesun prováděný bez použití mechanizace pro jakoukoliv výšku objektu</t>
  </si>
  <si>
    <t>998721192</t>
  </si>
  <si>
    <t>Přesun hmot pro vnitřní kanalizace stanovený z hmotnosti přesunovaného materiálu Příplatek k ceně za zvětšený přesun přes vymezenou největší dopravní vzdálenost do 100 m</t>
  </si>
  <si>
    <t>722</t>
  </si>
  <si>
    <t>Zdravotechnika - vnitřní vodovod</t>
  </si>
  <si>
    <t>722130233</t>
  </si>
  <si>
    <t>Potrubí z ocelových trubek pozinkovaných závitových svařovaných běžných DN 25</t>
  </si>
  <si>
    <t>"objekt   požární</t>
  </si>
  <si>
    <t>45,00</t>
  </si>
  <si>
    <t>722130235</t>
  </si>
  <si>
    <t>Potrubí z ocelových trubek pozinkovaných závitových svařovaných běžných DN 40</t>
  </si>
  <si>
    <t>30,00</t>
  </si>
  <si>
    <t>722130236</t>
  </si>
  <si>
    <t>Potrubí z ocelových trubek pozinkovaných závitových svařovaných běžných DN 50</t>
  </si>
  <si>
    <t>50,00</t>
  </si>
  <si>
    <t>722174002</t>
  </si>
  <si>
    <t>Potrubí z plastových trubek z polypropylenu PPR svařovaných polyfúzně PN 16 (SDR 7,4) D 20 x 2,8</t>
  </si>
  <si>
    <t>"objekt   pitná</t>
  </si>
  <si>
    <t>480,00</t>
  </si>
  <si>
    <t>722174003</t>
  </si>
  <si>
    <t>Potrubí z plastových trubek z polypropylenu PPR svařovaných polyfúzně PN 16 (SDR 7,4) D 25 x 3,5</t>
  </si>
  <si>
    <t>490,00</t>
  </si>
  <si>
    <t>722174004</t>
  </si>
  <si>
    <t>Potrubí z plastových trubek z polypropylenu PPR svařovaných polyfúzně PN 16 (SDR 7,4) D 32 x 4,4</t>
  </si>
  <si>
    <t>140,00 +30,00</t>
  </si>
  <si>
    <t>722174005</t>
  </si>
  <si>
    <t>Potrubí z plastových trubek z polypropylenu PPR svařovaných polyfúzně PN 16 (SDR 7,4) D 40 x 5,5</t>
  </si>
  <si>
    <t>722174006</t>
  </si>
  <si>
    <t>Potrubí z plastových trubek z polypropylenu PPR svařovaných polyfúzně PN 16 (SDR 7,4) D 50 x 6,9</t>
  </si>
  <si>
    <t>100,00</t>
  </si>
  <si>
    <t>722174007</t>
  </si>
  <si>
    <t>Potrubí z plastových trubek z polypropylenu PPR svařovaných polyfúzně PN 16 (SDR 7,4) D 63 x 8,6</t>
  </si>
  <si>
    <t>55,00</t>
  </si>
  <si>
    <t>722181211</t>
  </si>
  <si>
    <t>Ochrana potrubí termoizolačními trubicemi z pěnového polyetylenu PE přilepenými v příčných a podélných spojích, tloušťky izolace do 6 mm, vnitřního průměru izolace DN do 22 mm</t>
  </si>
  <si>
    <t>722181212</t>
  </si>
  <si>
    <t>Ochrana potrubí termoizolačními trubicemi z pěnového polyetylenu PE přilepenými v příčných a podélných spojích, tloušťky izolace do 6 mm, vnitřního průměru izolace DN přes 22 do 32 mm</t>
  </si>
  <si>
    <t>65,00+190,00</t>
  </si>
  <si>
    <t>722181213</t>
  </si>
  <si>
    <t>Ochrana potrubí termoizolačními trubicemi z pěnového polyetylenu PE přilepenými v příčných a podélných spojích, tloušťky izolace do 6 mm, vnitřního průměru izolace DN přes 32 mm</t>
  </si>
  <si>
    <t>28,00</t>
  </si>
  <si>
    <t>"objekt  požární</t>
  </si>
  <si>
    <t>45,00+30,00</t>
  </si>
  <si>
    <t>722181223</t>
  </si>
  <si>
    <t>Ochrana potrubí termoizolačními trubicemi z pěnového polyetylenu PE přilepenými v příčných a podélných spojích, tloušťky izolace přes 6 do 9 mm, vnitřního průměru izolace DN přes 45 do 63 mm</t>
  </si>
  <si>
    <t>55,00+72,00</t>
  </si>
  <si>
    <t>722181241</t>
  </si>
  <si>
    <t>Ochrana potrubí termoizolačními trubicemi z pěnového polyetylenu PE přilepenými v příčných a podélných spojích, tloušťky izolace přes 13 do 20 mm, vnitřního průměru izolace DN do 22 mm</t>
  </si>
  <si>
    <t>330,00</t>
  </si>
  <si>
    <t>722181252</t>
  </si>
  <si>
    <t>Ochrana potrubí termoizolačními trubicemi z pěnového polyetylenu PE přilepenými v příčných a podélných spojích, tloušťky izolace přes 20 do 25 mm, vnitřního průměru izolace DN přes 22 do 45 mm</t>
  </si>
  <si>
    <t>300,00</t>
  </si>
  <si>
    <t>722182013</t>
  </si>
  <si>
    <t>Podpůrný žlab pro potrubí průměru D 32</t>
  </si>
  <si>
    <t>722220111</t>
  </si>
  <si>
    <t>Armatury s jedním závitem nástěnky pro výtokový ventil G 1/2"</t>
  </si>
  <si>
    <t>66+3+24+16+8+8+14+14+4+2</t>
  </si>
  <si>
    <t>722224115</t>
  </si>
  <si>
    <t>Armatury s jedním závitem kohouty plnicí a vypouštěcí PN 10 G 1/2"</t>
  </si>
  <si>
    <t>722224116</t>
  </si>
  <si>
    <t>Armatury s jedním závitem kohouty plnicí a vypouštěcí PN 10 G 3/4"</t>
  </si>
  <si>
    <t>722229102</t>
  </si>
  <si>
    <t>Armatury s jedním závitem montáž vodovodních armatur s jedním závitem ostatních typů G 3/4"</t>
  </si>
  <si>
    <t>000010</t>
  </si>
  <si>
    <t>mrazuvzdorný ventil DN 20</t>
  </si>
  <si>
    <t>722231143</t>
  </si>
  <si>
    <t>Armatury se dvěma závity ventily pojistné rohové G 1"</t>
  </si>
  <si>
    <t>722232044</t>
  </si>
  <si>
    <t>Armatury se dvěma závity kulové kohouty PN 42 do 185 °C přímé vnitřní závit G 3/4"</t>
  </si>
  <si>
    <t>722232045</t>
  </si>
  <si>
    <t>Armatury se dvěma závity kulové kohouty PN 42 do 185 °C přímé vnitřní závit G 1"</t>
  </si>
  <si>
    <t>722232046</t>
  </si>
  <si>
    <t>Armatury se dvěma závity kulové kohouty PN 42 do 185 °C přímé vnitřní závit G 5/4"</t>
  </si>
  <si>
    <t>722232047</t>
  </si>
  <si>
    <t>Armatury se dvěma závity kulové kohouty PN 42 do 185 °C přímé vnitřní závit G 6/4"</t>
  </si>
  <si>
    <t>722232048</t>
  </si>
  <si>
    <t>Armatury se dvěma závity kulové kohouty PN 42 do 185 °C přímé vnitřní závit G 2"</t>
  </si>
  <si>
    <t>722232506</t>
  </si>
  <si>
    <t>Armatury se dvěma závity potrubní oddělovače vnější závit PN 10 do 65 °C G 2"</t>
  </si>
  <si>
    <t>722234265</t>
  </si>
  <si>
    <t>Armatury se dvěma závity filtry mosazný PN 20 do 80 °C G 1"</t>
  </si>
  <si>
    <t>722239101</t>
  </si>
  <si>
    <t>Armatury se dvěma závity montáž vodovodních armatur se dvěma závity ostatních typů G 1/2"</t>
  </si>
  <si>
    <t>3+16+7+14+4</t>
  </si>
  <si>
    <t>55141001</t>
  </si>
  <si>
    <t>kohout kulový rohový mosazný R 1/2"x3/8"</t>
  </si>
  <si>
    <t>3+16</t>
  </si>
  <si>
    <t>55190006</t>
  </si>
  <si>
    <t>hadice flexibilní sanitární 3/8"</t>
  </si>
  <si>
    <t>0,50*(3+16)</t>
  </si>
  <si>
    <t>722239102</t>
  </si>
  <si>
    <t>Armatury se dvěma závity montáž vodovodních armatur se dvěma závity ostatních typů G 3/4"</t>
  </si>
  <si>
    <t>7+14</t>
  </si>
  <si>
    <t>00003</t>
  </si>
  <si>
    <t>kohout kulový rohový kombinovaný 1/2"x3/4"x3,/8"</t>
  </si>
  <si>
    <t>00020</t>
  </si>
  <si>
    <t>kohout kulový rohový mosazný R 1/2"x3/4"</t>
  </si>
  <si>
    <t>00022</t>
  </si>
  <si>
    <t>průtočná armatura DN 20</t>
  </si>
  <si>
    <t>722239105</t>
  </si>
  <si>
    <t>Armatury se dvěma závity montáž vodovodních armatur se dvěma závity ostatních typů G 6/4"</t>
  </si>
  <si>
    <t>00021</t>
  </si>
  <si>
    <t>zpětná klapka DN40</t>
  </si>
  <si>
    <t>722250133</t>
  </si>
  <si>
    <t>Požární příslušenství a armatury hydrantový systém s tvarově stálou hadicí celoplechový D 25 x 30 m</t>
  </si>
  <si>
    <t>722290226</t>
  </si>
  <si>
    <t>Zkoušky, proplach a desinfekce vodovodního potrubí zkoušky těsnosti vodovodního potrubí závitového do DN 50</t>
  </si>
  <si>
    <t>55,00+100,00+72,00+140,00+490,00+480,00</t>
  </si>
  <si>
    <t>722290234</t>
  </si>
  <si>
    <t>Zkoušky, proplach a desinfekce vodovodního potrubí proplach a desinfekce vodovodního potrubí do DN 80</t>
  </si>
  <si>
    <t>998722102</t>
  </si>
  <si>
    <t>Přesun hmot pro vnitřní vodovod stanovený z hmotnosti přesunovaného materiálu vodorovná dopravní vzdálenost do 50 m v objektech výšky přes 6 do 12 m</t>
  </si>
  <si>
    <t>998722181</t>
  </si>
  <si>
    <t>Přesun hmot pro vnitřní vodovod stanovený z hmotnosti přesunovaného materiálu Příplatek k ceně za přesun prováděný bez použití mechanizace pro jakoukoliv výšku objektu</t>
  </si>
  <si>
    <t>998722192</t>
  </si>
  <si>
    <t>Přesun hmot pro vnitřní vodovod stanovený z hmotnosti přesunovaného materiálu Příplatek k ceně za zvětšený přesun přes vymezenou největší dopravní vzdálenost do 100 m</t>
  </si>
  <si>
    <t>724</t>
  </si>
  <si>
    <t>Zdravotechnika - strojní vybavení</t>
  </si>
  <si>
    <t>724233014</t>
  </si>
  <si>
    <t>Nádoby expanzní tlakové pro rozvody pitné vody s membránou bez pojistného ventilu se závitovým připojením průtočné PN 1,0 o objemu 25 l</t>
  </si>
  <si>
    <t>998724102</t>
  </si>
  <si>
    <t>Přesun hmot pro strojní vybavení stanovený z hmotnosti přesunovaného materiálu vodorovná dopravní vzdálenost do 50 m v objektech výšky přes 6 do 12 m</t>
  </si>
  <si>
    <t>998724181</t>
  </si>
  <si>
    <t>Přesun hmot pro strojní vybavení stanovený z hmotnosti přesunovaného materiálu Příplatek k ceně za přesun prováděný bez použití mechanizace pro jakoukoliv výšku objektu</t>
  </si>
  <si>
    <t>998724192</t>
  </si>
  <si>
    <t>Přesun hmot pro strojní vybavení stanovený z hmotnosti přesunovaného materiálu Příplatek k ceně za zvětšený přesun přes vymezenou největší dopravní vzdálenost do 100 m</t>
  </si>
  <si>
    <t>725112022.1</t>
  </si>
  <si>
    <t>Zařízení záchodů klozety keramické závěsné na nosné stěny s hlubokým splachováním odpad vodorovný</t>
  </si>
  <si>
    <t>725119125</t>
  </si>
  <si>
    <t>Zařízení záchodů montáž klozetových mís závěsných na nosné stěny</t>
  </si>
  <si>
    <t>00010</t>
  </si>
  <si>
    <t>závěsný klozet pro těles. postižené s oddáleným splachováním,s hlubokým splachováním</t>
  </si>
  <si>
    <t>725121527</t>
  </si>
  <si>
    <t>Pisoárové záchodky keramické automatické s integrovaným napájecím zdrojem</t>
  </si>
  <si>
    <t>725211618</t>
  </si>
  <si>
    <t>Umyvadla keramická bílá bez výtokových armatur připevněná na stěnu šrouby s krytem na sifon (polosloupem), šířka umyvadla 650 mm</t>
  </si>
  <si>
    <t>725211681</t>
  </si>
  <si>
    <t>Umyvadla keramická bílá bez výtokových armatur připevněná na stěnu šrouby zdravotní, šířka umyvadla 640 mm</t>
  </si>
  <si>
    <t>725231203</t>
  </si>
  <si>
    <t>Bidety bez výtokových armatur se zápachovou uzávěrkou keramické závěsné</t>
  </si>
  <si>
    <t>725244215R</t>
  </si>
  <si>
    <t>Sprchové dveře a zástěny zástěny sprchové ke stěně bezdveřové, pevná stěna sklo tl. 8 mm, na vaničku šířky 1200 mm</t>
  </si>
  <si>
    <t>725291721</t>
  </si>
  <si>
    <t>Doplňky zařízení koupelen a záchodů smaltované madla krakorcová sklopná, délky 550 mm</t>
  </si>
  <si>
    <t>6+6</t>
  </si>
  <si>
    <t>725311121</t>
  </si>
  <si>
    <t>Dřezy bez výtokových armatur jednoduché se zápachovou uzávěrkou nerezové s odkapávací plochou 560x480 mm a miskou</t>
  </si>
  <si>
    <t>725311131</t>
  </si>
  <si>
    <t>Dřezy bez výtokových armatur dvojité se zápachovou uzávěrkou nerezové nástavné 900x600 mm</t>
  </si>
  <si>
    <t>725331111</t>
  </si>
  <si>
    <t>Výlevky bez výtokových armatur a splachovací nádrže keramické se sklopnou plastovou mřížkou 425 mm</t>
  </si>
  <si>
    <t>725821312</t>
  </si>
  <si>
    <t>Baterie dřezové nástěnné pákové s otáčivým kulatým ústím a délkou ramínka 300 mm</t>
  </si>
  <si>
    <t>725821329</t>
  </si>
  <si>
    <t>Baterie dřezové stojánkové pákové s otáčivým ústím a délkou ramínka s vytahovací sprškou</t>
  </si>
  <si>
    <t>725822613</t>
  </si>
  <si>
    <t>Baterie umyvadlové stojánkové pákové s výpustí</t>
  </si>
  <si>
    <t>725823112</t>
  </si>
  <si>
    <t>Baterie bidetové stojánkové pákové s výpustí</t>
  </si>
  <si>
    <t>725829131</t>
  </si>
  <si>
    <t>Baterie umyvadlové montáž ostatních typů stojánkových G 1/2"</t>
  </si>
  <si>
    <t>55145692</t>
  </si>
  <si>
    <t>baterie umyvadlová stojánková páková s prodlouženou pákou (lékařská)</t>
  </si>
  <si>
    <t>725849411</t>
  </si>
  <si>
    <t>Baterie sprchové montáž nástěnných baterií s nastavitelnou výškou sprchy</t>
  </si>
  <si>
    <t>55145590</t>
  </si>
  <si>
    <t>baterie sprchová páková včetně sprchové soupravy 150mm chrom</t>
  </si>
  <si>
    <t>725862113</t>
  </si>
  <si>
    <t>Zápachové uzávěrky zařizovacích předmětů pro dřezy s přípojkou pro pračku nebo myčku DN 40/50</t>
  </si>
  <si>
    <t>725980123</t>
  </si>
  <si>
    <t>Dvířka 30/30</t>
  </si>
  <si>
    <t xml:space="preserve">"splašková </t>
  </si>
  <si>
    <t>998725102</t>
  </si>
  <si>
    <t>Přesun hmot pro zařizovací předměty stanovený z hmotnosti přesunovaného materiálu vodorovná dopravní vzdálenost do 50 m v objektech výšky přes 6 do 12 m</t>
  </si>
  <si>
    <t>998725181</t>
  </si>
  <si>
    <t>Přesun hmot pro zařizovací předměty stanovený z hmotnosti přesunovaného materiálu Příplatek k cenám za přesun prováděný bez použití mechanizace pro jakoukoliv výšku objektu</t>
  </si>
  <si>
    <t>998725192</t>
  </si>
  <si>
    <t>Přesun hmot pro zařizovací předměty stanovený z hmotnosti přesunovaného materiálu Příplatek k cenám za zvětšený přesun přes vymezenou největší dopravní vzdálenost do 100 m</t>
  </si>
  <si>
    <t>726</t>
  </si>
  <si>
    <t>Zdravotechnika - předstěnové instalace</t>
  </si>
  <si>
    <t>726111031</t>
  </si>
  <si>
    <t>Předstěnové instalační systémy pro zazdění do masivních zděných konstrukcí pro závěsné klozety ovládání zepředu, stavební výška 1080 mm</t>
  </si>
  <si>
    <t>726131204</t>
  </si>
  <si>
    <t>Předstěnové instalační systémy do lehkých stěn s kovovou konstrukcí montáž ostatních typů klozetů</t>
  </si>
  <si>
    <t>00005</t>
  </si>
  <si>
    <t>montážní modul pro výlevku</t>
  </si>
  <si>
    <t>998726112</t>
  </si>
  <si>
    <t>Přesun hmot pro instalační prefabrikáty stanovený z hmotnosti přesunovaného materiálu vodorovná dopravní vzdálenost do 50 m v objektech výšky přes 6 m do 12 m</t>
  </si>
  <si>
    <t>998726181</t>
  </si>
  <si>
    <t>Přesun hmot pro instalační prefabrikáty stanovený z hmotnosti přesunovaného materiálu Příplatek k cenám za přesun prováděný bez použití mechanizace pro jakoukoliv výšku objektu</t>
  </si>
  <si>
    <t>998726192</t>
  </si>
  <si>
    <t>Přesun hmot pro instalační prefabrikáty stanovený z hmotnosti přesunovaného materiálu Příplatek k cenám za zvětšený přesun přes vymezenou největší dopravní vzdálenost do 100 m</t>
  </si>
  <si>
    <t>727</t>
  </si>
  <si>
    <t>Zdravotechnika - požární ochrana</t>
  </si>
  <si>
    <t>727222002</t>
  </si>
  <si>
    <t>Protipožární ochranné manžety plastového potrubí prostup stěnou tloušťky 100 mm požární odolnost EI 90 D 40</t>
  </si>
  <si>
    <t>727222003</t>
  </si>
  <si>
    <t>Protipožární ochranné manžety plastového potrubí prostup stěnou tloušťky 100 mm požární odolnost EI 90 D 50</t>
  </si>
  <si>
    <t>727222007</t>
  </si>
  <si>
    <t>Protipožární ochranné manžety plastového potrubí prostup stěnou tloušťky 100 mm požární odolnost EI 90 D 110</t>
  </si>
  <si>
    <t>732</t>
  </si>
  <si>
    <t>Ústřední vytápění - strojovny</t>
  </si>
  <si>
    <t>732421424</t>
  </si>
  <si>
    <t>Čerpadla teplovodní závitová mokroběžná oběhová pro teplovodní vytápění (elektronicky řízená) PN 10, do 110°C DN přípojky/dopravní výška H (m) - čerpací výkon Q (m3/h) DN 25 / do 12,0 m / 11,0 m3/h</t>
  </si>
  <si>
    <t>998732102</t>
  </si>
  <si>
    <t>Přesun hmot pro strojovny stanovený z hmotnosti přesunovaného materiálu vodorovná dopravní vzdálenost do 50 m v objektech výšky přes 6 do 12 m</t>
  </si>
  <si>
    <t>998732181</t>
  </si>
  <si>
    <t>Přesun hmot pro strojovny stanovený z hmotnosti přesunovaného materiálu Příplatek k cenám za přesun prováděný bez použití mechanizace pro jakoukoliv výšku objektu</t>
  </si>
  <si>
    <t>998732193</t>
  </si>
  <si>
    <t>Přesun hmot pro strojovny stanovený z hmotnosti přesunovaného materiálu Příplatek k cenám za zvětšený přesun přes vymezenou největší dopravní vzdálenost do 500 m</t>
  </si>
  <si>
    <t>Ústřední vytápění - armatury</t>
  </si>
  <si>
    <t>734421102</t>
  </si>
  <si>
    <t>Tlakoměry s pevným stonkem a zpětnou klapkou spodní připojení (radiální) tlaku 0–16 bar průměru 63 mm</t>
  </si>
  <si>
    <t>734494111</t>
  </si>
  <si>
    <t>Měřicí armatury návarky s metrickým závitem M 12x1,5 délky do 220 mm</t>
  </si>
  <si>
    <t>998734102</t>
  </si>
  <si>
    <t>Přesun hmot pro armatury stanovený z hmotnosti přesunovaného materiálu vodorovná dopravní vzdálenost do 50 m v objektech výšky přes 6 do 12 m</t>
  </si>
  <si>
    <t>998734181</t>
  </si>
  <si>
    <t>Přesun hmot pro armatury stanovený z hmotnosti přesunovaného materiálu Příplatek k cenám za přesun prováděný bez použití mechanizace pro jakoukoliv výšku objektu</t>
  </si>
  <si>
    <t>998734193</t>
  </si>
  <si>
    <t>Přesun hmot pro armatury stanovený z hmotnosti přesunovaného materiálu Příplatek k cenám za zvětšený přesun přes vymezenou největší dopravní vzdálenost do 500 m</t>
  </si>
  <si>
    <t>751792007</t>
  </si>
  <si>
    <t>Montáž ostatních zařízení pro odvod kondenzátu klimatizace sifonu</t>
  </si>
  <si>
    <t>48481003</t>
  </si>
  <si>
    <t>sifon pro odvod kondenzátu</t>
  </si>
  <si>
    <t>Vedlejší rozpočtové náklady</t>
  </si>
  <si>
    <t>VRN1</t>
  </si>
  <si>
    <t>Průzkumné, geodetické a projektové práce</t>
  </si>
  <si>
    <t>Hzs</t>
  </si>
  <si>
    <t>VRN3</t>
  </si>
  <si>
    <t>Zařízení staveniště</t>
  </si>
  <si>
    <t>030001000</t>
  </si>
  <si>
    <t>VRN4</t>
  </si>
  <si>
    <t>Inženýrská činnost</t>
  </si>
  <si>
    <t>045002000</t>
  </si>
  <si>
    <t>Kompletační a koordinační činnost</t>
  </si>
  <si>
    <t>VRN7</t>
  </si>
  <si>
    <t>Provozní vlivy</t>
  </si>
  <si>
    <t>071002000</t>
  </si>
  <si>
    <t>Provoz investora, třetích osob</t>
  </si>
  <si>
    <t>D.1.4.1a - Přípojka vody</t>
  </si>
  <si>
    <t>113106051</t>
  </si>
  <si>
    <t>Rozebrání dlažeb a dílců při překopech inženýrských sítí s přemístěním hmot na skládku na vzdálenost do 3 m nebo s naložením na dopravní prostředek ručně vozovek a ploch, s jakoukoliv výplní spár z velkých kostek s ložem z kameniva těženého</t>
  </si>
  <si>
    <t>"výkaz výměr</t>
  </si>
  <si>
    <t>20,00</t>
  </si>
  <si>
    <t>113107013</t>
  </si>
  <si>
    <t>Odstranění podkladů nebo krytů při překopech inženýrských sítí s přemístěním hmot na skládku ve vzdálenosti do 3 m nebo s naložením na dopravní prostředek ručně z kameniva těženého, o tl. vrstvy přes 200 do 300 mm</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</si>
  <si>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</si>
  <si>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</si>
  <si>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</si>
  <si>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 xml:space="preserve">0,80 </t>
  </si>
  <si>
    <t>119003227</t>
  </si>
  <si>
    <t>Pomocné konstrukce při zabezpečení výkopu svislé ocelové mobilní oplocení, výšky přes 1,5 do 2,2 m panely vyplněné dráty zřízení</t>
  </si>
  <si>
    <t>15,00*2</t>
  </si>
  <si>
    <t>119003228</t>
  </si>
  <si>
    <t>Pomocné konstrukce při zabezpečení výkopu svislé ocelové mobilní oplocení, výšky přes 1,5 do 2,2 m panely vyplněné dráty odstranění</t>
  </si>
  <si>
    <t>132251101</t>
  </si>
  <si>
    <t>Hloubení nezapažených rýh šířky do 800 mm strojně s urovnáním dna do předepsaného profilu a spádu v hornině třídy těžitelnosti I skupiny 3 do 20 m3</t>
  </si>
  <si>
    <t>"viz výkaz výměr</t>
  </si>
  <si>
    <t>"nová přípojka</t>
  </si>
  <si>
    <t>139001101</t>
  </si>
  <si>
    <t>Příplatek k cenám hloubených vykopávek za ztížení vykopávky v blízkosti podzemního vedení nebo výbušnin pro jakoukoliv třídu horniny</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</si>
  <si>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</si>
  <si>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</si>
  <si>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2,00*1,80</t>
  </si>
  <si>
    <t>4,00</t>
  </si>
  <si>
    <t>1,50</t>
  </si>
  <si>
    <t>1,5*2 "Přepočtené koeficientem množství</t>
  </si>
  <si>
    <t>0,50</t>
  </si>
  <si>
    <t>591111111</t>
  </si>
  <si>
    <t>Kladení dlažby z kostek s provedením lože do tl. 50 mm, s vyplněním spár, s dvojím beraněním a se smetením přebytečného materiálu na krajnici velkých z kamene, do lože z kameniva těženého</t>
  </si>
  <si>
    <t>58381008</t>
  </si>
  <si>
    <t>kostka štípaná dlažební žula velká 15/17</t>
  </si>
  <si>
    <t>4*1,01 "Přepočtené koeficientem množství</t>
  </si>
  <si>
    <t>850311811</t>
  </si>
  <si>
    <t>Bourání stávajícího potrubí z trub litinových hrdlových nebo přírubových v otevřeném výkopu DN do 150</t>
  </si>
  <si>
    <t xml:space="preserve">"demontáže </t>
  </si>
  <si>
    <t>871211211</t>
  </si>
  <si>
    <t>Montáž vodovodního potrubí z plastů v otevřeném výkopu z polyetylenu PE 100 svařovaných elektrotvarovkou SDR 11/PN16 D 63 x 5,8 mm</t>
  </si>
  <si>
    <t>"specifikace materiálu</t>
  </si>
  <si>
    <t>28613853</t>
  </si>
  <si>
    <t>trubka vodovodní PE100 PN 16 SDR11 s ochranným pláštěm z PP 63x5,8mm</t>
  </si>
  <si>
    <t>8*1,015 "Přepočtené koeficientem množství</t>
  </si>
  <si>
    <t>871251141</t>
  </si>
  <si>
    <t>Montáž vodovodního potrubí z plastů v otevřeném výkopu z polyetylenu PE 100 svařovaných na tupo SDR 11/PN16 D 110 x 10,0 mm</t>
  </si>
  <si>
    <t>1,00</t>
  </si>
  <si>
    <t>28613557</t>
  </si>
  <si>
    <t>potrubí dvouvrstvé PE100 RC SDR11 110x10,0 dl 12m</t>
  </si>
  <si>
    <t>1*1,015 "Přepočtené koeficientem množství</t>
  </si>
  <si>
    <t>877321124</t>
  </si>
  <si>
    <t>Montáž tvarovek na vodovodním plastovém potrubí z polyetylenu PE 100 elektrotvarovek SDR 11/PN16 T-kusů navrtávacích bez vrtáku d 160/63</t>
  </si>
  <si>
    <t>28614037</t>
  </si>
  <si>
    <t>tvarovka T-kus navrtávací bez vrtáku D 160-63mm</t>
  </si>
  <si>
    <t>891211811</t>
  </si>
  <si>
    <t>Demontáž vodovodních armatur na potrubí šoupátek nebo klapek uzavíracích v otevřeném výkopu nebo v šachtách DN 50</t>
  </si>
  <si>
    <t>891221324</t>
  </si>
  <si>
    <t>Montáž vodovodních armatur na potrubí šoupátek pro domovní přípojky s nástrčnými ISO konci PN16 DN 63</t>
  </si>
  <si>
    <t>42223015</t>
  </si>
  <si>
    <t>šoupátko domovní přípojky plastové ISO hrdlo PN16 63x63</t>
  </si>
  <si>
    <t>42291072</t>
  </si>
  <si>
    <t>souprava zemní pro šoupátka DN 40-50mm Rd 1,5m</t>
  </si>
  <si>
    <t>891319931</t>
  </si>
  <si>
    <t>Montáž opravných armatur opravných pasů na potrubí z trub litinových, ocelových nebo plastických hmot DN 150</t>
  </si>
  <si>
    <t>42271376</t>
  </si>
  <si>
    <t>pas nerezový opravný, jednoduše upnutý, DN 150, rozsah (159-170), šířka 300</t>
  </si>
  <si>
    <t>892241111</t>
  </si>
  <si>
    <t>Tlakové zkoušky vodou na potrubí DN do 80</t>
  </si>
  <si>
    <t>892372111</t>
  </si>
  <si>
    <t>Tlakové zkoušky vodou zabezpečení konců potrubí při tlakových zkouškách DN do 300</t>
  </si>
  <si>
    <t>899101211</t>
  </si>
  <si>
    <t>Demontáž poklopů litinových a ocelových včetně rámů, hmotnosti jednotlivě do 50 kg</t>
  </si>
  <si>
    <t>899121102</t>
  </si>
  <si>
    <t>Osazení poklopů plastových šoupátkových</t>
  </si>
  <si>
    <t>56230633</t>
  </si>
  <si>
    <t>poklop uliční šoupátkový kulatý plastový PA s litinovým víkem</t>
  </si>
  <si>
    <t>56230636</t>
  </si>
  <si>
    <t>deska podkladová uličního poklopu plastového ventilkového a šoupatového</t>
  </si>
  <si>
    <t>899722112</t>
  </si>
  <si>
    <t>Krytí potrubí z plastů výstražnou fólií z PVC šířky 25 cm</t>
  </si>
  <si>
    <t>899913141</t>
  </si>
  <si>
    <t>Koncové uzavírací manžety chrániček DN potrubí x DN chráničky DN 100 x 150</t>
  </si>
  <si>
    <t>910109000R</t>
  </si>
  <si>
    <t>Provizorní dopravní značení</t>
  </si>
  <si>
    <t>977151119</t>
  </si>
  <si>
    <t>Jádrové vrty diamantovými korunkami do stavebních materiálů (železobetonu, betonu, cihel, obkladů, dlažeb, kamene) průměru přes 100 do 110 mm</t>
  </si>
  <si>
    <t>997221551</t>
  </si>
  <si>
    <t>Vodorovná doprava suti bez naložení, ale se složením a s hrubým urovnáním ze sypkých materiálů, na vzdálenost do 1 km</t>
  </si>
  <si>
    <t>997221559</t>
  </si>
  <si>
    <t>Vodorovná doprava suti bez naložení, ale se složením a s hrubým urovnáním Příplatek k ceně za každý další i započatý 1 km přes 1 km</t>
  </si>
  <si>
    <t>10*9 "Přepočtené koeficientem množství</t>
  </si>
  <si>
    <t>997221873</t>
  </si>
  <si>
    <t>997221875</t>
  </si>
  <si>
    <t>Poplatek za uložení stavebního odpadu na recyklační skládce (skládkovné) asfaltového bez obsahu dehtu zatříděného do Katalogu odpadů pod kódem 17 03 02</t>
  </si>
  <si>
    <t>998276101</t>
  </si>
  <si>
    <t>Přesun hmot pro trubní vedení hloubené z trub z plastických hmot nebo sklolaminátových pro vodovody nebo kanalizace v otevřeném výkopu dopravní vzdálenost do 15 m</t>
  </si>
  <si>
    <t>998276124</t>
  </si>
  <si>
    <t>Přesun hmot pro trubní vedení hloubené z trub z plastických hmot nebo sklolaminátových Příplatek k cenám za zvětšený přesun přes vymezenou největší dopravní vzdálenost do 500 m</t>
  </si>
  <si>
    <t>722270105</t>
  </si>
  <si>
    <t>Vodoměrové sestavy závitové G 2"</t>
  </si>
  <si>
    <t>767995111</t>
  </si>
  <si>
    <t>Montáž ostatních atypických zámečnických konstrukcí hmotnosti do 5 kg</t>
  </si>
  <si>
    <t>"uchycení vodoměrné sestavy</t>
  </si>
  <si>
    <t>10,00</t>
  </si>
  <si>
    <t>00001</t>
  </si>
  <si>
    <t>podpěrná konstrukce pod vodoměrnou sestavu,žárově pozinkovaná</t>
  </si>
  <si>
    <t>998767102</t>
  </si>
  <si>
    <t>Přesun hmot pro zámečnické konstrukce stanovený z hmotnosti přesunovaného materiálu vodorovná dopravní vzdálenost do 50 m v objektech výšky přes 6 do 12 m</t>
  </si>
  <si>
    <t>998767181</t>
  </si>
  <si>
    <t>Přesun hmot pro zámečnické konstrukce stanovený z hmotnosti přesunovaného materiálu Příplatek k cenám za přesun prováděný bez použití mechanizace pro jakoukoliv výšku objektu</t>
  </si>
  <si>
    <t>998767192</t>
  </si>
  <si>
    <t>Přesun hmot pro zámečnické konstrukce stanovený z hmotnosti přesunovaného materiálu Příplatek k cenám za zvětšený přesun přes vymezenou největší dopravní vzdálenost do 100 m</t>
  </si>
  <si>
    <t>012103000</t>
  </si>
  <si>
    <t>Geodetické práce před výstavbou</t>
  </si>
  <si>
    <t>hzs</t>
  </si>
  <si>
    <t>"vytýčení trasy</t>
  </si>
  <si>
    <t>012303000</t>
  </si>
  <si>
    <t>Geodetické práce po výstavbě</t>
  </si>
  <si>
    <t>"zaměření skutečně provedené trasy+geometrický plán</t>
  </si>
  <si>
    <t>070001000</t>
  </si>
  <si>
    <t>D.1.4.1b - Přípojka kanalizace</t>
  </si>
  <si>
    <t>113107043</t>
  </si>
  <si>
    <t>Odstranění podkladů nebo krytů při překopech inženýrských sítí s přemístěním hmot na skládku ve vzdálenosti do 3 m nebo s naložením na dopravní prostředek ručně živičných, o tl. vrstvy přes 100 do 150 mm</t>
  </si>
  <si>
    <t>0,80*10,00</t>
  </si>
  <si>
    <t>100,00*2</t>
  </si>
  <si>
    <t>131251104</t>
  </si>
  <si>
    <t>Hloubení nezapažených jam a zářezů strojně s urovnáním dna do předepsaného profilu a spádu v hornině třídy těžitelnosti I skupiny 3 přes 100 do 500 m3</t>
  </si>
  <si>
    <t>120,00</t>
  </si>
  <si>
    <t>132254104</t>
  </si>
  <si>
    <t>Hloubení zapažených rýh šířky do 800 mm strojně s urovnáním dna do předepsaného profilu a spádu v hornině třídy těžitelnosti I skupiny 3 přes 100 m3</t>
  </si>
  <si>
    <t>133251102</t>
  </si>
  <si>
    <t>Hloubení nezapažených šachet strojně v hornině třídy těžitelnosti I skupiny 3 přes 20 do 50 m3</t>
  </si>
  <si>
    <t>"sondy</t>
  </si>
  <si>
    <t>1,00*1,00*2,00*10</t>
  </si>
  <si>
    <t>151101101</t>
  </si>
  <si>
    <t>Zřízení pažení a rozepření stěn rýh pro podzemní vedení příložné pro jakoukoliv mezerovitost, hloubky do 2 m</t>
  </si>
  <si>
    <t>(160,00+26,00+31,00+7,00)*1,62*2</t>
  </si>
  <si>
    <t>151101111</t>
  </si>
  <si>
    <t>Odstranění pažení a rozepření stěn rýh pro podzemní vedení s uložením materiálu na vzdálenost do 3 m od kraje výkopu příložné, hloubky do 2 m</t>
  </si>
  <si>
    <t>"rýhy</t>
  </si>
  <si>
    <t>74,00</t>
  </si>
  <si>
    <t>"jímky</t>
  </si>
  <si>
    <t>174151101</t>
  </si>
  <si>
    <t>60,00</t>
  </si>
  <si>
    <t>60*2 "Přepočtené koeficientem množství</t>
  </si>
  <si>
    <t>80,00</t>
  </si>
  <si>
    <t>58333651</t>
  </si>
  <si>
    <t>kamenivo těžené hrubé frakce 8/16</t>
  </si>
  <si>
    <t>80,000*2,20</t>
  </si>
  <si>
    <t>382413117</t>
  </si>
  <si>
    <t>Osazení plastové jímky z polypropylenu PP na obetonování objemu 9000 l</t>
  </si>
  <si>
    <t>00000</t>
  </si>
  <si>
    <t>Akumulační nádrž objem min. 9m3,vč. rev. komínku s poklopem,plochá nádrž s výškou max. 1500mm,vč.virového ventilu s odtokem 2.0 l/s</t>
  </si>
  <si>
    <t>14,00</t>
  </si>
  <si>
    <t>5,50</t>
  </si>
  <si>
    <t>566901244</t>
  </si>
  <si>
    <t>Vyspravení podkladu po překopech inženýrských sítí plochy přes 15 m2 s rozprostřením a zhutněním kamenivem hrubým drceným tl. 250 mm</t>
  </si>
  <si>
    <t>566901262</t>
  </si>
  <si>
    <t>Vyspravení podkladu po překopech inženýrských sítí plochy přes 15 m2 s rozprostřením a zhutněním obalovaným kamenivem ACP (OK) tl. 150 mm</t>
  </si>
  <si>
    <t>f4/100*20</t>
  </si>
  <si>
    <t>10*1,01 "Přepočtené koeficientem množství</t>
  </si>
  <si>
    <t>871265221</t>
  </si>
  <si>
    <t>Kanalizační potrubí z tvrdého PVC v otevřeném výkopu ve sklonu do 20 %, hladkého plnostěnného jednovrstvého, tuhost třídy SN 8 DN 110</t>
  </si>
  <si>
    <t>160,00</t>
  </si>
  <si>
    <t>871275221R</t>
  </si>
  <si>
    <t>Kanalizační potrubí z tvrdého PVC v otevřeném výkopu ve sklonu do 20 %, hladkého plnostěnného jednovrstvého, tuhost třídy SN 8 DN 125</t>
  </si>
  <si>
    <t>26,00</t>
  </si>
  <si>
    <t>871315221</t>
  </si>
  <si>
    <t>Kanalizační potrubí z tvrdého PVC v otevřeném výkopu ve sklonu do 20 %, hladkého plnostěnného jednovrstvého, tuhost třídy SN 8 DN 160</t>
  </si>
  <si>
    <t>31,00</t>
  </si>
  <si>
    <t>871355221</t>
  </si>
  <si>
    <t>Kanalizační potrubí z tvrdého PVC v otevřeném výkopu ve sklonu do 20 %, hladkého plnostěnného jednovrstvého, tuhost třídy SN 8 DN 200</t>
  </si>
  <si>
    <t>7,00</t>
  </si>
  <si>
    <t>877265211</t>
  </si>
  <si>
    <t>Montáž tvarovek na kanalizačním potrubí z trub z plastu z tvrdého PVC nebo z polypropylenu v otevřeném výkopu jednoosých DN 110</t>
  </si>
  <si>
    <t>28611351</t>
  </si>
  <si>
    <t>koleno kanalizační PVC KG 110x45°</t>
  </si>
  <si>
    <t>877265221</t>
  </si>
  <si>
    <t>Montáž tvarovek na kanalizačním potrubí z trub z plastu z tvrdého PVC nebo z polypropylenu v otevřeném výkopu dvouosých DN 110</t>
  </si>
  <si>
    <t>28611387</t>
  </si>
  <si>
    <t>odbočka kanalizační PVC s hrdlem 110/110/45°</t>
  </si>
  <si>
    <t>877275211</t>
  </si>
  <si>
    <t>Montáž tvarovek na kanalizačním potrubí z trub z plastu z tvrdého PVC nebo z polypropylenu v otevřeném výkopu jednoosých DN 125</t>
  </si>
  <si>
    <t>28611502</t>
  </si>
  <si>
    <t>redukce kanalizační PVC 125/110</t>
  </si>
  <si>
    <t>28611356</t>
  </si>
  <si>
    <t>koleno kanalizační PVC KG 125x45°</t>
  </si>
  <si>
    <t>877275221</t>
  </si>
  <si>
    <t>Montáž tvarovek na kanalizačním potrubí z trub z plastu z tvrdého PVC nebo z polypropylenu v otevřeném výkopu dvouosých DN 125</t>
  </si>
  <si>
    <t>28611425</t>
  </si>
  <si>
    <t>odbočka kanalizační plastová s hrdlem KG 125/110/87°</t>
  </si>
  <si>
    <t>877315211</t>
  </si>
  <si>
    <t>Montáž tvarovek na kanalizačním potrubí z trub z plastu z tvrdého PVC nebo z polypropylenu v otevřeném výkopu jednoosých DN 160</t>
  </si>
  <si>
    <t>28611506</t>
  </si>
  <si>
    <t>redukce kanalizační PVC 160/125</t>
  </si>
  <si>
    <t>28611361</t>
  </si>
  <si>
    <t>koleno kanalizační PVC KG 160x45°</t>
  </si>
  <si>
    <t>892271111</t>
  </si>
  <si>
    <t>Tlakové zkoušky vodou na potrubí DN 100 nebo 125</t>
  </si>
  <si>
    <t>160,00+26,00</t>
  </si>
  <si>
    <t>892351111</t>
  </si>
  <si>
    <t>Tlakové zkoušky vodou na potrubí DN 150 nebo 200</t>
  </si>
  <si>
    <t>31,00+7</t>
  </si>
  <si>
    <t>894812313</t>
  </si>
  <si>
    <t>Revizní a čistící šachta z polypropylenu PP pro hladké trouby DN 600 šachtové dno (DN šachty / DN trubního vedení) DN 600/160 s přítokem tvaru T</t>
  </si>
  <si>
    <t>3+1</t>
  </si>
  <si>
    <t>894812314</t>
  </si>
  <si>
    <t>Revizní a čistící šachta z polypropylenu PP pro hladké trouby DN 600 šachtové dno (DN šachty / DN trubního vedení) DN 600/160 sběrné tvaru X</t>
  </si>
  <si>
    <t>894812318</t>
  </si>
  <si>
    <t>Revizní a čistící šachta z polypropylenu PP pro hladké trouby DN 600 šachtové dno (DN šachty / DN trubního vedení) DN 600/200 sběrné tvaru X</t>
  </si>
  <si>
    <t>894812331</t>
  </si>
  <si>
    <t>Revizní a čistící šachta z polypropylenu PP pro hladké trouby DN 600 roura šachtová korugovaná, světlé hloubky 1 000 mm</t>
  </si>
  <si>
    <t>894812332</t>
  </si>
  <si>
    <t>Revizní a čistící šachta z polypropylenu PP pro hladké trouby DN 600 roura šachtová korugovaná, světlé hloubky 2 000 mm</t>
  </si>
  <si>
    <t>894812333</t>
  </si>
  <si>
    <t>Revizní a čistící šachta z polypropylenu PP pro hladké trouby DN 600 roura šachtová korugovaná, světlé hloubky 3 000 mm</t>
  </si>
  <si>
    <t>894812339</t>
  </si>
  <si>
    <t>Revizní a čistící šachta z polypropylenu PP pro hladké trouby DN 600 Příplatek k cenám 2331 - 2334 za uříznutí šachtové roury</t>
  </si>
  <si>
    <t>894812377</t>
  </si>
  <si>
    <t>Revizní a čistící šachta z polypropylenu PP pro hladké trouby DN 600 poklop (mříž) litinový pro třídu zatížení D400 s teleskopickým adaptérem</t>
  </si>
  <si>
    <t>895941301</t>
  </si>
  <si>
    <t>Osazení vpusti uliční z betonových dílců DN 450 dno s výtokem</t>
  </si>
  <si>
    <t>59223850</t>
  </si>
  <si>
    <t>dno pro uliční vpusť s výtokovým otvorem betonové 450x330x50mm</t>
  </si>
  <si>
    <t>895941312</t>
  </si>
  <si>
    <t>Osazení vpusti uliční z betonových dílců DN 450 skruž horní 195 mm</t>
  </si>
  <si>
    <t>59223856</t>
  </si>
  <si>
    <t>skruž pro uliční vpusť horní betonová 450x195x50mm</t>
  </si>
  <si>
    <t>895941323</t>
  </si>
  <si>
    <t>Osazení vpusti uliční z betonových dílců DN 450 skruž středová 570 mm</t>
  </si>
  <si>
    <t>4*2</t>
  </si>
  <si>
    <t>59224488</t>
  </si>
  <si>
    <t>vpusť uliční DN 450 skruž střední betonová 450/570x50mm</t>
  </si>
  <si>
    <t>899204112</t>
  </si>
  <si>
    <t>Osazení mříží litinových včetně rámů a košů na bahno pro třídu zatížení D400, E600</t>
  </si>
  <si>
    <t>55242322</t>
  </si>
  <si>
    <t>mříž D 400 - plochá 300x300mm</t>
  </si>
  <si>
    <t>55241000</t>
  </si>
  <si>
    <t>koš kalový pod kruhovou mříž - lehký</t>
  </si>
  <si>
    <t>899722114</t>
  </si>
  <si>
    <t>Krytí potrubí z plastů výstražnou fólií z PVC šířky 40 cm</t>
  </si>
  <si>
    <t>224,00</t>
  </si>
  <si>
    <t>919123121</t>
  </si>
  <si>
    <t>Utěsnění dilatačních spár profily nebo pásy pásem přitavením na svislou hranu betonové desky asfaltovým izolačním</t>
  </si>
  <si>
    <t>919735113</t>
  </si>
  <si>
    <t>Řezání stávajícího živičného krytu nebo podkladu hloubky přes 100 do 150 mm</t>
  </si>
  <si>
    <t>170,00</t>
  </si>
  <si>
    <t>979071011</t>
  </si>
  <si>
    <t>Očištění vybouraných dlažebních kostek při překopech inženýrských sítí od spojovacího materiálu, s přemístěním hmot na skládku na vzdálenost do 3 m nebo s naložením na dopravní prostředek velkých, s původním vyplněním spár kamenivem těženým</t>
  </si>
  <si>
    <t>75*9 "Přepočtené koeficientem množství</t>
  </si>
  <si>
    <t>997221561</t>
  </si>
  <si>
    <t>Vodorovná doprava suti bez naložení, ale se složením a s hrubým urovnáním z kusových materiálů, na vzdálenost do 1 km</t>
  </si>
  <si>
    <t>997221569</t>
  </si>
  <si>
    <t>31,66*9 "Přepočtené koeficientem množství</t>
  </si>
  <si>
    <t>721211611</t>
  </si>
  <si>
    <t>Podlahové vpusti dvorní vtoky (vpusti) se svislým odtokem a zápachovou klapkou DN 110/160 mříž litina 226x226</t>
  </si>
  <si>
    <t>721242105</t>
  </si>
  <si>
    <t>Lapače střešních splavenin polypropylenové (PP) se svislým odtokem DN 110</t>
  </si>
  <si>
    <t>724149101</t>
  </si>
  <si>
    <t>Čerpadla vodovodní strojní bez potrubí montáž čerpadel ponorných bez potrubí a příslušenství o výkonu do 56 l</t>
  </si>
  <si>
    <t>sada pro využití děšťové vody (čerpadlo,plovákové sání,filtr,vodní zásuvka,PE potrubí)</t>
  </si>
  <si>
    <t xml:space="preserve">D.1.4.2 - Plynová zařízení </t>
  </si>
  <si>
    <t xml:space="preserve">    723 - Zdravotechnika - vnitřní plynovod</t>
  </si>
  <si>
    <t>HZS - Hodinové zúčtovací sazby</t>
  </si>
  <si>
    <t>946112123</t>
  </si>
  <si>
    <t>Montáž pojízdných věží trubkových nebo dílcových s maximálním zatížením podlahy do 200 kg/m2 šířky přes 0,9 do 1,6 m, délky do 3,2 m, výšky přes 11,6 m do 12,6 m</t>
  </si>
  <si>
    <t>946112223</t>
  </si>
  <si>
    <t>Montáž pojízdných věží trubkových nebo dílcových s maximálním zatížením podlahy do 200 kg/m2 Příplatek za první a každý další den použití pojízdného lešení k ceně -2123</t>
  </si>
  <si>
    <t>946112823</t>
  </si>
  <si>
    <t>Demontáž pojízdných věží trubkových nebo dílcových s maximálním zatížením podlahy do 200 kg/m2 šířky přes 0,9 do 1,6 m, délky do 3,2 m, výšky přes 11,6 m do 12,6 m</t>
  </si>
  <si>
    <t>50,00*1,50</t>
  </si>
  <si>
    <t>1,00*2</t>
  </si>
  <si>
    <t>0,30</t>
  </si>
  <si>
    <t>977151214</t>
  </si>
  <si>
    <t>Jádrové vrty diamantovými korunkami do stavebních materiálů (železobetonu, betonu, cihel, obkladů, dlažeb, kamene) dovrchní (směrem vzhůru), průměru přes 50 do 60 mm</t>
  </si>
  <si>
    <t>997013213</t>
  </si>
  <si>
    <t>Vnitrostaveništní doprava suti a vybouraných hmot vodorovně do 50 m svisle ručně pro budovy a haly výšky přes 9 do 12 m</t>
  </si>
  <si>
    <t>0,016*9 "Přepočtené koeficientem množství</t>
  </si>
  <si>
    <t>-804404303</t>
  </si>
  <si>
    <t>998011014</t>
  </si>
  <si>
    <t>Přesun hmot pro budovy občanské výstavby, bydlení, výrobu a služby s nosnou svislou konstrukcí zděnou z cihel, tvárnic nebo kamene Příplatek k cenám za zvětšený přesun přes vymezenou největší dopravní vzdálenost do 500 m</t>
  </si>
  <si>
    <t>723</t>
  </si>
  <si>
    <t>Zdravotechnika - vnitřní plynovod</t>
  </si>
  <si>
    <t>723150317</t>
  </si>
  <si>
    <t>Potrubí z ocelových trubek hladkých černých spojovaných svařováním tvářených za tepla Ø 159/4,5</t>
  </si>
  <si>
    <t>723150369</t>
  </si>
  <si>
    <t>Potrubí z ocelových trubek hladkých černých spojovaných chráničky Ø 89/3,6</t>
  </si>
  <si>
    <t>723180113</t>
  </si>
  <si>
    <t>Potrubí z vlnovcových trubek z nerezové oceli (EUROGW AISI 316) PN 0,5 DN 20</t>
  </si>
  <si>
    <t>723181021</t>
  </si>
  <si>
    <t>Potrubí z měděných trubek tvrdých, spojovaných lisováním Ø 15/1</t>
  </si>
  <si>
    <t>5,00</t>
  </si>
  <si>
    <t>723181023</t>
  </si>
  <si>
    <t>Potrubí z měděných trubek tvrdých, spojovaných lisováním Ø 22/1</t>
  </si>
  <si>
    <t>723181026</t>
  </si>
  <si>
    <t>Potrubí z měděných trubek tvrdých, spojovaných lisováním Ø 42/1,5</t>
  </si>
  <si>
    <t>723181027</t>
  </si>
  <si>
    <t>Potrubí z měděných trubek tvrdých, spojovaných lisováním Ø 54/2</t>
  </si>
  <si>
    <t>723221302</t>
  </si>
  <si>
    <t>Armatury s jedním závitem ventily vzorkovací rohové PN 5 vnější závit G 1/2"</t>
  </si>
  <si>
    <t>723231162</t>
  </si>
  <si>
    <t>Armatury se dvěma závity kohouty kulové PN 42 do 185°C plnoprůtokové vnitřní závit těžká řada G 1/2"</t>
  </si>
  <si>
    <t>723231163</t>
  </si>
  <si>
    <t>Armatury se dvěma závity kohouty kulové PN 42 do 185°C plnoprůtokové vnitřní závit těžká řada G 3/4"</t>
  </si>
  <si>
    <t>723231166</t>
  </si>
  <si>
    <t>Armatury se dvěma závity kohouty kulové PN 42 do 185°C plnoprůtokové vnitřní závit těžká řada G 1 1/2"</t>
  </si>
  <si>
    <t>723231167</t>
  </si>
  <si>
    <t>Armatury se dvěma závity kohouty kulové PN 42 do 185°C plnoprůtokové vnitřní závit těžká řada G 2"</t>
  </si>
  <si>
    <t>723239103</t>
  </si>
  <si>
    <t>Armatury se dvěma závity montáž armatur se dvěma závity ostatních typů G 1"</t>
  </si>
  <si>
    <t>regulátor tlaku plynu,vstupní,výstupní 1"; 28,0m3/h,STL 300kPa-NTL 2,0kPa</t>
  </si>
  <si>
    <t>vlastní CÚ ÚRS 2022 02</t>
  </si>
  <si>
    <t>723239105</t>
  </si>
  <si>
    <t>Armatury se dvěma závity montáž armatur se dvěma závity ostatních typů G 1 1/2"</t>
  </si>
  <si>
    <t>filtr plynový DN 40</t>
  </si>
  <si>
    <t>723239106</t>
  </si>
  <si>
    <t>Armatury se dvěma závity montáž armatur se dvěma závity ostatních typů G 2"</t>
  </si>
  <si>
    <t>00002</t>
  </si>
  <si>
    <t>bezpečnostní armatura plynu (BAP) DN50</t>
  </si>
  <si>
    <t>998723102</t>
  </si>
  <si>
    <t>Přesun hmot pro vnitřní plynovod stanovený z hmotnosti přesunovaného materiálu vodorovná dopravní vzdálenost do 50 m v objektech výšky přes 6 do 12 m</t>
  </si>
  <si>
    <t>998723181</t>
  </si>
  <si>
    <t>Přesun hmot pro vnitřní plynovod stanovený z hmotnosti přesunovaného materiálu Příplatek k ceně za přesun prováděný bez použití mechanizace pro jakoukoliv výšku objektu</t>
  </si>
  <si>
    <t>998723192</t>
  </si>
  <si>
    <t>Přesun hmot pro vnitřní plynovod stanovený z hmotnosti přesunovaného materiálu Příplatek k ceně za zvětšený přesun přes vymezenou největší dopravní vzdálenost do 100 m</t>
  </si>
  <si>
    <t>1+1</t>
  </si>
  <si>
    <t>783614571</t>
  </si>
  <si>
    <t>Základní nátěr armatur a kovových potrubí jednonásobný potrubí přes DN 100 do DN 150 mm syntetický</t>
  </si>
  <si>
    <t>"viz TZ</t>
  </si>
  <si>
    <t>783614671</t>
  </si>
  <si>
    <t>Základní antikorozní nátěr armatur a kovových potrubí jednonásobný potrubí přes DN 100 do DN 150 mm syntetický standardní</t>
  </si>
  <si>
    <t>783617641</t>
  </si>
  <si>
    <t>Krycí nátěr (email) armatur a kovových potrubí potrubí přes DN 100 do DN 150 mm jednonásobný syntetický standardní</t>
  </si>
  <si>
    <t>HZS</t>
  </si>
  <si>
    <t>HZS2212</t>
  </si>
  <si>
    <t>Hodinové zúčtovací sazby profesí PSV provádění stavebních instalací instalatér odborný</t>
  </si>
  <si>
    <t>"vpuštění plynu a odvzdušnění</t>
  </si>
  <si>
    <t>HZS4212</t>
  </si>
  <si>
    <t>Hodinové zúčtovací sazby ostatních profesí revizní a kontrolní činnost revizní technik specialista</t>
  </si>
  <si>
    <t>"revize plynu</t>
  </si>
  <si>
    <t>16,00</t>
  </si>
  <si>
    <t>D.1.4.2a - Přípojka plynovodu</t>
  </si>
  <si>
    <t xml:space="preserve">    733 - Ústřední vytápění - rozvodné potrubí</t>
  </si>
  <si>
    <t>M - Práce a dodávky M</t>
  </si>
  <si>
    <t xml:space="preserve">    23-M - Montáže potrubí</t>
  </si>
  <si>
    <t>113107413</t>
  </si>
  <si>
    <t>Odstranění podkladů nebo krytů při překopech inženýrských sítí s přemístěním hmot na skládku ve vzdálenosti do 3 m nebo s naložením na dopravní prostředek strojně plochy jednotlivě do 15 m2 z kameniva těženého, o tl. vrstvy přes 200 do 300 mm</t>
  </si>
  <si>
    <t>20,00+5,00</t>
  </si>
  <si>
    <t>113107443</t>
  </si>
  <si>
    <t>Odstranění podkladů nebo krytů při překopech inženýrských sítí s přemístěním hmot na skládku ve vzdálenosti do 3 m nebo s naložením na dopravní prostředek strojně plochy jednotlivě do 15 m2 živičných, o tl. vrstvy přes 100 do 150 mm</t>
  </si>
  <si>
    <t>0,80</t>
  </si>
  <si>
    <t>1,30</t>
  </si>
  <si>
    <t>0,5*2 "Přepočtené koeficientem množství</t>
  </si>
  <si>
    <t>0,20</t>
  </si>
  <si>
    <t>566901144</t>
  </si>
  <si>
    <t>Vyspravení podkladu po překopech inženýrských sítí plochy do 15 m2 s rozprostřením a zhutněním kamenivem hrubým drceným tl. 250 mm</t>
  </si>
  <si>
    <t>10,00+10,00</t>
  </si>
  <si>
    <t>572340112</t>
  </si>
  <si>
    <t>Vyspravení krytu komunikací po překopech inženýrských sítí plochy do 15 m2 asfaltovým betonem ACO (AB), po zhutnění tl. přes 50 do 70 mm</t>
  </si>
  <si>
    <t>10,00*2</t>
  </si>
  <si>
    <t>572370111</t>
  </si>
  <si>
    <t>Vyspravení krytu komunikací po překopech inženýrských sítí plochy do 15 m2 dlažbou z kamenných kostek s ložem z kameniva těženého velkých</t>
  </si>
  <si>
    <t xml:space="preserve">10,00 </t>
  </si>
  <si>
    <t>612135101</t>
  </si>
  <si>
    <t>CS ÚRS 2022 01</t>
  </si>
  <si>
    <t>17,00*0,10</t>
  </si>
  <si>
    <t>919125111</t>
  </si>
  <si>
    <t>Těsnění svislé spáry mezi živičným krytem a ostatními prvky asfaltovou páskou samolepicí šířky 35 mm tl. 8 mm</t>
  </si>
  <si>
    <t>"stávající přípojky</t>
  </si>
  <si>
    <t>9,00*2</t>
  </si>
  <si>
    <t>4,00*2</t>
  </si>
  <si>
    <t>25,00*1,50</t>
  </si>
  <si>
    <t>974031143</t>
  </si>
  <si>
    <t>Vysekání rýh ve zdivu cihelném na maltu vápennou nebo vápenocementovou do hl. 70 mm a šířky do 100 mm</t>
  </si>
  <si>
    <t>20,621*9 "Přepočtené koeficientem množství</t>
  </si>
  <si>
    <t>8,121*9 "Přepočtené koeficientem množství</t>
  </si>
  <si>
    <t>36,00</t>
  </si>
  <si>
    <t>723231164</t>
  </si>
  <si>
    <t>Armatury se dvěma závity kohouty kulové PN 42 do 185°C plnoprůtokové vnitřní závit těžká řada G 1"</t>
  </si>
  <si>
    <t>Ústřední vytápění - rozvodné potrubí</t>
  </si>
  <si>
    <t>733193917</t>
  </si>
  <si>
    <t>Opravy rozvodů potrubí z trubek ocelových hladkých zaslepení potrubí dýnkem Ø 51</t>
  </si>
  <si>
    <t>"demontovaná přípojka</t>
  </si>
  <si>
    <t>Práce a dodávky M</t>
  </si>
  <si>
    <t>23-M</t>
  </si>
  <si>
    <t>Montáže potrubí</t>
  </si>
  <si>
    <t>230081037</t>
  </si>
  <si>
    <t>Demontáž ocelového potrubí do šrotu hmotnosti do 10 kg připojovací rozměr Ø 51, tl. 2,6 mm</t>
  </si>
  <si>
    <t>"stávající potrubí</t>
  </si>
  <si>
    <t>3*2</t>
  </si>
  <si>
    <t>230210015</t>
  </si>
  <si>
    <t>Montáž opláštění ruční asfaltem za tepla 2 vrstvy</t>
  </si>
  <si>
    <t>"podélný profil</t>
  </si>
  <si>
    <t>3,00*6,28*0,021</t>
  </si>
  <si>
    <t>11163680</t>
  </si>
  <si>
    <t>páska asfaltová opravná polymerová pro komunikace š 30mm tl 3mm</t>
  </si>
  <si>
    <t>"napojení na stá.HUP</t>
  </si>
  <si>
    <t>"vpuštění plynu a odvzdušnění trasy</t>
  </si>
  <si>
    <t>Materiál pro napojení na stáv.HUP</t>
  </si>
  <si>
    <t>VRN - Vedlejší a ostatní rozpočtové náklady</t>
  </si>
  <si>
    <t xml:space="preserve">    VRN5 - Finanční náklady</t>
  </si>
  <si>
    <t xml:space="preserve">    VRN6 - Územní vlivy</t>
  </si>
  <si>
    <t xml:space="preserve">    VRN9 - Ostatní náklady</t>
  </si>
  <si>
    <t>011114000</t>
  </si>
  <si>
    <t>Inženýrsko-geologický průzkum</t>
  </si>
  <si>
    <t>Kč</t>
  </si>
  <si>
    <t>726338269</t>
  </si>
  <si>
    <t>Dozor geologa během výstavby</t>
  </si>
  <si>
    <t>Poznámka k položce:_x000D_
Zhotovitel zajistí dohled geologa dle SoD čl. 2 odst. 2.5.15</t>
  </si>
  <si>
    <t>01120300R</t>
  </si>
  <si>
    <t>Podrobný mykologický průzkum a průzkum biologického napadení nepřístupných konstrukcí</t>
  </si>
  <si>
    <t>1295138569</t>
  </si>
  <si>
    <t>Poznámka k položce:_x000D_
Zhotovitel zajistí provedení mykologického a biologického průzkumu dle SoD čl. 2 odst. 2.5.16 písm.  b)</t>
  </si>
  <si>
    <t>01150300R</t>
  </si>
  <si>
    <t>Podrobný průzkum salinity a návrh odsolení</t>
  </si>
  <si>
    <t>-893518206</t>
  </si>
  <si>
    <t>Poznámka k položce:_x000D_
Zhotovitel provede průzkum salinity dle SoD čl. 2 odst. 2.5.16 písm. c)</t>
  </si>
  <si>
    <t>011544000</t>
  </si>
  <si>
    <t>Průzkum restaurátorský</t>
  </si>
  <si>
    <t>-802094791</t>
  </si>
  <si>
    <t>Poznámka k položce:_x000D_
Zhotovitel zajistí provedení činností dle SoD čl. 2 odst. 2.5.16 písm. a)</t>
  </si>
  <si>
    <t>-1287077415</t>
  </si>
  <si>
    <t>Geodetické práce před výstavbou a ochrana inženýrských sítí</t>
  </si>
  <si>
    <t>Poznámka k položce:_x000D_
Zhotovitel zajistí provedení geodetických prací a ochrany inžeýrských sítí dle SoD čl. 2 odst. 2.5.12</t>
  </si>
  <si>
    <t>012203000</t>
  </si>
  <si>
    <t>Geodetické práce při provádění stavby</t>
  </si>
  <si>
    <t>-1372218105</t>
  </si>
  <si>
    <t>Poznámka k položce:_x000D_
Zhotovitel zajistí geodetické práce dle SoD čl. 2 odst. 2.5.13</t>
  </si>
  <si>
    <t>01220300R</t>
  </si>
  <si>
    <t>Podrobné zaměření skrytých a nepřístupných konstrukcí a příadná revize PD</t>
  </si>
  <si>
    <t>-1625980943</t>
  </si>
  <si>
    <t>Poznámka k položce:_x000D_
Zhotovitel provede činnosti dle SoD čl. 2 odst. 2.5.16 písm. d)</t>
  </si>
  <si>
    <t>-522812850</t>
  </si>
  <si>
    <t>Poznámka k položce:_x000D_
Zhotovitel zajistí geodetické práce dle SoD čl. 2 odst. 2.5.14</t>
  </si>
  <si>
    <t>01319400R</t>
  </si>
  <si>
    <t>Plánování, tvorba a průběěžná aktualizace podrobného harmonogramu</t>
  </si>
  <si>
    <t>-1196366032</t>
  </si>
  <si>
    <t>Ostatní záměry a studie</t>
  </si>
  <si>
    <t>01324400R</t>
  </si>
  <si>
    <t>Výrobní dokumentace</t>
  </si>
  <si>
    <t>1129879224</t>
  </si>
  <si>
    <t>Rozpracování DPS do výrobní (dílenské) dokumentace.</t>
  </si>
  <si>
    <t>Poznámka k položce:_x000D_
Zpracování výrobní dokumentace v souladu z DPS a SoD čl. 2 odst. 2.5.1</t>
  </si>
  <si>
    <t>-1074756708</t>
  </si>
  <si>
    <t>Poznámka k položce:_x000D_
Zhotovitel zpracuje dokumentaci skutečného provedení stavby dle SoD čl. 2 odst. 2.5.3</t>
  </si>
  <si>
    <t>01329400R</t>
  </si>
  <si>
    <t>Technologické postupy</t>
  </si>
  <si>
    <t>-168520877</t>
  </si>
  <si>
    <t>Technologické pustupy pro provádění jednotlivých stavebních a montážních prací</t>
  </si>
  <si>
    <t>Poznámka k položce:_x000D_
Zhotovitel zpracuje technologické postupy proprovádění jednotlivých stavebních a montážních prací dle SoD čl. 2 odst. 2.5.2</t>
  </si>
  <si>
    <t>01329401R</t>
  </si>
  <si>
    <t xml:space="preserve">Provozní dokumentace </t>
  </si>
  <si>
    <t>-1756815680</t>
  </si>
  <si>
    <t>Poznámka k položce:_x000D_
Zhotovitel zajistí zpracování provozní dokumentace stavby a zaškolení obsluhy dle SoD čl. 2 odst. 2.5.19</t>
  </si>
  <si>
    <t>01329403R</t>
  </si>
  <si>
    <t>Generální klíč</t>
  </si>
  <si>
    <t>1558533776</t>
  </si>
  <si>
    <t>Ostatní dokumentace</t>
  </si>
  <si>
    <t>týden</t>
  </si>
  <si>
    <t>-842293135</t>
  </si>
  <si>
    <t xml:space="preserve">Zařízení staveniště - zřízení, provoz a odstranění
</t>
  </si>
  <si>
    <t>Poznámka k položce:_x000D_
Zhotovitel je povinen zabezpečit činnosti související se zařízením staveništěm dle SoD čl. 2 odst. 2.5.5</t>
  </si>
  <si>
    <t>03110300R</t>
  </si>
  <si>
    <t>Dokumentace a inženýrská činnost před zahájením stavby</t>
  </si>
  <si>
    <t>640222030</t>
  </si>
  <si>
    <t>Projektové práce pro zařízení staveniště</t>
  </si>
  <si>
    <t>Poznámka k položce:_x000D_
Zhotovitel zpracuje dokumentaci a zajistí inženýrskou činnost dle SoD čl. 2 odst. 2.5.4</t>
  </si>
  <si>
    <t>035103005</t>
  </si>
  <si>
    <t>Pronájem objektů</t>
  </si>
  <si>
    <t>-1735783447</t>
  </si>
  <si>
    <t>Pronájem prostor v čp. 2974</t>
  </si>
  <si>
    <t>Poznámka k položce:_x000D_
Objednatel poskytne zhotoviteli prostory v čp. 2974 pro administrativní činnost za paušální cenu 725 Kč/týden bez DPH</t>
  </si>
  <si>
    <t>04310300R</t>
  </si>
  <si>
    <t>Revize, zkoušky a ostatní měření</t>
  </si>
  <si>
    <t>-1496950928</t>
  </si>
  <si>
    <t>Poznámka k položce:_x000D_
Zhotovitel zajistí provedení revizí, zkoušek a ostatních měření dle SoD čl. 2 odst. 2.5.6, a to vč. vydání odborného stanoviska / osvědčení TIČR</t>
  </si>
  <si>
    <t>04500200R</t>
  </si>
  <si>
    <t>Kompletační činnost</t>
  </si>
  <si>
    <t>-2103134069</t>
  </si>
  <si>
    <t>Poznámka k položce:_x000D_
Zhotovitel zajistí kompletační činnost dle SoD čl. 2 odst. 2.5.7</t>
  </si>
  <si>
    <t>04500201R</t>
  </si>
  <si>
    <t>Koordinační činnost</t>
  </si>
  <si>
    <t>1743056718</t>
  </si>
  <si>
    <t>Poznámka k položce:_x000D_
Zhotovitel zajistí koordinační činnost dle SoD čl. 2 odst. 2.5.8</t>
  </si>
  <si>
    <t>04900200R</t>
  </si>
  <si>
    <t>Fotodokumentace</t>
  </si>
  <si>
    <t>2051476709</t>
  </si>
  <si>
    <t xml:space="preserve">Fotodokumentace provádění stavby </t>
  </si>
  <si>
    <t>Poznámka k položce:_x000D_
Zhotovitel zajistí průběžnou fotodokumentaci stavby dle SoD čl. 2 odst. 2.5.11</t>
  </si>
  <si>
    <t>04930300R</t>
  </si>
  <si>
    <t>Zajištění kolaudačního souhlasu</t>
  </si>
  <si>
    <t>2126588610</t>
  </si>
  <si>
    <t>Poznámka k položce:_x000D_
Zhotovitel je povinen zajisti inženýrskou činnost dle SoD čl. 2 odst. 2.5.18</t>
  </si>
  <si>
    <t>VRN5</t>
  </si>
  <si>
    <t>Finanční náklady</t>
  </si>
  <si>
    <t>05000100R</t>
  </si>
  <si>
    <t>Pojištění stavby a finanční záruky</t>
  </si>
  <si>
    <t>1810148075</t>
  </si>
  <si>
    <t>Poznámka k položce:_x000D_
Zhotoitel zajistí pojištění stavby a finanční záruky dle SoD čl. 2 odst. 2.5.9</t>
  </si>
  <si>
    <t>VRN6</t>
  </si>
  <si>
    <t>Územní vlivy</t>
  </si>
  <si>
    <t>06000100R</t>
  </si>
  <si>
    <t>Provozní a územní vlivy</t>
  </si>
  <si>
    <t>-1375823614</t>
  </si>
  <si>
    <t>Poznámka k položce:_x000D_
Zhotovitel zajistí činnosti dle SoD čl. 2 odst. 2.5.10</t>
  </si>
  <si>
    <t>VRN9</t>
  </si>
  <si>
    <t>Ostatní náklady</t>
  </si>
  <si>
    <t>091404000</t>
  </si>
  <si>
    <t>Práce na památkovém objektu - vzorkování, samostatná správní řízení</t>
  </si>
  <si>
    <t>1769688943</t>
  </si>
  <si>
    <t>Práce na památkovém objektu</t>
  </si>
  <si>
    <t>09200200R</t>
  </si>
  <si>
    <t>Uvedení stavby do provozu</t>
  </si>
  <si>
    <t>-2056266457</t>
  </si>
  <si>
    <t>Poznámka k položce:_x000D_
Zhotovitel zajistí veškeré činnosti dle SoD čl. 2 odst. 2.5.17</t>
  </si>
  <si>
    <t>094103000</t>
  </si>
  <si>
    <t>Náklady na plánované vyklizení objektu</t>
  </si>
  <si>
    <t>383719467</t>
  </si>
  <si>
    <t>vyklizení prostor objektu - stavební suť, trus, odpad</t>
  </si>
  <si>
    <t>včetně odvozu a likvidace</t>
  </si>
  <si>
    <t>09410300R</t>
  </si>
  <si>
    <t>Odpojení a odstranění veškerých stávavajících instalací</t>
  </si>
  <si>
    <t>532734486</t>
  </si>
  <si>
    <t>ZTI, elektro, atd...</t>
  </si>
  <si>
    <t>SEZNAM FIGUR</t>
  </si>
  <si>
    <t>Výměra</t>
  </si>
  <si>
    <t xml:space="preserve"> 00</t>
  </si>
  <si>
    <t>Použití figury:</t>
  </si>
  <si>
    <t>STR02_1</t>
  </si>
  <si>
    <t xml:space="preserve">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</si>
</sst>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12"/>
      <color rgb="FF000000"/>
      <name val="Arial CE"/>
    </font>
    <font>
      <sz val="10"/>
      <color rgb="FF000000"/>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5" fillId="0" borderId="0" applyNumberFormat="0" applyFill="0" applyBorder="0" applyAlignment="0" applyProtection="0"/>
  </cellStyleXfs>
  <cellXfs count="27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3" xfId="0" applyBorder="1" applyAlignment="1">
      <alignment vertical="center" wrapText="1"/>
    </xf>
    <xf numFmtId="0" fontId="32" fillId="0" borderId="0" xfId="0" applyFont="1" applyAlignment="1">
      <alignment horizontal="lef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4"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7" fillId="0" borderId="0" xfId="0" applyFont="1" applyAlignment="1">
      <alignment horizontal="left" vertical="center"/>
    </xf>
    <xf numFmtId="0" fontId="38"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22" xfId="0" applyFont="1" applyBorder="1" applyAlignment="1">
      <alignment horizontal="center" vertical="center"/>
    </xf>
    <xf numFmtId="49" fontId="41" fillId="0" borderId="22" xfId="0" applyNumberFormat="1"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center" vertical="center" wrapText="1"/>
    </xf>
    <xf numFmtId="167" fontId="41" fillId="0" borderId="22" xfId="0" applyNumberFormat="1" applyFont="1" applyBorder="1" applyAlignment="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lignment vertical="center"/>
    </xf>
    <xf numFmtId="0" fontId="42" fillId="0" borderId="3" xfId="0" applyFont="1" applyBorder="1" applyAlignment="1">
      <alignment vertical="center"/>
    </xf>
    <xf numFmtId="0" fontId="41" fillId="2" borderId="14" xfId="0" applyFont="1" applyFill="1" applyBorder="1" applyAlignment="1" applyProtection="1">
      <alignment horizontal="left" vertical="center"/>
      <protection locked="0"/>
    </xf>
    <xf numFmtId="0" fontId="41" fillId="0" borderId="0" xfId="0" applyFont="1" applyAlignment="1">
      <alignment horizontal="center" vertical="center"/>
    </xf>
    <xf numFmtId="0" fontId="43" fillId="0" borderId="0" xfId="0" applyFont="1" applyAlignment="1">
      <alignment vertical="center" wrapText="1"/>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167" fontId="41" fillId="2" borderId="22" xfId="0" applyNumberFormat="1" applyFont="1" applyFill="1" applyBorder="1" applyAlignment="1" applyProtection="1">
      <alignment vertical="center"/>
      <protection locked="0"/>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167" fontId="23" fillId="2" borderId="22" xfId="0" applyNumberFormat="1" applyFont="1" applyFill="1" applyBorder="1" applyAlignment="1" applyProtection="1">
      <alignment vertical="center"/>
      <protection locked="0"/>
    </xf>
    <xf numFmtId="0" fontId="4" fillId="0" borderId="0" xfId="0" applyFont="1" applyAlignment="1">
      <alignment horizontal="left" vertical="center" wrapText="1"/>
    </xf>
    <xf numFmtId="0" fontId="44" fillId="0" borderId="16" xfId="0" applyFont="1" applyBorder="1" applyAlignment="1">
      <alignment horizontal="left" vertical="center" wrapText="1"/>
    </xf>
    <xf numFmtId="0" fontId="44" fillId="0" borderId="22" xfId="0" applyFont="1" applyBorder="1" applyAlignment="1">
      <alignment horizontal="left" vertical="center" wrapText="1"/>
    </xf>
    <xf numFmtId="0" fontId="44" fillId="0" borderId="22" xfId="0" applyFont="1" applyBorder="1" applyAlignment="1">
      <alignment horizontal="left" vertical="center"/>
    </xf>
    <xf numFmtId="167" fontId="44"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6" fillId="0" borderId="0" xfId="0" applyFont="1" applyAlignment="1">
      <alignment horizontal="lef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8" fillId="0" borderId="0" xfId="0" applyFont="1" applyAlignment="1">
      <alignment horizontal="left" vertical="center" wrapText="1"/>
    </xf>
    <xf numFmtId="0" fontId="31" fillId="0" borderId="0" xfId="0" applyFont="1" applyAlignment="1">
      <alignment horizontal="left" vertical="center" wrapText="1"/>
    </xf>
    <xf numFmtId="0" fontId="23" fillId="4" borderId="7"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29" fillId="0" borderId="0" xfId="0" applyNumberFormat="1" applyFont="1" applyAlignment="1">
      <alignment vertical="center"/>
    </xf>
    <xf numFmtId="0" fontId="29" fillId="0" borderId="0" xfId="0" applyFont="1" applyAlignment="1">
      <alignment vertical="center"/>
    </xf>
    <xf numFmtId="0" fontId="23" fillId="4" borderId="7" xfId="0" applyFont="1" applyFill="1" applyBorder="1" applyAlignment="1">
      <alignment horizontal="right" vertical="center"/>
    </xf>
    <xf numFmtId="4" fontId="29" fillId="0" borderId="0" xfId="0" applyNumberFormat="1" applyFont="1" applyAlignment="1">
      <alignment horizontal="righ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4" borderId="8" xfId="0" applyFont="1" applyFill="1" applyBorder="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1" fillId="5" borderId="22" xfId="0" applyFont="1" applyFill="1" applyBorder="1" applyAlignment="1">
      <alignment horizontal="center" vertical="center"/>
    </xf>
    <xf numFmtId="49" fontId="41" fillId="5" borderId="22" xfId="0" applyNumberFormat="1" applyFont="1" applyFill="1" applyBorder="1" applyAlignment="1">
      <alignment horizontal="left" vertical="center" wrapText="1"/>
    </xf>
    <xf numFmtId="0" fontId="41" fillId="5" borderId="22" xfId="0" applyFont="1" applyFill="1" applyBorder="1" applyAlignment="1">
      <alignment horizontal="left" vertical="center" wrapText="1"/>
    </xf>
    <xf numFmtId="0" fontId="41" fillId="5" borderId="22" xfId="0" applyFont="1" applyFill="1" applyBorder="1" applyAlignment="1">
      <alignment horizontal="center" vertical="center" wrapText="1"/>
    </xf>
    <xf numFmtId="167" fontId="41" fillId="5" borderId="22" xfId="0" applyNumberFormat="1" applyFont="1" applyFill="1" applyBorder="1" applyAlignment="1">
      <alignment vertical="center"/>
    </xf>
    <xf numFmtId="4" fontId="41" fillId="5" borderId="22" xfId="0" applyNumberFormat="1" applyFont="1" applyFill="1" applyBorder="1" applyAlignment="1">
      <alignment vertical="center"/>
    </xf>
    <xf numFmtId="0" fontId="23" fillId="5" borderId="22" xfId="0" applyFont="1" applyFill="1" applyBorder="1" applyAlignment="1">
      <alignment horizontal="center" vertical="center"/>
    </xf>
    <xf numFmtId="49" fontId="23" fillId="5" borderId="22" xfId="0" applyNumberFormat="1" applyFont="1" applyFill="1" applyBorder="1" applyAlignment="1">
      <alignment horizontal="left" vertical="center" wrapText="1"/>
    </xf>
    <xf numFmtId="0" fontId="23" fillId="5" borderId="22" xfId="0" applyFont="1" applyFill="1" applyBorder="1" applyAlignment="1">
      <alignment horizontal="left" vertical="center" wrapText="1"/>
    </xf>
    <xf numFmtId="0" fontId="23" fillId="5" borderId="22" xfId="0" applyFont="1" applyFill="1" applyBorder="1" applyAlignment="1">
      <alignment horizontal="center" vertical="center" wrapText="1"/>
    </xf>
    <xf numFmtId="167" fontId="23" fillId="5" borderId="22" xfId="0" applyNumberFormat="1" applyFont="1" applyFill="1" applyBorder="1" applyAlignment="1">
      <alignment vertical="center"/>
    </xf>
    <xf numFmtId="4" fontId="23" fillId="5" borderId="22" xfId="0" applyNumberFormat="1" applyFont="1" applyFill="1" applyBorder="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4"/>
  <sheetViews>
    <sheetView showGridLines="0" topLeftCell="A91" workbookViewId="0">
      <selection activeCell="A102" sqref="A102"/>
    </sheetView>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ht="10.199999999999999">
      <c r="A1" s="16" t="s">
        <v>0</v>
      </c>
      <c r="AZ1" s="16" t="s">
        <v>1</v>
      </c>
      <c r="BA1" s="16" t="s">
        <v>2</v>
      </c>
      <c r="BB1" s="16" t="s">
        <v>3</v>
      </c>
      <c r="BT1" s="16" t="s">
        <v>4</v>
      </c>
      <c r="BU1" s="16" t="s">
        <v>4</v>
      </c>
      <c r="BV1" s="16" t="s">
        <v>5</v>
      </c>
    </row>
    <row r="2" spans="1:74" ht="36.9" customHeight="1">
      <c r="AR2" s="225"/>
      <c r="AS2" s="225"/>
      <c r="AT2" s="225"/>
      <c r="AU2" s="225"/>
      <c r="AV2" s="225"/>
      <c r="AW2" s="225"/>
      <c r="AX2" s="225"/>
      <c r="AY2" s="225"/>
      <c r="AZ2" s="225"/>
      <c r="BA2" s="225"/>
      <c r="BB2" s="225"/>
      <c r="BC2" s="225"/>
      <c r="BD2" s="225"/>
      <c r="BE2" s="225"/>
      <c r="BS2" s="17" t="s">
        <v>6</v>
      </c>
      <c r="BT2" s="17" t="s">
        <v>7</v>
      </c>
    </row>
    <row r="3" spans="1:74" ht="6.9"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 customHeight="1">
      <c r="B4" s="20"/>
      <c r="D4" s="21" t="s">
        <v>9</v>
      </c>
      <c r="AR4" s="20"/>
      <c r="AS4" s="22" t="s">
        <v>10</v>
      </c>
      <c r="BE4" s="23" t="s">
        <v>11</v>
      </c>
      <c r="BS4" s="17" t="s">
        <v>12</v>
      </c>
    </row>
    <row r="5" spans="1:74" ht="12" customHeight="1">
      <c r="B5" s="20"/>
      <c r="D5" s="24" t="s">
        <v>13</v>
      </c>
      <c r="K5" s="224" t="s">
        <v>14</v>
      </c>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R5" s="20"/>
      <c r="BE5" s="221" t="s">
        <v>15</v>
      </c>
      <c r="BS5" s="17" t="s">
        <v>6</v>
      </c>
    </row>
    <row r="6" spans="1:74" ht="36.9" customHeight="1">
      <c r="B6" s="20"/>
      <c r="D6" s="26" t="s">
        <v>16</v>
      </c>
      <c r="K6" s="226" t="s">
        <v>17</v>
      </c>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R6" s="20"/>
      <c r="BE6" s="222"/>
      <c r="BS6" s="17" t="s">
        <v>6</v>
      </c>
    </row>
    <row r="7" spans="1:74" ht="12" customHeight="1">
      <c r="B7" s="20"/>
      <c r="D7" s="27" t="s">
        <v>18</v>
      </c>
      <c r="K7" s="25" t="s">
        <v>1</v>
      </c>
      <c r="AK7" s="27" t="s">
        <v>19</v>
      </c>
      <c r="AN7" s="25" t="s">
        <v>1</v>
      </c>
      <c r="AR7" s="20"/>
      <c r="BE7" s="222"/>
      <c r="BS7" s="17" t="s">
        <v>6</v>
      </c>
    </row>
    <row r="8" spans="1:74" ht="12" customHeight="1">
      <c r="B8" s="20"/>
      <c r="D8" s="27" t="s">
        <v>20</v>
      </c>
      <c r="K8" s="25" t="s">
        <v>21</v>
      </c>
      <c r="AK8" s="27" t="s">
        <v>22</v>
      </c>
      <c r="AN8" s="28" t="s">
        <v>23</v>
      </c>
      <c r="AR8" s="20"/>
      <c r="BE8" s="222"/>
      <c r="BS8" s="17" t="s">
        <v>6</v>
      </c>
    </row>
    <row r="9" spans="1:74" ht="14.4" customHeight="1">
      <c r="B9" s="20"/>
      <c r="AR9" s="20"/>
      <c r="BE9" s="222"/>
      <c r="BS9" s="17" t="s">
        <v>6</v>
      </c>
    </row>
    <row r="10" spans="1:74" ht="12" customHeight="1">
      <c r="B10" s="20"/>
      <c r="D10" s="27" t="s">
        <v>24</v>
      </c>
      <c r="AK10" s="27" t="s">
        <v>25</v>
      </c>
      <c r="AN10" s="25" t="s">
        <v>1</v>
      </c>
      <c r="AR10" s="20"/>
      <c r="BE10" s="222"/>
      <c r="BS10" s="17" t="s">
        <v>6</v>
      </c>
    </row>
    <row r="11" spans="1:74" ht="18.45" customHeight="1">
      <c r="B11" s="20"/>
      <c r="E11" s="25" t="s">
        <v>26</v>
      </c>
      <c r="AK11" s="27" t="s">
        <v>27</v>
      </c>
      <c r="AN11" s="25" t="s">
        <v>1</v>
      </c>
      <c r="AR11" s="20"/>
      <c r="BE11" s="222"/>
      <c r="BS11" s="17" t="s">
        <v>6</v>
      </c>
    </row>
    <row r="12" spans="1:74" ht="6.9" customHeight="1">
      <c r="B12" s="20"/>
      <c r="AR12" s="20"/>
      <c r="BE12" s="222"/>
      <c r="BS12" s="17" t="s">
        <v>6</v>
      </c>
    </row>
    <row r="13" spans="1:74" ht="12" customHeight="1">
      <c r="B13" s="20"/>
      <c r="D13" s="27" t="s">
        <v>28</v>
      </c>
      <c r="AK13" s="27" t="s">
        <v>25</v>
      </c>
      <c r="AN13" s="29" t="s">
        <v>29</v>
      </c>
      <c r="AR13" s="20"/>
      <c r="BE13" s="222"/>
      <c r="BS13" s="17" t="s">
        <v>6</v>
      </c>
    </row>
    <row r="14" spans="1:74" ht="13.2">
      <c r="B14" s="20"/>
      <c r="E14" s="227" t="s">
        <v>29</v>
      </c>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7" t="s">
        <v>27</v>
      </c>
      <c r="AN14" s="29" t="s">
        <v>29</v>
      </c>
      <c r="AR14" s="20"/>
      <c r="BE14" s="222"/>
      <c r="BS14" s="17" t="s">
        <v>6</v>
      </c>
    </row>
    <row r="15" spans="1:74" ht="6.9" customHeight="1">
      <c r="B15" s="20"/>
      <c r="AR15" s="20"/>
      <c r="BE15" s="222"/>
      <c r="BS15" s="17" t="s">
        <v>4</v>
      </c>
    </row>
    <row r="16" spans="1:74" ht="12" customHeight="1">
      <c r="B16" s="20"/>
      <c r="D16" s="27" t="s">
        <v>30</v>
      </c>
      <c r="AK16" s="27" t="s">
        <v>25</v>
      </c>
      <c r="AN16" s="25" t="s">
        <v>1</v>
      </c>
      <c r="AR16" s="20"/>
      <c r="BE16" s="222"/>
      <c r="BS16" s="17" t="s">
        <v>4</v>
      </c>
    </row>
    <row r="17" spans="2:71" ht="18.45" customHeight="1">
      <c r="B17" s="20"/>
      <c r="E17" s="25" t="s">
        <v>31</v>
      </c>
      <c r="AK17" s="27" t="s">
        <v>27</v>
      </c>
      <c r="AN17" s="25" t="s">
        <v>1</v>
      </c>
      <c r="AR17" s="20"/>
      <c r="BE17" s="222"/>
      <c r="BS17" s="17" t="s">
        <v>32</v>
      </c>
    </row>
    <row r="18" spans="2:71" ht="6.9" customHeight="1">
      <c r="B18" s="20"/>
      <c r="AR18" s="20"/>
      <c r="BE18" s="222"/>
      <c r="BS18" s="17" t="s">
        <v>6</v>
      </c>
    </row>
    <row r="19" spans="2:71" ht="12" customHeight="1">
      <c r="B19" s="20"/>
      <c r="D19" s="27" t="s">
        <v>33</v>
      </c>
      <c r="AK19" s="27" t="s">
        <v>25</v>
      </c>
      <c r="AN19" s="25" t="s">
        <v>1</v>
      </c>
      <c r="AR19" s="20"/>
      <c r="BE19" s="222"/>
      <c r="BS19" s="17" t="s">
        <v>6</v>
      </c>
    </row>
    <row r="20" spans="2:71" ht="18.45" customHeight="1">
      <c r="B20" s="20"/>
      <c r="E20" s="25" t="s">
        <v>34</v>
      </c>
      <c r="AK20" s="27" t="s">
        <v>27</v>
      </c>
      <c r="AN20" s="25" t="s">
        <v>1</v>
      </c>
      <c r="AR20" s="20"/>
      <c r="BE20" s="222"/>
      <c r="BS20" s="17" t="s">
        <v>32</v>
      </c>
    </row>
    <row r="21" spans="2:71" ht="6.9" customHeight="1">
      <c r="B21" s="20"/>
      <c r="AR21" s="20"/>
      <c r="BE21" s="222"/>
    </row>
    <row r="22" spans="2:71" ht="12" customHeight="1">
      <c r="B22" s="20"/>
      <c r="D22" s="27" t="s">
        <v>35</v>
      </c>
      <c r="AR22" s="20"/>
      <c r="BE22" s="222"/>
    </row>
    <row r="23" spans="2:71" ht="16.5" customHeight="1">
      <c r="B23" s="20"/>
      <c r="E23" s="229" t="s">
        <v>1</v>
      </c>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R23" s="20"/>
      <c r="BE23" s="222"/>
    </row>
    <row r="24" spans="2:71" ht="6.9" customHeight="1">
      <c r="B24" s="20"/>
      <c r="AR24" s="20"/>
      <c r="BE24" s="222"/>
    </row>
    <row r="25" spans="2:71" ht="6.9"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22"/>
    </row>
    <row r="26" spans="2:71" s="1" customFormat="1" ht="25.95" customHeight="1">
      <c r="B26" s="32"/>
      <c r="D26" s="33" t="s">
        <v>36</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30">
        <f>ROUND(AG94,2)</f>
        <v>0</v>
      </c>
      <c r="AL26" s="231"/>
      <c r="AM26" s="231"/>
      <c r="AN26" s="231"/>
      <c r="AO26" s="231"/>
      <c r="AR26" s="32"/>
      <c r="BE26" s="222"/>
    </row>
    <row r="27" spans="2:71" s="1" customFormat="1" ht="6.9" customHeight="1">
      <c r="B27" s="32"/>
      <c r="AR27" s="32"/>
      <c r="BE27" s="222"/>
    </row>
    <row r="28" spans="2:71" s="1" customFormat="1" ht="13.2">
      <c r="B28" s="32"/>
      <c r="L28" s="232" t="s">
        <v>37</v>
      </c>
      <c r="M28" s="232"/>
      <c r="N28" s="232"/>
      <c r="O28" s="232"/>
      <c r="P28" s="232"/>
      <c r="W28" s="232" t="s">
        <v>38</v>
      </c>
      <c r="X28" s="232"/>
      <c r="Y28" s="232"/>
      <c r="Z28" s="232"/>
      <c r="AA28" s="232"/>
      <c r="AB28" s="232"/>
      <c r="AC28" s="232"/>
      <c r="AD28" s="232"/>
      <c r="AE28" s="232"/>
      <c r="AK28" s="232" t="s">
        <v>39</v>
      </c>
      <c r="AL28" s="232"/>
      <c r="AM28" s="232"/>
      <c r="AN28" s="232"/>
      <c r="AO28" s="232"/>
      <c r="AR28" s="32"/>
      <c r="BE28" s="222"/>
    </row>
    <row r="29" spans="2:71" s="2" customFormat="1" ht="14.4" customHeight="1">
      <c r="B29" s="36"/>
      <c r="D29" s="27" t="s">
        <v>40</v>
      </c>
      <c r="F29" s="27" t="s">
        <v>41</v>
      </c>
      <c r="L29" s="235">
        <v>0.21</v>
      </c>
      <c r="M29" s="234"/>
      <c r="N29" s="234"/>
      <c r="O29" s="234"/>
      <c r="P29" s="234"/>
      <c r="W29" s="233">
        <f>ROUND(AZ94, 2)</f>
        <v>0</v>
      </c>
      <c r="X29" s="234"/>
      <c r="Y29" s="234"/>
      <c r="Z29" s="234"/>
      <c r="AA29" s="234"/>
      <c r="AB29" s="234"/>
      <c r="AC29" s="234"/>
      <c r="AD29" s="234"/>
      <c r="AE29" s="234"/>
      <c r="AK29" s="233">
        <f>ROUND(AV94, 2)</f>
        <v>0</v>
      </c>
      <c r="AL29" s="234"/>
      <c r="AM29" s="234"/>
      <c r="AN29" s="234"/>
      <c r="AO29" s="234"/>
      <c r="AR29" s="36"/>
      <c r="BE29" s="223"/>
    </row>
    <row r="30" spans="2:71" s="2" customFormat="1" ht="14.4" customHeight="1">
      <c r="B30" s="36"/>
      <c r="F30" s="27" t="s">
        <v>42</v>
      </c>
      <c r="L30" s="235">
        <v>0.12</v>
      </c>
      <c r="M30" s="234"/>
      <c r="N30" s="234"/>
      <c r="O30" s="234"/>
      <c r="P30" s="234"/>
      <c r="W30" s="233">
        <f>ROUND(BA94, 2)</f>
        <v>0</v>
      </c>
      <c r="X30" s="234"/>
      <c r="Y30" s="234"/>
      <c r="Z30" s="234"/>
      <c r="AA30" s="234"/>
      <c r="AB30" s="234"/>
      <c r="AC30" s="234"/>
      <c r="AD30" s="234"/>
      <c r="AE30" s="234"/>
      <c r="AK30" s="233">
        <f>ROUND(AW94, 2)</f>
        <v>0</v>
      </c>
      <c r="AL30" s="234"/>
      <c r="AM30" s="234"/>
      <c r="AN30" s="234"/>
      <c r="AO30" s="234"/>
      <c r="AR30" s="36"/>
      <c r="BE30" s="223"/>
    </row>
    <row r="31" spans="2:71" s="2" customFormat="1" ht="14.4" hidden="1" customHeight="1">
      <c r="B31" s="36"/>
      <c r="F31" s="27" t="s">
        <v>43</v>
      </c>
      <c r="L31" s="235">
        <v>0.21</v>
      </c>
      <c r="M31" s="234"/>
      <c r="N31" s="234"/>
      <c r="O31" s="234"/>
      <c r="P31" s="234"/>
      <c r="W31" s="233">
        <f>ROUND(BB94, 2)</f>
        <v>0</v>
      </c>
      <c r="X31" s="234"/>
      <c r="Y31" s="234"/>
      <c r="Z31" s="234"/>
      <c r="AA31" s="234"/>
      <c r="AB31" s="234"/>
      <c r="AC31" s="234"/>
      <c r="AD31" s="234"/>
      <c r="AE31" s="234"/>
      <c r="AK31" s="233">
        <v>0</v>
      </c>
      <c r="AL31" s="234"/>
      <c r="AM31" s="234"/>
      <c r="AN31" s="234"/>
      <c r="AO31" s="234"/>
      <c r="AR31" s="36"/>
      <c r="BE31" s="223"/>
    </row>
    <row r="32" spans="2:71" s="2" customFormat="1" ht="14.4" hidden="1" customHeight="1">
      <c r="B32" s="36"/>
      <c r="F32" s="27" t="s">
        <v>44</v>
      </c>
      <c r="L32" s="235">
        <v>0.12</v>
      </c>
      <c r="M32" s="234"/>
      <c r="N32" s="234"/>
      <c r="O32" s="234"/>
      <c r="P32" s="234"/>
      <c r="W32" s="233">
        <f>ROUND(BC94, 2)</f>
        <v>0</v>
      </c>
      <c r="X32" s="234"/>
      <c r="Y32" s="234"/>
      <c r="Z32" s="234"/>
      <c r="AA32" s="234"/>
      <c r="AB32" s="234"/>
      <c r="AC32" s="234"/>
      <c r="AD32" s="234"/>
      <c r="AE32" s="234"/>
      <c r="AK32" s="233">
        <v>0</v>
      </c>
      <c r="AL32" s="234"/>
      <c r="AM32" s="234"/>
      <c r="AN32" s="234"/>
      <c r="AO32" s="234"/>
      <c r="AR32" s="36"/>
      <c r="BE32" s="223"/>
    </row>
    <row r="33" spans="2:57" s="2" customFormat="1" ht="14.4" hidden="1" customHeight="1">
      <c r="B33" s="36"/>
      <c r="F33" s="27" t="s">
        <v>45</v>
      </c>
      <c r="L33" s="235">
        <v>0</v>
      </c>
      <c r="M33" s="234"/>
      <c r="N33" s="234"/>
      <c r="O33" s="234"/>
      <c r="P33" s="234"/>
      <c r="W33" s="233">
        <f>ROUND(BD94, 2)</f>
        <v>0</v>
      </c>
      <c r="X33" s="234"/>
      <c r="Y33" s="234"/>
      <c r="Z33" s="234"/>
      <c r="AA33" s="234"/>
      <c r="AB33" s="234"/>
      <c r="AC33" s="234"/>
      <c r="AD33" s="234"/>
      <c r="AE33" s="234"/>
      <c r="AK33" s="233">
        <v>0</v>
      </c>
      <c r="AL33" s="234"/>
      <c r="AM33" s="234"/>
      <c r="AN33" s="234"/>
      <c r="AO33" s="234"/>
      <c r="AR33" s="36"/>
      <c r="BE33" s="223"/>
    </row>
    <row r="34" spans="2:57" s="1" customFormat="1" ht="6.9" customHeight="1">
      <c r="B34" s="32"/>
      <c r="AR34" s="32"/>
      <c r="BE34" s="222"/>
    </row>
    <row r="35" spans="2:57" s="1" customFormat="1" ht="25.95" customHeight="1">
      <c r="B35" s="32"/>
      <c r="C35" s="37"/>
      <c r="D35" s="38" t="s">
        <v>46</v>
      </c>
      <c r="E35" s="39"/>
      <c r="F35" s="39"/>
      <c r="G35" s="39"/>
      <c r="H35" s="39"/>
      <c r="I35" s="39"/>
      <c r="J35" s="39"/>
      <c r="K35" s="39"/>
      <c r="L35" s="39"/>
      <c r="M35" s="39"/>
      <c r="N35" s="39"/>
      <c r="O35" s="39"/>
      <c r="P35" s="39"/>
      <c r="Q35" s="39"/>
      <c r="R35" s="39"/>
      <c r="S35" s="39"/>
      <c r="T35" s="40" t="s">
        <v>47</v>
      </c>
      <c r="U35" s="39"/>
      <c r="V35" s="39"/>
      <c r="W35" s="39"/>
      <c r="X35" s="239" t="s">
        <v>48</v>
      </c>
      <c r="Y35" s="237"/>
      <c r="Z35" s="237"/>
      <c r="AA35" s="237"/>
      <c r="AB35" s="237"/>
      <c r="AC35" s="39"/>
      <c r="AD35" s="39"/>
      <c r="AE35" s="39"/>
      <c r="AF35" s="39"/>
      <c r="AG35" s="39"/>
      <c r="AH35" s="39"/>
      <c r="AI35" s="39"/>
      <c r="AJ35" s="39"/>
      <c r="AK35" s="236">
        <f>SUM(AK26:AK33)</f>
        <v>0</v>
      </c>
      <c r="AL35" s="237"/>
      <c r="AM35" s="237"/>
      <c r="AN35" s="237"/>
      <c r="AO35" s="238"/>
      <c r="AP35" s="37"/>
      <c r="AQ35" s="37"/>
      <c r="AR35" s="32"/>
    </row>
    <row r="36" spans="2:57" s="1" customFormat="1" ht="6.9" customHeight="1">
      <c r="B36" s="32"/>
      <c r="AR36" s="32"/>
    </row>
    <row r="37" spans="2:57" s="1" customFormat="1" ht="14.4" customHeight="1">
      <c r="B37" s="32"/>
      <c r="AR37" s="32"/>
    </row>
    <row r="38" spans="2:57" ht="14.4" customHeight="1">
      <c r="B38" s="20"/>
      <c r="AR38" s="20"/>
    </row>
    <row r="39" spans="2:57" ht="14.4" customHeight="1">
      <c r="B39" s="20"/>
      <c r="AR39" s="20"/>
    </row>
    <row r="40" spans="2:57" ht="14.4" customHeight="1">
      <c r="B40" s="20"/>
      <c r="AR40" s="20"/>
    </row>
    <row r="41" spans="2:57" ht="14.4" customHeight="1">
      <c r="B41" s="20"/>
      <c r="AR41" s="20"/>
    </row>
    <row r="42" spans="2:57" ht="14.4" customHeight="1">
      <c r="B42" s="20"/>
      <c r="AR42" s="20"/>
    </row>
    <row r="43" spans="2:57" ht="14.4" customHeight="1">
      <c r="B43" s="20"/>
      <c r="AR43" s="20"/>
    </row>
    <row r="44" spans="2:57" ht="14.4" customHeight="1">
      <c r="B44" s="20"/>
      <c r="AR44" s="20"/>
    </row>
    <row r="45" spans="2:57" ht="14.4" customHeight="1">
      <c r="B45" s="20"/>
      <c r="AR45" s="20"/>
    </row>
    <row r="46" spans="2:57" ht="14.4" customHeight="1">
      <c r="B46" s="20"/>
      <c r="AR46" s="20"/>
    </row>
    <row r="47" spans="2:57" ht="14.4" customHeight="1">
      <c r="B47" s="20"/>
      <c r="AR47" s="20"/>
    </row>
    <row r="48" spans="2:57" ht="14.4" customHeight="1">
      <c r="B48" s="20"/>
      <c r="AR48" s="20"/>
    </row>
    <row r="49" spans="2:44" s="1" customFormat="1" ht="14.4" customHeight="1">
      <c r="B49" s="32"/>
      <c r="D49" s="41" t="s">
        <v>49</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50</v>
      </c>
      <c r="AI49" s="42"/>
      <c r="AJ49" s="42"/>
      <c r="AK49" s="42"/>
      <c r="AL49" s="42"/>
      <c r="AM49" s="42"/>
      <c r="AN49" s="42"/>
      <c r="AO49" s="42"/>
      <c r="AR49" s="32"/>
    </row>
    <row r="50" spans="2:44" ht="10.199999999999999">
      <c r="B50" s="20"/>
      <c r="AR50" s="20"/>
    </row>
    <row r="51" spans="2:44" ht="10.199999999999999">
      <c r="B51" s="20"/>
      <c r="AR51" s="20"/>
    </row>
    <row r="52" spans="2:44" ht="10.199999999999999">
      <c r="B52" s="20"/>
      <c r="AR52" s="20"/>
    </row>
    <row r="53" spans="2:44" ht="10.199999999999999">
      <c r="B53" s="20"/>
      <c r="AR53" s="20"/>
    </row>
    <row r="54" spans="2:44" ht="10.199999999999999">
      <c r="B54" s="20"/>
      <c r="AR54" s="20"/>
    </row>
    <row r="55" spans="2:44" ht="10.199999999999999">
      <c r="B55" s="20"/>
      <c r="AR55" s="20"/>
    </row>
    <row r="56" spans="2:44" ht="10.199999999999999">
      <c r="B56" s="20"/>
      <c r="AR56" s="20"/>
    </row>
    <row r="57" spans="2:44" ht="10.199999999999999">
      <c r="B57" s="20"/>
      <c r="AR57" s="20"/>
    </row>
    <row r="58" spans="2:44" ht="10.199999999999999">
      <c r="B58" s="20"/>
      <c r="AR58" s="20"/>
    </row>
    <row r="59" spans="2:44" ht="10.199999999999999">
      <c r="B59" s="20"/>
      <c r="AR59" s="20"/>
    </row>
    <row r="60" spans="2:44" s="1" customFormat="1" ht="13.2">
      <c r="B60" s="32"/>
      <c r="D60" s="43" t="s">
        <v>51</v>
      </c>
      <c r="E60" s="34"/>
      <c r="F60" s="34"/>
      <c r="G60" s="34"/>
      <c r="H60" s="34"/>
      <c r="I60" s="34"/>
      <c r="J60" s="34"/>
      <c r="K60" s="34"/>
      <c r="L60" s="34"/>
      <c r="M60" s="34"/>
      <c r="N60" s="34"/>
      <c r="O60" s="34"/>
      <c r="P60" s="34"/>
      <c r="Q60" s="34"/>
      <c r="R60" s="34"/>
      <c r="S60" s="34"/>
      <c r="T60" s="34"/>
      <c r="U60" s="34"/>
      <c r="V60" s="43" t="s">
        <v>52</v>
      </c>
      <c r="W60" s="34"/>
      <c r="X60" s="34"/>
      <c r="Y60" s="34"/>
      <c r="Z60" s="34"/>
      <c r="AA60" s="34"/>
      <c r="AB60" s="34"/>
      <c r="AC60" s="34"/>
      <c r="AD60" s="34"/>
      <c r="AE60" s="34"/>
      <c r="AF60" s="34"/>
      <c r="AG60" s="34"/>
      <c r="AH60" s="43" t="s">
        <v>51</v>
      </c>
      <c r="AI60" s="34"/>
      <c r="AJ60" s="34"/>
      <c r="AK60" s="34"/>
      <c r="AL60" s="34"/>
      <c r="AM60" s="43" t="s">
        <v>52</v>
      </c>
      <c r="AN60" s="34"/>
      <c r="AO60" s="34"/>
      <c r="AR60" s="32"/>
    </row>
    <row r="61" spans="2:44" ht="10.199999999999999">
      <c r="B61" s="20"/>
      <c r="AR61" s="20"/>
    </row>
    <row r="62" spans="2:44" ht="10.199999999999999">
      <c r="B62" s="20"/>
      <c r="AR62" s="20"/>
    </row>
    <row r="63" spans="2:44" ht="10.199999999999999">
      <c r="B63" s="20"/>
      <c r="AR63" s="20"/>
    </row>
    <row r="64" spans="2:44" s="1" customFormat="1" ht="13.2">
      <c r="B64" s="32"/>
      <c r="D64" s="41" t="s">
        <v>53</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54</v>
      </c>
      <c r="AI64" s="42"/>
      <c r="AJ64" s="42"/>
      <c r="AK64" s="42"/>
      <c r="AL64" s="42"/>
      <c r="AM64" s="42"/>
      <c r="AN64" s="42"/>
      <c r="AO64" s="42"/>
      <c r="AR64" s="32"/>
    </row>
    <row r="65" spans="2:44" ht="10.199999999999999">
      <c r="B65" s="20"/>
      <c r="AR65" s="20"/>
    </row>
    <row r="66" spans="2:44" ht="10.199999999999999">
      <c r="B66" s="20"/>
      <c r="AR66" s="20"/>
    </row>
    <row r="67" spans="2:44" ht="10.199999999999999">
      <c r="B67" s="20"/>
      <c r="AR67" s="20"/>
    </row>
    <row r="68" spans="2:44" ht="10.199999999999999">
      <c r="B68" s="20"/>
      <c r="AR68" s="20"/>
    </row>
    <row r="69" spans="2:44" ht="10.199999999999999">
      <c r="B69" s="20"/>
      <c r="AR69" s="20"/>
    </row>
    <row r="70" spans="2:44" ht="10.199999999999999">
      <c r="B70" s="20"/>
      <c r="AR70" s="20"/>
    </row>
    <row r="71" spans="2:44" ht="10.199999999999999">
      <c r="B71" s="20"/>
      <c r="AR71" s="20"/>
    </row>
    <row r="72" spans="2:44" ht="10.199999999999999">
      <c r="B72" s="20"/>
      <c r="AR72" s="20"/>
    </row>
    <row r="73" spans="2:44" ht="10.199999999999999">
      <c r="B73" s="20"/>
      <c r="AR73" s="20"/>
    </row>
    <row r="74" spans="2:44" ht="10.199999999999999">
      <c r="B74" s="20"/>
      <c r="AR74" s="20"/>
    </row>
    <row r="75" spans="2:44" s="1" customFormat="1" ht="13.2">
      <c r="B75" s="32"/>
      <c r="D75" s="43" t="s">
        <v>51</v>
      </c>
      <c r="E75" s="34"/>
      <c r="F75" s="34"/>
      <c r="G75" s="34"/>
      <c r="H75" s="34"/>
      <c r="I75" s="34"/>
      <c r="J75" s="34"/>
      <c r="K75" s="34"/>
      <c r="L75" s="34"/>
      <c r="M75" s="34"/>
      <c r="N75" s="34"/>
      <c r="O75" s="34"/>
      <c r="P75" s="34"/>
      <c r="Q75" s="34"/>
      <c r="R75" s="34"/>
      <c r="S75" s="34"/>
      <c r="T75" s="34"/>
      <c r="U75" s="34"/>
      <c r="V75" s="43" t="s">
        <v>52</v>
      </c>
      <c r="W75" s="34"/>
      <c r="X75" s="34"/>
      <c r="Y75" s="34"/>
      <c r="Z75" s="34"/>
      <c r="AA75" s="34"/>
      <c r="AB75" s="34"/>
      <c r="AC75" s="34"/>
      <c r="AD75" s="34"/>
      <c r="AE75" s="34"/>
      <c r="AF75" s="34"/>
      <c r="AG75" s="34"/>
      <c r="AH75" s="43" t="s">
        <v>51</v>
      </c>
      <c r="AI75" s="34"/>
      <c r="AJ75" s="34"/>
      <c r="AK75" s="34"/>
      <c r="AL75" s="34"/>
      <c r="AM75" s="43" t="s">
        <v>52</v>
      </c>
      <c r="AN75" s="34"/>
      <c r="AO75" s="34"/>
      <c r="AR75" s="32"/>
    </row>
    <row r="76" spans="2:44" s="1" customFormat="1" ht="10.199999999999999">
      <c r="B76" s="32"/>
      <c r="AR76" s="32"/>
    </row>
    <row r="77" spans="2:44" s="1" customFormat="1" ht="6.9"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 customHeight="1">
      <c r="B82" s="32"/>
      <c r="C82" s="21" t="s">
        <v>55</v>
      </c>
      <c r="AR82" s="32"/>
    </row>
    <row r="83" spans="1:91" s="1" customFormat="1" ht="6.9" customHeight="1">
      <c r="B83" s="32"/>
      <c r="AR83" s="32"/>
    </row>
    <row r="84" spans="1:91" s="3" customFormat="1" ht="12" customHeight="1">
      <c r="B84" s="48"/>
      <c r="C84" s="27" t="s">
        <v>13</v>
      </c>
      <c r="L84" s="3" t="str">
        <f>K5</f>
        <v>2021-009</v>
      </c>
      <c r="AR84" s="48"/>
    </row>
    <row r="85" spans="1:91" s="4" customFormat="1" ht="36.9" customHeight="1">
      <c r="B85" s="49"/>
      <c r="C85" s="50" t="s">
        <v>16</v>
      </c>
      <c r="L85" s="219" t="str">
        <f>K6</f>
        <v>Rekonstrukce Kounicova domu, Berkova ul. č.p. 100, Česká Lípa</v>
      </c>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R85" s="49"/>
    </row>
    <row r="86" spans="1:91" s="1" customFormat="1" ht="6.9" customHeight="1">
      <c r="B86" s="32"/>
      <c r="AR86" s="32"/>
    </row>
    <row r="87" spans="1:91" s="1" customFormat="1" ht="12" customHeight="1">
      <c r="B87" s="32"/>
      <c r="C87" s="27" t="s">
        <v>20</v>
      </c>
      <c r="L87" s="51" t="str">
        <f>IF(K8="","",K8)</f>
        <v>Berkova ul. č.p. 100</v>
      </c>
      <c r="AI87" s="27" t="s">
        <v>22</v>
      </c>
      <c r="AM87" s="246" t="str">
        <f>IF(AN8= "","",AN8)</f>
        <v>5. 12. 2022</v>
      </c>
      <c r="AN87" s="246"/>
      <c r="AR87" s="32"/>
    </row>
    <row r="88" spans="1:91" s="1" customFormat="1" ht="6.9" customHeight="1">
      <c r="B88" s="32"/>
      <c r="AR88" s="32"/>
    </row>
    <row r="89" spans="1:91" s="1" customFormat="1" ht="25.65" customHeight="1">
      <c r="B89" s="32"/>
      <c r="C89" s="27" t="s">
        <v>24</v>
      </c>
      <c r="L89" s="3" t="str">
        <f>IF(E11= "","",E11)</f>
        <v>Město Česká Lípa</v>
      </c>
      <c r="AI89" s="27" t="s">
        <v>30</v>
      </c>
      <c r="AM89" s="247" t="str">
        <f>IF(E17="","",E17)</f>
        <v>DigiTry Art Technologies s.r.o.</v>
      </c>
      <c r="AN89" s="248"/>
      <c r="AO89" s="248"/>
      <c r="AP89" s="248"/>
      <c r="AR89" s="32"/>
      <c r="AS89" s="250" t="s">
        <v>56</v>
      </c>
      <c r="AT89" s="251"/>
      <c r="AU89" s="53"/>
      <c r="AV89" s="53"/>
      <c r="AW89" s="53"/>
      <c r="AX89" s="53"/>
      <c r="AY89" s="53"/>
      <c r="AZ89" s="53"/>
      <c r="BA89" s="53"/>
      <c r="BB89" s="53"/>
      <c r="BC89" s="53"/>
      <c r="BD89" s="54"/>
    </row>
    <row r="90" spans="1:91" s="1" customFormat="1" ht="15.15" customHeight="1">
      <c r="B90" s="32"/>
      <c r="C90" s="27" t="s">
        <v>28</v>
      </c>
      <c r="L90" s="3" t="str">
        <f>IF(E14= "Vyplň údaj","",E14)</f>
        <v/>
      </c>
      <c r="AI90" s="27" t="s">
        <v>33</v>
      </c>
      <c r="AM90" s="247" t="str">
        <f>IF(E20="","",E20)</f>
        <v>Ing. Jan Duben</v>
      </c>
      <c r="AN90" s="248"/>
      <c r="AO90" s="248"/>
      <c r="AP90" s="248"/>
      <c r="AR90" s="32"/>
      <c r="AS90" s="252"/>
      <c r="AT90" s="253"/>
      <c r="BD90" s="56"/>
    </row>
    <row r="91" spans="1:91" s="1" customFormat="1" ht="10.8" customHeight="1">
      <c r="B91" s="32"/>
      <c r="AR91" s="32"/>
      <c r="AS91" s="252"/>
      <c r="AT91" s="253"/>
      <c r="BD91" s="56"/>
    </row>
    <row r="92" spans="1:91" s="1" customFormat="1" ht="29.25" customHeight="1">
      <c r="B92" s="32"/>
      <c r="C92" s="214" t="s">
        <v>57</v>
      </c>
      <c r="D92" s="215"/>
      <c r="E92" s="215"/>
      <c r="F92" s="215"/>
      <c r="G92" s="215"/>
      <c r="H92" s="57"/>
      <c r="I92" s="218" t="s">
        <v>58</v>
      </c>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44" t="s">
        <v>59</v>
      </c>
      <c r="AH92" s="215"/>
      <c r="AI92" s="215"/>
      <c r="AJ92" s="215"/>
      <c r="AK92" s="215"/>
      <c r="AL92" s="215"/>
      <c r="AM92" s="215"/>
      <c r="AN92" s="218" t="s">
        <v>60</v>
      </c>
      <c r="AO92" s="215"/>
      <c r="AP92" s="249"/>
      <c r="AQ92" s="58" t="s">
        <v>61</v>
      </c>
      <c r="AR92" s="32"/>
      <c r="AS92" s="59" t="s">
        <v>62</v>
      </c>
      <c r="AT92" s="60" t="s">
        <v>63</v>
      </c>
      <c r="AU92" s="60" t="s">
        <v>64</v>
      </c>
      <c r="AV92" s="60" t="s">
        <v>65</v>
      </c>
      <c r="AW92" s="60" t="s">
        <v>66</v>
      </c>
      <c r="AX92" s="60" t="s">
        <v>67</v>
      </c>
      <c r="AY92" s="60" t="s">
        <v>68</v>
      </c>
      <c r="AZ92" s="60" t="s">
        <v>69</v>
      </c>
      <c r="BA92" s="60" t="s">
        <v>70</v>
      </c>
      <c r="BB92" s="60" t="s">
        <v>71</v>
      </c>
      <c r="BC92" s="60" t="s">
        <v>72</v>
      </c>
      <c r="BD92" s="61" t="s">
        <v>73</v>
      </c>
    </row>
    <row r="93" spans="1:91" s="1" customFormat="1" ht="10.8" customHeight="1">
      <c r="B93" s="32"/>
      <c r="AR93" s="32"/>
      <c r="AS93" s="62"/>
      <c r="AT93" s="53"/>
      <c r="AU93" s="53"/>
      <c r="AV93" s="53"/>
      <c r="AW93" s="53"/>
      <c r="AX93" s="53"/>
      <c r="AY93" s="53"/>
      <c r="AZ93" s="53"/>
      <c r="BA93" s="53"/>
      <c r="BB93" s="53"/>
      <c r="BC93" s="53"/>
      <c r="BD93" s="54"/>
    </row>
    <row r="94" spans="1:91" s="5" customFormat="1" ht="32.4" customHeight="1">
      <c r="B94" s="63"/>
      <c r="C94" s="64" t="s">
        <v>74</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54">
        <f>ROUND(AG95+AG96+AG97+AG100+SUM(AG104:AG106)+AG112,2)</f>
        <v>0</v>
      </c>
      <c r="AH94" s="254"/>
      <c r="AI94" s="254"/>
      <c r="AJ94" s="254"/>
      <c r="AK94" s="254"/>
      <c r="AL94" s="254"/>
      <c r="AM94" s="254"/>
      <c r="AN94" s="255">
        <f t="shared" ref="AN94:AN112" si="0">SUM(AG94,AT94)</f>
        <v>0</v>
      </c>
      <c r="AO94" s="255"/>
      <c r="AP94" s="255"/>
      <c r="AQ94" s="67" t="s">
        <v>1</v>
      </c>
      <c r="AR94" s="63"/>
      <c r="AS94" s="68">
        <f>ROUND(AS95+AS96+AS97+AS100+SUM(AS104:AS106)+AS112,2)</f>
        <v>0</v>
      </c>
      <c r="AT94" s="69">
        <f t="shared" ref="AT94:AT112" si="1">ROUND(SUM(AV94:AW94),2)</f>
        <v>0</v>
      </c>
      <c r="AU94" s="70">
        <f>ROUND(AU95+AU96+AU97+AU100+SUM(AU104:AU106)+AU112,5)</f>
        <v>0</v>
      </c>
      <c r="AV94" s="69">
        <f>ROUND(AZ94*L29,2)</f>
        <v>0</v>
      </c>
      <c r="AW94" s="69">
        <f>ROUND(BA94*L30,2)</f>
        <v>0</v>
      </c>
      <c r="AX94" s="69">
        <f>ROUND(BB94*L29,2)</f>
        <v>0</v>
      </c>
      <c r="AY94" s="69">
        <f>ROUND(BC94*L30,2)</f>
        <v>0</v>
      </c>
      <c r="AZ94" s="69">
        <f>ROUND(AZ95+AZ96+AZ97+AZ100+SUM(AZ104:AZ106)+AZ112,2)</f>
        <v>0</v>
      </c>
      <c r="BA94" s="69">
        <f>ROUND(BA95+BA96+BA97+BA100+SUM(BA104:BA106)+BA112,2)</f>
        <v>0</v>
      </c>
      <c r="BB94" s="69">
        <f>ROUND(BB95+BB96+BB97+BB100+SUM(BB104:BB106)+BB112,2)</f>
        <v>0</v>
      </c>
      <c r="BC94" s="69">
        <f>ROUND(BC95+BC96+BC97+BC100+SUM(BC104:BC106)+BC112,2)</f>
        <v>0</v>
      </c>
      <c r="BD94" s="71">
        <f>ROUND(BD95+BD96+BD97+BD100+SUM(BD104:BD106)+BD112,2)</f>
        <v>0</v>
      </c>
      <c r="BS94" s="72" t="s">
        <v>75</v>
      </c>
      <c r="BT94" s="72" t="s">
        <v>76</v>
      </c>
      <c r="BU94" s="73" t="s">
        <v>77</v>
      </c>
      <c r="BV94" s="72" t="s">
        <v>78</v>
      </c>
      <c r="BW94" s="72" t="s">
        <v>5</v>
      </c>
      <c r="BX94" s="72" t="s">
        <v>79</v>
      </c>
      <c r="CL94" s="72" t="s">
        <v>1</v>
      </c>
    </row>
    <row r="95" spans="1:91" s="6" customFormat="1" ht="16.5" customHeight="1">
      <c r="A95" s="74" t="s">
        <v>80</v>
      </c>
      <c r="B95" s="75"/>
      <c r="C95" s="76"/>
      <c r="D95" s="216" t="s">
        <v>81</v>
      </c>
      <c r="E95" s="216"/>
      <c r="F95" s="216"/>
      <c r="G95" s="216"/>
      <c r="H95" s="216"/>
      <c r="I95" s="77"/>
      <c r="J95" s="216" t="s">
        <v>82</v>
      </c>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42">
        <f>'00 - Bourací práce'!J30</f>
        <v>0</v>
      </c>
      <c r="AH95" s="243"/>
      <c r="AI95" s="243"/>
      <c r="AJ95" s="243"/>
      <c r="AK95" s="243"/>
      <c r="AL95" s="243"/>
      <c r="AM95" s="243"/>
      <c r="AN95" s="242">
        <f t="shared" si="0"/>
        <v>0</v>
      </c>
      <c r="AO95" s="243"/>
      <c r="AP95" s="243"/>
      <c r="AQ95" s="78" t="s">
        <v>83</v>
      </c>
      <c r="AR95" s="75"/>
      <c r="AS95" s="79">
        <v>0</v>
      </c>
      <c r="AT95" s="80">
        <f t="shared" si="1"/>
        <v>0</v>
      </c>
      <c r="AU95" s="81">
        <f>'00 - Bourací práce'!P133</f>
        <v>0</v>
      </c>
      <c r="AV95" s="80">
        <f>'00 - Bourací práce'!J33</f>
        <v>0</v>
      </c>
      <c r="AW95" s="80">
        <f>'00 - Bourací práce'!J34</f>
        <v>0</v>
      </c>
      <c r="AX95" s="80">
        <f>'00 - Bourací práce'!J35</f>
        <v>0</v>
      </c>
      <c r="AY95" s="80">
        <f>'00 - Bourací práce'!J36</f>
        <v>0</v>
      </c>
      <c r="AZ95" s="80">
        <f>'00 - Bourací práce'!F33</f>
        <v>0</v>
      </c>
      <c r="BA95" s="80">
        <f>'00 - Bourací práce'!F34</f>
        <v>0</v>
      </c>
      <c r="BB95" s="80">
        <f>'00 - Bourací práce'!F35</f>
        <v>0</v>
      </c>
      <c r="BC95" s="80">
        <f>'00 - Bourací práce'!F36</f>
        <v>0</v>
      </c>
      <c r="BD95" s="82">
        <f>'00 - Bourací práce'!F37</f>
        <v>0</v>
      </c>
      <c r="BT95" s="83" t="s">
        <v>84</v>
      </c>
      <c r="BV95" s="83" t="s">
        <v>78</v>
      </c>
      <c r="BW95" s="83" t="s">
        <v>85</v>
      </c>
      <c r="BX95" s="83" t="s">
        <v>5</v>
      </c>
      <c r="CL95" s="83" t="s">
        <v>1</v>
      </c>
      <c r="CM95" s="83" t="s">
        <v>86</v>
      </c>
    </row>
    <row r="96" spans="1:91" s="6" customFormat="1" ht="16.5" customHeight="1">
      <c r="A96" s="74" t="s">
        <v>80</v>
      </c>
      <c r="B96" s="75"/>
      <c r="C96" s="76"/>
      <c r="D96" s="216" t="s">
        <v>87</v>
      </c>
      <c r="E96" s="216"/>
      <c r="F96" s="216"/>
      <c r="G96" s="216"/>
      <c r="H96" s="216"/>
      <c r="I96" s="77"/>
      <c r="J96" s="216" t="s">
        <v>88</v>
      </c>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42">
        <f>'01 - Stavební část'!J30</f>
        <v>0</v>
      </c>
      <c r="AH96" s="243"/>
      <c r="AI96" s="243"/>
      <c r="AJ96" s="243"/>
      <c r="AK96" s="243"/>
      <c r="AL96" s="243"/>
      <c r="AM96" s="243"/>
      <c r="AN96" s="242">
        <f t="shared" si="0"/>
        <v>0</v>
      </c>
      <c r="AO96" s="243"/>
      <c r="AP96" s="243"/>
      <c r="AQ96" s="78" t="s">
        <v>83</v>
      </c>
      <c r="AR96" s="75"/>
      <c r="AS96" s="79">
        <v>0</v>
      </c>
      <c r="AT96" s="80">
        <f t="shared" si="1"/>
        <v>0</v>
      </c>
      <c r="AU96" s="81">
        <f>'01 - Stavební část'!P144</f>
        <v>0</v>
      </c>
      <c r="AV96" s="80">
        <f>'01 - Stavební část'!J33</f>
        <v>0</v>
      </c>
      <c r="AW96" s="80">
        <f>'01 - Stavební část'!J34</f>
        <v>0</v>
      </c>
      <c r="AX96" s="80">
        <f>'01 - Stavební část'!J35</f>
        <v>0</v>
      </c>
      <c r="AY96" s="80">
        <f>'01 - Stavební část'!J36</f>
        <v>0</v>
      </c>
      <c r="AZ96" s="80">
        <f>'01 - Stavební část'!F33</f>
        <v>0</v>
      </c>
      <c r="BA96" s="80">
        <f>'01 - Stavební část'!F34</f>
        <v>0</v>
      </c>
      <c r="BB96" s="80">
        <f>'01 - Stavební část'!F35</f>
        <v>0</v>
      </c>
      <c r="BC96" s="80">
        <f>'01 - Stavební část'!F36</f>
        <v>0</v>
      </c>
      <c r="BD96" s="82">
        <f>'01 - Stavební část'!F37</f>
        <v>0</v>
      </c>
      <c r="BT96" s="83" t="s">
        <v>84</v>
      </c>
      <c r="BV96" s="83" t="s">
        <v>78</v>
      </c>
      <c r="BW96" s="83" t="s">
        <v>89</v>
      </c>
      <c r="BX96" s="83" t="s">
        <v>5</v>
      </c>
      <c r="CL96" s="83" t="s">
        <v>1</v>
      </c>
      <c r="CM96" s="83" t="s">
        <v>86</v>
      </c>
    </row>
    <row r="97" spans="1:91" s="6" customFormat="1" ht="16.5" customHeight="1">
      <c r="B97" s="75"/>
      <c r="C97" s="76"/>
      <c r="D97" s="216" t="s">
        <v>90</v>
      </c>
      <c r="E97" s="216"/>
      <c r="F97" s="216"/>
      <c r="G97" s="216"/>
      <c r="H97" s="216"/>
      <c r="I97" s="77"/>
      <c r="J97" s="216" t="s">
        <v>91</v>
      </c>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45">
        <f>ROUND(SUM(AG98:AG99),2)</f>
        <v>0</v>
      </c>
      <c r="AH97" s="243"/>
      <c r="AI97" s="243"/>
      <c r="AJ97" s="243"/>
      <c r="AK97" s="243"/>
      <c r="AL97" s="243"/>
      <c r="AM97" s="243"/>
      <c r="AN97" s="242">
        <f t="shared" si="0"/>
        <v>0</v>
      </c>
      <c r="AO97" s="243"/>
      <c r="AP97" s="243"/>
      <c r="AQ97" s="78" t="s">
        <v>83</v>
      </c>
      <c r="AR97" s="75"/>
      <c r="AS97" s="79">
        <f>ROUND(SUM(AS98:AS99),2)</f>
        <v>0</v>
      </c>
      <c r="AT97" s="80">
        <f t="shared" si="1"/>
        <v>0</v>
      </c>
      <c r="AU97" s="81">
        <f>ROUND(SUM(AU98:AU99),5)</f>
        <v>0</v>
      </c>
      <c r="AV97" s="80">
        <f>ROUND(AZ97*L29,2)</f>
        <v>0</v>
      </c>
      <c r="AW97" s="80">
        <f>ROUND(BA97*L30,2)</f>
        <v>0</v>
      </c>
      <c r="AX97" s="80">
        <f>ROUND(BB97*L29,2)</f>
        <v>0</v>
      </c>
      <c r="AY97" s="80">
        <f>ROUND(BC97*L30,2)</f>
        <v>0</v>
      </c>
      <c r="AZ97" s="80">
        <f>ROUND(SUM(AZ98:AZ99),2)</f>
        <v>0</v>
      </c>
      <c r="BA97" s="80">
        <f>ROUND(SUM(BA98:BA99),2)</f>
        <v>0</v>
      </c>
      <c r="BB97" s="80">
        <f>ROUND(SUM(BB98:BB99),2)</f>
        <v>0</v>
      </c>
      <c r="BC97" s="80">
        <f>ROUND(SUM(BC98:BC99),2)</f>
        <v>0</v>
      </c>
      <c r="BD97" s="82">
        <f>ROUND(SUM(BD98:BD99),2)</f>
        <v>0</v>
      </c>
      <c r="BS97" s="83" t="s">
        <v>75</v>
      </c>
      <c r="BT97" s="83" t="s">
        <v>84</v>
      </c>
      <c r="BU97" s="83" t="s">
        <v>77</v>
      </c>
      <c r="BV97" s="83" t="s">
        <v>78</v>
      </c>
      <c r="BW97" s="83" t="s">
        <v>92</v>
      </c>
      <c r="BX97" s="83" t="s">
        <v>5</v>
      </c>
      <c r="CL97" s="83" t="s">
        <v>1</v>
      </c>
      <c r="CM97" s="83" t="s">
        <v>76</v>
      </c>
    </row>
    <row r="98" spans="1:91" s="3" customFormat="1" ht="16.5" customHeight="1">
      <c r="A98" s="74" t="s">
        <v>80</v>
      </c>
      <c r="B98" s="48"/>
      <c r="C98" s="9"/>
      <c r="D98" s="9"/>
      <c r="E98" s="217" t="s">
        <v>93</v>
      </c>
      <c r="F98" s="217"/>
      <c r="G98" s="217"/>
      <c r="H98" s="217"/>
      <c r="I98" s="217"/>
      <c r="J98" s="9"/>
      <c r="K98" s="217" t="s">
        <v>94</v>
      </c>
      <c r="L98" s="217"/>
      <c r="M98" s="217"/>
      <c r="N98" s="217"/>
      <c r="O98" s="217"/>
      <c r="P98" s="217"/>
      <c r="Q98" s="217"/>
      <c r="R98" s="217"/>
      <c r="S98" s="217"/>
      <c r="T98" s="217"/>
      <c r="U98" s="217"/>
      <c r="V98" s="217"/>
      <c r="W98" s="217"/>
      <c r="X98" s="217"/>
      <c r="Y98" s="217"/>
      <c r="Z98" s="217"/>
      <c r="AA98" s="217"/>
      <c r="AB98" s="217"/>
      <c r="AC98" s="217"/>
      <c r="AD98" s="217"/>
      <c r="AE98" s="217"/>
      <c r="AF98" s="217"/>
      <c r="AG98" s="240">
        <f>'741 - Silnoproudé rozvody'!J32</f>
        <v>0</v>
      </c>
      <c r="AH98" s="241"/>
      <c r="AI98" s="241"/>
      <c r="AJ98" s="241"/>
      <c r="AK98" s="241"/>
      <c r="AL98" s="241"/>
      <c r="AM98" s="241"/>
      <c r="AN98" s="240">
        <f t="shared" si="0"/>
        <v>0</v>
      </c>
      <c r="AO98" s="241"/>
      <c r="AP98" s="241"/>
      <c r="AQ98" s="84" t="s">
        <v>95</v>
      </c>
      <c r="AR98" s="48"/>
      <c r="AS98" s="85">
        <v>0</v>
      </c>
      <c r="AT98" s="86">
        <f t="shared" si="1"/>
        <v>0</v>
      </c>
      <c r="AU98" s="87">
        <f>'741 - Silnoproudé rozvody'!P132</f>
        <v>0</v>
      </c>
      <c r="AV98" s="86">
        <f>'741 - Silnoproudé rozvody'!J35</f>
        <v>0</v>
      </c>
      <c r="AW98" s="86">
        <f>'741 - Silnoproudé rozvody'!J36</f>
        <v>0</v>
      </c>
      <c r="AX98" s="86">
        <f>'741 - Silnoproudé rozvody'!J37</f>
        <v>0</v>
      </c>
      <c r="AY98" s="86">
        <f>'741 - Silnoproudé rozvody'!J38</f>
        <v>0</v>
      </c>
      <c r="AZ98" s="86">
        <f>'741 - Silnoproudé rozvody'!F35</f>
        <v>0</v>
      </c>
      <c r="BA98" s="86">
        <f>'741 - Silnoproudé rozvody'!F36</f>
        <v>0</v>
      </c>
      <c r="BB98" s="86">
        <f>'741 - Silnoproudé rozvody'!F37</f>
        <v>0</v>
      </c>
      <c r="BC98" s="86">
        <f>'741 - Silnoproudé rozvody'!F38</f>
        <v>0</v>
      </c>
      <c r="BD98" s="88">
        <f>'741 - Silnoproudé rozvody'!F39</f>
        <v>0</v>
      </c>
      <c r="BT98" s="25" t="s">
        <v>86</v>
      </c>
      <c r="BV98" s="25" t="s">
        <v>78</v>
      </c>
      <c r="BW98" s="25" t="s">
        <v>96</v>
      </c>
      <c r="BX98" s="25" t="s">
        <v>92</v>
      </c>
      <c r="CL98" s="25" t="s">
        <v>1</v>
      </c>
    </row>
    <row r="99" spans="1:91" s="3" customFormat="1" ht="16.5" customHeight="1">
      <c r="A99" s="74" t="s">
        <v>80</v>
      </c>
      <c r="B99" s="48"/>
      <c r="C99" s="9"/>
      <c r="D99" s="9"/>
      <c r="E99" s="217" t="s">
        <v>97</v>
      </c>
      <c r="F99" s="217"/>
      <c r="G99" s="217"/>
      <c r="H99" s="217"/>
      <c r="I99" s="217"/>
      <c r="J99" s="9"/>
      <c r="K99" s="217" t="s">
        <v>98</v>
      </c>
      <c r="L99" s="217"/>
      <c r="M99" s="217"/>
      <c r="N99" s="217"/>
      <c r="O99" s="217"/>
      <c r="P99" s="217"/>
      <c r="Q99" s="217"/>
      <c r="R99" s="217"/>
      <c r="S99" s="217"/>
      <c r="T99" s="217"/>
      <c r="U99" s="217"/>
      <c r="V99" s="217"/>
      <c r="W99" s="217"/>
      <c r="X99" s="217"/>
      <c r="Y99" s="217"/>
      <c r="Z99" s="217"/>
      <c r="AA99" s="217"/>
      <c r="AB99" s="217"/>
      <c r="AC99" s="217"/>
      <c r="AD99" s="217"/>
      <c r="AE99" s="217"/>
      <c r="AF99" s="217"/>
      <c r="AG99" s="240">
        <f>'742 - Slaboproudé rozvody'!J32</f>
        <v>0</v>
      </c>
      <c r="AH99" s="241"/>
      <c r="AI99" s="241"/>
      <c r="AJ99" s="241"/>
      <c r="AK99" s="241"/>
      <c r="AL99" s="241"/>
      <c r="AM99" s="241"/>
      <c r="AN99" s="240">
        <f t="shared" si="0"/>
        <v>0</v>
      </c>
      <c r="AO99" s="241"/>
      <c r="AP99" s="241"/>
      <c r="AQ99" s="84" t="s">
        <v>95</v>
      </c>
      <c r="AR99" s="48"/>
      <c r="AS99" s="85">
        <v>0</v>
      </c>
      <c r="AT99" s="86">
        <f t="shared" si="1"/>
        <v>0</v>
      </c>
      <c r="AU99" s="87">
        <f>'742 - Slaboproudé rozvody'!P163</f>
        <v>0</v>
      </c>
      <c r="AV99" s="86">
        <f>'742 - Slaboproudé rozvody'!J35</f>
        <v>0</v>
      </c>
      <c r="AW99" s="86">
        <f>'742 - Slaboproudé rozvody'!J36</f>
        <v>0</v>
      </c>
      <c r="AX99" s="86">
        <f>'742 - Slaboproudé rozvody'!J37</f>
        <v>0</v>
      </c>
      <c r="AY99" s="86">
        <f>'742 - Slaboproudé rozvody'!J38</f>
        <v>0</v>
      </c>
      <c r="AZ99" s="86">
        <f>'742 - Slaboproudé rozvody'!F35</f>
        <v>0</v>
      </c>
      <c r="BA99" s="86">
        <f>'742 - Slaboproudé rozvody'!F36</f>
        <v>0</v>
      </c>
      <c r="BB99" s="86">
        <f>'742 - Slaboproudé rozvody'!F37</f>
        <v>0</v>
      </c>
      <c r="BC99" s="86">
        <f>'742 - Slaboproudé rozvody'!F38</f>
        <v>0</v>
      </c>
      <c r="BD99" s="88">
        <f>'742 - Slaboproudé rozvody'!F39</f>
        <v>0</v>
      </c>
      <c r="BT99" s="25" t="s">
        <v>86</v>
      </c>
      <c r="BV99" s="25" t="s">
        <v>78</v>
      </c>
      <c r="BW99" s="25" t="s">
        <v>99</v>
      </c>
      <c r="BX99" s="25" t="s">
        <v>92</v>
      </c>
      <c r="CL99" s="25" t="s">
        <v>1</v>
      </c>
    </row>
    <row r="100" spans="1:91" s="6" customFormat="1" ht="16.5" customHeight="1">
      <c r="B100" s="75"/>
      <c r="C100" s="76"/>
      <c r="D100" s="216" t="s">
        <v>100</v>
      </c>
      <c r="E100" s="216"/>
      <c r="F100" s="216"/>
      <c r="G100" s="216"/>
      <c r="H100" s="216"/>
      <c r="I100" s="77"/>
      <c r="J100" s="216" t="s">
        <v>101</v>
      </c>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45">
        <f>ROUND(SUM(AG101:AG103),2)</f>
        <v>0</v>
      </c>
      <c r="AH100" s="243"/>
      <c r="AI100" s="243"/>
      <c r="AJ100" s="243"/>
      <c r="AK100" s="243"/>
      <c r="AL100" s="243"/>
      <c r="AM100" s="243"/>
      <c r="AN100" s="242">
        <f t="shared" si="0"/>
        <v>0</v>
      </c>
      <c r="AO100" s="243"/>
      <c r="AP100" s="243"/>
      <c r="AQ100" s="78" t="s">
        <v>83</v>
      </c>
      <c r="AR100" s="75"/>
      <c r="AS100" s="79">
        <f>ROUND(SUM(AS101:AS103),2)</f>
        <v>0</v>
      </c>
      <c r="AT100" s="80">
        <f t="shared" si="1"/>
        <v>0</v>
      </c>
      <c r="AU100" s="81">
        <f>ROUND(SUM(AU101:AU103),5)</f>
        <v>0</v>
      </c>
      <c r="AV100" s="80">
        <f>ROUND(AZ100*L29,2)</f>
        <v>0</v>
      </c>
      <c r="AW100" s="80">
        <f>ROUND(BA100*L30,2)</f>
        <v>0</v>
      </c>
      <c r="AX100" s="80">
        <f>ROUND(BB100*L29,2)</f>
        <v>0</v>
      </c>
      <c r="AY100" s="80">
        <f>ROUND(BC100*L30,2)</f>
        <v>0</v>
      </c>
      <c r="AZ100" s="80">
        <f>ROUND(SUM(AZ101:AZ103),2)</f>
        <v>0</v>
      </c>
      <c r="BA100" s="80">
        <f>ROUND(SUM(BA101:BA103),2)</f>
        <v>0</v>
      </c>
      <c r="BB100" s="80">
        <f>ROUND(SUM(BB101:BB103),2)</f>
        <v>0</v>
      </c>
      <c r="BC100" s="80">
        <f>ROUND(SUM(BC101:BC103),2)</f>
        <v>0</v>
      </c>
      <c r="BD100" s="82">
        <f>ROUND(SUM(BD101:BD103),2)</f>
        <v>0</v>
      </c>
      <c r="BS100" s="83" t="s">
        <v>75</v>
      </c>
      <c r="BT100" s="83" t="s">
        <v>84</v>
      </c>
      <c r="BU100" s="83" t="s">
        <v>77</v>
      </c>
      <c r="BV100" s="83" t="s">
        <v>78</v>
      </c>
      <c r="BW100" s="83" t="s">
        <v>102</v>
      </c>
      <c r="BX100" s="83" t="s">
        <v>5</v>
      </c>
      <c r="CL100" s="83" t="s">
        <v>1</v>
      </c>
      <c r="CM100" s="83" t="s">
        <v>86</v>
      </c>
    </row>
    <row r="101" spans="1:91" s="3" customFormat="1" ht="16.5" customHeight="1">
      <c r="A101" s="74" t="s">
        <v>80</v>
      </c>
      <c r="B101" s="48"/>
      <c r="C101" s="9"/>
      <c r="D101" s="9"/>
      <c r="E101" s="217" t="s">
        <v>103</v>
      </c>
      <c r="F101" s="217"/>
      <c r="G101" s="217"/>
      <c r="H101" s="217"/>
      <c r="I101" s="217"/>
      <c r="J101" s="9"/>
      <c r="K101" s="217" t="s">
        <v>104</v>
      </c>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40">
        <f>'MOB-GR - Mobiliář - infog...'!J32</f>
        <v>0</v>
      </c>
      <c r="AH101" s="241"/>
      <c r="AI101" s="241"/>
      <c r="AJ101" s="241"/>
      <c r="AK101" s="241"/>
      <c r="AL101" s="241"/>
      <c r="AM101" s="241"/>
      <c r="AN101" s="240">
        <f t="shared" si="0"/>
        <v>0</v>
      </c>
      <c r="AO101" s="241"/>
      <c r="AP101" s="241"/>
      <c r="AQ101" s="84" t="s">
        <v>95</v>
      </c>
      <c r="AR101" s="48"/>
      <c r="AS101" s="85">
        <v>0</v>
      </c>
      <c r="AT101" s="86">
        <f t="shared" si="1"/>
        <v>0</v>
      </c>
      <c r="AU101" s="87">
        <f>'MOB-GR - Mobiliář - infog...'!P120</f>
        <v>0</v>
      </c>
      <c r="AV101" s="86">
        <f>'MOB-GR - Mobiliář - infog...'!J35</f>
        <v>0</v>
      </c>
      <c r="AW101" s="86">
        <f>'MOB-GR - Mobiliář - infog...'!J36</f>
        <v>0</v>
      </c>
      <c r="AX101" s="86">
        <f>'MOB-GR - Mobiliář - infog...'!J37</f>
        <v>0</v>
      </c>
      <c r="AY101" s="86">
        <f>'MOB-GR - Mobiliář - infog...'!J38</f>
        <v>0</v>
      </c>
      <c r="AZ101" s="86">
        <f>'MOB-GR - Mobiliář - infog...'!F35</f>
        <v>0</v>
      </c>
      <c r="BA101" s="86">
        <f>'MOB-GR - Mobiliář - infog...'!F36</f>
        <v>0</v>
      </c>
      <c r="BB101" s="86">
        <f>'MOB-GR - Mobiliář - infog...'!F37</f>
        <v>0</v>
      </c>
      <c r="BC101" s="86">
        <f>'MOB-GR - Mobiliář - infog...'!F38</f>
        <v>0</v>
      </c>
      <c r="BD101" s="88">
        <f>'MOB-GR - Mobiliář - infog...'!F39</f>
        <v>0</v>
      </c>
      <c r="BT101" s="25" t="s">
        <v>86</v>
      </c>
      <c r="BV101" s="25" t="s">
        <v>78</v>
      </c>
      <c r="BW101" s="25" t="s">
        <v>105</v>
      </c>
      <c r="BX101" s="25" t="s">
        <v>102</v>
      </c>
      <c r="CL101" s="25" t="s">
        <v>1</v>
      </c>
    </row>
    <row r="102" spans="1:91" s="3" customFormat="1" ht="16.5" customHeight="1">
      <c r="A102" s="74" t="s">
        <v>80</v>
      </c>
      <c r="B102" s="48"/>
      <c r="C102" s="9"/>
      <c r="D102" s="9"/>
      <c r="E102" s="217" t="s">
        <v>106</v>
      </c>
      <c r="F102" s="217"/>
      <c r="G102" s="217"/>
      <c r="H102" s="217"/>
      <c r="I102" s="217"/>
      <c r="J102" s="9"/>
      <c r="K102" s="217" t="s">
        <v>107</v>
      </c>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40">
        <f>'MOB-ZTI - Mobiliář - zdra...'!J32</f>
        <v>0</v>
      </c>
      <c r="AH102" s="241"/>
      <c r="AI102" s="241"/>
      <c r="AJ102" s="241"/>
      <c r="AK102" s="241"/>
      <c r="AL102" s="241"/>
      <c r="AM102" s="241"/>
      <c r="AN102" s="240">
        <f t="shared" si="0"/>
        <v>0</v>
      </c>
      <c r="AO102" s="241"/>
      <c r="AP102" s="241"/>
      <c r="AQ102" s="84" t="s">
        <v>95</v>
      </c>
      <c r="AR102" s="48"/>
      <c r="AS102" s="85">
        <v>0</v>
      </c>
      <c r="AT102" s="86">
        <f t="shared" si="1"/>
        <v>0</v>
      </c>
      <c r="AU102" s="87">
        <f>'MOB-ZTI - Mobiliář - zdra...'!P120</f>
        <v>0</v>
      </c>
      <c r="AV102" s="86">
        <f>'MOB-ZTI - Mobiliář - zdra...'!J35</f>
        <v>0</v>
      </c>
      <c r="AW102" s="86">
        <f>'MOB-ZTI - Mobiliář - zdra...'!J36</f>
        <v>0</v>
      </c>
      <c r="AX102" s="86">
        <f>'MOB-ZTI - Mobiliář - zdra...'!J37</f>
        <v>0</v>
      </c>
      <c r="AY102" s="86">
        <f>'MOB-ZTI - Mobiliář - zdra...'!J38</f>
        <v>0</v>
      </c>
      <c r="AZ102" s="86">
        <f>'MOB-ZTI - Mobiliář - zdra...'!F35</f>
        <v>0</v>
      </c>
      <c r="BA102" s="86">
        <f>'MOB-ZTI - Mobiliář - zdra...'!F36</f>
        <v>0</v>
      </c>
      <c r="BB102" s="86">
        <f>'MOB-ZTI - Mobiliář - zdra...'!F37</f>
        <v>0</v>
      </c>
      <c r="BC102" s="86">
        <f>'MOB-ZTI - Mobiliář - zdra...'!F38</f>
        <v>0</v>
      </c>
      <c r="BD102" s="88">
        <f>'MOB-ZTI - Mobiliář - zdra...'!F39</f>
        <v>0</v>
      </c>
      <c r="BT102" s="25" t="s">
        <v>86</v>
      </c>
      <c r="BV102" s="25" t="s">
        <v>78</v>
      </c>
      <c r="BW102" s="25" t="s">
        <v>108</v>
      </c>
      <c r="BX102" s="25" t="s">
        <v>102</v>
      </c>
      <c r="CL102" s="25" t="s">
        <v>1</v>
      </c>
    </row>
    <row r="103" spans="1:91" s="3" customFormat="1" ht="23.25" customHeight="1">
      <c r="A103" s="74" t="s">
        <v>80</v>
      </c>
      <c r="B103" s="48"/>
      <c r="C103" s="9"/>
      <c r="D103" s="9"/>
      <c r="E103" s="217" t="s">
        <v>109</v>
      </c>
      <c r="F103" s="217"/>
      <c r="G103" s="217"/>
      <c r="H103" s="217"/>
      <c r="I103" s="217"/>
      <c r="J103" s="9"/>
      <c r="K103" s="217" t="s">
        <v>110</v>
      </c>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40">
        <f>'MOB-NAB - Mobiliář - nábytek'!J32</f>
        <v>0</v>
      </c>
      <c r="AH103" s="241"/>
      <c r="AI103" s="241"/>
      <c r="AJ103" s="241"/>
      <c r="AK103" s="241"/>
      <c r="AL103" s="241"/>
      <c r="AM103" s="241"/>
      <c r="AN103" s="240">
        <f t="shared" si="0"/>
        <v>0</v>
      </c>
      <c r="AO103" s="241"/>
      <c r="AP103" s="241"/>
      <c r="AQ103" s="84" t="s">
        <v>95</v>
      </c>
      <c r="AR103" s="48"/>
      <c r="AS103" s="85">
        <v>0</v>
      </c>
      <c r="AT103" s="86">
        <f t="shared" si="1"/>
        <v>0</v>
      </c>
      <c r="AU103" s="87">
        <f>'MOB-NAB - Mobiliář - nábytek'!P120</f>
        <v>0</v>
      </c>
      <c r="AV103" s="86">
        <f>'MOB-NAB - Mobiliář - nábytek'!J35</f>
        <v>0</v>
      </c>
      <c r="AW103" s="86">
        <f>'MOB-NAB - Mobiliář - nábytek'!J36</f>
        <v>0</v>
      </c>
      <c r="AX103" s="86">
        <f>'MOB-NAB - Mobiliář - nábytek'!J37</f>
        <v>0</v>
      </c>
      <c r="AY103" s="86">
        <f>'MOB-NAB - Mobiliář - nábytek'!J38</f>
        <v>0</v>
      </c>
      <c r="AZ103" s="86">
        <f>'MOB-NAB - Mobiliář - nábytek'!F35</f>
        <v>0</v>
      </c>
      <c r="BA103" s="86">
        <f>'MOB-NAB - Mobiliář - nábytek'!F36</f>
        <v>0</v>
      </c>
      <c r="BB103" s="86">
        <f>'MOB-NAB - Mobiliář - nábytek'!F37</f>
        <v>0</v>
      </c>
      <c r="BC103" s="86">
        <f>'MOB-NAB - Mobiliář - nábytek'!F38</f>
        <v>0</v>
      </c>
      <c r="BD103" s="88">
        <f>'MOB-NAB - Mobiliář - nábytek'!F39</f>
        <v>0</v>
      </c>
      <c r="BT103" s="25" t="s">
        <v>86</v>
      </c>
      <c r="BV103" s="25" t="s">
        <v>78</v>
      </c>
      <c r="BW103" s="25" t="s">
        <v>111</v>
      </c>
      <c r="BX103" s="25" t="s">
        <v>102</v>
      </c>
      <c r="CL103" s="25" t="s">
        <v>1</v>
      </c>
    </row>
    <row r="104" spans="1:91" s="6" customFormat="1" ht="16.5" customHeight="1">
      <c r="A104" s="74" t="s">
        <v>80</v>
      </c>
      <c r="B104" s="75"/>
      <c r="C104" s="76"/>
      <c r="D104" s="216" t="s">
        <v>112</v>
      </c>
      <c r="E104" s="216"/>
      <c r="F104" s="216"/>
      <c r="G104" s="216"/>
      <c r="H104" s="216"/>
      <c r="I104" s="77"/>
      <c r="J104" s="216" t="s">
        <v>113</v>
      </c>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42">
        <f>'ÚT,CHL - Zařízení vytápěn...'!J30</f>
        <v>0</v>
      </c>
      <c r="AH104" s="243"/>
      <c r="AI104" s="243"/>
      <c r="AJ104" s="243"/>
      <c r="AK104" s="243"/>
      <c r="AL104" s="243"/>
      <c r="AM104" s="243"/>
      <c r="AN104" s="242">
        <f t="shared" si="0"/>
        <v>0</v>
      </c>
      <c r="AO104" s="243"/>
      <c r="AP104" s="243"/>
      <c r="AQ104" s="78" t="s">
        <v>83</v>
      </c>
      <c r="AR104" s="75"/>
      <c r="AS104" s="79">
        <v>0</v>
      </c>
      <c r="AT104" s="80">
        <f t="shared" si="1"/>
        <v>0</v>
      </c>
      <c r="AU104" s="81">
        <f>'ÚT,CHL - Zařízení vytápěn...'!P122</f>
        <v>0</v>
      </c>
      <c r="AV104" s="80">
        <f>'ÚT,CHL - Zařízení vytápěn...'!J33</f>
        <v>0</v>
      </c>
      <c r="AW104" s="80">
        <f>'ÚT,CHL - Zařízení vytápěn...'!J34</f>
        <v>0</v>
      </c>
      <c r="AX104" s="80">
        <f>'ÚT,CHL - Zařízení vytápěn...'!J35</f>
        <v>0</v>
      </c>
      <c r="AY104" s="80">
        <f>'ÚT,CHL - Zařízení vytápěn...'!J36</f>
        <v>0</v>
      </c>
      <c r="AZ104" s="80">
        <f>'ÚT,CHL - Zařízení vytápěn...'!F33</f>
        <v>0</v>
      </c>
      <c r="BA104" s="80">
        <f>'ÚT,CHL - Zařízení vytápěn...'!F34</f>
        <v>0</v>
      </c>
      <c r="BB104" s="80">
        <f>'ÚT,CHL - Zařízení vytápěn...'!F35</f>
        <v>0</v>
      </c>
      <c r="BC104" s="80">
        <f>'ÚT,CHL - Zařízení vytápěn...'!F36</f>
        <v>0</v>
      </c>
      <c r="BD104" s="82">
        <f>'ÚT,CHL - Zařízení vytápěn...'!F37</f>
        <v>0</v>
      </c>
      <c r="BT104" s="83" t="s">
        <v>84</v>
      </c>
      <c r="BV104" s="83" t="s">
        <v>78</v>
      </c>
      <c r="BW104" s="83" t="s">
        <v>114</v>
      </c>
      <c r="BX104" s="83" t="s">
        <v>5</v>
      </c>
      <c r="CL104" s="83" t="s">
        <v>1</v>
      </c>
      <c r="CM104" s="83" t="s">
        <v>86</v>
      </c>
    </row>
    <row r="105" spans="1:91" s="6" customFormat="1" ht="16.5" customHeight="1">
      <c r="A105" s="74" t="s">
        <v>80</v>
      </c>
      <c r="B105" s="75"/>
      <c r="C105" s="76"/>
      <c r="D105" s="216" t="s">
        <v>115</v>
      </c>
      <c r="E105" s="216"/>
      <c r="F105" s="216"/>
      <c r="G105" s="216"/>
      <c r="H105" s="216"/>
      <c r="I105" s="77"/>
      <c r="J105" s="216" t="s">
        <v>116</v>
      </c>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42">
        <f>'VZT - Vzduchotechnika'!J30</f>
        <v>0</v>
      </c>
      <c r="AH105" s="243"/>
      <c r="AI105" s="243"/>
      <c r="AJ105" s="243"/>
      <c r="AK105" s="243"/>
      <c r="AL105" s="243"/>
      <c r="AM105" s="243"/>
      <c r="AN105" s="242">
        <f t="shared" si="0"/>
        <v>0</v>
      </c>
      <c r="AO105" s="243"/>
      <c r="AP105" s="243"/>
      <c r="AQ105" s="78" t="s">
        <v>83</v>
      </c>
      <c r="AR105" s="75"/>
      <c r="AS105" s="79">
        <v>0</v>
      </c>
      <c r="AT105" s="80">
        <f t="shared" si="1"/>
        <v>0</v>
      </c>
      <c r="AU105" s="81">
        <f>'VZT - Vzduchotechnika'!P144</f>
        <v>0</v>
      </c>
      <c r="AV105" s="80">
        <f>'VZT - Vzduchotechnika'!J33</f>
        <v>0</v>
      </c>
      <c r="AW105" s="80">
        <f>'VZT - Vzduchotechnika'!J34</f>
        <v>0</v>
      </c>
      <c r="AX105" s="80">
        <f>'VZT - Vzduchotechnika'!J35</f>
        <v>0</v>
      </c>
      <c r="AY105" s="80">
        <f>'VZT - Vzduchotechnika'!J36</f>
        <v>0</v>
      </c>
      <c r="AZ105" s="80">
        <f>'VZT - Vzduchotechnika'!F33</f>
        <v>0</v>
      </c>
      <c r="BA105" s="80">
        <f>'VZT - Vzduchotechnika'!F34</f>
        <v>0</v>
      </c>
      <c r="BB105" s="80">
        <f>'VZT - Vzduchotechnika'!F35</f>
        <v>0</v>
      </c>
      <c r="BC105" s="80">
        <f>'VZT - Vzduchotechnika'!F36</f>
        <v>0</v>
      </c>
      <c r="BD105" s="82">
        <f>'VZT - Vzduchotechnika'!F37</f>
        <v>0</v>
      </c>
      <c r="BT105" s="83" t="s">
        <v>84</v>
      </c>
      <c r="BV105" s="83" t="s">
        <v>78</v>
      </c>
      <c r="BW105" s="83" t="s">
        <v>117</v>
      </c>
      <c r="BX105" s="83" t="s">
        <v>5</v>
      </c>
      <c r="CL105" s="83" t="s">
        <v>1</v>
      </c>
      <c r="CM105" s="83" t="s">
        <v>86</v>
      </c>
    </row>
    <row r="106" spans="1:91" s="6" customFormat="1" ht="16.5" customHeight="1">
      <c r="B106" s="75"/>
      <c r="C106" s="76"/>
      <c r="D106" s="216" t="s">
        <v>118</v>
      </c>
      <c r="E106" s="216"/>
      <c r="F106" s="216"/>
      <c r="G106" s="216"/>
      <c r="H106" s="216"/>
      <c r="I106" s="77"/>
      <c r="J106" s="216" t="s">
        <v>119</v>
      </c>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45">
        <f>ROUND(SUM(AG107:AG111),2)</f>
        <v>0</v>
      </c>
      <c r="AH106" s="243"/>
      <c r="AI106" s="243"/>
      <c r="AJ106" s="243"/>
      <c r="AK106" s="243"/>
      <c r="AL106" s="243"/>
      <c r="AM106" s="243"/>
      <c r="AN106" s="242">
        <f t="shared" si="0"/>
        <v>0</v>
      </c>
      <c r="AO106" s="243"/>
      <c r="AP106" s="243"/>
      <c r="AQ106" s="78" t="s">
        <v>83</v>
      </c>
      <c r="AR106" s="75"/>
      <c r="AS106" s="79">
        <f>ROUND(SUM(AS107:AS111),2)</f>
        <v>0</v>
      </c>
      <c r="AT106" s="80">
        <f t="shared" si="1"/>
        <v>0</v>
      </c>
      <c r="AU106" s="81">
        <f>ROUND(SUM(AU107:AU111),5)</f>
        <v>0</v>
      </c>
      <c r="AV106" s="80">
        <f>ROUND(AZ106*L29,2)</f>
        <v>0</v>
      </c>
      <c r="AW106" s="80">
        <f>ROUND(BA106*L30,2)</f>
        <v>0</v>
      </c>
      <c r="AX106" s="80">
        <f>ROUND(BB106*L29,2)</f>
        <v>0</v>
      </c>
      <c r="AY106" s="80">
        <f>ROUND(BC106*L30,2)</f>
        <v>0</v>
      </c>
      <c r="AZ106" s="80">
        <f>ROUND(SUM(AZ107:AZ111),2)</f>
        <v>0</v>
      </c>
      <c r="BA106" s="80">
        <f>ROUND(SUM(BA107:BA111),2)</f>
        <v>0</v>
      </c>
      <c r="BB106" s="80">
        <f>ROUND(SUM(BB107:BB111),2)</f>
        <v>0</v>
      </c>
      <c r="BC106" s="80">
        <f>ROUND(SUM(BC107:BC111),2)</f>
        <v>0</v>
      </c>
      <c r="BD106" s="82">
        <f>ROUND(SUM(BD107:BD111),2)</f>
        <v>0</v>
      </c>
      <c r="BS106" s="83" t="s">
        <v>75</v>
      </c>
      <c r="BT106" s="83" t="s">
        <v>84</v>
      </c>
      <c r="BU106" s="83" t="s">
        <v>77</v>
      </c>
      <c r="BV106" s="83" t="s">
        <v>78</v>
      </c>
      <c r="BW106" s="83" t="s">
        <v>120</v>
      </c>
      <c r="BX106" s="83" t="s">
        <v>5</v>
      </c>
      <c r="CL106" s="83" t="s">
        <v>1</v>
      </c>
      <c r="CM106" s="83" t="s">
        <v>86</v>
      </c>
    </row>
    <row r="107" spans="1:91" s="3" customFormat="1" ht="16.5" customHeight="1">
      <c r="A107" s="74" t="s">
        <v>80</v>
      </c>
      <c r="B107" s="48"/>
      <c r="C107" s="9"/>
      <c r="D107" s="9"/>
      <c r="E107" s="217" t="s">
        <v>121</v>
      </c>
      <c r="F107" s="217"/>
      <c r="G107" s="217"/>
      <c r="H107" s="217"/>
      <c r="I107" s="217"/>
      <c r="J107" s="9"/>
      <c r="K107" s="217" t="s">
        <v>119</v>
      </c>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40">
        <f>'D.1.4.1 - Zdravotně techn...'!J32</f>
        <v>0</v>
      </c>
      <c r="AH107" s="241"/>
      <c r="AI107" s="241"/>
      <c r="AJ107" s="241"/>
      <c r="AK107" s="241"/>
      <c r="AL107" s="241"/>
      <c r="AM107" s="241"/>
      <c r="AN107" s="240">
        <f t="shared" si="0"/>
        <v>0</v>
      </c>
      <c r="AO107" s="241"/>
      <c r="AP107" s="241"/>
      <c r="AQ107" s="84" t="s">
        <v>95</v>
      </c>
      <c r="AR107" s="48"/>
      <c r="AS107" s="85">
        <v>0</v>
      </c>
      <c r="AT107" s="86">
        <f t="shared" si="1"/>
        <v>0</v>
      </c>
      <c r="AU107" s="87">
        <f>'D.1.4.1 - Zdravotně techn...'!P146</f>
        <v>0</v>
      </c>
      <c r="AV107" s="86">
        <f>'D.1.4.1 - Zdravotně techn...'!J35</f>
        <v>0</v>
      </c>
      <c r="AW107" s="86">
        <f>'D.1.4.1 - Zdravotně techn...'!J36</f>
        <v>0</v>
      </c>
      <c r="AX107" s="86">
        <f>'D.1.4.1 - Zdravotně techn...'!J37</f>
        <v>0</v>
      </c>
      <c r="AY107" s="86">
        <f>'D.1.4.1 - Zdravotně techn...'!J38</f>
        <v>0</v>
      </c>
      <c r="AZ107" s="86">
        <f>'D.1.4.1 - Zdravotně techn...'!F35</f>
        <v>0</v>
      </c>
      <c r="BA107" s="86">
        <f>'D.1.4.1 - Zdravotně techn...'!F36</f>
        <v>0</v>
      </c>
      <c r="BB107" s="86">
        <f>'D.1.4.1 - Zdravotně techn...'!F37</f>
        <v>0</v>
      </c>
      <c r="BC107" s="86">
        <f>'D.1.4.1 - Zdravotně techn...'!F38</f>
        <v>0</v>
      </c>
      <c r="BD107" s="88">
        <f>'D.1.4.1 - Zdravotně techn...'!F39</f>
        <v>0</v>
      </c>
      <c r="BT107" s="25" t="s">
        <v>86</v>
      </c>
      <c r="BV107" s="25" t="s">
        <v>78</v>
      </c>
      <c r="BW107" s="25" t="s">
        <v>122</v>
      </c>
      <c r="BX107" s="25" t="s">
        <v>120</v>
      </c>
      <c r="CL107" s="25" t="s">
        <v>1</v>
      </c>
    </row>
    <row r="108" spans="1:91" s="3" customFormat="1" ht="16.5" customHeight="1">
      <c r="A108" s="74" t="s">
        <v>80</v>
      </c>
      <c r="B108" s="48"/>
      <c r="C108" s="9"/>
      <c r="D108" s="9"/>
      <c r="E108" s="217" t="s">
        <v>123</v>
      </c>
      <c r="F108" s="217"/>
      <c r="G108" s="217"/>
      <c r="H108" s="217"/>
      <c r="I108" s="217"/>
      <c r="J108" s="9"/>
      <c r="K108" s="217" t="s">
        <v>124</v>
      </c>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40">
        <f>'D.1.4.1a - Přípojka vody'!J32</f>
        <v>0</v>
      </c>
      <c r="AH108" s="241"/>
      <c r="AI108" s="241"/>
      <c r="AJ108" s="241"/>
      <c r="AK108" s="241"/>
      <c r="AL108" s="241"/>
      <c r="AM108" s="241"/>
      <c r="AN108" s="240">
        <f t="shared" si="0"/>
        <v>0</v>
      </c>
      <c r="AO108" s="241"/>
      <c r="AP108" s="241"/>
      <c r="AQ108" s="84" t="s">
        <v>95</v>
      </c>
      <c r="AR108" s="48"/>
      <c r="AS108" s="85">
        <v>0</v>
      </c>
      <c r="AT108" s="86">
        <f t="shared" si="1"/>
        <v>0</v>
      </c>
      <c r="AU108" s="87">
        <f>'D.1.4.1a - Přípojka vody'!P136</f>
        <v>0</v>
      </c>
      <c r="AV108" s="86">
        <f>'D.1.4.1a - Přípojka vody'!J35</f>
        <v>0</v>
      </c>
      <c r="AW108" s="86">
        <f>'D.1.4.1a - Přípojka vody'!J36</f>
        <v>0</v>
      </c>
      <c r="AX108" s="86">
        <f>'D.1.4.1a - Přípojka vody'!J37</f>
        <v>0</v>
      </c>
      <c r="AY108" s="86">
        <f>'D.1.4.1a - Přípojka vody'!J38</f>
        <v>0</v>
      </c>
      <c r="AZ108" s="86">
        <f>'D.1.4.1a - Přípojka vody'!F35</f>
        <v>0</v>
      </c>
      <c r="BA108" s="86">
        <f>'D.1.4.1a - Přípojka vody'!F36</f>
        <v>0</v>
      </c>
      <c r="BB108" s="86">
        <f>'D.1.4.1a - Přípojka vody'!F37</f>
        <v>0</v>
      </c>
      <c r="BC108" s="86">
        <f>'D.1.4.1a - Přípojka vody'!F38</f>
        <v>0</v>
      </c>
      <c r="BD108" s="88">
        <f>'D.1.4.1a - Přípojka vody'!F39</f>
        <v>0</v>
      </c>
      <c r="BT108" s="25" t="s">
        <v>86</v>
      </c>
      <c r="BV108" s="25" t="s">
        <v>78</v>
      </c>
      <c r="BW108" s="25" t="s">
        <v>125</v>
      </c>
      <c r="BX108" s="25" t="s">
        <v>120</v>
      </c>
      <c r="CL108" s="25" t="s">
        <v>1</v>
      </c>
    </row>
    <row r="109" spans="1:91" s="3" customFormat="1" ht="16.5" customHeight="1">
      <c r="A109" s="74" t="s">
        <v>80</v>
      </c>
      <c r="B109" s="48"/>
      <c r="C109" s="9"/>
      <c r="D109" s="9"/>
      <c r="E109" s="217" t="s">
        <v>126</v>
      </c>
      <c r="F109" s="217"/>
      <c r="G109" s="217"/>
      <c r="H109" s="217"/>
      <c r="I109" s="217"/>
      <c r="J109" s="9"/>
      <c r="K109" s="217" t="s">
        <v>127</v>
      </c>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40">
        <f>'D.1.4.1b - Přípojka kanal...'!J32</f>
        <v>0</v>
      </c>
      <c r="AH109" s="241"/>
      <c r="AI109" s="241"/>
      <c r="AJ109" s="241"/>
      <c r="AK109" s="241"/>
      <c r="AL109" s="241"/>
      <c r="AM109" s="241"/>
      <c r="AN109" s="240">
        <f t="shared" si="0"/>
        <v>0</v>
      </c>
      <c r="AO109" s="241"/>
      <c r="AP109" s="241"/>
      <c r="AQ109" s="84" t="s">
        <v>95</v>
      </c>
      <c r="AR109" s="48"/>
      <c r="AS109" s="85">
        <v>0</v>
      </c>
      <c r="AT109" s="86">
        <f t="shared" si="1"/>
        <v>0</v>
      </c>
      <c r="AU109" s="87">
        <f>'D.1.4.1b - Přípojka kanal...'!P137</f>
        <v>0</v>
      </c>
      <c r="AV109" s="86">
        <f>'D.1.4.1b - Přípojka kanal...'!J35</f>
        <v>0</v>
      </c>
      <c r="AW109" s="86">
        <f>'D.1.4.1b - Přípojka kanal...'!J36</f>
        <v>0</v>
      </c>
      <c r="AX109" s="86">
        <f>'D.1.4.1b - Přípojka kanal...'!J37</f>
        <v>0</v>
      </c>
      <c r="AY109" s="86">
        <f>'D.1.4.1b - Přípojka kanal...'!J38</f>
        <v>0</v>
      </c>
      <c r="AZ109" s="86">
        <f>'D.1.4.1b - Přípojka kanal...'!F35</f>
        <v>0</v>
      </c>
      <c r="BA109" s="86">
        <f>'D.1.4.1b - Přípojka kanal...'!F36</f>
        <v>0</v>
      </c>
      <c r="BB109" s="86">
        <f>'D.1.4.1b - Přípojka kanal...'!F37</f>
        <v>0</v>
      </c>
      <c r="BC109" s="86">
        <f>'D.1.4.1b - Přípojka kanal...'!F38</f>
        <v>0</v>
      </c>
      <c r="BD109" s="88">
        <f>'D.1.4.1b - Přípojka kanal...'!F39</f>
        <v>0</v>
      </c>
      <c r="BT109" s="25" t="s">
        <v>86</v>
      </c>
      <c r="BV109" s="25" t="s">
        <v>78</v>
      </c>
      <c r="BW109" s="25" t="s">
        <v>128</v>
      </c>
      <c r="BX109" s="25" t="s">
        <v>120</v>
      </c>
      <c r="CL109" s="25" t="s">
        <v>1</v>
      </c>
    </row>
    <row r="110" spans="1:91" s="3" customFormat="1" ht="16.5" customHeight="1">
      <c r="A110" s="74" t="s">
        <v>80</v>
      </c>
      <c r="B110" s="48"/>
      <c r="C110" s="9"/>
      <c r="D110" s="9"/>
      <c r="E110" s="217" t="s">
        <v>129</v>
      </c>
      <c r="F110" s="217"/>
      <c r="G110" s="217"/>
      <c r="H110" s="217"/>
      <c r="I110" s="217"/>
      <c r="J110" s="9"/>
      <c r="K110" s="217" t="s">
        <v>130</v>
      </c>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40">
        <f>'D.1.4.2 - Plynová zařízení '!J32</f>
        <v>0</v>
      </c>
      <c r="AH110" s="241"/>
      <c r="AI110" s="241"/>
      <c r="AJ110" s="241"/>
      <c r="AK110" s="241"/>
      <c r="AL110" s="241"/>
      <c r="AM110" s="241"/>
      <c r="AN110" s="240">
        <f t="shared" si="0"/>
        <v>0</v>
      </c>
      <c r="AO110" s="241"/>
      <c r="AP110" s="241"/>
      <c r="AQ110" s="84" t="s">
        <v>95</v>
      </c>
      <c r="AR110" s="48"/>
      <c r="AS110" s="85">
        <v>0</v>
      </c>
      <c r="AT110" s="86">
        <f t="shared" si="1"/>
        <v>0</v>
      </c>
      <c r="AU110" s="87">
        <f>'D.1.4.2 - Plynová zařízení '!P134</f>
        <v>0</v>
      </c>
      <c r="AV110" s="86">
        <f>'D.1.4.2 - Plynová zařízení '!J35</f>
        <v>0</v>
      </c>
      <c r="AW110" s="86">
        <f>'D.1.4.2 - Plynová zařízení '!J36</f>
        <v>0</v>
      </c>
      <c r="AX110" s="86">
        <f>'D.1.4.2 - Plynová zařízení '!J37</f>
        <v>0</v>
      </c>
      <c r="AY110" s="86">
        <f>'D.1.4.2 - Plynová zařízení '!J38</f>
        <v>0</v>
      </c>
      <c r="AZ110" s="86">
        <f>'D.1.4.2 - Plynová zařízení '!F35</f>
        <v>0</v>
      </c>
      <c r="BA110" s="86">
        <f>'D.1.4.2 - Plynová zařízení '!F36</f>
        <v>0</v>
      </c>
      <c r="BB110" s="86">
        <f>'D.1.4.2 - Plynová zařízení '!F37</f>
        <v>0</v>
      </c>
      <c r="BC110" s="86">
        <f>'D.1.4.2 - Plynová zařízení '!F38</f>
        <v>0</v>
      </c>
      <c r="BD110" s="88">
        <f>'D.1.4.2 - Plynová zařízení '!F39</f>
        <v>0</v>
      </c>
      <c r="BT110" s="25" t="s">
        <v>86</v>
      </c>
      <c r="BV110" s="25" t="s">
        <v>78</v>
      </c>
      <c r="BW110" s="25" t="s">
        <v>131</v>
      </c>
      <c r="BX110" s="25" t="s">
        <v>120</v>
      </c>
      <c r="CL110" s="25" t="s">
        <v>1</v>
      </c>
    </row>
    <row r="111" spans="1:91" s="3" customFormat="1" ht="16.5" customHeight="1">
      <c r="A111" s="74" t="s">
        <v>80</v>
      </c>
      <c r="B111" s="48"/>
      <c r="C111" s="9"/>
      <c r="D111" s="9"/>
      <c r="E111" s="217" t="s">
        <v>132</v>
      </c>
      <c r="F111" s="217"/>
      <c r="G111" s="217"/>
      <c r="H111" s="217"/>
      <c r="I111" s="217"/>
      <c r="J111" s="9"/>
      <c r="K111" s="217" t="s">
        <v>133</v>
      </c>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40">
        <f>'D.1.4.2a - Přípojka plyno...'!J32</f>
        <v>0</v>
      </c>
      <c r="AH111" s="241"/>
      <c r="AI111" s="241"/>
      <c r="AJ111" s="241"/>
      <c r="AK111" s="241"/>
      <c r="AL111" s="241"/>
      <c r="AM111" s="241"/>
      <c r="AN111" s="240">
        <f t="shared" si="0"/>
        <v>0</v>
      </c>
      <c r="AO111" s="241"/>
      <c r="AP111" s="241"/>
      <c r="AQ111" s="84" t="s">
        <v>95</v>
      </c>
      <c r="AR111" s="48"/>
      <c r="AS111" s="85">
        <v>0</v>
      </c>
      <c r="AT111" s="86">
        <f t="shared" si="1"/>
        <v>0</v>
      </c>
      <c r="AU111" s="87">
        <f>'D.1.4.2a - Přípojka plyno...'!P140</f>
        <v>0</v>
      </c>
      <c r="AV111" s="86">
        <f>'D.1.4.2a - Přípojka plyno...'!J35</f>
        <v>0</v>
      </c>
      <c r="AW111" s="86">
        <f>'D.1.4.2a - Přípojka plyno...'!J36</f>
        <v>0</v>
      </c>
      <c r="AX111" s="86">
        <f>'D.1.4.2a - Přípojka plyno...'!J37</f>
        <v>0</v>
      </c>
      <c r="AY111" s="86">
        <f>'D.1.4.2a - Přípojka plyno...'!J38</f>
        <v>0</v>
      </c>
      <c r="AZ111" s="86">
        <f>'D.1.4.2a - Přípojka plyno...'!F35</f>
        <v>0</v>
      </c>
      <c r="BA111" s="86">
        <f>'D.1.4.2a - Přípojka plyno...'!F36</f>
        <v>0</v>
      </c>
      <c r="BB111" s="86">
        <f>'D.1.4.2a - Přípojka plyno...'!F37</f>
        <v>0</v>
      </c>
      <c r="BC111" s="86">
        <f>'D.1.4.2a - Přípojka plyno...'!F38</f>
        <v>0</v>
      </c>
      <c r="BD111" s="88">
        <f>'D.1.4.2a - Přípojka plyno...'!F39</f>
        <v>0</v>
      </c>
      <c r="BT111" s="25" t="s">
        <v>86</v>
      </c>
      <c r="BV111" s="25" t="s">
        <v>78</v>
      </c>
      <c r="BW111" s="25" t="s">
        <v>134</v>
      </c>
      <c r="BX111" s="25" t="s">
        <v>120</v>
      </c>
      <c r="CL111" s="25" t="s">
        <v>1</v>
      </c>
    </row>
    <row r="112" spans="1:91" s="6" customFormat="1" ht="16.5" customHeight="1">
      <c r="A112" s="74" t="s">
        <v>80</v>
      </c>
      <c r="B112" s="75"/>
      <c r="C112" s="76"/>
      <c r="D112" s="216" t="s">
        <v>135</v>
      </c>
      <c r="E112" s="216"/>
      <c r="F112" s="216"/>
      <c r="G112" s="216"/>
      <c r="H112" s="216"/>
      <c r="I112" s="77"/>
      <c r="J112" s="216" t="s">
        <v>136</v>
      </c>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42">
        <f>'VRN - Vedlejší a ostatní ...'!J30</f>
        <v>0</v>
      </c>
      <c r="AH112" s="243"/>
      <c r="AI112" s="243"/>
      <c r="AJ112" s="243"/>
      <c r="AK112" s="243"/>
      <c r="AL112" s="243"/>
      <c r="AM112" s="243"/>
      <c r="AN112" s="242">
        <f t="shared" si="0"/>
        <v>0</v>
      </c>
      <c r="AO112" s="243"/>
      <c r="AP112" s="243"/>
      <c r="AQ112" s="78" t="s">
        <v>83</v>
      </c>
      <c r="AR112" s="75"/>
      <c r="AS112" s="89">
        <v>0</v>
      </c>
      <c r="AT112" s="90">
        <f t="shared" si="1"/>
        <v>0</v>
      </c>
      <c r="AU112" s="91">
        <f>'VRN - Vedlejší a ostatní ...'!P124</f>
        <v>0</v>
      </c>
      <c r="AV112" s="90">
        <f>'VRN - Vedlejší a ostatní ...'!J33</f>
        <v>0</v>
      </c>
      <c r="AW112" s="90">
        <f>'VRN - Vedlejší a ostatní ...'!J34</f>
        <v>0</v>
      </c>
      <c r="AX112" s="90">
        <f>'VRN - Vedlejší a ostatní ...'!J35</f>
        <v>0</v>
      </c>
      <c r="AY112" s="90">
        <f>'VRN - Vedlejší a ostatní ...'!J36</f>
        <v>0</v>
      </c>
      <c r="AZ112" s="90">
        <f>'VRN - Vedlejší a ostatní ...'!F33</f>
        <v>0</v>
      </c>
      <c r="BA112" s="90">
        <f>'VRN - Vedlejší a ostatní ...'!F34</f>
        <v>0</v>
      </c>
      <c r="BB112" s="90">
        <f>'VRN - Vedlejší a ostatní ...'!F35</f>
        <v>0</v>
      </c>
      <c r="BC112" s="90">
        <f>'VRN - Vedlejší a ostatní ...'!F36</f>
        <v>0</v>
      </c>
      <c r="BD112" s="92">
        <f>'VRN - Vedlejší a ostatní ...'!F37</f>
        <v>0</v>
      </c>
      <c r="BT112" s="83" t="s">
        <v>84</v>
      </c>
      <c r="BV112" s="83" t="s">
        <v>78</v>
      </c>
      <c r="BW112" s="83" t="s">
        <v>137</v>
      </c>
      <c r="BX112" s="83" t="s">
        <v>5</v>
      </c>
      <c r="CL112" s="83" t="s">
        <v>1</v>
      </c>
      <c r="CM112" s="83" t="s">
        <v>86</v>
      </c>
    </row>
    <row r="113" spans="2:44" s="1" customFormat="1" ht="30" customHeight="1">
      <c r="B113" s="32"/>
      <c r="AR113" s="32"/>
    </row>
    <row r="114" spans="2:44" s="1" customFormat="1" ht="6.9" customHeight="1">
      <c r="B114" s="44"/>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32"/>
    </row>
  </sheetData>
  <sheetProtection algorithmName="SHA-512" hashValue="GbmqgSDheCmYtcPiscuFX0GU9fzLnt/OOip14ykqkQUNQIhR1bjGXiQXjBhnHN1Jlbw7M+1ulpBvJ2BQ8ui68g==" saltValue="dlGEHPvSbivMr1qeuLED/sdCXpBb1MmSNz6LD9EgmdimLqqhmXvVEugk3ClYYJ4BlEHYme9PO/TK53rHzP0LBw==" spinCount="100000" sheet="1" objects="1" scenarios="1" formatColumns="0" formatRows="0"/>
  <mergeCells count="110">
    <mergeCell ref="AN112:AP112"/>
    <mergeCell ref="AG112:AM112"/>
    <mergeCell ref="AG94:AM94"/>
    <mergeCell ref="AN94:AP94"/>
    <mergeCell ref="AN107:AP107"/>
    <mergeCell ref="AG107:AM107"/>
    <mergeCell ref="AN108:AP108"/>
    <mergeCell ref="AG108:AM108"/>
    <mergeCell ref="AN109:AP109"/>
    <mergeCell ref="AG109:AM109"/>
    <mergeCell ref="AN110:AP110"/>
    <mergeCell ref="AG110:AM110"/>
    <mergeCell ref="AN111:AP111"/>
    <mergeCell ref="AG111:AM111"/>
    <mergeCell ref="AN104:AP104"/>
    <mergeCell ref="AN98:AP98"/>
    <mergeCell ref="AN101:AP101"/>
    <mergeCell ref="AN99:AP99"/>
    <mergeCell ref="AS89:AT91"/>
    <mergeCell ref="AN105:AP105"/>
    <mergeCell ref="AG105:AM105"/>
    <mergeCell ref="AN106:AP106"/>
    <mergeCell ref="AG106:AM106"/>
    <mergeCell ref="AR2:BE2"/>
    <mergeCell ref="AG103:AM103"/>
    <mergeCell ref="AG102:AM102"/>
    <mergeCell ref="AG101:AM101"/>
    <mergeCell ref="AG96:AM96"/>
    <mergeCell ref="AG92:AM92"/>
    <mergeCell ref="AG99:AM99"/>
    <mergeCell ref="AG100:AM100"/>
    <mergeCell ref="AG95:AM95"/>
    <mergeCell ref="AG97:AM97"/>
    <mergeCell ref="AG98:AM98"/>
    <mergeCell ref="AM87:AN87"/>
    <mergeCell ref="AM89:AP89"/>
    <mergeCell ref="AM90:AP90"/>
    <mergeCell ref="AN102:AP102"/>
    <mergeCell ref="AN92:AP92"/>
    <mergeCell ref="AN100:AP100"/>
    <mergeCell ref="AN95:AP95"/>
    <mergeCell ref="AN97:AP97"/>
    <mergeCell ref="AN96:AP96"/>
    <mergeCell ref="AN103:AP103"/>
    <mergeCell ref="W31:AE31"/>
    <mergeCell ref="AK31:AO31"/>
    <mergeCell ref="AK32:AO32"/>
    <mergeCell ref="L32:P32"/>
    <mergeCell ref="W32:AE32"/>
    <mergeCell ref="AK33:AO33"/>
    <mergeCell ref="L33:P33"/>
    <mergeCell ref="W33:AE33"/>
    <mergeCell ref="AK35:AO35"/>
    <mergeCell ref="X35:AB35"/>
    <mergeCell ref="E109:I109"/>
    <mergeCell ref="K109:AF109"/>
    <mergeCell ref="E110:I110"/>
    <mergeCell ref="K110:AF110"/>
    <mergeCell ref="E111:I111"/>
    <mergeCell ref="K111:AF111"/>
    <mergeCell ref="D112:H112"/>
    <mergeCell ref="J112:AF112"/>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L85:AJ85"/>
    <mergeCell ref="D105:H105"/>
    <mergeCell ref="J105:AF105"/>
    <mergeCell ref="D106:H106"/>
    <mergeCell ref="J106:AF106"/>
    <mergeCell ref="E107:I107"/>
    <mergeCell ref="K107:AF107"/>
    <mergeCell ref="E108:I108"/>
    <mergeCell ref="K108:AF108"/>
    <mergeCell ref="AG104:AM104"/>
    <mergeCell ref="C92:G92"/>
    <mergeCell ref="D104:H104"/>
    <mergeCell ref="D100:H100"/>
    <mergeCell ref="D97:H97"/>
    <mergeCell ref="D95:H95"/>
    <mergeCell ref="D96:H96"/>
    <mergeCell ref="E98:I98"/>
    <mergeCell ref="E103:I103"/>
    <mergeCell ref="E102:I102"/>
    <mergeCell ref="E101:I101"/>
    <mergeCell ref="E99:I99"/>
    <mergeCell ref="I92:AF92"/>
    <mergeCell ref="J100:AF100"/>
    <mergeCell ref="J97:AF97"/>
    <mergeCell ref="J96:AF96"/>
    <mergeCell ref="J104:AF104"/>
    <mergeCell ref="J95:AF95"/>
    <mergeCell ref="K103:AF103"/>
    <mergeCell ref="K102:AF102"/>
    <mergeCell ref="K101:AF101"/>
    <mergeCell ref="K98:AF98"/>
    <mergeCell ref="K99:AF99"/>
  </mergeCells>
  <hyperlinks>
    <hyperlink ref="A95" location="'00 - Bourací práce'!C2" display="/" xr:uid="{00000000-0004-0000-0000-000000000000}"/>
    <hyperlink ref="A96" location="'01 - Stavební část'!C2" display="/" xr:uid="{00000000-0004-0000-0000-000001000000}"/>
    <hyperlink ref="A98" location="'741 - Silnoproudé rozvody'!C2" display="/" xr:uid="{00000000-0004-0000-0000-000002000000}"/>
    <hyperlink ref="A99" location="'742 - Slaboproudé rozvody'!C2" display="/" xr:uid="{00000000-0004-0000-0000-000003000000}"/>
    <hyperlink ref="A101" location="'MOB-GR - Mobiliář - infog...'!C2" display="/" xr:uid="{00000000-0004-0000-0000-000004000000}"/>
    <hyperlink ref="A102" location="'MOB-ZTI - Mobiliář - zdra...'!C2" display="/" xr:uid="{00000000-0004-0000-0000-000005000000}"/>
    <hyperlink ref="A103" location="'MOB-NAB - Mobiliář - nábytek'!C2" display="/" xr:uid="{00000000-0004-0000-0000-000006000000}"/>
    <hyperlink ref="A104" location="'ÚT,CHL - Zařízení vytápěn...'!C2" display="/" xr:uid="{00000000-0004-0000-0000-000007000000}"/>
    <hyperlink ref="A105" location="'VZT - Vzduchotechnika'!C2" display="/" xr:uid="{00000000-0004-0000-0000-000008000000}"/>
    <hyperlink ref="A107" location="'D.1.4.1 - Zdravotně techn...'!C2" display="/" xr:uid="{00000000-0004-0000-0000-000009000000}"/>
    <hyperlink ref="A108" location="'D.1.4.1a - Přípojka vody'!C2" display="/" xr:uid="{00000000-0004-0000-0000-00000A000000}"/>
    <hyperlink ref="A109" location="'D.1.4.1b - Přípojka kanal...'!C2" display="/" xr:uid="{00000000-0004-0000-0000-00000B000000}"/>
    <hyperlink ref="A110" location="'D.1.4.2 - Plynová zařízení '!C2" display="/" xr:uid="{00000000-0004-0000-0000-00000C000000}"/>
    <hyperlink ref="A111" location="'D.1.4.2a - Přípojka plyno...'!C2" display="/" xr:uid="{00000000-0004-0000-0000-00000D000000}"/>
    <hyperlink ref="A112" location="'VRN - Vedlejší a ostatní ...'!C2" display="/" xr:uid="{00000000-0004-0000-0000-00000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701"/>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c r="L2" s="225"/>
      <c r="M2" s="225"/>
      <c r="N2" s="225"/>
      <c r="O2" s="225"/>
      <c r="P2" s="225"/>
      <c r="Q2" s="225"/>
      <c r="R2" s="225"/>
      <c r="S2" s="225"/>
      <c r="T2" s="225"/>
      <c r="U2" s="225"/>
      <c r="V2" s="225"/>
      <c r="AT2" s="17" t="s">
        <v>85</v>
      </c>
      <c r="AZ2" s="93" t="s">
        <v>138</v>
      </c>
      <c r="BA2" s="93" t="s">
        <v>1</v>
      </c>
      <c r="BB2" s="93" t="s">
        <v>1</v>
      </c>
      <c r="BC2" s="93" t="s">
        <v>139</v>
      </c>
      <c r="BD2" s="93" t="s">
        <v>86</v>
      </c>
    </row>
    <row r="3" spans="2:56" ht="6.9" customHeight="1">
      <c r="B3" s="18"/>
      <c r="C3" s="19"/>
      <c r="D3" s="19"/>
      <c r="E3" s="19"/>
      <c r="F3" s="19"/>
      <c r="G3" s="19"/>
      <c r="H3" s="19"/>
      <c r="I3" s="19"/>
      <c r="J3" s="19"/>
      <c r="K3" s="19"/>
      <c r="L3" s="20"/>
      <c r="AT3" s="17" t="s">
        <v>86</v>
      </c>
      <c r="AZ3" s="93" t="s">
        <v>140</v>
      </c>
      <c r="BA3" s="93" t="s">
        <v>1</v>
      </c>
      <c r="BB3" s="93" t="s">
        <v>1</v>
      </c>
      <c r="BC3" s="93" t="s">
        <v>141</v>
      </c>
      <c r="BD3" s="93" t="s">
        <v>86</v>
      </c>
    </row>
    <row r="4" spans="2:56" ht="24.9" customHeight="1">
      <c r="B4" s="20"/>
      <c r="D4" s="21" t="s">
        <v>142</v>
      </c>
      <c r="L4" s="20"/>
      <c r="M4" s="94" t="s">
        <v>10</v>
      </c>
      <c r="AT4" s="17" t="s">
        <v>4</v>
      </c>
      <c r="AZ4" s="93" t="s">
        <v>143</v>
      </c>
      <c r="BA4" s="93" t="s">
        <v>1</v>
      </c>
      <c r="BB4" s="93" t="s">
        <v>1</v>
      </c>
      <c r="BC4" s="93" t="s">
        <v>144</v>
      </c>
      <c r="BD4" s="93" t="s">
        <v>86</v>
      </c>
    </row>
    <row r="5" spans="2:56" ht="6.9" customHeight="1">
      <c r="B5" s="20"/>
      <c r="L5" s="20"/>
      <c r="AZ5" s="93" t="s">
        <v>145</v>
      </c>
      <c r="BA5" s="93" t="s">
        <v>1</v>
      </c>
      <c r="BB5" s="93" t="s">
        <v>1</v>
      </c>
      <c r="BC5" s="93" t="s">
        <v>146</v>
      </c>
      <c r="BD5" s="93" t="s">
        <v>86</v>
      </c>
    </row>
    <row r="6" spans="2:56" ht="12" customHeight="1">
      <c r="B6" s="20"/>
      <c r="D6" s="27" t="s">
        <v>16</v>
      </c>
      <c r="L6" s="20"/>
      <c r="AZ6" s="93" t="s">
        <v>147</v>
      </c>
      <c r="BA6" s="93" t="s">
        <v>1</v>
      </c>
      <c r="BB6" s="93" t="s">
        <v>1</v>
      </c>
      <c r="BC6" s="93" t="s">
        <v>148</v>
      </c>
      <c r="BD6" s="93" t="s">
        <v>86</v>
      </c>
    </row>
    <row r="7" spans="2:56" ht="16.5" customHeight="1">
      <c r="B7" s="20"/>
      <c r="E7" s="256" t="str">
        <f>'Rekapitulace stavby'!K6</f>
        <v>Rekonstrukce Kounicova domu, Berkova ul. č.p. 100, Česká Lípa</v>
      </c>
      <c r="F7" s="257"/>
      <c r="G7" s="257"/>
      <c r="H7" s="257"/>
      <c r="L7" s="20"/>
      <c r="AZ7" s="93" t="s">
        <v>149</v>
      </c>
      <c r="BA7" s="93" t="s">
        <v>1</v>
      </c>
      <c r="BB7" s="93" t="s">
        <v>1</v>
      </c>
      <c r="BC7" s="93" t="s">
        <v>150</v>
      </c>
      <c r="BD7" s="93" t="s">
        <v>86</v>
      </c>
    </row>
    <row r="8" spans="2:56" s="1" customFormat="1" ht="12" customHeight="1">
      <c r="B8" s="32"/>
      <c r="D8" s="27" t="s">
        <v>151</v>
      </c>
      <c r="L8" s="32"/>
      <c r="AZ8" s="93" t="s">
        <v>152</v>
      </c>
      <c r="BA8" s="93" t="s">
        <v>1</v>
      </c>
      <c r="BB8" s="93" t="s">
        <v>1</v>
      </c>
      <c r="BC8" s="93" t="s">
        <v>153</v>
      </c>
      <c r="BD8" s="93" t="s">
        <v>86</v>
      </c>
    </row>
    <row r="9" spans="2:56" s="1" customFormat="1" ht="16.5" customHeight="1">
      <c r="B9" s="32"/>
      <c r="E9" s="219" t="s">
        <v>154</v>
      </c>
      <c r="F9" s="258"/>
      <c r="G9" s="258"/>
      <c r="H9" s="258"/>
      <c r="L9" s="32"/>
      <c r="AZ9" s="93" t="s">
        <v>155</v>
      </c>
      <c r="BA9" s="93" t="s">
        <v>1</v>
      </c>
      <c r="BB9" s="93" t="s">
        <v>1</v>
      </c>
      <c r="BC9" s="93" t="s">
        <v>156</v>
      </c>
      <c r="BD9" s="93" t="s">
        <v>86</v>
      </c>
    </row>
    <row r="10" spans="2:56" s="1" customFormat="1" ht="10.199999999999999">
      <c r="B10" s="32"/>
      <c r="L10" s="32"/>
      <c r="AZ10" s="93" t="s">
        <v>157</v>
      </c>
      <c r="BA10" s="93" t="s">
        <v>1</v>
      </c>
      <c r="BB10" s="93" t="s">
        <v>1</v>
      </c>
      <c r="BC10" s="93" t="s">
        <v>158</v>
      </c>
      <c r="BD10" s="93" t="s">
        <v>86</v>
      </c>
    </row>
    <row r="11" spans="2:56" s="1" customFormat="1" ht="12" customHeight="1">
      <c r="B11" s="32"/>
      <c r="D11" s="27" t="s">
        <v>18</v>
      </c>
      <c r="F11" s="25" t="s">
        <v>1</v>
      </c>
      <c r="I11" s="27" t="s">
        <v>19</v>
      </c>
      <c r="J11" s="25" t="s">
        <v>1</v>
      </c>
      <c r="L11" s="32"/>
      <c r="AZ11" s="93" t="s">
        <v>159</v>
      </c>
      <c r="BA11" s="93" t="s">
        <v>1</v>
      </c>
      <c r="BB11" s="93" t="s">
        <v>1</v>
      </c>
      <c r="BC11" s="93" t="s">
        <v>160</v>
      </c>
      <c r="BD11" s="93" t="s">
        <v>86</v>
      </c>
    </row>
    <row r="12" spans="2:56" s="1" customFormat="1" ht="12" customHeight="1">
      <c r="B12" s="32"/>
      <c r="D12" s="27" t="s">
        <v>20</v>
      </c>
      <c r="F12" s="25" t="s">
        <v>21</v>
      </c>
      <c r="I12" s="27" t="s">
        <v>22</v>
      </c>
      <c r="J12" s="52" t="str">
        <f>'Rekapitulace stavby'!AN8</f>
        <v>5. 12. 2022</v>
      </c>
      <c r="L12" s="32"/>
      <c r="AZ12" s="93" t="s">
        <v>161</v>
      </c>
      <c r="BA12" s="93" t="s">
        <v>1</v>
      </c>
      <c r="BB12" s="93" t="s">
        <v>1</v>
      </c>
      <c r="BC12" s="93" t="s">
        <v>162</v>
      </c>
      <c r="BD12" s="93" t="s">
        <v>86</v>
      </c>
    </row>
    <row r="13" spans="2:56" s="1" customFormat="1" ht="10.8" customHeight="1">
      <c r="B13" s="32"/>
      <c r="L13" s="32"/>
      <c r="AZ13" s="93" t="s">
        <v>163</v>
      </c>
      <c r="BA13" s="93" t="s">
        <v>1</v>
      </c>
      <c r="BB13" s="93" t="s">
        <v>1</v>
      </c>
      <c r="BC13" s="93" t="s">
        <v>164</v>
      </c>
      <c r="BD13" s="93" t="s">
        <v>86</v>
      </c>
    </row>
    <row r="14" spans="2:56" s="1" customFormat="1" ht="12" customHeight="1">
      <c r="B14" s="32"/>
      <c r="D14" s="27" t="s">
        <v>24</v>
      </c>
      <c r="I14" s="27" t="s">
        <v>25</v>
      </c>
      <c r="J14" s="25" t="s">
        <v>1</v>
      </c>
      <c r="L14" s="32"/>
      <c r="AZ14" s="93" t="s">
        <v>165</v>
      </c>
      <c r="BA14" s="93" t="s">
        <v>1</v>
      </c>
      <c r="BB14" s="93" t="s">
        <v>1</v>
      </c>
      <c r="BC14" s="93" t="s">
        <v>166</v>
      </c>
      <c r="BD14" s="93" t="s">
        <v>86</v>
      </c>
    </row>
    <row r="15" spans="2:56" s="1" customFormat="1" ht="18" customHeight="1">
      <c r="B15" s="32"/>
      <c r="E15" s="25" t="s">
        <v>26</v>
      </c>
      <c r="I15" s="27" t="s">
        <v>27</v>
      </c>
      <c r="J15" s="25" t="s">
        <v>1</v>
      </c>
      <c r="L15" s="32"/>
      <c r="AZ15" s="93" t="s">
        <v>167</v>
      </c>
      <c r="BA15" s="93" t="s">
        <v>1</v>
      </c>
      <c r="BB15" s="93" t="s">
        <v>1</v>
      </c>
      <c r="BC15" s="93" t="s">
        <v>168</v>
      </c>
      <c r="BD15" s="93" t="s">
        <v>86</v>
      </c>
    </row>
    <row r="16" spans="2:56" s="1" customFormat="1" ht="6.9" customHeight="1">
      <c r="B16" s="32"/>
      <c r="L16" s="32"/>
      <c r="AZ16" s="93" t="s">
        <v>169</v>
      </c>
      <c r="BA16" s="93" t="s">
        <v>1</v>
      </c>
      <c r="BB16" s="93" t="s">
        <v>1</v>
      </c>
      <c r="BC16" s="93" t="s">
        <v>170</v>
      </c>
      <c r="BD16" s="93" t="s">
        <v>86</v>
      </c>
    </row>
    <row r="17" spans="2:56" s="1" customFormat="1" ht="12" customHeight="1">
      <c r="B17" s="32"/>
      <c r="D17" s="27" t="s">
        <v>28</v>
      </c>
      <c r="I17" s="27" t="s">
        <v>25</v>
      </c>
      <c r="J17" s="28" t="str">
        <f>'Rekapitulace stavby'!AN13</f>
        <v>Vyplň údaj</v>
      </c>
      <c r="L17" s="32"/>
      <c r="AZ17" s="93" t="s">
        <v>171</v>
      </c>
      <c r="BA17" s="93" t="s">
        <v>1</v>
      </c>
      <c r="BB17" s="93" t="s">
        <v>1</v>
      </c>
      <c r="BC17" s="93" t="s">
        <v>172</v>
      </c>
      <c r="BD17" s="93" t="s">
        <v>86</v>
      </c>
    </row>
    <row r="18" spans="2:56" s="1" customFormat="1" ht="18" customHeight="1">
      <c r="B18" s="32"/>
      <c r="E18" s="259" t="str">
        <f>'Rekapitulace stavby'!E14</f>
        <v>Vyplň údaj</v>
      </c>
      <c r="F18" s="224"/>
      <c r="G18" s="224"/>
      <c r="H18" s="224"/>
      <c r="I18" s="27" t="s">
        <v>27</v>
      </c>
      <c r="J18" s="28" t="str">
        <f>'Rekapitulace stavby'!AN14</f>
        <v>Vyplň údaj</v>
      </c>
      <c r="L18" s="32"/>
      <c r="AZ18" s="93" t="s">
        <v>173</v>
      </c>
      <c r="BA18" s="93" t="s">
        <v>1</v>
      </c>
      <c r="BB18" s="93" t="s">
        <v>1</v>
      </c>
      <c r="BC18" s="93" t="s">
        <v>174</v>
      </c>
      <c r="BD18" s="93" t="s">
        <v>86</v>
      </c>
    </row>
    <row r="19" spans="2:56" s="1" customFormat="1" ht="6.9" customHeight="1">
      <c r="B19" s="32"/>
      <c r="L19" s="32"/>
      <c r="AZ19" s="93" t="s">
        <v>175</v>
      </c>
      <c r="BA19" s="93" t="s">
        <v>1</v>
      </c>
      <c r="BB19" s="93" t="s">
        <v>1</v>
      </c>
      <c r="BC19" s="93" t="s">
        <v>176</v>
      </c>
      <c r="BD19" s="93" t="s">
        <v>86</v>
      </c>
    </row>
    <row r="20" spans="2:56" s="1" customFormat="1" ht="12" customHeight="1">
      <c r="B20" s="32"/>
      <c r="D20" s="27" t="s">
        <v>30</v>
      </c>
      <c r="I20" s="27" t="s">
        <v>25</v>
      </c>
      <c r="J20" s="25" t="s">
        <v>1</v>
      </c>
      <c r="L20" s="32"/>
      <c r="AZ20" s="93" t="s">
        <v>177</v>
      </c>
      <c r="BA20" s="93" t="s">
        <v>1</v>
      </c>
      <c r="BB20" s="93" t="s">
        <v>1</v>
      </c>
      <c r="BC20" s="93" t="s">
        <v>178</v>
      </c>
      <c r="BD20" s="93" t="s">
        <v>86</v>
      </c>
    </row>
    <row r="21" spans="2:56" s="1" customFormat="1" ht="18" customHeight="1">
      <c r="B21" s="32"/>
      <c r="E21" s="25" t="s">
        <v>31</v>
      </c>
      <c r="I21" s="27" t="s">
        <v>27</v>
      </c>
      <c r="J21" s="25" t="s">
        <v>1</v>
      </c>
      <c r="L21" s="32"/>
      <c r="AZ21" s="93" t="s">
        <v>179</v>
      </c>
      <c r="BA21" s="93" t="s">
        <v>1</v>
      </c>
      <c r="BB21" s="93" t="s">
        <v>1</v>
      </c>
      <c r="BC21" s="93" t="s">
        <v>180</v>
      </c>
      <c r="BD21" s="93" t="s">
        <v>86</v>
      </c>
    </row>
    <row r="22" spans="2:56" s="1" customFormat="1" ht="6.9" customHeight="1">
      <c r="B22" s="32"/>
      <c r="L22" s="32"/>
      <c r="AZ22" s="93" t="s">
        <v>181</v>
      </c>
      <c r="BA22" s="93" t="s">
        <v>1</v>
      </c>
      <c r="BB22" s="93" t="s">
        <v>1</v>
      </c>
      <c r="BC22" s="93" t="s">
        <v>182</v>
      </c>
      <c r="BD22" s="93" t="s">
        <v>86</v>
      </c>
    </row>
    <row r="23" spans="2:56" s="1" customFormat="1" ht="12" customHeight="1">
      <c r="B23" s="32"/>
      <c r="D23" s="27" t="s">
        <v>33</v>
      </c>
      <c r="I23" s="27" t="s">
        <v>25</v>
      </c>
      <c r="J23" s="25" t="s">
        <v>1</v>
      </c>
      <c r="L23" s="32"/>
      <c r="AZ23" s="93" t="s">
        <v>183</v>
      </c>
      <c r="BA23" s="93" t="s">
        <v>1</v>
      </c>
      <c r="BB23" s="93" t="s">
        <v>1</v>
      </c>
      <c r="BC23" s="93" t="s">
        <v>184</v>
      </c>
      <c r="BD23" s="93" t="s">
        <v>86</v>
      </c>
    </row>
    <row r="24" spans="2:56" s="1" customFormat="1" ht="18" customHeight="1">
      <c r="B24" s="32"/>
      <c r="E24" s="25" t="s">
        <v>34</v>
      </c>
      <c r="I24" s="27" t="s">
        <v>27</v>
      </c>
      <c r="J24" s="25" t="s">
        <v>1</v>
      </c>
      <c r="L24" s="32"/>
      <c r="AZ24" s="93" t="s">
        <v>185</v>
      </c>
      <c r="BA24" s="93" t="s">
        <v>1</v>
      </c>
      <c r="BB24" s="93" t="s">
        <v>1</v>
      </c>
      <c r="BC24" s="93" t="s">
        <v>186</v>
      </c>
      <c r="BD24" s="93" t="s">
        <v>86</v>
      </c>
    </row>
    <row r="25" spans="2:56" s="1" customFormat="1" ht="6.9" customHeight="1">
      <c r="B25" s="32"/>
      <c r="L25" s="32"/>
      <c r="AZ25" s="93" t="s">
        <v>187</v>
      </c>
      <c r="BA25" s="93" t="s">
        <v>1</v>
      </c>
      <c r="BB25" s="93" t="s">
        <v>1</v>
      </c>
      <c r="BC25" s="93" t="s">
        <v>188</v>
      </c>
      <c r="BD25" s="93" t="s">
        <v>86</v>
      </c>
    </row>
    <row r="26" spans="2:56" s="1" customFormat="1" ht="12" customHeight="1">
      <c r="B26" s="32"/>
      <c r="D26" s="27" t="s">
        <v>35</v>
      </c>
      <c r="L26" s="32"/>
      <c r="AZ26" s="93" t="s">
        <v>189</v>
      </c>
      <c r="BA26" s="93" t="s">
        <v>1</v>
      </c>
      <c r="BB26" s="93" t="s">
        <v>1</v>
      </c>
      <c r="BC26" s="93" t="s">
        <v>190</v>
      </c>
      <c r="BD26" s="93" t="s">
        <v>86</v>
      </c>
    </row>
    <row r="27" spans="2:56" s="7" customFormat="1" ht="16.5" customHeight="1">
      <c r="B27" s="95"/>
      <c r="E27" s="229" t="s">
        <v>1</v>
      </c>
      <c r="F27" s="229"/>
      <c r="G27" s="229"/>
      <c r="H27" s="229"/>
      <c r="L27" s="95"/>
      <c r="AZ27" s="96" t="s">
        <v>191</v>
      </c>
      <c r="BA27" s="96" t="s">
        <v>1</v>
      </c>
      <c r="BB27" s="96" t="s">
        <v>1</v>
      </c>
      <c r="BC27" s="96" t="s">
        <v>192</v>
      </c>
      <c r="BD27" s="96" t="s">
        <v>86</v>
      </c>
    </row>
    <row r="28" spans="2:56" s="1" customFormat="1" ht="6.9" customHeight="1">
      <c r="B28" s="32"/>
      <c r="L28" s="32"/>
      <c r="AZ28" s="93" t="s">
        <v>193</v>
      </c>
      <c r="BA28" s="93" t="s">
        <v>1</v>
      </c>
      <c r="BB28" s="93" t="s">
        <v>1</v>
      </c>
      <c r="BC28" s="93" t="s">
        <v>194</v>
      </c>
      <c r="BD28" s="93" t="s">
        <v>86</v>
      </c>
    </row>
    <row r="29" spans="2:56" s="1" customFormat="1" ht="6.9" customHeight="1">
      <c r="B29" s="32"/>
      <c r="D29" s="53"/>
      <c r="E29" s="53"/>
      <c r="F29" s="53"/>
      <c r="G29" s="53"/>
      <c r="H29" s="53"/>
      <c r="I29" s="53"/>
      <c r="J29" s="53"/>
      <c r="K29" s="53"/>
      <c r="L29" s="32"/>
      <c r="AZ29" s="93" t="s">
        <v>195</v>
      </c>
      <c r="BA29" s="93" t="s">
        <v>1</v>
      </c>
      <c r="BB29" s="93" t="s">
        <v>1</v>
      </c>
      <c r="BC29" s="93" t="s">
        <v>196</v>
      </c>
      <c r="BD29" s="93" t="s">
        <v>86</v>
      </c>
    </row>
    <row r="30" spans="2:56" s="1" customFormat="1" ht="25.35" customHeight="1">
      <c r="B30" s="32"/>
      <c r="D30" s="97" t="s">
        <v>36</v>
      </c>
      <c r="J30" s="66">
        <f>ROUND(J133, 2)</f>
        <v>0</v>
      </c>
      <c r="L30" s="32"/>
      <c r="AZ30" s="93" t="s">
        <v>197</v>
      </c>
      <c r="BA30" s="93" t="s">
        <v>1</v>
      </c>
      <c r="BB30" s="93" t="s">
        <v>1</v>
      </c>
      <c r="BC30" s="93" t="s">
        <v>198</v>
      </c>
      <c r="BD30" s="93" t="s">
        <v>86</v>
      </c>
    </row>
    <row r="31" spans="2:56" s="1" customFormat="1" ht="6.9" customHeight="1">
      <c r="B31" s="32"/>
      <c r="D31" s="53"/>
      <c r="E31" s="53"/>
      <c r="F31" s="53"/>
      <c r="G31" s="53"/>
      <c r="H31" s="53"/>
      <c r="I31" s="53"/>
      <c r="J31" s="53"/>
      <c r="K31" s="53"/>
      <c r="L31" s="32"/>
      <c r="AZ31" s="93" t="s">
        <v>199</v>
      </c>
      <c r="BA31" s="93" t="s">
        <v>1</v>
      </c>
      <c r="BB31" s="93" t="s">
        <v>1</v>
      </c>
      <c r="BC31" s="93" t="s">
        <v>200</v>
      </c>
      <c r="BD31" s="93" t="s">
        <v>86</v>
      </c>
    </row>
    <row r="32" spans="2:56" s="1" customFormat="1" ht="14.4" customHeight="1">
      <c r="B32" s="32"/>
      <c r="F32" s="35" t="s">
        <v>38</v>
      </c>
      <c r="I32" s="35" t="s">
        <v>37</v>
      </c>
      <c r="J32" s="35" t="s">
        <v>39</v>
      </c>
      <c r="L32" s="32"/>
      <c r="AZ32" s="93" t="s">
        <v>201</v>
      </c>
      <c r="BA32" s="93" t="s">
        <v>1</v>
      </c>
      <c r="BB32" s="93" t="s">
        <v>1</v>
      </c>
      <c r="BC32" s="93" t="s">
        <v>202</v>
      </c>
      <c r="BD32" s="93" t="s">
        <v>86</v>
      </c>
    </row>
    <row r="33" spans="2:56" s="1" customFormat="1" ht="14.4" customHeight="1">
      <c r="B33" s="32"/>
      <c r="D33" s="55" t="s">
        <v>40</v>
      </c>
      <c r="E33" s="27" t="s">
        <v>41</v>
      </c>
      <c r="F33" s="86">
        <f>ROUND((SUM(BE133:BE700)),  2)</f>
        <v>0</v>
      </c>
      <c r="I33" s="98">
        <v>0.21</v>
      </c>
      <c r="J33" s="86">
        <f>ROUND(((SUM(BE133:BE700))*I33),  2)</f>
        <v>0</v>
      </c>
      <c r="L33" s="32"/>
      <c r="AZ33" s="93" t="s">
        <v>203</v>
      </c>
      <c r="BA33" s="93" t="s">
        <v>1</v>
      </c>
      <c r="BB33" s="93" t="s">
        <v>1</v>
      </c>
      <c r="BC33" s="93" t="s">
        <v>204</v>
      </c>
      <c r="BD33" s="93" t="s">
        <v>86</v>
      </c>
    </row>
    <row r="34" spans="2:56" s="1" customFormat="1" ht="14.4" customHeight="1">
      <c r="B34" s="32"/>
      <c r="E34" s="27" t="s">
        <v>42</v>
      </c>
      <c r="F34" s="86">
        <f>ROUND((SUM(BF133:BF700)),  2)</f>
        <v>0</v>
      </c>
      <c r="I34" s="98">
        <v>0.12</v>
      </c>
      <c r="J34" s="86">
        <f>ROUND(((SUM(BF133:BF700))*I34),  2)</f>
        <v>0</v>
      </c>
      <c r="L34" s="32"/>
      <c r="AZ34" s="93" t="s">
        <v>205</v>
      </c>
      <c r="BA34" s="93" t="s">
        <v>1</v>
      </c>
      <c r="BB34" s="93" t="s">
        <v>1</v>
      </c>
      <c r="BC34" s="93" t="s">
        <v>206</v>
      </c>
      <c r="BD34" s="93" t="s">
        <v>86</v>
      </c>
    </row>
    <row r="35" spans="2:56" s="1" customFormat="1" ht="14.4" hidden="1" customHeight="1">
      <c r="B35" s="32"/>
      <c r="E35" s="27" t="s">
        <v>43</v>
      </c>
      <c r="F35" s="86">
        <f>ROUND((SUM(BG133:BG700)),  2)</f>
        <v>0</v>
      </c>
      <c r="I35" s="98">
        <v>0.21</v>
      </c>
      <c r="J35" s="86">
        <f>0</f>
        <v>0</v>
      </c>
      <c r="L35" s="32"/>
      <c r="AZ35" s="93" t="s">
        <v>207</v>
      </c>
      <c r="BA35" s="93" t="s">
        <v>1</v>
      </c>
      <c r="BB35" s="93" t="s">
        <v>1</v>
      </c>
      <c r="BC35" s="93" t="s">
        <v>208</v>
      </c>
      <c r="BD35" s="93" t="s">
        <v>86</v>
      </c>
    </row>
    <row r="36" spans="2:56" s="1" customFormat="1" ht="14.4" hidden="1" customHeight="1">
      <c r="B36" s="32"/>
      <c r="E36" s="27" t="s">
        <v>44</v>
      </c>
      <c r="F36" s="86">
        <f>ROUND((SUM(BH133:BH700)),  2)</f>
        <v>0</v>
      </c>
      <c r="I36" s="98">
        <v>0.12</v>
      </c>
      <c r="J36" s="86">
        <f>0</f>
        <v>0</v>
      </c>
      <c r="L36" s="32"/>
      <c r="AZ36" s="93" t="s">
        <v>209</v>
      </c>
      <c r="BA36" s="93" t="s">
        <v>1</v>
      </c>
      <c r="BB36" s="93" t="s">
        <v>1</v>
      </c>
      <c r="BC36" s="93" t="s">
        <v>210</v>
      </c>
      <c r="BD36" s="93" t="s">
        <v>86</v>
      </c>
    </row>
    <row r="37" spans="2:56" s="1" customFormat="1" ht="14.4" hidden="1" customHeight="1">
      <c r="B37" s="32"/>
      <c r="E37" s="27" t="s">
        <v>45</v>
      </c>
      <c r="F37" s="86">
        <f>ROUND((SUM(BI133:BI700)),  2)</f>
        <v>0</v>
      </c>
      <c r="I37" s="98">
        <v>0</v>
      </c>
      <c r="J37" s="86">
        <f>0</f>
        <v>0</v>
      </c>
      <c r="L37" s="32"/>
      <c r="AZ37" s="93" t="s">
        <v>211</v>
      </c>
      <c r="BA37" s="93" t="s">
        <v>1</v>
      </c>
      <c r="BB37" s="93" t="s">
        <v>1</v>
      </c>
      <c r="BC37" s="93" t="s">
        <v>212</v>
      </c>
      <c r="BD37" s="93" t="s">
        <v>86</v>
      </c>
    </row>
    <row r="38" spans="2:56" s="1" customFormat="1" ht="6.9" customHeight="1">
      <c r="B38" s="32"/>
      <c r="L38" s="32"/>
      <c r="AZ38" s="93" t="s">
        <v>213</v>
      </c>
      <c r="BA38" s="93" t="s">
        <v>1</v>
      </c>
      <c r="BB38" s="93" t="s">
        <v>1</v>
      </c>
      <c r="BC38" s="93" t="s">
        <v>214</v>
      </c>
      <c r="BD38" s="93" t="s">
        <v>86</v>
      </c>
    </row>
    <row r="39" spans="2:56" s="1" customFormat="1" ht="25.35" customHeight="1">
      <c r="B39" s="32"/>
      <c r="C39" s="99"/>
      <c r="D39" s="100" t="s">
        <v>46</v>
      </c>
      <c r="E39" s="57"/>
      <c r="F39" s="57"/>
      <c r="G39" s="101" t="s">
        <v>47</v>
      </c>
      <c r="H39" s="102" t="s">
        <v>48</v>
      </c>
      <c r="I39" s="57"/>
      <c r="J39" s="103">
        <f>SUM(J30:J37)</f>
        <v>0</v>
      </c>
      <c r="K39" s="104"/>
      <c r="L39" s="32"/>
      <c r="AZ39" s="93" t="s">
        <v>215</v>
      </c>
      <c r="BA39" s="93" t="s">
        <v>1</v>
      </c>
      <c r="BB39" s="93" t="s">
        <v>1</v>
      </c>
      <c r="BC39" s="93" t="s">
        <v>216</v>
      </c>
      <c r="BD39" s="93" t="s">
        <v>86</v>
      </c>
    </row>
    <row r="40" spans="2:56" s="1" customFormat="1" ht="14.4" customHeight="1">
      <c r="B40" s="32"/>
      <c r="L40" s="32"/>
      <c r="AZ40" s="93" t="s">
        <v>217</v>
      </c>
      <c r="BA40" s="93" t="s">
        <v>1</v>
      </c>
      <c r="BB40" s="93" t="s">
        <v>1</v>
      </c>
      <c r="BC40" s="93" t="s">
        <v>218</v>
      </c>
      <c r="BD40" s="93" t="s">
        <v>86</v>
      </c>
    </row>
    <row r="41" spans="2:56" ht="14.4" customHeight="1">
      <c r="B41" s="20"/>
      <c r="L41" s="20"/>
      <c r="AZ41" s="93" t="s">
        <v>219</v>
      </c>
      <c r="BA41" s="93" t="s">
        <v>1</v>
      </c>
      <c r="BB41" s="93" t="s">
        <v>1</v>
      </c>
      <c r="BC41" s="93" t="s">
        <v>220</v>
      </c>
      <c r="BD41" s="93" t="s">
        <v>86</v>
      </c>
    </row>
    <row r="42" spans="2:56" ht="14.4" customHeight="1">
      <c r="B42" s="20"/>
      <c r="L42" s="20"/>
      <c r="AZ42" s="93" t="s">
        <v>221</v>
      </c>
      <c r="BA42" s="93" t="s">
        <v>1</v>
      </c>
      <c r="BB42" s="93" t="s">
        <v>1</v>
      </c>
      <c r="BC42" s="93" t="s">
        <v>222</v>
      </c>
      <c r="BD42" s="93" t="s">
        <v>86</v>
      </c>
    </row>
    <row r="43" spans="2:56" ht="14.4" customHeight="1">
      <c r="B43" s="20"/>
      <c r="L43" s="20"/>
      <c r="AZ43" s="93" t="s">
        <v>223</v>
      </c>
      <c r="BA43" s="93" t="s">
        <v>1</v>
      </c>
      <c r="BB43" s="93" t="s">
        <v>1</v>
      </c>
      <c r="BC43" s="93" t="s">
        <v>224</v>
      </c>
      <c r="BD43" s="93" t="s">
        <v>86</v>
      </c>
    </row>
    <row r="44" spans="2:56" ht="14.4" customHeight="1">
      <c r="B44" s="20"/>
      <c r="L44" s="20"/>
      <c r="AZ44" s="93" t="s">
        <v>225</v>
      </c>
      <c r="BA44" s="93" t="s">
        <v>1</v>
      </c>
      <c r="BB44" s="93" t="s">
        <v>1</v>
      </c>
      <c r="BC44" s="93" t="s">
        <v>226</v>
      </c>
      <c r="BD44" s="93" t="s">
        <v>86</v>
      </c>
    </row>
    <row r="45" spans="2:56" ht="14.4" customHeight="1">
      <c r="B45" s="20"/>
      <c r="L45" s="20"/>
      <c r="AZ45" s="93" t="s">
        <v>227</v>
      </c>
      <c r="BA45" s="93" t="s">
        <v>1</v>
      </c>
      <c r="BB45" s="93" t="s">
        <v>1</v>
      </c>
      <c r="BC45" s="93" t="s">
        <v>228</v>
      </c>
      <c r="BD45" s="93" t="s">
        <v>86</v>
      </c>
    </row>
    <row r="46" spans="2:56" ht="14.4" customHeight="1">
      <c r="B46" s="20"/>
      <c r="L46" s="20"/>
      <c r="AZ46" s="93" t="s">
        <v>229</v>
      </c>
      <c r="BA46" s="93" t="s">
        <v>1</v>
      </c>
      <c r="BB46" s="93" t="s">
        <v>1</v>
      </c>
      <c r="BC46" s="93" t="s">
        <v>230</v>
      </c>
      <c r="BD46" s="93" t="s">
        <v>86</v>
      </c>
    </row>
    <row r="47" spans="2:56" ht="14.4" customHeight="1">
      <c r="B47" s="20"/>
      <c r="L47" s="20"/>
      <c r="AZ47" s="93" t="s">
        <v>231</v>
      </c>
      <c r="BA47" s="93" t="s">
        <v>1</v>
      </c>
      <c r="BB47" s="93" t="s">
        <v>1</v>
      </c>
      <c r="BC47" s="93" t="s">
        <v>202</v>
      </c>
      <c r="BD47" s="93" t="s">
        <v>86</v>
      </c>
    </row>
    <row r="48" spans="2:56" ht="14.4" customHeight="1">
      <c r="B48" s="20"/>
      <c r="L48" s="20"/>
      <c r="AZ48" s="93" t="s">
        <v>232</v>
      </c>
      <c r="BA48" s="93" t="s">
        <v>1</v>
      </c>
      <c r="BB48" s="93" t="s">
        <v>1</v>
      </c>
      <c r="BC48" s="93" t="s">
        <v>233</v>
      </c>
      <c r="BD48" s="93" t="s">
        <v>86</v>
      </c>
    </row>
    <row r="49" spans="2:56" ht="14.4" customHeight="1">
      <c r="B49" s="20"/>
      <c r="L49" s="20"/>
      <c r="AZ49" s="93" t="s">
        <v>234</v>
      </c>
      <c r="BA49" s="93" t="s">
        <v>1</v>
      </c>
      <c r="BB49" s="93" t="s">
        <v>1</v>
      </c>
      <c r="BC49" s="93" t="s">
        <v>235</v>
      </c>
      <c r="BD49" s="93" t="s">
        <v>86</v>
      </c>
    </row>
    <row r="50" spans="2:56" s="1" customFormat="1" ht="14.4" customHeight="1">
      <c r="B50" s="32"/>
      <c r="D50" s="41" t="s">
        <v>49</v>
      </c>
      <c r="E50" s="42"/>
      <c r="F50" s="42"/>
      <c r="G50" s="41" t="s">
        <v>50</v>
      </c>
      <c r="H50" s="42"/>
      <c r="I50" s="42"/>
      <c r="J50" s="42"/>
      <c r="K50" s="42"/>
      <c r="L50" s="32"/>
      <c r="AZ50" s="93" t="s">
        <v>236</v>
      </c>
      <c r="BA50" s="93" t="s">
        <v>1</v>
      </c>
      <c r="BB50" s="93" t="s">
        <v>1</v>
      </c>
      <c r="BC50" s="93" t="s">
        <v>235</v>
      </c>
      <c r="BD50" s="93" t="s">
        <v>86</v>
      </c>
    </row>
    <row r="51" spans="2:56" ht="10.199999999999999">
      <c r="B51" s="20"/>
      <c r="L51" s="20"/>
      <c r="AZ51" s="93" t="s">
        <v>237</v>
      </c>
      <c r="BA51" s="93" t="s">
        <v>1</v>
      </c>
      <c r="BB51" s="93" t="s">
        <v>1</v>
      </c>
      <c r="BC51" s="93" t="s">
        <v>238</v>
      </c>
      <c r="BD51" s="93" t="s">
        <v>86</v>
      </c>
    </row>
    <row r="52" spans="2:56" ht="10.199999999999999">
      <c r="B52" s="20"/>
      <c r="L52" s="20"/>
      <c r="AZ52" s="93" t="s">
        <v>239</v>
      </c>
      <c r="BA52" s="93" t="s">
        <v>1</v>
      </c>
      <c r="BB52" s="93" t="s">
        <v>1</v>
      </c>
      <c r="BC52" s="93" t="s">
        <v>240</v>
      </c>
      <c r="BD52" s="93" t="s">
        <v>86</v>
      </c>
    </row>
    <row r="53" spans="2:56" ht="10.199999999999999">
      <c r="B53" s="20"/>
      <c r="L53" s="20"/>
      <c r="AZ53" s="93" t="s">
        <v>241</v>
      </c>
      <c r="BA53" s="93" t="s">
        <v>1</v>
      </c>
      <c r="BB53" s="93" t="s">
        <v>1</v>
      </c>
      <c r="BC53" s="93" t="s">
        <v>242</v>
      </c>
      <c r="BD53" s="93" t="s">
        <v>86</v>
      </c>
    </row>
    <row r="54" spans="2:56" ht="10.199999999999999">
      <c r="B54" s="20"/>
      <c r="L54" s="20"/>
      <c r="AZ54" s="93" t="s">
        <v>243</v>
      </c>
      <c r="BA54" s="93" t="s">
        <v>1</v>
      </c>
      <c r="BB54" s="93" t="s">
        <v>1</v>
      </c>
      <c r="BC54" s="93" t="s">
        <v>244</v>
      </c>
      <c r="BD54" s="93" t="s">
        <v>86</v>
      </c>
    </row>
    <row r="55" spans="2:56" ht="10.199999999999999">
      <c r="B55" s="20"/>
      <c r="L55" s="20"/>
      <c r="AZ55" s="93" t="s">
        <v>245</v>
      </c>
      <c r="BA55" s="93" t="s">
        <v>1</v>
      </c>
      <c r="BB55" s="93" t="s">
        <v>1</v>
      </c>
      <c r="BC55" s="93" t="s">
        <v>246</v>
      </c>
      <c r="BD55" s="93" t="s">
        <v>86</v>
      </c>
    </row>
    <row r="56" spans="2:56" ht="10.199999999999999">
      <c r="B56" s="20"/>
      <c r="L56" s="20"/>
      <c r="AZ56" s="93" t="s">
        <v>247</v>
      </c>
      <c r="BA56" s="93" t="s">
        <v>1</v>
      </c>
      <c r="BB56" s="93" t="s">
        <v>1</v>
      </c>
      <c r="BC56" s="93" t="s">
        <v>248</v>
      </c>
      <c r="BD56" s="93" t="s">
        <v>86</v>
      </c>
    </row>
    <row r="57" spans="2:56" ht="10.199999999999999">
      <c r="B57" s="20"/>
      <c r="L57" s="20"/>
      <c r="AZ57" s="93" t="s">
        <v>249</v>
      </c>
      <c r="BA57" s="93" t="s">
        <v>1</v>
      </c>
      <c r="BB57" s="93" t="s">
        <v>1</v>
      </c>
      <c r="BC57" s="93" t="s">
        <v>250</v>
      </c>
      <c r="BD57" s="93" t="s">
        <v>86</v>
      </c>
    </row>
    <row r="58" spans="2:56" ht="10.199999999999999">
      <c r="B58" s="20"/>
      <c r="L58" s="20"/>
      <c r="AZ58" s="93" t="s">
        <v>251</v>
      </c>
      <c r="BA58" s="93" t="s">
        <v>1</v>
      </c>
      <c r="BB58" s="93" t="s">
        <v>1</v>
      </c>
      <c r="BC58" s="93" t="s">
        <v>252</v>
      </c>
      <c r="BD58" s="93" t="s">
        <v>86</v>
      </c>
    </row>
    <row r="59" spans="2:56" ht="10.199999999999999">
      <c r="B59" s="20"/>
      <c r="L59" s="20"/>
      <c r="AZ59" s="93" t="s">
        <v>253</v>
      </c>
      <c r="BA59" s="93" t="s">
        <v>1</v>
      </c>
      <c r="BB59" s="93" t="s">
        <v>1</v>
      </c>
      <c r="BC59" s="93" t="s">
        <v>254</v>
      </c>
      <c r="BD59" s="93" t="s">
        <v>86</v>
      </c>
    </row>
    <row r="60" spans="2:56" ht="10.199999999999999">
      <c r="B60" s="20"/>
      <c r="L60" s="20"/>
      <c r="AZ60" s="93" t="s">
        <v>255</v>
      </c>
      <c r="BA60" s="93" t="s">
        <v>1</v>
      </c>
      <c r="BB60" s="93" t="s">
        <v>1</v>
      </c>
      <c r="BC60" s="93" t="s">
        <v>256</v>
      </c>
      <c r="BD60" s="93" t="s">
        <v>86</v>
      </c>
    </row>
    <row r="61" spans="2:56" s="1" customFormat="1" ht="13.2">
      <c r="B61" s="32"/>
      <c r="D61" s="43" t="s">
        <v>51</v>
      </c>
      <c r="E61" s="34"/>
      <c r="F61" s="105" t="s">
        <v>52</v>
      </c>
      <c r="G61" s="43" t="s">
        <v>51</v>
      </c>
      <c r="H61" s="34"/>
      <c r="I61" s="34"/>
      <c r="J61" s="106" t="s">
        <v>52</v>
      </c>
      <c r="K61" s="34"/>
      <c r="L61" s="32"/>
      <c r="AZ61" s="93" t="s">
        <v>257</v>
      </c>
      <c r="BA61" s="93" t="s">
        <v>1</v>
      </c>
      <c r="BB61" s="93" t="s">
        <v>1</v>
      </c>
      <c r="BC61" s="93" t="s">
        <v>258</v>
      </c>
      <c r="BD61" s="93" t="s">
        <v>86</v>
      </c>
    </row>
    <row r="62" spans="2:56" ht="10.199999999999999">
      <c r="B62" s="20"/>
      <c r="L62" s="20"/>
      <c r="AZ62" s="93" t="s">
        <v>259</v>
      </c>
      <c r="BA62" s="93" t="s">
        <v>1</v>
      </c>
      <c r="BB62" s="93" t="s">
        <v>1</v>
      </c>
      <c r="BC62" s="93" t="s">
        <v>260</v>
      </c>
      <c r="BD62" s="93" t="s">
        <v>86</v>
      </c>
    </row>
    <row r="63" spans="2:56" ht="10.199999999999999">
      <c r="B63" s="20"/>
      <c r="L63" s="20"/>
      <c r="AZ63" s="93" t="s">
        <v>261</v>
      </c>
      <c r="BA63" s="93" t="s">
        <v>1</v>
      </c>
      <c r="BB63" s="93" t="s">
        <v>1</v>
      </c>
      <c r="BC63" s="93" t="s">
        <v>262</v>
      </c>
      <c r="BD63" s="93" t="s">
        <v>86</v>
      </c>
    </row>
    <row r="64" spans="2:56" ht="10.199999999999999">
      <c r="B64" s="20"/>
      <c r="L64" s="20"/>
      <c r="AZ64" s="93" t="s">
        <v>263</v>
      </c>
      <c r="BA64" s="93" t="s">
        <v>1</v>
      </c>
      <c r="BB64" s="93" t="s">
        <v>1</v>
      </c>
      <c r="BC64" s="93" t="s">
        <v>264</v>
      </c>
      <c r="BD64" s="93" t="s">
        <v>86</v>
      </c>
    </row>
    <row r="65" spans="2:56" s="1" customFormat="1" ht="13.2">
      <c r="B65" s="32"/>
      <c r="D65" s="41" t="s">
        <v>53</v>
      </c>
      <c r="E65" s="42"/>
      <c r="F65" s="42"/>
      <c r="G65" s="41" t="s">
        <v>54</v>
      </c>
      <c r="H65" s="42"/>
      <c r="I65" s="42"/>
      <c r="J65" s="42"/>
      <c r="K65" s="42"/>
      <c r="L65" s="32"/>
      <c r="AZ65" s="93" t="s">
        <v>265</v>
      </c>
      <c r="BA65" s="93" t="s">
        <v>1</v>
      </c>
      <c r="BB65" s="93" t="s">
        <v>1</v>
      </c>
      <c r="BC65" s="93" t="s">
        <v>266</v>
      </c>
      <c r="BD65" s="93" t="s">
        <v>86</v>
      </c>
    </row>
    <row r="66" spans="2:56" ht="10.199999999999999">
      <c r="B66" s="20"/>
      <c r="L66" s="20"/>
      <c r="AZ66" s="93" t="s">
        <v>267</v>
      </c>
      <c r="BA66" s="93" t="s">
        <v>1</v>
      </c>
      <c r="BB66" s="93" t="s">
        <v>1</v>
      </c>
      <c r="BC66" s="93" t="s">
        <v>268</v>
      </c>
      <c r="BD66" s="93" t="s">
        <v>86</v>
      </c>
    </row>
    <row r="67" spans="2:56" ht="10.199999999999999">
      <c r="B67" s="20"/>
      <c r="L67" s="20"/>
      <c r="AZ67" s="93" t="s">
        <v>269</v>
      </c>
      <c r="BA67" s="93" t="s">
        <v>1</v>
      </c>
      <c r="BB67" s="93" t="s">
        <v>1</v>
      </c>
      <c r="BC67" s="93" t="s">
        <v>270</v>
      </c>
      <c r="BD67" s="93" t="s">
        <v>86</v>
      </c>
    </row>
    <row r="68" spans="2:56" ht="10.199999999999999">
      <c r="B68" s="20"/>
      <c r="L68" s="20"/>
      <c r="AZ68" s="93" t="s">
        <v>271</v>
      </c>
      <c r="BA68" s="93" t="s">
        <v>1</v>
      </c>
      <c r="BB68" s="93" t="s">
        <v>1</v>
      </c>
      <c r="BC68" s="93" t="s">
        <v>272</v>
      </c>
      <c r="BD68" s="93" t="s">
        <v>86</v>
      </c>
    </row>
    <row r="69" spans="2:56" ht="10.199999999999999">
      <c r="B69" s="20"/>
      <c r="L69" s="20"/>
      <c r="AZ69" s="93" t="s">
        <v>273</v>
      </c>
      <c r="BA69" s="93" t="s">
        <v>1</v>
      </c>
      <c r="BB69" s="93" t="s">
        <v>1</v>
      </c>
      <c r="BC69" s="93" t="s">
        <v>274</v>
      </c>
      <c r="BD69" s="93" t="s">
        <v>86</v>
      </c>
    </row>
    <row r="70" spans="2:56" ht="10.199999999999999">
      <c r="B70" s="20"/>
      <c r="L70" s="20"/>
      <c r="AZ70" s="93" t="s">
        <v>275</v>
      </c>
      <c r="BA70" s="93" t="s">
        <v>1</v>
      </c>
      <c r="BB70" s="93" t="s">
        <v>1</v>
      </c>
      <c r="BC70" s="93" t="s">
        <v>276</v>
      </c>
      <c r="BD70" s="93" t="s">
        <v>86</v>
      </c>
    </row>
    <row r="71" spans="2:56" ht="10.199999999999999">
      <c r="B71" s="20"/>
      <c r="L71" s="20"/>
      <c r="AZ71" s="93" t="s">
        <v>277</v>
      </c>
      <c r="BA71" s="93" t="s">
        <v>1</v>
      </c>
      <c r="BB71" s="93" t="s">
        <v>1</v>
      </c>
      <c r="BC71" s="93" t="s">
        <v>278</v>
      </c>
      <c r="BD71" s="93" t="s">
        <v>86</v>
      </c>
    </row>
    <row r="72" spans="2:56" ht="10.199999999999999">
      <c r="B72" s="20"/>
      <c r="L72" s="20"/>
      <c r="AZ72" s="93" t="s">
        <v>279</v>
      </c>
      <c r="BA72" s="93" t="s">
        <v>1</v>
      </c>
      <c r="BB72" s="93" t="s">
        <v>1</v>
      </c>
      <c r="BC72" s="93" t="s">
        <v>280</v>
      </c>
      <c r="BD72" s="93" t="s">
        <v>86</v>
      </c>
    </row>
    <row r="73" spans="2:56" ht="10.199999999999999">
      <c r="B73" s="20"/>
      <c r="L73" s="20"/>
      <c r="AZ73" s="93" t="s">
        <v>281</v>
      </c>
      <c r="BA73" s="93" t="s">
        <v>1</v>
      </c>
      <c r="BB73" s="93" t="s">
        <v>1</v>
      </c>
      <c r="BC73" s="93" t="s">
        <v>282</v>
      </c>
      <c r="BD73" s="93" t="s">
        <v>86</v>
      </c>
    </row>
    <row r="74" spans="2:56" ht="10.199999999999999">
      <c r="B74" s="20"/>
      <c r="L74" s="20"/>
      <c r="AZ74" s="93" t="s">
        <v>283</v>
      </c>
      <c r="BA74" s="93" t="s">
        <v>1</v>
      </c>
      <c r="BB74" s="93" t="s">
        <v>1</v>
      </c>
      <c r="BC74" s="93" t="s">
        <v>284</v>
      </c>
      <c r="BD74" s="93" t="s">
        <v>86</v>
      </c>
    </row>
    <row r="75" spans="2:56" ht="10.199999999999999">
      <c r="B75" s="20"/>
      <c r="L75" s="20"/>
      <c r="AZ75" s="93" t="s">
        <v>285</v>
      </c>
      <c r="BA75" s="93" t="s">
        <v>1</v>
      </c>
      <c r="BB75" s="93" t="s">
        <v>1</v>
      </c>
      <c r="BC75" s="93" t="s">
        <v>286</v>
      </c>
      <c r="BD75" s="93" t="s">
        <v>86</v>
      </c>
    </row>
    <row r="76" spans="2:56" s="1" customFormat="1" ht="13.2">
      <c r="B76" s="32"/>
      <c r="D76" s="43" t="s">
        <v>51</v>
      </c>
      <c r="E76" s="34"/>
      <c r="F76" s="105" t="s">
        <v>52</v>
      </c>
      <c r="G76" s="43" t="s">
        <v>51</v>
      </c>
      <c r="H76" s="34"/>
      <c r="I76" s="34"/>
      <c r="J76" s="106" t="s">
        <v>52</v>
      </c>
      <c r="K76" s="34"/>
      <c r="L76" s="32"/>
      <c r="AZ76" s="93" t="s">
        <v>287</v>
      </c>
      <c r="BA76" s="93" t="s">
        <v>1</v>
      </c>
      <c r="BB76" s="93" t="s">
        <v>1</v>
      </c>
      <c r="BC76" s="93" t="s">
        <v>288</v>
      </c>
      <c r="BD76" s="93" t="s">
        <v>86</v>
      </c>
    </row>
    <row r="77" spans="2:56" s="1" customFormat="1" ht="14.4" customHeight="1">
      <c r="B77" s="44"/>
      <c r="C77" s="45"/>
      <c r="D77" s="45"/>
      <c r="E77" s="45"/>
      <c r="F77" s="45"/>
      <c r="G77" s="45"/>
      <c r="H77" s="45"/>
      <c r="I77" s="45"/>
      <c r="J77" s="45"/>
      <c r="K77" s="45"/>
      <c r="L77" s="32"/>
      <c r="AZ77" s="93" t="s">
        <v>289</v>
      </c>
      <c r="BA77" s="93" t="s">
        <v>1</v>
      </c>
      <c r="BB77" s="93" t="s">
        <v>1</v>
      </c>
      <c r="BC77" s="93" t="s">
        <v>290</v>
      </c>
      <c r="BD77" s="93" t="s">
        <v>86</v>
      </c>
    </row>
    <row r="78" spans="2:56" ht="10.199999999999999">
      <c r="AZ78" s="93" t="s">
        <v>291</v>
      </c>
      <c r="BA78" s="93" t="s">
        <v>1</v>
      </c>
      <c r="BB78" s="93" t="s">
        <v>1</v>
      </c>
      <c r="BC78" s="93" t="s">
        <v>292</v>
      </c>
      <c r="BD78" s="93" t="s">
        <v>86</v>
      </c>
    </row>
    <row r="79" spans="2:56" ht="10.199999999999999">
      <c r="AZ79" s="93" t="s">
        <v>293</v>
      </c>
      <c r="BA79" s="93" t="s">
        <v>1</v>
      </c>
      <c r="BB79" s="93" t="s">
        <v>1</v>
      </c>
      <c r="BC79" s="93" t="s">
        <v>294</v>
      </c>
      <c r="BD79" s="93" t="s">
        <v>86</v>
      </c>
    </row>
    <row r="80" spans="2:56" ht="10.199999999999999">
      <c r="AZ80" s="93" t="s">
        <v>295</v>
      </c>
      <c r="BA80" s="93" t="s">
        <v>1</v>
      </c>
      <c r="BB80" s="93" t="s">
        <v>1</v>
      </c>
      <c r="BC80" s="93" t="s">
        <v>296</v>
      </c>
      <c r="BD80" s="93" t="s">
        <v>86</v>
      </c>
    </row>
    <row r="81" spans="2:56" s="1" customFormat="1" ht="6.9" customHeight="1">
      <c r="B81" s="46"/>
      <c r="C81" s="47"/>
      <c r="D81" s="47"/>
      <c r="E81" s="47"/>
      <c r="F81" s="47"/>
      <c r="G81" s="47"/>
      <c r="H81" s="47"/>
      <c r="I81" s="47"/>
      <c r="J81" s="47"/>
      <c r="K81" s="47"/>
      <c r="L81" s="32"/>
      <c r="AZ81" s="93" t="s">
        <v>297</v>
      </c>
      <c r="BA81" s="93" t="s">
        <v>1</v>
      </c>
      <c r="BB81" s="93" t="s">
        <v>1</v>
      </c>
      <c r="BC81" s="93" t="s">
        <v>298</v>
      </c>
      <c r="BD81" s="93" t="s">
        <v>86</v>
      </c>
    </row>
    <row r="82" spans="2:56" s="1" customFormat="1" ht="24.9" customHeight="1">
      <c r="B82" s="32"/>
      <c r="C82" s="21" t="s">
        <v>299</v>
      </c>
      <c r="L82" s="32"/>
      <c r="AZ82" s="93" t="s">
        <v>300</v>
      </c>
      <c r="BA82" s="93" t="s">
        <v>1</v>
      </c>
      <c r="BB82" s="93" t="s">
        <v>1</v>
      </c>
      <c r="BC82" s="93" t="s">
        <v>301</v>
      </c>
      <c r="BD82" s="93" t="s">
        <v>86</v>
      </c>
    </row>
    <row r="83" spans="2:56" s="1" customFormat="1" ht="6.9" customHeight="1">
      <c r="B83" s="32"/>
      <c r="L83" s="32"/>
      <c r="AZ83" s="93" t="s">
        <v>302</v>
      </c>
      <c r="BA83" s="93" t="s">
        <v>1</v>
      </c>
      <c r="BB83" s="93" t="s">
        <v>1</v>
      </c>
      <c r="BC83" s="93" t="s">
        <v>303</v>
      </c>
      <c r="BD83" s="93" t="s">
        <v>86</v>
      </c>
    </row>
    <row r="84" spans="2:56" s="1" customFormat="1" ht="12" customHeight="1">
      <c r="B84" s="32"/>
      <c r="C84" s="27" t="s">
        <v>16</v>
      </c>
      <c r="L84" s="32"/>
      <c r="AZ84" s="93" t="s">
        <v>304</v>
      </c>
      <c r="BA84" s="93" t="s">
        <v>1</v>
      </c>
      <c r="BB84" s="93" t="s">
        <v>1</v>
      </c>
      <c r="BC84" s="93" t="s">
        <v>305</v>
      </c>
      <c r="BD84" s="93" t="s">
        <v>86</v>
      </c>
    </row>
    <row r="85" spans="2:56" s="1" customFormat="1" ht="16.5" customHeight="1">
      <c r="B85" s="32"/>
      <c r="E85" s="256" t="str">
        <f>E7</f>
        <v>Rekonstrukce Kounicova domu, Berkova ul. č.p. 100, Česká Lípa</v>
      </c>
      <c r="F85" s="257"/>
      <c r="G85" s="257"/>
      <c r="H85" s="257"/>
      <c r="L85" s="32"/>
      <c r="AZ85" s="93" t="s">
        <v>306</v>
      </c>
      <c r="BA85" s="93" t="s">
        <v>1</v>
      </c>
      <c r="BB85" s="93" t="s">
        <v>1</v>
      </c>
      <c r="BC85" s="93" t="s">
        <v>307</v>
      </c>
      <c r="BD85" s="93" t="s">
        <v>86</v>
      </c>
    </row>
    <row r="86" spans="2:56" s="1" customFormat="1" ht="12" customHeight="1">
      <c r="B86" s="32"/>
      <c r="C86" s="27" t="s">
        <v>151</v>
      </c>
      <c r="L86" s="32"/>
      <c r="AZ86" s="93" t="s">
        <v>308</v>
      </c>
      <c r="BA86" s="93" t="s">
        <v>1</v>
      </c>
      <c r="BB86" s="93" t="s">
        <v>1</v>
      </c>
      <c r="BC86" s="93" t="s">
        <v>309</v>
      </c>
      <c r="BD86" s="93" t="s">
        <v>86</v>
      </c>
    </row>
    <row r="87" spans="2:56" s="1" customFormat="1" ht="16.5" customHeight="1">
      <c r="B87" s="32"/>
      <c r="E87" s="219" t="str">
        <f>E9</f>
        <v>00 - Bourací práce</v>
      </c>
      <c r="F87" s="258"/>
      <c r="G87" s="258"/>
      <c r="H87" s="258"/>
      <c r="L87" s="32"/>
      <c r="AZ87" s="93" t="s">
        <v>310</v>
      </c>
      <c r="BA87" s="93" t="s">
        <v>1</v>
      </c>
      <c r="BB87" s="93" t="s">
        <v>1</v>
      </c>
      <c r="BC87" s="93" t="s">
        <v>311</v>
      </c>
      <c r="BD87" s="93" t="s">
        <v>86</v>
      </c>
    </row>
    <row r="88" spans="2:56" s="1" customFormat="1" ht="6.9" customHeight="1">
      <c r="B88" s="32"/>
      <c r="L88" s="32"/>
      <c r="AZ88" s="93" t="s">
        <v>312</v>
      </c>
      <c r="BA88" s="93" t="s">
        <v>1</v>
      </c>
      <c r="BB88" s="93" t="s">
        <v>1</v>
      </c>
      <c r="BC88" s="93" t="s">
        <v>313</v>
      </c>
      <c r="BD88" s="93" t="s">
        <v>86</v>
      </c>
    </row>
    <row r="89" spans="2:56" s="1" customFormat="1" ht="12" customHeight="1">
      <c r="B89" s="32"/>
      <c r="C89" s="27" t="s">
        <v>20</v>
      </c>
      <c r="F89" s="25" t="str">
        <f>F12</f>
        <v>Berkova ul. č.p. 100</v>
      </c>
      <c r="I89" s="27" t="s">
        <v>22</v>
      </c>
      <c r="J89" s="52" t="str">
        <f>IF(J12="","",J12)</f>
        <v>5. 12. 2022</v>
      </c>
      <c r="L89" s="32"/>
    </row>
    <row r="90" spans="2:56" s="1" customFormat="1" ht="6.9" customHeight="1">
      <c r="B90" s="32"/>
      <c r="L90" s="32"/>
    </row>
    <row r="91" spans="2:56" s="1" customFormat="1" ht="25.65" customHeight="1">
      <c r="B91" s="32"/>
      <c r="C91" s="27" t="s">
        <v>24</v>
      </c>
      <c r="F91" s="25" t="str">
        <f>E15</f>
        <v>Město Česká Lípa</v>
      </c>
      <c r="I91" s="27" t="s">
        <v>30</v>
      </c>
      <c r="J91" s="30" t="str">
        <f>E21</f>
        <v>DigiTry Art Technologies s.r.o.</v>
      </c>
      <c r="L91" s="32"/>
    </row>
    <row r="92" spans="2:56" s="1" customFormat="1" ht="15.15" customHeight="1">
      <c r="B92" s="32"/>
      <c r="C92" s="27" t="s">
        <v>28</v>
      </c>
      <c r="F92" s="25" t="str">
        <f>IF(E18="","",E18)</f>
        <v>Vyplň údaj</v>
      </c>
      <c r="I92" s="27" t="s">
        <v>33</v>
      </c>
      <c r="J92" s="30" t="str">
        <f>E24</f>
        <v>Ing. Jan Duben</v>
      </c>
      <c r="L92" s="32"/>
    </row>
    <row r="93" spans="2:56" s="1" customFormat="1" ht="10.35" customHeight="1">
      <c r="B93" s="32"/>
      <c r="L93" s="32"/>
    </row>
    <row r="94" spans="2:56" s="1" customFormat="1" ht="29.25" customHeight="1">
      <c r="B94" s="32"/>
      <c r="C94" s="107" t="s">
        <v>314</v>
      </c>
      <c r="D94" s="99"/>
      <c r="E94" s="99"/>
      <c r="F94" s="99"/>
      <c r="G94" s="99"/>
      <c r="H94" s="99"/>
      <c r="I94" s="99"/>
      <c r="J94" s="108" t="s">
        <v>315</v>
      </c>
      <c r="K94" s="99"/>
      <c r="L94" s="32"/>
    </row>
    <row r="95" spans="2:56" s="1" customFormat="1" ht="10.35" customHeight="1">
      <c r="B95" s="32"/>
      <c r="L95" s="32"/>
    </row>
    <row r="96" spans="2:56" s="1" customFormat="1" ht="22.8" customHeight="1">
      <c r="B96" s="32"/>
      <c r="C96" s="109" t="s">
        <v>316</v>
      </c>
      <c r="J96" s="66">
        <f>J133</f>
        <v>0</v>
      </c>
      <c r="L96" s="32"/>
      <c r="AU96" s="17" t="s">
        <v>317</v>
      </c>
    </row>
    <row r="97" spans="2:12" s="8" customFormat="1" ht="24.9" customHeight="1">
      <c r="B97" s="110"/>
      <c r="D97" s="111" t="s">
        <v>318</v>
      </c>
      <c r="E97" s="112"/>
      <c r="F97" s="112"/>
      <c r="G97" s="112"/>
      <c r="H97" s="112"/>
      <c r="I97" s="112"/>
      <c r="J97" s="113">
        <f>J134</f>
        <v>0</v>
      </c>
      <c r="L97" s="110"/>
    </row>
    <row r="98" spans="2:12" s="9" customFormat="1" ht="19.95" customHeight="1">
      <c r="B98" s="114"/>
      <c r="D98" s="115" t="s">
        <v>319</v>
      </c>
      <c r="E98" s="116"/>
      <c r="F98" s="116"/>
      <c r="G98" s="116"/>
      <c r="H98" s="116"/>
      <c r="I98" s="116"/>
      <c r="J98" s="117">
        <f>J135</f>
        <v>0</v>
      </c>
      <c r="L98" s="114"/>
    </row>
    <row r="99" spans="2:12" s="9" customFormat="1" ht="19.95" customHeight="1">
      <c r="B99" s="114"/>
      <c r="D99" s="115" t="s">
        <v>320</v>
      </c>
      <c r="E99" s="116"/>
      <c r="F99" s="116"/>
      <c r="G99" s="116"/>
      <c r="H99" s="116"/>
      <c r="I99" s="116"/>
      <c r="J99" s="117">
        <f>J240</f>
        <v>0</v>
      </c>
      <c r="L99" s="114"/>
    </row>
    <row r="100" spans="2:12" s="9" customFormat="1" ht="19.95" customHeight="1">
      <c r="B100" s="114"/>
      <c r="D100" s="115" t="s">
        <v>321</v>
      </c>
      <c r="E100" s="116"/>
      <c r="F100" s="116"/>
      <c r="G100" s="116"/>
      <c r="H100" s="116"/>
      <c r="I100" s="116"/>
      <c r="J100" s="117">
        <f>J244</f>
        <v>0</v>
      </c>
      <c r="L100" s="114"/>
    </row>
    <row r="101" spans="2:12" s="9" customFormat="1" ht="19.95" customHeight="1">
      <c r="B101" s="114"/>
      <c r="D101" s="115" t="s">
        <v>322</v>
      </c>
      <c r="E101" s="116"/>
      <c r="F101" s="116"/>
      <c r="G101" s="116"/>
      <c r="H101" s="116"/>
      <c r="I101" s="116"/>
      <c r="J101" s="117">
        <f>J547</f>
        <v>0</v>
      </c>
      <c r="L101" s="114"/>
    </row>
    <row r="102" spans="2:12" s="9" customFormat="1" ht="19.95" customHeight="1">
      <c r="B102" s="114"/>
      <c r="D102" s="115" t="s">
        <v>323</v>
      </c>
      <c r="E102" s="116"/>
      <c r="F102" s="116"/>
      <c r="G102" s="116"/>
      <c r="H102" s="116"/>
      <c r="I102" s="116"/>
      <c r="J102" s="117">
        <f>J561</f>
        <v>0</v>
      </c>
      <c r="L102" s="114"/>
    </row>
    <row r="103" spans="2:12" s="8" customFormat="1" ht="24.9" customHeight="1">
      <c r="B103" s="110"/>
      <c r="D103" s="111" t="s">
        <v>324</v>
      </c>
      <c r="E103" s="112"/>
      <c r="F103" s="112"/>
      <c r="G103" s="112"/>
      <c r="H103" s="112"/>
      <c r="I103" s="112"/>
      <c r="J103" s="113">
        <f>J564</f>
        <v>0</v>
      </c>
      <c r="L103" s="110"/>
    </row>
    <row r="104" spans="2:12" s="9" customFormat="1" ht="19.95" customHeight="1">
      <c r="B104" s="114"/>
      <c r="D104" s="115" t="s">
        <v>325</v>
      </c>
      <c r="E104" s="116"/>
      <c r="F104" s="116"/>
      <c r="G104" s="116"/>
      <c r="H104" s="116"/>
      <c r="I104" s="116"/>
      <c r="J104" s="117">
        <f>J565</f>
        <v>0</v>
      </c>
      <c r="L104" s="114"/>
    </row>
    <row r="105" spans="2:12" s="9" customFormat="1" ht="19.95" customHeight="1">
      <c r="B105" s="114"/>
      <c r="D105" s="115" t="s">
        <v>326</v>
      </c>
      <c r="E105" s="116"/>
      <c r="F105" s="116"/>
      <c r="G105" s="116"/>
      <c r="H105" s="116"/>
      <c r="I105" s="116"/>
      <c r="J105" s="117">
        <f>J578</f>
        <v>0</v>
      </c>
      <c r="L105" s="114"/>
    </row>
    <row r="106" spans="2:12" s="9" customFormat="1" ht="19.95" customHeight="1">
      <c r="B106" s="114"/>
      <c r="D106" s="115" t="s">
        <v>327</v>
      </c>
      <c r="E106" s="116"/>
      <c r="F106" s="116"/>
      <c r="G106" s="116"/>
      <c r="H106" s="116"/>
      <c r="I106" s="116"/>
      <c r="J106" s="117">
        <f>J626</f>
        <v>0</v>
      </c>
      <c r="L106" s="114"/>
    </row>
    <row r="107" spans="2:12" s="9" customFormat="1" ht="19.95" customHeight="1">
      <c r="B107" s="114"/>
      <c r="D107" s="115" t="s">
        <v>328</v>
      </c>
      <c r="E107" s="116"/>
      <c r="F107" s="116"/>
      <c r="G107" s="116"/>
      <c r="H107" s="116"/>
      <c r="I107" s="116"/>
      <c r="J107" s="117">
        <f>J638</f>
        <v>0</v>
      </c>
      <c r="L107" s="114"/>
    </row>
    <row r="108" spans="2:12" s="9" customFormat="1" ht="19.95" customHeight="1">
      <c r="B108" s="114"/>
      <c r="D108" s="115" t="s">
        <v>329</v>
      </c>
      <c r="E108" s="116"/>
      <c r="F108" s="116"/>
      <c r="G108" s="116"/>
      <c r="H108" s="116"/>
      <c r="I108" s="116"/>
      <c r="J108" s="117">
        <f>J646</f>
        <v>0</v>
      </c>
      <c r="L108" s="114"/>
    </row>
    <row r="109" spans="2:12" s="9" customFormat="1" ht="19.95" customHeight="1">
      <c r="B109" s="114"/>
      <c r="D109" s="115" t="s">
        <v>330</v>
      </c>
      <c r="E109" s="116"/>
      <c r="F109" s="116"/>
      <c r="G109" s="116"/>
      <c r="H109" s="116"/>
      <c r="I109" s="116"/>
      <c r="J109" s="117">
        <f>J650</f>
        <v>0</v>
      </c>
      <c r="L109" s="114"/>
    </row>
    <row r="110" spans="2:12" s="9" customFormat="1" ht="19.95" customHeight="1">
      <c r="B110" s="114"/>
      <c r="D110" s="115" t="s">
        <v>331</v>
      </c>
      <c r="E110" s="116"/>
      <c r="F110" s="116"/>
      <c r="G110" s="116"/>
      <c r="H110" s="116"/>
      <c r="I110" s="116"/>
      <c r="J110" s="117">
        <f>J654</f>
        <v>0</v>
      </c>
      <c r="L110" s="114"/>
    </row>
    <row r="111" spans="2:12" s="9" customFormat="1" ht="19.95" customHeight="1">
      <c r="B111" s="114"/>
      <c r="D111" s="115" t="s">
        <v>332</v>
      </c>
      <c r="E111" s="116"/>
      <c r="F111" s="116"/>
      <c r="G111" s="116"/>
      <c r="H111" s="116"/>
      <c r="I111" s="116"/>
      <c r="J111" s="117">
        <f>J661</f>
        <v>0</v>
      </c>
      <c r="L111" s="114"/>
    </row>
    <row r="112" spans="2:12" s="9" customFormat="1" ht="19.95" customHeight="1">
      <c r="B112" s="114"/>
      <c r="D112" s="115" t="s">
        <v>333</v>
      </c>
      <c r="E112" s="116"/>
      <c r="F112" s="116"/>
      <c r="G112" s="116"/>
      <c r="H112" s="116"/>
      <c r="I112" s="116"/>
      <c r="J112" s="117">
        <f>J680</f>
        <v>0</v>
      </c>
      <c r="L112" s="114"/>
    </row>
    <row r="113" spans="2:12" s="9" customFormat="1" ht="19.95" customHeight="1">
      <c r="B113" s="114"/>
      <c r="D113" s="115" t="s">
        <v>334</v>
      </c>
      <c r="E113" s="116"/>
      <c r="F113" s="116"/>
      <c r="G113" s="116"/>
      <c r="H113" s="116"/>
      <c r="I113" s="116"/>
      <c r="J113" s="117">
        <f>J689</f>
        <v>0</v>
      </c>
      <c r="L113" s="114"/>
    </row>
    <row r="114" spans="2:12" s="1" customFormat="1" ht="21.75" customHeight="1">
      <c r="B114" s="32"/>
      <c r="L114" s="32"/>
    </row>
    <row r="115" spans="2:12" s="1" customFormat="1" ht="6.9" customHeight="1">
      <c r="B115" s="44"/>
      <c r="C115" s="45"/>
      <c r="D115" s="45"/>
      <c r="E115" s="45"/>
      <c r="F115" s="45"/>
      <c r="G115" s="45"/>
      <c r="H115" s="45"/>
      <c r="I115" s="45"/>
      <c r="J115" s="45"/>
      <c r="K115" s="45"/>
      <c r="L115" s="32"/>
    </row>
    <row r="119" spans="2:12" s="1" customFormat="1" ht="6.9" customHeight="1">
      <c r="B119" s="46"/>
      <c r="C119" s="47"/>
      <c r="D119" s="47"/>
      <c r="E119" s="47"/>
      <c r="F119" s="47"/>
      <c r="G119" s="47"/>
      <c r="H119" s="47"/>
      <c r="I119" s="47"/>
      <c r="J119" s="47"/>
      <c r="K119" s="47"/>
      <c r="L119" s="32"/>
    </row>
    <row r="120" spans="2:12" s="1" customFormat="1" ht="24.9" customHeight="1">
      <c r="B120" s="32"/>
      <c r="C120" s="21" t="s">
        <v>335</v>
      </c>
      <c r="L120" s="32"/>
    </row>
    <row r="121" spans="2:12" s="1" customFormat="1" ht="6.9" customHeight="1">
      <c r="B121" s="32"/>
      <c r="L121" s="32"/>
    </row>
    <row r="122" spans="2:12" s="1" customFormat="1" ht="12" customHeight="1">
      <c r="B122" s="32"/>
      <c r="C122" s="27" t="s">
        <v>16</v>
      </c>
      <c r="L122" s="32"/>
    </row>
    <row r="123" spans="2:12" s="1" customFormat="1" ht="16.5" customHeight="1">
      <c r="B123" s="32"/>
      <c r="E123" s="256" t="str">
        <f>E7</f>
        <v>Rekonstrukce Kounicova domu, Berkova ul. č.p. 100, Česká Lípa</v>
      </c>
      <c r="F123" s="257"/>
      <c r="G123" s="257"/>
      <c r="H123" s="257"/>
      <c r="L123" s="32"/>
    </row>
    <row r="124" spans="2:12" s="1" customFormat="1" ht="12" customHeight="1">
      <c r="B124" s="32"/>
      <c r="C124" s="27" t="s">
        <v>151</v>
      </c>
      <c r="L124" s="32"/>
    </row>
    <row r="125" spans="2:12" s="1" customFormat="1" ht="16.5" customHeight="1">
      <c r="B125" s="32"/>
      <c r="E125" s="219" t="str">
        <f>E9</f>
        <v>00 - Bourací práce</v>
      </c>
      <c r="F125" s="258"/>
      <c r="G125" s="258"/>
      <c r="H125" s="258"/>
      <c r="L125" s="32"/>
    </row>
    <row r="126" spans="2:12" s="1" customFormat="1" ht="6.9" customHeight="1">
      <c r="B126" s="32"/>
      <c r="L126" s="32"/>
    </row>
    <row r="127" spans="2:12" s="1" customFormat="1" ht="12" customHeight="1">
      <c r="B127" s="32"/>
      <c r="C127" s="27" t="s">
        <v>20</v>
      </c>
      <c r="F127" s="25" t="str">
        <f>F12</f>
        <v>Berkova ul. č.p. 100</v>
      </c>
      <c r="I127" s="27" t="s">
        <v>22</v>
      </c>
      <c r="J127" s="52" t="str">
        <f>IF(J12="","",J12)</f>
        <v>5. 12. 2022</v>
      </c>
      <c r="L127" s="32"/>
    </row>
    <row r="128" spans="2:12" s="1" customFormat="1" ht="6.9" customHeight="1">
      <c r="B128" s="32"/>
      <c r="L128" s="32"/>
    </row>
    <row r="129" spans="2:65" s="1" customFormat="1" ht="25.65" customHeight="1">
      <c r="B129" s="32"/>
      <c r="C129" s="27" t="s">
        <v>24</v>
      </c>
      <c r="F129" s="25" t="str">
        <f>E15</f>
        <v>Město Česká Lípa</v>
      </c>
      <c r="I129" s="27" t="s">
        <v>30</v>
      </c>
      <c r="J129" s="30" t="str">
        <f>E21</f>
        <v>DigiTry Art Technologies s.r.o.</v>
      </c>
      <c r="L129" s="32"/>
    </row>
    <row r="130" spans="2:65" s="1" customFormat="1" ht="15.15" customHeight="1">
      <c r="B130" s="32"/>
      <c r="C130" s="27" t="s">
        <v>28</v>
      </c>
      <c r="F130" s="25" t="str">
        <f>IF(E18="","",E18)</f>
        <v>Vyplň údaj</v>
      </c>
      <c r="I130" s="27" t="s">
        <v>33</v>
      </c>
      <c r="J130" s="30" t="str">
        <f>E24</f>
        <v>Ing. Jan Duben</v>
      </c>
      <c r="L130" s="32"/>
    </row>
    <row r="131" spans="2:65" s="1" customFormat="1" ht="10.35" customHeight="1">
      <c r="B131" s="32"/>
      <c r="L131" s="32"/>
    </row>
    <row r="132" spans="2:65" s="10" customFormat="1" ht="29.25" customHeight="1">
      <c r="B132" s="118"/>
      <c r="C132" s="119" t="s">
        <v>336</v>
      </c>
      <c r="D132" s="120" t="s">
        <v>61</v>
      </c>
      <c r="E132" s="120" t="s">
        <v>57</v>
      </c>
      <c r="F132" s="120" t="s">
        <v>58</v>
      </c>
      <c r="G132" s="120" t="s">
        <v>337</v>
      </c>
      <c r="H132" s="120" t="s">
        <v>338</v>
      </c>
      <c r="I132" s="120" t="s">
        <v>339</v>
      </c>
      <c r="J132" s="120" t="s">
        <v>315</v>
      </c>
      <c r="K132" s="121" t="s">
        <v>340</v>
      </c>
      <c r="L132" s="118"/>
      <c r="M132" s="59" t="s">
        <v>1</v>
      </c>
      <c r="N132" s="60" t="s">
        <v>40</v>
      </c>
      <c r="O132" s="60" t="s">
        <v>341</v>
      </c>
      <c r="P132" s="60" t="s">
        <v>342</v>
      </c>
      <c r="Q132" s="60" t="s">
        <v>343</v>
      </c>
      <c r="R132" s="60" t="s">
        <v>344</v>
      </c>
      <c r="S132" s="60" t="s">
        <v>345</v>
      </c>
      <c r="T132" s="61" t="s">
        <v>346</v>
      </c>
    </row>
    <row r="133" spans="2:65" s="1" customFormat="1" ht="22.8" customHeight="1">
      <c r="B133" s="32"/>
      <c r="C133" s="64" t="s">
        <v>347</v>
      </c>
      <c r="J133" s="122">
        <f>BK133</f>
        <v>0</v>
      </c>
      <c r="L133" s="32"/>
      <c r="M133" s="62"/>
      <c r="N133" s="53"/>
      <c r="O133" s="53"/>
      <c r="P133" s="123">
        <f>P134+P564</f>
        <v>0</v>
      </c>
      <c r="Q133" s="53"/>
      <c r="R133" s="123">
        <f>R134+R564</f>
        <v>14.762191850000001</v>
      </c>
      <c r="S133" s="53"/>
      <c r="T133" s="124">
        <f>T134+T564</f>
        <v>1182.1041000399998</v>
      </c>
      <c r="AT133" s="17" t="s">
        <v>75</v>
      </c>
      <c r="AU133" s="17" t="s">
        <v>317</v>
      </c>
      <c r="BK133" s="125">
        <f>BK134+BK564</f>
        <v>0</v>
      </c>
    </row>
    <row r="134" spans="2:65" s="11" customFormat="1" ht="25.95" customHeight="1">
      <c r="B134" s="126"/>
      <c r="D134" s="127" t="s">
        <v>75</v>
      </c>
      <c r="E134" s="128" t="s">
        <v>348</v>
      </c>
      <c r="F134" s="128" t="s">
        <v>349</v>
      </c>
      <c r="I134" s="129"/>
      <c r="J134" s="130">
        <f>BK134</f>
        <v>0</v>
      </c>
      <c r="L134" s="126"/>
      <c r="M134" s="131"/>
      <c r="P134" s="132">
        <f>P135+P240+P244+P547+P561</f>
        <v>0</v>
      </c>
      <c r="R134" s="132">
        <f>R135+R240+R244+R547+R561</f>
        <v>9.7261978500000001</v>
      </c>
      <c r="T134" s="133">
        <f>T135+T240+T244+T547+T561</f>
        <v>1105.9977776399999</v>
      </c>
      <c r="AR134" s="127" t="s">
        <v>84</v>
      </c>
      <c r="AT134" s="134" t="s">
        <v>75</v>
      </c>
      <c r="AU134" s="134" t="s">
        <v>76</v>
      </c>
      <c r="AY134" s="127" t="s">
        <v>350</v>
      </c>
      <c r="BK134" s="135">
        <f>BK135+BK240+BK244+BK547+BK561</f>
        <v>0</v>
      </c>
    </row>
    <row r="135" spans="2:65" s="11" customFormat="1" ht="22.8" customHeight="1">
      <c r="B135" s="126"/>
      <c r="D135" s="127" t="s">
        <v>75</v>
      </c>
      <c r="E135" s="136" t="s">
        <v>84</v>
      </c>
      <c r="F135" s="136" t="s">
        <v>351</v>
      </c>
      <c r="I135" s="129"/>
      <c r="J135" s="137">
        <f>BK135</f>
        <v>0</v>
      </c>
      <c r="L135" s="126"/>
      <c r="M135" s="131"/>
      <c r="P135" s="132">
        <f>SUM(P136:P239)</f>
        <v>0</v>
      </c>
      <c r="R135" s="132">
        <f>SUM(R136:R239)</f>
        <v>0</v>
      </c>
      <c r="T135" s="133">
        <f>SUM(T136:T239)</f>
        <v>56.587699999999998</v>
      </c>
      <c r="AR135" s="127" t="s">
        <v>84</v>
      </c>
      <c r="AT135" s="134" t="s">
        <v>75</v>
      </c>
      <c r="AU135" s="134" t="s">
        <v>84</v>
      </c>
      <c r="AY135" s="127" t="s">
        <v>350</v>
      </c>
      <c r="BK135" s="135">
        <f>SUM(BK136:BK239)</f>
        <v>0</v>
      </c>
    </row>
    <row r="136" spans="2:65" s="1" customFormat="1" ht="24.15" customHeight="1">
      <c r="B136" s="32"/>
      <c r="C136" s="138" t="s">
        <v>84</v>
      </c>
      <c r="D136" s="138" t="s">
        <v>352</v>
      </c>
      <c r="E136" s="139" t="s">
        <v>353</v>
      </c>
      <c r="F136" s="140" t="s">
        <v>354</v>
      </c>
      <c r="G136" s="141" t="s">
        <v>355</v>
      </c>
      <c r="H136" s="142">
        <v>164.60499999999999</v>
      </c>
      <c r="I136" s="143"/>
      <c r="J136" s="144">
        <f>ROUND(I136*H136,2)</f>
        <v>0</v>
      </c>
      <c r="K136" s="140" t="s">
        <v>356</v>
      </c>
      <c r="L136" s="32"/>
      <c r="M136" s="145" t="s">
        <v>1</v>
      </c>
      <c r="N136" s="146" t="s">
        <v>41</v>
      </c>
      <c r="P136" s="147">
        <f>O136*H136</f>
        <v>0</v>
      </c>
      <c r="Q136" s="147">
        <v>0</v>
      </c>
      <c r="R136" s="147">
        <f>Q136*H136</f>
        <v>0</v>
      </c>
      <c r="S136" s="147">
        <v>0.26</v>
      </c>
      <c r="T136" s="148">
        <f>S136*H136</f>
        <v>42.7973</v>
      </c>
      <c r="AR136" s="149" t="s">
        <v>357</v>
      </c>
      <c r="AT136" s="149" t="s">
        <v>352</v>
      </c>
      <c r="AU136" s="149" t="s">
        <v>86</v>
      </c>
      <c r="AY136" s="17" t="s">
        <v>350</v>
      </c>
      <c r="BE136" s="150">
        <f>IF(N136="základní",J136,0)</f>
        <v>0</v>
      </c>
      <c r="BF136" s="150">
        <f>IF(N136="snížená",J136,0)</f>
        <v>0</v>
      </c>
      <c r="BG136" s="150">
        <f>IF(N136="zákl. přenesená",J136,0)</f>
        <v>0</v>
      </c>
      <c r="BH136" s="150">
        <f>IF(N136="sníž. přenesená",J136,0)</f>
        <v>0</v>
      </c>
      <c r="BI136" s="150">
        <f>IF(N136="nulová",J136,0)</f>
        <v>0</v>
      </c>
      <c r="BJ136" s="17" t="s">
        <v>84</v>
      </c>
      <c r="BK136" s="150">
        <f>ROUND(I136*H136,2)</f>
        <v>0</v>
      </c>
      <c r="BL136" s="17" t="s">
        <v>357</v>
      </c>
      <c r="BM136" s="149" t="s">
        <v>358</v>
      </c>
    </row>
    <row r="137" spans="2:65" s="1" customFormat="1" ht="48">
      <c r="B137" s="32"/>
      <c r="D137" s="151" t="s">
        <v>359</v>
      </c>
      <c r="F137" s="152" t="s">
        <v>360</v>
      </c>
      <c r="I137" s="153"/>
      <c r="L137" s="32"/>
      <c r="M137" s="154"/>
      <c r="T137" s="56"/>
      <c r="AT137" s="17" t="s">
        <v>359</v>
      </c>
      <c r="AU137" s="17" t="s">
        <v>86</v>
      </c>
    </row>
    <row r="138" spans="2:65" s="12" customFormat="1" ht="20.399999999999999">
      <c r="B138" s="155"/>
      <c r="D138" s="151" t="s">
        <v>361</v>
      </c>
      <c r="E138" s="156" t="s">
        <v>145</v>
      </c>
      <c r="F138" s="157" t="s">
        <v>362</v>
      </c>
      <c r="H138" s="158">
        <v>86.44</v>
      </c>
      <c r="I138" s="159"/>
      <c r="L138" s="155"/>
      <c r="M138" s="160"/>
      <c r="T138" s="161"/>
      <c r="AT138" s="156" t="s">
        <v>361</v>
      </c>
      <c r="AU138" s="156" t="s">
        <v>86</v>
      </c>
      <c r="AV138" s="12" t="s">
        <v>86</v>
      </c>
      <c r="AW138" s="12" t="s">
        <v>32</v>
      </c>
      <c r="AX138" s="12" t="s">
        <v>76</v>
      </c>
      <c r="AY138" s="156" t="s">
        <v>350</v>
      </c>
    </row>
    <row r="139" spans="2:65" s="12" customFormat="1" ht="20.399999999999999">
      <c r="B139" s="155"/>
      <c r="D139" s="151" t="s">
        <v>361</v>
      </c>
      <c r="E139" s="156" t="s">
        <v>149</v>
      </c>
      <c r="F139" s="157" t="s">
        <v>363</v>
      </c>
      <c r="H139" s="158">
        <v>78.165000000000006</v>
      </c>
      <c r="I139" s="159"/>
      <c r="L139" s="155"/>
      <c r="M139" s="160"/>
      <c r="T139" s="161"/>
      <c r="AT139" s="156" t="s">
        <v>361</v>
      </c>
      <c r="AU139" s="156" t="s">
        <v>86</v>
      </c>
      <c r="AV139" s="12" t="s">
        <v>86</v>
      </c>
      <c r="AW139" s="12" t="s">
        <v>32</v>
      </c>
      <c r="AX139" s="12" t="s">
        <v>76</v>
      </c>
      <c r="AY139" s="156" t="s">
        <v>350</v>
      </c>
    </row>
    <row r="140" spans="2:65" s="13" customFormat="1" ht="10.199999999999999">
      <c r="B140" s="162"/>
      <c r="D140" s="151" t="s">
        <v>361</v>
      </c>
      <c r="E140" s="163" t="s">
        <v>1</v>
      </c>
      <c r="F140" s="164" t="s">
        <v>364</v>
      </c>
      <c r="H140" s="165">
        <v>164.60499999999999</v>
      </c>
      <c r="I140" s="166"/>
      <c r="L140" s="162"/>
      <c r="M140" s="167"/>
      <c r="T140" s="168"/>
      <c r="AT140" s="163" t="s">
        <v>361</v>
      </c>
      <c r="AU140" s="163" t="s">
        <v>86</v>
      </c>
      <c r="AV140" s="13" t="s">
        <v>357</v>
      </c>
      <c r="AW140" s="13" t="s">
        <v>32</v>
      </c>
      <c r="AX140" s="13" t="s">
        <v>84</v>
      </c>
      <c r="AY140" s="163" t="s">
        <v>350</v>
      </c>
    </row>
    <row r="141" spans="2:65" s="1" customFormat="1" ht="24.15" customHeight="1">
      <c r="B141" s="32"/>
      <c r="C141" s="138" t="s">
        <v>86</v>
      </c>
      <c r="D141" s="138" t="s">
        <v>352</v>
      </c>
      <c r="E141" s="139" t="s">
        <v>365</v>
      </c>
      <c r="F141" s="140" t="s">
        <v>366</v>
      </c>
      <c r="G141" s="141" t="s">
        <v>355</v>
      </c>
      <c r="H141" s="142">
        <v>43.094999999999999</v>
      </c>
      <c r="I141" s="143"/>
      <c r="J141" s="144">
        <f>ROUND(I141*H141,2)</f>
        <v>0</v>
      </c>
      <c r="K141" s="140" t="s">
        <v>356</v>
      </c>
      <c r="L141" s="32"/>
      <c r="M141" s="145" t="s">
        <v>1</v>
      </c>
      <c r="N141" s="146" t="s">
        <v>41</v>
      </c>
      <c r="P141" s="147">
        <f>O141*H141</f>
        <v>0</v>
      </c>
      <c r="Q141" s="147">
        <v>0</v>
      </c>
      <c r="R141" s="147">
        <f>Q141*H141</f>
        <v>0</v>
      </c>
      <c r="S141" s="147">
        <v>0.32</v>
      </c>
      <c r="T141" s="148">
        <f>S141*H141</f>
        <v>13.7904</v>
      </c>
      <c r="AR141" s="149" t="s">
        <v>357</v>
      </c>
      <c r="AT141" s="149" t="s">
        <v>352</v>
      </c>
      <c r="AU141" s="149" t="s">
        <v>86</v>
      </c>
      <c r="AY141" s="17" t="s">
        <v>350</v>
      </c>
      <c r="BE141" s="150">
        <f>IF(N141="základní",J141,0)</f>
        <v>0</v>
      </c>
      <c r="BF141" s="150">
        <f>IF(N141="snížená",J141,0)</f>
        <v>0</v>
      </c>
      <c r="BG141" s="150">
        <f>IF(N141="zákl. přenesená",J141,0)</f>
        <v>0</v>
      </c>
      <c r="BH141" s="150">
        <f>IF(N141="sníž. přenesená",J141,0)</f>
        <v>0</v>
      </c>
      <c r="BI141" s="150">
        <f>IF(N141="nulová",J141,0)</f>
        <v>0</v>
      </c>
      <c r="BJ141" s="17" t="s">
        <v>84</v>
      </c>
      <c r="BK141" s="150">
        <f>ROUND(I141*H141,2)</f>
        <v>0</v>
      </c>
      <c r="BL141" s="17" t="s">
        <v>357</v>
      </c>
      <c r="BM141" s="149" t="s">
        <v>367</v>
      </c>
    </row>
    <row r="142" spans="2:65" s="1" customFormat="1" ht="38.4">
      <c r="B142" s="32"/>
      <c r="D142" s="151" t="s">
        <v>359</v>
      </c>
      <c r="F142" s="152" t="s">
        <v>368</v>
      </c>
      <c r="I142" s="153"/>
      <c r="L142" s="32"/>
      <c r="M142" s="154"/>
      <c r="T142" s="56"/>
      <c r="AT142" s="17" t="s">
        <v>359</v>
      </c>
      <c r="AU142" s="17" t="s">
        <v>86</v>
      </c>
    </row>
    <row r="143" spans="2:65" s="14" customFormat="1" ht="20.399999999999999">
      <c r="B143" s="169"/>
      <c r="D143" s="151" t="s">
        <v>361</v>
      </c>
      <c r="E143" s="170" t="s">
        <v>1</v>
      </c>
      <c r="F143" s="171" t="s">
        <v>369</v>
      </c>
      <c r="H143" s="170" t="s">
        <v>1</v>
      </c>
      <c r="I143" s="172"/>
      <c r="L143" s="169"/>
      <c r="M143" s="173"/>
      <c r="T143" s="174"/>
      <c r="AT143" s="170" t="s">
        <v>361</v>
      </c>
      <c r="AU143" s="170" t="s">
        <v>86</v>
      </c>
      <c r="AV143" s="14" t="s">
        <v>84</v>
      </c>
      <c r="AW143" s="14" t="s">
        <v>32</v>
      </c>
      <c r="AX143" s="14" t="s">
        <v>76</v>
      </c>
      <c r="AY143" s="170" t="s">
        <v>350</v>
      </c>
    </row>
    <row r="144" spans="2:65" s="12" customFormat="1" ht="20.399999999999999">
      <c r="B144" s="155"/>
      <c r="D144" s="151" t="s">
        <v>361</v>
      </c>
      <c r="E144" s="156" t="s">
        <v>152</v>
      </c>
      <c r="F144" s="157" t="s">
        <v>370</v>
      </c>
      <c r="H144" s="158">
        <v>43.094999999999999</v>
      </c>
      <c r="I144" s="159"/>
      <c r="L144" s="155"/>
      <c r="M144" s="160"/>
      <c r="T144" s="161"/>
      <c r="AT144" s="156" t="s">
        <v>361</v>
      </c>
      <c r="AU144" s="156" t="s">
        <v>86</v>
      </c>
      <c r="AV144" s="12" t="s">
        <v>86</v>
      </c>
      <c r="AW144" s="12" t="s">
        <v>32</v>
      </c>
      <c r="AX144" s="12" t="s">
        <v>84</v>
      </c>
      <c r="AY144" s="156" t="s">
        <v>350</v>
      </c>
    </row>
    <row r="145" spans="2:65" s="1" customFormat="1" ht="33" customHeight="1">
      <c r="B145" s="32"/>
      <c r="C145" s="138" t="s">
        <v>371</v>
      </c>
      <c r="D145" s="138" t="s">
        <v>352</v>
      </c>
      <c r="E145" s="139" t="s">
        <v>372</v>
      </c>
      <c r="F145" s="140" t="s">
        <v>373</v>
      </c>
      <c r="G145" s="141" t="s">
        <v>374</v>
      </c>
      <c r="H145" s="142">
        <v>298.57799999999997</v>
      </c>
      <c r="I145" s="143"/>
      <c r="J145" s="144">
        <f>ROUND(I145*H145,2)</f>
        <v>0</v>
      </c>
      <c r="K145" s="140" t="s">
        <v>356</v>
      </c>
      <c r="L145" s="32"/>
      <c r="M145" s="145" t="s">
        <v>1</v>
      </c>
      <c r="N145" s="146" t="s">
        <v>41</v>
      </c>
      <c r="P145" s="147">
        <f>O145*H145</f>
        <v>0</v>
      </c>
      <c r="Q145" s="147">
        <v>0</v>
      </c>
      <c r="R145" s="147">
        <f>Q145*H145</f>
        <v>0</v>
      </c>
      <c r="S145" s="147">
        <v>0</v>
      </c>
      <c r="T145" s="148">
        <f>S145*H145</f>
        <v>0</v>
      </c>
      <c r="AR145" s="149" t="s">
        <v>357</v>
      </c>
      <c r="AT145" s="149" t="s">
        <v>352</v>
      </c>
      <c r="AU145" s="149" t="s">
        <v>86</v>
      </c>
      <c r="AY145" s="17" t="s">
        <v>350</v>
      </c>
      <c r="BE145" s="150">
        <f>IF(N145="základní",J145,0)</f>
        <v>0</v>
      </c>
      <c r="BF145" s="150">
        <f>IF(N145="snížená",J145,0)</f>
        <v>0</v>
      </c>
      <c r="BG145" s="150">
        <f>IF(N145="zákl. přenesená",J145,0)</f>
        <v>0</v>
      </c>
      <c r="BH145" s="150">
        <f>IF(N145="sníž. přenesená",J145,0)</f>
        <v>0</v>
      </c>
      <c r="BI145" s="150">
        <f>IF(N145="nulová",J145,0)</f>
        <v>0</v>
      </c>
      <c r="BJ145" s="17" t="s">
        <v>84</v>
      </c>
      <c r="BK145" s="150">
        <f>ROUND(I145*H145,2)</f>
        <v>0</v>
      </c>
      <c r="BL145" s="17" t="s">
        <v>357</v>
      </c>
      <c r="BM145" s="149" t="s">
        <v>375</v>
      </c>
    </row>
    <row r="146" spans="2:65" s="1" customFormat="1" ht="19.2">
      <c r="B146" s="32"/>
      <c r="D146" s="151" t="s">
        <v>359</v>
      </c>
      <c r="F146" s="152" t="s">
        <v>376</v>
      </c>
      <c r="I146" s="153"/>
      <c r="L146" s="32"/>
      <c r="M146" s="154"/>
      <c r="T146" s="56"/>
      <c r="AT146" s="17" t="s">
        <v>359</v>
      </c>
      <c r="AU146" s="17" t="s">
        <v>86</v>
      </c>
    </row>
    <row r="147" spans="2:65" s="12" customFormat="1" ht="20.399999999999999">
      <c r="B147" s="155"/>
      <c r="D147" s="151" t="s">
        <v>361</v>
      </c>
      <c r="E147" s="156" t="s">
        <v>1</v>
      </c>
      <c r="F147" s="157" t="s">
        <v>377</v>
      </c>
      <c r="H147" s="158">
        <v>36.429000000000002</v>
      </c>
      <c r="I147" s="159"/>
      <c r="L147" s="155"/>
      <c r="M147" s="160"/>
      <c r="T147" s="161"/>
      <c r="AT147" s="156" t="s">
        <v>361</v>
      </c>
      <c r="AU147" s="156" t="s">
        <v>86</v>
      </c>
      <c r="AV147" s="12" t="s">
        <v>86</v>
      </c>
      <c r="AW147" s="12" t="s">
        <v>32</v>
      </c>
      <c r="AX147" s="12" t="s">
        <v>76</v>
      </c>
      <c r="AY147" s="156" t="s">
        <v>350</v>
      </c>
    </row>
    <row r="148" spans="2:65" s="12" customFormat="1" ht="20.399999999999999">
      <c r="B148" s="155"/>
      <c r="D148" s="151" t="s">
        <v>361</v>
      </c>
      <c r="E148" s="156" t="s">
        <v>1</v>
      </c>
      <c r="F148" s="157" t="s">
        <v>378</v>
      </c>
      <c r="H148" s="158">
        <v>126.703</v>
      </c>
      <c r="I148" s="159"/>
      <c r="L148" s="155"/>
      <c r="M148" s="160"/>
      <c r="T148" s="161"/>
      <c r="AT148" s="156" t="s">
        <v>361</v>
      </c>
      <c r="AU148" s="156" t="s">
        <v>86</v>
      </c>
      <c r="AV148" s="12" t="s">
        <v>86</v>
      </c>
      <c r="AW148" s="12" t="s">
        <v>32</v>
      </c>
      <c r="AX148" s="12" t="s">
        <v>76</v>
      </c>
      <c r="AY148" s="156" t="s">
        <v>350</v>
      </c>
    </row>
    <row r="149" spans="2:65" s="12" customFormat="1" ht="20.399999999999999">
      <c r="B149" s="155"/>
      <c r="D149" s="151" t="s">
        <v>361</v>
      </c>
      <c r="E149" s="156" t="s">
        <v>1</v>
      </c>
      <c r="F149" s="157" t="s">
        <v>379</v>
      </c>
      <c r="H149" s="158">
        <v>66.558999999999997</v>
      </c>
      <c r="I149" s="159"/>
      <c r="L149" s="155"/>
      <c r="M149" s="160"/>
      <c r="T149" s="161"/>
      <c r="AT149" s="156" t="s">
        <v>361</v>
      </c>
      <c r="AU149" s="156" t="s">
        <v>86</v>
      </c>
      <c r="AV149" s="12" t="s">
        <v>86</v>
      </c>
      <c r="AW149" s="12" t="s">
        <v>32</v>
      </c>
      <c r="AX149" s="12" t="s">
        <v>76</v>
      </c>
      <c r="AY149" s="156" t="s">
        <v>350</v>
      </c>
    </row>
    <row r="150" spans="2:65" s="12" customFormat="1" ht="20.399999999999999">
      <c r="B150" s="155"/>
      <c r="D150" s="151" t="s">
        <v>361</v>
      </c>
      <c r="E150" s="156" t="s">
        <v>1</v>
      </c>
      <c r="F150" s="157" t="s">
        <v>380</v>
      </c>
      <c r="H150" s="158">
        <v>43.813000000000002</v>
      </c>
      <c r="I150" s="159"/>
      <c r="L150" s="155"/>
      <c r="M150" s="160"/>
      <c r="T150" s="161"/>
      <c r="AT150" s="156" t="s">
        <v>361</v>
      </c>
      <c r="AU150" s="156" t="s">
        <v>86</v>
      </c>
      <c r="AV150" s="12" t="s">
        <v>86</v>
      </c>
      <c r="AW150" s="12" t="s">
        <v>32</v>
      </c>
      <c r="AX150" s="12" t="s">
        <v>76</v>
      </c>
      <c r="AY150" s="156" t="s">
        <v>350</v>
      </c>
    </row>
    <row r="151" spans="2:65" s="12" customFormat="1" ht="20.399999999999999">
      <c r="B151" s="155"/>
      <c r="D151" s="151" t="s">
        <v>361</v>
      </c>
      <c r="E151" s="156" t="s">
        <v>1</v>
      </c>
      <c r="F151" s="157" t="s">
        <v>381</v>
      </c>
      <c r="H151" s="158">
        <v>16.024000000000001</v>
      </c>
      <c r="I151" s="159"/>
      <c r="L151" s="155"/>
      <c r="M151" s="160"/>
      <c r="T151" s="161"/>
      <c r="AT151" s="156" t="s">
        <v>361</v>
      </c>
      <c r="AU151" s="156" t="s">
        <v>86</v>
      </c>
      <c r="AV151" s="12" t="s">
        <v>86</v>
      </c>
      <c r="AW151" s="12" t="s">
        <v>32</v>
      </c>
      <c r="AX151" s="12" t="s">
        <v>76</v>
      </c>
      <c r="AY151" s="156" t="s">
        <v>350</v>
      </c>
    </row>
    <row r="152" spans="2:65" s="12" customFormat="1" ht="20.399999999999999">
      <c r="B152" s="155"/>
      <c r="D152" s="151" t="s">
        <v>361</v>
      </c>
      <c r="E152" s="156" t="s">
        <v>1</v>
      </c>
      <c r="F152" s="157" t="s">
        <v>382</v>
      </c>
      <c r="H152" s="158">
        <v>9.0500000000000007</v>
      </c>
      <c r="I152" s="159"/>
      <c r="L152" s="155"/>
      <c r="M152" s="160"/>
      <c r="T152" s="161"/>
      <c r="AT152" s="156" t="s">
        <v>361</v>
      </c>
      <c r="AU152" s="156" t="s">
        <v>86</v>
      </c>
      <c r="AV152" s="12" t="s">
        <v>86</v>
      </c>
      <c r="AW152" s="12" t="s">
        <v>32</v>
      </c>
      <c r="AX152" s="12" t="s">
        <v>76</v>
      </c>
      <c r="AY152" s="156" t="s">
        <v>350</v>
      </c>
    </row>
    <row r="153" spans="2:65" s="13" customFormat="1" ht="10.199999999999999">
      <c r="B153" s="162"/>
      <c r="D153" s="151" t="s">
        <v>361</v>
      </c>
      <c r="E153" s="163" t="s">
        <v>155</v>
      </c>
      <c r="F153" s="164" t="s">
        <v>364</v>
      </c>
      <c r="H153" s="165">
        <v>298.57799999999997</v>
      </c>
      <c r="I153" s="166"/>
      <c r="L153" s="162"/>
      <c r="M153" s="167"/>
      <c r="T153" s="168"/>
      <c r="AT153" s="163" t="s">
        <v>361</v>
      </c>
      <c r="AU153" s="163" t="s">
        <v>86</v>
      </c>
      <c r="AV153" s="13" t="s">
        <v>357</v>
      </c>
      <c r="AW153" s="13" t="s">
        <v>32</v>
      </c>
      <c r="AX153" s="13" t="s">
        <v>84</v>
      </c>
      <c r="AY153" s="163" t="s">
        <v>350</v>
      </c>
    </row>
    <row r="154" spans="2:65" s="1" customFormat="1" ht="24.15" customHeight="1">
      <c r="B154" s="32"/>
      <c r="C154" s="138" t="s">
        <v>357</v>
      </c>
      <c r="D154" s="138" t="s">
        <v>352</v>
      </c>
      <c r="E154" s="139" t="s">
        <v>383</v>
      </c>
      <c r="F154" s="140" t="s">
        <v>384</v>
      </c>
      <c r="G154" s="141" t="s">
        <v>374</v>
      </c>
      <c r="H154" s="142">
        <v>13.548</v>
      </c>
      <c r="I154" s="143"/>
      <c r="J154" s="144">
        <f>ROUND(I154*H154,2)</f>
        <v>0</v>
      </c>
      <c r="K154" s="140" t="s">
        <v>385</v>
      </c>
      <c r="L154" s="32"/>
      <c r="M154" s="145" t="s">
        <v>1</v>
      </c>
      <c r="N154" s="146" t="s">
        <v>41</v>
      </c>
      <c r="P154" s="147">
        <f>O154*H154</f>
        <v>0</v>
      </c>
      <c r="Q154" s="147">
        <v>0</v>
      </c>
      <c r="R154" s="147">
        <f>Q154*H154</f>
        <v>0</v>
      </c>
      <c r="S154" s="147">
        <v>0</v>
      </c>
      <c r="T154" s="148">
        <f>S154*H154</f>
        <v>0</v>
      </c>
      <c r="AR154" s="149" t="s">
        <v>357</v>
      </c>
      <c r="AT154" s="149" t="s">
        <v>352</v>
      </c>
      <c r="AU154" s="149" t="s">
        <v>86</v>
      </c>
      <c r="AY154" s="17" t="s">
        <v>350</v>
      </c>
      <c r="BE154" s="150">
        <f>IF(N154="základní",J154,0)</f>
        <v>0</v>
      </c>
      <c r="BF154" s="150">
        <f>IF(N154="snížená",J154,0)</f>
        <v>0</v>
      </c>
      <c r="BG154" s="150">
        <f>IF(N154="zákl. přenesená",J154,0)</f>
        <v>0</v>
      </c>
      <c r="BH154" s="150">
        <f>IF(N154="sníž. přenesená",J154,0)</f>
        <v>0</v>
      </c>
      <c r="BI154" s="150">
        <f>IF(N154="nulová",J154,0)</f>
        <v>0</v>
      </c>
      <c r="BJ154" s="17" t="s">
        <v>84</v>
      </c>
      <c r="BK154" s="150">
        <f>ROUND(I154*H154,2)</f>
        <v>0</v>
      </c>
      <c r="BL154" s="17" t="s">
        <v>357</v>
      </c>
      <c r="BM154" s="149" t="s">
        <v>386</v>
      </c>
    </row>
    <row r="155" spans="2:65" s="1" customFormat="1" ht="38.4">
      <c r="B155" s="32"/>
      <c r="D155" s="151" t="s">
        <v>359</v>
      </c>
      <c r="F155" s="152" t="s">
        <v>387</v>
      </c>
      <c r="I155" s="153"/>
      <c r="L155" s="32"/>
      <c r="M155" s="154"/>
      <c r="T155" s="56"/>
      <c r="AT155" s="17" t="s">
        <v>359</v>
      </c>
      <c r="AU155" s="17" t="s">
        <v>86</v>
      </c>
    </row>
    <row r="156" spans="2:65" s="12" customFormat="1" ht="30.6">
      <c r="B156" s="155"/>
      <c r="D156" s="151" t="s">
        <v>361</v>
      </c>
      <c r="E156" s="156" t="s">
        <v>138</v>
      </c>
      <c r="F156" s="157" t="s">
        <v>388</v>
      </c>
      <c r="H156" s="158">
        <v>13.548</v>
      </c>
      <c r="I156" s="159"/>
      <c r="L156" s="155"/>
      <c r="M156" s="160"/>
      <c r="T156" s="161"/>
      <c r="AT156" s="156" t="s">
        <v>361</v>
      </c>
      <c r="AU156" s="156" t="s">
        <v>86</v>
      </c>
      <c r="AV156" s="12" t="s">
        <v>86</v>
      </c>
      <c r="AW156" s="12" t="s">
        <v>32</v>
      </c>
      <c r="AX156" s="12" t="s">
        <v>84</v>
      </c>
      <c r="AY156" s="156" t="s">
        <v>350</v>
      </c>
    </row>
    <row r="157" spans="2:65" s="1" customFormat="1" ht="24.15" customHeight="1">
      <c r="B157" s="32"/>
      <c r="C157" s="138" t="s">
        <v>389</v>
      </c>
      <c r="D157" s="138" t="s">
        <v>352</v>
      </c>
      <c r="E157" s="139" t="s">
        <v>390</v>
      </c>
      <c r="F157" s="140" t="s">
        <v>391</v>
      </c>
      <c r="G157" s="141" t="s">
        <v>374</v>
      </c>
      <c r="H157" s="142">
        <v>1585.134</v>
      </c>
      <c r="I157" s="143"/>
      <c r="J157" s="144">
        <f>ROUND(I157*H157,2)</f>
        <v>0</v>
      </c>
      <c r="K157" s="140" t="s">
        <v>356</v>
      </c>
      <c r="L157" s="32"/>
      <c r="M157" s="145" t="s">
        <v>1</v>
      </c>
      <c r="N157" s="146" t="s">
        <v>41</v>
      </c>
      <c r="P157" s="147">
        <f>O157*H157</f>
        <v>0</v>
      </c>
      <c r="Q157" s="147">
        <v>0</v>
      </c>
      <c r="R157" s="147">
        <f>Q157*H157</f>
        <v>0</v>
      </c>
      <c r="S157" s="147">
        <v>0</v>
      </c>
      <c r="T157" s="148">
        <f>S157*H157</f>
        <v>0</v>
      </c>
      <c r="AR157" s="149" t="s">
        <v>357</v>
      </c>
      <c r="AT157" s="149" t="s">
        <v>352</v>
      </c>
      <c r="AU157" s="149" t="s">
        <v>86</v>
      </c>
      <c r="AY157" s="17" t="s">
        <v>350</v>
      </c>
      <c r="BE157" s="150">
        <f>IF(N157="základní",J157,0)</f>
        <v>0</v>
      </c>
      <c r="BF157" s="150">
        <f>IF(N157="snížená",J157,0)</f>
        <v>0</v>
      </c>
      <c r="BG157" s="150">
        <f>IF(N157="zákl. přenesená",J157,0)</f>
        <v>0</v>
      </c>
      <c r="BH157" s="150">
        <f>IF(N157="sníž. přenesená",J157,0)</f>
        <v>0</v>
      </c>
      <c r="BI157" s="150">
        <f>IF(N157="nulová",J157,0)</f>
        <v>0</v>
      </c>
      <c r="BJ157" s="17" t="s">
        <v>84</v>
      </c>
      <c r="BK157" s="150">
        <f>ROUND(I157*H157,2)</f>
        <v>0</v>
      </c>
      <c r="BL157" s="17" t="s">
        <v>357</v>
      </c>
      <c r="BM157" s="149" t="s">
        <v>392</v>
      </c>
    </row>
    <row r="158" spans="2:65" s="1" customFormat="1" ht="19.2">
      <c r="B158" s="32"/>
      <c r="D158" s="151" t="s">
        <v>359</v>
      </c>
      <c r="F158" s="152" t="s">
        <v>393</v>
      </c>
      <c r="I158" s="153"/>
      <c r="L158" s="32"/>
      <c r="M158" s="154"/>
      <c r="T158" s="56"/>
      <c r="AT158" s="17" t="s">
        <v>359</v>
      </c>
      <c r="AU158" s="17" t="s">
        <v>86</v>
      </c>
    </row>
    <row r="159" spans="2:65" s="14" customFormat="1" ht="10.199999999999999">
      <c r="B159" s="169"/>
      <c r="D159" s="151" t="s">
        <v>361</v>
      </c>
      <c r="E159" s="170" t="s">
        <v>1</v>
      </c>
      <c r="F159" s="171" t="s">
        <v>394</v>
      </c>
      <c r="H159" s="170" t="s">
        <v>1</v>
      </c>
      <c r="I159" s="172"/>
      <c r="L159" s="169"/>
      <c r="M159" s="173"/>
      <c r="T159" s="174"/>
      <c r="AT159" s="170" t="s">
        <v>361</v>
      </c>
      <c r="AU159" s="170" t="s">
        <v>86</v>
      </c>
      <c r="AV159" s="14" t="s">
        <v>84</v>
      </c>
      <c r="AW159" s="14" t="s">
        <v>32</v>
      </c>
      <c r="AX159" s="14" t="s">
        <v>76</v>
      </c>
      <c r="AY159" s="170" t="s">
        <v>350</v>
      </c>
    </row>
    <row r="160" spans="2:65" s="12" customFormat="1" ht="20.399999999999999">
      <c r="B160" s="155"/>
      <c r="D160" s="151" t="s">
        <v>361</v>
      </c>
      <c r="E160" s="156" t="s">
        <v>1</v>
      </c>
      <c r="F160" s="157" t="s">
        <v>395</v>
      </c>
      <c r="H160" s="158">
        <v>7.16</v>
      </c>
      <c r="I160" s="159"/>
      <c r="L160" s="155"/>
      <c r="M160" s="160"/>
      <c r="T160" s="161"/>
      <c r="AT160" s="156" t="s">
        <v>361</v>
      </c>
      <c r="AU160" s="156" t="s">
        <v>86</v>
      </c>
      <c r="AV160" s="12" t="s">
        <v>86</v>
      </c>
      <c r="AW160" s="12" t="s">
        <v>32</v>
      </c>
      <c r="AX160" s="12" t="s">
        <v>76</v>
      </c>
      <c r="AY160" s="156" t="s">
        <v>350</v>
      </c>
    </row>
    <row r="161" spans="2:51" s="12" customFormat="1" ht="20.399999999999999">
      <c r="B161" s="155"/>
      <c r="D161" s="151" t="s">
        <v>361</v>
      </c>
      <c r="E161" s="156" t="s">
        <v>1</v>
      </c>
      <c r="F161" s="157" t="s">
        <v>396</v>
      </c>
      <c r="H161" s="158">
        <v>13.714</v>
      </c>
      <c r="I161" s="159"/>
      <c r="L161" s="155"/>
      <c r="M161" s="160"/>
      <c r="T161" s="161"/>
      <c r="AT161" s="156" t="s">
        <v>361</v>
      </c>
      <c r="AU161" s="156" t="s">
        <v>86</v>
      </c>
      <c r="AV161" s="12" t="s">
        <v>86</v>
      </c>
      <c r="AW161" s="12" t="s">
        <v>32</v>
      </c>
      <c r="AX161" s="12" t="s">
        <v>76</v>
      </c>
      <c r="AY161" s="156" t="s">
        <v>350</v>
      </c>
    </row>
    <row r="162" spans="2:51" s="12" customFormat="1" ht="30.6">
      <c r="B162" s="155"/>
      <c r="D162" s="151" t="s">
        <v>361</v>
      </c>
      <c r="E162" s="156" t="s">
        <v>1</v>
      </c>
      <c r="F162" s="157" t="s">
        <v>397</v>
      </c>
      <c r="H162" s="158">
        <v>689.43600000000004</v>
      </c>
      <c r="I162" s="159"/>
      <c r="L162" s="155"/>
      <c r="M162" s="160"/>
      <c r="T162" s="161"/>
      <c r="AT162" s="156" t="s">
        <v>361</v>
      </c>
      <c r="AU162" s="156" t="s">
        <v>86</v>
      </c>
      <c r="AV162" s="12" t="s">
        <v>86</v>
      </c>
      <c r="AW162" s="12" t="s">
        <v>32</v>
      </c>
      <c r="AX162" s="12" t="s">
        <v>76</v>
      </c>
      <c r="AY162" s="156" t="s">
        <v>350</v>
      </c>
    </row>
    <row r="163" spans="2:51" s="12" customFormat="1" ht="20.399999999999999">
      <c r="B163" s="155"/>
      <c r="D163" s="151" t="s">
        <v>361</v>
      </c>
      <c r="E163" s="156" t="s">
        <v>1</v>
      </c>
      <c r="F163" s="157" t="s">
        <v>398</v>
      </c>
      <c r="H163" s="158">
        <v>24.134</v>
      </c>
      <c r="I163" s="159"/>
      <c r="L163" s="155"/>
      <c r="M163" s="160"/>
      <c r="T163" s="161"/>
      <c r="AT163" s="156" t="s">
        <v>361</v>
      </c>
      <c r="AU163" s="156" t="s">
        <v>86</v>
      </c>
      <c r="AV163" s="12" t="s">
        <v>86</v>
      </c>
      <c r="AW163" s="12" t="s">
        <v>32</v>
      </c>
      <c r="AX163" s="12" t="s">
        <v>76</v>
      </c>
      <c r="AY163" s="156" t="s">
        <v>350</v>
      </c>
    </row>
    <row r="164" spans="2:51" s="12" customFormat="1" ht="20.399999999999999">
      <c r="B164" s="155"/>
      <c r="D164" s="151" t="s">
        <v>361</v>
      </c>
      <c r="E164" s="156" t="s">
        <v>1</v>
      </c>
      <c r="F164" s="157" t="s">
        <v>399</v>
      </c>
      <c r="H164" s="158">
        <v>229.15</v>
      </c>
      <c r="I164" s="159"/>
      <c r="L164" s="155"/>
      <c r="M164" s="160"/>
      <c r="T164" s="161"/>
      <c r="AT164" s="156" t="s">
        <v>361</v>
      </c>
      <c r="AU164" s="156" t="s">
        <v>86</v>
      </c>
      <c r="AV164" s="12" t="s">
        <v>86</v>
      </c>
      <c r="AW164" s="12" t="s">
        <v>32</v>
      </c>
      <c r="AX164" s="12" t="s">
        <v>76</v>
      </c>
      <c r="AY164" s="156" t="s">
        <v>350</v>
      </c>
    </row>
    <row r="165" spans="2:51" s="12" customFormat="1" ht="20.399999999999999">
      <c r="B165" s="155"/>
      <c r="D165" s="151" t="s">
        <v>361</v>
      </c>
      <c r="E165" s="156" t="s">
        <v>1</v>
      </c>
      <c r="F165" s="157" t="s">
        <v>400</v>
      </c>
      <c r="H165" s="158">
        <v>5.3070000000000004</v>
      </c>
      <c r="I165" s="159"/>
      <c r="L165" s="155"/>
      <c r="M165" s="160"/>
      <c r="T165" s="161"/>
      <c r="AT165" s="156" t="s">
        <v>361</v>
      </c>
      <c r="AU165" s="156" t="s">
        <v>86</v>
      </c>
      <c r="AV165" s="12" t="s">
        <v>86</v>
      </c>
      <c r="AW165" s="12" t="s">
        <v>32</v>
      </c>
      <c r="AX165" s="12" t="s">
        <v>76</v>
      </c>
      <c r="AY165" s="156" t="s">
        <v>350</v>
      </c>
    </row>
    <row r="166" spans="2:51" s="12" customFormat="1" ht="20.399999999999999">
      <c r="B166" s="155"/>
      <c r="D166" s="151" t="s">
        <v>361</v>
      </c>
      <c r="E166" s="156" t="s">
        <v>1</v>
      </c>
      <c r="F166" s="157" t="s">
        <v>401</v>
      </c>
      <c r="H166" s="158">
        <v>1.653</v>
      </c>
      <c r="I166" s="159"/>
      <c r="L166" s="155"/>
      <c r="M166" s="160"/>
      <c r="T166" s="161"/>
      <c r="AT166" s="156" t="s">
        <v>361</v>
      </c>
      <c r="AU166" s="156" t="s">
        <v>86</v>
      </c>
      <c r="AV166" s="12" t="s">
        <v>86</v>
      </c>
      <c r="AW166" s="12" t="s">
        <v>32</v>
      </c>
      <c r="AX166" s="12" t="s">
        <v>76</v>
      </c>
      <c r="AY166" s="156" t="s">
        <v>350</v>
      </c>
    </row>
    <row r="167" spans="2:51" s="12" customFormat="1" ht="20.399999999999999">
      <c r="B167" s="155"/>
      <c r="D167" s="151" t="s">
        <v>361</v>
      </c>
      <c r="E167" s="156" t="s">
        <v>1</v>
      </c>
      <c r="F167" s="157" t="s">
        <v>402</v>
      </c>
      <c r="H167" s="158">
        <v>7.4459999999999997</v>
      </c>
      <c r="I167" s="159"/>
      <c r="L167" s="155"/>
      <c r="M167" s="160"/>
      <c r="T167" s="161"/>
      <c r="AT167" s="156" t="s">
        <v>361</v>
      </c>
      <c r="AU167" s="156" t="s">
        <v>86</v>
      </c>
      <c r="AV167" s="12" t="s">
        <v>86</v>
      </c>
      <c r="AW167" s="12" t="s">
        <v>32</v>
      </c>
      <c r="AX167" s="12" t="s">
        <v>76</v>
      </c>
      <c r="AY167" s="156" t="s">
        <v>350</v>
      </c>
    </row>
    <row r="168" spans="2:51" s="12" customFormat="1" ht="20.399999999999999">
      <c r="B168" s="155"/>
      <c r="D168" s="151" t="s">
        <v>361</v>
      </c>
      <c r="E168" s="156" t="s">
        <v>1</v>
      </c>
      <c r="F168" s="157" t="s">
        <v>403</v>
      </c>
      <c r="H168" s="158">
        <v>64.245999999999995</v>
      </c>
      <c r="I168" s="159"/>
      <c r="L168" s="155"/>
      <c r="M168" s="160"/>
      <c r="T168" s="161"/>
      <c r="AT168" s="156" t="s">
        <v>361</v>
      </c>
      <c r="AU168" s="156" t="s">
        <v>86</v>
      </c>
      <c r="AV168" s="12" t="s">
        <v>86</v>
      </c>
      <c r="AW168" s="12" t="s">
        <v>32</v>
      </c>
      <c r="AX168" s="12" t="s">
        <v>76</v>
      </c>
      <c r="AY168" s="156" t="s">
        <v>350</v>
      </c>
    </row>
    <row r="169" spans="2:51" s="12" customFormat="1" ht="20.399999999999999">
      <c r="B169" s="155"/>
      <c r="D169" s="151" t="s">
        <v>361</v>
      </c>
      <c r="E169" s="156" t="s">
        <v>1</v>
      </c>
      <c r="F169" s="157" t="s">
        <v>404</v>
      </c>
      <c r="H169" s="158">
        <v>12.584</v>
      </c>
      <c r="I169" s="159"/>
      <c r="L169" s="155"/>
      <c r="M169" s="160"/>
      <c r="T169" s="161"/>
      <c r="AT169" s="156" t="s">
        <v>361</v>
      </c>
      <c r="AU169" s="156" t="s">
        <v>86</v>
      </c>
      <c r="AV169" s="12" t="s">
        <v>86</v>
      </c>
      <c r="AW169" s="12" t="s">
        <v>32</v>
      </c>
      <c r="AX169" s="12" t="s">
        <v>76</v>
      </c>
      <c r="AY169" s="156" t="s">
        <v>350</v>
      </c>
    </row>
    <row r="170" spans="2:51" s="12" customFormat="1" ht="20.399999999999999">
      <c r="B170" s="155"/>
      <c r="D170" s="151" t="s">
        <v>361</v>
      </c>
      <c r="E170" s="156" t="s">
        <v>1</v>
      </c>
      <c r="F170" s="157" t="s">
        <v>405</v>
      </c>
      <c r="H170" s="158">
        <v>20.12</v>
      </c>
      <c r="I170" s="159"/>
      <c r="L170" s="155"/>
      <c r="M170" s="160"/>
      <c r="T170" s="161"/>
      <c r="AT170" s="156" t="s">
        <v>361</v>
      </c>
      <c r="AU170" s="156" t="s">
        <v>86</v>
      </c>
      <c r="AV170" s="12" t="s">
        <v>86</v>
      </c>
      <c r="AW170" s="12" t="s">
        <v>32</v>
      </c>
      <c r="AX170" s="12" t="s">
        <v>76</v>
      </c>
      <c r="AY170" s="156" t="s">
        <v>350</v>
      </c>
    </row>
    <row r="171" spans="2:51" s="12" customFormat="1" ht="20.399999999999999">
      <c r="B171" s="155"/>
      <c r="D171" s="151" t="s">
        <v>361</v>
      </c>
      <c r="E171" s="156" t="s">
        <v>1</v>
      </c>
      <c r="F171" s="157" t="s">
        <v>406</v>
      </c>
      <c r="H171" s="158">
        <v>17.052</v>
      </c>
      <c r="I171" s="159"/>
      <c r="L171" s="155"/>
      <c r="M171" s="160"/>
      <c r="T171" s="161"/>
      <c r="AT171" s="156" t="s">
        <v>361</v>
      </c>
      <c r="AU171" s="156" t="s">
        <v>86</v>
      </c>
      <c r="AV171" s="12" t="s">
        <v>86</v>
      </c>
      <c r="AW171" s="12" t="s">
        <v>32</v>
      </c>
      <c r="AX171" s="12" t="s">
        <v>76</v>
      </c>
      <c r="AY171" s="156" t="s">
        <v>350</v>
      </c>
    </row>
    <row r="172" spans="2:51" s="12" customFormat="1" ht="20.399999999999999">
      <c r="B172" s="155"/>
      <c r="D172" s="151" t="s">
        <v>361</v>
      </c>
      <c r="E172" s="156" t="s">
        <v>1</v>
      </c>
      <c r="F172" s="157" t="s">
        <v>407</v>
      </c>
      <c r="H172" s="158">
        <v>36.841999999999999</v>
      </c>
      <c r="I172" s="159"/>
      <c r="L172" s="155"/>
      <c r="M172" s="160"/>
      <c r="T172" s="161"/>
      <c r="AT172" s="156" t="s">
        <v>361</v>
      </c>
      <c r="AU172" s="156" t="s">
        <v>86</v>
      </c>
      <c r="AV172" s="12" t="s">
        <v>86</v>
      </c>
      <c r="AW172" s="12" t="s">
        <v>32</v>
      </c>
      <c r="AX172" s="12" t="s">
        <v>76</v>
      </c>
      <c r="AY172" s="156" t="s">
        <v>350</v>
      </c>
    </row>
    <row r="173" spans="2:51" s="12" customFormat="1" ht="20.399999999999999">
      <c r="B173" s="155"/>
      <c r="D173" s="151" t="s">
        <v>361</v>
      </c>
      <c r="E173" s="156" t="s">
        <v>1</v>
      </c>
      <c r="F173" s="157" t="s">
        <v>408</v>
      </c>
      <c r="H173" s="158">
        <v>61.844999999999999</v>
      </c>
      <c r="I173" s="159"/>
      <c r="L173" s="155"/>
      <c r="M173" s="160"/>
      <c r="T173" s="161"/>
      <c r="AT173" s="156" t="s">
        <v>361</v>
      </c>
      <c r="AU173" s="156" t="s">
        <v>86</v>
      </c>
      <c r="AV173" s="12" t="s">
        <v>86</v>
      </c>
      <c r="AW173" s="12" t="s">
        <v>32</v>
      </c>
      <c r="AX173" s="12" t="s">
        <v>76</v>
      </c>
      <c r="AY173" s="156" t="s">
        <v>350</v>
      </c>
    </row>
    <row r="174" spans="2:51" s="12" customFormat="1" ht="20.399999999999999">
      <c r="B174" s="155"/>
      <c r="D174" s="151" t="s">
        <v>361</v>
      </c>
      <c r="E174" s="156" t="s">
        <v>1</v>
      </c>
      <c r="F174" s="157" t="s">
        <v>409</v>
      </c>
      <c r="H174" s="158">
        <v>16.928000000000001</v>
      </c>
      <c r="I174" s="159"/>
      <c r="L174" s="155"/>
      <c r="M174" s="160"/>
      <c r="T174" s="161"/>
      <c r="AT174" s="156" t="s">
        <v>361</v>
      </c>
      <c r="AU174" s="156" t="s">
        <v>86</v>
      </c>
      <c r="AV174" s="12" t="s">
        <v>86</v>
      </c>
      <c r="AW174" s="12" t="s">
        <v>32</v>
      </c>
      <c r="AX174" s="12" t="s">
        <v>76</v>
      </c>
      <c r="AY174" s="156" t="s">
        <v>350</v>
      </c>
    </row>
    <row r="175" spans="2:51" s="12" customFormat="1" ht="20.399999999999999">
      <c r="B175" s="155"/>
      <c r="D175" s="151" t="s">
        <v>361</v>
      </c>
      <c r="E175" s="156" t="s">
        <v>1</v>
      </c>
      <c r="F175" s="157" t="s">
        <v>410</v>
      </c>
      <c r="H175" s="158">
        <v>10.888</v>
      </c>
      <c r="I175" s="159"/>
      <c r="L175" s="155"/>
      <c r="M175" s="160"/>
      <c r="T175" s="161"/>
      <c r="AT175" s="156" t="s">
        <v>361</v>
      </c>
      <c r="AU175" s="156" t="s">
        <v>86</v>
      </c>
      <c r="AV175" s="12" t="s">
        <v>86</v>
      </c>
      <c r="AW175" s="12" t="s">
        <v>32</v>
      </c>
      <c r="AX175" s="12" t="s">
        <v>76</v>
      </c>
      <c r="AY175" s="156" t="s">
        <v>350</v>
      </c>
    </row>
    <row r="176" spans="2:51" s="12" customFormat="1" ht="20.399999999999999">
      <c r="B176" s="155"/>
      <c r="D176" s="151" t="s">
        <v>361</v>
      </c>
      <c r="E176" s="156" t="s">
        <v>1</v>
      </c>
      <c r="F176" s="157" t="s">
        <v>411</v>
      </c>
      <c r="H176" s="158">
        <v>5.9850000000000003</v>
      </c>
      <c r="I176" s="159"/>
      <c r="L176" s="155"/>
      <c r="M176" s="160"/>
      <c r="T176" s="161"/>
      <c r="AT176" s="156" t="s">
        <v>361</v>
      </c>
      <c r="AU176" s="156" t="s">
        <v>86</v>
      </c>
      <c r="AV176" s="12" t="s">
        <v>86</v>
      </c>
      <c r="AW176" s="12" t="s">
        <v>32</v>
      </c>
      <c r="AX176" s="12" t="s">
        <v>76</v>
      </c>
      <c r="AY176" s="156" t="s">
        <v>350</v>
      </c>
    </row>
    <row r="177" spans="2:51" s="12" customFormat="1" ht="20.399999999999999">
      <c r="B177" s="155"/>
      <c r="D177" s="151" t="s">
        <v>361</v>
      </c>
      <c r="E177" s="156" t="s">
        <v>1</v>
      </c>
      <c r="F177" s="157" t="s">
        <v>412</v>
      </c>
      <c r="H177" s="158">
        <v>7.25</v>
      </c>
      <c r="I177" s="159"/>
      <c r="L177" s="155"/>
      <c r="M177" s="160"/>
      <c r="T177" s="161"/>
      <c r="AT177" s="156" t="s">
        <v>361</v>
      </c>
      <c r="AU177" s="156" t="s">
        <v>86</v>
      </c>
      <c r="AV177" s="12" t="s">
        <v>86</v>
      </c>
      <c r="AW177" s="12" t="s">
        <v>32</v>
      </c>
      <c r="AX177" s="12" t="s">
        <v>76</v>
      </c>
      <c r="AY177" s="156" t="s">
        <v>350</v>
      </c>
    </row>
    <row r="178" spans="2:51" s="12" customFormat="1" ht="20.399999999999999">
      <c r="B178" s="155"/>
      <c r="D178" s="151" t="s">
        <v>361</v>
      </c>
      <c r="E178" s="156" t="s">
        <v>1</v>
      </c>
      <c r="F178" s="157" t="s">
        <v>413</v>
      </c>
      <c r="H178" s="158">
        <v>3.2890000000000001</v>
      </c>
      <c r="I178" s="159"/>
      <c r="L178" s="155"/>
      <c r="M178" s="160"/>
      <c r="T178" s="161"/>
      <c r="AT178" s="156" t="s">
        <v>361</v>
      </c>
      <c r="AU178" s="156" t="s">
        <v>86</v>
      </c>
      <c r="AV178" s="12" t="s">
        <v>86</v>
      </c>
      <c r="AW178" s="12" t="s">
        <v>32</v>
      </c>
      <c r="AX178" s="12" t="s">
        <v>76</v>
      </c>
      <c r="AY178" s="156" t="s">
        <v>350</v>
      </c>
    </row>
    <row r="179" spans="2:51" s="12" customFormat="1" ht="20.399999999999999">
      <c r="B179" s="155"/>
      <c r="D179" s="151" t="s">
        <v>361</v>
      </c>
      <c r="E179" s="156" t="s">
        <v>1</v>
      </c>
      <c r="F179" s="157" t="s">
        <v>414</v>
      </c>
      <c r="H179" s="158">
        <v>2.355</v>
      </c>
      <c r="I179" s="159"/>
      <c r="L179" s="155"/>
      <c r="M179" s="160"/>
      <c r="T179" s="161"/>
      <c r="AT179" s="156" t="s">
        <v>361</v>
      </c>
      <c r="AU179" s="156" t="s">
        <v>86</v>
      </c>
      <c r="AV179" s="12" t="s">
        <v>86</v>
      </c>
      <c r="AW179" s="12" t="s">
        <v>32</v>
      </c>
      <c r="AX179" s="12" t="s">
        <v>76</v>
      </c>
      <c r="AY179" s="156" t="s">
        <v>350</v>
      </c>
    </row>
    <row r="180" spans="2:51" s="12" customFormat="1" ht="10.199999999999999">
      <c r="B180" s="155"/>
      <c r="D180" s="151" t="s">
        <v>361</v>
      </c>
      <c r="E180" s="156" t="s">
        <v>1</v>
      </c>
      <c r="F180" s="157" t="s">
        <v>415</v>
      </c>
      <c r="H180" s="158">
        <v>3.2829999999999999</v>
      </c>
      <c r="I180" s="159"/>
      <c r="L180" s="155"/>
      <c r="M180" s="160"/>
      <c r="T180" s="161"/>
      <c r="AT180" s="156" t="s">
        <v>361</v>
      </c>
      <c r="AU180" s="156" t="s">
        <v>86</v>
      </c>
      <c r="AV180" s="12" t="s">
        <v>86</v>
      </c>
      <c r="AW180" s="12" t="s">
        <v>32</v>
      </c>
      <c r="AX180" s="12" t="s">
        <v>76</v>
      </c>
      <c r="AY180" s="156" t="s">
        <v>350</v>
      </c>
    </row>
    <row r="181" spans="2:51" s="12" customFormat="1" ht="20.399999999999999">
      <c r="B181" s="155"/>
      <c r="D181" s="151" t="s">
        <v>361</v>
      </c>
      <c r="E181" s="156" t="s">
        <v>1</v>
      </c>
      <c r="F181" s="157" t="s">
        <v>416</v>
      </c>
      <c r="H181" s="158">
        <v>9.1310000000000002</v>
      </c>
      <c r="I181" s="159"/>
      <c r="L181" s="155"/>
      <c r="M181" s="160"/>
      <c r="T181" s="161"/>
      <c r="AT181" s="156" t="s">
        <v>361</v>
      </c>
      <c r="AU181" s="156" t="s">
        <v>86</v>
      </c>
      <c r="AV181" s="12" t="s">
        <v>86</v>
      </c>
      <c r="AW181" s="12" t="s">
        <v>32</v>
      </c>
      <c r="AX181" s="12" t="s">
        <v>76</v>
      </c>
      <c r="AY181" s="156" t="s">
        <v>350</v>
      </c>
    </row>
    <row r="182" spans="2:51" s="12" customFormat="1" ht="20.399999999999999">
      <c r="B182" s="155"/>
      <c r="D182" s="151" t="s">
        <v>361</v>
      </c>
      <c r="E182" s="156" t="s">
        <v>1</v>
      </c>
      <c r="F182" s="157" t="s">
        <v>417</v>
      </c>
      <c r="H182" s="158">
        <v>2.4300000000000002</v>
      </c>
      <c r="I182" s="159"/>
      <c r="L182" s="155"/>
      <c r="M182" s="160"/>
      <c r="T182" s="161"/>
      <c r="AT182" s="156" t="s">
        <v>361</v>
      </c>
      <c r="AU182" s="156" t="s">
        <v>86</v>
      </c>
      <c r="AV182" s="12" t="s">
        <v>86</v>
      </c>
      <c r="AW182" s="12" t="s">
        <v>32</v>
      </c>
      <c r="AX182" s="12" t="s">
        <v>76</v>
      </c>
      <c r="AY182" s="156" t="s">
        <v>350</v>
      </c>
    </row>
    <row r="183" spans="2:51" s="12" customFormat="1" ht="20.399999999999999">
      <c r="B183" s="155"/>
      <c r="D183" s="151" t="s">
        <v>361</v>
      </c>
      <c r="E183" s="156" t="s">
        <v>1</v>
      </c>
      <c r="F183" s="157" t="s">
        <v>418</v>
      </c>
      <c r="H183" s="158">
        <v>1.175</v>
      </c>
      <c r="I183" s="159"/>
      <c r="L183" s="155"/>
      <c r="M183" s="160"/>
      <c r="T183" s="161"/>
      <c r="AT183" s="156" t="s">
        <v>361</v>
      </c>
      <c r="AU183" s="156" t="s">
        <v>86</v>
      </c>
      <c r="AV183" s="12" t="s">
        <v>86</v>
      </c>
      <c r="AW183" s="12" t="s">
        <v>32</v>
      </c>
      <c r="AX183" s="12" t="s">
        <v>76</v>
      </c>
      <c r="AY183" s="156" t="s">
        <v>350</v>
      </c>
    </row>
    <row r="184" spans="2:51" s="12" customFormat="1" ht="20.399999999999999">
      <c r="B184" s="155"/>
      <c r="D184" s="151" t="s">
        <v>361</v>
      </c>
      <c r="E184" s="156" t="s">
        <v>1</v>
      </c>
      <c r="F184" s="157" t="s">
        <v>419</v>
      </c>
      <c r="H184" s="158">
        <v>34.593000000000004</v>
      </c>
      <c r="I184" s="159"/>
      <c r="L184" s="155"/>
      <c r="M184" s="160"/>
      <c r="T184" s="161"/>
      <c r="AT184" s="156" t="s">
        <v>361</v>
      </c>
      <c r="AU184" s="156" t="s">
        <v>86</v>
      </c>
      <c r="AV184" s="12" t="s">
        <v>86</v>
      </c>
      <c r="AW184" s="12" t="s">
        <v>32</v>
      </c>
      <c r="AX184" s="12" t="s">
        <v>76</v>
      </c>
      <c r="AY184" s="156" t="s">
        <v>350</v>
      </c>
    </row>
    <row r="185" spans="2:51" s="12" customFormat="1" ht="20.399999999999999">
      <c r="B185" s="155"/>
      <c r="D185" s="151" t="s">
        <v>361</v>
      </c>
      <c r="E185" s="156" t="s">
        <v>1</v>
      </c>
      <c r="F185" s="157" t="s">
        <v>420</v>
      </c>
      <c r="H185" s="158">
        <v>9.9789999999999992</v>
      </c>
      <c r="I185" s="159"/>
      <c r="L185" s="155"/>
      <c r="M185" s="160"/>
      <c r="T185" s="161"/>
      <c r="AT185" s="156" t="s">
        <v>361</v>
      </c>
      <c r="AU185" s="156" t="s">
        <v>86</v>
      </c>
      <c r="AV185" s="12" t="s">
        <v>86</v>
      </c>
      <c r="AW185" s="12" t="s">
        <v>32</v>
      </c>
      <c r="AX185" s="12" t="s">
        <v>76</v>
      </c>
      <c r="AY185" s="156" t="s">
        <v>350</v>
      </c>
    </row>
    <row r="186" spans="2:51" s="12" customFormat="1" ht="10.199999999999999">
      <c r="B186" s="155"/>
      <c r="D186" s="151" t="s">
        <v>361</v>
      </c>
      <c r="E186" s="156" t="s">
        <v>1</v>
      </c>
      <c r="F186" s="157" t="s">
        <v>421</v>
      </c>
      <c r="H186" s="158">
        <v>2.694</v>
      </c>
      <c r="I186" s="159"/>
      <c r="L186" s="155"/>
      <c r="M186" s="160"/>
      <c r="T186" s="161"/>
      <c r="AT186" s="156" t="s">
        <v>361</v>
      </c>
      <c r="AU186" s="156" t="s">
        <v>86</v>
      </c>
      <c r="AV186" s="12" t="s">
        <v>86</v>
      </c>
      <c r="AW186" s="12" t="s">
        <v>32</v>
      </c>
      <c r="AX186" s="12" t="s">
        <v>76</v>
      </c>
      <c r="AY186" s="156" t="s">
        <v>350</v>
      </c>
    </row>
    <row r="187" spans="2:51" s="12" customFormat="1" ht="20.399999999999999">
      <c r="B187" s="155"/>
      <c r="D187" s="151" t="s">
        <v>361</v>
      </c>
      <c r="E187" s="156" t="s">
        <v>1</v>
      </c>
      <c r="F187" s="157" t="s">
        <v>422</v>
      </c>
      <c r="H187" s="158">
        <v>4.423</v>
      </c>
      <c r="I187" s="159"/>
      <c r="L187" s="155"/>
      <c r="M187" s="160"/>
      <c r="T187" s="161"/>
      <c r="AT187" s="156" t="s">
        <v>361</v>
      </c>
      <c r="AU187" s="156" t="s">
        <v>86</v>
      </c>
      <c r="AV187" s="12" t="s">
        <v>86</v>
      </c>
      <c r="AW187" s="12" t="s">
        <v>32</v>
      </c>
      <c r="AX187" s="12" t="s">
        <v>76</v>
      </c>
      <c r="AY187" s="156" t="s">
        <v>350</v>
      </c>
    </row>
    <row r="188" spans="2:51" s="12" customFormat="1" ht="20.399999999999999">
      <c r="B188" s="155"/>
      <c r="D188" s="151" t="s">
        <v>361</v>
      </c>
      <c r="E188" s="156" t="s">
        <v>1</v>
      </c>
      <c r="F188" s="157" t="s">
        <v>423</v>
      </c>
      <c r="H188" s="158">
        <v>4.8630000000000004</v>
      </c>
      <c r="I188" s="159"/>
      <c r="L188" s="155"/>
      <c r="M188" s="160"/>
      <c r="T188" s="161"/>
      <c r="AT188" s="156" t="s">
        <v>361</v>
      </c>
      <c r="AU188" s="156" t="s">
        <v>86</v>
      </c>
      <c r="AV188" s="12" t="s">
        <v>86</v>
      </c>
      <c r="AW188" s="12" t="s">
        <v>32</v>
      </c>
      <c r="AX188" s="12" t="s">
        <v>76</v>
      </c>
      <c r="AY188" s="156" t="s">
        <v>350</v>
      </c>
    </row>
    <row r="189" spans="2:51" s="12" customFormat="1" ht="10.199999999999999">
      <c r="B189" s="155"/>
      <c r="D189" s="151" t="s">
        <v>361</v>
      </c>
      <c r="E189" s="156" t="s">
        <v>1</v>
      </c>
      <c r="F189" s="157" t="s">
        <v>424</v>
      </c>
      <c r="H189" s="158">
        <v>0.97599999999999998</v>
      </c>
      <c r="I189" s="159"/>
      <c r="L189" s="155"/>
      <c r="M189" s="160"/>
      <c r="T189" s="161"/>
      <c r="AT189" s="156" t="s">
        <v>361</v>
      </c>
      <c r="AU189" s="156" t="s">
        <v>86</v>
      </c>
      <c r="AV189" s="12" t="s">
        <v>86</v>
      </c>
      <c r="AW189" s="12" t="s">
        <v>32</v>
      </c>
      <c r="AX189" s="12" t="s">
        <v>76</v>
      </c>
      <c r="AY189" s="156" t="s">
        <v>350</v>
      </c>
    </row>
    <row r="190" spans="2:51" s="12" customFormat="1" ht="20.399999999999999">
      <c r="B190" s="155"/>
      <c r="D190" s="151" t="s">
        <v>361</v>
      </c>
      <c r="E190" s="156" t="s">
        <v>1</v>
      </c>
      <c r="F190" s="157" t="s">
        <v>425</v>
      </c>
      <c r="H190" s="158">
        <v>14.706</v>
      </c>
      <c r="I190" s="159"/>
      <c r="L190" s="155"/>
      <c r="M190" s="160"/>
      <c r="T190" s="161"/>
      <c r="AT190" s="156" t="s">
        <v>361</v>
      </c>
      <c r="AU190" s="156" t="s">
        <v>86</v>
      </c>
      <c r="AV190" s="12" t="s">
        <v>86</v>
      </c>
      <c r="AW190" s="12" t="s">
        <v>32</v>
      </c>
      <c r="AX190" s="12" t="s">
        <v>76</v>
      </c>
      <c r="AY190" s="156" t="s">
        <v>350</v>
      </c>
    </row>
    <row r="191" spans="2:51" s="12" customFormat="1" ht="20.399999999999999">
      <c r="B191" s="155"/>
      <c r="D191" s="151" t="s">
        <v>361</v>
      </c>
      <c r="E191" s="156" t="s">
        <v>1</v>
      </c>
      <c r="F191" s="157" t="s">
        <v>426</v>
      </c>
      <c r="H191" s="158">
        <v>1.6279999999999999</v>
      </c>
      <c r="I191" s="159"/>
      <c r="L191" s="155"/>
      <c r="M191" s="160"/>
      <c r="T191" s="161"/>
      <c r="AT191" s="156" t="s">
        <v>361</v>
      </c>
      <c r="AU191" s="156" t="s">
        <v>86</v>
      </c>
      <c r="AV191" s="12" t="s">
        <v>86</v>
      </c>
      <c r="AW191" s="12" t="s">
        <v>32</v>
      </c>
      <c r="AX191" s="12" t="s">
        <v>76</v>
      </c>
      <c r="AY191" s="156" t="s">
        <v>350</v>
      </c>
    </row>
    <row r="192" spans="2:51" s="12" customFormat="1" ht="20.399999999999999">
      <c r="B192" s="155"/>
      <c r="D192" s="151" t="s">
        <v>361</v>
      </c>
      <c r="E192" s="156" t="s">
        <v>1</v>
      </c>
      <c r="F192" s="157" t="s">
        <v>427</v>
      </c>
      <c r="H192" s="158">
        <v>2.3809999999999998</v>
      </c>
      <c r="I192" s="159"/>
      <c r="L192" s="155"/>
      <c r="M192" s="160"/>
      <c r="T192" s="161"/>
      <c r="AT192" s="156" t="s">
        <v>361</v>
      </c>
      <c r="AU192" s="156" t="s">
        <v>86</v>
      </c>
      <c r="AV192" s="12" t="s">
        <v>86</v>
      </c>
      <c r="AW192" s="12" t="s">
        <v>32</v>
      </c>
      <c r="AX192" s="12" t="s">
        <v>76</v>
      </c>
      <c r="AY192" s="156" t="s">
        <v>350</v>
      </c>
    </row>
    <row r="193" spans="2:51" s="12" customFormat="1" ht="20.399999999999999">
      <c r="B193" s="155"/>
      <c r="D193" s="151" t="s">
        <v>361</v>
      </c>
      <c r="E193" s="156" t="s">
        <v>1</v>
      </c>
      <c r="F193" s="157" t="s">
        <v>428</v>
      </c>
      <c r="H193" s="158">
        <v>7.0449999999999999</v>
      </c>
      <c r="I193" s="159"/>
      <c r="L193" s="155"/>
      <c r="M193" s="160"/>
      <c r="T193" s="161"/>
      <c r="AT193" s="156" t="s">
        <v>361</v>
      </c>
      <c r="AU193" s="156" t="s">
        <v>86</v>
      </c>
      <c r="AV193" s="12" t="s">
        <v>86</v>
      </c>
      <c r="AW193" s="12" t="s">
        <v>32</v>
      </c>
      <c r="AX193" s="12" t="s">
        <v>76</v>
      </c>
      <c r="AY193" s="156" t="s">
        <v>350</v>
      </c>
    </row>
    <row r="194" spans="2:51" s="12" customFormat="1" ht="20.399999999999999">
      <c r="B194" s="155"/>
      <c r="D194" s="151" t="s">
        <v>361</v>
      </c>
      <c r="E194" s="156" t="s">
        <v>1</v>
      </c>
      <c r="F194" s="157" t="s">
        <v>429</v>
      </c>
      <c r="H194" s="158">
        <v>4.3570000000000002</v>
      </c>
      <c r="I194" s="159"/>
      <c r="L194" s="155"/>
      <c r="M194" s="160"/>
      <c r="T194" s="161"/>
      <c r="AT194" s="156" t="s">
        <v>361</v>
      </c>
      <c r="AU194" s="156" t="s">
        <v>86</v>
      </c>
      <c r="AV194" s="12" t="s">
        <v>86</v>
      </c>
      <c r="AW194" s="12" t="s">
        <v>32</v>
      </c>
      <c r="AX194" s="12" t="s">
        <v>76</v>
      </c>
      <c r="AY194" s="156" t="s">
        <v>350</v>
      </c>
    </row>
    <row r="195" spans="2:51" s="12" customFormat="1" ht="20.399999999999999">
      <c r="B195" s="155"/>
      <c r="D195" s="151" t="s">
        <v>361</v>
      </c>
      <c r="E195" s="156" t="s">
        <v>1</v>
      </c>
      <c r="F195" s="157" t="s">
        <v>430</v>
      </c>
      <c r="H195" s="158">
        <v>1.7</v>
      </c>
      <c r="I195" s="159"/>
      <c r="L195" s="155"/>
      <c r="M195" s="160"/>
      <c r="T195" s="161"/>
      <c r="AT195" s="156" t="s">
        <v>361</v>
      </c>
      <c r="AU195" s="156" t="s">
        <v>86</v>
      </c>
      <c r="AV195" s="12" t="s">
        <v>86</v>
      </c>
      <c r="AW195" s="12" t="s">
        <v>32</v>
      </c>
      <c r="AX195" s="12" t="s">
        <v>76</v>
      </c>
      <c r="AY195" s="156" t="s">
        <v>350</v>
      </c>
    </row>
    <row r="196" spans="2:51" s="12" customFormat="1" ht="20.399999999999999">
      <c r="B196" s="155"/>
      <c r="D196" s="151" t="s">
        <v>361</v>
      </c>
      <c r="E196" s="156" t="s">
        <v>1</v>
      </c>
      <c r="F196" s="157" t="s">
        <v>431</v>
      </c>
      <c r="H196" s="158">
        <v>32.796999999999997</v>
      </c>
      <c r="I196" s="159"/>
      <c r="L196" s="155"/>
      <c r="M196" s="160"/>
      <c r="T196" s="161"/>
      <c r="AT196" s="156" t="s">
        <v>361</v>
      </c>
      <c r="AU196" s="156" t="s">
        <v>86</v>
      </c>
      <c r="AV196" s="12" t="s">
        <v>86</v>
      </c>
      <c r="AW196" s="12" t="s">
        <v>32</v>
      </c>
      <c r="AX196" s="12" t="s">
        <v>76</v>
      </c>
      <c r="AY196" s="156" t="s">
        <v>350</v>
      </c>
    </row>
    <row r="197" spans="2:51" s="12" customFormat="1" ht="20.399999999999999">
      <c r="B197" s="155"/>
      <c r="D197" s="151" t="s">
        <v>361</v>
      </c>
      <c r="E197" s="156" t="s">
        <v>1</v>
      </c>
      <c r="F197" s="157" t="s">
        <v>432</v>
      </c>
      <c r="H197" s="158">
        <v>25.451000000000001</v>
      </c>
      <c r="I197" s="159"/>
      <c r="L197" s="155"/>
      <c r="M197" s="160"/>
      <c r="T197" s="161"/>
      <c r="AT197" s="156" t="s">
        <v>361</v>
      </c>
      <c r="AU197" s="156" t="s">
        <v>86</v>
      </c>
      <c r="AV197" s="12" t="s">
        <v>86</v>
      </c>
      <c r="AW197" s="12" t="s">
        <v>32</v>
      </c>
      <c r="AX197" s="12" t="s">
        <v>76</v>
      </c>
      <c r="AY197" s="156" t="s">
        <v>350</v>
      </c>
    </row>
    <row r="198" spans="2:51" s="12" customFormat="1" ht="20.399999999999999">
      <c r="B198" s="155"/>
      <c r="D198" s="151" t="s">
        <v>361</v>
      </c>
      <c r="E198" s="156" t="s">
        <v>1</v>
      </c>
      <c r="F198" s="157" t="s">
        <v>433</v>
      </c>
      <c r="H198" s="158">
        <v>3.5640000000000001</v>
      </c>
      <c r="I198" s="159"/>
      <c r="L198" s="155"/>
      <c r="M198" s="160"/>
      <c r="T198" s="161"/>
      <c r="AT198" s="156" t="s">
        <v>361</v>
      </c>
      <c r="AU198" s="156" t="s">
        <v>86</v>
      </c>
      <c r="AV198" s="12" t="s">
        <v>86</v>
      </c>
      <c r="AW198" s="12" t="s">
        <v>32</v>
      </c>
      <c r="AX198" s="12" t="s">
        <v>76</v>
      </c>
      <c r="AY198" s="156" t="s">
        <v>350</v>
      </c>
    </row>
    <row r="199" spans="2:51" s="12" customFormat="1" ht="20.399999999999999">
      <c r="B199" s="155"/>
      <c r="D199" s="151" t="s">
        <v>361</v>
      </c>
      <c r="E199" s="156" t="s">
        <v>1</v>
      </c>
      <c r="F199" s="157" t="s">
        <v>434</v>
      </c>
      <c r="H199" s="158">
        <v>30.808</v>
      </c>
      <c r="I199" s="159"/>
      <c r="L199" s="155"/>
      <c r="M199" s="160"/>
      <c r="T199" s="161"/>
      <c r="AT199" s="156" t="s">
        <v>361</v>
      </c>
      <c r="AU199" s="156" t="s">
        <v>86</v>
      </c>
      <c r="AV199" s="12" t="s">
        <v>86</v>
      </c>
      <c r="AW199" s="12" t="s">
        <v>32</v>
      </c>
      <c r="AX199" s="12" t="s">
        <v>76</v>
      </c>
      <c r="AY199" s="156" t="s">
        <v>350</v>
      </c>
    </row>
    <row r="200" spans="2:51" s="12" customFormat="1" ht="20.399999999999999">
      <c r="B200" s="155"/>
      <c r="D200" s="151" t="s">
        <v>361</v>
      </c>
      <c r="E200" s="156" t="s">
        <v>1</v>
      </c>
      <c r="F200" s="157" t="s">
        <v>435</v>
      </c>
      <c r="H200" s="158">
        <v>16.440000000000001</v>
      </c>
      <c r="I200" s="159"/>
      <c r="L200" s="155"/>
      <c r="M200" s="160"/>
      <c r="T200" s="161"/>
      <c r="AT200" s="156" t="s">
        <v>361</v>
      </c>
      <c r="AU200" s="156" t="s">
        <v>86</v>
      </c>
      <c r="AV200" s="12" t="s">
        <v>86</v>
      </c>
      <c r="AW200" s="12" t="s">
        <v>32</v>
      </c>
      <c r="AX200" s="12" t="s">
        <v>76</v>
      </c>
      <c r="AY200" s="156" t="s">
        <v>350</v>
      </c>
    </row>
    <row r="201" spans="2:51" s="12" customFormat="1" ht="20.399999999999999">
      <c r="B201" s="155"/>
      <c r="D201" s="151" t="s">
        <v>361</v>
      </c>
      <c r="E201" s="156" t="s">
        <v>1</v>
      </c>
      <c r="F201" s="157" t="s">
        <v>436</v>
      </c>
      <c r="H201" s="158">
        <v>3.5310000000000001</v>
      </c>
      <c r="I201" s="159"/>
      <c r="L201" s="155"/>
      <c r="M201" s="160"/>
      <c r="T201" s="161"/>
      <c r="AT201" s="156" t="s">
        <v>361</v>
      </c>
      <c r="AU201" s="156" t="s">
        <v>86</v>
      </c>
      <c r="AV201" s="12" t="s">
        <v>86</v>
      </c>
      <c r="AW201" s="12" t="s">
        <v>32</v>
      </c>
      <c r="AX201" s="12" t="s">
        <v>76</v>
      </c>
      <c r="AY201" s="156" t="s">
        <v>350</v>
      </c>
    </row>
    <row r="202" spans="2:51" s="12" customFormat="1" ht="20.399999999999999">
      <c r="B202" s="155"/>
      <c r="D202" s="151" t="s">
        <v>361</v>
      </c>
      <c r="E202" s="156" t="s">
        <v>1</v>
      </c>
      <c r="F202" s="157" t="s">
        <v>437</v>
      </c>
      <c r="H202" s="158">
        <v>2.44</v>
      </c>
      <c r="I202" s="159"/>
      <c r="L202" s="155"/>
      <c r="M202" s="160"/>
      <c r="T202" s="161"/>
      <c r="AT202" s="156" t="s">
        <v>361</v>
      </c>
      <c r="AU202" s="156" t="s">
        <v>86</v>
      </c>
      <c r="AV202" s="12" t="s">
        <v>86</v>
      </c>
      <c r="AW202" s="12" t="s">
        <v>32</v>
      </c>
      <c r="AX202" s="12" t="s">
        <v>76</v>
      </c>
      <c r="AY202" s="156" t="s">
        <v>350</v>
      </c>
    </row>
    <row r="203" spans="2:51" s="12" customFormat="1" ht="20.399999999999999">
      <c r="B203" s="155"/>
      <c r="D203" s="151" t="s">
        <v>361</v>
      </c>
      <c r="E203" s="156" t="s">
        <v>1</v>
      </c>
      <c r="F203" s="157" t="s">
        <v>438</v>
      </c>
      <c r="H203" s="158">
        <v>1.4930000000000001</v>
      </c>
      <c r="I203" s="159"/>
      <c r="L203" s="155"/>
      <c r="M203" s="160"/>
      <c r="T203" s="161"/>
      <c r="AT203" s="156" t="s">
        <v>361</v>
      </c>
      <c r="AU203" s="156" t="s">
        <v>86</v>
      </c>
      <c r="AV203" s="12" t="s">
        <v>86</v>
      </c>
      <c r="AW203" s="12" t="s">
        <v>32</v>
      </c>
      <c r="AX203" s="12" t="s">
        <v>76</v>
      </c>
      <c r="AY203" s="156" t="s">
        <v>350</v>
      </c>
    </row>
    <row r="204" spans="2:51" s="12" customFormat="1" ht="20.399999999999999">
      <c r="B204" s="155"/>
      <c r="D204" s="151" t="s">
        <v>361</v>
      </c>
      <c r="E204" s="156" t="s">
        <v>1</v>
      </c>
      <c r="F204" s="157" t="s">
        <v>439</v>
      </c>
      <c r="H204" s="158">
        <v>0.73899999999999999</v>
      </c>
      <c r="I204" s="159"/>
      <c r="L204" s="155"/>
      <c r="M204" s="160"/>
      <c r="T204" s="161"/>
      <c r="AT204" s="156" t="s">
        <v>361</v>
      </c>
      <c r="AU204" s="156" t="s">
        <v>86</v>
      </c>
      <c r="AV204" s="12" t="s">
        <v>86</v>
      </c>
      <c r="AW204" s="12" t="s">
        <v>32</v>
      </c>
      <c r="AX204" s="12" t="s">
        <v>76</v>
      </c>
      <c r="AY204" s="156" t="s">
        <v>350</v>
      </c>
    </row>
    <row r="205" spans="2:51" s="12" customFormat="1" ht="20.399999999999999">
      <c r="B205" s="155"/>
      <c r="D205" s="151" t="s">
        <v>361</v>
      </c>
      <c r="E205" s="156" t="s">
        <v>1</v>
      </c>
      <c r="F205" s="157" t="s">
        <v>440</v>
      </c>
      <c r="H205" s="158">
        <v>8.1969999999999992</v>
      </c>
      <c r="I205" s="159"/>
      <c r="L205" s="155"/>
      <c r="M205" s="160"/>
      <c r="T205" s="161"/>
      <c r="AT205" s="156" t="s">
        <v>361</v>
      </c>
      <c r="AU205" s="156" t="s">
        <v>86</v>
      </c>
      <c r="AV205" s="12" t="s">
        <v>86</v>
      </c>
      <c r="AW205" s="12" t="s">
        <v>32</v>
      </c>
      <c r="AX205" s="12" t="s">
        <v>76</v>
      </c>
      <c r="AY205" s="156" t="s">
        <v>350</v>
      </c>
    </row>
    <row r="206" spans="2:51" s="12" customFormat="1" ht="20.399999999999999">
      <c r="B206" s="155"/>
      <c r="D206" s="151" t="s">
        <v>361</v>
      </c>
      <c r="E206" s="156" t="s">
        <v>1</v>
      </c>
      <c r="F206" s="157" t="s">
        <v>441</v>
      </c>
      <c r="H206" s="158">
        <v>18.928999999999998</v>
      </c>
      <c r="I206" s="159"/>
      <c r="L206" s="155"/>
      <c r="M206" s="160"/>
      <c r="T206" s="161"/>
      <c r="AT206" s="156" t="s">
        <v>361</v>
      </c>
      <c r="AU206" s="156" t="s">
        <v>86</v>
      </c>
      <c r="AV206" s="12" t="s">
        <v>86</v>
      </c>
      <c r="AW206" s="12" t="s">
        <v>32</v>
      </c>
      <c r="AX206" s="12" t="s">
        <v>76</v>
      </c>
      <c r="AY206" s="156" t="s">
        <v>350</v>
      </c>
    </row>
    <row r="207" spans="2:51" s="12" customFormat="1" ht="20.399999999999999">
      <c r="B207" s="155"/>
      <c r="D207" s="151" t="s">
        <v>361</v>
      </c>
      <c r="E207" s="156" t="s">
        <v>1</v>
      </c>
      <c r="F207" s="157" t="s">
        <v>442</v>
      </c>
      <c r="H207" s="158">
        <v>15.552</v>
      </c>
      <c r="I207" s="159"/>
      <c r="L207" s="155"/>
      <c r="M207" s="160"/>
      <c r="T207" s="161"/>
      <c r="AT207" s="156" t="s">
        <v>361</v>
      </c>
      <c r="AU207" s="156" t="s">
        <v>86</v>
      </c>
      <c r="AV207" s="12" t="s">
        <v>86</v>
      </c>
      <c r="AW207" s="12" t="s">
        <v>32</v>
      </c>
      <c r="AX207" s="12" t="s">
        <v>76</v>
      </c>
      <c r="AY207" s="156" t="s">
        <v>350</v>
      </c>
    </row>
    <row r="208" spans="2:51" s="12" customFormat="1" ht="20.399999999999999">
      <c r="B208" s="155"/>
      <c r="D208" s="151" t="s">
        <v>361</v>
      </c>
      <c r="E208" s="156" t="s">
        <v>1</v>
      </c>
      <c r="F208" s="157" t="s">
        <v>443</v>
      </c>
      <c r="H208" s="158">
        <v>11.62</v>
      </c>
      <c r="I208" s="159"/>
      <c r="L208" s="155"/>
      <c r="M208" s="160"/>
      <c r="T208" s="161"/>
      <c r="AT208" s="156" t="s">
        <v>361</v>
      </c>
      <c r="AU208" s="156" t="s">
        <v>86</v>
      </c>
      <c r="AV208" s="12" t="s">
        <v>86</v>
      </c>
      <c r="AW208" s="12" t="s">
        <v>32</v>
      </c>
      <c r="AX208" s="12" t="s">
        <v>76</v>
      </c>
      <c r="AY208" s="156" t="s">
        <v>350</v>
      </c>
    </row>
    <row r="209" spans="2:65" s="12" customFormat="1" ht="20.399999999999999">
      <c r="B209" s="155"/>
      <c r="D209" s="151" t="s">
        <v>361</v>
      </c>
      <c r="E209" s="156" t="s">
        <v>1</v>
      </c>
      <c r="F209" s="157" t="s">
        <v>444</v>
      </c>
      <c r="H209" s="158">
        <v>2.798</v>
      </c>
      <c r="I209" s="159"/>
      <c r="L209" s="155"/>
      <c r="M209" s="160"/>
      <c r="T209" s="161"/>
      <c r="AT209" s="156" t="s">
        <v>361</v>
      </c>
      <c r="AU209" s="156" t="s">
        <v>86</v>
      </c>
      <c r="AV209" s="12" t="s">
        <v>86</v>
      </c>
      <c r="AW209" s="12" t="s">
        <v>32</v>
      </c>
      <c r="AX209" s="12" t="s">
        <v>76</v>
      </c>
      <c r="AY209" s="156" t="s">
        <v>350</v>
      </c>
    </row>
    <row r="210" spans="2:65" s="12" customFormat="1" ht="20.399999999999999">
      <c r="B210" s="155"/>
      <c r="D210" s="151" t="s">
        <v>361</v>
      </c>
      <c r="E210" s="156" t="s">
        <v>1</v>
      </c>
      <c r="F210" s="157" t="s">
        <v>445</v>
      </c>
      <c r="H210" s="158">
        <v>3.7080000000000002</v>
      </c>
      <c r="I210" s="159"/>
      <c r="L210" s="155"/>
      <c r="M210" s="160"/>
      <c r="T210" s="161"/>
      <c r="AT210" s="156" t="s">
        <v>361</v>
      </c>
      <c r="AU210" s="156" t="s">
        <v>86</v>
      </c>
      <c r="AV210" s="12" t="s">
        <v>86</v>
      </c>
      <c r="AW210" s="12" t="s">
        <v>32</v>
      </c>
      <c r="AX210" s="12" t="s">
        <v>76</v>
      </c>
      <c r="AY210" s="156" t="s">
        <v>350</v>
      </c>
    </row>
    <row r="211" spans="2:65" s="12" customFormat="1" ht="20.399999999999999">
      <c r="B211" s="155"/>
      <c r="D211" s="151" t="s">
        <v>361</v>
      </c>
      <c r="E211" s="156" t="s">
        <v>1</v>
      </c>
      <c r="F211" s="157" t="s">
        <v>446</v>
      </c>
      <c r="H211" s="158">
        <v>18.806000000000001</v>
      </c>
      <c r="I211" s="159"/>
      <c r="L211" s="155"/>
      <c r="M211" s="160"/>
      <c r="T211" s="161"/>
      <c r="AT211" s="156" t="s">
        <v>361</v>
      </c>
      <c r="AU211" s="156" t="s">
        <v>86</v>
      </c>
      <c r="AV211" s="12" t="s">
        <v>86</v>
      </c>
      <c r="AW211" s="12" t="s">
        <v>32</v>
      </c>
      <c r="AX211" s="12" t="s">
        <v>76</v>
      </c>
      <c r="AY211" s="156" t="s">
        <v>350</v>
      </c>
    </row>
    <row r="212" spans="2:65" s="12" customFormat="1" ht="20.399999999999999">
      <c r="B212" s="155"/>
      <c r="D212" s="151" t="s">
        <v>361</v>
      </c>
      <c r="E212" s="156" t="s">
        <v>1</v>
      </c>
      <c r="F212" s="157" t="s">
        <v>447</v>
      </c>
      <c r="H212" s="158">
        <v>3.4289999999999998</v>
      </c>
      <c r="I212" s="159"/>
      <c r="L212" s="155"/>
      <c r="M212" s="160"/>
      <c r="T212" s="161"/>
      <c r="AT212" s="156" t="s">
        <v>361</v>
      </c>
      <c r="AU212" s="156" t="s">
        <v>86</v>
      </c>
      <c r="AV212" s="12" t="s">
        <v>86</v>
      </c>
      <c r="AW212" s="12" t="s">
        <v>32</v>
      </c>
      <c r="AX212" s="12" t="s">
        <v>76</v>
      </c>
      <c r="AY212" s="156" t="s">
        <v>350</v>
      </c>
    </row>
    <row r="213" spans="2:65" s="12" customFormat="1" ht="20.399999999999999">
      <c r="B213" s="155"/>
      <c r="D213" s="151" t="s">
        <v>361</v>
      </c>
      <c r="E213" s="156" t="s">
        <v>1</v>
      </c>
      <c r="F213" s="157" t="s">
        <v>448</v>
      </c>
      <c r="H213" s="158">
        <v>32.024000000000001</v>
      </c>
      <c r="I213" s="159"/>
      <c r="L213" s="155"/>
      <c r="M213" s="160"/>
      <c r="T213" s="161"/>
      <c r="AT213" s="156" t="s">
        <v>361</v>
      </c>
      <c r="AU213" s="156" t="s">
        <v>86</v>
      </c>
      <c r="AV213" s="12" t="s">
        <v>86</v>
      </c>
      <c r="AW213" s="12" t="s">
        <v>32</v>
      </c>
      <c r="AX213" s="12" t="s">
        <v>76</v>
      </c>
      <c r="AY213" s="156" t="s">
        <v>350</v>
      </c>
    </row>
    <row r="214" spans="2:65" s="12" customFormat="1" ht="20.399999999999999">
      <c r="B214" s="155"/>
      <c r="D214" s="151" t="s">
        <v>361</v>
      </c>
      <c r="E214" s="156" t="s">
        <v>1</v>
      </c>
      <c r="F214" s="157" t="s">
        <v>449</v>
      </c>
      <c r="H214" s="158">
        <v>8.2000000000000003E-2</v>
      </c>
      <c r="I214" s="159"/>
      <c r="L214" s="155"/>
      <c r="M214" s="160"/>
      <c r="T214" s="161"/>
      <c r="AT214" s="156" t="s">
        <v>361</v>
      </c>
      <c r="AU214" s="156" t="s">
        <v>86</v>
      </c>
      <c r="AV214" s="12" t="s">
        <v>86</v>
      </c>
      <c r="AW214" s="12" t="s">
        <v>32</v>
      </c>
      <c r="AX214" s="12" t="s">
        <v>76</v>
      </c>
      <c r="AY214" s="156" t="s">
        <v>350</v>
      </c>
    </row>
    <row r="215" spans="2:65" s="12" customFormat="1" ht="20.399999999999999">
      <c r="B215" s="155"/>
      <c r="D215" s="151" t="s">
        <v>361</v>
      </c>
      <c r="E215" s="156" t="s">
        <v>1</v>
      </c>
      <c r="F215" s="157" t="s">
        <v>450</v>
      </c>
      <c r="H215" s="158">
        <v>0.13100000000000001</v>
      </c>
      <c r="I215" s="159"/>
      <c r="L215" s="155"/>
      <c r="M215" s="160"/>
      <c r="T215" s="161"/>
      <c r="AT215" s="156" t="s">
        <v>361</v>
      </c>
      <c r="AU215" s="156" t="s">
        <v>86</v>
      </c>
      <c r="AV215" s="12" t="s">
        <v>86</v>
      </c>
      <c r="AW215" s="12" t="s">
        <v>32</v>
      </c>
      <c r="AX215" s="12" t="s">
        <v>76</v>
      </c>
      <c r="AY215" s="156" t="s">
        <v>350</v>
      </c>
    </row>
    <row r="216" spans="2:65" s="12" customFormat="1" ht="20.399999999999999">
      <c r="B216" s="155"/>
      <c r="D216" s="151" t="s">
        <v>361</v>
      </c>
      <c r="E216" s="156" t="s">
        <v>1</v>
      </c>
      <c r="F216" s="157" t="s">
        <v>451</v>
      </c>
      <c r="H216" s="158">
        <v>2.6110000000000002</v>
      </c>
      <c r="I216" s="159"/>
      <c r="L216" s="155"/>
      <c r="M216" s="160"/>
      <c r="T216" s="161"/>
      <c r="AT216" s="156" t="s">
        <v>361</v>
      </c>
      <c r="AU216" s="156" t="s">
        <v>86</v>
      </c>
      <c r="AV216" s="12" t="s">
        <v>86</v>
      </c>
      <c r="AW216" s="12" t="s">
        <v>32</v>
      </c>
      <c r="AX216" s="12" t="s">
        <v>76</v>
      </c>
      <c r="AY216" s="156" t="s">
        <v>350</v>
      </c>
    </row>
    <row r="217" spans="2:65" s="12" customFormat="1" ht="20.399999999999999">
      <c r="B217" s="155"/>
      <c r="D217" s="151" t="s">
        <v>361</v>
      </c>
      <c r="E217" s="156" t="s">
        <v>1</v>
      </c>
      <c r="F217" s="157" t="s">
        <v>452</v>
      </c>
      <c r="H217" s="158">
        <v>1.3720000000000001</v>
      </c>
      <c r="I217" s="159"/>
      <c r="L217" s="155"/>
      <c r="M217" s="160"/>
      <c r="T217" s="161"/>
      <c r="AT217" s="156" t="s">
        <v>361</v>
      </c>
      <c r="AU217" s="156" t="s">
        <v>86</v>
      </c>
      <c r="AV217" s="12" t="s">
        <v>86</v>
      </c>
      <c r="AW217" s="12" t="s">
        <v>32</v>
      </c>
      <c r="AX217" s="12" t="s">
        <v>76</v>
      </c>
      <c r="AY217" s="156" t="s">
        <v>350</v>
      </c>
    </row>
    <row r="218" spans="2:65" s="12" customFormat="1" ht="20.399999999999999">
      <c r="B218" s="155"/>
      <c r="D218" s="151" t="s">
        <v>361</v>
      </c>
      <c r="E218" s="156" t="s">
        <v>1</v>
      </c>
      <c r="F218" s="157" t="s">
        <v>453</v>
      </c>
      <c r="H218" s="158">
        <v>3.6110000000000002</v>
      </c>
      <c r="I218" s="159"/>
      <c r="L218" s="155"/>
      <c r="M218" s="160"/>
      <c r="T218" s="161"/>
      <c r="AT218" s="156" t="s">
        <v>361</v>
      </c>
      <c r="AU218" s="156" t="s">
        <v>86</v>
      </c>
      <c r="AV218" s="12" t="s">
        <v>86</v>
      </c>
      <c r="AW218" s="12" t="s">
        <v>32</v>
      </c>
      <c r="AX218" s="12" t="s">
        <v>76</v>
      </c>
      <c r="AY218" s="156" t="s">
        <v>350</v>
      </c>
    </row>
    <row r="219" spans="2:65" s="12" customFormat="1" ht="20.399999999999999">
      <c r="B219" s="155"/>
      <c r="D219" s="151" t="s">
        <v>361</v>
      </c>
      <c r="E219" s="156" t="s">
        <v>1</v>
      </c>
      <c r="F219" s="157" t="s">
        <v>454</v>
      </c>
      <c r="H219" s="158">
        <v>0.997</v>
      </c>
      <c r="I219" s="159"/>
      <c r="L219" s="155"/>
      <c r="M219" s="160"/>
      <c r="T219" s="161"/>
      <c r="AT219" s="156" t="s">
        <v>361</v>
      </c>
      <c r="AU219" s="156" t="s">
        <v>86</v>
      </c>
      <c r="AV219" s="12" t="s">
        <v>86</v>
      </c>
      <c r="AW219" s="12" t="s">
        <v>32</v>
      </c>
      <c r="AX219" s="12" t="s">
        <v>76</v>
      </c>
      <c r="AY219" s="156" t="s">
        <v>350</v>
      </c>
    </row>
    <row r="220" spans="2:65" s="12" customFormat="1" ht="20.399999999999999">
      <c r="B220" s="155"/>
      <c r="D220" s="151" t="s">
        <v>361</v>
      </c>
      <c r="E220" s="156" t="s">
        <v>1</v>
      </c>
      <c r="F220" s="157" t="s">
        <v>455</v>
      </c>
      <c r="H220" s="158">
        <v>1.256</v>
      </c>
      <c r="I220" s="159"/>
      <c r="L220" s="155"/>
      <c r="M220" s="160"/>
      <c r="T220" s="161"/>
      <c r="AT220" s="156" t="s">
        <v>361</v>
      </c>
      <c r="AU220" s="156" t="s">
        <v>86</v>
      </c>
      <c r="AV220" s="12" t="s">
        <v>86</v>
      </c>
      <c r="AW220" s="12" t="s">
        <v>32</v>
      </c>
      <c r="AX220" s="12" t="s">
        <v>76</v>
      </c>
      <c r="AY220" s="156" t="s">
        <v>350</v>
      </c>
    </row>
    <row r="221" spans="2:65" s="13" customFormat="1" ht="10.199999999999999">
      <c r="B221" s="162"/>
      <c r="D221" s="151" t="s">
        <v>361</v>
      </c>
      <c r="E221" s="163" t="s">
        <v>312</v>
      </c>
      <c r="F221" s="164" t="s">
        <v>364</v>
      </c>
      <c r="H221" s="165">
        <v>1585.134</v>
      </c>
      <c r="I221" s="166"/>
      <c r="L221" s="162"/>
      <c r="M221" s="167"/>
      <c r="T221" s="168"/>
      <c r="AT221" s="163" t="s">
        <v>361</v>
      </c>
      <c r="AU221" s="163" t="s">
        <v>86</v>
      </c>
      <c r="AV221" s="13" t="s">
        <v>357</v>
      </c>
      <c r="AW221" s="13" t="s">
        <v>32</v>
      </c>
      <c r="AX221" s="13" t="s">
        <v>84</v>
      </c>
      <c r="AY221" s="163" t="s">
        <v>350</v>
      </c>
    </row>
    <row r="222" spans="2:65" s="1" customFormat="1" ht="37.799999999999997" customHeight="1">
      <c r="B222" s="32"/>
      <c r="C222" s="138" t="s">
        <v>456</v>
      </c>
      <c r="D222" s="138" t="s">
        <v>352</v>
      </c>
      <c r="E222" s="139" t="s">
        <v>457</v>
      </c>
      <c r="F222" s="140" t="s">
        <v>458</v>
      </c>
      <c r="G222" s="141" t="s">
        <v>374</v>
      </c>
      <c r="H222" s="142">
        <v>1585.134</v>
      </c>
      <c r="I222" s="143"/>
      <c r="J222" s="144">
        <f>ROUND(I222*H222,2)</f>
        <v>0</v>
      </c>
      <c r="K222" s="140" t="s">
        <v>356</v>
      </c>
      <c r="L222" s="32"/>
      <c r="M222" s="145" t="s">
        <v>1</v>
      </c>
      <c r="N222" s="146" t="s">
        <v>41</v>
      </c>
      <c r="P222" s="147">
        <f>O222*H222</f>
        <v>0</v>
      </c>
      <c r="Q222" s="147">
        <v>0</v>
      </c>
      <c r="R222" s="147">
        <f>Q222*H222</f>
        <v>0</v>
      </c>
      <c r="S222" s="147">
        <v>0</v>
      </c>
      <c r="T222" s="148">
        <f>S222*H222</f>
        <v>0</v>
      </c>
      <c r="AR222" s="149" t="s">
        <v>357</v>
      </c>
      <c r="AT222" s="149" t="s">
        <v>352</v>
      </c>
      <c r="AU222" s="149" t="s">
        <v>86</v>
      </c>
      <c r="AY222" s="17" t="s">
        <v>350</v>
      </c>
      <c r="BE222" s="150">
        <f>IF(N222="základní",J222,0)</f>
        <v>0</v>
      </c>
      <c r="BF222" s="150">
        <f>IF(N222="snížená",J222,0)</f>
        <v>0</v>
      </c>
      <c r="BG222" s="150">
        <f>IF(N222="zákl. přenesená",J222,0)</f>
        <v>0</v>
      </c>
      <c r="BH222" s="150">
        <f>IF(N222="sníž. přenesená",J222,0)</f>
        <v>0</v>
      </c>
      <c r="BI222" s="150">
        <f>IF(N222="nulová",J222,0)</f>
        <v>0</v>
      </c>
      <c r="BJ222" s="17" t="s">
        <v>84</v>
      </c>
      <c r="BK222" s="150">
        <f>ROUND(I222*H222,2)</f>
        <v>0</v>
      </c>
      <c r="BL222" s="17" t="s">
        <v>357</v>
      </c>
      <c r="BM222" s="149" t="s">
        <v>459</v>
      </c>
    </row>
    <row r="223" spans="2:65" s="1" customFormat="1" ht="38.4">
      <c r="B223" s="32"/>
      <c r="D223" s="151" t="s">
        <v>359</v>
      </c>
      <c r="F223" s="152" t="s">
        <v>460</v>
      </c>
      <c r="I223" s="153"/>
      <c r="L223" s="32"/>
      <c r="M223" s="154"/>
      <c r="T223" s="56"/>
      <c r="AT223" s="17" t="s">
        <v>359</v>
      </c>
      <c r="AU223" s="17" t="s">
        <v>86</v>
      </c>
    </row>
    <row r="224" spans="2:65" s="12" customFormat="1" ht="10.199999999999999">
      <c r="B224" s="155"/>
      <c r="D224" s="151" t="s">
        <v>361</v>
      </c>
      <c r="E224" s="156" t="s">
        <v>1</v>
      </c>
      <c r="F224" s="157" t="s">
        <v>461</v>
      </c>
      <c r="H224" s="158">
        <v>1585.134</v>
      </c>
      <c r="I224" s="159"/>
      <c r="L224" s="155"/>
      <c r="M224" s="160"/>
      <c r="T224" s="161"/>
      <c r="AT224" s="156" t="s">
        <v>361</v>
      </c>
      <c r="AU224" s="156" t="s">
        <v>86</v>
      </c>
      <c r="AV224" s="12" t="s">
        <v>86</v>
      </c>
      <c r="AW224" s="12" t="s">
        <v>32</v>
      </c>
      <c r="AX224" s="12" t="s">
        <v>84</v>
      </c>
      <c r="AY224" s="156" t="s">
        <v>350</v>
      </c>
    </row>
    <row r="225" spans="2:65" s="1" customFormat="1" ht="37.799999999999997" customHeight="1">
      <c r="B225" s="32"/>
      <c r="C225" s="138" t="s">
        <v>462</v>
      </c>
      <c r="D225" s="138" t="s">
        <v>352</v>
      </c>
      <c r="E225" s="139" t="s">
        <v>463</v>
      </c>
      <c r="F225" s="140" t="s">
        <v>464</v>
      </c>
      <c r="G225" s="141" t="s">
        <v>374</v>
      </c>
      <c r="H225" s="142">
        <v>7925.67</v>
      </c>
      <c r="I225" s="143"/>
      <c r="J225" s="144">
        <f>ROUND(I225*H225,2)</f>
        <v>0</v>
      </c>
      <c r="K225" s="140" t="s">
        <v>356</v>
      </c>
      <c r="L225" s="32"/>
      <c r="M225" s="145" t="s">
        <v>1</v>
      </c>
      <c r="N225" s="146" t="s">
        <v>41</v>
      </c>
      <c r="P225" s="147">
        <f>O225*H225</f>
        <v>0</v>
      </c>
      <c r="Q225" s="147">
        <v>0</v>
      </c>
      <c r="R225" s="147">
        <f>Q225*H225</f>
        <v>0</v>
      </c>
      <c r="S225" s="147">
        <v>0</v>
      </c>
      <c r="T225" s="148">
        <f>S225*H225</f>
        <v>0</v>
      </c>
      <c r="AR225" s="149" t="s">
        <v>357</v>
      </c>
      <c r="AT225" s="149" t="s">
        <v>352</v>
      </c>
      <c r="AU225" s="149" t="s">
        <v>86</v>
      </c>
      <c r="AY225" s="17" t="s">
        <v>350</v>
      </c>
      <c r="BE225" s="150">
        <f>IF(N225="základní",J225,0)</f>
        <v>0</v>
      </c>
      <c r="BF225" s="150">
        <f>IF(N225="snížená",J225,0)</f>
        <v>0</v>
      </c>
      <c r="BG225" s="150">
        <f>IF(N225="zákl. přenesená",J225,0)</f>
        <v>0</v>
      </c>
      <c r="BH225" s="150">
        <f>IF(N225="sníž. přenesená",J225,0)</f>
        <v>0</v>
      </c>
      <c r="BI225" s="150">
        <f>IF(N225="nulová",J225,0)</f>
        <v>0</v>
      </c>
      <c r="BJ225" s="17" t="s">
        <v>84</v>
      </c>
      <c r="BK225" s="150">
        <f>ROUND(I225*H225,2)</f>
        <v>0</v>
      </c>
      <c r="BL225" s="17" t="s">
        <v>357</v>
      </c>
      <c r="BM225" s="149" t="s">
        <v>465</v>
      </c>
    </row>
    <row r="226" spans="2:65" s="1" customFormat="1" ht="38.4">
      <c r="B226" s="32"/>
      <c r="D226" s="151" t="s">
        <v>359</v>
      </c>
      <c r="F226" s="152" t="s">
        <v>466</v>
      </c>
      <c r="I226" s="153"/>
      <c r="L226" s="32"/>
      <c r="M226" s="154"/>
      <c r="T226" s="56"/>
      <c r="AT226" s="17" t="s">
        <v>359</v>
      </c>
      <c r="AU226" s="17" t="s">
        <v>86</v>
      </c>
    </row>
    <row r="227" spans="2:65" s="12" customFormat="1" ht="10.199999999999999">
      <c r="B227" s="155"/>
      <c r="D227" s="151" t="s">
        <v>361</v>
      </c>
      <c r="E227" s="156" t="s">
        <v>1</v>
      </c>
      <c r="F227" s="157" t="s">
        <v>467</v>
      </c>
      <c r="H227" s="158">
        <v>7925.67</v>
      </c>
      <c r="I227" s="159"/>
      <c r="L227" s="155"/>
      <c r="M227" s="160"/>
      <c r="T227" s="161"/>
      <c r="AT227" s="156" t="s">
        <v>361</v>
      </c>
      <c r="AU227" s="156" t="s">
        <v>86</v>
      </c>
      <c r="AV227" s="12" t="s">
        <v>86</v>
      </c>
      <c r="AW227" s="12" t="s">
        <v>32</v>
      </c>
      <c r="AX227" s="12" t="s">
        <v>84</v>
      </c>
      <c r="AY227" s="156" t="s">
        <v>350</v>
      </c>
    </row>
    <row r="228" spans="2:65" s="1" customFormat="1" ht="37.799999999999997" customHeight="1">
      <c r="B228" s="32"/>
      <c r="C228" s="138" t="s">
        <v>468</v>
      </c>
      <c r="D228" s="138" t="s">
        <v>352</v>
      </c>
      <c r="E228" s="139" t="s">
        <v>469</v>
      </c>
      <c r="F228" s="140" t="s">
        <v>470</v>
      </c>
      <c r="G228" s="141" t="s">
        <v>374</v>
      </c>
      <c r="H228" s="142">
        <v>1883.712</v>
      </c>
      <c r="I228" s="143"/>
      <c r="J228" s="144">
        <f>ROUND(I228*H228,2)</f>
        <v>0</v>
      </c>
      <c r="K228" s="140" t="s">
        <v>356</v>
      </c>
      <c r="L228" s="32"/>
      <c r="M228" s="145" t="s">
        <v>1</v>
      </c>
      <c r="N228" s="146" t="s">
        <v>41</v>
      </c>
      <c r="P228" s="147">
        <f>O228*H228</f>
        <v>0</v>
      </c>
      <c r="Q228" s="147">
        <v>0</v>
      </c>
      <c r="R228" s="147">
        <f>Q228*H228</f>
        <v>0</v>
      </c>
      <c r="S228" s="147">
        <v>0</v>
      </c>
      <c r="T228" s="148">
        <f>S228*H228</f>
        <v>0</v>
      </c>
      <c r="AR228" s="149" t="s">
        <v>357</v>
      </c>
      <c r="AT228" s="149" t="s">
        <v>352</v>
      </c>
      <c r="AU228" s="149" t="s">
        <v>86</v>
      </c>
      <c r="AY228" s="17" t="s">
        <v>350</v>
      </c>
      <c r="BE228" s="150">
        <f>IF(N228="základní",J228,0)</f>
        <v>0</v>
      </c>
      <c r="BF228" s="150">
        <f>IF(N228="snížená",J228,0)</f>
        <v>0</v>
      </c>
      <c r="BG228" s="150">
        <f>IF(N228="zákl. přenesená",J228,0)</f>
        <v>0</v>
      </c>
      <c r="BH228" s="150">
        <f>IF(N228="sníž. přenesená",J228,0)</f>
        <v>0</v>
      </c>
      <c r="BI228" s="150">
        <f>IF(N228="nulová",J228,0)</f>
        <v>0</v>
      </c>
      <c r="BJ228" s="17" t="s">
        <v>84</v>
      </c>
      <c r="BK228" s="150">
        <f>ROUND(I228*H228,2)</f>
        <v>0</v>
      </c>
      <c r="BL228" s="17" t="s">
        <v>357</v>
      </c>
      <c r="BM228" s="149" t="s">
        <v>471</v>
      </c>
    </row>
    <row r="229" spans="2:65" s="1" customFormat="1" ht="38.4">
      <c r="B229" s="32"/>
      <c r="D229" s="151" t="s">
        <v>359</v>
      </c>
      <c r="F229" s="152" t="s">
        <v>472</v>
      </c>
      <c r="I229" s="153"/>
      <c r="L229" s="32"/>
      <c r="M229" s="154"/>
      <c r="T229" s="56"/>
      <c r="AT229" s="17" t="s">
        <v>359</v>
      </c>
      <c r="AU229" s="17" t="s">
        <v>86</v>
      </c>
    </row>
    <row r="230" spans="2:65" s="12" customFormat="1" ht="10.199999999999999">
      <c r="B230" s="155"/>
      <c r="D230" s="151" t="s">
        <v>361</v>
      </c>
      <c r="E230" s="156" t="s">
        <v>157</v>
      </c>
      <c r="F230" s="157" t="s">
        <v>473</v>
      </c>
      <c r="H230" s="158">
        <v>1883.712</v>
      </c>
      <c r="I230" s="159"/>
      <c r="L230" s="155"/>
      <c r="M230" s="160"/>
      <c r="T230" s="161"/>
      <c r="AT230" s="156" t="s">
        <v>361</v>
      </c>
      <c r="AU230" s="156" t="s">
        <v>86</v>
      </c>
      <c r="AV230" s="12" t="s">
        <v>86</v>
      </c>
      <c r="AW230" s="12" t="s">
        <v>32</v>
      </c>
      <c r="AX230" s="12" t="s">
        <v>84</v>
      </c>
      <c r="AY230" s="156" t="s">
        <v>350</v>
      </c>
    </row>
    <row r="231" spans="2:65" s="1" customFormat="1" ht="37.799999999999997" customHeight="1">
      <c r="B231" s="32"/>
      <c r="C231" s="138" t="s">
        <v>474</v>
      </c>
      <c r="D231" s="138" t="s">
        <v>352</v>
      </c>
      <c r="E231" s="139" t="s">
        <v>475</v>
      </c>
      <c r="F231" s="140" t="s">
        <v>476</v>
      </c>
      <c r="G231" s="141" t="s">
        <v>374</v>
      </c>
      <c r="H231" s="142">
        <v>13.548</v>
      </c>
      <c r="I231" s="143"/>
      <c r="J231" s="144">
        <f>ROUND(I231*H231,2)</f>
        <v>0</v>
      </c>
      <c r="K231" s="140" t="s">
        <v>385</v>
      </c>
      <c r="L231" s="32"/>
      <c r="M231" s="145" t="s">
        <v>1</v>
      </c>
      <c r="N231" s="146" t="s">
        <v>41</v>
      </c>
      <c r="P231" s="147">
        <f>O231*H231</f>
        <v>0</v>
      </c>
      <c r="Q231" s="147">
        <v>0</v>
      </c>
      <c r="R231" s="147">
        <f>Q231*H231</f>
        <v>0</v>
      </c>
      <c r="S231" s="147">
        <v>0</v>
      </c>
      <c r="T231" s="148">
        <f>S231*H231</f>
        <v>0</v>
      </c>
      <c r="AR231" s="149" t="s">
        <v>357</v>
      </c>
      <c r="AT231" s="149" t="s">
        <v>352</v>
      </c>
      <c r="AU231" s="149" t="s">
        <v>86</v>
      </c>
      <c r="AY231" s="17" t="s">
        <v>350</v>
      </c>
      <c r="BE231" s="150">
        <f>IF(N231="základní",J231,0)</f>
        <v>0</v>
      </c>
      <c r="BF231" s="150">
        <f>IF(N231="snížená",J231,0)</f>
        <v>0</v>
      </c>
      <c r="BG231" s="150">
        <f>IF(N231="zákl. přenesená",J231,0)</f>
        <v>0</v>
      </c>
      <c r="BH231" s="150">
        <f>IF(N231="sníž. přenesená",J231,0)</f>
        <v>0</v>
      </c>
      <c r="BI231" s="150">
        <f>IF(N231="nulová",J231,0)</f>
        <v>0</v>
      </c>
      <c r="BJ231" s="17" t="s">
        <v>84</v>
      </c>
      <c r="BK231" s="150">
        <f>ROUND(I231*H231,2)</f>
        <v>0</v>
      </c>
      <c r="BL231" s="17" t="s">
        <v>357</v>
      </c>
      <c r="BM231" s="149" t="s">
        <v>477</v>
      </c>
    </row>
    <row r="232" spans="2:65" s="1" customFormat="1" ht="38.4">
      <c r="B232" s="32"/>
      <c r="D232" s="151" t="s">
        <v>359</v>
      </c>
      <c r="F232" s="152" t="s">
        <v>478</v>
      </c>
      <c r="I232" s="153"/>
      <c r="L232" s="32"/>
      <c r="M232" s="154"/>
      <c r="T232" s="56"/>
      <c r="AT232" s="17" t="s">
        <v>359</v>
      </c>
      <c r="AU232" s="17" t="s">
        <v>86</v>
      </c>
    </row>
    <row r="233" spans="2:65" s="12" customFormat="1" ht="10.199999999999999">
      <c r="B233" s="155"/>
      <c r="D233" s="151" t="s">
        <v>361</v>
      </c>
      <c r="E233" s="156" t="s">
        <v>1</v>
      </c>
      <c r="F233" s="157" t="s">
        <v>479</v>
      </c>
      <c r="H233" s="158">
        <v>13.548</v>
      </c>
      <c r="I233" s="159"/>
      <c r="L233" s="155"/>
      <c r="M233" s="160"/>
      <c r="T233" s="161"/>
      <c r="AT233" s="156" t="s">
        <v>361</v>
      </c>
      <c r="AU233" s="156" t="s">
        <v>86</v>
      </c>
      <c r="AV233" s="12" t="s">
        <v>86</v>
      </c>
      <c r="AW233" s="12" t="s">
        <v>32</v>
      </c>
      <c r="AX233" s="12" t="s">
        <v>84</v>
      </c>
      <c r="AY233" s="156" t="s">
        <v>350</v>
      </c>
    </row>
    <row r="234" spans="2:65" s="1" customFormat="1" ht="33" customHeight="1">
      <c r="B234" s="32"/>
      <c r="C234" s="138" t="s">
        <v>480</v>
      </c>
      <c r="D234" s="138" t="s">
        <v>352</v>
      </c>
      <c r="E234" s="139" t="s">
        <v>481</v>
      </c>
      <c r="F234" s="140" t="s">
        <v>482</v>
      </c>
      <c r="G234" s="141" t="s">
        <v>483</v>
      </c>
      <c r="H234" s="142">
        <v>3484.8670000000002</v>
      </c>
      <c r="I234" s="143"/>
      <c r="J234" s="144">
        <f>ROUND(I234*H234,2)</f>
        <v>0</v>
      </c>
      <c r="K234" s="140" t="s">
        <v>356</v>
      </c>
      <c r="L234" s="32"/>
      <c r="M234" s="145" t="s">
        <v>1</v>
      </c>
      <c r="N234" s="146" t="s">
        <v>41</v>
      </c>
      <c r="P234" s="147">
        <f>O234*H234</f>
        <v>0</v>
      </c>
      <c r="Q234" s="147">
        <v>0</v>
      </c>
      <c r="R234" s="147">
        <f>Q234*H234</f>
        <v>0</v>
      </c>
      <c r="S234" s="147">
        <v>0</v>
      </c>
      <c r="T234" s="148">
        <f>S234*H234</f>
        <v>0</v>
      </c>
      <c r="AR234" s="149" t="s">
        <v>357</v>
      </c>
      <c r="AT234" s="149" t="s">
        <v>352</v>
      </c>
      <c r="AU234" s="149" t="s">
        <v>86</v>
      </c>
      <c r="AY234" s="17" t="s">
        <v>350</v>
      </c>
      <c r="BE234" s="150">
        <f>IF(N234="základní",J234,0)</f>
        <v>0</v>
      </c>
      <c r="BF234" s="150">
        <f>IF(N234="snížená",J234,0)</f>
        <v>0</v>
      </c>
      <c r="BG234" s="150">
        <f>IF(N234="zákl. přenesená",J234,0)</f>
        <v>0</v>
      </c>
      <c r="BH234" s="150">
        <f>IF(N234="sníž. přenesená",J234,0)</f>
        <v>0</v>
      </c>
      <c r="BI234" s="150">
        <f>IF(N234="nulová",J234,0)</f>
        <v>0</v>
      </c>
      <c r="BJ234" s="17" t="s">
        <v>84</v>
      </c>
      <c r="BK234" s="150">
        <f>ROUND(I234*H234,2)</f>
        <v>0</v>
      </c>
      <c r="BL234" s="17" t="s">
        <v>357</v>
      </c>
      <c r="BM234" s="149" t="s">
        <v>484</v>
      </c>
    </row>
    <row r="235" spans="2:65" s="1" customFormat="1" ht="28.8">
      <c r="B235" s="32"/>
      <c r="D235" s="151" t="s">
        <v>359</v>
      </c>
      <c r="F235" s="152" t="s">
        <v>485</v>
      </c>
      <c r="I235" s="153"/>
      <c r="L235" s="32"/>
      <c r="M235" s="154"/>
      <c r="T235" s="56"/>
      <c r="AT235" s="17" t="s">
        <v>359</v>
      </c>
      <c r="AU235" s="17" t="s">
        <v>86</v>
      </c>
    </row>
    <row r="236" spans="2:65" s="12" customFormat="1" ht="10.199999999999999">
      <c r="B236" s="155"/>
      <c r="D236" s="151" t="s">
        <v>361</v>
      </c>
      <c r="E236" s="156" t="s">
        <v>1</v>
      </c>
      <c r="F236" s="157" t="s">
        <v>486</v>
      </c>
      <c r="H236" s="158">
        <v>3484.8670000000002</v>
      </c>
      <c r="I236" s="159"/>
      <c r="L236" s="155"/>
      <c r="M236" s="160"/>
      <c r="T236" s="161"/>
      <c r="AT236" s="156" t="s">
        <v>361</v>
      </c>
      <c r="AU236" s="156" t="s">
        <v>86</v>
      </c>
      <c r="AV236" s="12" t="s">
        <v>86</v>
      </c>
      <c r="AW236" s="12" t="s">
        <v>32</v>
      </c>
      <c r="AX236" s="12" t="s">
        <v>84</v>
      </c>
      <c r="AY236" s="156" t="s">
        <v>350</v>
      </c>
    </row>
    <row r="237" spans="2:65" s="1" customFormat="1" ht="16.5" customHeight="1">
      <c r="B237" s="32"/>
      <c r="C237" s="138" t="s">
        <v>487</v>
      </c>
      <c r="D237" s="138" t="s">
        <v>352</v>
      </c>
      <c r="E237" s="139" t="s">
        <v>488</v>
      </c>
      <c r="F237" s="140" t="s">
        <v>489</v>
      </c>
      <c r="G237" s="141" t="s">
        <v>374</v>
      </c>
      <c r="H237" s="142">
        <v>1897.26</v>
      </c>
      <c r="I237" s="143"/>
      <c r="J237" s="144">
        <f>ROUND(I237*H237,2)</f>
        <v>0</v>
      </c>
      <c r="K237" s="140" t="s">
        <v>356</v>
      </c>
      <c r="L237" s="32"/>
      <c r="M237" s="145" t="s">
        <v>1</v>
      </c>
      <c r="N237" s="146" t="s">
        <v>41</v>
      </c>
      <c r="P237" s="147">
        <f>O237*H237</f>
        <v>0</v>
      </c>
      <c r="Q237" s="147">
        <v>0</v>
      </c>
      <c r="R237" s="147">
        <f>Q237*H237</f>
        <v>0</v>
      </c>
      <c r="S237" s="147">
        <v>0</v>
      </c>
      <c r="T237" s="148">
        <f>S237*H237</f>
        <v>0</v>
      </c>
      <c r="AR237" s="149" t="s">
        <v>357</v>
      </c>
      <c r="AT237" s="149" t="s">
        <v>352</v>
      </c>
      <c r="AU237" s="149" t="s">
        <v>86</v>
      </c>
      <c r="AY237" s="17" t="s">
        <v>350</v>
      </c>
      <c r="BE237" s="150">
        <f>IF(N237="základní",J237,0)</f>
        <v>0</v>
      </c>
      <c r="BF237" s="150">
        <f>IF(N237="snížená",J237,0)</f>
        <v>0</v>
      </c>
      <c r="BG237" s="150">
        <f>IF(N237="zákl. přenesená",J237,0)</f>
        <v>0</v>
      </c>
      <c r="BH237" s="150">
        <f>IF(N237="sníž. přenesená",J237,0)</f>
        <v>0</v>
      </c>
      <c r="BI237" s="150">
        <f>IF(N237="nulová",J237,0)</f>
        <v>0</v>
      </c>
      <c r="BJ237" s="17" t="s">
        <v>84</v>
      </c>
      <c r="BK237" s="150">
        <f>ROUND(I237*H237,2)</f>
        <v>0</v>
      </c>
      <c r="BL237" s="17" t="s">
        <v>357</v>
      </c>
      <c r="BM237" s="149" t="s">
        <v>490</v>
      </c>
    </row>
    <row r="238" spans="2:65" s="1" customFormat="1" ht="19.2">
      <c r="B238" s="32"/>
      <c r="D238" s="151" t="s">
        <v>359</v>
      </c>
      <c r="F238" s="152" t="s">
        <v>491</v>
      </c>
      <c r="I238" s="153"/>
      <c r="L238" s="32"/>
      <c r="M238" s="154"/>
      <c r="T238" s="56"/>
      <c r="AT238" s="17" t="s">
        <v>359</v>
      </c>
      <c r="AU238" s="17" t="s">
        <v>86</v>
      </c>
    </row>
    <row r="239" spans="2:65" s="12" customFormat="1" ht="10.199999999999999">
      <c r="B239" s="155"/>
      <c r="D239" s="151" t="s">
        <v>361</v>
      </c>
      <c r="E239" s="156" t="s">
        <v>1</v>
      </c>
      <c r="F239" s="157" t="s">
        <v>492</v>
      </c>
      <c r="H239" s="158">
        <v>1897.26</v>
      </c>
      <c r="I239" s="159"/>
      <c r="L239" s="155"/>
      <c r="M239" s="160"/>
      <c r="T239" s="161"/>
      <c r="AT239" s="156" t="s">
        <v>361</v>
      </c>
      <c r="AU239" s="156" t="s">
        <v>86</v>
      </c>
      <c r="AV239" s="12" t="s">
        <v>86</v>
      </c>
      <c r="AW239" s="12" t="s">
        <v>32</v>
      </c>
      <c r="AX239" s="12" t="s">
        <v>84</v>
      </c>
      <c r="AY239" s="156" t="s">
        <v>350</v>
      </c>
    </row>
    <row r="240" spans="2:65" s="11" customFormat="1" ht="22.8" customHeight="1">
      <c r="B240" s="126"/>
      <c r="D240" s="127" t="s">
        <v>75</v>
      </c>
      <c r="E240" s="136" t="s">
        <v>468</v>
      </c>
      <c r="F240" s="136" t="s">
        <v>493</v>
      </c>
      <c r="I240" s="129"/>
      <c r="J240" s="137">
        <f>BK240</f>
        <v>0</v>
      </c>
      <c r="L240" s="126"/>
      <c r="M240" s="131"/>
      <c r="P240" s="132">
        <f>SUM(P241:P243)</f>
        <v>0</v>
      </c>
      <c r="R240" s="132">
        <f>SUM(R241:R243)</f>
        <v>0</v>
      </c>
      <c r="T240" s="133">
        <f>SUM(T241:T243)</f>
        <v>0.3</v>
      </c>
      <c r="AR240" s="127" t="s">
        <v>84</v>
      </c>
      <c r="AT240" s="134" t="s">
        <v>75</v>
      </c>
      <c r="AU240" s="134" t="s">
        <v>84</v>
      </c>
      <c r="AY240" s="127" t="s">
        <v>350</v>
      </c>
      <c r="BK240" s="135">
        <f>SUM(BK241:BK243)</f>
        <v>0</v>
      </c>
    </row>
    <row r="241" spans="2:65" s="1" customFormat="1" ht="24.15" customHeight="1">
      <c r="B241" s="32"/>
      <c r="C241" s="138" t="s">
        <v>8</v>
      </c>
      <c r="D241" s="138" t="s">
        <v>352</v>
      </c>
      <c r="E241" s="139" t="s">
        <v>494</v>
      </c>
      <c r="F241" s="140" t="s">
        <v>495</v>
      </c>
      <c r="G241" s="141" t="s">
        <v>496</v>
      </c>
      <c r="H241" s="142">
        <v>2</v>
      </c>
      <c r="I241" s="143"/>
      <c r="J241" s="144">
        <f>ROUND(I241*H241,2)</f>
        <v>0</v>
      </c>
      <c r="K241" s="140" t="s">
        <v>385</v>
      </c>
      <c r="L241" s="32"/>
      <c r="M241" s="145" t="s">
        <v>1</v>
      </c>
      <c r="N241" s="146" t="s">
        <v>41</v>
      </c>
      <c r="P241" s="147">
        <f>O241*H241</f>
        <v>0</v>
      </c>
      <c r="Q241" s="147">
        <v>0</v>
      </c>
      <c r="R241" s="147">
        <f>Q241*H241</f>
        <v>0</v>
      </c>
      <c r="S241" s="147">
        <v>0.15</v>
      </c>
      <c r="T241" s="148">
        <f>S241*H241</f>
        <v>0.3</v>
      </c>
      <c r="AR241" s="149" t="s">
        <v>357</v>
      </c>
      <c r="AT241" s="149" t="s">
        <v>352</v>
      </c>
      <c r="AU241" s="149" t="s">
        <v>86</v>
      </c>
      <c r="AY241" s="17" t="s">
        <v>350</v>
      </c>
      <c r="BE241" s="150">
        <f>IF(N241="základní",J241,0)</f>
        <v>0</v>
      </c>
      <c r="BF241" s="150">
        <f>IF(N241="snížená",J241,0)</f>
        <v>0</v>
      </c>
      <c r="BG241" s="150">
        <f>IF(N241="zákl. přenesená",J241,0)</f>
        <v>0</v>
      </c>
      <c r="BH241" s="150">
        <f>IF(N241="sníž. přenesená",J241,0)</f>
        <v>0</v>
      </c>
      <c r="BI241" s="150">
        <f>IF(N241="nulová",J241,0)</f>
        <v>0</v>
      </c>
      <c r="BJ241" s="17" t="s">
        <v>84</v>
      </c>
      <c r="BK241" s="150">
        <f>ROUND(I241*H241,2)</f>
        <v>0</v>
      </c>
      <c r="BL241" s="17" t="s">
        <v>357</v>
      </c>
      <c r="BM241" s="149" t="s">
        <v>497</v>
      </c>
    </row>
    <row r="242" spans="2:65" s="1" customFormat="1" ht="19.2">
      <c r="B242" s="32"/>
      <c r="D242" s="151" t="s">
        <v>359</v>
      </c>
      <c r="F242" s="152" t="s">
        <v>498</v>
      </c>
      <c r="I242" s="153"/>
      <c r="L242" s="32"/>
      <c r="M242" s="154"/>
      <c r="T242" s="56"/>
      <c r="AT242" s="17" t="s">
        <v>359</v>
      </c>
      <c r="AU242" s="17" t="s">
        <v>86</v>
      </c>
    </row>
    <row r="243" spans="2:65" s="12" customFormat="1" ht="10.199999999999999">
      <c r="B243" s="155"/>
      <c r="D243" s="151" t="s">
        <v>361</v>
      </c>
      <c r="E243" s="156" t="s">
        <v>1</v>
      </c>
      <c r="F243" s="157" t="s">
        <v>499</v>
      </c>
      <c r="H243" s="158">
        <v>2</v>
      </c>
      <c r="I243" s="159"/>
      <c r="L243" s="155"/>
      <c r="M243" s="160"/>
      <c r="T243" s="161"/>
      <c r="AT243" s="156" t="s">
        <v>361</v>
      </c>
      <c r="AU243" s="156" t="s">
        <v>86</v>
      </c>
      <c r="AV243" s="12" t="s">
        <v>86</v>
      </c>
      <c r="AW243" s="12" t="s">
        <v>32</v>
      </c>
      <c r="AX243" s="12" t="s">
        <v>84</v>
      </c>
      <c r="AY243" s="156" t="s">
        <v>350</v>
      </c>
    </row>
    <row r="244" spans="2:65" s="11" customFormat="1" ht="22.8" customHeight="1">
      <c r="B244" s="126"/>
      <c r="D244" s="127" t="s">
        <v>75</v>
      </c>
      <c r="E244" s="136" t="s">
        <v>474</v>
      </c>
      <c r="F244" s="136" t="s">
        <v>500</v>
      </c>
      <c r="I244" s="129"/>
      <c r="J244" s="137">
        <f>BK244</f>
        <v>0</v>
      </c>
      <c r="L244" s="126"/>
      <c r="M244" s="131"/>
      <c r="P244" s="132">
        <f>SUM(P245:P546)</f>
        <v>0</v>
      </c>
      <c r="R244" s="132">
        <f>SUM(R245:R546)</f>
        <v>9.7261978500000001</v>
      </c>
      <c r="T244" s="133">
        <f>SUM(T245:T546)</f>
        <v>1049.1100776399999</v>
      </c>
      <c r="AR244" s="127" t="s">
        <v>84</v>
      </c>
      <c r="AT244" s="134" t="s">
        <v>75</v>
      </c>
      <c r="AU244" s="134" t="s">
        <v>84</v>
      </c>
      <c r="AY244" s="127" t="s">
        <v>350</v>
      </c>
      <c r="BK244" s="135">
        <f>SUM(BK245:BK546)</f>
        <v>0</v>
      </c>
    </row>
    <row r="245" spans="2:65" s="1" customFormat="1" ht="24.15" customHeight="1">
      <c r="B245" s="32"/>
      <c r="C245" s="138" t="s">
        <v>501</v>
      </c>
      <c r="D245" s="138" t="s">
        <v>352</v>
      </c>
      <c r="E245" s="139" t="s">
        <v>502</v>
      </c>
      <c r="F245" s="140" t="s">
        <v>503</v>
      </c>
      <c r="G245" s="141" t="s">
        <v>374</v>
      </c>
      <c r="H245" s="142">
        <v>22.655999999999999</v>
      </c>
      <c r="I245" s="143"/>
      <c r="J245" s="144">
        <f>ROUND(I245*H245,2)</f>
        <v>0</v>
      </c>
      <c r="K245" s="140" t="s">
        <v>356</v>
      </c>
      <c r="L245" s="32"/>
      <c r="M245" s="145" t="s">
        <v>1</v>
      </c>
      <c r="N245" s="146" t="s">
        <v>41</v>
      </c>
      <c r="P245" s="147">
        <f>O245*H245</f>
        <v>0</v>
      </c>
      <c r="Q245" s="147">
        <v>0</v>
      </c>
      <c r="R245" s="147">
        <f>Q245*H245</f>
        <v>0</v>
      </c>
      <c r="S245" s="147">
        <v>2.5</v>
      </c>
      <c r="T245" s="148">
        <f>S245*H245</f>
        <v>56.64</v>
      </c>
      <c r="AR245" s="149" t="s">
        <v>357</v>
      </c>
      <c r="AT245" s="149" t="s">
        <v>352</v>
      </c>
      <c r="AU245" s="149" t="s">
        <v>86</v>
      </c>
      <c r="AY245" s="17" t="s">
        <v>350</v>
      </c>
      <c r="BE245" s="150">
        <f>IF(N245="základní",J245,0)</f>
        <v>0</v>
      </c>
      <c r="BF245" s="150">
        <f>IF(N245="snížená",J245,0)</f>
        <v>0</v>
      </c>
      <c r="BG245" s="150">
        <f>IF(N245="zákl. přenesená",J245,0)</f>
        <v>0</v>
      </c>
      <c r="BH245" s="150">
        <f>IF(N245="sníž. přenesená",J245,0)</f>
        <v>0</v>
      </c>
      <c r="BI245" s="150">
        <f>IF(N245="nulová",J245,0)</f>
        <v>0</v>
      </c>
      <c r="BJ245" s="17" t="s">
        <v>84</v>
      </c>
      <c r="BK245" s="150">
        <f>ROUND(I245*H245,2)</f>
        <v>0</v>
      </c>
      <c r="BL245" s="17" t="s">
        <v>357</v>
      </c>
      <c r="BM245" s="149" t="s">
        <v>504</v>
      </c>
    </row>
    <row r="246" spans="2:65" s="1" customFormat="1" ht="19.2">
      <c r="B246" s="32"/>
      <c r="D246" s="151" t="s">
        <v>359</v>
      </c>
      <c r="F246" s="152" t="s">
        <v>505</v>
      </c>
      <c r="I246" s="153"/>
      <c r="L246" s="32"/>
      <c r="M246" s="154"/>
      <c r="T246" s="56"/>
      <c r="AT246" s="17" t="s">
        <v>359</v>
      </c>
      <c r="AU246" s="17" t="s">
        <v>86</v>
      </c>
    </row>
    <row r="247" spans="2:65" s="14" customFormat="1" ht="10.199999999999999">
      <c r="B247" s="169"/>
      <c r="D247" s="151" t="s">
        <v>361</v>
      </c>
      <c r="E247" s="170" t="s">
        <v>1</v>
      </c>
      <c r="F247" s="171" t="s">
        <v>506</v>
      </c>
      <c r="H247" s="170" t="s">
        <v>1</v>
      </c>
      <c r="I247" s="172"/>
      <c r="L247" s="169"/>
      <c r="M247" s="173"/>
      <c r="T247" s="174"/>
      <c r="AT247" s="170" t="s">
        <v>361</v>
      </c>
      <c r="AU247" s="170" t="s">
        <v>86</v>
      </c>
      <c r="AV247" s="14" t="s">
        <v>84</v>
      </c>
      <c r="AW247" s="14" t="s">
        <v>32</v>
      </c>
      <c r="AX247" s="14" t="s">
        <v>76</v>
      </c>
      <c r="AY247" s="170" t="s">
        <v>350</v>
      </c>
    </row>
    <row r="248" spans="2:65" s="12" customFormat="1" ht="30.6">
      <c r="B248" s="155"/>
      <c r="D248" s="151" t="s">
        <v>361</v>
      </c>
      <c r="E248" s="156" t="s">
        <v>1</v>
      </c>
      <c r="F248" s="157" t="s">
        <v>507</v>
      </c>
      <c r="H248" s="158">
        <v>5.8890000000000002</v>
      </c>
      <c r="I248" s="159"/>
      <c r="L248" s="155"/>
      <c r="M248" s="160"/>
      <c r="T248" s="161"/>
      <c r="AT248" s="156" t="s">
        <v>361</v>
      </c>
      <c r="AU248" s="156" t="s">
        <v>86</v>
      </c>
      <c r="AV248" s="12" t="s">
        <v>86</v>
      </c>
      <c r="AW248" s="12" t="s">
        <v>32</v>
      </c>
      <c r="AX248" s="12" t="s">
        <v>76</v>
      </c>
      <c r="AY248" s="156" t="s">
        <v>350</v>
      </c>
    </row>
    <row r="249" spans="2:65" s="12" customFormat="1" ht="10.199999999999999">
      <c r="B249" s="155"/>
      <c r="D249" s="151" t="s">
        <v>361</v>
      </c>
      <c r="E249" s="156" t="s">
        <v>1</v>
      </c>
      <c r="F249" s="157" t="s">
        <v>508</v>
      </c>
      <c r="H249" s="158">
        <v>0.14199999999999999</v>
      </c>
      <c r="I249" s="159"/>
      <c r="L249" s="155"/>
      <c r="M249" s="160"/>
      <c r="T249" s="161"/>
      <c r="AT249" s="156" t="s">
        <v>361</v>
      </c>
      <c r="AU249" s="156" t="s">
        <v>86</v>
      </c>
      <c r="AV249" s="12" t="s">
        <v>86</v>
      </c>
      <c r="AW249" s="12" t="s">
        <v>32</v>
      </c>
      <c r="AX249" s="12" t="s">
        <v>76</v>
      </c>
      <c r="AY249" s="156" t="s">
        <v>350</v>
      </c>
    </row>
    <row r="250" spans="2:65" s="12" customFormat="1" ht="10.199999999999999">
      <c r="B250" s="155"/>
      <c r="D250" s="151" t="s">
        <v>361</v>
      </c>
      <c r="E250" s="156" t="s">
        <v>1</v>
      </c>
      <c r="F250" s="157" t="s">
        <v>509</v>
      </c>
      <c r="H250" s="158">
        <v>2.2080000000000002</v>
      </c>
      <c r="I250" s="159"/>
      <c r="L250" s="155"/>
      <c r="M250" s="160"/>
      <c r="T250" s="161"/>
      <c r="AT250" s="156" t="s">
        <v>361</v>
      </c>
      <c r="AU250" s="156" t="s">
        <v>86</v>
      </c>
      <c r="AV250" s="12" t="s">
        <v>86</v>
      </c>
      <c r="AW250" s="12" t="s">
        <v>32</v>
      </c>
      <c r="AX250" s="12" t="s">
        <v>76</v>
      </c>
      <c r="AY250" s="156" t="s">
        <v>350</v>
      </c>
    </row>
    <row r="251" spans="2:65" s="12" customFormat="1" ht="20.399999999999999">
      <c r="B251" s="155"/>
      <c r="D251" s="151" t="s">
        <v>361</v>
      </c>
      <c r="E251" s="156" t="s">
        <v>1</v>
      </c>
      <c r="F251" s="157" t="s">
        <v>510</v>
      </c>
      <c r="H251" s="158">
        <v>14.417</v>
      </c>
      <c r="I251" s="159"/>
      <c r="L251" s="155"/>
      <c r="M251" s="160"/>
      <c r="T251" s="161"/>
      <c r="AT251" s="156" t="s">
        <v>361</v>
      </c>
      <c r="AU251" s="156" t="s">
        <v>86</v>
      </c>
      <c r="AV251" s="12" t="s">
        <v>86</v>
      </c>
      <c r="AW251" s="12" t="s">
        <v>32</v>
      </c>
      <c r="AX251" s="12" t="s">
        <v>76</v>
      </c>
      <c r="AY251" s="156" t="s">
        <v>350</v>
      </c>
    </row>
    <row r="252" spans="2:65" s="13" customFormat="1" ht="10.199999999999999">
      <c r="B252" s="162"/>
      <c r="D252" s="151" t="s">
        <v>361</v>
      </c>
      <c r="E252" s="163" t="s">
        <v>1</v>
      </c>
      <c r="F252" s="164" t="s">
        <v>364</v>
      </c>
      <c r="H252" s="165">
        <v>22.655999999999999</v>
      </c>
      <c r="I252" s="166"/>
      <c r="L252" s="162"/>
      <c r="M252" s="167"/>
      <c r="T252" s="168"/>
      <c r="AT252" s="163" t="s">
        <v>361</v>
      </c>
      <c r="AU252" s="163" t="s">
        <v>86</v>
      </c>
      <c r="AV252" s="13" t="s">
        <v>357</v>
      </c>
      <c r="AW252" s="13" t="s">
        <v>32</v>
      </c>
      <c r="AX252" s="13" t="s">
        <v>84</v>
      </c>
      <c r="AY252" s="163" t="s">
        <v>350</v>
      </c>
    </row>
    <row r="253" spans="2:65" s="1" customFormat="1" ht="21.75" customHeight="1">
      <c r="B253" s="32"/>
      <c r="C253" s="138" t="s">
        <v>511</v>
      </c>
      <c r="D253" s="138" t="s">
        <v>352</v>
      </c>
      <c r="E253" s="139" t="s">
        <v>512</v>
      </c>
      <c r="F253" s="140" t="s">
        <v>513</v>
      </c>
      <c r="G253" s="141" t="s">
        <v>355</v>
      </c>
      <c r="H253" s="142">
        <v>291.76400000000001</v>
      </c>
      <c r="I253" s="143"/>
      <c r="J253" s="144">
        <f>ROUND(I253*H253,2)</f>
        <v>0</v>
      </c>
      <c r="K253" s="140" t="s">
        <v>356</v>
      </c>
      <c r="L253" s="32"/>
      <c r="M253" s="145" t="s">
        <v>1</v>
      </c>
      <c r="N253" s="146" t="s">
        <v>41</v>
      </c>
      <c r="P253" s="147">
        <f>O253*H253</f>
        <v>0</v>
      </c>
      <c r="Q253" s="147">
        <v>0</v>
      </c>
      <c r="R253" s="147">
        <f>Q253*H253</f>
        <v>0</v>
      </c>
      <c r="S253" s="147">
        <v>0.13100000000000001</v>
      </c>
      <c r="T253" s="148">
        <f>S253*H253</f>
        <v>38.221084000000005</v>
      </c>
      <c r="AR253" s="149" t="s">
        <v>357</v>
      </c>
      <c r="AT253" s="149" t="s">
        <v>352</v>
      </c>
      <c r="AU253" s="149" t="s">
        <v>86</v>
      </c>
      <c r="AY253" s="17" t="s">
        <v>350</v>
      </c>
      <c r="BE253" s="150">
        <f>IF(N253="základní",J253,0)</f>
        <v>0</v>
      </c>
      <c r="BF253" s="150">
        <f>IF(N253="snížená",J253,0)</f>
        <v>0</v>
      </c>
      <c r="BG253" s="150">
        <f>IF(N253="zákl. přenesená",J253,0)</f>
        <v>0</v>
      </c>
      <c r="BH253" s="150">
        <f>IF(N253="sníž. přenesená",J253,0)</f>
        <v>0</v>
      </c>
      <c r="BI253" s="150">
        <f>IF(N253="nulová",J253,0)</f>
        <v>0</v>
      </c>
      <c r="BJ253" s="17" t="s">
        <v>84</v>
      </c>
      <c r="BK253" s="150">
        <f>ROUND(I253*H253,2)</f>
        <v>0</v>
      </c>
      <c r="BL253" s="17" t="s">
        <v>357</v>
      </c>
      <c r="BM253" s="149" t="s">
        <v>514</v>
      </c>
    </row>
    <row r="254" spans="2:65" s="1" customFormat="1" ht="28.8">
      <c r="B254" s="32"/>
      <c r="D254" s="151" t="s">
        <v>359</v>
      </c>
      <c r="F254" s="152" t="s">
        <v>515</v>
      </c>
      <c r="I254" s="153"/>
      <c r="L254" s="32"/>
      <c r="M254" s="154"/>
      <c r="T254" s="56"/>
      <c r="AT254" s="17" t="s">
        <v>359</v>
      </c>
      <c r="AU254" s="17" t="s">
        <v>86</v>
      </c>
    </row>
    <row r="255" spans="2:65" s="14" customFormat="1" ht="10.199999999999999">
      <c r="B255" s="169"/>
      <c r="D255" s="151" t="s">
        <v>361</v>
      </c>
      <c r="E255" s="170" t="s">
        <v>1</v>
      </c>
      <c r="F255" s="171" t="s">
        <v>516</v>
      </c>
      <c r="H255" s="170" t="s">
        <v>1</v>
      </c>
      <c r="I255" s="172"/>
      <c r="L255" s="169"/>
      <c r="M255" s="173"/>
      <c r="T255" s="174"/>
      <c r="AT255" s="170" t="s">
        <v>361</v>
      </c>
      <c r="AU255" s="170" t="s">
        <v>86</v>
      </c>
      <c r="AV255" s="14" t="s">
        <v>84</v>
      </c>
      <c r="AW255" s="14" t="s">
        <v>32</v>
      </c>
      <c r="AX255" s="14" t="s">
        <v>76</v>
      </c>
      <c r="AY255" s="170" t="s">
        <v>350</v>
      </c>
    </row>
    <row r="256" spans="2:65" s="12" customFormat="1" ht="30.6">
      <c r="B256" s="155"/>
      <c r="D256" s="151" t="s">
        <v>361</v>
      </c>
      <c r="E256" s="156" t="s">
        <v>1</v>
      </c>
      <c r="F256" s="157" t="s">
        <v>517</v>
      </c>
      <c r="H256" s="158">
        <v>83.932000000000002</v>
      </c>
      <c r="I256" s="159"/>
      <c r="L256" s="155"/>
      <c r="M256" s="160"/>
      <c r="T256" s="161"/>
      <c r="AT256" s="156" t="s">
        <v>361</v>
      </c>
      <c r="AU256" s="156" t="s">
        <v>86</v>
      </c>
      <c r="AV256" s="12" t="s">
        <v>86</v>
      </c>
      <c r="AW256" s="12" t="s">
        <v>32</v>
      </c>
      <c r="AX256" s="12" t="s">
        <v>76</v>
      </c>
      <c r="AY256" s="156" t="s">
        <v>350</v>
      </c>
    </row>
    <row r="257" spans="2:65" s="12" customFormat="1" ht="30.6">
      <c r="B257" s="155"/>
      <c r="D257" s="151" t="s">
        <v>361</v>
      </c>
      <c r="E257" s="156" t="s">
        <v>1</v>
      </c>
      <c r="F257" s="157" t="s">
        <v>518</v>
      </c>
      <c r="H257" s="158">
        <v>54.115000000000002</v>
      </c>
      <c r="I257" s="159"/>
      <c r="L257" s="155"/>
      <c r="M257" s="160"/>
      <c r="T257" s="161"/>
      <c r="AT257" s="156" t="s">
        <v>361</v>
      </c>
      <c r="AU257" s="156" t="s">
        <v>86</v>
      </c>
      <c r="AV257" s="12" t="s">
        <v>86</v>
      </c>
      <c r="AW257" s="12" t="s">
        <v>32</v>
      </c>
      <c r="AX257" s="12" t="s">
        <v>76</v>
      </c>
      <c r="AY257" s="156" t="s">
        <v>350</v>
      </c>
    </row>
    <row r="258" spans="2:65" s="12" customFormat="1" ht="40.799999999999997">
      <c r="B258" s="155"/>
      <c r="D258" s="151" t="s">
        <v>361</v>
      </c>
      <c r="E258" s="156" t="s">
        <v>1</v>
      </c>
      <c r="F258" s="157" t="s">
        <v>519</v>
      </c>
      <c r="H258" s="158">
        <v>39.262</v>
      </c>
      <c r="I258" s="159"/>
      <c r="L258" s="155"/>
      <c r="M258" s="160"/>
      <c r="T258" s="161"/>
      <c r="AT258" s="156" t="s">
        <v>361</v>
      </c>
      <c r="AU258" s="156" t="s">
        <v>86</v>
      </c>
      <c r="AV258" s="12" t="s">
        <v>86</v>
      </c>
      <c r="AW258" s="12" t="s">
        <v>32</v>
      </c>
      <c r="AX258" s="12" t="s">
        <v>76</v>
      </c>
      <c r="AY258" s="156" t="s">
        <v>350</v>
      </c>
    </row>
    <row r="259" spans="2:65" s="12" customFormat="1" ht="30.6">
      <c r="B259" s="155"/>
      <c r="D259" s="151" t="s">
        <v>361</v>
      </c>
      <c r="E259" s="156" t="s">
        <v>1</v>
      </c>
      <c r="F259" s="157" t="s">
        <v>520</v>
      </c>
      <c r="H259" s="158">
        <v>80.212000000000003</v>
      </c>
      <c r="I259" s="159"/>
      <c r="L259" s="155"/>
      <c r="M259" s="160"/>
      <c r="T259" s="161"/>
      <c r="AT259" s="156" t="s">
        <v>361</v>
      </c>
      <c r="AU259" s="156" t="s">
        <v>86</v>
      </c>
      <c r="AV259" s="12" t="s">
        <v>86</v>
      </c>
      <c r="AW259" s="12" t="s">
        <v>32</v>
      </c>
      <c r="AX259" s="12" t="s">
        <v>76</v>
      </c>
      <c r="AY259" s="156" t="s">
        <v>350</v>
      </c>
    </row>
    <row r="260" spans="2:65" s="12" customFormat="1" ht="20.399999999999999">
      <c r="B260" s="155"/>
      <c r="D260" s="151" t="s">
        <v>361</v>
      </c>
      <c r="E260" s="156" t="s">
        <v>1</v>
      </c>
      <c r="F260" s="157" t="s">
        <v>521</v>
      </c>
      <c r="H260" s="158">
        <v>34.243000000000002</v>
      </c>
      <c r="I260" s="159"/>
      <c r="L260" s="155"/>
      <c r="M260" s="160"/>
      <c r="T260" s="161"/>
      <c r="AT260" s="156" t="s">
        <v>361</v>
      </c>
      <c r="AU260" s="156" t="s">
        <v>86</v>
      </c>
      <c r="AV260" s="12" t="s">
        <v>86</v>
      </c>
      <c r="AW260" s="12" t="s">
        <v>32</v>
      </c>
      <c r="AX260" s="12" t="s">
        <v>76</v>
      </c>
      <c r="AY260" s="156" t="s">
        <v>350</v>
      </c>
    </row>
    <row r="261" spans="2:65" s="13" customFormat="1" ht="10.199999999999999">
      <c r="B261" s="162"/>
      <c r="D261" s="151" t="s">
        <v>361</v>
      </c>
      <c r="E261" s="163" t="s">
        <v>285</v>
      </c>
      <c r="F261" s="164" t="s">
        <v>364</v>
      </c>
      <c r="H261" s="165">
        <v>291.76400000000001</v>
      </c>
      <c r="I261" s="166"/>
      <c r="L261" s="162"/>
      <c r="M261" s="167"/>
      <c r="T261" s="168"/>
      <c r="AT261" s="163" t="s">
        <v>361</v>
      </c>
      <c r="AU261" s="163" t="s">
        <v>86</v>
      </c>
      <c r="AV261" s="13" t="s">
        <v>357</v>
      </c>
      <c r="AW261" s="13" t="s">
        <v>32</v>
      </c>
      <c r="AX261" s="13" t="s">
        <v>84</v>
      </c>
      <c r="AY261" s="163" t="s">
        <v>350</v>
      </c>
    </row>
    <row r="262" spans="2:65" s="1" customFormat="1" ht="21.75" customHeight="1">
      <c r="B262" s="32"/>
      <c r="C262" s="138" t="s">
        <v>522</v>
      </c>
      <c r="D262" s="138" t="s">
        <v>352</v>
      </c>
      <c r="E262" s="139" t="s">
        <v>523</v>
      </c>
      <c r="F262" s="140" t="s">
        <v>524</v>
      </c>
      <c r="G262" s="141" t="s">
        <v>355</v>
      </c>
      <c r="H262" s="142">
        <v>172.73400000000001</v>
      </c>
      <c r="I262" s="143"/>
      <c r="J262" s="144">
        <f>ROUND(I262*H262,2)</f>
        <v>0</v>
      </c>
      <c r="K262" s="140" t="s">
        <v>385</v>
      </c>
      <c r="L262" s="32"/>
      <c r="M262" s="145" t="s">
        <v>1</v>
      </c>
      <c r="N262" s="146" t="s">
        <v>41</v>
      </c>
      <c r="P262" s="147">
        <f>O262*H262</f>
        <v>0</v>
      </c>
      <c r="Q262" s="147">
        <v>0</v>
      </c>
      <c r="R262" s="147">
        <f>Q262*H262</f>
        <v>0</v>
      </c>
      <c r="S262" s="147">
        <v>0.26100000000000001</v>
      </c>
      <c r="T262" s="148">
        <f>S262*H262</f>
        <v>45.083574000000006</v>
      </c>
      <c r="AR262" s="149" t="s">
        <v>357</v>
      </c>
      <c r="AT262" s="149" t="s">
        <v>352</v>
      </c>
      <c r="AU262" s="149" t="s">
        <v>86</v>
      </c>
      <c r="AY262" s="17" t="s">
        <v>350</v>
      </c>
      <c r="BE262" s="150">
        <f>IF(N262="základní",J262,0)</f>
        <v>0</v>
      </c>
      <c r="BF262" s="150">
        <f>IF(N262="snížená",J262,0)</f>
        <v>0</v>
      </c>
      <c r="BG262" s="150">
        <f>IF(N262="zákl. přenesená",J262,0)</f>
        <v>0</v>
      </c>
      <c r="BH262" s="150">
        <f>IF(N262="sníž. přenesená",J262,0)</f>
        <v>0</v>
      </c>
      <c r="BI262" s="150">
        <f>IF(N262="nulová",J262,0)</f>
        <v>0</v>
      </c>
      <c r="BJ262" s="17" t="s">
        <v>84</v>
      </c>
      <c r="BK262" s="150">
        <f>ROUND(I262*H262,2)</f>
        <v>0</v>
      </c>
      <c r="BL262" s="17" t="s">
        <v>357</v>
      </c>
      <c r="BM262" s="149" t="s">
        <v>525</v>
      </c>
    </row>
    <row r="263" spans="2:65" s="1" customFormat="1" ht="28.8">
      <c r="B263" s="32"/>
      <c r="D263" s="151" t="s">
        <v>359</v>
      </c>
      <c r="F263" s="152" t="s">
        <v>526</v>
      </c>
      <c r="I263" s="153"/>
      <c r="L263" s="32"/>
      <c r="M263" s="154"/>
      <c r="T263" s="56"/>
      <c r="AT263" s="17" t="s">
        <v>359</v>
      </c>
      <c r="AU263" s="17" t="s">
        <v>86</v>
      </c>
    </row>
    <row r="264" spans="2:65" s="14" customFormat="1" ht="10.199999999999999">
      <c r="B264" s="169"/>
      <c r="D264" s="151" t="s">
        <v>361</v>
      </c>
      <c r="E264" s="170" t="s">
        <v>1</v>
      </c>
      <c r="F264" s="171" t="s">
        <v>516</v>
      </c>
      <c r="H264" s="170" t="s">
        <v>1</v>
      </c>
      <c r="I264" s="172"/>
      <c r="L264" s="169"/>
      <c r="M264" s="173"/>
      <c r="T264" s="174"/>
      <c r="AT264" s="170" t="s">
        <v>361</v>
      </c>
      <c r="AU264" s="170" t="s">
        <v>86</v>
      </c>
      <c r="AV264" s="14" t="s">
        <v>84</v>
      </c>
      <c r="AW264" s="14" t="s">
        <v>32</v>
      </c>
      <c r="AX264" s="14" t="s">
        <v>76</v>
      </c>
      <c r="AY264" s="170" t="s">
        <v>350</v>
      </c>
    </row>
    <row r="265" spans="2:65" s="12" customFormat="1" ht="40.799999999999997">
      <c r="B265" s="155"/>
      <c r="D265" s="151" t="s">
        <v>361</v>
      </c>
      <c r="E265" s="156" t="s">
        <v>1</v>
      </c>
      <c r="F265" s="157" t="s">
        <v>527</v>
      </c>
      <c r="H265" s="158">
        <v>66.394999999999996</v>
      </c>
      <c r="I265" s="159"/>
      <c r="L265" s="155"/>
      <c r="M265" s="160"/>
      <c r="T265" s="161"/>
      <c r="AT265" s="156" t="s">
        <v>361</v>
      </c>
      <c r="AU265" s="156" t="s">
        <v>86</v>
      </c>
      <c r="AV265" s="12" t="s">
        <v>86</v>
      </c>
      <c r="AW265" s="12" t="s">
        <v>32</v>
      </c>
      <c r="AX265" s="12" t="s">
        <v>76</v>
      </c>
      <c r="AY265" s="156" t="s">
        <v>350</v>
      </c>
    </row>
    <row r="266" spans="2:65" s="12" customFormat="1" ht="40.799999999999997">
      <c r="B266" s="155"/>
      <c r="D266" s="151" t="s">
        <v>361</v>
      </c>
      <c r="E266" s="156" t="s">
        <v>1</v>
      </c>
      <c r="F266" s="157" t="s">
        <v>528</v>
      </c>
      <c r="H266" s="158">
        <v>98.509</v>
      </c>
      <c r="I266" s="159"/>
      <c r="L266" s="155"/>
      <c r="M266" s="160"/>
      <c r="T266" s="161"/>
      <c r="AT266" s="156" t="s">
        <v>361</v>
      </c>
      <c r="AU266" s="156" t="s">
        <v>86</v>
      </c>
      <c r="AV266" s="12" t="s">
        <v>86</v>
      </c>
      <c r="AW266" s="12" t="s">
        <v>32</v>
      </c>
      <c r="AX266" s="12" t="s">
        <v>76</v>
      </c>
      <c r="AY266" s="156" t="s">
        <v>350</v>
      </c>
    </row>
    <row r="267" spans="2:65" s="12" customFormat="1" ht="10.199999999999999">
      <c r="B267" s="155"/>
      <c r="D267" s="151" t="s">
        <v>361</v>
      </c>
      <c r="E267" s="156" t="s">
        <v>1</v>
      </c>
      <c r="F267" s="157" t="s">
        <v>529</v>
      </c>
      <c r="H267" s="158">
        <v>7.83</v>
      </c>
      <c r="I267" s="159"/>
      <c r="L267" s="155"/>
      <c r="M267" s="160"/>
      <c r="T267" s="161"/>
      <c r="AT267" s="156" t="s">
        <v>361</v>
      </c>
      <c r="AU267" s="156" t="s">
        <v>86</v>
      </c>
      <c r="AV267" s="12" t="s">
        <v>86</v>
      </c>
      <c r="AW267" s="12" t="s">
        <v>32</v>
      </c>
      <c r="AX267" s="12" t="s">
        <v>76</v>
      </c>
      <c r="AY267" s="156" t="s">
        <v>350</v>
      </c>
    </row>
    <row r="268" spans="2:65" s="13" customFormat="1" ht="10.199999999999999">
      <c r="B268" s="162"/>
      <c r="D268" s="151" t="s">
        <v>361</v>
      </c>
      <c r="E268" s="163" t="s">
        <v>287</v>
      </c>
      <c r="F268" s="164" t="s">
        <v>364</v>
      </c>
      <c r="H268" s="165">
        <v>172.73400000000001</v>
      </c>
      <c r="I268" s="166"/>
      <c r="L268" s="162"/>
      <c r="M268" s="167"/>
      <c r="T268" s="168"/>
      <c r="AT268" s="163" t="s">
        <v>361</v>
      </c>
      <c r="AU268" s="163" t="s">
        <v>86</v>
      </c>
      <c r="AV268" s="13" t="s">
        <v>357</v>
      </c>
      <c r="AW268" s="13" t="s">
        <v>32</v>
      </c>
      <c r="AX268" s="13" t="s">
        <v>84</v>
      </c>
      <c r="AY268" s="163" t="s">
        <v>350</v>
      </c>
    </row>
    <row r="269" spans="2:65" s="1" customFormat="1" ht="24.15" customHeight="1">
      <c r="B269" s="32"/>
      <c r="C269" s="138" t="s">
        <v>530</v>
      </c>
      <c r="D269" s="138" t="s">
        <v>352</v>
      </c>
      <c r="E269" s="139" t="s">
        <v>531</v>
      </c>
      <c r="F269" s="140" t="s">
        <v>532</v>
      </c>
      <c r="G269" s="141" t="s">
        <v>374</v>
      </c>
      <c r="H269" s="142">
        <v>54.853999999999999</v>
      </c>
      <c r="I269" s="143"/>
      <c r="J269" s="144">
        <f>ROUND(I269*H269,2)</f>
        <v>0</v>
      </c>
      <c r="K269" s="140" t="s">
        <v>356</v>
      </c>
      <c r="L269" s="32"/>
      <c r="M269" s="145" t="s">
        <v>1</v>
      </c>
      <c r="N269" s="146" t="s">
        <v>41</v>
      </c>
      <c r="P269" s="147">
        <f>O269*H269</f>
        <v>0</v>
      </c>
      <c r="Q269" s="147">
        <v>0</v>
      </c>
      <c r="R269" s="147">
        <f>Q269*H269</f>
        <v>0</v>
      </c>
      <c r="S269" s="147">
        <v>1.8</v>
      </c>
      <c r="T269" s="148">
        <f>S269*H269</f>
        <v>98.737200000000001</v>
      </c>
      <c r="AR269" s="149" t="s">
        <v>357</v>
      </c>
      <c r="AT269" s="149" t="s">
        <v>352</v>
      </c>
      <c r="AU269" s="149" t="s">
        <v>86</v>
      </c>
      <c r="AY269" s="17" t="s">
        <v>350</v>
      </c>
      <c r="BE269" s="150">
        <f>IF(N269="základní",J269,0)</f>
        <v>0</v>
      </c>
      <c r="BF269" s="150">
        <f>IF(N269="snížená",J269,0)</f>
        <v>0</v>
      </c>
      <c r="BG269" s="150">
        <f>IF(N269="zákl. přenesená",J269,0)</f>
        <v>0</v>
      </c>
      <c r="BH269" s="150">
        <f>IF(N269="sníž. přenesená",J269,0)</f>
        <v>0</v>
      </c>
      <c r="BI269" s="150">
        <f>IF(N269="nulová",J269,0)</f>
        <v>0</v>
      </c>
      <c r="BJ269" s="17" t="s">
        <v>84</v>
      </c>
      <c r="BK269" s="150">
        <f>ROUND(I269*H269,2)</f>
        <v>0</v>
      </c>
      <c r="BL269" s="17" t="s">
        <v>357</v>
      </c>
      <c r="BM269" s="149" t="s">
        <v>533</v>
      </c>
    </row>
    <row r="270" spans="2:65" s="1" customFormat="1" ht="28.8">
      <c r="B270" s="32"/>
      <c r="D270" s="151" t="s">
        <v>359</v>
      </c>
      <c r="F270" s="152" t="s">
        <v>534</v>
      </c>
      <c r="I270" s="153"/>
      <c r="L270" s="32"/>
      <c r="M270" s="154"/>
      <c r="T270" s="56"/>
      <c r="AT270" s="17" t="s">
        <v>359</v>
      </c>
      <c r="AU270" s="17" t="s">
        <v>86</v>
      </c>
    </row>
    <row r="271" spans="2:65" s="14" customFormat="1" ht="10.199999999999999">
      <c r="B271" s="169"/>
      <c r="D271" s="151" t="s">
        <v>361</v>
      </c>
      <c r="E271" s="170" t="s">
        <v>1</v>
      </c>
      <c r="F271" s="171" t="s">
        <v>516</v>
      </c>
      <c r="H271" s="170" t="s">
        <v>1</v>
      </c>
      <c r="I271" s="172"/>
      <c r="L271" s="169"/>
      <c r="M271" s="173"/>
      <c r="T271" s="174"/>
      <c r="AT271" s="170" t="s">
        <v>361</v>
      </c>
      <c r="AU271" s="170" t="s">
        <v>86</v>
      </c>
      <c r="AV271" s="14" t="s">
        <v>84</v>
      </c>
      <c r="AW271" s="14" t="s">
        <v>32</v>
      </c>
      <c r="AX271" s="14" t="s">
        <v>76</v>
      </c>
      <c r="AY271" s="170" t="s">
        <v>350</v>
      </c>
    </row>
    <row r="272" spans="2:65" s="12" customFormat="1" ht="20.399999999999999">
      <c r="B272" s="155"/>
      <c r="D272" s="151" t="s">
        <v>361</v>
      </c>
      <c r="E272" s="156" t="s">
        <v>1</v>
      </c>
      <c r="F272" s="157" t="s">
        <v>535</v>
      </c>
      <c r="H272" s="158">
        <v>7.78</v>
      </c>
      <c r="I272" s="159"/>
      <c r="L272" s="155"/>
      <c r="M272" s="160"/>
      <c r="T272" s="161"/>
      <c r="AT272" s="156" t="s">
        <v>361</v>
      </c>
      <c r="AU272" s="156" t="s">
        <v>86</v>
      </c>
      <c r="AV272" s="12" t="s">
        <v>86</v>
      </c>
      <c r="AW272" s="12" t="s">
        <v>32</v>
      </c>
      <c r="AX272" s="12" t="s">
        <v>76</v>
      </c>
      <c r="AY272" s="156" t="s">
        <v>350</v>
      </c>
    </row>
    <row r="273" spans="2:65" s="12" customFormat="1" ht="20.399999999999999">
      <c r="B273" s="155"/>
      <c r="D273" s="151" t="s">
        <v>361</v>
      </c>
      <c r="E273" s="156" t="s">
        <v>1</v>
      </c>
      <c r="F273" s="157" t="s">
        <v>536</v>
      </c>
      <c r="H273" s="158">
        <v>2.9220000000000002</v>
      </c>
      <c r="I273" s="159"/>
      <c r="L273" s="155"/>
      <c r="M273" s="160"/>
      <c r="T273" s="161"/>
      <c r="AT273" s="156" t="s">
        <v>361</v>
      </c>
      <c r="AU273" s="156" t="s">
        <v>86</v>
      </c>
      <c r="AV273" s="12" t="s">
        <v>86</v>
      </c>
      <c r="AW273" s="12" t="s">
        <v>32</v>
      </c>
      <c r="AX273" s="12" t="s">
        <v>76</v>
      </c>
      <c r="AY273" s="156" t="s">
        <v>350</v>
      </c>
    </row>
    <row r="274" spans="2:65" s="12" customFormat="1" ht="20.399999999999999">
      <c r="B274" s="155"/>
      <c r="D274" s="151" t="s">
        <v>361</v>
      </c>
      <c r="E274" s="156" t="s">
        <v>1</v>
      </c>
      <c r="F274" s="157" t="s">
        <v>537</v>
      </c>
      <c r="H274" s="158">
        <v>0.57399999999999995</v>
      </c>
      <c r="I274" s="159"/>
      <c r="L274" s="155"/>
      <c r="M274" s="160"/>
      <c r="T274" s="161"/>
      <c r="AT274" s="156" t="s">
        <v>361</v>
      </c>
      <c r="AU274" s="156" t="s">
        <v>86</v>
      </c>
      <c r="AV274" s="12" t="s">
        <v>86</v>
      </c>
      <c r="AW274" s="12" t="s">
        <v>32</v>
      </c>
      <c r="AX274" s="12" t="s">
        <v>76</v>
      </c>
      <c r="AY274" s="156" t="s">
        <v>350</v>
      </c>
    </row>
    <row r="275" spans="2:65" s="12" customFormat="1" ht="40.799999999999997">
      <c r="B275" s="155"/>
      <c r="D275" s="151" t="s">
        <v>361</v>
      </c>
      <c r="E275" s="156" t="s">
        <v>1</v>
      </c>
      <c r="F275" s="157" t="s">
        <v>538</v>
      </c>
      <c r="H275" s="158">
        <v>17.196999999999999</v>
      </c>
      <c r="I275" s="159"/>
      <c r="L275" s="155"/>
      <c r="M275" s="160"/>
      <c r="T275" s="161"/>
      <c r="AT275" s="156" t="s">
        <v>361</v>
      </c>
      <c r="AU275" s="156" t="s">
        <v>86</v>
      </c>
      <c r="AV275" s="12" t="s">
        <v>86</v>
      </c>
      <c r="AW275" s="12" t="s">
        <v>32</v>
      </c>
      <c r="AX275" s="12" t="s">
        <v>76</v>
      </c>
      <c r="AY275" s="156" t="s">
        <v>350</v>
      </c>
    </row>
    <row r="276" spans="2:65" s="12" customFormat="1" ht="30.6">
      <c r="B276" s="155"/>
      <c r="D276" s="151" t="s">
        <v>361</v>
      </c>
      <c r="E276" s="156" t="s">
        <v>1</v>
      </c>
      <c r="F276" s="157" t="s">
        <v>539</v>
      </c>
      <c r="H276" s="158">
        <v>15.728999999999999</v>
      </c>
      <c r="I276" s="159"/>
      <c r="L276" s="155"/>
      <c r="M276" s="160"/>
      <c r="T276" s="161"/>
      <c r="AT276" s="156" t="s">
        <v>361</v>
      </c>
      <c r="AU276" s="156" t="s">
        <v>86</v>
      </c>
      <c r="AV276" s="12" t="s">
        <v>86</v>
      </c>
      <c r="AW276" s="12" t="s">
        <v>32</v>
      </c>
      <c r="AX276" s="12" t="s">
        <v>76</v>
      </c>
      <c r="AY276" s="156" t="s">
        <v>350</v>
      </c>
    </row>
    <row r="277" spans="2:65" s="12" customFormat="1" ht="20.399999999999999">
      <c r="B277" s="155"/>
      <c r="D277" s="151" t="s">
        <v>361</v>
      </c>
      <c r="E277" s="156" t="s">
        <v>1</v>
      </c>
      <c r="F277" s="157" t="s">
        <v>540</v>
      </c>
      <c r="H277" s="158">
        <v>10.651999999999999</v>
      </c>
      <c r="I277" s="159"/>
      <c r="L277" s="155"/>
      <c r="M277" s="160"/>
      <c r="T277" s="161"/>
      <c r="AT277" s="156" t="s">
        <v>361</v>
      </c>
      <c r="AU277" s="156" t="s">
        <v>86</v>
      </c>
      <c r="AV277" s="12" t="s">
        <v>86</v>
      </c>
      <c r="AW277" s="12" t="s">
        <v>32</v>
      </c>
      <c r="AX277" s="12" t="s">
        <v>76</v>
      </c>
      <c r="AY277" s="156" t="s">
        <v>350</v>
      </c>
    </row>
    <row r="278" spans="2:65" s="13" customFormat="1" ht="10.199999999999999">
      <c r="B278" s="162"/>
      <c r="D278" s="151" t="s">
        <v>361</v>
      </c>
      <c r="E278" s="163" t="s">
        <v>1</v>
      </c>
      <c r="F278" s="164" t="s">
        <v>364</v>
      </c>
      <c r="H278" s="165">
        <v>54.853999999999999</v>
      </c>
      <c r="I278" s="166"/>
      <c r="L278" s="162"/>
      <c r="M278" s="167"/>
      <c r="T278" s="168"/>
      <c r="AT278" s="163" t="s">
        <v>361</v>
      </c>
      <c r="AU278" s="163" t="s">
        <v>86</v>
      </c>
      <c r="AV278" s="13" t="s">
        <v>357</v>
      </c>
      <c r="AW278" s="13" t="s">
        <v>32</v>
      </c>
      <c r="AX278" s="13" t="s">
        <v>84</v>
      </c>
      <c r="AY278" s="163" t="s">
        <v>350</v>
      </c>
    </row>
    <row r="279" spans="2:65" s="1" customFormat="1" ht="16.5" customHeight="1">
      <c r="B279" s="32"/>
      <c r="C279" s="138" t="s">
        <v>541</v>
      </c>
      <c r="D279" s="138" t="s">
        <v>352</v>
      </c>
      <c r="E279" s="139" t="s">
        <v>542</v>
      </c>
      <c r="F279" s="140" t="s">
        <v>543</v>
      </c>
      <c r="G279" s="141" t="s">
        <v>374</v>
      </c>
      <c r="H279" s="142">
        <v>6.3650000000000002</v>
      </c>
      <c r="I279" s="143"/>
      <c r="J279" s="144">
        <f>ROUND(I279*H279,2)</f>
        <v>0</v>
      </c>
      <c r="K279" s="140" t="s">
        <v>356</v>
      </c>
      <c r="L279" s="32"/>
      <c r="M279" s="145" t="s">
        <v>1</v>
      </c>
      <c r="N279" s="146" t="s">
        <v>41</v>
      </c>
      <c r="P279" s="147">
        <f>O279*H279</f>
        <v>0</v>
      </c>
      <c r="Q279" s="147">
        <v>0</v>
      </c>
      <c r="R279" s="147">
        <f>Q279*H279</f>
        <v>0</v>
      </c>
      <c r="S279" s="147">
        <v>1.7</v>
      </c>
      <c r="T279" s="148">
        <f>S279*H279</f>
        <v>10.820500000000001</v>
      </c>
      <c r="AR279" s="149" t="s">
        <v>357</v>
      </c>
      <c r="AT279" s="149" t="s">
        <v>352</v>
      </c>
      <c r="AU279" s="149" t="s">
        <v>86</v>
      </c>
      <c r="AY279" s="17" t="s">
        <v>350</v>
      </c>
      <c r="BE279" s="150">
        <f>IF(N279="základní",J279,0)</f>
        <v>0</v>
      </c>
      <c r="BF279" s="150">
        <f>IF(N279="snížená",J279,0)</f>
        <v>0</v>
      </c>
      <c r="BG279" s="150">
        <f>IF(N279="zákl. přenesená",J279,0)</f>
        <v>0</v>
      </c>
      <c r="BH279" s="150">
        <f>IF(N279="sníž. přenesená",J279,0)</f>
        <v>0</v>
      </c>
      <c r="BI279" s="150">
        <f>IF(N279="nulová",J279,0)</f>
        <v>0</v>
      </c>
      <c r="BJ279" s="17" t="s">
        <v>84</v>
      </c>
      <c r="BK279" s="150">
        <f>ROUND(I279*H279,2)</f>
        <v>0</v>
      </c>
      <c r="BL279" s="17" t="s">
        <v>357</v>
      </c>
      <c r="BM279" s="149" t="s">
        <v>544</v>
      </c>
    </row>
    <row r="280" spans="2:65" s="1" customFormat="1" ht="10.199999999999999">
      <c r="B280" s="32"/>
      <c r="D280" s="151" t="s">
        <v>359</v>
      </c>
      <c r="F280" s="152" t="s">
        <v>545</v>
      </c>
      <c r="I280" s="153"/>
      <c r="L280" s="32"/>
      <c r="M280" s="154"/>
      <c r="T280" s="56"/>
      <c r="AT280" s="17" t="s">
        <v>359</v>
      </c>
      <c r="AU280" s="17" t="s">
        <v>86</v>
      </c>
    </row>
    <row r="281" spans="2:65" s="14" customFormat="1" ht="10.199999999999999">
      <c r="B281" s="169"/>
      <c r="D281" s="151" t="s">
        <v>361</v>
      </c>
      <c r="E281" s="170" t="s">
        <v>1</v>
      </c>
      <c r="F281" s="171" t="s">
        <v>546</v>
      </c>
      <c r="H281" s="170" t="s">
        <v>1</v>
      </c>
      <c r="I281" s="172"/>
      <c r="L281" s="169"/>
      <c r="M281" s="173"/>
      <c r="T281" s="174"/>
      <c r="AT281" s="170" t="s">
        <v>361</v>
      </c>
      <c r="AU281" s="170" t="s">
        <v>86</v>
      </c>
      <c r="AV281" s="14" t="s">
        <v>84</v>
      </c>
      <c r="AW281" s="14" t="s">
        <v>32</v>
      </c>
      <c r="AX281" s="14" t="s">
        <v>76</v>
      </c>
      <c r="AY281" s="170" t="s">
        <v>350</v>
      </c>
    </row>
    <row r="282" spans="2:65" s="12" customFormat="1" ht="20.399999999999999">
      <c r="B282" s="155"/>
      <c r="D282" s="151" t="s">
        <v>361</v>
      </c>
      <c r="E282" s="156" t="s">
        <v>1</v>
      </c>
      <c r="F282" s="157" t="s">
        <v>547</v>
      </c>
      <c r="H282" s="158">
        <v>6.3650000000000002</v>
      </c>
      <c r="I282" s="159"/>
      <c r="L282" s="155"/>
      <c r="M282" s="160"/>
      <c r="T282" s="161"/>
      <c r="AT282" s="156" t="s">
        <v>361</v>
      </c>
      <c r="AU282" s="156" t="s">
        <v>86</v>
      </c>
      <c r="AV282" s="12" t="s">
        <v>86</v>
      </c>
      <c r="AW282" s="12" t="s">
        <v>32</v>
      </c>
      <c r="AX282" s="12" t="s">
        <v>84</v>
      </c>
      <c r="AY282" s="156" t="s">
        <v>350</v>
      </c>
    </row>
    <row r="283" spans="2:65" s="1" customFormat="1" ht="24.15" customHeight="1">
      <c r="B283" s="32"/>
      <c r="C283" s="138" t="s">
        <v>548</v>
      </c>
      <c r="D283" s="138" t="s">
        <v>352</v>
      </c>
      <c r="E283" s="139" t="s">
        <v>549</v>
      </c>
      <c r="F283" s="140" t="s">
        <v>550</v>
      </c>
      <c r="G283" s="141" t="s">
        <v>551</v>
      </c>
      <c r="H283" s="142">
        <v>1.115</v>
      </c>
      <c r="I283" s="143"/>
      <c r="J283" s="144">
        <f>ROUND(I283*H283,2)</f>
        <v>0</v>
      </c>
      <c r="K283" s="140" t="s">
        <v>356</v>
      </c>
      <c r="L283" s="32"/>
      <c r="M283" s="145" t="s">
        <v>1</v>
      </c>
      <c r="N283" s="146" t="s">
        <v>41</v>
      </c>
      <c r="P283" s="147">
        <f>O283*H283</f>
        <v>0</v>
      </c>
      <c r="Q283" s="147">
        <v>0</v>
      </c>
      <c r="R283" s="147">
        <f>Q283*H283</f>
        <v>0</v>
      </c>
      <c r="S283" s="147">
        <v>0.112</v>
      </c>
      <c r="T283" s="148">
        <f>S283*H283</f>
        <v>0.12488</v>
      </c>
      <c r="AR283" s="149" t="s">
        <v>357</v>
      </c>
      <c r="AT283" s="149" t="s">
        <v>352</v>
      </c>
      <c r="AU283" s="149" t="s">
        <v>86</v>
      </c>
      <c r="AY283" s="17" t="s">
        <v>350</v>
      </c>
      <c r="BE283" s="150">
        <f>IF(N283="základní",J283,0)</f>
        <v>0</v>
      </c>
      <c r="BF283" s="150">
        <f>IF(N283="snížená",J283,0)</f>
        <v>0</v>
      </c>
      <c r="BG283" s="150">
        <f>IF(N283="zákl. přenesená",J283,0)</f>
        <v>0</v>
      </c>
      <c r="BH283" s="150">
        <f>IF(N283="sníž. přenesená",J283,0)</f>
        <v>0</v>
      </c>
      <c r="BI283" s="150">
        <f>IF(N283="nulová",J283,0)</f>
        <v>0</v>
      </c>
      <c r="BJ283" s="17" t="s">
        <v>84</v>
      </c>
      <c r="BK283" s="150">
        <f>ROUND(I283*H283,2)</f>
        <v>0</v>
      </c>
      <c r="BL283" s="17" t="s">
        <v>357</v>
      </c>
      <c r="BM283" s="149" t="s">
        <v>552</v>
      </c>
    </row>
    <row r="284" spans="2:65" s="1" customFormat="1" ht="19.2">
      <c r="B284" s="32"/>
      <c r="D284" s="151" t="s">
        <v>359</v>
      </c>
      <c r="F284" s="152" t="s">
        <v>553</v>
      </c>
      <c r="I284" s="153"/>
      <c r="L284" s="32"/>
      <c r="M284" s="154"/>
      <c r="T284" s="56"/>
      <c r="AT284" s="17" t="s">
        <v>359</v>
      </c>
      <c r="AU284" s="17" t="s">
        <v>86</v>
      </c>
    </row>
    <row r="285" spans="2:65" s="14" customFormat="1" ht="10.199999999999999">
      <c r="B285" s="169"/>
      <c r="D285" s="151" t="s">
        <v>361</v>
      </c>
      <c r="E285" s="170" t="s">
        <v>1</v>
      </c>
      <c r="F285" s="171" t="s">
        <v>554</v>
      </c>
      <c r="H285" s="170" t="s">
        <v>1</v>
      </c>
      <c r="I285" s="172"/>
      <c r="L285" s="169"/>
      <c r="M285" s="173"/>
      <c r="T285" s="174"/>
      <c r="AT285" s="170" t="s">
        <v>361</v>
      </c>
      <c r="AU285" s="170" t="s">
        <v>86</v>
      </c>
      <c r="AV285" s="14" t="s">
        <v>84</v>
      </c>
      <c r="AW285" s="14" t="s">
        <v>32</v>
      </c>
      <c r="AX285" s="14" t="s">
        <v>76</v>
      </c>
      <c r="AY285" s="170" t="s">
        <v>350</v>
      </c>
    </row>
    <row r="286" spans="2:65" s="12" customFormat="1" ht="10.199999999999999">
      <c r="B286" s="155"/>
      <c r="D286" s="151" t="s">
        <v>361</v>
      </c>
      <c r="E286" s="156" t="s">
        <v>1</v>
      </c>
      <c r="F286" s="157" t="s">
        <v>555</v>
      </c>
      <c r="H286" s="158">
        <v>1.115</v>
      </c>
      <c r="I286" s="159"/>
      <c r="L286" s="155"/>
      <c r="M286" s="160"/>
      <c r="T286" s="161"/>
      <c r="AT286" s="156" t="s">
        <v>361</v>
      </c>
      <c r="AU286" s="156" t="s">
        <v>86</v>
      </c>
      <c r="AV286" s="12" t="s">
        <v>86</v>
      </c>
      <c r="AW286" s="12" t="s">
        <v>32</v>
      </c>
      <c r="AX286" s="12" t="s">
        <v>84</v>
      </c>
      <c r="AY286" s="156" t="s">
        <v>350</v>
      </c>
    </row>
    <row r="287" spans="2:65" s="1" customFormat="1" ht="24.15" customHeight="1">
      <c r="B287" s="32"/>
      <c r="C287" s="138" t="s">
        <v>556</v>
      </c>
      <c r="D287" s="138" t="s">
        <v>352</v>
      </c>
      <c r="E287" s="139" t="s">
        <v>557</v>
      </c>
      <c r="F287" s="140" t="s">
        <v>558</v>
      </c>
      <c r="G287" s="141" t="s">
        <v>355</v>
      </c>
      <c r="H287" s="142">
        <v>17.495000000000001</v>
      </c>
      <c r="I287" s="143"/>
      <c r="J287" s="144">
        <f>ROUND(I287*H287,2)</f>
        <v>0</v>
      </c>
      <c r="K287" s="140" t="s">
        <v>356</v>
      </c>
      <c r="L287" s="32"/>
      <c r="M287" s="145" t="s">
        <v>1</v>
      </c>
      <c r="N287" s="146" t="s">
        <v>41</v>
      </c>
      <c r="P287" s="147">
        <f>O287*H287</f>
        <v>0</v>
      </c>
      <c r="Q287" s="147">
        <v>0</v>
      </c>
      <c r="R287" s="147">
        <f>Q287*H287</f>
        <v>0</v>
      </c>
      <c r="S287" s="147">
        <v>0.83699999999999997</v>
      </c>
      <c r="T287" s="148">
        <f>S287*H287</f>
        <v>14.643314999999999</v>
      </c>
      <c r="AR287" s="149" t="s">
        <v>357</v>
      </c>
      <c r="AT287" s="149" t="s">
        <v>352</v>
      </c>
      <c r="AU287" s="149" t="s">
        <v>86</v>
      </c>
      <c r="AY287" s="17" t="s">
        <v>350</v>
      </c>
      <c r="BE287" s="150">
        <f>IF(N287="základní",J287,0)</f>
        <v>0</v>
      </c>
      <c r="BF287" s="150">
        <f>IF(N287="snížená",J287,0)</f>
        <v>0</v>
      </c>
      <c r="BG287" s="150">
        <f>IF(N287="zákl. přenesená",J287,0)</f>
        <v>0</v>
      </c>
      <c r="BH287" s="150">
        <f>IF(N287="sníž. přenesená",J287,0)</f>
        <v>0</v>
      </c>
      <c r="BI287" s="150">
        <f>IF(N287="nulová",J287,0)</f>
        <v>0</v>
      </c>
      <c r="BJ287" s="17" t="s">
        <v>84</v>
      </c>
      <c r="BK287" s="150">
        <f>ROUND(I287*H287,2)</f>
        <v>0</v>
      </c>
      <c r="BL287" s="17" t="s">
        <v>357</v>
      </c>
      <c r="BM287" s="149" t="s">
        <v>559</v>
      </c>
    </row>
    <row r="288" spans="2:65" s="1" customFormat="1" ht="19.2">
      <c r="B288" s="32"/>
      <c r="D288" s="151" t="s">
        <v>359</v>
      </c>
      <c r="F288" s="152" t="s">
        <v>560</v>
      </c>
      <c r="I288" s="153"/>
      <c r="L288" s="32"/>
      <c r="M288" s="154"/>
      <c r="T288" s="56"/>
      <c r="AT288" s="17" t="s">
        <v>359</v>
      </c>
      <c r="AU288" s="17" t="s">
        <v>86</v>
      </c>
    </row>
    <row r="289" spans="2:65" s="14" customFormat="1" ht="10.199999999999999">
      <c r="B289" s="169"/>
      <c r="D289" s="151" t="s">
        <v>361</v>
      </c>
      <c r="E289" s="170" t="s">
        <v>1</v>
      </c>
      <c r="F289" s="171" t="s">
        <v>561</v>
      </c>
      <c r="H289" s="170" t="s">
        <v>1</v>
      </c>
      <c r="I289" s="172"/>
      <c r="L289" s="169"/>
      <c r="M289" s="173"/>
      <c r="T289" s="174"/>
      <c r="AT289" s="170" t="s">
        <v>361</v>
      </c>
      <c r="AU289" s="170" t="s">
        <v>86</v>
      </c>
      <c r="AV289" s="14" t="s">
        <v>84</v>
      </c>
      <c r="AW289" s="14" t="s">
        <v>32</v>
      </c>
      <c r="AX289" s="14" t="s">
        <v>76</v>
      </c>
      <c r="AY289" s="170" t="s">
        <v>350</v>
      </c>
    </row>
    <row r="290" spans="2:65" s="12" customFormat="1" ht="20.399999999999999">
      <c r="B290" s="155"/>
      <c r="D290" s="151" t="s">
        <v>361</v>
      </c>
      <c r="E290" s="156" t="s">
        <v>1</v>
      </c>
      <c r="F290" s="157" t="s">
        <v>562</v>
      </c>
      <c r="H290" s="158">
        <v>17.495000000000001</v>
      </c>
      <c r="I290" s="159"/>
      <c r="L290" s="155"/>
      <c r="M290" s="160"/>
      <c r="T290" s="161"/>
      <c r="AT290" s="156" t="s">
        <v>361</v>
      </c>
      <c r="AU290" s="156" t="s">
        <v>86</v>
      </c>
      <c r="AV290" s="12" t="s">
        <v>86</v>
      </c>
      <c r="AW290" s="12" t="s">
        <v>32</v>
      </c>
      <c r="AX290" s="12" t="s">
        <v>84</v>
      </c>
      <c r="AY290" s="156" t="s">
        <v>350</v>
      </c>
    </row>
    <row r="291" spans="2:65" s="1" customFormat="1" ht="16.5" customHeight="1">
      <c r="B291" s="32"/>
      <c r="C291" s="138" t="s">
        <v>563</v>
      </c>
      <c r="D291" s="138" t="s">
        <v>352</v>
      </c>
      <c r="E291" s="139" t="s">
        <v>564</v>
      </c>
      <c r="F291" s="140" t="s">
        <v>565</v>
      </c>
      <c r="G291" s="141" t="s">
        <v>374</v>
      </c>
      <c r="H291" s="142">
        <v>0.46899999999999997</v>
      </c>
      <c r="I291" s="143"/>
      <c r="J291" s="144">
        <f>ROUND(I291*H291,2)</f>
        <v>0</v>
      </c>
      <c r="K291" s="140" t="s">
        <v>356</v>
      </c>
      <c r="L291" s="32"/>
      <c r="M291" s="145" t="s">
        <v>1</v>
      </c>
      <c r="N291" s="146" t="s">
        <v>41</v>
      </c>
      <c r="P291" s="147">
        <f>O291*H291</f>
        <v>0</v>
      </c>
      <c r="Q291" s="147">
        <v>0</v>
      </c>
      <c r="R291" s="147">
        <f>Q291*H291</f>
        <v>0</v>
      </c>
      <c r="S291" s="147">
        <v>2.4</v>
      </c>
      <c r="T291" s="148">
        <f>S291*H291</f>
        <v>1.1255999999999999</v>
      </c>
      <c r="AR291" s="149" t="s">
        <v>357</v>
      </c>
      <c r="AT291" s="149" t="s">
        <v>352</v>
      </c>
      <c r="AU291" s="149" t="s">
        <v>86</v>
      </c>
      <c r="AY291" s="17" t="s">
        <v>350</v>
      </c>
      <c r="BE291" s="150">
        <f>IF(N291="základní",J291,0)</f>
        <v>0</v>
      </c>
      <c r="BF291" s="150">
        <f>IF(N291="snížená",J291,0)</f>
        <v>0</v>
      </c>
      <c r="BG291" s="150">
        <f>IF(N291="zákl. přenesená",J291,0)</f>
        <v>0</v>
      </c>
      <c r="BH291" s="150">
        <f>IF(N291="sníž. přenesená",J291,0)</f>
        <v>0</v>
      </c>
      <c r="BI291" s="150">
        <f>IF(N291="nulová",J291,0)</f>
        <v>0</v>
      </c>
      <c r="BJ291" s="17" t="s">
        <v>84</v>
      </c>
      <c r="BK291" s="150">
        <f>ROUND(I291*H291,2)</f>
        <v>0</v>
      </c>
      <c r="BL291" s="17" t="s">
        <v>357</v>
      </c>
      <c r="BM291" s="149" t="s">
        <v>566</v>
      </c>
    </row>
    <row r="292" spans="2:65" s="1" customFormat="1" ht="10.199999999999999">
      <c r="B292" s="32"/>
      <c r="D292" s="151" t="s">
        <v>359</v>
      </c>
      <c r="F292" s="152" t="s">
        <v>567</v>
      </c>
      <c r="I292" s="153"/>
      <c r="L292" s="32"/>
      <c r="M292" s="154"/>
      <c r="T292" s="56"/>
      <c r="AT292" s="17" t="s">
        <v>359</v>
      </c>
      <c r="AU292" s="17" t="s">
        <v>86</v>
      </c>
    </row>
    <row r="293" spans="2:65" s="14" customFormat="1" ht="10.199999999999999">
      <c r="B293" s="169"/>
      <c r="D293" s="151" t="s">
        <v>361</v>
      </c>
      <c r="E293" s="170" t="s">
        <v>1</v>
      </c>
      <c r="F293" s="171" t="s">
        <v>568</v>
      </c>
      <c r="H293" s="170" t="s">
        <v>1</v>
      </c>
      <c r="I293" s="172"/>
      <c r="L293" s="169"/>
      <c r="M293" s="173"/>
      <c r="T293" s="174"/>
      <c r="AT293" s="170" t="s">
        <v>361</v>
      </c>
      <c r="AU293" s="170" t="s">
        <v>86</v>
      </c>
      <c r="AV293" s="14" t="s">
        <v>84</v>
      </c>
      <c r="AW293" s="14" t="s">
        <v>32</v>
      </c>
      <c r="AX293" s="14" t="s">
        <v>76</v>
      </c>
      <c r="AY293" s="170" t="s">
        <v>350</v>
      </c>
    </row>
    <row r="294" spans="2:65" s="12" customFormat="1" ht="20.399999999999999">
      <c r="B294" s="155"/>
      <c r="D294" s="151" t="s">
        <v>361</v>
      </c>
      <c r="E294" s="156" t="s">
        <v>1</v>
      </c>
      <c r="F294" s="157" t="s">
        <v>569</v>
      </c>
      <c r="H294" s="158">
        <v>0.46899999999999997</v>
      </c>
      <c r="I294" s="159"/>
      <c r="L294" s="155"/>
      <c r="M294" s="160"/>
      <c r="T294" s="161"/>
      <c r="AT294" s="156" t="s">
        <v>361</v>
      </c>
      <c r="AU294" s="156" t="s">
        <v>86</v>
      </c>
      <c r="AV294" s="12" t="s">
        <v>86</v>
      </c>
      <c r="AW294" s="12" t="s">
        <v>32</v>
      </c>
      <c r="AX294" s="12" t="s">
        <v>84</v>
      </c>
      <c r="AY294" s="156" t="s">
        <v>350</v>
      </c>
    </row>
    <row r="295" spans="2:65" s="1" customFormat="1" ht="16.5" customHeight="1">
      <c r="B295" s="32"/>
      <c r="C295" s="138" t="s">
        <v>7</v>
      </c>
      <c r="D295" s="138" t="s">
        <v>352</v>
      </c>
      <c r="E295" s="139" t="s">
        <v>570</v>
      </c>
      <c r="F295" s="140" t="s">
        <v>571</v>
      </c>
      <c r="G295" s="141" t="s">
        <v>374</v>
      </c>
      <c r="H295" s="142">
        <v>2.34</v>
      </c>
      <c r="I295" s="143"/>
      <c r="J295" s="144">
        <f>ROUND(I295*H295,2)</f>
        <v>0</v>
      </c>
      <c r="K295" s="140" t="s">
        <v>356</v>
      </c>
      <c r="L295" s="32"/>
      <c r="M295" s="145" t="s">
        <v>1</v>
      </c>
      <c r="N295" s="146" t="s">
        <v>41</v>
      </c>
      <c r="P295" s="147">
        <f>O295*H295</f>
        <v>0</v>
      </c>
      <c r="Q295" s="147">
        <v>0</v>
      </c>
      <c r="R295" s="147">
        <f>Q295*H295</f>
        <v>0</v>
      </c>
      <c r="S295" s="147">
        <v>2.4</v>
      </c>
      <c r="T295" s="148">
        <f>S295*H295</f>
        <v>5.6159999999999997</v>
      </c>
      <c r="AR295" s="149" t="s">
        <v>357</v>
      </c>
      <c r="AT295" s="149" t="s">
        <v>352</v>
      </c>
      <c r="AU295" s="149" t="s">
        <v>86</v>
      </c>
      <c r="AY295" s="17" t="s">
        <v>350</v>
      </c>
      <c r="BE295" s="150">
        <f>IF(N295="základní",J295,0)</f>
        <v>0</v>
      </c>
      <c r="BF295" s="150">
        <f>IF(N295="snížená",J295,0)</f>
        <v>0</v>
      </c>
      <c r="BG295" s="150">
        <f>IF(N295="zákl. přenesená",J295,0)</f>
        <v>0</v>
      </c>
      <c r="BH295" s="150">
        <f>IF(N295="sníž. přenesená",J295,0)</f>
        <v>0</v>
      </c>
      <c r="BI295" s="150">
        <f>IF(N295="nulová",J295,0)</f>
        <v>0</v>
      </c>
      <c r="BJ295" s="17" t="s">
        <v>84</v>
      </c>
      <c r="BK295" s="150">
        <f>ROUND(I295*H295,2)</f>
        <v>0</v>
      </c>
      <c r="BL295" s="17" t="s">
        <v>357</v>
      </c>
      <c r="BM295" s="149" t="s">
        <v>572</v>
      </c>
    </row>
    <row r="296" spans="2:65" s="1" customFormat="1" ht="10.199999999999999">
      <c r="B296" s="32"/>
      <c r="D296" s="151" t="s">
        <v>359</v>
      </c>
      <c r="F296" s="152" t="s">
        <v>573</v>
      </c>
      <c r="I296" s="153"/>
      <c r="L296" s="32"/>
      <c r="M296" s="154"/>
      <c r="T296" s="56"/>
      <c r="AT296" s="17" t="s">
        <v>359</v>
      </c>
      <c r="AU296" s="17" t="s">
        <v>86</v>
      </c>
    </row>
    <row r="297" spans="2:65" s="14" customFormat="1" ht="10.199999999999999">
      <c r="B297" s="169"/>
      <c r="D297" s="151" t="s">
        <v>361</v>
      </c>
      <c r="E297" s="170" t="s">
        <v>1</v>
      </c>
      <c r="F297" s="171" t="s">
        <v>574</v>
      </c>
      <c r="H297" s="170" t="s">
        <v>1</v>
      </c>
      <c r="I297" s="172"/>
      <c r="L297" s="169"/>
      <c r="M297" s="173"/>
      <c r="T297" s="174"/>
      <c r="AT297" s="170" t="s">
        <v>361</v>
      </c>
      <c r="AU297" s="170" t="s">
        <v>86</v>
      </c>
      <c r="AV297" s="14" t="s">
        <v>84</v>
      </c>
      <c r="AW297" s="14" t="s">
        <v>32</v>
      </c>
      <c r="AX297" s="14" t="s">
        <v>76</v>
      </c>
      <c r="AY297" s="170" t="s">
        <v>350</v>
      </c>
    </row>
    <row r="298" spans="2:65" s="12" customFormat="1" ht="20.399999999999999">
      <c r="B298" s="155"/>
      <c r="D298" s="151" t="s">
        <v>361</v>
      </c>
      <c r="E298" s="156" t="s">
        <v>1</v>
      </c>
      <c r="F298" s="157" t="s">
        <v>575</v>
      </c>
      <c r="H298" s="158">
        <v>2.34</v>
      </c>
      <c r="I298" s="159"/>
      <c r="L298" s="155"/>
      <c r="M298" s="160"/>
      <c r="T298" s="161"/>
      <c r="AT298" s="156" t="s">
        <v>361</v>
      </c>
      <c r="AU298" s="156" t="s">
        <v>86</v>
      </c>
      <c r="AV298" s="12" t="s">
        <v>86</v>
      </c>
      <c r="AW298" s="12" t="s">
        <v>32</v>
      </c>
      <c r="AX298" s="12" t="s">
        <v>84</v>
      </c>
      <c r="AY298" s="156" t="s">
        <v>350</v>
      </c>
    </row>
    <row r="299" spans="2:65" s="1" customFormat="1" ht="24.15" customHeight="1">
      <c r="B299" s="32"/>
      <c r="C299" s="138" t="s">
        <v>576</v>
      </c>
      <c r="D299" s="138" t="s">
        <v>352</v>
      </c>
      <c r="E299" s="139" t="s">
        <v>577</v>
      </c>
      <c r="F299" s="140" t="s">
        <v>578</v>
      </c>
      <c r="G299" s="141" t="s">
        <v>483</v>
      </c>
      <c r="H299" s="142">
        <v>0.755</v>
      </c>
      <c r="I299" s="143"/>
      <c r="J299" s="144">
        <f>ROUND(I299*H299,2)</f>
        <v>0</v>
      </c>
      <c r="K299" s="140" t="s">
        <v>356</v>
      </c>
      <c r="L299" s="32"/>
      <c r="M299" s="145" t="s">
        <v>1</v>
      </c>
      <c r="N299" s="146" t="s">
        <v>41</v>
      </c>
      <c r="P299" s="147">
        <f>O299*H299</f>
        <v>0</v>
      </c>
      <c r="Q299" s="147">
        <v>0</v>
      </c>
      <c r="R299" s="147">
        <f>Q299*H299</f>
        <v>0</v>
      </c>
      <c r="S299" s="147">
        <v>1.2609999999999999</v>
      </c>
      <c r="T299" s="148">
        <f>S299*H299</f>
        <v>0.95205499999999998</v>
      </c>
      <c r="AR299" s="149" t="s">
        <v>357</v>
      </c>
      <c r="AT299" s="149" t="s">
        <v>352</v>
      </c>
      <c r="AU299" s="149" t="s">
        <v>86</v>
      </c>
      <c r="AY299" s="17" t="s">
        <v>350</v>
      </c>
      <c r="BE299" s="150">
        <f>IF(N299="základní",J299,0)</f>
        <v>0</v>
      </c>
      <c r="BF299" s="150">
        <f>IF(N299="snížená",J299,0)</f>
        <v>0</v>
      </c>
      <c r="BG299" s="150">
        <f>IF(N299="zákl. přenesená",J299,0)</f>
        <v>0</v>
      </c>
      <c r="BH299" s="150">
        <f>IF(N299="sníž. přenesená",J299,0)</f>
        <v>0</v>
      </c>
      <c r="BI299" s="150">
        <f>IF(N299="nulová",J299,0)</f>
        <v>0</v>
      </c>
      <c r="BJ299" s="17" t="s">
        <v>84</v>
      </c>
      <c r="BK299" s="150">
        <f>ROUND(I299*H299,2)</f>
        <v>0</v>
      </c>
      <c r="BL299" s="17" t="s">
        <v>357</v>
      </c>
      <c r="BM299" s="149" t="s">
        <v>579</v>
      </c>
    </row>
    <row r="300" spans="2:65" s="1" customFormat="1" ht="19.2">
      <c r="B300" s="32"/>
      <c r="D300" s="151" t="s">
        <v>359</v>
      </c>
      <c r="F300" s="152" t="s">
        <v>580</v>
      </c>
      <c r="I300" s="153"/>
      <c r="L300" s="32"/>
      <c r="M300" s="154"/>
      <c r="T300" s="56"/>
      <c r="AT300" s="17" t="s">
        <v>359</v>
      </c>
      <c r="AU300" s="17" t="s">
        <v>86</v>
      </c>
    </row>
    <row r="301" spans="2:65" s="14" customFormat="1" ht="10.199999999999999">
      <c r="B301" s="169"/>
      <c r="D301" s="151" t="s">
        <v>361</v>
      </c>
      <c r="E301" s="170" t="s">
        <v>1</v>
      </c>
      <c r="F301" s="171" t="s">
        <v>546</v>
      </c>
      <c r="H301" s="170" t="s">
        <v>1</v>
      </c>
      <c r="I301" s="172"/>
      <c r="L301" s="169"/>
      <c r="M301" s="173"/>
      <c r="T301" s="174"/>
      <c r="AT301" s="170" t="s">
        <v>361</v>
      </c>
      <c r="AU301" s="170" t="s">
        <v>86</v>
      </c>
      <c r="AV301" s="14" t="s">
        <v>84</v>
      </c>
      <c r="AW301" s="14" t="s">
        <v>32</v>
      </c>
      <c r="AX301" s="14" t="s">
        <v>76</v>
      </c>
      <c r="AY301" s="170" t="s">
        <v>350</v>
      </c>
    </row>
    <row r="302" spans="2:65" s="12" customFormat="1" ht="20.399999999999999">
      <c r="B302" s="155"/>
      <c r="D302" s="151" t="s">
        <v>361</v>
      </c>
      <c r="E302" s="156" t="s">
        <v>1</v>
      </c>
      <c r="F302" s="157" t="s">
        <v>581</v>
      </c>
      <c r="H302" s="158">
        <v>0.755</v>
      </c>
      <c r="I302" s="159"/>
      <c r="L302" s="155"/>
      <c r="M302" s="160"/>
      <c r="T302" s="161"/>
      <c r="AT302" s="156" t="s">
        <v>361</v>
      </c>
      <c r="AU302" s="156" t="s">
        <v>86</v>
      </c>
      <c r="AV302" s="12" t="s">
        <v>86</v>
      </c>
      <c r="AW302" s="12" t="s">
        <v>32</v>
      </c>
      <c r="AX302" s="12" t="s">
        <v>84</v>
      </c>
      <c r="AY302" s="156" t="s">
        <v>350</v>
      </c>
    </row>
    <row r="303" spans="2:65" s="1" customFormat="1" ht="24.15" customHeight="1">
      <c r="B303" s="32"/>
      <c r="C303" s="138" t="s">
        <v>582</v>
      </c>
      <c r="D303" s="138" t="s">
        <v>352</v>
      </c>
      <c r="E303" s="139" t="s">
        <v>583</v>
      </c>
      <c r="F303" s="140" t="s">
        <v>584</v>
      </c>
      <c r="G303" s="141" t="s">
        <v>355</v>
      </c>
      <c r="H303" s="142">
        <v>106.27</v>
      </c>
      <c r="I303" s="143"/>
      <c r="J303" s="144">
        <f>ROUND(I303*H303,2)</f>
        <v>0</v>
      </c>
      <c r="K303" s="140" t="s">
        <v>356</v>
      </c>
      <c r="L303" s="32"/>
      <c r="M303" s="145" t="s">
        <v>1</v>
      </c>
      <c r="N303" s="146" t="s">
        <v>41</v>
      </c>
      <c r="P303" s="147">
        <f>O303*H303</f>
        <v>0</v>
      </c>
      <c r="Q303" s="147">
        <v>0</v>
      </c>
      <c r="R303" s="147">
        <f>Q303*H303</f>
        <v>0</v>
      </c>
      <c r="S303" s="147">
        <v>0.192</v>
      </c>
      <c r="T303" s="148">
        <f>S303*H303</f>
        <v>20.403839999999999</v>
      </c>
      <c r="AR303" s="149" t="s">
        <v>357</v>
      </c>
      <c r="AT303" s="149" t="s">
        <v>352</v>
      </c>
      <c r="AU303" s="149" t="s">
        <v>86</v>
      </c>
      <c r="AY303" s="17" t="s">
        <v>350</v>
      </c>
      <c r="BE303" s="150">
        <f>IF(N303="základní",J303,0)</f>
        <v>0</v>
      </c>
      <c r="BF303" s="150">
        <f>IF(N303="snížená",J303,0)</f>
        <v>0</v>
      </c>
      <c r="BG303" s="150">
        <f>IF(N303="zákl. přenesená",J303,0)</f>
        <v>0</v>
      </c>
      <c r="BH303" s="150">
        <f>IF(N303="sníž. přenesená",J303,0)</f>
        <v>0</v>
      </c>
      <c r="BI303" s="150">
        <f>IF(N303="nulová",J303,0)</f>
        <v>0</v>
      </c>
      <c r="BJ303" s="17" t="s">
        <v>84</v>
      </c>
      <c r="BK303" s="150">
        <f>ROUND(I303*H303,2)</f>
        <v>0</v>
      </c>
      <c r="BL303" s="17" t="s">
        <v>357</v>
      </c>
      <c r="BM303" s="149" t="s">
        <v>585</v>
      </c>
    </row>
    <row r="304" spans="2:65" s="1" customFormat="1" ht="19.2">
      <c r="B304" s="32"/>
      <c r="D304" s="151" t="s">
        <v>359</v>
      </c>
      <c r="F304" s="152" t="s">
        <v>586</v>
      </c>
      <c r="I304" s="153"/>
      <c r="L304" s="32"/>
      <c r="M304" s="154"/>
      <c r="T304" s="56"/>
      <c r="AT304" s="17" t="s">
        <v>359</v>
      </c>
      <c r="AU304" s="17" t="s">
        <v>86</v>
      </c>
    </row>
    <row r="305" spans="2:65" s="14" customFormat="1" ht="10.199999999999999">
      <c r="B305" s="169"/>
      <c r="D305" s="151" t="s">
        <v>361</v>
      </c>
      <c r="E305" s="170" t="s">
        <v>1</v>
      </c>
      <c r="F305" s="171" t="s">
        <v>587</v>
      </c>
      <c r="H305" s="170" t="s">
        <v>1</v>
      </c>
      <c r="I305" s="172"/>
      <c r="L305" s="169"/>
      <c r="M305" s="173"/>
      <c r="T305" s="174"/>
      <c r="AT305" s="170" t="s">
        <v>361</v>
      </c>
      <c r="AU305" s="170" t="s">
        <v>86</v>
      </c>
      <c r="AV305" s="14" t="s">
        <v>84</v>
      </c>
      <c r="AW305" s="14" t="s">
        <v>32</v>
      </c>
      <c r="AX305" s="14" t="s">
        <v>76</v>
      </c>
      <c r="AY305" s="170" t="s">
        <v>350</v>
      </c>
    </row>
    <row r="306" spans="2:65" s="12" customFormat="1" ht="10.199999999999999">
      <c r="B306" s="155"/>
      <c r="D306" s="151" t="s">
        <v>361</v>
      </c>
      <c r="E306" s="156" t="s">
        <v>1</v>
      </c>
      <c r="F306" s="157" t="s">
        <v>588</v>
      </c>
      <c r="H306" s="158">
        <v>16.46</v>
      </c>
      <c r="I306" s="159"/>
      <c r="L306" s="155"/>
      <c r="M306" s="160"/>
      <c r="T306" s="161"/>
      <c r="AT306" s="156" t="s">
        <v>361</v>
      </c>
      <c r="AU306" s="156" t="s">
        <v>86</v>
      </c>
      <c r="AV306" s="12" t="s">
        <v>86</v>
      </c>
      <c r="AW306" s="12" t="s">
        <v>32</v>
      </c>
      <c r="AX306" s="12" t="s">
        <v>76</v>
      </c>
      <c r="AY306" s="156" t="s">
        <v>350</v>
      </c>
    </row>
    <row r="307" spans="2:65" s="12" customFormat="1" ht="10.199999999999999">
      <c r="B307" s="155"/>
      <c r="D307" s="151" t="s">
        <v>361</v>
      </c>
      <c r="E307" s="156" t="s">
        <v>1</v>
      </c>
      <c r="F307" s="157" t="s">
        <v>589</v>
      </c>
      <c r="H307" s="158">
        <v>24.49</v>
      </c>
      <c r="I307" s="159"/>
      <c r="L307" s="155"/>
      <c r="M307" s="160"/>
      <c r="T307" s="161"/>
      <c r="AT307" s="156" t="s">
        <v>361</v>
      </c>
      <c r="AU307" s="156" t="s">
        <v>86</v>
      </c>
      <c r="AV307" s="12" t="s">
        <v>86</v>
      </c>
      <c r="AW307" s="12" t="s">
        <v>32</v>
      </c>
      <c r="AX307" s="12" t="s">
        <v>76</v>
      </c>
      <c r="AY307" s="156" t="s">
        <v>350</v>
      </c>
    </row>
    <row r="308" spans="2:65" s="12" customFormat="1" ht="10.199999999999999">
      <c r="B308" s="155"/>
      <c r="D308" s="151" t="s">
        <v>361</v>
      </c>
      <c r="E308" s="156" t="s">
        <v>1</v>
      </c>
      <c r="F308" s="157" t="s">
        <v>590</v>
      </c>
      <c r="H308" s="158">
        <v>0.68100000000000005</v>
      </c>
      <c r="I308" s="159"/>
      <c r="L308" s="155"/>
      <c r="M308" s="160"/>
      <c r="T308" s="161"/>
      <c r="AT308" s="156" t="s">
        <v>361</v>
      </c>
      <c r="AU308" s="156" t="s">
        <v>86</v>
      </c>
      <c r="AV308" s="12" t="s">
        <v>86</v>
      </c>
      <c r="AW308" s="12" t="s">
        <v>32</v>
      </c>
      <c r="AX308" s="12" t="s">
        <v>76</v>
      </c>
      <c r="AY308" s="156" t="s">
        <v>350</v>
      </c>
    </row>
    <row r="309" spans="2:65" s="12" customFormat="1" ht="10.199999999999999">
      <c r="B309" s="155"/>
      <c r="D309" s="151" t="s">
        <v>361</v>
      </c>
      <c r="E309" s="156" t="s">
        <v>1</v>
      </c>
      <c r="F309" s="157" t="s">
        <v>591</v>
      </c>
      <c r="H309" s="158">
        <v>1.089</v>
      </c>
      <c r="I309" s="159"/>
      <c r="L309" s="155"/>
      <c r="M309" s="160"/>
      <c r="T309" s="161"/>
      <c r="AT309" s="156" t="s">
        <v>361</v>
      </c>
      <c r="AU309" s="156" t="s">
        <v>86</v>
      </c>
      <c r="AV309" s="12" t="s">
        <v>86</v>
      </c>
      <c r="AW309" s="12" t="s">
        <v>32</v>
      </c>
      <c r="AX309" s="12" t="s">
        <v>76</v>
      </c>
      <c r="AY309" s="156" t="s">
        <v>350</v>
      </c>
    </row>
    <row r="310" spans="2:65" s="12" customFormat="1" ht="10.199999999999999">
      <c r="B310" s="155"/>
      <c r="D310" s="151" t="s">
        <v>361</v>
      </c>
      <c r="E310" s="156" t="s">
        <v>1</v>
      </c>
      <c r="F310" s="157" t="s">
        <v>592</v>
      </c>
      <c r="H310" s="158">
        <v>13.74</v>
      </c>
      <c r="I310" s="159"/>
      <c r="L310" s="155"/>
      <c r="M310" s="160"/>
      <c r="T310" s="161"/>
      <c r="AT310" s="156" t="s">
        <v>361</v>
      </c>
      <c r="AU310" s="156" t="s">
        <v>86</v>
      </c>
      <c r="AV310" s="12" t="s">
        <v>86</v>
      </c>
      <c r="AW310" s="12" t="s">
        <v>32</v>
      </c>
      <c r="AX310" s="12" t="s">
        <v>76</v>
      </c>
      <c r="AY310" s="156" t="s">
        <v>350</v>
      </c>
    </row>
    <row r="311" spans="2:65" s="12" customFormat="1" ht="10.199999999999999">
      <c r="B311" s="155"/>
      <c r="D311" s="151" t="s">
        <v>361</v>
      </c>
      <c r="E311" s="156" t="s">
        <v>1</v>
      </c>
      <c r="F311" s="157" t="s">
        <v>593</v>
      </c>
      <c r="H311" s="158">
        <v>13.72</v>
      </c>
      <c r="I311" s="159"/>
      <c r="L311" s="155"/>
      <c r="M311" s="160"/>
      <c r="T311" s="161"/>
      <c r="AT311" s="156" t="s">
        <v>361</v>
      </c>
      <c r="AU311" s="156" t="s">
        <v>86</v>
      </c>
      <c r="AV311" s="12" t="s">
        <v>86</v>
      </c>
      <c r="AW311" s="12" t="s">
        <v>32</v>
      </c>
      <c r="AX311" s="12" t="s">
        <v>76</v>
      </c>
      <c r="AY311" s="156" t="s">
        <v>350</v>
      </c>
    </row>
    <row r="312" spans="2:65" s="12" customFormat="1" ht="10.199999999999999">
      <c r="B312" s="155"/>
      <c r="D312" s="151" t="s">
        <v>361</v>
      </c>
      <c r="E312" s="156" t="s">
        <v>1</v>
      </c>
      <c r="F312" s="157" t="s">
        <v>594</v>
      </c>
      <c r="H312" s="158">
        <v>27.78</v>
      </c>
      <c r="I312" s="159"/>
      <c r="L312" s="155"/>
      <c r="M312" s="160"/>
      <c r="T312" s="161"/>
      <c r="AT312" s="156" t="s">
        <v>361</v>
      </c>
      <c r="AU312" s="156" t="s">
        <v>86</v>
      </c>
      <c r="AV312" s="12" t="s">
        <v>86</v>
      </c>
      <c r="AW312" s="12" t="s">
        <v>32</v>
      </c>
      <c r="AX312" s="12" t="s">
        <v>76</v>
      </c>
      <c r="AY312" s="156" t="s">
        <v>350</v>
      </c>
    </row>
    <row r="313" spans="2:65" s="12" customFormat="1" ht="10.199999999999999">
      <c r="B313" s="155"/>
      <c r="D313" s="151" t="s">
        <v>361</v>
      </c>
      <c r="E313" s="156" t="s">
        <v>1</v>
      </c>
      <c r="F313" s="157" t="s">
        <v>595</v>
      </c>
      <c r="H313" s="158">
        <v>8.31</v>
      </c>
      <c r="I313" s="159"/>
      <c r="L313" s="155"/>
      <c r="M313" s="160"/>
      <c r="T313" s="161"/>
      <c r="AT313" s="156" t="s">
        <v>361</v>
      </c>
      <c r="AU313" s="156" t="s">
        <v>86</v>
      </c>
      <c r="AV313" s="12" t="s">
        <v>86</v>
      </c>
      <c r="AW313" s="12" t="s">
        <v>32</v>
      </c>
      <c r="AX313" s="12" t="s">
        <v>76</v>
      </c>
      <c r="AY313" s="156" t="s">
        <v>350</v>
      </c>
    </row>
    <row r="314" spans="2:65" s="13" customFormat="1" ht="10.199999999999999">
      <c r="B314" s="162"/>
      <c r="D314" s="151" t="s">
        <v>361</v>
      </c>
      <c r="E314" s="163" t="s">
        <v>1</v>
      </c>
      <c r="F314" s="164" t="s">
        <v>364</v>
      </c>
      <c r="H314" s="165">
        <v>106.27</v>
      </c>
      <c r="I314" s="166"/>
      <c r="L314" s="162"/>
      <c r="M314" s="167"/>
      <c r="T314" s="168"/>
      <c r="AT314" s="163" t="s">
        <v>361</v>
      </c>
      <c r="AU314" s="163" t="s">
        <v>86</v>
      </c>
      <c r="AV314" s="13" t="s">
        <v>357</v>
      </c>
      <c r="AW314" s="13" t="s">
        <v>32</v>
      </c>
      <c r="AX314" s="13" t="s">
        <v>84</v>
      </c>
      <c r="AY314" s="163" t="s">
        <v>350</v>
      </c>
    </row>
    <row r="315" spans="2:65" s="1" customFormat="1" ht="37.799999999999997" customHeight="1">
      <c r="B315" s="32"/>
      <c r="C315" s="138" t="s">
        <v>596</v>
      </c>
      <c r="D315" s="138" t="s">
        <v>352</v>
      </c>
      <c r="E315" s="139" t="s">
        <v>597</v>
      </c>
      <c r="F315" s="140" t="s">
        <v>598</v>
      </c>
      <c r="G315" s="141" t="s">
        <v>374</v>
      </c>
      <c r="H315" s="142">
        <v>22.219000000000001</v>
      </c>
      <c r="I315" s="143"/>
      <c r="J315" s="144">
        <f>ROUND(I315*H315,2)</f>
        <v>0</v>
      </c>
      <c r="K315" s="140" t="s">
        <v>356</v>
      </c>
      <c r="L315" s="32"/>
      <c r="M315" s="145" t="s">
        <v>1</v>
      </c>
      <c r="N315" s="146" t="s">
        <v>41</v>
      </c>
      <c r="P315" s="147">
        <f>O315*H315</f>
        <v>0</v>
      </c>
      <c r="Q315" s="147">
        <v>0</v>
      </c>
      <c r="R315" s="147">
        <f>Q315*H315</f>
        <v>0</v>
      </c>
      <c r="S315" s="147">
        <v>2.2000000000000002</v>
      </c>
      <c r="T315" s="148">
        <f>S315*H315</f>
        <v>48.881800000000005</v>
      </c>
      <c r="AR315" s="149" t="s">
        <v>357</v>
      </c>
      <c r="AT315" s="149" t="s">
        <v>352</v>
      </c>
      <c r="AU315" s="149" t="s">
        <v>86</v>
      </c>
      <c r="AY315" s="17" t="s">
        <v>350</v>
      </c>
      <c r="BE315" s="150">
        <f>IF(N315="základní",J315,0)</f>
        <v>0</v>
      </c>
      <c r="BF315" s="150">
        <f>IF(N315="snížená",J315,0)</f>
        <v>0</v>
      </c>
      <c r="BG315" s="150">
        <f>IF(N315="zákl. přenesená",J315,0)</f>
        <v>0</v>
      </c>
      <c r="BH315" s="150">
        <f>IF(N315="sníž. přenesená",J315,0)</f>
        <v>0</v>
      </c>
      <c r="BI315" s="150">
        <f>IF(N315="nulová",J315,0)</f>
        <v>0</v>
      </c>
      <c r="BJ315" s="17" t="s">
        <v>84</v>
      </c>
      <c r="BK315" s="150">
        <f>ROUND(I315*H315,2)</f>
        <v>0</v>
      </c>
      <c r="BL315" s="17" t="s">
        <v>357</v>
      </c>
      <c r="BM315" s="149" t="s">
        <v>599</v>
      </c>
    </row>
    <row r="316" spans="2:65" s="1" customFormat="1" ht="19.2">
      <c r="B316" s="32"/>
      <c r="D316" s="151" t="s">
        <v>359</v>
      </c>
      <c r="F316" s="152" t="s">
        <v>600</v>
      </c>
      <c r="I316" s="153"/>
      <c r="L316" s="32"/>
      <c r="M316" s="154"/>
      <c r="T316" s="56"/>
      <c r="AT316" s="17" t="s">
        <v>359</v>
      </c>
      <c r="AU316" s="17" t="s">
        <v>86</v>
      </c>
    </row>
    <row r="317" spans="2:65" s="14" customFormat="1" ht="10.199999999999999">
      <c r="B317" s="169"/>
      <c r="D317" s="151" t="s">
        <v>361</v>
      </c>
      <c r="E317" s="170" t="s">
        <v>1</v>
      </c>
      <c r="F317" s="171" t="s">
        <v>601</v>
      </c>
      <c r="H317" s="170" t="s">
        <v>1</v>
      </c>
      <c r="I317" s="172"/>
      <c r="L317" s="169"/>
      <c r="M317" s="173"/>
      <c r="T317" s="174"/>
      <c r="AT317" s="170" t="s">
        <v>361</v>
      </c>
      <c r="AU317" s="170" t="s">
        <v>86</v>
      </c>
      <c r="AV317" s="14" t="s">
        <v>84</v>
      </c>
      <c r="AW317" s="14" t="s">
        <v>32</v>
      </c>
      <c r="AX317" s="14" t="s">
        <v>76</v>
      </c>
      <c r="AY317" s="170" t="s">
        <v>350</v>
      </c>
    </row>
    <row r="318" spans="2:65" s="12" customFormat="1" ht="10.199999999999999">
      <c r="B318" s="155"/>
      <c r="D318" s="151" t="s">
        <v>361</v>
      </c>
      <c r="E318" s="156" t="s">
        <v>159</v>
      </c>
      <c r="F318" s="157" t="s">
        <v>602</v>
      </c>
      <c r="H318" s="158">
        <v>16.46</v>
      </c>
      <c r="I318" s="159"/>
      <c r="L318" s="155"/>
      <c r="M318" s="160"/>
      <c r="T318" s="161"/>
      <c r="AT318" s="156" t="s">
        <v>361</v>
      </c>
      <c r="AU318" s="156" t="s">
        <v>86</v>
      </c>
      <c r="AV318" s="12" t="s">
        <v>86</v>
      </c>
      <c r="AW318" s="12" t="s">
        <v>32</v>
      </c>
      <c r="AX318" s="12" t="s">
        <v>76</v>
      </c>
      <c r="AY318" s="156" t="s">
        <v>350</v>
      </c>
    </row>
    <row r="319" spans="2:65" s="12" customFormat="1" ht="10.199999999999999">
      <c r="B319" s="155"/>
      <c r="D319" s="151" t="s">
        <v>361</v>
      </c>
      <c r="E319" s="156" t="s">
        <v>161</v>
      </c>
      <c r="F319" s="157" t="s">
        <v>603</v>
      </c>
      <c r="H319" s="158">
        <v>24.49</v>
      </c>
      <c r="I319" s="159"/>
      <c r="L319" s="155"/>
      <c r="M319" s="160"/>
      <c r="T319" s="161"/>
      <c r="AT319" s="156" t="s">
        <v>361</v>
      </c>
      <c r="AU319" s="156" t="s">
        <v>86</v>
      </c>
      <c r="AV319" s="12" t="s">
        <v>86</v>
      </c>
      <c r="AW319" s="12" t="s">
        <v>32</v>
      </c>
      <c r="AX319" s="12" t="s">
        <v>76</v>
      </c>
      <c r="AY319" s="156" t="s">
        <v>350</v>
      </c>
    </row>
    <row r="320" spans="2:65" s="12" customFormat="1" ht="20.399999999999999">
      <c r="B320" s="155"/>
      <c r="D320" s="151" t="s">
        <v>361</v>
      </c>
      <c r="E320" s="156" t="s">
        <v>163</v>
      </c>
      <c r="F320" s="157" t="s">
        <v>604</v>
      </c>
      <c r="H320" s="158">
        <v>0.68100000000000005</v>
      </c>
      <c r="I320" s="159"/>
      <c r="L320" s="155"/>
      <c r="M320" s="160"/>
      <c r="T320" s="161"/>
      <c r="AT320" s="156" t="s">
        <v>361</v>
      </c>
      <c r="AU320" s="156" t="s">
        <v>86</v>
      </c>
      <c r="AV320" s="12" t="s">
        <v>86</v>
      </c>
      <c r="AW320" s="12" t="s">
        <v>32</v>
      </c>
      <c r="AX320" s="12" t="s">
        <v>76</v>
      </c>
      <c r="AY320" s="156" t="s">
        <v>350</v>
      </c>
    </row>
    <row r="321" spans="2:65" s="12" customFormat="1" ht="20.399999999999999">
      <c r="B321" s="155"/>
      <c r="D321" s="151" t="s">
        <v>361</v>
      </c>
      <c r="E321" s="156" t="s">
        <v>165</v>
      </c>
      <c r="F321" s="157" t="s">
        <v>605</v>
      </c>
      <c r="H321" s="158">
        <v>1.089</v>
      </c>
      <c r="I321" s="159"/>
      <c r="L321" s="155"/>
      <c r="M321" s="160"/>
      <c r="T321" s="161"/>
      <c r="AT321" s="156" t="s">
        <v>361</v>
      </c>
      <c r="AU321" s="156" t="s">
        <v>86</v>
      </c>
      <c r="AV321" s="12" t="s">
        <v>86</v>
      </c>
      <c r="AW321" s="12" t="s">
        <v>32</v>
      </c>
      <c r="AX321" s="12" t="s">
        <v>76</v>
      </c>
      <c r="AY321" s="156" t="s">
        <v>350</v>
      </c>
    </row>
    <row r="322" spans="2:65" s="12" customFormat="1" ht="10.199999999999999">
      <c r="B322" s="155"/>
      <c r="D322" s="151" t="s">
        <v>361</v>
      </c>
      <c r="E322" s="156" t="s">
        <v>167</v>
      </c>
      <c r="F322" s="157" t="s">
        <v>606</v>
      </c>
      <c r="H322" s="158">
        <v>13.74</v>
      </c>
      <c r="I322" s="159"/>
      <c r="L322" s="155"/>
      <c r="M322" s="160"/>
      <c r="T322" s="161"/>
      <c r="AT322" s="156" t="s">
        <v>361</v>
      </c>
      <c r="AU322" s="156" t="s">
        <v>86</v>
      </c>
      <c r="AV322" s="12" t="s">
        <v>86</v>
      </c>
      <c r="AW322" s="12" t="s">
        <v>32</v>
      </c>
      <c r="AX322" s="12" t="s">
        <v>76</v>
      </c>
      <c r="AY322" s="156" t="s">
        <v>350</v>
      </c>
    </row>
    <row r="323" spans="2:65" s="12" customFormat="1" ht="10.199999999999999">
      <c r="B323" s="155"/>
      <c r="D323" s="151" t="s">
        <v>361</v>
      </c>
      <c r="E323" s="156" t="s">
        <v>169</v>
      </c>
      <c r="F323" s="157" t="s">
        <v>607</v>
      </c>
      <c r="H323" s="158">
        <v>13.72</v>
      </c>
      <c r="I323" s="159"/>
      <c r="L323" s="155"/>
      <c r="M323" s="160"/>
      <c r="T323" s="161"/>
      <c r="AT323" s="156" t="s">
        <v>361</v>
      </c>
      <c r="AU323" s="156" t="s">
        <v>86</v>
      </c>
      <c r="AV323" s="12" t="s">
        <v>86</v>
      </c>
      <c r="AW323" s="12" t="s">
        <v>32</v>
      </c>
      <c r="AX323" s="12" t="s">
        <v>76</v>
      </c>
      <c r="AY323" s="156" t="s">
        <v>350</v>
      </c>
    </row>
    <row r="324" spans="2:65" s="12" customFormat="1" ht="10.199999999999999">
      <c r="B324" s="155"/>
      <c r="D324" s="151" t="s">
        <v>361</v>
      </c>
      <c r="E324" s="156" t="s">
        <v>173</v>
      </c>
      <c r="F324" s="157" t="s">
        <v>608</v>
      </c>
      <c r="H324" s="158">
        <v>8.31</v>
      </c>
      <c r="I324" s="159"/>
      <c r="L324" s="155"/>
      <c r="M324" s="160"/>
      <c r="T324" s="161"/>
      <c r="AT324" s="156" t="s">
        <v>361</v>
      </c>
      <c r="AU324" s="156" t="s">
        <v>86</v>
      </c>
      <c r="AV324" s="12" t="s">
        <v>86</v>
      </c>
      <c r="AW324" s="12" t="s">
        <v>32</v>
      </c>
      <c r="AX324" s="12" t="s">
        <v>76</v>
      </c>
      <c r="AY324" s="156" t="s">
        <v>350</v>
      </c>
    </row>
    <row r="325" spans="2:65" s="12" customFormat="1" ht="20.399999999999999">
      <c r="B325" s="155"/>
      <c r="D325" s="151" t="s">
        <v>361</v>
      </c>
      <c r="E325" s="156" t="s">
        <v>171</v>
      </c>
      <c r="F325" s="157" t="s">
        <v>609</v>
      </c>
      <c r="H325" s="158">
        <v>27.78</v>
      </c>
      <c r="I325" s="159"/>
      <c r="L325" s="155"/>
      <c r="M325" s="160"/>
      <c r="T325" s="161"/>
      <c r="AT325" s="156" t="s">
        <v>361</v>
      </c>
      <c r="AU325" s="156" t="s">
        <v>86</v>
      </c>
      <c r="AV325" s="12" t="s">
        <v>86</v>
      </c>
      <c r="AW325" s="12" t="s">
        <v>32</v>
      </c>
      <c r="AX325" s="12" t="s">
        <v>76</v>
      </c>
      <c r="AY325" s="156" t="s">
        <v>350</v>
      </c>
    </row>
    <row r="326" spans="2:65" s="12" customFormat="1" ht="10.199999999999999">
      <c r="B326" s="155"/>
      <c r="D326" s="151" t="s">
        <v>361</v>
      </c>
      <c r="E326" s="156" t="s">
        <v>234</v>
      </c>
      <c r="F326" s="157" t="s">
        <v>610</v>
      </c>
      <c r="H326" s="158">
        <v>2.94</v>
      </c>
      <c r="I326" s="159"/>
      <c r="L326" s="155"/>
      <c r="M326" s="160"/>
      <c r="T326" s="161"/>
      <c r="AT326" s="156" t="s">
        <v>361</v>
      </c>
      <c r="AU326" s="156" t="s">
        <v>86</v>
      </c>
      <c r="AV326" s="12" t="s">
        <v>86</v>
      </c>
      <c r="AW326" s="12" t="s">
        <v>32</v>
      </c>
      <c r="AX326" s="12" t="s">
        <v>76</v>
      </c>
      <c r="AY326" s="156" t="s">
        <v>350</v>
      </c>
    </row>
    <row r="327" spans="2:65" s="12" customFormat="1" ht="10.199999999999999">
      <c r="B327" s="155"/>
      <c r="D327" s="151" t="s">
        <v>361</v>
      </c>
      <c r="E327" s="156" t="s">
        <v>275</v>
      </c>
      <c r="F327" s="157" t="s">
        <v>611</v>
      </c>
      <c r="H327" s="158">
        <v>9.33</v>
      </c>
      <c r="I327" s="159"/>
      <c r="L327" s="155"/>
      <c r="M327" s="160"/>
      <c r="T327" s="161"/>
      <c r="AT327" s="156" t="s">
        <v>361</v>
      </c>
      <c r="AU327" s="156" t="s">
        <v>86</v>
      </c>
      <c r="AV327" s="12" t="s">
        <v>86</v>
      </c>
      <c r="AW327" s="12" t="s">
        <v>32</v>
      </c>
      <c r="AX327" s="12" t="s">
        <v>76</v>
      </c>
      <c r="AY327" s="156" t="s">
        <v>350</v>
      </c>
    </row>
    <row r="328" spans="2:65" s="12" customFormat="1" ht="20.399999999999999">
      <c r="B328" s="155"/>
      <c r="D328" s="151" t="s">
        <v>361</v>
      </c>
      <c r="E328" s="156" t="s">
        <v>277</v>
      </c>
      <c r="F328" s="157" t="s">
        <v>612</v>
      </c>
      <c r="H328" s="158">
        <v>41.59</v>
      </c>
      <c r="I328" s="159"/>
      <c r="L328" s="155"/>
      <c r="M328" s="160"/>
      <c r="T328" s="161"/>
      <c r="AT328" s="156" t="s">
        <v>361</v>
      </c>
      <c r="AU328" s="156" t="s">
        <v>86</v>
      </c>
      <c r="AV328" s="12" t="s">
        <v>86</v>
      </c>
      <c r="AW328" s="12" t="s">
        <v>32</v>
      </c>
      <c r="AX328" s="12" t="s">
        <v>76</v>
      </c>
      <c r="AY328" s="156" t="s">
        <v>350</v>
      </c>
    </row>
    <row r="329" spans="2:65" s="12" customFormat="1" ht="20.399999999999999">
      <c r="B329" s="155"/>
      <c r="D329" s="151" t="s">
        <v>361</v>
      </c>
      <c r="E329" s="156" t="s">
        <v>140</v>
      </c>
      <c r="F329" s="157" t="s">
        <v>613</v>
      </c>
      <c r="H329" s="158">
        <v>98.456000000000003</v>
      </c>
      <c r="I329" s="159"/>
      <c r="L329" s="155"/>
      <c r="M329" s="160"/>
      <c r="T329" s="161"/>
      <c r="AT329" s="156" t="s">
        <v>361</v>
      </c>
      <c r="AU329" s="156" t="s">
        <v>86</v>
      </c>
      <c r="AV329" s="12" t="s">
        <v>86</v>
      </c>
      <c r="AW329" s="12" t="s">
        <v>32</v>
      </c>
      <c r="AX329" s="12" t="s">
        <v>76</v>
      </c>
      <c r="AY329" s="156" t="s">
        <v>350</v>
      </c>
    </row>
    <row r="330" spans="2:65" s="12" customFormat="1" ht="20.399999999999999">
      <c r="B330" s="155"/>
      <c r="D330" s="151" t="s">
        <v>361</v>
      </c>
      <c r="E330" s="156" t="s">
        <v>143</v>
      </c>
      <c r="F330" s="157" t="s">
        <v>614</v>
      </c>
      <c r="H330" s="158">
        <v>156.42400000000001</v>
      </c>
      <c r="I330" s="159"/>
      <c r="L330" s="155"/>
      <c r="M330" s="160"/>
      <c r="T330" s="161"/>
      <c r="AT330" s="156" t="s">
        <v>361</v>
      </c>
      <c r="AU330" s="156" t="s">
        <v>86</v>
      </c>
      <c r="AV330" s="12" t="s">
        <v>86</v>
      </c>
      <c r="AW330" s="12" t="s">
        <v>32</v>
      </c>
      <c r="AX330" s="12" t="s">
        <v>76</v>
      </c>
      <c r="AY330" s="156" t="s">
        <v>350</v>
      </c>
    </row>
    <row r="331" spans="2:65" s="12" customFormat="1" ht="10.199999999999999">
      <c r="B331" s="155"/>
      <c r="D331" s="151" t="s">
        <v>361</v>
      </c>
      <c r="E331" s="156" t="s">
        <v>147</v>
      </c>
      <c r="F331" s="157" t="s">
        <v>615</v>
      </c>
      <c r="H331" s="158">
        <v>56.9</v>
      </c>
      <c r="I331" s="159"/>
      <c r="L331" s="155"/>
      <c r="M331" s="160"/>
      <c r="T331" s="161"/>
      <c r="AT331" s="156" t="s">
        <v>361</v>
      </c>
      <c r="AU331" s="156" t="s">
        <v>86</v>
      </c>
      <c r="AV331" s="12" t="s">
        <v>86</v>
      </c>
      <c r="AW331" s="12" t="s">
        <v>32</v>
      </c>
      <c r="AX331" s="12" t="s">
        <v>76</v>
      </c>
      <c r="AY331" s="156" t="s">
        <v>350</v>
      </c>
    </row>
    <row r="332" spans="2:65" s="12" customFormat="1" ht="30.6">
      <c r="B332" s="155"/>
      <c r="D332" s="151" t="s">
        <v>361</v>
      </c>
      <c r="E332" s="156" t="s">
        <v>1</v>
      </c>
      <c r="F332" s="157" t="s">
        <v>616</v>
      </c>
      <c r="H332" s="158">
        <v>22.219000000000001</v>
      </c>
      <c r="I332" s="159"/>
      <c r="L332" s="155"/>
      <c r="M332" s="160"/>
      <c r="T332" s="161"/>
      <c r="AT332" s="156" t="s">
        <v>361</v>
      </c>
      <c r="AU332" s="156" t="s">
        <v>86</v>
      </c>
      <c r="AV332" s="12" t="s">
        <v>86</v>
      </c>
      <c r="AW332" s="12" t="s">
        <v>32</v>
      </c>
      <c r="AX332" s="12" t="s">
        <v>84</v>
      </c>
      <c r="AY332" s="156" t="s">
        <v>350</v>
      </c>
    </row>
    <row r="333" spans="2:65" s="1" customFormat="1" ht="37.799999999999997" customHeight="1">
      <c r="B333" s="32"/>
      <c r="C333" s="138" t="s">
        <v>617</v>
      </c>
      <c r="D333" s="138" t="s">
        <v>352</v>
      </c>
      <c r="E333" s="139" t="s">
        <v>618</v>
      </c>
      <c r="F333" s="140" t="s">
        <v>619</v>
      </c>
      <c r="G333" s="141" t="s">
        <v>374</v>
      </c>
      <c r="H333" s="142">
        <v>111.694</v>
      </c>
      <c r="I333" s="143"/>
      <c r="J333" s="144">
        <f>ROUND(I333*H333,2)</f>
        <v>0</v>
      </c>
      <c r="K333" s="140" t="s">
        <v>356</v>
      </c>
      <c r="L333" s="32"/>
      <c r="M333" s="145" t="s">
        <v>1</v>
      </c>
      <c r="N333" s="146" t="s">
        <v>41</v>
      </c>
      <c r="P333" s="147">
        <f>O333*H333</f>
        <v>0</v>
      </c>
      <c r="Q333" s="147">
        <v>0</v>
      </c>
      <c r="R333" s="147">
        <f>Q333*H333</f>
        <v>0</v>
      </c>
      <c r="S333" s="147">
        <v>2.2000000000000002</v>
      </c>
      <c r="T333" s="148">
        <f>S333*H333</f>
        <v>245.72680000000003</v>
      </c>
      <c r="AR333" s="149" t="s">
        <v>357</v>
      </c>
      <c r="AT333" s="149" t="s">
        <v>352</v>
      </c>
      <c r="AU333" s="149" t="s">
        <v>86</v>
      </c>
      <c r="AY333" s="17" t="s">
        <v>350</v>
      </c>
      <c r="BE333" s="150">
        <f>IF(N333="základní",J333,0)</f>
        <v>0</v>
      </c>
      <c r="BF333" s="150">
        <f>IF(N333="snížená",J333,0)</f>
        <v>0</v>
      </c>
      <c r="BG333" s="150">
        <f>IF(N333="zákl. přenesená",J333,0)</f>
        <v>0</v>
      </c>
      <c r="BH333" s="150">
        <f>IF(N333="sníž. přenesená",J333,0)</f>
        <v>0</v>
      </c>
      <c r="BI333" s="150">
        <f>IF(N333="nulová",J333,0)</f>
        <v>0</v>
      </c>
      <c r="BJ333" s="17" t="s">
        <v>84</v>
      </c>
      <c r="BK333" s="150">
        <f>ROUND(I333*H333,2)</f>
        <v>0</v>
      </c>
      <c r="BL333" s="17" t="s">
        <v>357</v>
      </c>
      <c r="BM333" s="149" t="s">
        <v>620</v>
      </c>
    </row>
    <row r="334" spans="2:65" s="1" customFormat="1" ht="19.2">
      <c r="B334" s="32"/>
      <c r="D334" s="151" t="s">
        <v>359</v>
      </c>
      <c r="F334" s="152" t="s">
        <v>621</v>
      </c>
      <c r="I334" s="153"/>
      <c r="L334" s="32"/>
      <c r="M334" s="154"/>
      <c r="T334" s="56"/>
      <c r="AT334" s="17" t="s">
        <v>359</v>
      </c>
      <c r="AU334" s="17" t="s">
        <v>86</v>
      </c>
    </row>
    <row r="335" spans="2:65" s="14" customFormat="1" ht="10.199999999999999">
      <c r="B335" s="169"/>
      <c r="D335" s="151" t="s">
        <v>361</v>
      </c>
      <c r="E335" s="170" t="s">
        <v>1</v>
      </c>
      <c r="F335" s="171" t="s">
        <v>601</v>
      </c>
      <c r="H335" s="170" t="s">
        <v>1</v>
      </c>
      <c r="I335" s="172"/>
      <c r="L335" s="169"/>
      <c r="M335" s="173"/>
      <c r="T335" s="174"/>
      <c r="AT335" s="170" t="s">
        <v>361</v>
      </c>
      <c r="AU335" s="170" t="s">
        <v>86</v>
      </c>
      <c r="AV335" s="14" t="s">
        <v>84</v>
      </c>
      <c r="AW335" s="14" t="s">
        <v>32</v>
      </c>
      <c r="AX335" s="14" t="s">
        <v>76</v>
      </c>
      <c r="AY335" s="170" t="s">
        <v>350</v>
      </c>
    </row>
    <row r="336" spans="2:65" s="12" customFormat="1" ht="40.799999999999997">
      <c r="B336" s="155"/>
      <c r="D336" s="151" t="s">
        <v>361</v>
      </c>
      <c r="E336" s="156" t="s">
        <v>1</v>
      </c>
      <c r="F336" s="157" t="s">
        <v>622</v>
      </c>
      <c r="H336" s="158">
        <v>75.957999999999998</v>
      </c>
      <c r="I336" s="159"/>
      <c r="L336" s="155"/>
      <c r="M336" s="160"/>
      <c r="T336" s="161"/>
      <c r="AT336" s="156" t="s">
        <v>361</v>
      </c>
      <c r="AU336" s="156" t="s">
        <v>86</v>
      </c>
      <c r="AV336" s="12" t="s">
        <v>86</v>
      </c>
      <c r="AW336" s="12" t="s">
        <v>32</v>
      </c>
      <c r="AX336" s="12" t="s">
        <v>76</v>
      </c>
      <c r="AY336" s="156" t="s">
        <v>350</v>
      </c>
    </row>
    <row r="337" spans="2:51" s="12" customFormat="1" ht="20.399999999999999">
      <c r="B337" s="155"/>
      <c r="D337" s="151" t="s">
        <v>361</v>
      </c>
      <c r="E337" s="156" t="s">
        <v>1</v>
      </c>
      <c r="F337" s="157" t="s">
        <v>623</v>
      </c>
      <c r="H337" s="158">
        <v>21.82</v>
      </c>
      <c r="I337" s="159"/>
      <c r="L337" s="155"/>
      <c r="M337" s="160"/>
      <c r="T337" s="161"/>
      <c r="AT337" s="156" t="s">
        <v>361</v>
      </c>
      <c r="AU337" s="156" t="s">
        <v>86</v>
      </c>
      <c r="AV337" s="12" t="s">
        <v>86</v>
      </c>
      <c r="AW337" s="12" t="s">
        <v>32</v>
      </c>
      <c r="AX337" s="12" t="s">
        <v>76</v>
      </c>
      <c r="AY337" s="156" t="s">
        <v>350</v>
      </c>
    </row>
    <row r="338" spans="2:51" s="12" customFormat="1" ht="10.199999999999999">
      <c r="B338" s="155"/>
      <c r="D338" s="151" t="s">
        <v>361</v>
      </c>
      <c r="E338" s="156" t="s">
        <v>1</v>
      </c>
      <c r="F338" s="157" t="s">
        <v>624</v>
      </c>
      <c r="H338" s="158">
        <v>13.916</v>
      </c>
      <c r="I338" s="159"/>
      <c r="L338" s="155"/>
      <c r="M338" s="160"/>
      <c r="T338" s="161"/>
      <c r="AT338" s="156" t="s">
        <v>361</v>
      </c>
      <c r="AU338" s="156" t="s">
        <v>86</v>
      </c>
      <c r="AV338" s="12" t="s">
        <v>86</v>
      </c>
      <c r="AW338" s="12" t="s">
        <v>32</v>
      </c>
      <c r="AX338" s="12" t="s">
        <v>76</v>
      </c>
      <c r="AY338" s="156" t="s">
        <v>350</v>
      </c>
    </row>
    <row r="339" spans="2:51" s="13" customFormat="1" ht="10.199999999999999">
      <c r="B339" s="162"/>
      <c r="D339" s="151" t="s">
        <v>361</v>
      </c>
      <c r="E339" s="163" t="s">
        <v>1</v>
      </c>
      <c r="F339" s="164" t="s">
        <v>364</v>
      </c>
      <c r="H339" s="165">
        <v>111.694</v>
      </c>
      <c r="I339" s="166"/>
      <c r="L339" s="162"/>
      <c r="M339" s="167"/>
      <c r="T339" s="168"/>
      <c r="AT339" s="163" t="s">
        <v>361</v>
      </c>
      <c r="AU339" s="163" t="s">
        <v>86</v>
      </c>
      <c r="AV339" s="13" t="s">
        <v>357</v>
      </c>
      <c r="AW339" s="13" t="s">
        <v>32</v>
      </c>
      <c r="AX339" s="13" t="s">
        <v>84</v>
      </c>
      <c r="AY339" s="163" t="s">
        <v>350</v>
      </c>
    </row>
    <row r="340" spans="2:51" s="12" customFormat="1" ht="20.399999999999999">
      <c r="B340" s="155"/>
      <c r="D340" s="151" t="s">
        <v>361</v>
      </c>
      <c r="E340" s="156" t="s">
        <v>179</v>
      </c>
      <c r="F340" s="157" t="s">
        <v>625</v>
      </c>
      <c r="H340" s="158">
        <v>9.31</v>
      </c>
      <c r="I340" s="159"/>
      <c r="L340" s="155"/>
      <c r="M340" s="160"/>
      <c r="T340" s="161"/>
      <c r="AT340" s="156" t="s">
        <v>361</v>
      </c>
      <c r="AU340" s="156" t="s">
        <v>86</v>
      </c>
      <c r="AV340" s="12" t="s">
        <v>86</v>
      </c>
      <c r="AW340" s="12" t="s">
        <v>32</v>
      </c>
      <c r="AX340" s="12" t="s">
        <v>76</v>
      </c>
      <c r="AY340" s="156" t="s">
        <v>350</v>
      </c>
    </row>
    <row r="341" spans="2:51" s="12" customFormat="1" ht="20.399999999999999">
      <c r="B341" s="155"/>
      <c r="D341" s="151" t="s">
        <v>361</v>
      </c>
      <c r="E341" s="156" t="s">
        <v>181</v>
      </c>
      <c r="F341" s="157" t="s">
        <v>626</v>
      </c>
      <c r="H341" s="158">
        <v>2.9</v>
      </c>
      <c r="I341" s="159"/>
      <c r="L341" s="155"/>
      <c r="M341" s="160"/>
      <c r="T341" s="161"/>
      <c r="AT341" s="156" t="s">
        <v>361</v>
      </c>
      <c r="AU341" s="156" t="s">
        <v>86</v>
      </c>
      <c r="AV341" s="12" t="s">
        <v>86</v>
      </c>
      <c r="AW341" s="12" t="s">
        <v>32</v>
      </c>
      <c r="AX341" s="12" t="s">
        <v>76</v>
      </c>
      <c r="AY341" s="156" t="s">
        <v>350</v>
      </c>
    </row>
    <row r="342" spans="2:51" s="12" customFormat="1" ht="10.199999999999999">
      <c r="B342" s="155"/>
      <c r="D342" s="151" t="s">
        <v>361</v>
      </c>
      <c r="E342" s="156" t="s">
        <v>183</v>
      </c>
      <c r="F342" s="157" t="s">
        <v>627</v>
      </c>
      <c r="H342" s="158">
        <v>14.32</v>
      </c>
      <c r="I342" s="159"/>
      <c r="L342" s="155"/>
      <c r="M342" s="160"/>
      <c r="T342" s="161"/>
      <c r="AT342" s="156" t="s">
        <v>361</v>
      </c>
      <c r="AU342" s="156" t="s">
        <v>86</v>
      </c>
      <c r="AV342" s="12" t="s">
        <v>86</v>
      </c>
      <c r="AW342" s="12" t="s">
        <v>32</v>
      </c>
      <c r="AX342" s="12" t="s">
        <v>76</v>
      </c>
      <c r="AY342" s="156" t="s">
        <v>350</v>
      </c>
    </row>
    <row r="343" spans="2:51" s="12" customFormat="1" ht="20.399999999999999">
      <c r="B343" s="155"/>
      <c r="D343" s="151" t="s">
        <v>361</v>
      </c>
      <c r="E343" s="156" t="s">
        <v>185</v>
      </c>
      <c r="F343" s="157" t="s">
        <v>628</v>
      </c>
      <c r="H343" s="158">
        <v>178.46</v>
      </c>
      <c r="I343" s="159"/>
      <c r="L343" s="155"/>
      <c r="M343" s="160"/>
      <c r="T343" s="161"/>
      <c r="AT343" s="156" t="s">
        <v>361</v>
      </c>
      <c r="AU343" s="156" t="s">
        <v>86</v>
      </c>
      <c r="AV343" s="12" t="s">
        <v>86</v>
      </c>
      <c r="AW343" s="12" t="s">
        <v>32</v>
      </c>
      <c r="AX343" s="12" t="s">
        <v>76</v>
      </c>
      <c r="AY343" s="156" t="s">
        <v>350</v>
      </c>
    </row>
    <row r="344" spans="2:51" s="12" customFormat="1" ht="20.399999999999999">
      <c r="B344" s="155"/>
      <c r="D344" s="151" t="s">
        <v>361</v>
      </c>
      <c r="E344" s="156" t="s">
        <v>187</v>
      </c>
      <c r="F344" s="157" t="s">
        <v>629</v>
      </c>
      <c r="H344" s="158">
        <v>24.2</v>
      </c>
      <c r="I344" s="159"/>
      <c r="L344" s="155"/>
      <c r="M344" s="160"/>
      <c r="T344" s="161"/>
      <c r="AT344" s="156" t="s">
        <v>361</v>
      </c>
      <c r="AU344" s="156" t="s">
        <v>86</v>
      </c>
      <c r="AV344" s="12" t="s">
        <v>86</v>
      </c>
      <c r="AW344" s="12" t="s">
        <v>32</v>
      </c>
      <c r="AX344" s="12" t="s">
        <v>76</v>
      </c>
      <c r="AY344" s="156" t="s">
        <v>350</v>
      </c>
    </row>
    <row r="345" spans="2:51" s="12" customFormat="1" ht="20.399999999999999">
      <c r="B345" s="155"/>
      <c r="D345" s="151" t="s">
        <v>361</v>
      </c>
      <c r="E345" s="156" t="s">
        <v>189</v>
      </c>
      <c r="F345" s="157" t="s">
        <v>630</v>
      </c>
      <c r="H345" s="158">
        <v>34.69</v>
      </c>
      <c r="I345" s="159"/>
      <c r="L345" s="155"/>
      <c r="M345" s="160"/>
      <c r="T345" s="161"/>
      <c r="AT345" s="156" t="s">
        <v>361</v>
      </c>
      <c r="AU345" s="156" t="s">
        <v>86</v>
      </c>
      <c r="AV345" s="12" t="s">
        <v>86</v>
      </c>
      <c r="AW345" s="12" t="s">
        <v>32</v>
      </c>
      <c r="AX345" s="12" t="s">
        <v>76</v>
      </c>
      <c r="AY345" s="156" t="s">
        <v>350</v>
      </c>
    </row>
    <row r="346" spans="2:51" s="12" customFormat="1" ht="10.199999999999999">
      <c r="B346" s="155"/>
      <c r="D346" s="151" t="s">
        <v>361</v>
      </c>
      <c r="E346" s="156" t="s">
        <v>191</v>
      </c>
      <c r="F346" s="157" t="s">
        <v>631</v>
      </c>
      <c r="H346" s="158">
        <v>29.4</v>
      </c>
      <c r="I346" s="159"/>
      <c r="L346" s="155"/>
      <c r="M346" s="160"/>
      <c r="T346" s="161"/>
      <c r="AT346" s="156" t="s">
        <v>361</v>
      </c>
      <c r="AU346" s="156" t="s">
        <v>86</v>
      </c>
      <c r="AV346" s="12" t="s">
        <v>86</v>
      </c>
      <c r="AW346" s="12" t="s">
        <v>32</v>
      </c>
      <c r="AX346" s="12" t="s">
        <v>76</v>
      </c>
      <c r="AY346" s="156" t="s">
        <v>350</v>
      </c>
    </row>
    <row r="347" spans="2:51" s="12" customFormat="1" ht="10.199999999999999">
      <c r="B347" s="155"/>
      <c r="D347" s="151" t="s">
        <v>361</v>
      </c>
      <c r="E347" s="156" t="s">
        <v>193</v>
      </c>
      <c r="F347" s="157" t="s">
        <v>632</v>
      </c>
      <c r="H347" s="158">
        <v>58.48</v>
      </c>
      <c r="I347" s="159"/>
      <c r="L347" s="155"/>
      <c r="M347" s="160"/>
      <c r="T347" s="161"/>
      <c r="AT347" s="156" t="s">
        <v>361</v>
      </c>
      <c r="AU347" s="156" t="s">
        <v>86</v>
      </c>
      <c r="AV347" s="12" t="s">
        <v>86</v>
      </c>
      <c r="AW347" s="12" t="s">
        <v>32</v>
      </c>
      <c r="AX347" s="12" t="s">
        <v>76</v>
      </c>
      <c r="AY347" s="156" t="s">
        <v>350</v>
      </c>
    </row>
    <row r="348" spans="2:51" s="12" customFormat="1" ht="10.199999999999999">
      <c r="B348" s="155"/>
      <c r="D348" s="151" t="s">
        <v>361</v>
      </c>
      <c r="E348" s="156" t="s">
        <v>195</v>
      </c>
      <c r="F348" s="157" t="s">
        <v>633</v>
      </c>
      <c r="H348" s="158">
        <v>70.680000000000007</v>
      </c>
      <c r="I348" s="159"/>
      <c r="L348" s="155"/>
      <c r="M348" s="160"/>
      <c r="T348" s="161"/>
      <c r="AT348" s="156" t="s">
        <v>361</v>
      </c>
      <c r="AU348" s="156" t="s">
        <v>86</v>
      </c>
      <c r="AV348" s="12" t="s">
        <v>86</v>
      </c>
      <c r="AW348" s="12" t="s">
        <v>32</v>
      </c>
      <c r="AX348" s="12" t="s">
        <v>76</v>
      </c>
      <c r="AY348" s="156" t="s">
        <v>350</v>
      </c>
    </row>
    <row r="349" spans="2:51" s="12" customFormat="1" ht="20.399999999999999">
      <c r="B349" s="155"/>
      <c r="D349" s="151" t="s">
        <v>361</v>
      </c>
      <c r="E349" s="156" t="s">
        <v>197</v>
      </c>
      <c r="F349" s="157" t="s">
        <v>634</v>
      </c>
      <c r="H349" s="158">
        <v>26.45</v>
      </c>
      <c r="I349" s="159"/>
      <c r="L349" s="155"/>
      <c r="M349" s="160"/>
      <c r="T349" s="161"/>
      <c r="AT349" s="156" t="s">
        <v>361</v>
      </c>
      <c r="AU349" s="156" t="s">
        <v>86</v>
      </c>
      <c r="AV349" s="12" t="s">
        <v>86</v>
      </c>
      <c r="AW349" s="12" t="s">
        <v>32</v>
      </c>
      <c r="AX349" s="12" t="s">
        <v>76</v>
      </c>
      <c r="AY349" s="156" t="s">
        <v>350</v>
      </c>
    </row>
    <row r="350" spans="2:51" s="12" customFormat="1" ht="10.199999999999999">
      <c r="B350" s="155"/>
      <c r="D350" s="151" t="s">
        <v>361</v>
      </c>
      <c r="E350" s="156" t="s">
        <v>199</v>
      </c>
      <c r="F350" s="157" t="s">
        <v>635</v>
      </c>
      <c r="H350" s="158">
        <v>16.25</v>
      </c>
      <c r="I350" s="159"/>
      <c r="L350" s="155"/>
      <c r="M350" s="160"/>
      <c r="T350" s="161"/>
      <c r="AT350" s="156" t="s">
        <v>361</v>
      </c>
      <c r="AU350" s="156" t="s">
        <v>86</v>
      </c>
      <c r="AV350" s="12" t="s">
        <v>86</v>
      </c>
      <c r="AW350" s="12" t="s">
        <v>32</v>
      </c>
      <c r="AX350" s="12" t="s">
        <v>76</v>
      </c>
      <c r="AY350" s="156" t="s">
        <v>350</v>
      </c>
    </row>
    <row r="351" spans="2:51" s="12" customFormat="1" ht="20.399999999999999">
      <c r="B351" s="155"/>
      <c r="D351" s="151" t="s">
        <v>361</v>
      </c>
      <c r="E351" s="156" t="s">
        <v>201</v>
      </c>
      <c r="F351" s="157" t="s">
        <v>636</v>
      </c>
      <c r="H351" s="158">
        <v>17.100000000000001</v>
      </c>
      <c r="I351" s="159"/>
      <c r="L351" s="155"/>
      <c r="M351" s="160"/>
      <c r="T351" s="161"/>
      <c r="AT351" s="156" t="s">
        <v>361</v>
      </c>
      <c r="AU351" s="156" t="s">
        <v>86</v>
      </c>
      <c r="AV351" s="12" t="s">
        <v>86</v>
      </c>
      <c r="AW351" s="12" t="s">
        <v>32</v>
      </c>
      <c r="AX351" s="12" t="s">
        <v>76</v>
      </c>
      <c r="AY351" s="156" t="s">
        <v>350</v>
      </c>
    </row>
    <row r="352" spans="2:51" s="12" customFormat="1" ht="10.199999999999999">
      <c r="B352" s="155"/>
      <c r="D352" s="151" t="s">
        <v>361</v>
      </c>
      <c r="E352" s="156" t="s">
        <v>203</v>
      </c>
      <c r="F352" s="157" t="s">
        <v>637</v>
      </c>
      <c r="H352" s="158">
        <v>8.43</v>
      </c>
      <c r="I352" s="159"/>
      <c r="L352" s="155"/>
      <c r="M352" s="160"/>
      <c r="T352" s="161"/>
      <c r="AT352" s="156" t="s">
        <v>361</v>
      </c>
      <c r="AU352" s="156" t="s">
        <v>86</v>
      </c>
      <c r="AV352" s="12" t="s">
        <v>86</v>
      </c>
      <c r="AW352" s="12" t="s">
        <v>32</v>
      </c>
      <c r="AX352" s="12" t="s">
        <v>76</v>
      </c>
      <c r="AY352" s="156" t="s">
        <v>350</v>
      </c>
    </row>
    <row r="353" spans="2:51" s="12" customFormat="1" ht="10.199999999999999">
      <c r="B353" s="155"/>
      <c r="D353" s="151" t="s">
        <v>361</v>
      </c>
      <c r="E353" s="156" t="s">
        <v>205</v>
      </c>
      <c r="F353" s="157" t="s">
        <v>638</v>
      </c>
      <c r="H353" s="158">
        <v>4.0599999999999996</v>
      </c>
      <c r="I353" s="159"/>
      <c r="L353" s="155"/>
      <c r="M353" s="160"/>
      <c r="T353" s="161"/>
      <c r="AT353" s="156" t="s">
        <v>361</v>
      </c>
      <c r="AU353" s="156" t="s">
        <v>86</v>
      </c>
      <c r="AV353" s="12" t="s">
        <v>86</v>
      </c>
      <c r="AW353" s="12" t="s">
        <v>32</v>
      </c>
      <c r="AX353" s="12" t="s">
        <v>76</v>
      </c>
      <c r="AY353" s="156" t="s">
        <v>350</v>
      </c>
    </row>
    <row r="354" spans="2:51" s="12" customFormat="1" ht="10.199999999999999">
      <c r="B354" s="155"/>
      <c r="D354" s="151" t="s">
        <v>361</v>
      </c>
      <c r="E354" s="156" t="s">
        <v>207</v>
      </c>
      <c r="F354" s="157" t="s">
        <v>639</v>
      </c>
      <c r="H354" s="158">
        <v>2.77</v>
      </c>
      <c r="I354" s="159"/>
      <c r="L354" s="155"/>
      <c r="M354" s="160"/>
      <c r="T354" s="161"/>
      <c r="AT354" s="156" t="s">
        <v>361</v>
      </c>
      <c r="AU354" s="156" t="s">
        <v>86</v>
      </c>
      <c r="AV354" s="12" t="s">
        <v>86</v>
      </c>
      <c r="AW354" s="12" t="s">
        <v>32</v>
      </c>
      <c r="AX354" s="12" t="s">
        <v>76</v>
      </c>
      <c r="AY354" s="156" t="s">
        <v>350</v>
      </c>
    </row>
    <row r="355" spans="2:51" s="12" customFormat="1" ht="20.399999999999999">
      <c r="B355" s="155"/>
      <c r="D355" s="151" t="s">
        <v>361</v>
      </c>
      <c r="E355" s="156" t="s">
        <v>209</v>
      </c>
      <c r="F355" s="157" t="s">
        <v>640</v>
      </c>
      <c r="H355" s="158">
        <v>31.4</v>
      </c>
      <c r="I355" s="159"/>
      <c r="L355" s="155"/>
      <c r="M355" s="160"/>
      <c r="T355" s="161"/>
      <c r="AT355" s="156" t="s">
        <v>361</v>
      </c>
      <c r="AU355" s="156" t="s">
        <v>86</v>
      </c>
      <c r="AV355" s="12" t="s">
        <v>86</v>
      </c>
      <c r="AW355" s="12" t="s">
        <v>32</v>
      </c>
      <c r="AX355" s="12" t="s">
        <v>76</v>
      </c>
      <c r="AY355" s="156" t="s">
        <v>350</v>
      </c>
    </row>
    <row r="356" spans="2:51" s="12" customFormat="1" ht="10.199999999999999">
      <c r="B356" s="155"/>
      <c r="D356" s="151" t="s">
        <v>361</v>
      </c>
      <c r="E356" s="156" t="s">
        <v>211</v>
      </c>
      <c r="F356" s="157" t="s">
        <v>641</v>
      </c>
      <c r="H356" s="158">
        <v>4.6900000000000004</v>
      </c>
      <c r="I356" s="159"/>
      <c r="L356" s="155"/>
      <c r="M356" s="160"/>
      <c r="T356" s="161"/>
      <c r="AT356" s="156" t="s">
        <v>361</v>
      </c>
      <c r="AU356" s="156" t="s">
        <v>86</v>
      </c>
      <c r="AV356" s="12" t="s">
        <v>86</v>
      </c>
      <c r="AW356" s="12" t="s">
        <v>32</v>
      </c>
      <c r="AX356" s="12" t="s">
        <v>76</v>
      </c>
      <c r="AY356" s="156" t="s">
        <v>350</v>
      </c>
    </row>
    <row r="357" spans="2:51" s="12" customFormat="1" ht="10.199999999999999">
      <c r="B357" s="155"/>
      <c r="D357" s="151" t="s">
        <v>361</v>
      </c>
      <c r="E357" s="156" t="s">
        <v>213</v>
      </c>
      <c r="F357" s="157" t="s">
        <v>642</v>
      </c>
      <c r="H357" s="158">
        <v>10.87</v>
      </c>
      <c r="I357" s="159"/>
      <c r="L357" s="155"/>
      <c r="M357" s="160"/>
      <c r="T357" s="161"/>
      <c r="AT357" s="156" t="s">
        <v>361</v>
      </c>
      <c r="AU357" s="156" t="s">
        <v>86</v>
      </c>
      <c r="AV357" s="12" t="s">
        <v>86</v>
      </c>
      <c r="AW357" s="12" t="s">
        <v>32</v>
      </c>
      <c r="AX357" s="12" t="s">
        <v>76</v>
      </c>
      <c r="AY357" s="156" t="s">
        <v>350</v>
      </c>
    </row>
    <row r="358" spans="2:51" s="12" customFormat="1" ht="10.199999999999999">
      <c r="B358" s="155"/>
      <c r="D358" s="151" t="s">
        <v>361</v>
      </c>
      <c r="E358" s="156" t="s">
        <v>215</v>
      </c>
      <c r="F358" s="157" t="s">
        <v>643</v>
      </c>
      <c r="H358" s="158">
        <v>4.05</v>
      </c>
      <c r="I358" s="159"/>
      <c r="L358" s="155"/>
      <c r="M358" s="160"/>
      <c r="T358" s="161"/>
      <c r="AT358" s="156" t="s">
        <v>361</v>
      </c>
      <c r="AU358" s="156" t="s">
        <v>86</v>
      </c>
      <c r="AV358" s="12" t="s">
        <v>86</v>
      </c>
      <c r="AW358" s="12" t="s">
        <v>32</v>
      </c>
      <c r="AX358" s="12" t="s">
        <v>76</v>
      </c>
      <c r="AY358" s="156" t="s">
        <v>350</v>
      </c>
    </row>
    <row r="359" spans="2:51" s="12" customFormat="1" ht="20.399999999999999">
      <c r="B359" s="155"/>
      <c r="D359" s="151" t="s">
        <v>361</v>
      </c>
      <c r="E359" s="156" t="s">
        <v>217</v>
      </c>
      <c r="F359" s="157" t="s">
        <v>644</v>
      </c>
      <c r="H359" s="158">
        <v>3.79</v>
      </c>
      <c r="I359" s="159"/>
      <c r="L359" s="155"/>
      <c r="M359" s="160"/>
      <c r="T359" s="161"/>
      <c r="AT359" s="156" t="s">
        <v>361</v>
      </c>
      <c r="AU359" s="156" t="s">
        <v>86</v>
      </c>
      <c r="AV359" s="12" t="s">
        <v>86</v>
      </c>
      <c r="AW359" s="12" t="s">
        <v>32</v>
      </c>
      <c r="AX359" s="12" t="s">
        <v>76</v>
      </c>
      <c r="AY359" s="156" t="s">
        <v>350</v>
      </c>
    </row>
    <row r="360" spans="2:51" s="12" customFormat="1" ht="10.199999999999999">
      <c r="B360" s="155"/>
      <c r="D360" s="151" t="s">
        <v>361</v>
      </c>
      <c r="E360" s="156" t="s">
        <v>219</v>
      </c>
      <c r="F360" s="157" t="s">
        <v>645</v>
      </c>
      <c r="H360" s="158">
        <v>53.22</v>
      </c>
      <c r="I360" s="159"/>
      <c r="L360" s="155"/>
      <c r="M360" s="160"/>
      <c r="T360" s="161"/>
      <c r="AT360" s="156" t="s">
        <v>361</v>
      </c>
      <c r="AU360" s="156" t="s">
        <v>86</v>
      </c>
      <c r="AV360" s="12" t="s">
        <v>86</v>
      </c>
      <c r="AW360" s="12" t="s">
        <v>32</v>
      </c>
      <c r="AX360" s="12" t="s">
        <v>76</v>
      </c>
      <c r="AY360" s="156" t="s">
        <v>350</v>
      </c>
    </row>
    <row r="361" spans="2:51" s="12" customFormat="1" ht="10.199999999999999">
      <c r="B361" s="155"/>
      <c r="D361" s="151" t="s">
        <v>361</v>
      </c>
      <c r="E361" s="156" t="s">
        <v>221</v>
      </c>
      <c r="F361" s="157" t="s">
        <v>646</v>
      </c>
      <c r="H361" s="158">
        <v>12.32</v>
      </c>
      <c r="I361" s="159"/>
      <c r="L361" s="155"/>
      <c r="M361" s="160"/>
      <c r="T361" s="161"/>
      <c r="AT361" s="156" t="s">
        <v>361</v>
      </c>
      <c r="AU361" s="156" t="s">
        <v>86</v>
      </c>
      <c r="AV361" s="12" t="s">
        <v>86</v>
      </c>
      <c r="AW361" s="12" t="s">
        <v>32</v>
      </c>
      <c r="AX361" s="12" t="s">
        <v>76</v>
      </c>
      <c r="AY361" s="156" t="s">
        <v>350</v>
      </c>
    </row>
    <row r="362" spans="2:51" s="12" customFormat="1" ht="10.199999999999999">
      <c r="B362" s="155"/>
      <c r="D362" s="151" t="s">
        <v>361</v>
      </c>
      <c r="E362" s="156" t="s">
        <v>223</v>
      </c>
      <c r="F362" s="157" t="s">
        <v>647</v>
      </c>
      <c r="H362" s="158">
        <v>4.49</v>
      </c>
      <c r="I362" s="159"/>
      <c r="L362" s="155"/>
      <c r="M362" s="160"/>
      <c r="T362" s="161"/>
      <c r="AT362" s="156" t="s">
        <v>361</v>
      </c>
      <c r="AU362" s="156" t="s">
        <v>86</v>
      </c>
      <c r="AV362" s="12" t="s">
        <v>86</v>
      </c>
      <c r="AW362" s="12" t="s">
        <v>32</v>
      </c>
      <c r="AX362" s="12" t="s">
        <v>76</v>
      </c>
      <c r="AY362" s="156" t="s">
        <v>350</v>
      </c>
    </row>
    <row r="363" spans="2:51" s="12" customFormat="1" ht="20.399999999999999">
      <c r="B363" s="155"/>
      <c r="D363" s="151" t="s">
        <v>361</v>
      </c>
      <c r="E363" s="156" t="s">
        <v>225</v>
      </c>
      <c r="F363" s="157" t="s">
        <v>648</v>
      </c>
      <c r="H363" s="158">
        <v>7.25</v>
      </c>
      <c r="I363" s="159"/>
      <c r="L363" s="155"/>
      <c r="M363" s="160"/>
      <c r="T363" s="161"/>
      <c r="AT363" s="156" t="s">
        <v>361</v>
      </c>
      <c r="AU363" s="156" t="s">
        <v>86</v>
      </c>
      <c r="AV363" s="12" t="s">
        <v>86</v>
      </c>
      <c r="AW363" s="12" t="s">
        <v>32</v>
      </c>
      <c r="AX363" s="12" t="s">
        <v>76</v>
      </c>
      <c r="AY363" s="156" t="s">
        <v>350</v>
      </c>
    </row>
    <row r="364" spans="2:51" s="12" customFormat="1" ht="20.399999999999999">
      <c r="B364" s="155"/>
      <c r="D364" s="151" t="s">
        <v>361</v>
      </c>
      <c r="E364" s="156" t="s">
        <v>227</v>
      </c>
      <c r="F364" s="157" t="s">
        <v>649</v>
      </c>
      <c r="H364" s="158">
        <v>5.93</v>
      </c>
      <c r="I364" s="159"/>
      <c r="L364" s="155"/>
      <c r="M364" s="160"/>
      <c r="T364" s="161"/>
      <c r="AT364" s="156" t="s">
        <v>361</v>
      </c>
      <c r="AU364" s="156" t="s">
        <v>86</v>
      </c>
      <c r="AV364" s="12" t="s">
        <v>86</v>
      </c>
      <c r="AW364" s="12" t="s">
        <v>32</v>
      </c>
      <c r="AX364" s="12" t="s">
        <v>76</v>
      </c>
      <c r="AY364" s="156" t="s">
        <v>350</v>
      </c>
    </row>
    <row r="365" spans="2:51" s="12" customFormat="1" ht="10.199999999999999">
      <c r="B365" s="155"/>
      <c r="D365" s="151" t="s">
        <v>361</v>
      </c>
      <c r="E365" s="156" t="s">
        <v>229</v>
      </c>
      <c r="F365" s="157" t="s">
        <v>650</v>
      </c>
      <c r="H365" s="158">
        <v>1.22</v>
      </c>
      <c r="I365" s="159"/>
      <c r="L365" s="155"/>
      <c r="M365" s="160"/>
      <c r="T365" s="161"/>
      <c r="AT365" s="156" t="s">
        <v>361</v>
      </c>
      <c r="AU365" s="156" t="s">
        <v>86</v>
      </c>
      <c r="AV365" s="12" t="s">
        <v>86</v>
      </c>
      <c r="AW365" s="12" t="s">
        <v>32</v>
      </c>
      <c r="AX365" s="12" t="s">
        <v>76</v>
      </c>
      <c r="AY365" s="156" t="s">
        <v>350</v>
      </c>
    </row>
    <row r="366" spans="2:51" s="12" customFormat="1" ht="10.199999999999999">
      <c r="B366" s="155"/>
      <c r="D366" s="151" t="s">
        <v>361</v>
      </c>
      <c r="E366" s="156" t="s">
        <v>231</v>
      </c>
      <c r="F366" s="157" t="s">
        <v>651</v>
      </c>
      <c r="H366" s="158">
        <v>17.100000000000001</v>
      </c>
      <c r="I366" s="159"/>
      <c r="L366" s="155"/>
      <c r="M366" s="160"/>
      <c r="T366" s="161"/>
      <c r="AT366" s="156" t="s">
        <v>361</v>
      </c>
      <c r="AU366" s="156" t="s">
        <v>86</v>
      </c>
      <c r="AV366" s="12" t="s">
        <v>86</v>
      </c>
      <c r="AW366" s="12" t="s">
        <v>32</v>
      </c>
      <c r="AX366" s="12" t="s">
        <v>76</v>
      </c>
      <c r="AY366" s="156" t="s">
        <v>350</v>
      </c>
    </row>
    <row r="367" spans="2:51" s="12" customFormat="1" ht="10.199999999999999">
      <c r="B367" s="155"/>
      <c r="D367" s="151" t="s">
        <v>361</v>
      </c>
      <c r="E367" s="156" t="s">
        <v>232</v>
      </c>
      <c r="F367" s="157" t="s">
        <v>652</v>
      </c>
      <c r="H367" s="158">
        <v>2.0099999999999998</v>
      </c>
      <c r="I367" s="159"/>
      <c r="L367" s="155"/>
      <c r="M367" s="160"/>
      <c r="T367" s="161"/>
      <c r="AT367" s="156" t="s">
        <v>361</v>
      </c>
      <c r="AU367" s="156" t="s">
        <v>86</v>
      </c>
      <c r="AV367" s="12" t="s">
        <v>86</v>
      </c>
      <c r="AW367" s="12" t="s">
        <v>32</v>
      </c>
      <c r="AX367" s="12" t="s">
        <v>76</v>
      </c>
      <c r="AY367" s="156" t="s">
        <v>350</v>
      </c>
    </row>
    <row r="368" spans="2:51" s="12" customFormat="1" ht="10.199999999999999">
      <c r="B368" s="155"/>
      <c r="D368" s="151" t="s">
        <v>361</v>
      </c>
      <c r="E368" s="156" t="s">
        <v>236</v>
      </c>
      <c r="F368" s="157" t="s">
        <v>653</v>
      </c>
      <c r="H368" s="158">
        <v>2.94</v>
      </c>
      <c r="I368" s="159"/>
      <c r="L368" s="155"/>
      <c r="M368" s="160"/>
      <c r="T368" s="161"/>
      <c r="AT368" s="156" t="s">
        <v>361</v>
      </c>
      <c r="AU368" s="156" t="s">
        <v>86</v>
      </c>
      <c r="AV368" s="12" t="s">
        <v>86</v>
      </c>
      <c r="AW368" s="12" t="s">
        <v>32</v>
      </c>
      <c r="AX368" s="12" t="s">
        <v>76</v>
      </c>
      <c r="AY368" s="156" t="s">
        <v>350</v>
      </c>
    </row>
    <row r="369" spans="2:65" s="12" customFormat="1" ht="10.199999999999999">
      <c r="B369" s="155"/>
      <c r="D369" s="151" t="s">
        <v>361</v>
      </c>
      <c r="E369" s="156" t="s">
        <v>273</v>
      </c>
      <c r="F369" s="157" t="s">
        <v>654</v>
      </c>
      <c r="H369" s="158">
        <v>24.11</v>
      </c>
      <c r="I369" s="159"/>
      <c r="L369" s="155"/>
      <c r="M369" s="160"/>
      <c r="T369" s="161"/>
      <c r="AT369" s="156" t="s">
        <v>361</v>
      </c>
      <c r="AU369" s="156" t="s">
        <v>86</v>
      </c>
      <c r="AV369" s="12" t="s">
        <v>86</v>
      </c>
      <c r="AW369" s="12" t="s">
        <v>32</v>
      </c>
      <c r="AX369" s="12" t="s">
        <v>76</v>
      </c>
      <c r="AY369" s="156" t="s">
        <v>350</v>
      </c>
    </row>
    <row r="370" spans="2:65" s="1" customFormat="1" ht="33" customHeight="1">
      <c r="B370" s="32"/>
      <c r="C370" s="138" t="s">
        <v>655</v>
      </c>
      <c r="D370" s="138" t="s">
        <v>352</v>
      </c>
      <c r="E370" s="139" t="s">
        <v>656</v>
      </c>
      <c r="F370" s="140" t="s">
        <v>657</v>
      </c>
      <c r="G370" s="141" t="s">
        <v>374</v>
      </c>
      <c r="H370" s="142">
        <v>0.20599999999999999</v>
      </c>
      <c r="I370" s="143"/>
      <c r="J370" s="144">
        <f>ROUND(I370*H370,2)</f>
        <v>0</v>
      </c>
      <c r="K370" s="140" t="s">
        <v>356</v>
      </c>
      <c r="L370" s="32"/>
      <c r="M370" s="145" t="s">
        <v>1</v>
      </c>
      <c r="N370" s="146" t="s">
        <v>41</v>
      </c>
      <c r="P370" s="147">
        <f>O370*H370</f>
        <v>0</v>
      </c>
      <c r="Q370" s="147">
        <v>0</v>
      </c>
      <c r="R370" s="147">
        <f>Q370*H370</f>
        <v>0</v>
      </c>
      <c r="S370" s="147">
        <v>2.2000000000000002</v>
      </c>
      <c r="T370" s="148">
        <f>S370*H370</f>
        <v>0.45319999999999999</v>
      </c>
      <c r="AR370" s="149" t="s">
        <v>357</v>
      </c>
      <c r="AT370" s="149" t="s">
        <v>352</v>
      </c>
      <c r="AU370" s="149" t="s">
        <v>86</v>
      </c>
      <c r="AY370" s="17" t="s">
        <v>350</v>
      </c>
      <c r="BE370" s="150">
        <f>IF(N370="základní",J370,0)</f>
        <v>0</v>
      </c>
      <c r="BF370" s="150">
        <f>IF(N370="snížená",J370,0)</f>
        <v>0</v>
      </c>
      <c r="BG370" s="150">
        <f>IF(N370="zákl. přenesená",J370,0)</f>
        <v>0</v>
      </c>
      <c r="BH370" s="150">
        <f>IF(N370="sníž. přenesená",J370,0)</f>
        <v>0</v>
      </c>
      <c r="BI370" s="150">
        <f>IF(N370="nulová",J370,0)</f>
        <v>0</v>
      </c>
      <c r="BJ370" s="17" t="s">
        <v>84</v>
      </c>
      <c r="BK370" s="150">
        <f>ROUND(I370*H370,2)</f>
        <v>0</v>
      </c>
      <c r="BL370" s="17" t="s">
        <v>357</v>
      </c>
      <c r="BM370" s="149" t="s">
        <v>658</v>
      </c>
    </row>
    <row r="371" spans="2:65" s="1" customFormat="1" ht="19.2">
      <c r="B371" s="32"/>
      <c r="D371" s="151" t="s">
        <v>359</v>
      </c>
      <c r="F371" s="152" t="s">
        <v>659</v>
      </c>
      <c r="I371" s="153"/>
      <c r="L371" s="32"/>
      <c r="M371" s="154"/>
      <c r="T371" s="56"/>
      <c r="AT371" s="17" t="s">
        <v>359</v>
      </c>
      <c r="AU371" s="17" t="s">
        <v>86</v>
      </c>
    </row>
    <row r="372" spans="2:65" s="14" customFormat="1" ht="10.199999999999999">
      <c r="B372" s="169"/>
      <c r="D372" s="151" t="s">
        <v>361</v>
      </c>
      <c r="E372" s="170" t="s">
        <v>1</v>
      </c>
      <c r="F372" s="171" t="s">
        <v>601</v>
      </c>
      <c r="H372" s="170" t="s">
        <v>1</v>
      </c>
      <c r="I372" s="172"/>
      <c r="L372" s="169"/>
      <c r="M372" s="173"/>
      <c r="T372" s="174"/>
      <c r="AT372" s="170" t="s">
        <v>361</v>
      </c>
      <c r="AU372" s="170" t="s">
        <v>86</v>
      </c>
      <c r="AV372" s="14" t="s">
        <v>84</v>
      </c>
      <c r="AW372" s="14" t="s">
        <v>32</v>
      </c>
      <c r="AX372" s="14" t="s">
        <v>76</v>
      </c>
      <c r="AY372" s="170" t="s">
        <v>350</v>
      </c>
    </row>
    <row r="373" spans="2:65" s="12" customFormat="1" ht="10.199999999999999">
      <c r="B373" s="155"/>
      <c r="D373" s="151" t="s">
        <v>361</v>
      </c>
      <c r="E373" s="156" t="s">
        <v>271</v>
      </c>
      <c r="F373" s="157" t="s">
        <v>660</v>
      </c>
      <c r="H373" s="158">
        <v>5.15</v>
      </c>
      <c r="I373" s="159"/>
      <c r="L373" s="155"/>
      <c r="M373" s="160"/>
      <c r="T373" s="161"/>
      <c r="AT373" s="156" t="s">
        <v>361</v>
      </c>
      <c r="AU373" s="156" t="s">
        <v>86</v>
      </c>
      <c r="AV373" s="12" t="s">
        <v>86</v>
      </c>
      <c r="AW373" s="12" t="s">
        <v>32</v>
      </c>
      <c r="AX373" s="12" t="s">
        <v>76</v>
      </c>
      <c r="AY373" s="156" t="s">
        <v>350</v>
      </c>
    </row>
    <row r="374" spans="2:65" s="12" customFormat="1" ht="10.199999999999999">
      <c r="B374" s="155"/>
      <c r="D374" s="151" t="s">
        <v>361</v>
      </c>
      <c r="E374" s="156" t="s">
        <v>1</v>
      </c>
      <c r="F374" s="157" t="s">
        <v>661</v>
      </c>
      <c r="H374" s="158">
        <v>0.20599999999999999</v>
      </c>
      <c r="I374" s="159"/>
      <c r="L374" s="155"/>
      <c r="M374" s="160"/>
      <c r="T374" s="161"/>
      <c r="AT374" s="156" t="s">
        <v>361</v>
      </c>
      <c r="AU374" s="156" t="s">
        <v>86</v>
      </c>
      <c r="AV374" s="12" t="s">
        <v>86</v>
      </c>
      <c r="AW374" s="12" t="s">
        <v>32</v>
      </c>
      <c r="AX374" s="12" t="s">
        <v>84</v>
      </c>
      <c r="AY374" s="156" t="s">
        <v>350</v>
      </c>
    </row>
    <row r="375" spans="2:65" s="1" customFormat="1" ht="33" customHeight="1">
      <c r="B375" s="32"/>
      <c r="C375" s="138" t="s">
        <v>662</v>
      </c>
      <c r="D375" s="138" t="s">
        <v>352</v>
      </c>
      <c r="E375" s="139" t="s">
        <v>663</v>
      </c>
      <c r="F375" s="140" t="s">
        <v>664</v>
      </c>
      <c r="G375" s="141" t="s">
        <v>355</v>
      </c>
      <c r="H375" s="142">
        <v>276.084</v>
      </c>
      <c r="I375" s="143"/>
      <c r="J375" s="144">
        <f>ROUND(I375*H375,2)</f>
        <v>0</v>
      </c>
      <c r="K375" s="140" t="s">
        <v>356</v>
      </c>
      <c r="L375" s="32"/>
      <c r="M375" s="145" t="s">
        <v>1</v>
      </c>
      <c r="N375" s="146" t="s">
        <v>41</v>
      </c>
      <c r="P375" s="147">
        <f>O375*H375</f>
        <v>0</v>
      </c>
      <c r="Q375" s="147">
        <v>0</v>
      </c>
      <c r="R375" s="147">
        <f>Q375*H375</f>
        <v>0</v>
      </c>
      <c r="S375" s="147">
        <v>5.8999999999999997E-2</v>
      </c>
      <c r="T375" s="148">
        <f>S375*H375</f>
        <v>16.288955999999999</v>
      </c>
      <c r="AR375" s="149" t="s">
        <v>357</v>
      </c>
      <c r="AT375" s="149" t="s">
        <v>352</v>
      </c>
      <c r="AU375" s="149" t="s">
        <v>86</v>
      </c>
      <c r="AY375" s="17" t="s">
        <v>350</v>
      </c>
      <c r="BE375" s="150">
        <f>IF(N375="základní",J375,0)</f>
        <v>0</v>
      </c>
      <c r="BF375" s="150">
        <f>IF(N375="snížená",J375,0)</f>
        <v>0</v>
      </c>
      <c r="BG375" s="150">
        <f>IF(N375="zákl. přenesená",J375,0)</f>
        <v>0</v>
      </c>
      <c r="BH375" s="150">
        <f>IF(N375="sníž. přenesená",J375,0)</f>
        <v>0</v>
      </c>
      <c r="BI375" s="150">
        <f>IF(N375="nulová",J375,0)</f>
        <v>0</v>
      </c>
      <c r="BJ375" s="17" t="s">
        <v>84</v>
      </c>
      <c r="BK375" s="150">
        <f>ROUND(I375*H375,2)</f>
        <v>0</v>
      </c>
      <c r="BL375" s="17" t="s">
        <v>357</v>
      </c>
      <c r="BM375" s="149" t="s">
        <v>665</v>
      </c>
    </row>
    <row r="376" spans="2:65" s="1" customFormat="1" ht="28.8">
      <c r="B376" s="32"/>
      <c r="D376" s="151" t="s">
        <v>359</v>
      </c>
      <c r="F376" s="152" t="s">
        <v>666</v>
      </c>
      <c r="I376" s="153"/>
      <c r="L376" s="32"/>
      <c r="M376" s="154"/>
      <c r="T376" s="56"/>
      <c r="AT376" s="17" t="s">
        <v>359</v>
      </c>
      <c r="AU376" s="17" t="s">
        <v>86</v>
      </c>
    </row>
    <row r="377" spans="2:65" s="14" customFormat="1" ht="10.199999999999999">
      <c r="B377" s="169"/>
      <c r="D377" s="151" t="s">
        <v>361</v>
      </c>
      <c r="E377" s="170" t="s">
        <v>1</v>
      </c>
      <c r="F377" s="171" t="s">
        <v>667</v>
      </c>
      <c r="H377" s="170" t="s">
        <v>1</v>
      </c>
      <c r="I377" s="172"/>
      <c r="L377" s="169"/>
      <c r="M377" s="173"/>
      <c r="T377" s="174"/>
      <c r="AT377" s="170" t="s">
        <v>361</v>
      </c>
      <c r="AU377" s="170" t="s">
        <v>86</v>
      </c>
      <c r="AV377" s="14" t="s">
        <v>84</v>
      </c>
      <c r="AW377" s="14" t="s">
        <v>32</v>
      </c>
      <c r="AX377" s="14" t="s">
        <v>76</v>
      </c>
      <c r="AY377" s="170" t="s">
        <v>350</v>
      </c>
    </row>
    <row r="378" spans="2:65" s="12" customFormat="1" ht="20.399999999999999">
      <c r="B378" s="155"/>
      <c r="D378" s="151" t="s">
        <v>361</v>
      </c>
      <c r="E378" s="156" t="s">
        <v>177</v>
      </c>
      <c r="F378" s="157" t="s">
        <v>668</v>
      </c>
      <c r="H378" s="158">
        <v>276.084</v>
      </c>
      <c r="I378" s="159"/>
      <c r="L378" s="155"/>
      <c r="M378" s="160"/>
      <c r="T378" s="161"/>
      <c r="AT378" s="156" t="s">
        <v>361</v>
      </c>
      <c r="AU378" s="156" t="s">
        <v>86</v>
      </c>
      <c r="AV378" s="12" t="s">
        <v>86</v>
      </c>
      <c r="AW378" s="12" t="s">
        <v>32</v>
      </c>
      <c r="AX378" s="12" t="s">
        <v>84</v>
      </c>
      <c r="AY378" s="156" t="s">
        <v>350</v>
      </c>
    </row>
    <row r="379" spans="2:65" s="1" customFormat="1" ht="24.15" customHeight="1">
      <c r="B379" s="32"/>
      <c r="C379" s="138" t="s">
        <v>669</v>
      </c>
      <c r="D379" s="138" t="s">
        <v>352</v>
      </c>
      <c r="E379" s="139" t="s">
        <v>670</v>
      </c>
      <c r="F379" s="140" t="s">
        <v>671</v>
      </c>
      <c r="G379" s="141" t="s">
        <v>483</v>
      </c>
      <c r="H379" s="142">
        <v>1.4</v>
      </c>
      <c r="I379" s="143"/>
      <c r="J379" s="144">
        <f>ROUND(I379*H379,2)</f>
        <v>0</v>
      </c>
      <c r="K379" s="140" t="s">
        <v>356</v>
      </c>
      <c r="L379" s="32"/>
      <c r="M379" s="145" t="s">
        <v>1</v>
      </c>
      <c r="N379" s="146" t="s">
        <v>41</v>
      </c>
      <c r="P379" s="147">
        <f>O379*H379</f>
        <v>0</v>
      </c>
      <c r="Q379" s="147">
        <v>0</v>
      </c>
      <c r="R379" s="147">
        <f>Q379*H379</f>
        <v>0</v>
      </c>
      <c r="S379" s="147">
        <v>1</v>
      </c>
      <c r="T379" s="148">
        <f>S379*H379</f>
        <v>1.4</v>
      </c>
      <c r="AR379" s="149" t="s">
        <v>357</v>
      </c>
      <c r="AT379" s="149" t="s">
        <v>352</v>
      </c>
      <c r="AU379" s="149" t="s">
        <v>86</v>
      </c>
      <c r="AY379" s="17" t="s">
        <v>350</v>
      </c>
      <c r="BE379" s="150">
        <f>IF(N379="základní",J379,0)</f>
        <v>0</v>
      </c>
      <c r="BF379" s="150">
        <f>IF(N379="snížená",J379,0)</f>
        <v>0</v>
      </c>
      <c r="BG379" s="150">
        <f>IF(N379="zákl. přenesená",J379,0)</f>
        <v>0</v>
      </c>
      <c r="BH379" s="150">
        <f>IF(N379="sníž. přenesená",J379,0)</f>
        <v>0</v>
      </c>
      <c r="BI379" s="150">
        <f>IF(N379="nulová",J379,0)</f>
        <v>0</v>
      </c>
      <c r="BJ379" s="17" t="s">
        <v>84</v>
      </c>
      <c r="BK379" s="150">
        <f>ROUND(I379*H379,2)</f>
        <v>0</v>
      </c>
      <c r="BL379" s="17" t="s">
        <v>357</v>
      </c>
      <c r="BM379" s="149" t="s">
        <v>672</v>
      </c>
    </row>
    <row r="380" spans="2:65" s="1" customFormat="1" ht="19.2">
      <c r="B380" s="32"/>
      <c r="D380" s="151" t="s">
        <v>359</v>
      </c>
      <c r="F380" s="152" t="s">
        <v>673</v>
      </c>
      <c r="I380" s="153"/>
      <c r="L380" s="32"/>
      <c r="M380" s="154"/>
      <c r="T380" s="56"/>
      <c r="AT380" s="17" t="s">
        <v>359</v>
      </c>
      <c r="AU380" s="17" t="s">
        <v>86</v>
      </c>
    </row>
    <row r="381" spans="2:65" s="12" customFormat="1" ht="20.399999999999999">
      <c r="B381" s="155"/>
      <c r="D381" s="151" t="s">
        <v>361</v>
      </c>
      <c r="E381" s="156" t="s">
        <v>1</v>
      </c>
      <c r="F381" s="157" t="s">
        <v>674</v>
      </c>
      <c r="H381" s="158">
        <v>0.52</v>
      </c>
      <c r="I381" s="159"/>
      <c r="L381" s="155"/>
      <c r="M381" s="160"/>
      <c r="T381" s="161"/>
      <c r="AT381" s="156" t="s">
        <v>361</v>
      </c>
      <c r="AU381" s="156" t="s">
        <v>86</v>
      </c>
      <c r="AV381" s="12" t="s">
        <v>86</v>
      </c>
      <c r="AW381" s="12" t="s">
        <v>32</v>
      </c>
      <c r="AX381" s="12" t="s">
        <v>76</v>
      </c>
      <c r="AY381" s="156" t="s">
        <v>350</v>
      </c>
    </row>
    <row r="382" spans="2:65" s="12" customFormat="1" ht="20.399999999999999">
      <c r="B382" s="155"/>
      <c r="D382" s="151" t="s">
        <v>361</v>
      </c>
      <c r="E382" s="156" t="s">
        <v>1</v>
      </c>
      <c r="F382" s="157" t="s">
        <v>675</v>
      </c>
      <c r="H382" s="158">
        <v>0.88</v>
      </c>
      <c r="I382" s="159"/>
      <c r="L382" s="155"/>
      <c r="M382" s="160"/>
      <c r="T382" s="161"/>
      <c r="AT382" s="156" t="s">
        <v>361</v>
      </c>
      <c r="AU382" s="156" t="s">
        <v>86</v>
      </c>
      <c r="AV382" s="12" t="s">
        <v>86</v>
      </c>
      <c r="AW382" s="12" t="s">
        <v>32</v>
      </c>
      <c r="AX382" s="12" t="s">
        <v>76</v>
      </c>
      <c r="AY382" s="156" t="s">
        <v>350</v>
      </c>
    </row>
    <row r="383" spans="2:65" s="13" customFormat="1" ht="10.199999999999999">
      <c r="B383" s="162"/>
      <c r="D383" s="151" t="s">
        <v>361</v>
      </c>
      <c r="E383" s="163" t="s">
        <v>1</v>
      </c>
      <c r="F383" s="164" t="s">
        <v>364</v>
      </c>
      <c r="H383" s="165">
        <v>1.4</v>
      </c>
      <c r="I383" s="166"/>
      <c r="L383" s="162"/>
      <c r="M383" s="167"/>
      <c r="T383" s="168"/>
      <c r="AT383" s="163" t="s">
        <v>361</v>
      </c>
      <c r="AU383" s="163" t="s">
        <v>86</v>
      </c>
      <c r="AV383" s="13" t="s">
        <v>357</v>
      </c>
      <c r="AW383" s="13" t="s">
        <v>32</v>
      </c>
      <c r="AX383" s="13" t="s">
        <v>84</v>
      </c>
      <c r="AY383" s="163" t="s">
        <v>350</v>
      </c>
    </row>
    <row r="384" spans="2:65" s="1" customFormat="1" ht="24.15" customHeight="1">
      <c r="B384" s="32"/>
      <c r="C384" s="138" t="s">
        <v>676</v>
      </c>
      <c r="D384" s="138" t="s">
        <v>352</v>
      </c>
      <c r="E384" s="139" t="s">
        <v>677</v>
      </c>
      <c r="F384" s="140" t="s">
        <v>678</v>
      </c>
      <c r="G384" s="141" t="s">
        <v>483</v>
      </c>
      <c r="H384" s="142">
        <v>17.084</v>
      </c>
      <c r="I384" s="143"/>
      <c r="J384" s="144">
        <f>ROUND(I384*H384,2)</f>
        <v>0</v>
      </c>
      <c r="K384" s="140" t="s">
        <v>385</v>
      </c>
      <c r="L384" s="32"/>
      <c r="M384" s="145" t="s">
        <v>1</v>
      </c>
      <c r="N384" s="146" t="s">
        <v>41</v>
      </c>
      <c r="P384" s="147">
        <f>O384*H384</f>
        <v>0</v>
      </c>
      <c r="Q384" s="147">
        <v>0</v>
      </c>
      <c r="R384" s="147">
        <f>Q384*H384</f>
        <v>0</v>
      </c>
      <c r="S384" s="147">
        <v>1</v>
      </c>
      <c r="T384" s="148">
        <f>S384*H384</f>
        <v>17.084</v>
      </c>
      <c r="AR384" s="149" t="s">
        <v>357</v>
      </c>
      <c r="AT384" s="149" t="s">
        <v>352</v>
      </c>
      <c r="AU384" s="149" t="s">
        <v>86</v>
      </c>
      <c r="AY384" s="17" t="s">
        <v>350</v>
      </c>
      <c r="BE384" s="150">
        <f>IF(N384="základní",J384,0)</f>
        <v>0</v>
      </c>
      <c r="BF384" s="150">
        <f>IF(N384="snížená",J384,0)</f>
        <v>0</v>
      </c>
      <c r="BG384" s="150">
        <f>IF(N384="zákl. přenesená",J384,0)</f>
        <v>0</v>
      </c>
      <c r="BH384" s="150">
        <f>IF(N384="sníž. přenesená",J384,0)</f>
        <v>0</v>
      </c>
      <c r="BI384" s="150">
        <f>IF(N384="nulová",J384,0)</f>
        <v>0</v>
      </c>
      <c r="BJ384" s="17" t="s">
        <v>84</v>
      </c>
      <c r="BK384" s="150">
        <f>ROUND(I384*H384,2)</f>
        <v>0</v>
      </c>
      <c r="BL384" s="17" t="s">
        <v>357</v>
      </c>
      <c r="BM384" s="149" t="s">
        <v>679</v>
      </c>
    </row>
    <row r="385" spans="2:65" s="1" customFormat="1" ht="19.2">
      <c r="B385" s="32"/>
      <c r="D385" s="151" t="s">
        <v>359</v>
      </c>
      <c r="F385" s="152" t="s">
        <v>680</v>
      </c>
      <c r="I385" s="153"/>
      <c r="L385" s="32"/>
      <c r="M385" s="154"/>
      <c r="T385" s="56"/>
      <c r="AT385" s="17" t="s">
        <v>359</v>
      </c>
      <c r="AU385" s="17" t="s">
        <v>86</v>
      </c>
    </row>
    <row r="386" spans="2:65" s="12" customFormat="1" ht="30.6">
      <c r="B386" s="155"/>
      <c r="D386" s="151" t="s">
        <v>361</v>
      </c>
      <c r="E386" s="156" t="s">
        <v>1</v>
      </c>
      <c r="F386" s="157" t="s">
        <v>681</v>
      </c>
      <c r="H386" s="158">
        <v>17.084</v>
      </c>
      <c r="I386" s="159"/>
      <c r="L386" s="155"/>
      <c r="M386" s="160"/>
      <c r="T386" s="161"/>
      <c r="AT386" s="156" t="s">
        <v>361</v>
      </c>
      <c r="AU386" s="156" t="s">
        <v>86</v>
      </c>
      <c r="AV386" s="12" t="s">
        <v>86</v>
      </c>
      <c r="AW386" s="12" t="s">
        <v>32</v>
      </c>
      <c r="AX386" s="12" t="s">
        <v>84</v>
      </c>
      <c r="AY386" s="156" t="s">
        <v>350</v>
      </c>
    </row>
    <row r="387" spans="2:65" s="1" customFormat="1" ht="24.15" customHeight="1">
      <c r="B387" s="32"/>
      <c r="C387" s="138" t="s">
        <v>682</v>
      </c>
      <c r="D387" s="138" t="s">
        <v>352</v>
      </c>
      <c r="E387" s="139" t="s">
        <v>683</v>
      </c>
      <c r="F387" s="140" t="s">
        <v>684</v>
      </c>
      <c r="G387" s="141" t="s">
        <v>355</v>
      </c>
      <c r="H387" s="142">
        <v>0.32400000000000001</v>
      </c>
      <c r="I387" s="143"/>
      <c r="J387" s="144">
        <f>ROUND(I387*H387,2)</f>
        <v>0</v>
      </c>
      <c r="K387" s="140" t="s">
        <v>356</v>
      </c>
      <c r="L387" s="32"/>
      <c r="M387" s="145" t="s">
        <v>1</v>
      </c>
      <c r="N387" s="146" t="s">
        <v>41</v>
      </c>
      <c r="P387" s="147">
        <f>O387*H387</f>
        <v>0</v>
      </c>
      <c r="Q387" s="147">
        <v>0</v>
      </c>
      <c r="R387" s="147">
        <f>Q387*H387</f>
        <v>0</v>
      </c>
      <c r="S387" s="147">
        <v>4.1000000000000002E-2</v>
      </c>
      <c r="T387" s="148">
        <f>S387*H387</f>
        <v>1.3284000000000001E-2</v>
      </c>
      <c r="AR387" s="149" t="s">
        <v>357</v>
      </c>
      <c r="AT387" s="149" t="s">
        <v>352</v>
      </c>
      <c r="AU387" s="149" t="s">
        <v>86</v>
      </c>
      <c r="AY387" s="17" t="s">
        <v>350</v>
      </c>
      <c r="BE387" s="150">
        <f>IF(N387="základní",J387,0)</f>
        <v>0</v>
      </c>
      <c r="BF387" s="150">
        <f>IF(N387="snížená",J387,0)</f>
        <v>0</v>
      </c>
      <c r="BG387" s="150">
        <f>IF(N387="zákl. přenesená",J387,0)</f>
        <v>0</v>
      </c>
      <c r="BH387" s="150">
        <f>IF(N387="sníž. přenesená",J387,0)</f>
        <v>0</v>
      </c>
      <c r="BI387" s="150">
        <f>IF(N387="nulová",J387,0)</f>
        <v>0</v>
      </c>
      <c r="BJ387" s="17" t="s">
        <v>84</v>
      </c>
      <c r="BK387" s="150">
        <f>ROUND(I387*H387,2)</f>
        <v>0</v>
      </c>
      <c r="BL387" s="17" t="s">
        <v>357</v>
      </c>
      <c r="BM387" s="149" t="s">
        <v>685</v>
      </c>
    </row>
    <row r="388" spans="2:65" s="1" customFormat="1" ht="28.8">
      <c r="B388" s="32"/>
      <c r="D388" s="151" t="s">
        <v>359</v>
      </c>
      <c r="F388" s="152" t="s">
        <v>686</v>
      </c>
      <c r="I388" s="153"/>
      <c r="L388" s="32"/>
      <c r="M388" s="154"/>
      <c r="T388" s="56"/>
      <c r="AT388" s="17" t="s">
        <v>359</v>
      </c>
      <c r="AU388" s="17" t="s">
        <v>86</v>
      </c>
    </row>
    <row r="389" spans="2:65" s="12" customFormat="1" ht="10.199999999999999">
      <c r="B389" s="155"/>
      <c r="D389" s="151" t="s">
        <v>361</v>
      </c>
      <c r="E389" s="156" t="s">
        <v>1</v>
      </c>
      <c r="F389" s="157" t="s">
        <v>687</v>
      </c>
      <c r="H389" s="158">
        <v>0.32400000000000001</v>
      </c>
      <c r="I389" s="159"/>
      <c r="L389" s="155"/>
      <c r="M389" s="160"/>
      <c r="T389" s="161"/>
      <c r="AT389" s="156" t="s">
        <v>361</v>
      </c>
      <c r="AU389" s="156" t="s">
        <v>86</v>
      </c>
      <c r="AV389" s="12" t="s">
        <v>86</v>
      </c>
      <c r="AW389" s="12" t="s">
        <v>32</v>
      </c>
      <c r="AX389" s="12" t="s">
        <v>84</v>
      </c>
      <c r="AY389" s="156" t="s">
        <v>350</v>
      </c>
    </row>
    <row r="390" spans="2:65" s="1" customFormat="1" ht="24.15" customHeight="1">
      <c r="B390" s="32"/>
      <c r="C390" s="138" t="s">
        <v>688</v>
      </c>
      <c r="D390" s="138" t="s">
        <v>352</v>
      </c>
      <c r="E390" s="139" t="s">
        <v>689</v>
      </c>
      <c r="F390" s="140" t="s">
        <v>690</v>
      </c>
      <c r="G390" s="141" t="s">
        <v>355</v>
      </c>
      <c r="H390" s="142">
        <v>0.748</v>
      </c>
      <c r="I390" s="143"/>
      <c r="J390" s="144">
        <f>ROUND(I390*H390,2)</f>
        <v>0</v>
      </c>
      <c r="K390" s="140" t="s">
        <v>385</v>
      </c>
      <c r="L390" s="32"/>
      <c r="M390" s="145" t="s">
        <v>1</v>
      </c>
      <c r="N390" s="146" t="s">
        <v>41</v>
      </c>
      <c r="P390" s="147">
        <f>O390*H390</f>
        <v>0</v>
      </c>
      <c r="Q390" s="147">
        <v>0</v>
      </c>
      <c r="R390" s="147">
        <f>Q390*H390</f>
        <v>0</v>
      </c>
      <c r="S390" s="147">
        <v>7.4999999999999997E-2</v>
      </c>
      <c r="T390" s="148">
        <f>S390*H390</f>
        <v>5.6099999999999997E-2</v>
      </c>
      <c r="AR390" s="149" t="s">
        <v>357</v>
      </c>
      <c r="AT390" s="149" t="s">
        <v>352</v>
      </c>
      <c r="AU390" s="149" t="s">
        <v>86</v>
      </c>
      <c r="AY390" s="17" t="s">
        <v>350</v>
      </c>
      <c r="BE390" s="150">
        <f>IF(N390="základní",J390,0)</f>
        <v>0</v>
      </c>
      <c r="BF390" s="150">
        <f>IF(N390="snížená",J390,0)</f>
        <v>0</v>
      </c>
      <c r="BG390" s="150">
        <f>IF(N390="zákl. přenesená",J390,0)</f>
        <v>0</v>
      </c>
      <c r="BH390" s="150">
        <f>IF(N390="sníž. přenesená",J390,0)</f>
        <v>0</v>
      </c>
      <c r="BI390" s="150">
        <f>IF(N390="nulová",J390,0)</f>
        <v>0</v>
      </c>
      <c r="BJ390" s="17" t="s">
        <v>84</v>
      </c>
      <c r="BK390" s="150">
        <f>ROUND(I390*H390,2)</f>
        <v>0</v>
      </c>
      <c r="BL390" s="17" t="s">
        <v>357</v>
      </c>
      <c r="BM390" s="149" t="s">
        <v>691</v>
      </c>
    </row>
    <row r="391" spans="2:65" s="1" customFormat="1" ht="28.8">
      <c r="B391" s="32"/>
      <c r="D391" s="151" t="s">
        <v>359</v>
      </c>
      <c r="F391" s="152" t="s">
        <v>692</v>
      </c>
      <c r="I391" s="153"/>
      <c r="L391" s="32"/>
      <c r="M391" s="154"/>
      <c r="T391" s="56"/>
      <c r="AT391" s="17" t="s">
        <v>359</v>
      </c>
      <c r="AU391" s="17" t="s">
        <v>86</v>
      </c>
    </row>
    <row r="392" spans="2:65" s="14" customFormat="1" ht="10.199999999999999">
      <c r="B392" s="169"/>
      <c r="D392" s="151" t="s">
        <v>361</v>
      </c>
      <c r="E392" s="170" t="s">
        <v>1</v>
      </c>
      <c r="F392" s="171" t="s">
        <v>693</v>
      </c>
      <c r="H392" s="170" t="s">
        <v>1</v>
      </c>
      <c r="I392" s="172"/>
      <c r="L392" s="169"/>
      <c r="M392" s="173"/>
      <c r="T392" s="174"/>
      <c r="AT392" s="170" t="s">
        <v>361</v>
      </c>
      <c r="AU392" s="170" t="s">
        <v>86</v>
      </c>
      <c r="AV392" s="14" t="s">
        <v>84</v>
      </c>
      <c r="AW392" s="14" t="s">
        <v>32</v>
      </c>
      <c r="AX392" s="14" t="s">
        <v>76</v>
      </c>
      <c r="AY392" s="170" t="s">
        <v>350</v>
      </c>
    </row>
    <row r="393" spans="2:65" s="12" customFormat="1" ht="10.199999999999999">
      <c r="B393" s="155"/>
      <c r="D393" s="151" t="s">
        <v>361</v>
      </c>
      <c r="E393" s="156" t="s">
        <v>1</v>
      </c>
      <c r="F393" s="157" t="s">
        <v>694</v>
      </c>
      <c r="H393" s="158">
        <v>0.748</v>
      </c>
      <c r="I393" s="159"/>
      <c r="L393" s="155"/>
      <c r="M393" s="160"/>
      <c r="T393" s="161"/>
      <c r="AT393" s="156" t="s">
        <v>361</v>
      </c>
      <c r="AU393" s="156" t="s">
        <v>86</v>
      </c>
      <c r="AV393" s="12" t="s">
        <v>86</v>
      </c>
      <c r="AW393" s="12" t="s">
        <v>32</v>
      </c>
      <c r="AX393" s="12" t="s">
        <v>84</v>
      </c>
      <c r="AY393" s="156" t="s">
        <v>350</v>
      </c>
    </row>
    <row r="394" spans="2:65" s="1" customFormat="1" ht="24.15" customHeight="1">
      <c r="B394" s="32"/>
      <c r="C394" s="138" t="s">
        <v>695</v>
      </c>
      <c r="D394" s="138" t="s">
        <v>352</v>
      </c>
      <c r="E394" s="139" t="s">
        <v>696</v>
      </c>
      <c r="F394" s="140" t="s">
        <v>697</v>
      </c>
      <c r="G394" s="141" t="s">
        <v>355</v>
      </c>
      <c r="H394" s="142">
        <v>4.3529999999999998</v>
      </c>
      <c r="I394" s="143"/>
      <c r="J394" s="144">
        <f>ROUND(I394*H394,2)</f>
        <v>0</v>
      </c>
      <c r="K394" s="140" t="s">
        <v>385</v>
      </c>
      <c r="L394" s="32"/>
      <c r="M394" s="145" t="s">
        <v>1</v>
      </c>
      <c r="N394" s="146" t="s">
        <v>41</v>
      </c>
      <c r="P394" s="147">
        <f>O394*H394</f>
        <v>0</v>
      </c>
      <c r="Q394" s="147">
        <v>0</v>
      </c>
      <c r="R394" s="147">
        <f>Q394*H394</f>
        <v>0</v>
      </c>
      <c r="S394" s="147">
        <v>6.2E-2</v>
      </c>
      <c r="T394" s="148">
        <f>S394*H394</f>
        <v>0.26988599999999996</v>
      </c>
      <c r="AR394" s="149" t="s">
        <v>357</v>
      </c>
      <c r="AT394" s="149" t="s">
        <v>352</v>
      </c>
      <c r="AU394" s="149" t="s">
        <v>86</v>
      </c>
      <c r="AY394" s="17" t="s">
        <v>350</v>
      </c>
      <c r="BE394" s="150">
        <f>IF(N394="základní",J394,0)</f>
        <v>0</v>
      </c>
      <c r="BF394" s="150">
        <f>IF(N394="snížená",J394,0)</f>
        <v>0</v>
      </c>
      <c r="BG394" s="150">
        <f>IF(N394="zákl. přenesená",J394,0)</f>
        <v>0</v>
      </c>
      <c r="BH394" s="150">
        <f>IF(N394="sníž. přenesená",J394,0)</f>
        <v>0</v>
      </c>
      <c r="BI394" s="150">
        <f>IF(N394="nulová",J394,0)</f>
        <v>0</v>
      </c>
      <c r="BJ394" s="17" t="s">
        <v>84</v>
      </c>
      <c r="BK394" s="150">
        <f>ROUND(I394*H394,2)</f>
        <v>0</v>
      </c>
      <c r="BL394" s="17" t="s">
        <v>357</v>
      </c>
      <c r="BM394" s="149" t="s">
        <v>698</v>
      </c>
    </row>
    <row r="395" spans="2:65" s="1" customFormat="1" ht="28.8">
      <c r="B395" s="32"/>
      <c r="D395" s="151" t="s">
        <v>359</v>
      </c>
      <c r="F395" s="152" t="s">
        <v>699</v>
      </c>
      <c r="I395" s="153"/>
      <c r="L395" s="32"/>
      <c r="M395" s="154"/>
      <c r="T395" s="56"/>
      <c r="AT395" s="17" t="s">
        <v>359</v>
      </c>
      <c r="AU395" s="17" t="s">
        <v>86</v>
      </c>
    </row>
    <row r="396" spans="2:65" s="14" customFormat="1" ht="10.199999999999999">
      <c r="B396" s="169"/>
      <c r="D396" s="151" t="s">
        <v>361</v>
      </c>
      <c r="E396" s="170" t="s">
        <v>1</v>
      </c>
      <c r="F396" s="171" t="s">
        <v>693</v>
      </c>
      <c r="H396" s="170" t="s">
        <v>1</v>
      </c>
      <c r="I396" s="172"/>
      <c r="L396" s="169"/>
      <c r="M396" s="173"/>
      <c r="T396" s="174"/>
      <c r="AT396" s="170" t="s">
        <v>361</v>
      </c>
      <c r="AU396" s="170" t="s">
        <v>86</v>
      </c>
      <c r="AV396" s="14" t="s">
        <v>84</v>
      </c>
      <c r="AW396" s="14" t="s">
        <v>32</v>
      </c>
      <c r="AX396" s="14" t="s">
        <v>76</v>
      </c>
      <c r="AY396" s="170" t="s">
        <v>350</v>
      </c>
    </row>
    <row r="397" spans="2:65" s="12" customFormat="1" ht="10.199999999999999">
      <c r="B397" s="155"/>
      <c r="D397" s="151" t="s">
        <v>361</v>
      </c>
      <c r="E397" s="156" t="s">
        <v>1</v>
      </c>
      <c r="F397" s="157" t="s">
        <v>700</v>
      </c>
      <c r="H397" s="158">
        <v>4.3529999999999998</v>
      </c>
      <c r="I397" s="159"/>
      <c r="L397" s="155"/>
      <c r="M397" s="160"/>
      <c r="T397" s="161"/>
      <c r="AT397" s="156" t="s">
        <v>361</v>
      </c>
      <c r="AU397" s="156" t="s">
        <v>86</v>
      </c>
      <c r="AV397" s="12" t="s">
        <v>86</v>
      </c>
      <c r="AW397" s="12" t="s">
        <v>32</v>
      </c>
      <c r="AX397" s="12" t="s">
        <v>84</v>
      </c>
      <c r="AY397" s="156" t="s">
        <v>350</v>
      </c>
    </row>
    <row r="398" spans="2:65" s="1" customFormat="1" ht="24.15" customHeight="1">
      <c r="B398" s="32"/>
      <c r="C398" s="138" t="s">
        <v>701</v>
      </c>
      <c r="D398" s="138" t="s">
        <v>352</v>
      </c>
      <c r="E398" s="139" t="s">
        <v>702</v>
      </c>
      <c r="F398" s="140" t="s">
        <v>703</v>
      </c>
      <c r="G398" s="141" t="s">
        <v>355</v>
      </c>
      <c r="H398" s="142">
        <v>44.97</v>
      </c>
      <c r="I398" s="143"/>
      <c r="J398" s="144">
        <f>ROUND(I398*H398,2)</f>
        <v>0</v>
      </c>
      <c r="K398" s="140" t="s">
        <v>385</v>
      </c>
      <c r="L398" s="32"/>
      <c r="M398" s="145" t="s">
        <v>1</v>
      </c>
      <c r="N398" s="146" t="s">
        <v>41</v>
      </c>
      <c r="P398" s="147">
        <f>O398*H398</f>
        <v>0</v>
      </c>
      <c r="Q398" s="147">
        <v>0</v>
      </c>
      <c r="R398" s="147">
        <f>Q398*H398</f>
        <v>0</v>
      </c>
      <c r="S398" s="147">
        <v>5.3999999999999999E-2</v>
      </c>
      <c r="T398" s="148">
        <f>S398*H398</f>
        <v>2.4283799999999998</v>
      </c>
      <c r="AR398" s="149" t="s">
        <v>357</v>
      </c>
      <c r="AT398" s="149" t="s">
        <v>352</v>
      </c>
      <c r="AU398" s="149" t="s">
        <v>86</v>
      </c>
      <c r="AY398" s="17" t="s">
        <v>350</v>
      </c>
      <c r="BE398" s="150">
        <f>IF(N398="základní",J398,0)</f>
        <v>0</v>
      </c>
      <c r="BF398" s="150">
        <f>IF(N398="snížená",J398,0)</f>
        <v>0</v>
      </c>
      <c r="BG398" s="150">
        <f>IF(N398="zákl. přenesená",J398,0)</f>
        <v>0</v>
      </c>
      <c r="BH398" s="150">
        <f>IF(N398="sníž. přenesená",J398,0)</f>
        <v>0</v>
      </c>
      <c r="BI398" s="150">
        <f>IF(N398="nulová",J398,0)</f>
        <v>0</v>
      </c>
      <c r="BJ398" s="17" t="s">
        <v>84</v>
      </c>
      <c r="BK398" s="150">
        <f>ROUND(I398*H398,2)</f>
        <v>0</v>
      </c>
      <c r="BL398" s="17" t="s">
        <v>357</v>
      </c>
      <c r="BM398" s="149" t="s">
        <v>704</v>
      </c>
    </row>
    <row r="399" spans="2:65" s="1" customFormat="1" ht="28.8">
      <c r="B399" s="32"/>
      <c r="D399" s="151" t="s">
        <v>359</v>
      </c>
      <c r="F399" s="152" t="s">
        <v>705</v>
      </c>
      <c r="I399" s="153"/>
      <c r="L399" s="32"/>
      <c r="M399" s="154"/>
      <c r="T399" s="56"/>
      <c r="AT399" s="17" t="s">
        <v>359</v>
      </c>
      <c r="AU399" s="17" t="s">
        <v>86</v>
      </c>
    </row>
    <row r="400" spans="2:65" s="14" customFormat="1" ht="10.199999999999999">
      <c r="B400" s="169"/>
      <c r="D400" s="151" t="s">
        <v>361</v>
      </c>
      <c r="E400" s="170" t="s">
        <v>1</v>
      </c>
      <c r="F400" s="171" t="s">
        <v>693</v>
      </c>
      <c r="H400" s="170" t="s">
        <v>1</v>
      </c>
      <c r="I400" s="172"/>
      <c r="L400" s="169"/>
      <c r="M400" s="173"/>
      <c r="T400" s="174"/>
      <c r="AT400" s="170" t="s">
        <v>361</v>
      </c>
      <c r="AU400" s="170" t="s">
        <v>86</v>
      </c>
      <c r="AV400" s="14" t="s">
        <v>84</v>
      </c>
      <c r="AW400" s="14" t="s">
        <v>32</v>
      </c>
      <c r="AX400" s="14" t="s">
        <v>76</v>
      </c>
      <c r="AY400" s="170" t="s">
        <v>350</v>
      </c>
    </row>
    <row r="401" spans="2:65" s="12" customFormat="1" ht="40.799999999999997">
      <c r="B401" s="155"/>
      <c r="D401" s="151" t="s">
        <v>361</v>
      </c>
      <c r="E401" s="156" t="s">
        <v>1</v>
      </c>
      <c r="F401" s="157" t="s">
        <v>706</v>
      </c>
      <c r="H401" s="158">
        <v>44.97</v>
      </c>
      <c r="I401" s="159"/>
      <c r="L401" s="155"/>
      <c r="M401" s="160"/>
      <c r="T401" s="161"/>
      <c r="AT401" s="156" t="s">
        <v>361</v>
      </c>
      <c r="AU401" s="156" t="s">
        <v>86</v>
      </c>
      <c r="AV401" s="12" t="s">
        <v>86</v>
      </c>
      <c r="AW401" s="12" t="s">
        <v>32</v>
      </c>
      <c r="AX401" s="12" t="s">
        <v>84</v>
      </c>
      <c r="AY401" s="156" t="s">
        <v>350</v>
      </c>
    </row>
    <row r="402" spans="2:65" s="1" customFormat="1" ht="24.15" customHeight="1">
      <c r="B402" s="32"/>
      <c r="C402" s="138" t="s">
        <v>707</v>
      </c>
      <c r="D402" s="138" t="s">
        <v>352</v>
      </c>
      <c r="E402" s="139" t="s">
        <v>708</v>
      </c>
      <c r="F402" s="140" t="s">
        <v>709</v>
      </c>
      <c r="G402" s="141" t="s">
        <v>355</v>
      </c>
      <c r="H402" s="142">
        <v>13.481999999999999</v>
      </c>
      <c r="I402" s="143"/>
      <c r="J402" s="144">
        <f>ROUND(I402*H402,2)</f>
        <v>0</v>
      </c>
      <c r="K402" s="140" t="s">
        <v>385</v>
      </c>
      <c r="L402" s="32"/>
      <c r="M402" s="145" t="s">
        <v>1</v>
      </c>
      <c r="N402" s="146" t="s">
        <v>41</v>
      </c>
      <c r="P402" s="147">
        <f>O402*H402</f>
        <v>0</v>
      </c>
      <c r="Q402" s="147">
        <v>0</v>
      </c>
      <c r="R402" s="147">
        <f>Q402*H402</f>
        <v>0</v>
      </c>
      <c r="S402" s="147">
        <v>4.7E-2</v>
      </c>
      <c r="T402" s="148">
        <f>S402*H402</f>
        <v>0.63365399999999994</v>
      </c>
      <c r="AR402" s="149" t="s">
        <v>357</v>
      </c>
      <c r="AT402" s="149" t="s">
        <v>352</v>
      </c>
      <c r="AU402" s="149" t="s">
        <v>86</v>
      </c>
      <c r="AY402" s="17" t="s">
        <v>350</v>
      </c>
      <c r="BE402" s="150">
        <f>IF(N402="základní",J402,0)</f>
        <v>0</v>
      </c>
      <c r="BF402" s="150">
        <f>IF(N402="snížená",J402,0)</f>
        <v>0</v>
      </c>
      <c r="BG402" s="150">
        <f>IF(N402="zákl. přenesená",J402,0)</f>
        <v>0</v>
      </c>
      <c r="BH402" s="150">
        <f>IF(N402="sníž. přenesená",J402,0)</f>
        <v>0</v>
      </c>
      <c r="BI402" s="150">
        <f>IF(N402="nulová",J402,0)</f>
        <v>0</v>
      </c>
      <c r="BJ402" s="17" t="s">
        <v>84</v>
      </c>
      <c r="BK402" s="150">
        <f>ROUND(I402*H402,2)</f>
        <v>0</v>
      </c>
      <c r="BL402" s="17" t="s">
        <v>357</v>
      </c>
      <c r="BM402" s="149" t="s">
        <v>710</v>
      </c>
    </row>
    <row r="403" spans="2:65" s="1" customFormat="1" ht="28.8">
      <c r="B403" s="32"/>
      <c r="D403" s="151" t="s">
        <v>359</v>
      </c>
      <c r="F403" s="152" t="s">
        <v>711</v>
      </c>
      <c r="I403" s="153"/>
      <c r="L403" s="32"/>
      <c r="M403" s="154"/>
      <c r="T403" s="56"/>
      <c r="AT403" s="17" t="s">
        <v>359</v>
      </c>
      <c r="AU403" s="17" t="s">
        <v>86</v>
      </c>
    </row>
    <row r="404" spans="2:65" s="14" customFormat="1" ht="10.199999999999999">
      <c r="B404" s="169"/>
      <c r="D404" s="151" t="s">
        <v>361</v>
      </c>
      <c r="E404" s="170" t="s">
        <v>1</v>
      </c>
      <c r="F404" s="171" t="s">
        <v>693</v>
      </c>
      <c r="H404" s="170" t="s">
        <v>1</v>
      </c>
      <c r="I404" s="172"/>
      <c r="L404" s="169"/>
      <c r="M404" s="173"/>
      <c r="T404" s="174"/>
      <c r="AT404" s="170" t="s">
        <v>361</v>
      </c>
      <c r="AU404" s="170" t="s">
        <v>86</v>
      </c>
      <c r="AV404" s="14" t="s">
        <v>84</v>
      </c>
      <c r="AW404" s="14" t="s">
        <v>32</v>
      </c>
      <c r="AX404" s="14" t="s">
        <v>76</v>
      </c>
      <c r="AY404" s="170" t="s">
        <v>350</v>
      </c>
    </row>
    <row r="405" spans="2:65" s="12" customFormat="1" ht="10.199999999999999">
      <c r="B405" s="155"/>
      <c r="D405" s="151" t="s">
        <v>361</v>
      </c>
      <c r="E405" s="156" t="s">
        <v>1</v>
      </c>
      <c r="F405" s="157" t="s">
        <v>712</v>
      </c>
      <c r="H405" s="158">
        <v>13.481999999999999</v>
      </c>
      <c r="I405" s="159"/>
      <c r="L405" s="155"/>
      <c r="M405" s="160"/>
      <c r="T405" s="161"/>
      <c r="AT405" s="156" t="s">
        <v>361</v>
      </c>
      <c r="AU405" s="156" t="s">
        <v>86</v>
      </c>
      <c r="AV405" s="12" t="s">
        <v>86</v>
      </c>
      <c r="AW405" s="12" t="s">
        <v>32</v>
      </c>
      <c r="AX405" s="12" t="s">
        <v>84</v>
      </c>
      <c r="AY405" s="156" t="s">
        <v>350</v>
      </c>
    </row>
    <row r="406" spans="2:65" s="1" customFormat="1" ht="21.75" customHeight="1">
      <c r="B406" s="32"/>
      <c r="C406" s="138" t="s">
        <v>713</v>
      </c>
      <c r="D406" s="138" t="s">
        <v>352</v>
      </c>
      <c r="E406" s="139" t="s">
        <v>714</v>
      </c>
      <c r="F406" s="140" t="s">
        <v>715</v>
      </c>
      <c r="G406" s="141" t="s">
        <v>355</v>
      </c>
      <c r="H406" s="142">
        <v>89.614999999999995</v>
      </c>
      <c r="I406" s="143"/>
      <c r="J406" s="144">
        <f>ROUND(I406*H406,2)</f>
        <v>0</v>
      </c>
      <c r="K406" s="140" t="s">
        <v>356</v>
      </c>
      <c r="L406" s="32"/>
      <c r="M406" s="145" t="s">
        <v>1</v>
      </c>
      <c r="N406" s="146" t="s">
        <v>41</v>
      </c>
      <c r="P406" s="147">
        <f>O406*H406</f>
        <v>0</v>
      </c>
      <c r="Q406" s="147">
        <v>0</v>
      </c>
      <c r="R406" s="147">
        <f>Q406*H406</f>
        <v>0</v>
      </c>
      <c r="S406" s="147">
        <v>7.5999999999999998E-2</v>
      </c>
      <c r="T406" s="148">
        <f>S406*H406</f>
        <v>6.8107399999999991</v>
      </c>
      <c r="AR406" s="149" t="s">
        <v>357</v>
      </c>
      <c r="AT406" s="149" t="s">
        <v>352</v>
      </c>
      <c r="AU406" s="149" t="s">
        <v>86</v>
      </c>
      <c r="AY406" s="17" t="s">
        <v>350</v>
      </c>
      <c r="BE406" s="150">
        <f>IF(N406="základní",J406,0)</f>
        <v>0</v>
      </c>
      <c r="BF406" s="150">
        <f>IF(N406="snížená",J406,0)</f>
        <v>0</v>
      </c>
      <c r="BG406" s="150">
        <f>IF(N406="zákl. přenesená",J406,0)</f>
        <v>0</v>
      </c>
      <c r="BH406" s="150">
        <f>IF(N406="sníž. přenesená",J406,0)</f>
        <v>0</v>
      </c>
      <c r="BI406" s="150">
        <f>IF(N406="nulová",J406,0)</f>
        <v>0</v>
      </c>
      <c r="BJ406" s="17" t="s">
        <v>84</v>
      </c>
      <c r="BK406" s="150">
        <f>ROUND(I406*H406,2)</f>
        <v>0</v>
      </c>
      <c r="BL406" s="17" t="s">
        <v>357</v>
      </c>
      <c r="BM406" s="149" t="s">
        <v>716</v>
      </c>
    </row>
    <row r="407" spans="2:65" s="1" customFormat="1" ht="19.2">
      <c r="B407" s="32"/>
      <c r="D407" s="151" t="s">
        <v>359</v>
      </c>
      <c r="F407" s="152" t="s">
        <v>717</v>
      </c>
      <c r="I407" s="153"/>
      <c r="L407" s="32"/>
      <c r="M407" s="154"/>
      <c r="T407" s="56"/>
      <c r="AT407" s="17" t="s">
        <v>359</v>
      </c>
      <c r="AU407" s="17" t="s">
        <v>86</v>
      </c>
    </row>
    <row r="408" spans="2:65" s="12" customFormat="1" ht="10.199999999999999">
      <c r="B408" s="155"/>
      <c r="D408" s="151" t="s">
        <v>361</v>
      </c>
      <c r="E408" s="156" t="s">
        <v>1</v>
      </c>
      <c r="F408" s="157" t="s">
        <v>718</v>
      </c>
      <c r="H408" s="158">
        <v>1.32</v>
      </c>
      <c r="I408" s="159"/>
      <c r="L408" s="155"/>
      <c r="M408" s="160"/>
      <c r="T408" s="161"/>
      <c r="AT408" s="156" t="s">
        <v>361</v>
      </c>
      <c r="AU408" s="156" t="s">
        <v>86</v>
      </c>
      <c r="AV408" s="12" t="s">
        <v>86</v>
      </c>
      <c r="AW408" s="12" t="s">
        <v>32</v>
      </c>
      <c r="AX408" s="12" t="s">
        <v>76</v>
      </c>
      <c r="AY408" s="156" t="s">
        <v>350</v>
      </c>
    </row>
    <row r="409" spans="2:65" s="12" customFormat="1" ht="30.6">
      <c r="B409" s="155"/>
      <c r="D409" s="151" t="s">
        <v>361</v>
      </c>
      <c r="E409" s="156" t="s">
        <v>1</v>
      </c>
      <c r="F409" s="157" t="s">
        <v>719</v>
      </c>
      <c r="H409" s="158">
        <v>63.606999999999999</v>
      </c>
      <c r="I409" s="159"/>
      <c r="L409" s="155"/>
      <c r="M409" s="160"/>
      <c r="T409" s="161"/>
      <c r="AT409" s="156" t="s">
        <v>361</v>
      </c>
      <c r="AU409" s="156" t="s">
        <v>86</v>
      </c>
      <c r="AV409" s="12" t="s">
        <v>86</v>
      </c>
      <c r="AW409" s="12" t="s">
        <v>32</v>
      </c>
      <c r="AX409" s="12" t="s">
        <v>76</v>
      </c>
      <c r="AY409" s="156" t="s">
        <v>350</v>
      </c>
    </row>
    <row r="410" spans="2:65" s="12" customFormat="1" ht="30.6">
      <c r="B410" s="155"/>
      <c r="D410" s="151" t="s">
        <v>361</v>
      </c>
      <c r="E410" s="156" t="s">
        <v>1</v>
      </c>
      <c r="F410" s="157" t="s">
        <v>720</v>
      </c>
      <c r="H410" s="158">
        <v>17.401</v>
      </c>
      <c r="I410" s="159"/>
      <c r="L410" s="155"/>
      <c r="M410" s="160"/>
      <c r="T410" s="161"/>
      <c r="AT410" s="156" t="s">
        <v>361</v>
      </c>
      <c r="AU410" s="156" t="s">
        <v>86</v>
      </c>
      <c r="AV410" s="12" t="s">
        <v>86</v>
      </c>
      <c r="AW410" s="12" t="s">
        <v>32</v>
      </c>
      <c r="AX410" s="12" t="s">
        <v>76</v>
      </c>
      <c r="AY410" s="156" t="s">
        <v>350</v>
      </c>
    </row>
    <row r="411" spans="2:65" s="12" customFormat="1" ht="10.199999999999999">
      <c r="B411" s="155"/>
      <c r="D411" s="151" t="s">
        <v>361</v>
      </c>
      <c r="E411" s="156" t="s">
        <v>1</v>
      </c>
      <c r="F411" s="157" t="s">
        <v>721</v>
      </c>
      <c r="H411" s="158">
        <v>7.2869999999999999</v>
      </c>
      <c r="I411" s="159"/>
      <c r="L411" s="155"/>
      <c r="M411" s="160"/>
      <c r="T411" s="161"/>
      <c r="AT411" s="156" t="s">
        <v>361</v>
      </c>
      <c r="AU411" s="156" t="s">
        <v>86</v>
      </c>
      <c r="AV411" s="12" t="s">
        <v>86</v>
      </c>
      <c r="AW411" s="12" t="s">
        <v>32</v>
      </c>
      <c r="AX411" s="12" t="s">
        <v>76</v>
      </c>
      <c r="AY411" s="156" t="s">
        <v>350</v>
      </c>
    </row>
    <row r="412" spans="2:65" s="13" customFormat="1" ht="10.199999999999999">
      <c r="B412" s="162"/>
      <c r="D412" s="151" t="s">
        <v>361</v>
      </c>
      <c r="E412" s="163" t="s">
        <v>1</v>
      </c>
      <c r="F412" s="164" t="s">
        <v>364</v>
      </c>
      <c r="H412" s="165">
        <v>89.614999999999995</v>
      </c>
      <c r="I412" s="166"/>
      <c r="L412" s="162"/>
      <c r="M412" s="167"/>
      <c r="T412" s="168"/>
      <c r="AT412" s="163" t="s">
        <v>361</v>
      </c>
      <c r="AU412" s="163" t="s">
        <v>86</v>
      </c>
      <c r="AV412" s="13" t="s">
        <v>357</v>
      </c>
      <c r="AW412" s="13" t="s">
        <v>32</v>
      </c>
      <c r="AX412" s="13" t="s">
        <v>84</v>
      </c>
      <c r="AY412" s="163" t="s">
        <v>350</v>
      </c>
    </row>
    <row r="413" spans="2:65" s="1" customFormat="1" ht="21.75" customHeight="1">
      <c r="B413" s="32"/>
      <c r="C413" s="138" t="s">
        <v>722</v>
      </c>
      <c r="D413" s="138" t="s">
        <v>352</v>
      </c>
      <c r="E413" s="139" t="s">
        <v>723</v>
      </c>
      <c r="F413" s="140" t="s">
        <v>724</v>
      </c>
      <c r="G413" s="141" t="s">
        <v>355</v>
      </c>
      <c r="H413" s="142">
        <v>65.048000000000002</v>
      </c>
      <c r="I413" s="143"/>
      <c r="J413" s="144">
        <f>ROUND(I413*H413,2)</f>
        <v>0</v>
      </c>
      <c r="K413" s="140" t="s">
        <v>385</v>
      </c>
      <c r="L413" s="32"/>
      <c r="M413" s="145" t="s">
        <v>1</v>
      </c>
      <c r="N413" s="146" t="s">
        <v>41</v>
      </c>
      <c r="P413" s="147">
        <f>O413*H413</f>
        <v>0</v>
      </c>
      <c r="Q413" s="147">
        <v>0</v>
      </c>
      <c r="R413" s="147">
        <f>Q413*H413</f>
        <v>0</v>
      </c>
      <c r="S413" s="147">
        <v>6.3E-2</v>
      </c>
      <c r="T413" s="148">
        <f>S413*H413</f>
        <v>4.0980240000000006</v>
      </c>
      <c r="AR413" s="149" t="s">
        <v>357</v>
      </c>
      <c r="AT413" s="149" t="s">
        <v>352</v>
      </c>
      <c r="AU413" s="149" t="s">
        <v>86</v>
      </c>
      <c r="AY413" s="17" t="s">
        <v>350</v>
      </c>
      <c r="BE413" s="150">
        <f>IF(N413="základní",J413,0)</f>
        <v>0</v>
      </c>
      <c r="BF413" s="150">
        <f>IF(N413="snížená",J413,0)</f>
        <v>0</v>
      </c>
      <c r="BG413" s="150">
        <f>IF(N413="zákl. přenesená",J413,0)</f>
        <v>0</v>
      </c>
      <c r="BH413" s="150">
        <f>IF(N413="sníž. přenesená",J413,0)</f>
        <v>0</v>
      </c>
      <c r="BI413" s="150">
        <f>IF(N413="nulová",J413,0)</f>
        <v>0</v>
      </c>
      <c r="BJ413" s="17" t="s">
        <v>84</v>
      </c>
      <c r="BK413" s="150">
        <f>ROUND(I413*H413,2)</f>
        <v>0</v>
      </c>
      <c r="BL413" s="17" t="s">
        <v>357</v>
      </c>
      <c r="BM413" s="149" t="s">
        <v>725</v>
      </c>
    </row>
    <row r="414" spans="2:65" s="1" customFormat="1" ht="19.2">
      <c r="B414" s="32"/>
      <c r="D414" s="151" t="s">
        <v>359</v>
      </c>
      <c r="F414" s="152" t="s">
        <v>726</v>
      </c>
      <c r="I414" s="153"/>
      <c r="L414" s="32"/>
      <c r="M414" s="154"/>
      <c r="T414" s="56"/>
      <c r="AT414" s="17" t="s">
        <v>359</v>
      </c>
      <c r="AU414" s="17" t="s">
        <v>86</v>
      </c>
    </row>
    <row r="415" spans="2:65" s="12" customFormat="1" ht="40.799999999999997">
      <c r="B415" s="155"/>
      <c r="D415" s="151" t="s">
        <v>361</v>
      </c>
      <c r="E415" s="156" t="s">
        <v>1</v>
      </c>
      <c r="F415" s="157" t="s">
        <v>727</v>
      </c>
      <c r="H415" s="158">
        <v>58.854999999999997</v>
      </c>
      <c r="I415" s="159"/>
      <c r="L415" s="155"/>
      <c r="M415" s="160"/>
      <c r="T415" s="161"/>
      <c r="AT415" s="156" t="s">
        <v>361</v>
      </c>
      <c r="AU415" s="156" t="s">
        <v>86</v>
      </c>
      <c r="AV415" s="12" t="s">
        <v>86</v>
      </c>
      <c r="AW415" s="12" t="s">
        <v>32</v>
      </c>
      <c r="AX415" s="12" t="s">
        <v>76</v>
      </c>
      <c r="AY415" s="156" t="s">
        <v>350</v>
      </c>
    </row>
    <row r="416" spans="2:65" s="12" customFormat="1" ht="10.199999999999999">
      <c r="B416" s="155"/>
      <c r="D416" s="151" t="s">
        <v>361</v>
      </c>
      <c r="E416" s="156" t="s">
        <v>1</v>
      </c>
      <c r="F416" s="157" t="s">
        <v>728</v>
      </c>
      <c r="H416" s="158">
        <v>6.1929999999999996</v>
      </c>
      <c r="I416" s="159"/>
      <c r="L416" s="155"/>
      <c r="M416" s="160"/>
      <c r="T416" s="161"/>
      <c r="AT416" s="156" t="s">
        <v>361</v>
      </c>
      <c r="AU416" s="156" t="s">
        <v>86</v>
      </c>
      <c r="AV416" s="12" t="s">
        <v>86</v>
      </c>
      <c r="AW416" s="12" t="s">
        <v>32</v>
      </c>
      <c r="AX416" s="12" t="s">
        <v>76</v>
      </c>
      <c r="AY416" s="156" t="s">
        <v>350</v>
      </c>
    </row>
    <row r="417" spans="2:65" s="13" customFormat="1" ht="10.199999999999999">
      <c r="B417" s="162"/>
      <c r="D417" s="151" t="s">
        <v>361</v>
      </c>
      <c r="E417" s="163" t="s">
        <v>1</v>
      </c>
      <c r="F417" s="164" t="s">
        <v>364</v>
      </c>
      <c r="H417" s="165">
        <v>65.048000000000002</v>
      </c>
      <c r="I417" s="166"/>
      <c r="L417" s="162"/>
      <c r="M417" s="167"/>
      <c r="T417" s="168"/>
      <c r="AT417" s="163" t="s">
        <v>361</v>
      </c>
      <c r="AU417" s="163" t="s">
        <v>86</v>
      </c>
      <c r="AV417" s="13" t="s">
        <v>357</v>
      </c>
      <c r="AW417" s="13" t="s">
        <v>32</v>
      </c>
      <c r="AX417" s="13" t="s">
        <v>84</v>
      </c>
      <c r="AY417" s="163" t="s">
        <v>350</v>
      </c>
    </row>
    <row r="418" spans="2:65" s="1" customFormat="1" ht="16.5" customHeight="1">
      <c r="B418" s="32"/>
      <c r="C418" s="138" t="s">
        <v>729</v>
      </c>
      <c r="D418" s="138" t="s">
        <v>352</v>
      </c>
      <c r="E418" s="139" t="s">
        <v>730</v>
      </c>
      <c r="F418" s="140" t="s">
        <v>731</v>
      </c>
      <c r="G418" s="141" t="s">
        <v>355</v>
      </c>
      <c r="H418" s="142">
        <v>11.164999999999999</v>
      </c>
      <c r="I418" s="143"/>
      <c r="J418" s="144">
        <f>ROUND(I418*H418,2)</f>
        <v>0</v>
      </c>
      <c r="K418" s="140" t="s">
        <v>385</v>
      </c>
      <c r="L418" s="32"/>
      <c r="M418" s="145" t="s">
        <v>1</v>
      </c>
      <c r="N418" s="146" t="s">
        <v>41</v>
      </c>
      <c r="P418" s="147">
        <f>O418*H418</f>
        <v>0</v>
      </c>
      <c r="Q418" s="147">
        <v>0</v>
      </c>
      <c r="R418" s="147">
        <f>Q418*H418</f>
        <v>0</v>
      </c>
      <c r="S418" s="147">
        <v>6.6000000000000003E-2</v>
      </c>
      <c r="T418" s="148">
        <f>S418*H418</f>
        <v>0.73688999999999993</v>
      </c>
      <c r="AR418" s="149" t="s">
        <v>357</v>
      </c>
      <c r="AT418" s="149" t="s">
        <v>352</v>
      </c>
      <c r="AU418" s="149" t="s">
        <v>86</v>
      </c>
      <c r="AY418" s="17" t="s">
        <v>350</v>
      </c>
      <c r="BE418" s="150">
        <f>IF(N418="základní",J418,0)</f>
        <v>0</v>
      </c>
      <c r="BF418" s="150">
        <f>IF(N418="snížená",J418,0)</f>
        <v>0</v>
      </c>
      <c r="BG418" s="150">
        <f>IF(N418="zákl. přenesená",J418,0)</f>
        <v>0</v>
      </c>
      <c r="BH418" s="150">
        <f>IF(N418="sníž. přenesená",J418,0)</f>
        <v>0</v>
      </c>
      <c r="BI418" s="150">
        <f>IF(N418="nulová",J418,0)</f>
        <v>0</v>
      </c>
      <c r="BJ418" s="17" t="s">
        <v>84</v>
      </c>
      <c r="BK418" s="150">
        <f>ROUND(I418*H418,2)</f>
        <v>0</v>
      </c>
      <c r="BL418" s="17" t="s">
        <v>357</v>
      </c>
      <c r="BM418" s="149" t="s">
        <v>732</v>
      </c>
    </row>
    <row r="419" spans="2:65" s="1" customFormat="1" ht="28.8">
      <c r="B419" s="32"/>
      <c r="D419" s="151" t="s">
        <v>359</v>
      </c>
      <c r="F419" s="152" t="s">
        <v>733</v>
      </c>
      <c r="I419" s="153"/>
      <c r="L419" s="32"/>
      <c r="M419" s="154"/>
      <c r="T419" s="56"/>
      <c r="AT419" s="17" t="s">
        <v>359</v>
      </c>
      <c r="AU419" s="17" t="s">
        <v>86</v>
      </c>
    </row>
    <row r="420" spans="2:65" s="12" customFormat="1" ht="10.199999999999999">
      <c r="B420" s="155"/>
      <c r="D420" s="151" t="s">
        <v>361</v>
      </c>
      <c r="E420" s="156" t="s">
        <v>1</v>
      </c>
      <c r="F420" s="157" t="s">
        <v>734</v>
      </c>
      <c r="H420" s="158">
        <v>11.164999999999999</v>
      </c>
      <c r="I420" s="159"/>
      <c r="L420" s="155"/>
      <c r="M420" s="160"/>
      <c r="T420" s="161"/>
      <c r="AT420" s="156" t="s">
        <v>361</v>
      </c>
      <c r="AU420" s="156" t="s">
        <v>86</v>
      </c>
      <c r="AV420" s="12" t="s">
        <v>86</v>
      </c>
      <c r="AW420" s="12" t="s">
        <v>32</v>
      </c>
      <c r="AX420" s="12" t="s">
        <v>84</v>
      </c>
      <c r="AY420" s="156" t="s">
        <v>350</v>
      </c>
    </row>
    <row r="421" spans="2:65" s="1" customFormat="1" ht="24.15" customHeight="1">
      <c r="B421" s="32"/>
      <c r="C421" s="138" t="s">
        <v>735</v>
      </c>
      <c r="D421" s="138" t="s">
        <v>352</v>
      </c>
      <c r="E421" s="139" t="s">
        <v>736</v>
      </c>
      <c r="F421" s="140" t="s">
        <v>737</v>
      </c>
      <c r="G421" s="141" t="s">
        <v>496</v>
      </c>
      <c r="H421" s="142">
        <v>6</v>
      </c>
      <c r="I421" s="143"/>
      <c r="J421" s="144">
        <f>ROUND(I421*H421,2)</f>
        <v>0</v>
      </c>
      <c r="K421" s="140" t="s">
        <v>385</v>
      </c>
      <c r="L421" s="32"/>
      <c r="M421" s="145" t="s">
        <v>1</v>
      </c>
      <c r="N421" s="146" t="s">
        <v>41</v>
      </c>
      <c r="P421" s="147">
        <f>O421*H421</f>
        <v>0</v>
      </c>
      <c r="Q421" s="147">
        <v>0</v>
      </c>
      <c r="R421" s="147">
        <f>Q421*H421</f>
        <v>0</v>
      </c>
      <c r="S421" s="147">
        <v>0.26200000000000001</v>
      </c>
      <c r="T421" s="148">
        <f>S421*H421</f>
        <v>1.5720000000000001</v>
      </c>
      <c r="AR421" s="149" t="s">
        <v>357</v>
      </c>
      <c r="AT421" s="149" t="s">
        <v>352</v>
      </c>
      <c r="AU421" s="149" t="s">
        <v>86</v>
      </c>
      <c r="AY421" s="17" t="s">
        <v>350</v>
      </c>
      <c r="BE421" s="150">
        <f>IF(N421="základní",J421,0)</f>
        <v>0</v>
      </c>
      <c r="BF421" s="150">
        <f>IF(N421="snížená",J421,0)</f>
        <v>0</v>
      </c>
      <c r="BG421" s="150">
        <f>IF(N421="zákl. přenesená",J421,0)</f>
        <v>0</v>
      </c>
      <c r="BH421" s="150">
        <f>IF(N421="sníž. přenesená",J421,0)</f>
        <v>0</v>
      </c>
      <c r="BI421" s="150">
        <f>IF(N421="nulová",J421,0)</f>
        <v>0</v>
      </c>
      <c r="BJ421" s="17" t="s">
        <v>84</v>
      </c>
      <c r="BK421" s="150">
        <f>ROUND(I421*H421,2)</f>
        <v>0</v>
      </c>
      <c r="BL421" s="17" t="s">
        <v>357</v>
      </c>
      <c r="BM421" s="149" t="s">
        <v>738</v>
      </c>
    </row>
    <row r="422" spans="2:65" s="1" customFormat="1" ht="28.8">
      <c r="B422" s="32"/>
      <c r="D422" s="151" t="s">
        <v>359</v>
      </c>
      <c r="F422" s="152" t="s">
        <v>739</v>
      </c>
      <c r="I422" s="153"/>
      <c r="L422" s="32"/>
      <c r="M422" s="154"/>
      <c r="T422" s="56"/>
      <c r="AT422" s="17" t="s">
        <v>359</v>
      </c>
      <c r="AU422" s="17" t="s">
        <v>86</v>
      </c>
    </row>
    <row r="423" spans="2:65" s="12" customFormat="1" ht="10.199999999999999">
      <c r="B423" s="155"/>
      <c r="D423" s="151" t="s">
        <v>361</v>
      </c>
      <c r="E423" s="156" t="s">
        <v>1</v>
      </c>
      <c r="F423" s="157" t="s">
        <v>740</v>
      </c>
      <c r="H423" s="158">
        <v>2</v>
      </c>
      <c r="I423" s="159"/>
      <c r="L423" s="155"/>
      <c r="M423" s="160"/>
      <c r="T423" s="161"/>
      <c r="AT423" s="156" t="s">
        <v>361</v>
      </c>
      <c r="AU423" s="156" t="s">
        <v>86</v>
      </c>
      <c r="AV423" s="12" t="s">
        <v>86</v>
      </c>
      <c r="AW423" s="12" t="s">
        <v>32</v>
      </c>
      <c r="AX423" s="12" t="s">
        <v>76</v>
      </c>
      <c r="AY423" s="156" t="s">
        <v>350</v>
      </c>
    </row>
    <row r="424" spans="2:65" s="12" customFormat="1" ht="10.199999999999999">
      <c r="B424" s="155"/>
      <c r="D424" s="151" t="s">
        <v>361</v>
      </c>
      <c r="E424" s="156" t="s">
        <v>1</v>
      </c>
      <c r="F424" s="157" t="s">
        <v>741</v>
      </c>
      <c r="H424" s="158">
        <v>4</v>
      </c>
      <c r="I424" s="159"/>
      <c r="L424" s="155"/>
      <c r="M424" s="160"/>
      <c r="T424" s="161"/>
      <c r="AT424" s="156" t="s">
        <v>361</v>
      </c>
      <c r="AU424" s="156" t="s">
        <v>86</v>
      </c>
      <c r="AV424" s="12" t="s">
        <v>86</v>
      </c>
      <c r="AW424" s="12" t="s">
        <v>32</v>
      </c>
      <c r="AX424" s="12" t="s">
        <v>76</v>
      </c>
      <c r="AY424" s="156" t="s">
        <v>350</v>
      </c>
    </row>
    <row r="425" spans="2:65" s="13" customFormat="1" ht="10.199999999999999">
      <c r="B425" s="162"/>
      <c r="D425" s="151" t="s">
        <v>361</v>
      </c>
      <c r="E425" s="163" t="s">
        <v>1</v>
      </c>
      <c r="F425" s="164" t="s">
        <v>364</v>
      </c>
      <c r="H425" s="165">
        <v>6</v>
      </c>
      <c r="I425" s="166"/>
      <c r="L425" s="162"/>
      <c r="M425" s="167"/>
      <c r="T425" s="168"/>
      <c r="AT425" s="163" t="s">
        <v>361</v>
      </c>
      <c r="AU425" s="163" t="s">
        <v>86</v>
      </c>
      <c r="AV425" s="13" t="s">
        <v>357</v>
      </c>
      <c r="AW425" s="13" t="s">
        <v>32</v>
      </c>
      <c r="AX425" s="13" t="s">
        <v>84</v>
      </c>
      <c r="AY425" s="163" t="s">
        <v>350</v>
      </c>
    </row>
    <row r="426" spans="2:65" s="1" customFormat="1" ht="24.15" customHeight="1">
      <c r="B426" s="32"/>
      <c r="C426" s="138" t="s">
        <v>742</v>
      </c>
      <c r="D426" s="138" t="s">
        <v>352</v>
      </c>
      <c r="E426" s="139" t="s">
        <v>743</v>
      </c>
      <c r="F426" s="140" t="s">
        <v>744</v>
      </c>
      <c r="G426" s="141" t="s">
        <v>374</v>
      </c>
      <c r="H426" s="142">
        <v>1.0429999999999999</v>
      </c>
      <c r="I426" s="143"/>
      <c r="J426" s="144">
        <f>ROUND(I426*H426,2)</f>
        <v>0</v>
      </c>
      <c r="K426" s="140" t="s">
        <v>385</v>
      </c>
      <c r="L426" s="32"/>
      <c r="M426" s="145" t="s">
        <v>1</v>
      </c>
      <c r="N426" s="146" t="s">
        <v>41</v>
      </c>
      <c r="P426" s="147">
        <f>O426*H426</f>
        <v>0</v>
      </c>
      <c r="Q426" s="147">
        <v>0</v>
      </c>
      <c r="R426" s="147">
        <f>Q426*H426</f>
        <v>0</v>
      </c>
      <c r="S426" s="147">
        <v>2.5</v>
      </c>
      <c r="T426" s="148">
        <f>S426*H426</f>
        <v>2.6074999999999999</v>
      </c>
      <c r="AR426" s="149" t="s">
        <v>357</v>
      </c>
      <c r="AT426" s="149" t="s">
        <v>352</v>
      </c>
      <c r="AU426" s="149" t="s">
        <v>86</v>
      </c>
      <c r="AY426" s="17" t="s">
        <v>350</v>
      </c>
      <c r="BE426" s="150">
        <f>IF(N426="základní",J426,0)</f>
        <v>0</v>
      </c>
      <c r="BF426" s="150">
        <f>IF(N426="snížená",J426,0)</f>
        <v>0</v>
      </c>
      <c r="BG426" s="150">
        <f>IF(N426="zákl. přenesená",J426,0)</f>
        <v>0</v>
      </c>
      <c r="BH426" s="150">
        <f>IF(N426="sníž. přenesená",J426,0)</f>
        <v>0</v>
      </c>
      <c r="BI426" s="150">
        <f>IF(N426="nulová",J426,0)</f>
        <v>0</v>
      </c>
      <c r="BJ426" s="17" t="s">
        <v>84</v>
      </c>
      <c r="BK426" s="150">
        <f>ROUND(I426*H426,2)</f>
        <v>0</v>
      </c>
      <c r="BL426" s="17" t="s">
        <v>357</v>
      </c>
      <c r="BM426" s="149" t="s">
        <v>745</v>
      </c>
    </row>
    <row r="427" spans="2:65" s="1" customFormat="1" ht="28.8">
      <c r="B427" s="32"/>
      <c r="D427" s="151" t="s">
        <v>359</v>
      </c>
      <c r="F427" s="152" t="s">
        <v>746</v>
      </c>
      <c r="I427" s="153"/>
      <c r="L427" s="32"/>
      <c r="M427" s="154"/>
      <c r="T427" s="56"/>
      <c r="AT427" s="17" t="s">
        <v>359</v>
      </c>
      <c r="AU427" s="17" t="s">
        <v>86</v>
      </c>
    </row>
    <row r="428" spans="2:65" s="12" customFormat="1" ht="20.399999999999999">
      <c r="B428" s="155"/>
      <c r="D428" s="151" t="s">
        <v>361</v>
      </c>
      <c r="E428" s="156" t="s">
        <v>1</v>
      </c>
      <c r="F428" s="157" t="s">
        <v>747</v>
      </c>
      <c r="H428" s="158">
        <v>1.0429999999999999</v>
      </c>
      <c r="I428" s="159"/>
      <c r="L428" s="155"/>
      <c r="M428" s="160"/>
      <c r="T428" s="161"/>
      <c r="AT428" s="156" t="s">
        <v>361</v>
      </c>
      <c r="AU428" s="156" t="s">
        <v>86</v>
      </c>
      <c r="AV428" s="12" t="s">
        <v>86</v>
      </c>
      <c r="AW428" s="12" t="s">
        <v>32</v>
      </c>
      <c r="AX428" s="12" t="s">
        <v>84</v>
      </c>
      <c r="AY428" s="156" t="s">
        <v>350</v>
      </c>
    </row>
    <row r="429" spans="2:65" s="1" customFormat="1" ht="37.799999999999997" customHeight="1">
      <c r="B429" s="32"/>
      <c r="C429" s="138" t="s">
        <v>748</v>
      </c>
      <c r="D429" s="138" t="s">
        <v>352</v>
      </c>
      <c r="E429" s="139" t="s">
        <v>749</v>
      </c>
      <c r="F429" s="140" t="s">
        <v>750</v>
      </c>
      <c r="G429" s="141" t="s">
        <v>355</v>
      </c>
      <c r="H429" s="142">
        <v>1156.6569999999999</v>
      </c>
      <c r="I429" s="143"/>
      <c r="J429" s="144">
        <f>ROUND(I429*H429,2)</f>
        <v>0</v>
      </c>
      <c r="K429" s="140" t="s">
        <v>356</v>
      </c>
      <c r="L429" s="32"/>
      <c r="M429" s="145" t="s">
        <v>1</v>
      </c>
      <c r="N429" s="146" t="s">
        <v>41</v>
      </c>
      <c r="P429" s="147">
        <f>O429*H429</f>
        <v>0</v>
      </c>
      <c r="Q429" s="147">
        <v>0</v>
      </c>
      <c r="R429" s="147">
        <f>Q429*H429</f>
        <v>0</v>
      </c>
      <c r="S429" s="147">
        <v>0.05</v>
      </c>
      <c r="T429" s="148">
        <f>S429*H429</f>
        <v>57.832850000000001</v>
      </c>
      <c r="AR429" s="149" t="s">
        <v>357</v>
      </c>
      <c r="AT429" s="149" t="s">
        <v>352</v>
      </c>
      <c r="AU429" s="149" t="s">
        <v>86</v>
      </c>
      <c r="AY429" s="17" t="s">
        <v>350</v>
      </c>
      <c r="BE429" s="150">
        <f>IF(N429="základní",J429,0)</f>
        <v>0</v>
      </c>
      <c r="BF429" s="150">
        <f>IF(N429="snížená",J429,0)</f>
        <v>0</v>
      </c>
      <c r="BG429" s="150">
        <f>IF(N429="zákl. přenesená",J429,0)</f>
        <v>0</v>
      </c>
      <c r="BH429" s="150">
        <f>IF(N429="sníž. přenesená",J429,0)</f>
        <v>0</v>
      </c>
      <c r="BI429" s="150">
        <f>IF(N429="nulová",J429,0)</f>
        <v>0</v>
      </c>
      <c r="BJ429" s="17" t="s">
        <v>84</v>
      </c>
      <c r="BK429" s="150">
        <f>ROUND(I429*H429,2)</f>
        <v>0</v>
      </c>
      <c r="BL429" s="17" t="s">
        <v>357</v>
      </c>
      <c r="BM429" s="149" t="s">
        <v>751</v>
      </c>
    </row>
    <row r="430" spans="2:65" s="1" customFormat="1" ht="19.2">
      <c r="B430" s="32"/>
      <c r="D430" s="151" t="s">
        <v>359</v>
      </c>
      <c r="F430" s="152" t="s">
        <v>752</v>
      </c>
      <c r="I430" s="153"/>
      <c r="L430" s="32"/>
      <c r="M430" s="154"/>
      <c r="T430" s="56"/>
      <c r="AT430" s="17" t="s">
        <v>359</v>
      </c>
      <c r="AU430" s="17" t="s">
        <v>86</v>
      </c>
    </row>
    <row r="431" spans="2:65" s="14" customFormat="1" ht="10.199999999999999">
      <c r="B431" s="169"/>
      <c r="D431" s="151" t="s">
        <v>361</v>
      </c>
      <c r="E431" s="170" t="s">
        <v>1</v>
      </c>
      <c r="F431" s="171" t="s">
        <v>753</v>
      </c>
      <c r="H431" s="170" t="s">
        <v>1</v>
      </c>
      <c r="I431" s="172"/>
      <c r="L431" s="169"/>
      <c r="M431" s="173"/>
      <c r="T431" s="174"/>
      <c r="AT431" s="170" t="s">
        <v>361</v>
      </c>
      <c r="AU431" s="170" t="s">
        <v>86</v>
      </c>
      <c r="AV431" s="14" t="s">
        <v>84</v>
      </c>
      <c r="AW431" s="14" t="s">
        <v>32</v>
      </c>
      <c r="AX431" s="14" t="s">
        <v>76</v>
      </c>
      <c r="AY431" s="170" t="s">
        <v>350</v>
      </c>
    </row>
    <row r="432" spans="2:65" s="12" customFormat="1" ht="20.399999999999999">
      <c r="B432" s="155"/>
      <c r="D432" s="151" t="s">
        <v>361</v>
      </c>
      <c r="E432" s="156" t="s">
        <v>1</v>
      </c>
      <c r="F432" s="157" t="s">
        <v>754</v>
      </c>
      <c r="H432" s="158">
        <v>96.001999999999995</v>
      </c>
      <c r="I432" s="159"/>
      <c r="L432" s="155"/>
      <c r="M432" s="160"/>
      <c r="T432" s="161"/>
      <c r="AT432" s="156" t="s">
        <v>361</v>
      </c>
      <c r="AU432" s="156" t="s">
        <v>86</v>
      </c>
      <c r="AV432" s="12" t="s">
        <v>86</v>
      </c>
      <c r="AW432" s="12" t="s">
        <v>32</v>
      </c>
      <c r="AX432" s="12" t="s">
        <v>76</v>
      </c>
      <c r="AY432" s="156" t="s">
        <v>350</v>
      </c>
    </row>
    <row r="433" spans="2:65" s="15" customFormat="1" ht="10.199999999999999">
      <c r="B433" s="175"/>
      <c r="D433" s="151" t="s">
        <v>361</v>
      </c>
      <c r="E433" s="176" t="s">
        <v>289</v>
      </c>
      <c r="F433" s="177" t="s">
        <v>755</v>
      </c>
      <c r="H433" s="178">
        <v>96.001999999999995</v>
      </c>
      <c r="I433" s="179"/>
      <c r="L433" s="175"/>
      <c r="M433" s="180"/>
      <c r="T433" s="181"/>
      <c r="AT433" s="176" t="s">
        <v>361</v>
      </c>
      <c r="AU433" s="176" t="s">
        <v>86</v>
      </c>
      <c r="AV433" s="15" t="s">
        <v>371</v>
      </c>
      <c r="AW433" s="15" t="s">
        <v>32</v>
      </c>
      <c r="AX433" s="15" t="s">
        <v>76</v>
      </c>
      <c r="AY433" s="176" t="s">
        <v>350</v>
      </c>
    </row>
    <row r="434" spans="2:65" s="12" customFormat="1" ht="20.399999999999999">
      <c r="B434" s="155"/>
      <c r="D434" s="151" t="s">
        <v>361</v>
      </c>
      <c r="E434" s="156" t="s">
        <v>1</v>
      </c>
      <c r="F434" s="157" t="s">
        <v>756</v>
      </c>
      <c r="H434" s="158">
        <v>34.299999999999997</v>
      </c>
      <c r="I434" s="159"/>
      <c r="L434" s="155"/>
      <c r="M434" s="160"/>
      <c r="T434" s="161"/>
      <c r="AT434" s="156" t="s">
        <v>361</v>
      </c>
      <c r="AU434" s="156" t="s">
        <v>86</v>
      </c>
      <c r="AV434" s="12" t="s">
        <v>86</v>
      </c>
      <c r="AW434" s="12" t="s">
        <v>32</v>
      </c>
      <c r="AX434" s="12" t="s">
        <v>76</v>
      </c>
      <c r="AY434" s="156" t="s">
        <v>350</v>
      </c>
    </row>
    <row r="435" spans="2:65" s="15" customFormat="1" ht="10.199999999999999">
      <c r="B435" s="175"/>
      <c r="D435" s="151" t="s">
        <v>361</v>
      </c>
      <c r="E435" s="176" t="s">
        <v>291</v>
      </c>
      <c r="F435" s="177" t="s">
        <v>755</v>
      </c>
      <c r="H435" s="178">
        <v>34.299999999999997</v>
      </c>
      <c r="I435" s="179"/>
      <c r="L435" s="175"/>
      <c r="M435" s="180"/>
      <c r="T435" s="181"/>
      <c r="AT435" s="176" t="s">
        <v>361</v>
      </c>
      <c r="AU435" s="176" t="s">
        <v>86</v>
      </c>
      <c r="AV435" s="15" t="s">
        <v>371</v>
      </c>
      <c r="AW435" s="15" t="s">
        <v>32</v>
      </c>
      <c r="AX435" s="15" t="s">
        <v>76</v>
      </c>
      <c r="AY435" s="176" t="s">
        <v>350</v>
      </c>
    </row>
    <row r="436" spans="2:65" s="12" customFormat="1" ht="30.6">
      <c r="B436" s="155"/>
      <c r="D436" s="151" t="s">
        <v>361</v>
      </c>
      <c r="E436" s="156" t="s">
        <v>1</v>
      </c>
      <c r="F436" s="157" t="s">
        <v>757</v>
      </c>
      <c r="H436" s="158">
        <v>640.07899999999995</v>
      </c>
      <c r="I436" s="159"/>
      <c r="L436" s="155"/>
      <c r="M436" s="160"/>
      <c r="T436" s="161"/>
      <c r="AT436" s="156" t="s">
        <v>361</v>
      </c>
      <c r="AU436" s="156" t="s">
        <v>86</v>
      </c>
      <c r="AV436" s="12" t="s">
        <v>86</v>
      </c>
      <c r="AW436" s="12" t="s">
        <v>32</v>
      </c>
      <c r="AX436" s="12" t="s">
        <v>76</v>
      </c>
      <c r="AY436" s="156" t="s">
        <v>350</v>
      </c>
    </row>
    <row r="437" spans="2:65" s="12" customFormat="1" ht="30.6">
      <c r="B437" s="155"/>
      <c r="D437" s="151" t="s">
        <v>361</v>
      </c>
      <c r="E437" s="156" t="s">
        <v>1</v>
      </c>
      <c r="F437" s="157" t="s">
        <v>758</v>
      </c>
      <c r="H437" s="158">
        <v>296.68900000000002</v>
      </c>
      <c r="I437" s="159"/>
      <c r="L437" s="155"/>
      <c r="M437" s="160"/>
      <c r="T437" s="161"/>
      <c r="AT437" s="156" t="s">
        <v>361</v>
      </c>
      <c r="AU437" s="156" t="s">
        <v>86</v>
      </c>
      <c r="AV437" s="12" t="s">
        <v>86</v>
      </c>
      <c r="AW437" s="12" t="s">
        <v>32</v>
      </c>
      <c r="AX437" s="12" t="s">
        <v>76</v>
      </c>
      <c r="AY437" s="156" t="s">
        <v>350</v>
      </c>
    </row>
    <row r="438" spans="2:65" s="12" customFormat="1" ht="10.199999999999999">
      <c r="B438" s="155"/>
      <c r="D438" s="151" t="s">
        <v>361</v>
      </c>
      <c r="E438" s="156" t="s">
        <v>1</v>
      </c>
      <c r="F438" s="157" t="s">
        <v>759</v>
      </c>
      <c r="H438" s="158">
        <v>70.497</v>
      </c>
      <c r="I438" s="159"/>
      <c r="L438" s="155"/>
      <c r="M438" s="160"/>
      <c r="T438" s="161"/>
      <c r="AT438" s="156" t="s">
        <v>361</v>
      </c>
      <c r="AU438" s="156" t="s">
        <v>86</v>
      </c>
      <c r="AV438" s="12" t="s">
        <v>86</v>
      </c>
      <c r="AW438" s="12" t="s">
        <v>32</v>
      </c>
      <c r="AX438" s="12" t="s">
        <v>76</v>
      </c>
      <c r="AY438" s="156" t="s">
        <v>350</v>
      </c>
    </row>
    <row r="439" spans="2:65" s="15" customFormat="1" ht="10.199999999999999">
      <c r="B439" s="175"/>
      <c r="D439" s="151" t="s">
        <v>361</v>
      </c>
      <c r="E439" s="176" t="s">
        <v>295</v>
      </c>
      <c r="F439" s="177" t="s">
        <v>755</v>
      </c>
      <c r="H439" s="178">
        <v>1007.265</v>
      </c>
      <c r="I439" s="179"/>
      <c r="L439" s="175"/>
      <c r="M439" s="180"/>
      <c r="T439" s="181"/>
      <c r="AT439" s="176" t="s">
        <v>361</v>
      </c>
      <c r="AU439" s="176" t="s">
        <v>86</v>
      </c>
      <c r="AV439" s="15" t="s">
        <v>371</v>
      </c>
      <c r="AW439" s="15" t="s">
        <v>32</v>
      </c>
      <c r="AX439" s="15" t="s">
        <v>76</v>
      </c>
      <c r="AY439" s="176" t="s">
        <v>350</v>
      </c>
    </row>
    <row r="440" spans="2:65" s="12" customFormat="1" ht="20.399999999999999">
      <c r="B440" s="155"/>
      <c r="D440" s="151" t="s">
        <v>361</v>
      </c>
      <c r="E440" s="156" t="s">
        <v>297</v>
      </c>
      <c r="F440" s="157" t="s">
        <v>760</v>
      </c>
      <c r="H440" s="158">
        <v>19.09</v>
      </c>
      <c r="I440" s="159"/>
      <c r="L440" s="155"/>
      <c r="M440" s="160"/>
      <c r="T440" s="161"/>
      <c r="AT440" s="156" t="s">
        <v>361</v>
      </c>
      <c r="AU440" s="156" t="s">
        <v>86</v>
      </c>
      <c r="AV440" s="12" t="s">
        <v>86</v>
      </c>
      <c r="AW440" s="12" t="s">
        <v>32</v>
      </c>
      <c r="AX440" s="12" t="s">
        <v>76</v>
      </c>
      <c r="AY440" s="156" t="s">
        <v>350</v>
      </c>
    </row>
    <row r="441" spans="2:65" s="13" customFormat="1" ht="10.199999999999999">
      <c r="B441" s="162"/>
      <c r="D441" s="151" t="s">
        <v>361</v>
      </c>
      <c r="E441" s="163" t="s">
        <v>1</v>
      </c>
      <c r="F441" s="164" t="s">
        <v>364</v>
      </c>
      <c r="H441" s="165">
        <v>1156.6569999999999</v>
      </c>
      <c r="I441" s="166"/>
      <c r="L441" s="162"/>
      <c r="M441" s="167"/>
      <c r="T441" s="168"/>
      <c r="AT441" s="163" t="s">
        <v>361</v>
      </c>
      <c r="AU441" s="163" t="s">
        <v>86</v>
      </c>
      <c r="AV441" s="13" t="s">
        <v>357</v>
      </c>
      <c r="AW441" s="13" t="s">
        <v>32</v>
      </c>
      <c r="AX441" s="13" t="s">
        <v>84</v>
      </c>
      <c r="AY441" s="163" t="s">
        <v>350</v>
      </c>
    </row>
    <row r="442" spans="2:65" s="1" customFormat="1" ht="37.799999999999997" customHeight="1">
      <c r="B442" s="32"/>
      <c r="C442" s="138" t="s">
        <v>761</v>
      </c>
      <c r="D442" s="138" t="s">
        <v>352</v>
      </c>
      <c r="E442" s="139" t="s">
        <v>762</v>
      </c>
      <c r="F442" s="140" t="s">
        <v>763</v>
      </c>
      <c r="G442" s="141" t="s">
        <v>355</v>
      </c>
      <c r="H442" s="142">
        <v>129.37</v>
      </c>
      <c r="I442" s="143"/>
      <c r="J442" s="144">
        <f>ROUND(I442*H442,2)</f>
        <v>0</v>
      </c>
      <c r="K442" s="140" t="s">
        <v>356</v>
      </c>
      <c r="L442" s="32"/>
      <c r="M442" s="145" t="s">
        <v>1</v>
      </c>
      <c r="N442" s="146" t="s">
        <v>41</v>
      </c>
      <c r="P442" s="147">
        <f>O442*H442</f>
        <v>0</v>
      </c>
      <c r="Q442" s="147">
        <v>0</v>
      </c>
      <c r="R442" s="147">
        <f>Q442*H442</f>
        <v>0</v>
      </c>
      <c r="S442" s="147">
        <v>0.05</v>
      </c>
      <c r="T442" s="148">
        <f>S442*H442</f>
        <v>6.4685000000000006</v>
      </c>
      <c r="AR442" s="149" t="s">
        <v>357</v>
      </c>
      <c r="AT442" s="149" t="s">
        <v>352</v>
      </c>
      <c r="AU442" s="149" t="s">
        <v>86</v>
      </c>
      <c r="AY442" s="17" t="s">
        <v>350</v>
      </c>
      <c r="BE442" s="150">
        <f>IF(N442="základní",J442,0)</f>
        <v>0</v>
      </c>
      <c r="BF442" s="150">
        <f>IF(N442="snížená",J442,0)</f>
        <v>0</v>
      </c>
      <c r="BG442" s="150">
        <f>IF(N442="zákl. přenesená",J442,0)</f>
        <v>0</v>
      </c>
      <c r="BH442" s="150">
        <f>IF(N442="sníž. přenesená",J442,0)</f>
        <v>0</v>
      </c>
      <c r="BI442" s="150">
        <f>IF(N442="nulová",J442,0)</f>
        <v>0</v>
      </c>
      <c r="BJ442" s="17" t="s">
        <v>84</v>
      </c>
      <c r="BK442" s="150">
        <f>ROUND(I442*H442,2)</f>
        <v>0</v>
      </c>
      <c r="BL442" s="17" t="s">
        <v>357</v>
      </c>
      <c r="BM442" s="149" t="s">
        <v>764</v>
      </c>
    </row>
    <row r="443" spans="2:65" s="1" customFormat="1" ht="19.2">
      <c r="B443" s="32"/>
      <c r="D443" s="151" t="s">
        <v>359</v>
      </c>
      <c r="F443" s="152" t="s">
        <v>765</v>
      </c>
      <c r="I443" s="153"/>
      <c r="L443" s="32"/>
      <c r="M443" s="154"/>
      <c r="T443" s="56"/>
      <c r="AT443" s="17" t="s">
        <v>359</v>
      </c>
      <c r="AU443" s="17" t="s">
        <v>86</v>
      </c>
    </row>
    <row r="444" spans="2:65" s="14" customFormat="1" ht="10.199999999999999">
      <c r="B444" s="169"/>
      <c r="D444" s="151" t="s">
        <v>361</v>
      </c>
      <c r="E444" s="170" t="s">
        <v>1</v>
      </c>
      <c r="F444" s="171" t="s">
        <v>753</v>
      </c>
      <c r="H444" s="170" t="s">
        <v>1</v>
      </c>
      <c r="I444" s="172"/>
      <c r="L444" s="169"/>
      <c r="M444" s="173"/>
      <c r="T444" s="174"/>
      <c r="AT444" s="170" t="s">
        <v>361</v>
      </c>
      <c r="AU444" s="170" t="s">
        <v>86</v>
      </c>
      <c r="AV444" s="14" t="s">
        <v>84</v>
      </c>
      <c r="AW444" s="14" t="s">
        <v>32</v>
      </c>
      <c r="AX444" s="14" t="s">
        <v>76</v>
      </c>
      <c r="AY444" s="170" t="s">
        <v>350</v>
      </c>
    </row>
    <row r="445" spans="2:65" s="12" customFormat="1" ht="20.399999999999999">
      <c r="B445" s="155"/>
      <c r="D445" s="151" t="s">
        <v>361</v>
      </c>
      <c r="E445" s="156" t="s">
        <v>293</v>
      </c>
      <c r="F445" s="157" t="s">
        <v>766</v>
      </c>
      <c r="H445" s="158">
        <v>129.37</v>
      </c>
      <c r="I445" s="159"/>
      <c r="L445" s="155"/>
      <c r="M445" s="160"/>
      <c r="T445" s="161"/>
      <c r="AT445" s="156" t="s">
        <v>361</v>
      </c>
      <c r="AU445" s="156" t="s">
        <v>86</v>
      </c>
      <c r="AV445" s="12" t="s">
        <v>86</v>
      </c>
      <c r="AW445" s="12" t="s">
        <v>32</v>
      </c>
      <c r="AX445" s="12" t="s">
        <v>84</v>
      </c>
      <c r="AY445" s="156" t="s">
        <v>350</v>
      </c>
    </row>
    <row r="446" spans="2:65" s="1" customFormat="1" ht="37.799999999999997" customHeight="1">
      <c r="B446" s="32"/>
      <c r="C446" s="138" t="s">
        <v>767</v>
      </c>
      <c r="D446" s="138" t="s">
        <v>352</v>
      </c>
      <c r="E446" s="139" t="s">
        <v>768</v>
      </c>
      <c r="F446" s="140" t="s">
        <v>769</v>
      </c>
      <c r="G446" s="141" t="s">
        <v>355</v>
      </c>
      <c r="H446" s="142">
        <v>5169.6670000000004</v>
      </c>
      <c r="I446" s="143"/>
      <c r="J446" s="144">
        <f>ROUND(I446*H446,2)</f>
        <v>0</v>
      </c>
      <c r="K446" s="140" t="s">
        <v>356</v>
      </c>
      <c r="L446" s="32"/>
      <c r="M446" s="145" t="s">
        <v>1</v>
      </c>
      <c r="N446" s="146" t="s">
        <v>41</v>
      </c>
      <c r="P446" s="147">
        <f>O446*H446</f>
        <v>0</v>
      </c>
      <c r="Q446" s="147">
        <v>0</v>
      </c>
      <c r="R446" s="147">
        <f>Q446*H446</f>
        <v>0</v>
      </c>
      <c r="S446" s="147">
        <v>4.5999999999999999E-2</v>
      </c>
      <c r="T446" s="148">
        <f>S446*H446</f>
        <v>237.80468200000001</v>
      </c>
      <c r="AR446" s="149" t="s">
        <v>357</v>
      </c>
      <c r="AT446" s="149" t="s">
        <v>352</v>
      </c>
      <c r="AU446" s="149" t="s">
        <v>86</v>
      </c>
      <c r="AY446" s="17" t="s">
        <v>350</v>
      </c>
      <c r="BE446" s="150">
        <f>IF(N446="základní",J446,0)</f>
        <v>0</v>
      </c>
      <c r="BF446" s="150">
        <f>IF(N446="snížená",J446,0)</f>
        <v>0</v>
      </c>
      <c r="BG446" s="150">
        <f>IF(N446="zákl. přenesená",J446,0)</f>
        <v>0</v>
      </c>
      <c r="BH446" s="150">
        <f>IF(N446="sníž. přenesená",J446,0)</f>
        <v>0</v>
      </c>
      <c r="BI446" s="150">
        <f>IF(N446="nulová",J446,0)</f>
        <v>0</v>
      </c>
      <c r="BJ446" s="17" t="s">
        <v>84</v>
      </c>
      <c r="BK446" s="150">
        <f>ROUND(I446*H446,2)</f>
        <v>0</v>
      </c>
      <c r="BL446" s="17" t="s">
        <v>357</v>
      </c>
      <c r="BM446" s="149" t="s">
        <v>770</v>
      </c>
    </row>
    <row r="447" spans="2:65" s="1" customFormat="1" ht="28.8">
      <c r="B447" s="32"/>
      <c r="D447" s="151" t="s">
        <v>359</v>
      </c>
      <c r="F447" s="152" t="s">
        <v>771</v>
      </c>
      <c r="I447" s="153"/>
      <c r="L447" s="32"/>
      <c r="M447" s="154"/>
      <c r="T447" s="56"/>
      <c r="AT447" s="17" t="s">
        <v>359</v>
      </c>
      <c r="AU447" s="17" t="s">
        <v>86</v>
      </c>
    </row>
    <row r="448" spans="2:65" s="14" customFormat="1" ht="10.199999999999999">
      <c r="B448" s="169"/>
      <c r="D448" s="151" t="s">
        <v>361</v>
      </c>
      <c r="E448" s="170" t="s">
        <v>1</v>
      </c>
      <c r="F448" s="171" t="s">
        <v>753</v>
      </c>
      <c r="H448" s="170" t="s">
        <v>1</v>
      </c>
      <c r="I448" s="172"/>
      <c r="L448" s="169"/>
      <c r="M448" s="173"/>
      <c r="T448" s="174"/>
      <c r="AT448" s="170" t="s">
        <v>361</v>
      </c>
      <c r="AU448" s="170" t="s">
        <v>86</v>
      </c>
      <c r="AV448" s="14" t="s">
        <v>84</v>
      </c>
      <c r="AW448" s="14" t="s">
        <v>32</v>
      </c>
      <c r="AX448" s="14" t="s">
        <v>76</v>
      </c>
      <c r="AY448" s="170" t="s">
        <v>350</v>
      </c>
    </row>
    <row r="449" spans="2:51" s="12" customFormat="1" ht="30.6">
      <c r="B449" s="155"/>
      <c r="D449" s="151" t="s">
        <v>361</v>
      </c>
      <c r="E449" s="156" t="s">
        <v>1</v>
      </c>
      <c r="F449" s="157" t="s">
        <v>772</v>
      </c>
      <c r="H449" s="158">
        <v>65.486999999999995</v>
      </c>
      <c r="I449" s="159"/>
      <c r="L449" s="155"/>
      <c r="M449" s="160"/>
      <c r="T449" s="161"/>
      <c r="AT449" s="156" t="s">
        <v>361</v>
      </c>
      <c r="AU449" s="156" t="s">
        <v>86</v>
      </c>
      <c r="AV449" s="12" t="s">
        <v>86</v>
      </c>
      <c r="AW449" s="12" t="s">
        <v>32</v>
      </c>
      <c r="AX449" s="12" t="s">
        <v>76</v>
      </c>
      <c r="AY449" s="156" t="s">
        <v>350</v>
      </c>
    </row>
    <row r="450" spans="2:51" s="12" customFormat="1" ht="30.6">
      <c r="B450" s="155"/>
      <c r="D450" s="151" t="s">
        <v>361</v>
      </c>
      <c r="E450" s="156" t="s">
        <v>1</v>
      </c>
      <c r="F450" s="157" t="s">
        <v>773</v>
      </c>
      <c r="H450" s="158">
        <v>101.508</v>
      </c>
      <c r="I450" s="159"/>
      <c r="L450" s="155"/>
      <c r="M450" s="160"/>
      <c r="T450" s="161"/>
      <c r="AT450" s="156" t="s">
        <v>361</v>
      </c>
      <c r="AU450" s="156" t="s">
        <v>86</v>
      </c>
      <c r="AV450" s="12" t="s">
        <v>86</v>
      </c>
      <c r="AW450" s="12" t="s">
        <v>32</v>
      </c>
      <c r="AX450" s="12" t="s">
        <v>76</v>
      </c>
      <c r="AY450" s="156" t="s">
        <v>350</v>
      </c>
    </row>
    <row r="451" spans="2:51" s="12" customFormat="1" ht="30.6">
      <c r="B451" s="155"/>
      <c r="D451" s="151" t="s">
        <v>361</v>
      </c>
      <c r="E451" s="156" t="s">
        <v>1</v>
      </c>
      <c r="F451" s="157" t="s">
        <v>774</v>
      </c>
      <c r="H451" s="158">
        <v>93.724000000000004</v>
      </c>
      <c r="I451" s="159"/>
      <c r="L451" s="155"/>
      <c r="M451" s="160"/>
      <c r="T451" s="161"/>
      <c r="AT451" s="156" t="s">
        <v>361</v>
      </c>
      <c r="AU451" s="156" t="s">
        <v>86</v>
      </c>
      <c r="AV451" s="12" t="s">
        <v>86</v>
      </c>
      <c r="AW451" s="12" t="s">
        <v>32</v>
      </c>
      <c r="AX451" s="12" t="s">
        <v>76</v>
      </c>
      <c r="AY451" s="156" t="s">
        <v>350</v>
      </c>
    </row>
    <row r="452" spans="2:51" s="15" customFormat="1" ht="10.199999999999999">
      <c r="B452" s="175"/>
      <c r="D452" s="151" t="s">
        <v>361</v>
      </c>
      <c r="E452" s="176" t="s">
        <v>279</v>
      </c>
      <c r="F452" s="177" t="s">
        <v>755</v>
      </c>
      <c r="H452" s="178">
        <v>260.71899999999999</v>
      </c>
      <c r="I452" s="179"/>
      <c r="L452" s="175"/>
      <c r="M452" s="180"/>
      <c r="T452" s="181"/>
      <c r="AT452" s="176" t="s">
        <v>361</v>
      </c>
      <c r="AU452" s="176" t="s">
        <v>86</v>
      </c>
      <c r="AV452" s="15" t="s">
        <v>371</v>
      </c>
      <c r="AW452" s="15" t="s">
        <v>32</v>
      </c>
      <c r="AX452" s="15" t="s">
        <v>76</v>
      </c>
      <c r="AY452" s="176" t="s">
        <v>350</v>
      </c>
    </row>
    <row r="453" spans="2:51" s="12" customFormat="1" ht="30.6">
      <c r="B453" s="155"/>
      <c r="D453" s="151" t="s">
        <v>361</v>
      </c>
      <c r="E453" s="156" t="s">
        <v>1</v>
      </c>
      <c r="F453" s="157" t="s">
        <v>775</v>
      </c>
      <c r="H453" s="158">
        <v>139.08799999999999</v>
      </c>
      <c r="I453" s="159"/>
      <c r="L453" s="155"/>
      <c r="M453" s="160"/>
      <c r="T453" s="161"/>
      <c r="AT453" s="156" t="s">
        <v>361</v>
      </c>
      <c r="AU453" s="156" t="s">
        <v>86</v>
      </c>
      <c r="AV453" s="12" t="s">
        <v>86</v>
      </c>
      <c r="AW453" s="12" t="s">
        <v>32</v>
      </c>
      <c r="AX453" s="12" t="s">
        <v>76</v>
      </c>
      <c r="AY453" s="156" t="s">
        <v>350</v>
      </c>
    </row>
    <row r="454" spans="2:51" s="12" customFormat="1" ht="40.799999999999997">
      <c r="B454" s="155"/>
      <c r="D454" s="151" t="s">
        <v>361</v>
      </c>
      <c r="E454" s="156" t="s">
        <v>1</v>
      </c>
      <c r="F454" s="157" t="s">
        <v>776</v>
      </c>
      <c r="H454" s="158">
        <v>445.94200000000001</v>
      </c>
      <c r="I454" s="159"/>
      <c r="L454" s="155"/>
      <c r="M454" s="160"/>
      <c r="T454" s="161"/>
      <c r="AT454" s="156" t="s">
        <v>361</v>
      </c>
      <c r="AU454" s="156" t="s">
        <v>86</v>
      </c>
      <c r="AV454" s="12" t="s">
        <v>86</v>
      </c>
      <c r="AW454" s="12" t="s">
        <v>32</v>
      </c>
      <c r="AX454" s="12" t="s">
        <v>76</v>
      </c>
      <c r="AY454" s="156" t="s">
        <v>350</v>
      </c>
    </row>
    <row r="455" spans="2:51" s="12" customFormat="1" ht="30.6">
      <c r="B455" s="155"/>
      <c r="D455" s="151" t="s">
        <v>361</v>
      </c>
      <c r="E455" s="156" t="s">
        <v>1</v>
      </c>
      <c r="F455" s="157" t="s">
        <v>777</v>
      </c>
      <c r="H455" s="158">
        <v>27.445</v>
      </c>
      <c r="I455" s="159"/>
      <c r="L455" s="155"/>
      <c r="M455" s="160"/>
      <c r="T455" s="161"/>
      <c r="AT455" s="156" t="s">
        <v>361</v>
      </c>
      <c r="AU455" s="156" t="s">
        <v>86</v>
      </c>
      <c r="AV455" s="12" t="s">
        <v>86</v>
      </c>
      <c r="AW455" s="12" t="s">
        <v>32</v>
      </c>
      <c r="AX455" s="12" t="s">
        <v>76</v>
      </c>
      <c r="AY455" s="156" t="s">
        <v>350</v>
      </c>
    </row>
    <row r="456" spans="2:51" s="12" customFormat="1" ht="30.6">
      <c r="B456" s="155"/>
      <c r="D456" s="151" t="s">
        <v>361</v>
      </c>
      <c r="E456" s="156" t="s">
        <v>1</v>
      </c>
      <c r="F456" s="157" t="s">
        <v>778</v>
      </c>
      <c r="H456" s="158">
        <v>330.59399999999999</v>
      </c>
      <c r="I456" s="159"/>
      <c r="L456" s="155"/>
      <c r="M456" s="160"/>
      <c r="T456" s="161"/>
      <c r="AT456" s="156" t="s">
        <v>361</v>
      </c>
      <c r="AU456" s="156" t="s">
        <v>86</v>
      </c>
      <c r="AV456" s="12" t="s">
        <v>86</v>
      </c>
      <c r="AW456" s="12" t="s">
        <v>32</v>
      </c>
      <c r="AX456" s="12" t="s">
        <v>76</v>
      </c>
      <c r="AY456" s="156" t="s">
        <v>350</v>
      </c>
    </row>
    <row r="457" spans="2:51" s="12" customFormat="1" ht="40.799999999999997">
      <c r="B457" s="155"/>
      <c r="D457" s="151" t="s">
        <v>361</v>
      </c>
      <c r="E457" s="156" t="s">
        <v>1</v>
      </c>
      <c r="F457" s="157" t="s">
        <v>779</v>
      </c>
      <c r="H457" s="158">
        <v>264.23500000000001</v>
      </c>
      <c r="I457" s="159"/>
      <c r="L457" s="155"/>
      <c r="M457" s="160"/>
      <c r="T457" s="161"/>
      <c r="AT457" s="156" t="s">
        <v>361</v>
      </c>
      <c r="AU457" s="156" t="s">
        <v>86</v>
      </c>
      <c r="AV457" s="12" t="s">
        <v>86</v>
      </c>
      <c r="AW457" s="12" t="s">
        <v>32</v>
      </c>
      <c r="AX457" s="12" t="s">
        <v>76</v>
      </c>
      <c r="AY457" s="156" t="s">
        <v>350</v>
      </c>
    </row>
    <row r="458" spans="2:51" s="12" customFormat="1" ht="30.6">
      <c r="B458" s="155"/>
      <c r="D458" s="151" t="s">
        <v>361</v>
      </c>
      <c r="E458" s="156" t="s">
        <v>1</v>
      </c>
      <c r="F458" s="157" t="s">
        <v>780</v>
      </c>
      <c r="H458" s="158">
        <v>60.072000000000003</v>
      </c>
      <c r="I458" s="159"/>
      <c r="L458" s="155"/>
      <c r="M458" s="160"/>
      <c r="T458" s="161"/>
      <c r="AT458" s="156" t="s">
        <v>361</v>
      </c>
      <c r="AU458" s="156" t="s">
        <v>86</v>
      </c>
      <c r="AV458" s="12" t="s">
        <v>86</v>
      </c>
      <c r="AW458" s="12" t="s">
        <v>32</v>
      </c>
      <c r="AX458" s="12" t="s">
        <v>76</v>
      </c>
      <c r="AY458" s="156" t="s">
        <v>350</v>
      </c>
    </row>
    <row r="459" spans="2:51" s="12" customFormat="1" ht="30.6">
      <c r="B459" s="155"/>
      <c r="D459" s="151" t="s">
        <v>361</v>
      </c>
      <c r="E459" s="156" t="s">
        <v>1</v>
      </c>
      <c r="F459" s="157" t="s">
        <v>781</v>
      </c>
      <c r="H459" s="158">
        <v>226.398</v>
      </c>
      <c r="I459" s="159"/>
      <c r="L459" s="155"/>
      <c r="M459" s="160"/>
      <c r="T459" s="161"/>
      <c r="AT459" s="156" t="s">
        <v>361</v>
      </c>
      <c r="AU459" s="156" t="s">
        <v>86</v>
      </c>
      <c r="AV459" s="12" t="s">
        <v>86</v>
      </c>
      <c r="AW459" s="12" t="s">
        <v>32</v>
      </c>
      <c r="AX459" s="12" t="s">
        <v>76</v>
      </c>
      <c r="AY459" s="156" t="s">
        <v>350</v>
      </c>
    </row>
    <row r="460" spans="2:51" s="12" customFormat="1" ht="30.6">
      <c r="B460" s="155"/>
      <c r="D460" s="151" t="s">
        <v>361</v>
      </c>
      <c r="E460" s="156" t="s">
        <v>1</v>
      </c>
      <c r="F460" s="157" t="s">
        <v>782</v>
      </c>
      <c r="H460" s="158">
        <v>164.547</v>
      </c>
      <c r="I460" s="159"/>
      <c r="L460" s="155"/>
      <c r="M460" s="160"/>
      <c r="T460" s="161"/>
      <c r="AT460" s="156" t="s">
        <v>361</v>
      </c>
      <c r="AU460" s="156" t="s">
        <v>86</v>
      </c>
      <c r="AV460" s="12" t="s">
        <v>86</v>
      </c>
      <c r="AW460" s="12" t="s">
        <v>32</v>
      </c>
      <c r="AX460" s="12" t="s">
        <v>76</v>
      </c>
      <c r="AY460" s="156" t="s">
        <v>350</v>
      </c>
    </row>
    <row r="461" spans="2:51" s="12" customFormat="1" ht="40.799999999999997">
      <c r="B461" s="155"/>
      <c r="D461" s="151" t="s">
        <v>361</v>
      </c>
      <c r="E461" s="156" t="s">
        <v>1</v>
      </c>
      <c r="F461" s="157" t="s">
        <v>783</v>
      </c>
      <c r="H461" s="158">
        <v>358.72199999999998</v>
      </c>
      <c r="I461" s="159"/>
      <c r="L461" s="155"/>
      <c r="M461" s="160"/>
      <c r="T461" s="161"/>
      <c r="AT461" s="156" t="s">
        <v>361</v>
      </c>
      <c r="AU461" s="156" t="s">
        <v>86</v>
      </c>
      <c r="AV461" s="12" t="s">
        <v>86</v>
      </c>
      <c r="AW461" s="12" t="s">
        <v>32</v>
      </c>
      <c r="AX461" s="12" t="s">
        <v>76</v>
      </c>
      <c r="AY461" s="156" t="s">
        <v>350</v>
      </c>
    </row>
    <row r="462" spans="2:51" s="12" customFormat="1" ht="30.6">
      <c r="B462" s="155"/>
      <c r="D462" s="151" t="s">
        <v>361</v>
      </c>
      <c r="E462" s="156" t="s">
        <v>1</v>
      </c>
      <c r="F462" s="157" t="s">
        <v>784</v>
      </c>
      <c r="H462" s="158">
        <v>57.88</v>
      </c>
      <c r="I462" s="159"/>
      <c r="L462" s="155"/>
      <c r="M462" s="160"/>
      <c r="T462" s="161"/>
      <c r="AT462" s="156" t="s">
        <v>361</v>
      </c>
      <c r="AU462" s="156" t="s">
        <v>86</v>
      </c>
      <c r="AV462" s="12" t="s">
        <v>86</v>
      </c>
      <c r="AW462" s="12" t="s">
        <v>32</v>
      </c>
      <c r="AX462" s="12" t="s">
        <v>76</v>
      </c>
      <c r="AY462" s="156" t="s">
        <v>350</v>
      </c>
    </row>
    <row r="463" spans="2:51" s="12" customFormat="1" ht="40.799999999999997">
      <c r="B463" s="155"/>
      <c r="D463" s="151" t="s">
        <v>361</v>
      </c>
      <c r="E463" s="156" t="s">
        <v>1</v>
      </c>
      <c r="F463" s="157" t="s">
        <v>785</v>
      </c>
      <c r="H463" s="158">
        <v>96.816999999999993</v>
      </c>
      <c r="I463" s="159"/>
      <c r="L463" s="155"/>
      <c r="M463" s="160"/>
      <c r="T463" s="161"/>
      <c r="AT463" s="156" t="s">
        <v>361</v>
      </c>
      <c r="AU463" s="156" t="s">
        <v>86</v>
      </c>
      <c r="AV463" s="12" t="s">
        <v>86</v>
      </c>
      <c r="AW463" s="12" t="s">
        <v>32</v>
      </c>
      <c r="AX463" s="12" t="s">
        <v>76</v>
      </c>
      <c r="AY463" s="156" t="s">
        <v>350</v>
      </c>
    </row>
    <row r="464" spans="2:51" s="12" customFormat="1" ht="40.799999999999997">
      <c r="B464" s="155"/>
      <c r="D464" s="151" t="s">
        <v>361</v>
      </c>
      <c r="E464" s="156" t="s">
        <v>1</v>
      </c>
      <c r="F464" s="157" t="s">
        <v>786</v>
      </c>
      <c r="H464" s="158">
        <v>88.417000000000002</v>
      </c>
      <c r="I464" s="159"/>
      <c r="L464" s="155"/>
      <c r="M464" s="160"/>
      <c r="T464" s="161"/>
      <c r="AT464" s="156" t="s">
        <v>361</v>
      </c>
      <c r="AU464" s="156" t="s">
        <v>86</v>
      </c>
      <c r="AV464" s="12" t="s">
        <v>86</v>
      </c>
      <c r="AW464" s="12" t="s">
        <v>32</v>
      </c>
      <c r="AX464" s="12" t="s">
        <v>76</v>
      </c>
      <c r="AY464" s="156" t="s">
        <v>350</v>
      </c>
    </row>
    <row r="465" spans="2:51" s="12" customFormat="1" ht="40.799999999999997">
      <c r="B465" s="155"/>
      <c r="D465" s="151" t="s">
        <v>361</v>
      </c>
      <c r="E465" s="156" t="s">
        <v>1</v>
      </c>
      <c r="F465" s="157" t="s">
        <v>787</v>
      </c>
      <c r="H465" s="158">
        <v>142.50800000000001</v>
      </c>
      <c r="I465" s="159"/>
      <c r="L465" s="155"/>
      <c r="M465" s="160"/>
      <c r="T465" s="161"/>
      <c r="AT465" s="156" t="s">
        <v>361</v>
      </c>
      <c r="AU465" s="156" t="s">
        <v>86</v>
      </c>
      <c r="AV465" s="12" t="s">
        <v>86</v>
      </c>
      <c r="AW465" s="12" t="s">
        <v>32</v>
      </c>
      <c r="AX465" s="12" t="s">
        <v>76</v>
      </c>
      <c r="AY465" s="156" t="s">
        <v>350</v>
      </c>
    </row>
    <row r="466" spans="2:51" s="12" customFormat="1" ht="30.6">
      <c r="B466" s="155"/>
      <c r="D466" s="151" t="s">
        <v>361</v>
      </c>
      <c r="E466" s="156" t="s">
        <v>1</v>
      </c>
      <c r="F466" s="157" t="s">
        <v>788</v>
      </c>
      <c r="H466" s="158">
        <v>152.16399999999999</v>
      </c>
      <c r="I466" s="159"/>
      <c r="L466" s="155"/>
      <c r="M466" s="160"/>
      <c r="T466" s="161"/>
      <c r="AT466" s="156" t="s">
        <v>361</v>
      </c>
      <c r="AU466" s="156" t="s">
        <v>86</v>
      </c>
      <c r="AV466" s="12" t="s">
        <v>86</v>
      </c>
      <c r="AW466" s="12" t="s">
        <v>32</v>
      </c>
      <c r="AX466" s="12" t="s">
        <v>76</v>
      </c>
      <c r="AY466" s="156" t="s">
        <v>350</v>
      </c>
    </row>
    <row r="467" spans="2:51" s="12" customFormat="1" ht="30.6">
      <c r="B467" s="155"/>
      <c r="D467" s="151" t="s">
        <v>361</v>
      </c>
      <c r="E467" s="156" t="s">
        <v>1</v>
      </c>
      <c r="F467" s="157" t="s">
        <v>789</v>
      </c>
      <c r="H467" s="158">
        <v>122.63800000000001</v>
      </c>
      <c r="I467" s="159"/>
      <c r="L467" s="155"/>
      <c r="M467" s="160"/>
      <c r="T467" s="161"/>
      <c r="AT467" s="156" t="s">
        <v>361</v>
      </c>
      <c r="AU467" s="156" t="s">
        <v>86</v>
      </c>
      <c r="AV467" s="12" t="s">
        <v>86</v>
      </c>
      <c r="AW467" s="12" t="s">
        <v>32</v>
      </c>
      <c r="AX467" s="12" t="s">
        <v>76</v>
      </c>
      <c r="AY467" s="156" t="s">
        <v>350</v>
      </c>
    </row>
    <row r="468" spans="2:51" s="12" customFormat="1" ht="40.799999999999997">
      <c r="B468" s="155"/>
      <c r="D468" s="151" t="s">
        <v>361</v>
      </c>
      <c r="E468" s="156" t="s">
        <v>1</v>
      </c>
      <c r="F468" s="157" t="s">
        <v>790</v>
      </c>
      <c r="H468" s="158">
        <v>105.265</v>
      </c>
      <c r="I468" s="159"/>
      <c r="L468" s="155"/>
      <c r="M468" s="160"/>
      <c r="T468" s="161"/>
      <c r="AT468" s="156" t="s">
        <v>361</v>
      </c>
      <c r="AU468" s="156" t="s">
        <v>86</v>
      </c>
      <c r="AV468" s="12" t="s">
        <v>86</v>
      </c>
      <c r="AW468" s="12" t="s">
        <v>32</v>
      </c>
      <c r="AX468" s="12" t="s">
        <v>76</v>
      </c>
      <c r="AY468" s="156" t="s">
        <v>350</v>
      </c>
    </row>
    <row r="469" spans="2:51" s="12" customFormat="1" ht="40.799999999999997">
      <c r="B469" s="155"/>
      <c r="D469" s="151" t="s">
        <v>361</v>
      </c>
      <c r="E469" s="156" t="s">
        <v>1</v>
      </c>
      <c r="F469" s="157" t="s">
        <v>791</v>
      </c>
      <c r="H469" s="158">
        <v>91.222999999999999</v>
      </c>
      <c r="I469" s="159"/>
      <c r="L469" s="155"/>
      <c r="M469" s="160"/>
      <c r="T469" s="161"/>
      <c r="AT469" s="156" t="s">
        <v>361</v>
      </c>
      <c r="AU469" s="156" t="s">
        <v>86</v>
      </c>
      <c r="AV469" s="12" t="s">
        <v>86</v>
      </c>
      <c r="AW469" s="12" t="s">
        <v>32</v>
      </c>
      <c r="AX469" s="12" t="s">
        <v>76</v>
      </c>
      <c r="AY469" s="156" t="s">
        <v>350</v>
      </c>
    </row>
    <row r="470" spans="2:51" s="12" customFormat="1" ht="30.6">
      <c r="B470" s="155"/>
      <c r="D470" s="151" t="s">
        <v>361</v>
      </c>
      <c r="E470" s="156" t="s">
        <v>1</v>
      </c>
      <c r="F470" s="157" t="s">
        <v>792</v>
      </c>
      <c r="H470" s="158">
        <v>46.670999999999999</v>
      </c>
      <c r="I470" s="159"/>
      <c r="L470" s="155"/>
      <c r="M470" s="160"/>
      <c r="T470" s="161"/>
      <c r="AT470" s="156" t="s">
        <v>361</v>
      </c>
      <c r="AU470" s="156" t="s">
        <v>86</v>
      </c>
      <c r="AV470" s="12" t="s">
        <v>86</v>
      </c>
      <c r="AW470" s="12" t="s">
        <v>32</v>
      </c>
      <c r="AX470" s="12" t="s">
        <v>76</v>
      </c>
      <c r="AY470" s="156" t="s">
        <v>350</v>
      </c>
    </row>
    <row r="471" spans="2:51" s="12" customFormat="1" ht="20.399999999999999">
      <c r="B471" s="155"/>
      <c r="D471" s="151" t="s">
        <v>361</v>
      </c>
      <c r="E471" s="156" t="s">
        <v>1</v>
      </c>
      <c r="F471" s="157" t="s">
        <v>793</v>
      </c>
      <c r="H471" s="158">
        <v>72.512</v>
      </c>
      <c r="I471" s="159"/>
      <c r="L471" s="155"/>
      <c r="M471" s="160"/>
      <c r="T471" s="161"/>
      <c r="AT471" s="156" t="s">
        <v>361</v>
      </c>
      <c r="AU471" s="156" t="s">
        <v>86</v>
      </c>
      <c r="AV471" s="12" t="s">
        <v>86</v>
      </c>
      <c r="AW471" s="12" t="s">
        <v>32</v>
      </c>
      <c r="AX471" s="12" t="s">
        <v>76</v>
      </c>
      <c r="AY471" s="156" t="s">
        <v>350</v>
      </c>
    </row>
    <row r="472" spans="2:51" s="15" customFormat="1" ht="10.199999999999999">
      <c r="B472" s="175"/>
      <c r="D472" s="151" t="s">
        <v>361</v>
      </c>
      <c r="E472" s="176" t="s">
        <v>281</v>
      </c>
      <c r="F472" s="177" t="s">
        <v>755</v>
      </c>
      <c r="H472" s="178">
        <v>2993.1379999999999</v>
      </c>
      <c r="I472" s="179"/>
      <c r="L472" s="175"/>
      <c r="M472" s="180"/>
      <c r="T472" s="181"/>
      <c r="AT472" s="176" t="s">
        <v>361</v>
      </c>
      <c r="AU472" s="176" t="s">
        <v>86</v>
      </c>
      <c r="AV472" s="15" t="s">
        <v>371</v>
      </c>
      <c r="AW472" s="15" t="s">
        <v>32</v>
      </c>
      <c r="AX472" s="15" t="s">
        <v>76</v>
      </c>
      <c r="AY472" s="176" t="s">
        <v>350</v>
      </c>
    </row>
    <row r="473" spans="2:51" s="12" customFormat="1" ht="30.6">
      <c r="B473" s="155"/>
      <c r="D473" s="151" t="s">
        <v>361</v>
      </c>
      <c r="E473" s="156" t="s">
        <v>1</v>
      </c>
      <c r="F473" s="157" t="s">
        <v>794</v>
      </c>
      <c r="H473" s="158">
        <v>168.49799999999999</v>
      </c>
      <c r="I473" s="159"/>
      <c r="L473" s="155"/>
      <c r="M473" s="160"/>
      <c r="T473" s="161"/>
      <c r="AT473" s="156" t="s">
        <v>361</v>
      </c>
      <c r="AU473" s="156" t="s">
        <v>86</v>
      </c>
      <c r="AV473" s="12" t="s">
        <v>86</v>
      </c>
      <c r="AW473" s="12" t="s">
        <v>32</v>
      </c>
      <c r="AX473" s="12" t="s">
        <v>76</v>
      </c>
      <c r="AY473" s="156" t="s">
        <v>350</v>
      </c>
    </row>
    <row r="474" spans="2:51" s="12" customFormat="1" ht="40.799999999999997">
      <c r="B474" s="155"/>
      <c r="D474" s="151" t="s">
        <v>361</v>
      </c>
      <c r="E474" s="156" t="s">
        <v>1</v>
      </c>
      <c r="F474" s="157" t="s">
        <v>795</v>
      </c>
      <c r="H474" s="158">
        <v>178.53299999999999</v>
      </c>
      <c r="I474" s="159"/>
      <c r="L474" s="155"/>
      <c r="M474" s="160"/>
      <c r="T474" s="161"/>
      <c r="AT474" s="156" t="s">
        <v>361</v>
      </c>
      <c r="AU474" s="156" t="s">
        <v>86</v>
      </c>
      <c r="AV474" s="12" t="s">
        <v>86</v>
      </c>
      <c r="AW474" s="12" t="s">
        <v>32</v>
      </c>
      <c r="AX474" s="12" t="s">
        <v>76</v>
      </c>
      <c r="AY474" s="156" t="s">
        <v>350</v>
      </c>
    </row>
    <row r="475" spans="2:51" s="12" customFormat="1" ht="20.399999999999999">
      <c r="B475" s="155"/>
      <c r="D475" s="151" t="s">
        <v>361</v>
      </c>
      <c r="E475" s="156" t="s">
        <v>1</v>
      </c>
      <c r="F475" s="157" t="s">
        <v>796</v>
      </c>
      <c r="H475" s="158">
        <v>110.72499999999999</v>
      </c>
      <c r="I475" s="159"/>
      <c r="L475" s="155"/>
      <c r="M475" s="160"/>
      <c r="T475" s="161"/>
      <c r="AT475" s="156" t="s">
        <v>361</v>
      </c>
      <c r="AU475" s="156" t="s">
        <v>86</v>
      </c>
      <c r="AV475" s="12" t="s">
        <v>86</v>
      </c>
      <c r="AW475" s="12" t="s">
        <v>32</v>
      </c>
      <c r="AX475" s="12" t="s">
        <v>76</v>
      </c>
      <c r="AY475" s="156" t="s">
        <v>350</v>
      </c>
    </row>
    <row r="476" spans="2:51" s="12" customFormat="1" ht="30.6">
      <c r="B476" s="155"/>
      <c r="D476" s="151" t="s">
        <v>361</v>
      </c>
      <c r="E476" s="156" t="s">
        <v>1</v>
      </c>
      <c r="F476" s="157" t="s">
        <v>797</v>
      </c>
      <c r="H476" s="158">
        <v>167.72399999999999</v>
      </c>
      <c r="I476" s="159"/>
      <c r="L476" s="155"/>
      <c r="M476" s="160"/>
      <c r="T476" s="161"/>
      <c r="AT476" s="156" t="s">
        <v>361</v>
      </c>
      <c r="AU476" s="156" t="s">
        <v>86</v>
      </c>
      <c r="AV476" s="12" t="s">
        <v>86</v>
      </c>
      <c r="AW476" s="12" t="s">
        <v>32</v>
      </c>
      <c r="AX476" s="12" t="s">
        <v>76</v>
      </c>
      <c r="AY476" s="156" t="s">
        <v>350</v>
      </c>
    </row>
    <row r="477" spans="2:51" s="15" customFormat="1" ht="10.199999999999999">
      <c r="B477" s="175"/>
      <c r="D477" s="151" t="s">
        <v>361</v>
      </c>
      <c r="E477" s="176" t="s">
        <v>283</v>
      </c>
      <c r="F477" s="177" t="s">
        <v>755</v>
      </c>
      <c r="H477" s="178">
        <v>625.48</v>
      </c>
      <c r="I477" s="179"/>
      <c r="L477" s="175"/>
      <c r="M477" s="180"/>
      <c r="T477" s="181"/>
      <c r="AT477" s="176" t="s">
        <v>361</v>
      </c>
      <c r="AU477" s="176" t="s">
        <v>86</v>
      </c>
      <c r="AV477" s="15" t="s">
        <v>371</v>
      </c>
      <c r="AW477" s="15" t="s">
        <v>32</v>
      </c>
      <c r="AX477" s="15" t="s">
        <v>76</v>
      </c>
      <c r="AY477" s="176" t="s">
        <v>350</v>
      </c>
    </row>
    <row r="478" spans="2:51" s="12" customFormat="1" ht="20.399999999999999">
      <c r="B478" s="155"/>
      <c r="D478" s="151" t="s">
        <v>361</v>
      </c>
      <c r="E478" s="156" t="s">
        <v>1</v>
      </c>
      <c r="F478" s="157" t="s">
        <v>798</v>
      </c>
      <c r="H478" s="158">
        <v>928.99599999999998</v>
      </c>
      <c r="I478" s="159"/>
      <c r="L478" s="155"/>
      <c r="M478" s="160"/>
      <c r="T478" s="161"/>
      <c r="AT478" s="156" t="s">
        <v>361</v>
      </c>
      <c r="AU478" s="156" t="s">
        <v>86</v>
      </c>
      <c r="AV478" s="12" t="s">
        <v>86</v>
      </c>
      <c r="AW478" s="12" t="s">
        <v>32</v>
      </c>
      <c r="AX478" s="12" t="s">
        <v>76</v>
      </c>
      <c r="AY478" s="156" t="s">
        <v>350</v>
      </c>
    </row>
    <row r="479" spans="2:51" s="12" customFormat="1" ht="30.6">
      <c r="B479" s="155"/>
      <c r="D479" s="151" t="s">
        <v>361</v>
      </c>
      <c r="E479" s="156" t="s">
        <v>1</v>
      </c>
      <c r="F479" s="157" t="s">
        <v>799</v>
      </c>
      <c r="H479" s="158">
        <v>63.329000000000001</v>
      </c>
      <c r="I479" s="159"/>
      <c r="L479" s="155"/>
      <c r="M479" s="160"/>
      <c r="T479" s="161"/>
      <c r="AT479" s="156" t="s">
        <v>361</v>
      </c>
      <c r="AU479" s="156" t="s">
        <v>86</v>
      </c>
      <c r="AV479" s="12" t="s">
        <v>86</v>
      </c>
      <c r="AW479" s="12" t="s">
        <v>32</v>
      </c>
      <c r="AX479" s="12" t="s">
        <v>76</v>
      </c>
      <c r="AY479" s="156" t="s">
        <v>350</v>
      </c>
    </row>
    <row r="480" spans="2:51" s="12" customFormat="1" ht="30.6">
      <c r="B480" s="155"/>
      <c r="D480" s="151" t="s">
        <v>361</v>
      </c>
      <c r="E480" s="156" t="s">
        <v>1</v>
      </c>
      <c r="F480" s="157" t="s">
        <v>800</v>
      </c>
      <c r="H480" s="158">
        <v>154.25</v>
      </c>
      <c r="I480" s="159"/>
      <c r="L480" s="155"/>
      <c r="M480" s="160"/>
      <c r="T480" s="161"/>
      <c r="AT480" s="156" t="s">
        <v>361</v>
      </c>
      <c r="AU480" s="156" t="s">
        <v>86</v>
      </c>
      <c r="AV480" s="12" t="s">
        <v>86</v>
      </c>
      <c r="AW480" s="12" t="s">
        <v>32</v>
      </c>
      <c r="AX480" s="12" t="s">
        <v>76</v>
      </c>
      <c r="AY480" s="156" t="s">
        <v>350</v>
      </c>
    </row>
    <row r="481" spans="2:65" s="12" customFormat="1" ht="20.399999999999999">
      <c r="B481" s="155"/>
      <c r="D481" s="151" t="s">
        <v>361</v>
      </c>
      <c r="E481" s="156" t="s">
        <v>1</v>
      </c>
      <c r="F481" s="157" t="s">
        <v>801</v>
      </c>
      <c r="H481" s="158">
        <v>76.751999999999995</v>
      </c>
      <c r="I481" s="159"/>
      <c r="L481" s="155"/>
      <c r="M481" s="160"/>
      <c r="T481" s="161"/>
      <c r="AT481" s="156" t="s">
        <v>361</v>
      </c>
      <c r="AU481" s="156" t="s">
        <v>86</v>
      </c>
      <c r="AV481" s="12" t="s">
        <v>86</v>
      </c>
      <c r="AW481" s="12" t="s">
        <v>32</v>
      </c>
      <c r="AX481" s="12" t="s">
        <v>76</v>
      </c>
      <c r="AY481" s="156" t="s">
        <v>350</v>
      </c>
    </row>
    <row r="482" spans="2:65" s="12" customFormat="1" ht="30.6">
      <c r="B482" s="155"/>
      <c r="D482" s="151" t="s">
        <v>361</v>
      </c>
      <c r="E482" s="156" t="s">
        <v>1</v>
      </c>
      <c r="F482" s="157" t="s">
        <v>802</v>
      </c>
      <c r="H482" s="158">
        <v>55.44</v>
      </c>
      <c r="I482" s="159"/>
      <c r="L482" s="155"/>
      <c r="M482" s="160"/>
      <c r="T482" s="161"/>
      <c r="AT482" s="156" t="s">
        <v>361</v>
      </c>
      <c r="AU482" s="156" t="s">
        <v>86</v>
      </c>
      <c r="AV482" s="12" t="s">
        <v>86</v>
      </c>
      <c r="AW482" s="12" t="s">
        <v>32</v>
      </c>
      <c r="AX482" s="12" t="s">
        <v>76</v>
      </c>
      <c r="AY482" s="156" t="s">
        <v>350</v>
      </c>
    </row>
    <row r="483" spans="2:65" s="12" customFormat="1" ht="10.199999999999999">
      <c r="B483" s="155"/>
      <c r="D483" s="151" t="s">
        <v>361</v>
      </c>
      <c r="E483" s="156" t="s">
        <v>1</v>
      </c>
      <c r="F483" s="157" t="s">
        <v>803</v>
      </c>
      <c r="H483" s="158">
        <v>11.563000000000001</v>
      </c>
      <c r="I483" s="159"/>
      <c r="L483" s="155"/>
      <c r="M483" s="160"/>
      <c r="T483" s="161"/>
      <c r="AT483" s="156" t="s">
        <v>361</v>
      </c>
      <c r="AU483" s="156" t="s">
        <v>86</v>
      </c>
      <c r="AV483" s="12" t="s">
        <v>86</v>
      </c>
      <c r="AW483" s="12" t="s">
        <v>32</v>
      </c>
      <c r="AX483" s="12" t="s">
        <v>76</v>
      </c>
      <c r="AY483" s="156" t="s">
        <v>350</v>
      </c>
    </row>
    <row r="484" spans="2:65" s="13" customFormat="1" ht="10.199999999999999">
      <c r="B484" s="162"/>
      <c r="D484" s="151" t="s">
        <v>361</v>
      </c>
      <c r="E484" s="163" t="s">
        <v>1</v>
      </c>
      <c r="F484" s="164" t="s">
        <v>364</v>
      </c>
      <c r="H484" s="165">
        <v>5169.6670000000004</v>
      </c>
      <c r="I484" s="166"/>
      <c r="L484" s="162"/>
      <c r="M484" s="167"/>
      <c r="T484" s="168"/>
      <c r="AT484" s="163" t="s">
        <v>361</v>
      </c>
      <c r="AU484" s="163" t="s">
        <v>86</v>
      </c>
      <c r="AV484" s="13" t="s">
        <v>357</v>
      </c>
      <c r="AW484" s="13" t="s">
        <v>32</v>
      </c>
      <c r="AX484" s="13" t="s">
        <v>84</v>
      </c>
      <c r="AY484" s="163" t="s">
        <v>350</v>
      </c>
    </row>
    <row r="485" spans="2:65" s="1" customFormat="1" ht="16.5" customHeight="1">
      <c r="B485" s="32"/>
      <c r="C485" s="138" t="s">
        <v>804</v>
      </c>
      <c r="D485" s="138" t="s">
        <v>352</v>
      </c>
      <c r="E485" s="139" t="s">
        <v>805</v>
      </c>
      <c r="F485" s="140" t="s">
        <v>806</v>
      </c>
      <c r="G485" s="141" t="s">
        <v>355</v>
      </c>
      <c r="H485" s="142">
        <v>3349.8589999999999</v>
      </c>
      <c r="I485" s="143"/>
      <c r="J485" s="144">
        <f>ROUND(I485*H485,2)</f>
        <v>0</v>
      </c>
      <c r="K485" s="140" t="s">
        <v>385</v>
      </c>
      <c r="L485" s="32"/>
      <c r="M485" s="145" t="s">
        <v>1</v>
      </c>
      <c r="N485" s="146" t="s">
        <v>41</v>
      </c>
      <c r="P485" s="147">
        <f>O485*H485</f>
        <v>0</v>
      </c>
      <c r="Q485" s="147">
        <v>0</v>
      </c>
      <c r="R485" s="147">
        <f>Q485*H485</f>
        <v>0</v>
      </c>
      <c r="S485" s="147">
        <v>1.4E-2</v>
      </c>
      <c r="T485" s="148">
        <f>S485*H485</f>
        <v>46.898026000000002</v>
      </c>
      <c r="AR485" s="149" t="s">
        <v>357</v>
      </c>
      <c r="AT485" s="149" t="s">
        <v>352</v>
      </c>
      <c r="AU485" s="149" t="s">
        <v>86</v>
      </c>
      <c r="AY485" s="17" t="s">
        <v>350</v>
      </c>
      <c r="BE485" s="150">
        <f>IF(N485="základní",J485,0)</f>
        <v>0</v>
      </c>
      <c r="BF485" s="150">
        <f>IF(N485="snížená",J485,0)</f>
        <v>0</v>
      </c>
      <c r="BG485" s="150">
        <f>IF(N485="zákl. přenesená",J485,0)</f>
        <v>0</v>
      </c>
      <c r="BH485" s="150">
        <f>IF(N485="sníž. přenesená",J485,0)</f>
        <v>0</v>
      </c>
      <c r="BI485" s="150">
        <f>IF(N485="nulová",J485,0)</f>
        <v>0</v>
      </c>
      <c r="BJ485" s="17" t="s">
        <v>84</v>
      </c>
      <c r="BK485" s="150">
        <f>ROUND(I485*H485,2)</f>
        <v>0</v>
      </c>
      <c r="BL485" s="17" t="s">
        <v>357</v>
      </c>
      <c r="BM485" s="149" t="s">
        <v>807</v>
      </c>
    </row>
    <row r="486" spans="2:65" s="1" customFormat="1" ht="19.2">
      <c r="B486" s="32"/>
      <c r="D486" s="151" t="s">
        <v>359</v>
      </c>
      <c r="F486" s="152" t="s">
        <v>808</v>
      </c>
      <c r="I486" s="153"/>
      <c r="L486" s="32"/>
      <c r="M486" s="154"/>
      <c r="T486" s="56"/>
      <c r="AT486" s="17" t="s">
        <v>359</v>
      </c>
      <c r="AU486" s="17" t="s">
        <v>86</v>
      </c>
    </row>
    <row r="487" spans="2:65" s="14" customFormat="1" ht="10.199999999999999">
      <c r="B487" s="169"/>
      <c r="D487" s="151" t="s">
        <v>361</v>
      </c>
      <c r="E487" s="170" t="s">
        <v>1</v>
      </c>
      <c r="F487" s="171" t="s">
        <v>809</v>
      </c>
      <c r="H487" s="170" t="s">
        <v>1</v>
      </c>
      <c r="I487" s="172"/>
      <c r="L487" s="169"/>
      <c r="M487" s="173"/>
      <c r="T487" s="174"/>
      <c r="AT487" s="170" t="s">
        <v>361</v>
      </c>
      <c r="AU487" s="170" t="s">
        <v>86</v>
      </c>
      <c r="AV487" s="14" t="s">
        <v>84</v>
      </c>
      <c r="AW487" s="14" t="s">
        <v>32</v>
      </c>
      <c r="AX487" s="14" t="s">
        <v>76</v>
      </c>
      <c r="AY487" s="170" t="s">
        <v>350</v>
      </c>
    </row>
    <row r="488" spans="2:65" s="12" customFormat="1" ht="10.199999999999999">
      <c r="B488" s="155"/>
      <c r="D488" s="151" t="s">
        <v>361</v>
      </c>
      <c r="E488" s="156" t="s">
        <v>1</v>
      </c>
      <c r="F488" s="157" t="s">
        <v>810</v>
      </c>
      <c r="H488" s="158">
        <v>260.71899999999999</v>
      </c>
      <c r="I488" s="159"/>
      <c r="L488" s="155"/>
      <c r="M488" s="160"/>
      <c r="T488" s="161"/>
      <c r="AT488" s="156" t="s">
        <v>361</v>
      </c>
      <c r="AU488" s="156" t="s">
        <v>86</v>
      </c>
      <c r="AV488" s="12" t="s">
        <v>86</v>
      </c>
      <c r="AW488" s="12" t="s">
        <v>32</v>
      </c>
      <c r="AX488" s="12" t="s">
        <v>76</v>
      </c>
      <c r="AY488" s="156" t="s">
        <v>350</v>
      </c>
    </row>
    <row r="489" spans="2:65" s="12" customFormat="1" ht="10.199999999999999">
      <c r="B489" s="155"/>
      <c r="D489" s="151" t="s">
        <v>361</v>
      </c>
      <c r="E489" s="156" t="s">
        <v>1</v>
      </c>
      <c r="F489" s="157" t="s">
        <v>811</v>
      </c>
      <c r="H489" s="158">
        <v>2993.1379999999999</v>
      </c>
      <c r="I489" s="159"/>
      <c r="L489" s="155"/>
      <c r="M489" s="160"/>
      <c r="T489" s="161"/>
      <c r="AT489" s="156" t="s">
        <v>361</v>
      </c>
      <c r="AU489" s="156" t="s">
        <v>86</v>
      </c>
      <c r="AV489" s="12" t="s">
        <v>86</v>
      </c>
      <c r="AW489" s="12" t="s">
        <v>32</v>
      </c>
      <c r="AX489" s="12" t="s">
        <v>76</v>
      </c>
      <c r="AY489" s="156" t="s">
        <v>350</v>
      </c>
    </row>
    <row r="490" spans="2:65" s="12" customFormat="1" ht="10.199999999999999">
      <c r="B490" s="155"/>
      <c r="D490" s="151" t="s">
        <v>361</v>
      </c>
      <c r="E490" s="156" t="s">
        <v>1</v>
      </c>
      <c r="F490" s="157" t="s">
        <v>812</v>
      </c>
      <c r="H490" s="158">
        <v>96.001999999999995</v>
      </c>
      <c r="I490" s="159"/>
      <c r="L490" s="155"/>
      <c r="M490" s="160"/>
      <c r="T490" s="161"/>
      <c r="AT490" s="156" t="s">
        <v>361</v>
      </c>
      <c r="AU490" s="156" t="s">
        <v>86</v>
      </c>
      <c r="AV490" s="12" t="s">
        <v>86</v>
      </c>
      <c r="AW490" s="12" t="s">
        <v>32</v>
      </c>
      <c r="AX490" s="12" t="s">
        <v>76</v>
      </c>
      <c r="AY490" s="156" t="s">
        <v>350</v>
      </c>
    </row>
    <row r="491" spans="2:65" s="13" customFormat="1" ht="10.199999999999999">
      <c r="B491" s="162"/>
      <c r="D491" s="151" t="s">
        <v>361</v>
      </c>
      <c r="E491" s="163" t="s">
        <v>1</v>
      </c>
      <c r="F491" s="164" t="s">
        <v>364</v>
      </c>
      <c r="H491" s="165">
        <v>3349.8589999999999</v>
      </c>
      <c r="I491" s="166"/>
      <c r="L491" s="162"/>
      <c r="M491" s="167"/>
      <c r="T491" s="168"/>
      <c r="AT491" s="163" t="s">
        <v>361</v>
      </c>
      <c r="AU491" s="163" t="s">
        <v>86</v>
      </c>
      <c r="AV491" s="13" t="s">
        <v>357</v>
      </c>
      <c r="AW491" s="13" t="s">
        <v>32</v>
      </c>
      <c r="AX491" s="13" t="s">
        <v>84</v>
      </c>
      <c r="AY491" s="163" t="s">
        <v>350</v>
      </c>
    </row>
    <row r="492" spans="2:65" s="1" customFormat="1" ht="21.75" customHeight="1">
      <c r="B492" s="32"/>
      <c r="C492" s="138" t="s">
        <v>813</v>
      </c>
      <c r="D492" s="138" t="s">
        <v>352</v>
      </c>
      <c r="E492" s="139" t="s">
        <v>814</v>
      </c>
      <c r="F492" s="140" t="s">
        <v>815</v>
      </c>
      <c r="G492" s="141" t="s">
        <v>355</v>
      </c>
      <c r="H492" s="142">
        <v>1667.0450000000001</v>
      </c>
      <c r="I492" s="143"/>
      <c r="J492" s="144">
        <f>ROUND(I492*H492,2)</f>
        <v>0</v>
      </c>
      <c r="K492" s="140" t="s">
        <v>385</v>
      </c>
      <c r="L492" s="32"/>
      <c r="M492" s="145" t="s">
        <v>1</v>
      </c>
      <c r="N492" s="146" t="s">
        <v>41</v>
      </c>
      <c r="P492" s="147">
        <f>O492*H492</f>
        <v>0</v>
      </c>
      <c r="Q492" s="147">
        <v>0</v>
      </c>
      <c r="R492" s="147">
        <f>Q492*H492</f>
        <v>0</v>
      </c>
      <c r="S492" s="147">
        <v>1.4E-2</v>
      </c>
      <c r="T492" s="148">
        <f>S492*H492</f>
        <v>23.338630000000002</v>
      </c>
      <c r="AR492" s="149" t="s">
        <v>357</v>
      </c>
      <c r="AT492" s="149" t="s">
        <v>352</v>
      </c>
      <c r="AU492" s="149" t="s">
        <v>86</v>
      </c>
      <c r="AY492" s="17" t="s">
        <v>350</v>
      </c>
      <c r="BE492" s="150">
        <f>IF(N492="základní",J492,0)</f>
        <v>0</v>
      </c>
      <c r="BF492" s="150">
        <f>IF(N492="snížená",J492,0)</f>
        <v>0</v>
      </c>
      <c r="BG492" s="150">
        <f>IF(N492="zákl. přenesená",J492,0)</f>
        <v>0</v>
      </c>
      <c r="BH492" s="150">
        <f>IF(N492="sníž. přenesená",J492,0)</f>
        <v>0</v>
      </c>
      <c r="BI492" s="150">
        <f>IF(N492="nulová",J492,0)</f>
        <v>0</v>
      </c>
      <c r="BJ492" s="17" t="s">
        <v>84</v>
      </c>
      <c r="BK492" s="150">
        <f>ROUND(I492*H492,2)</f>
        <v>0</v>
      </c>
      <c r="BL492" s="17" t="s">
        <v>357</v>
      </c>
      <c r="BM492" s="149" t="s">
        <v>816</v>
      </c>
    </row>
    <row r="493" spans="2:65" s="1" customFormat="1" ht="19.2">
      <c r="B493" s="32"/>
      <c r="D493" s="151" t="s">
        <v>359</v>
      </c>
      <c r="F493" s="152" t="s">
        <v>817</v>
      </c>
      <c r="I493" s="153"/>
      <c r="L493" s="32"/>
      <c r="M493" s="154"/>
      <c r="T493" s="56"/>
      <c r="AT493" s="17" t="s">
        <v>359</v>
      </c>
      <c r="AU493" s="17" t="s">
        <v>86</v>
      </c>
    </row>
    <row r="494" spans="2:65" s="14" customFormat="1" ht="10.199999999999999">
      <c r="B494" s="169"/>
      <c r="D494" s="151" t="s">
        <v>361</v>
      </c>
      <c r="E494" s="170" t="s">
        <v>1</v>
      </c>
      <c r="F494" s="171" t="s">
        <v>809</v>
      </c>
      <c r="H494" s="170" t="s">
        <v>1</v>
      </c>
      <c r="I494" s="172"/>
      <c r="L494" s="169"/>
      <c r="M494" s="173"/>
      <c r="T494" s="174"/>
      <c r="AT494" s="170" t="s">
        <v>361</v>
      </c>
      <c r="AU494" s="170" t="s">
        <v>86</v>
      </c>
      <c r="AV494" s="14" t="s">
        <v>84</v>
      </c>
      <c r="AW494" s="14" t="s">
        <v>32</v>
      </c>
      <c r="AX494" s="14" t="s">
        <v>76</v>
      </c>
      <c r="AY494" s="170" t="s">
        <v>350</v>
      </c>
    </row>
    <row r="495" spans="2:65" s="12" customFormat="1" ht="10.199999999999999">
      <c r="B495" s="155"/>
      <c r="D495" s="151" t="s">
        <v>361</v>
      </c>
      <c r="E495" s="156" t="s">
        <v>1</v>
      </c>
      <c r="F495" s="157" t="s">
        <v>818</v>
      </c>
      <c r="H495" s="158">
        <v>625.48</v>
      </c>
      <c r="I495" s="159"/>
      <c r="L495" s="155"/>
      <c r="M495" s="160"/>
      <c r="T495" s="161"/>
      <c r="AT495" s="156" t="s">
        <v>361</v>
      </c>
      <c r="AU495" s="156" t="s">
        <v>86</v>
      </c>
      <c r="AV495" s="12" t="s">
        <v>86</v>
      </c>
      <c r="AW495" s="12" t="s">
        <v>32</v>
      </c>
      <c r="AX495" s="12" t="s">
        <v>76</v>
      </c>
      <c r="AY495" s="156" t="s">
        <v>350</v>
      </c>
    </row>
    <row r="496" spans="2:65" s="12" customFormat="1" ht="10.199999999999999">
      <c r="B496" s="155"/>
      <c r="D496" s="151" t="s">
        <v>361</v>
      </c>
      <c r="E496" s="156" t="s">
        <v>1</v>
      </c>
      <c r="F496" s="157" t="s">
        <v>819</v>
      </c>
      <c r="H496" s="158">
        <v>34.299999999999997</v>
      </c>
      <c r="I496" s="159"/>
      <c r="L496" s="155"/>
      <c r="M496" s="160"/>
      <c r="T496" s="161"/>
      <c r="AT496" s="156" t="s">
        <v>361</v>
      </c>
      <c r="AU496" s="156" t="s">
        <v>86</v>
      </c>
      <c r="AV496" s="12" t="s">
        <v>86</v>
      </c>
      <c r="AW496" s="12" t="s">
        <v>32</v>
      </c>
      <c r="AX496" s="12" t="s">
        <v>76</v>
      </c>
      <c r="AY496" s="156" t="s">
        <v>350</v>
      </c>
    </row>
    <row r="497" spans="2:65" s="12" customFormat="1" ht="10.199999999999999">
      <c r="B497" s="155"/>
      <c r="D497" s="151" t="s">
        <v>361</v>
      </c>
      <c r="E497" s="156" t="s">
        <v>1</v>
      </c>
      <c r="F497" s="157" t="s">
        <v>820</v>
      </c>
      <c r="H497" s="158">
        <v>1007.265</v>
      </c>
      <c r="I497" s="159"/>
      <c r="L497" s="155"/>
      <c r="M497" s="160"/>
      <c r="T497" s="161"/>
      <c r="AT497" s="156" t="s">
        <v>361</v>
      </c>
      <c r="AU497" s="156" t="s">
        <v>86</v>
      </c>
      <c r="AV497" s="12" t="s">
        <v>86</v>
      </c>
      <c r="AW497" s="12" t="s">
        <v>32</v>
      </c>
      <c r="AX497" s="12" t="s">
        <v>76</v>
      </c>
      <c r="AY497" s="156" t="s">
        <v>350</v>
      </c>
    </row>
    <row r="498" spans="2:65" s="13" customFormat="1" ht="10.199999999999999">
      <c r="B498" s="162"/>
      <c r="D498" s="151" t="s">
        <v>361</v>
      </c>
      <c r="E498" s="163" t="s">
        <v>1</v>
      </c>
      <c r="F498" s="164" t="s">
        <v>364</v>
      </c>
      <c r="H498" s="165">
        <v>1667.0450000000001</v>
      </c>
      <c r="I498" s="166"/>
      <c r="L498" s="162"/>
      <c r="M498" s="167"/>
      <c r="T498" s="168"/>
      <c r="AT498" s="163" t="s">
        <v>361</v>
      </c>
      <c r="AU498" s="163" t="s">
        <v>86</v>
      </c>
      <c r="AV498" s="13" t="s">
        <v>357</v>
      </c>
      <c r="AW498" s="13" t="s">
        <v>32</v>
      </c>
      <c r="AX498" s="13" t="s">
        <v>84</v>
      </c>
      <c r="AY498" s="163" t="s">
        <v>350</v>
      </c>
    </row>
    <row r="499" spans="2:65" s="1" customFormat="1" ht="24.15" customHeight="1">
      <c r="B499" s="32"/>
      <c r="C499" s="138" t="s">
        <v>821</v>
      </c>
      <c r="D499" s="138" t="s">
        <v>352</v>
      </c>
      <c r="E499" s="139" t="s">
        <v>822</v>
      </c>
      <c r="F499" s="140" t="s">
        <v>823</v>
      </c>
      <c r="G499" s="141" t="s">
        <v>355</v>
      </c>
      <c r="H499" s="142">
        <v>957.98800000000006</v>
      </c>
      <c r="I499" s="143"/>
      <c r="J499" s="144">
        <f>ROUND(I499*H499,2)</f>
        <v>0</v>
      </c>
      <c r="K499" s="140" t="s">
        <v>356</v>
      </c>
      <c r="L499" s="32"/>
      <c r="M499" s="145" t="s">
        <v>1</v>
      </c>
      <c r="N499" s="146" t="s">
        <v>41</v>
      </c>
      <c r="P499" s="147">
        <f>O499*H499</f>
        <v>0</v>
      </c>
      <c r="Q499" s="147">
        <v>0</v>
      </c>
      <c r="R499" s="147">
        <f>Q499*H499</f>
        <v>0</v>
      </c>
      <c r="S499" s="147">
        <v>2.9000000000000001E-2</v>
      </c>
      <c r="T499" s="148">
        <f>S499*H499</f>
        <v>27.781652000000005</v>
      </c>
      <c r="AR499" s="149" t="s">
        <v>357</v>
      </c>
      <c r="AT499" s="149" t="s">
        <v>352</v>
      </c>
      <c r="AU499" s="149" t="s">
        <v>86</v>
      </c>
      <c r="AY499" s="17" t="s">
        <v>350</v>
      </c>
      <c r="BE499" s="150">
        <f>IF(N499="základní",J499,0)</f>
        <v>0</v>
      </c>
      <c r="BF499" s="150">
        <f>IF(N499="snížená",J499,0)</f>
        <v>0</v>
      </c>
      <c r="BG499" s="150">
        <f>IF(N499="zákl. přenesená",J499,0)</f>
        <v>0</v>
      </c>
      <c r="BH499" s="150">
        <f>IF(N499="sníž. přenesená",J499,0)</f>
        <v>0</v>
      </c>
      <c r="BI499" s="150">
        <f>IF(N499="nulová",J499,0)</f>
        <v>0</v>
      </c>
      <c r="BJ499" s="17" t="s">
        <v>84</v>
      </c>
      <c r="BK499" s="150">
        <f>ROUND(I499*H499,2)</f>
        <v>0</v>
      </c>
      <c r="BL499" s="17" t="s">
        <v>357</v>
      </c>
      <c r="BM499" s="149" t="s">
        <v>824</v>
      </c>
    </row>
    <row r="500" spans="2:65" s="1" customFormat="1" ht="19.2">
      <c r="B500" s="32"/>
      <c r="D500" s="151" t="s">
        <v>359</v>
      </c>
      <c r="F500" s="152" t="s">
        <v>825</v>
      </c>
      <c r="I500" s="153"/>
      <c r="L500" s="32"/>
      <c r="M500" s="154"/>
      <c r="T500" s="56"/>
      <c r="AT500" s="17" t="s">
        <v>359</v>
      </c>
      <c r="AU500" s="17" t="s">
        <v>86</v>
      </c>
    </row>
    <row r="501" spans="2:65" s="12" customFormat="1" ht="10.199999999999999">
      <c r="B501" s="155"/>
      <c r="D501" s="151" t="s">
        <v>361</v>
      </c>
      <c r="E501" s="156" t="s">
        <v>1</v>
      </c>
      <c r="F501" s="157" t="s">
        <v>826</v>
      </c>
      <c r="H501" s="158">
        <v>133.9</v>
      </c>
      <c r="I501" s="159"/>
      <c r="L501" s="155"/>
      <c r="M501" s="160"/>
      <c r="T501" s="161"/>
      <c r="AT501" s="156" t="s">
        <v>361</v>
      </c>
      <c r="AU501" s="156" t="s">
        <v>86</v>
      </c>
      <c r="AV501" s="12" t="s">
        <v>86</v>
      </c>
      <c r="AW501" s="12" t="s">
        <v>32</v>
      </c>
      <c r="AX501" s="12" t="s">
        <v>76</v>
      </c>
      <c r="AY501" s="156" t="s">
        <v>350</v>
      </c>
    </row>
    <row r="502" spans="2:65" s="12" customFormat="1" ht="10.199999999999999">
      <c r="B502" s="155"/>
      <c r="D502" s="151" t="s">
        <v>361</v>
      </c>
      <c r="E502" s="156" t="s">
        <v>1</v>
      </c>
      <c r="F502" s="157" t="s">
        <v>827</v>
      </c>
      <c r="H502" s="158">
        <v>824.08799999999997</v>
      </c>
      <c r="I502" s="159"/>
      <c r="L502" s="155"/>
      <c r="M502" s="160"/>
      <c r="T502" s="161"/>
      <c r="AT502" s="156" t="s">
        <v>361</v>
      </c>
      <c r="AU502" s="156" t="s">
        <v>86</v>
      </c>
      <c r="AV502" s="12" t="s">
        <v>86</v>
      </c>
      <c r="AW502" s="12" t="s">
        <v>32</v>
      </c>
      <c r="AX502" s="12" t="s">
        <v>76</v>
      </c>
      <c r="AY502" s="156" t="s">
        <v>350</v>
      </c>
    </row>
    <row r="503" spans="2:65" s="13" customFormat="1" ht="10.199999999999999">
      <c r="B503" s="162"/>
      <c r="D503" s="151" t="s">
        <v>361</v>
      </c>
      <c r="E503" s="163" t="s">
        <v>1</v>
      </c>
      <c r="F503" s="164" t="s">
        <v>364</v>
      </c>
      <c r="H503" s="165">
        <v>957.98800000000006</v>
      </c>
      <c r="I503" s="166"/>
      <c r="L503" s="162"/>
      <c r="M503" s="167"/>
      <c r="T503" s="168"/>
      <c r="AT503" s="163" t="s">
        <v>361</v>
      </c>
      <c r="AU503" s="163" t="s">
        <v>86</v>
      </c>
      <c r="AV503" s="13" t="s">
        <v>357</v>
      </c>
      <c r="AW503" s="13" t="s">
        <v>32</v>
      </c>
      <c r="AX503" s="13" t="s">
        <v>84</v>
      </c>
      <c r="AY503" s="163" t="s">
        <v>350</v>
      </c>
    </row>
    <row r="504" spans="2:65" s="1" customFormat="1" ht="24.15" customHeight="1">
      <c r="B504" s="32"/>
      <c r="C504" s="138" t="s">
        <v>828</v>
      </c>
      <c r="D504" s="138" t="s">
        <v>352</v>
      </c>
      <c r="E504" s="139" t="s">
        <v>829</v>
      </c>
      <c r="F504" s="140" t="s">
        <v>830</v>
      </c>
      <c r="G504" s="141" t="s">
        <v>355</v>
      </c>
      <c r="H504" s="142">
        <v>54.35</v>
      </c>
      <c r="I504" s="143"/>
      <c r="J504" s="144">
        <f>ROUND(I504*H504,2)</f>
        <v>0</v>
      </c>
      <c r="K504" s="140" t="s">
        <v>356</v>
      </c>
      <c r="L504" s="32"/>
      <c r="M504" s="145" t="s">
        <v>1</v>
      </c>
      <c r="N504" s="146" t="s">
        <v>41</v>
      </c>
      <c r="P504" s="147">
        <f>O504*H504</f>
        <v>0</v>
      </c>
      <c r="Q504" s="147">
        <v>0</v>
      </c>
      <c r="R504" s="147">
        <f>Q504*H504</f>
        <v>0</v>
      </c>
      <c r="S504" s="147">
        <v>0.05</v>
      </c>
      <c r="T504" s="148">
        <f>S504*H504</f>
        <v>2.7175000000000002</v>
      </c>
      <c r="AR504" s="149" t="s">
        <v>357</v>
      </c>
      <c r="AT504" s="149" t="s">
        <v>352</v>
      </c>
      <c r="AU504" s="149" t="s">
        <v>86</v>
      </c>
      <c r="AY504" s="17" t="s">
        <v>350</v>
      </c>
      <c r="BE504" s="150">
        <f>IF(N504="základní",J504,0)</f>
        <v>0</v>
      </c>
      <c r="BF504" s="150">
        <f>IF(N504="snížená",J504,0)</f>
        <v>0</v>
      </c>
      <c r="BG504" s="150">
        <f>IF(N504="zákl. přenesená",J504,0)</f>
        <v>0</v>
      </c>
      <c r="BH504" s="150">
        <f>IF(N504="sníž. přenesená",J504,0)</f>
        <v>0</v>
      </c>
      <c r="BI504" s="150">
        <f>IF(N504="nulová",J504,0)</f>
        <v>0</v>
      </c>
      <c r="BJ504" s="17" t="s">
        <v>84</v>
      </c>
      <c r="BK504" s="150">
        <f>ROUND(I504*H504,2)</f>
        <v>0</v>
      </c>
      <c r="BL504" s="17" t="s">
        <v>357</v>
      </c>
      <c r="BM504" s="149" t="s">
        <v>831</v>
      </c>
    </row>
    <row r="505" spans="2:65" s="1" customFormat="1" ht="19.2">
      <c r="B505" s="32"/>
      <c r="D505" s="151" t="s">
        <v>359</v>
      </c>
      <c r="F505" s="152" t="s">
        <v>832</v>
      </c>
      <c r="I505" s="153"/>
      <c r="L505" s="32"/>
      <c r="M505" s="154"/>
      <c r="T505" s="56"/>
      <c r="AT505" s="17" t="s">
        <v>359</v>
      </c>
      <c r="AU505" s="17" t="s">
        <v>86</v>
      </c>
    </row>
    <row r="506" spans="2:65" s="12" customFormat="1" ht="10.199999999999999">
      <c r="B506" s="155"/>
      <c r="D506" s="151" t="s">
        <v>361</v>
      </c>
      <c r="E506" s="156" t="s">
        <v>1</v>
      </c>
      <c r="F506" s="157" t="s">
        <v>833</v>
      </c>
      <c r="H506" s="158">
        <v>54.35</v>
      </c>
      <c r="I506" s="159"/>
      <c r="L506" s="155"/>
      <c r="M506" s="160"/>
      <c r="T506" s="161"/>
      <c r="AT506" s="156" t="s">
        <v>361</v>
      </c>
      <c r="AU506" s="156" t="s">
        <v>86</v>
      </c>
      <c r="AV506" s="12" t="s">
        <v>86</v>
      </c>
      <c r="AW506" s="12" t="s">
        <v>32</v>
      </c>
      <c r="AX506" s="12" t="s">
        <v>84</v>
      </c>
      <c r="AY506" s="156" t="s">
        <v>350</v>
      </c>
    </row>
    <row r="507" spans="2:65" s="1" customFormat="1" ht="24.15" customHeight="1">
      <c r="B507" s="32"/>
      <c r="C507" s="138" t="s">
        <v>834</v>
      </c>
      <c r="D507" s="138" t="s">
        <v>352</v>
      </c>
      <c r="E507" s="139" t="s">
        <v>835</v>
      </c>
      <c r="F507" s="140" t="s">
        <v>836</v>
      </c>
      <c r="G507" s="141" t="s">
        <v>355</v>
      </c>
      <c r="H507" s="142">
        <v>1012.338</v>
      </c>
      <c r="I507" s="143"/>
      <c r="J507" s="144">
        <f>ROUND(I507*H507,2)</f>
        <v>0</v>
      </c>
      <c r="K507" s="140" t="s">
        <v>356</v>
      </c>
      <c r="L507" s="32"/>
      <c r="M507" s="145" t="s">
        <v>1</v>
      </c>
      <c r="N507" s="146" t="s">
        <v>41</v>
      </c>
      <c r="P507" s="147">
        <f>O507*H507</f>
        <v>0</v>
      </c>
      <c r="Q507" s="147">
        <v>0</v>
      </c>
      <c r="R507" s="147">
        <f>Q507*H507</f>
        <v>0</v>
      </c>
      <c r="S507" s="147">
        <v>4.7800000000000004E-3</v>
      </c>
      <c r="T507" s="148">
        <f>S507*H507</f>
        <v>4.8389756400000001</v>
      </c>
      <c r="AR507" s="149" t="s">
        <v>357</v>
      </c>
      <c r="AT507" s="149" t="s">
        <v>352</v>
      </c>
      <c r="AU507" s="149" t="s">
        <v>86</v>
      </c>
      <c r="AY507" s="17" t="s">
        <v>350</v>
      </c>
      <c r="BE507" s="150">
        <f>IF(N507="základní",J507,0)</f>
        <v>0</v>
      </c>
      <c r="BF507" s="150">
        <f>IF(N507="snížená",J507,0)</f>
        <v>0</v>
      </c>
      <c r="BG507" s="150">
        <f>IF(N507="zákl. přenesená",J507,0)</f>
        <v>0</v>
      </c>
      <c r="BH507" s="150">
        <f>IF(N507="sníž. přenesená",J507,0)</f>
        <v>0</v>
      </c>
      <c r="BI507" s="150">
        <f>IF(N507="nulová",J507,0)</f>
        <v>0</v>
      </c>
      <c r="BJ507" s="17" t="s">
        <v>84</v>
      </c>
      <c r="BK507" s="150">
        <f>ROUND(I507*H507,2)</f>
        <v>0</v>
      </c>
      <c r="BL507" s="17" t="s">
        <v>357</v>
      </c>
      <c r="BM507" s="149" t="s">
        <v>837</v>
      </c>
    </row>
    <row r="508" spans="2:65" s="1" customFormat="1" ht="19.2">
      <c r="B508" s="32"/>
      <c r="D508" s="151" t="s">
        <v>359</v>
      </c>
      <c r="F508" s="152" t="s">
        <v>838</v>
      </c>
      <c r="I508" s="153"/>
      <c r="L508" s="32"/>
      <c r="M508" s="154"/>
      <c r="T508" s="56"/>
      <c r="AT508" s="17" t="s">
        <v>359</v>
      </c>
      <c r="AU508" s="17" t="s">
        <v>86</v>
      </c>
    </row>
    <row r="509" spans="2:65" s="14" customFormat="1" ht="10.199999999999999">
      <c r="B509" s="169"/>
      <c r="D509" s="151" t="s">
        <v>361</v>
      </c>
      <c r="E509" s="170" t="s">
        <v>1</v>
      </c>
      <c r="F509" s="171" t="s">
        <v>839</v>
      </c>
      <c r="H509" s="170" t="s">
        <v>1</v>
      </c>
      <c r="I509" s="172"/>
      <c r="L509" s="169"/>
      <c r="M509" s="173"/>
      <c r="T509" s="174"/>
      <c r="AT509" s="170" t="s">
        <v>361</v>
      </c>
      <c r="AU509" s="170" t="s">
        <v>86</v>
      </c>
      <c r="AV509" s="14" t="s">
        <v>84</v>
      </c>
      <c r="AW509" s="14" t="s">
        <v>32</v>
      </c>
      <c r="AX509" s="14" t="s">
        <v>76</v>
      </c>
      <c r="AY509" s="170" t="s">
        <v>350</v>
      </c>
    </row>
    <row r="510" spans="2:65" s="12" customFormat="1" ht="10.199999999999999">
      <c r="B510" s="155"/>
      <c r="D510" s="151" t="s">
        <v>361</v>
      </c>
      <c r="E510" s="156" t="s">
        <v>1</v>
      </c>
      <c r="F510" s="157" t="s">
        <v>840</v>
      </c>
      <c r="H510" s="158">
        <v>19</v>
      </c>
      <c r="I510" s="159"/>
      <c r="L510" s="155"/>
      <c r="M510" s="160"/>
      <c r="T510" s="161"/>
      <c r="AT510" s="156" t="s">
        <v>361</v>
      </c>
      <c r="AU510" s="156" t="s">
        <v>86</v>
      </c>
      <c r="AV510" s="12" t="s">
        <v>86</v>
      </c>
      <c r="AW510" s="12" t="s">
        <v>32</v>
      </c>
      <c r="AX510" s="12" t="s">
        <v>76</v>
      </c>
      <c r="AY510" s="156" t="s">
        <v>350</v>
      </c>
    </row>
    <row r="511" spans="2:65" s="12" customFormat="1" ht="10.199999999999999">
      <c r="B511" s="155"/>
      <c r="D511" s="151" t="s">
        <v>361</v>
      </c>
      <c r="E511" s="156" t="s">
        <v>1</v>
      </c>
      <c r="F511" s="157" t="s">
        <v>841</v>
      </c>
      <c r="H511" s="158">
        <v>10.1</v>
      </c>
      <c r="I511" s="159"/>
      <c r="L511" s="155"/>
      <c r="M511" s="160"/>
      <c r="T511" s="161"/>
      <c r="AT511" s="156" t="s">
        <v>361</v>
      </c>
      <c r="AU511" s="156" t="s">
        <v>86</v>
      </c>
      <c r="AV511" s="12" t="s">
        <v>86</v>
      </c>
      <c r="AW511" s="12" t="s">
        <v>32</v>
      </c>
      <c r="AX511" s="12" t="s">
        <v>76</v>
      </c>
      <c r="AY511" s="156" t="s">
        <v>350</v>
      </c>
    </row>
    <row r="512" spans="2:65" s="12" customFormat="1" ht="10.199999999999999">
      <c r="B512" s="155"/>
      <c r="D512" s="151" t="s">
        <v>361</v>
      </c>
      <c r="E512" s="156" t="s">
        <v>1</v>
      </c>
      <c r="F512" s="157" t="s">
        <v>842</v>
      </c>
      <c r="H512" s="158">
        <v>9.25</v>
      </c>
      <c r="I512" s="159"/>
      <c r="L512" s="155"/>
      <c r="M512" s="160"/>
      <c r="T512" s="161"/>
      <c r="AT512" s="156" t="s">
        <v>361</v>
      </c>
      <c r="AU512" s="156" t="s">
        <v>86</v>
      </c>
      <c r="AV512" s="12" t="s">
        <v>86</v>
      </c>
      <c r="AW512" s="12" t="s">
        <v>32</v>
      </c>
      <c r="AX512" s="12" t="s">
        <v>76</v>
      </c>
      <c r="AY512" s="156" t="s">
        <v>350</v>
      </c>
    </row>
    <row r="513" spans="2:65" s="12" customFormat="1" ht="10.199999999999999">
      <c r="B513" s="155"/>
      <c r="D513" s="151" t="s">
        <v>361</v>
      </c>
      <c r="E513" s="156" t="s">
        <v>1</v>
      </c>
      <c r="F513" s="157" t="s">
        <v>843</v>
      </c>
      <c r="H513" s="158">
        <v>16</v>
      </c>
      <c r="I513" s="159"/>
      <c r="L513" s="155"/>
      <c r="M513" s="160"/>
      <c r="T513" s="161"/>
      <c r="AT513" s="156" t="s">
        <v>361</v>
      </c>
      <c r="AU513" s="156" t="s">
        <v>86</v>
      </c>
      <c r="AV513" s="12" t="s">
        <v>86</v>
      </c>
      <c r="AW513" s="12" t="s">
        <v>32</v>
      </c>
      <c r="AX513" s="12" t="s">
        <v>76</v>
      </c>
      <c r="AY513" s="156" t="s">
        <v>350</v>
      </c>
    </row>
    <row r="514" spans="2:65" s="15" customFormat="1" ht="10.199999999999999">
      <c r="B514" s="175"/>
      <c r="D514" s="151" t="s">
        <v>361</v>
      </c>
      <c r="E514" s="176" t="s">
        <v>300</v>
      </c>
      <c r="F514" s="177" t="s">
        <v>755</v>
      </c>
      <c r="H514" s="178">
        <v>54.35</v>
      </c>
      <c r="I514" s="179"/>
      <c r="L514" s="175"/>
      <c r="M514" s="180"/>
      <c r="T514" s="181"/>
      <c r="AT514" s="176" t="s">
        <v>361</v>
      </c>
      <c r="AU514" s="176" t="s">
        <v>86</v>
      </c>
      <c r="AV514" s="15" t="s">
        <v>371</v>
      </c>
      <c r="AW514" s="15" t="s">
        <v>32</v>
      </c>
      <c r="AX514" s="15" t="s">
        <v>76</v>
      </c>
      <c r="AY514" s="176" t="s">
        <v>350</v>
      </c>
    </row>
    <row r="515" spans="2:65" s="14" customFormat="1" ht="10.199999999999999">
      <c r="B515" s="169"/>
      <c r="D515" s="151" t="s">
        <v>361</v>
      </c>
      <c r="E515" s="170" t="s">
        <v>1</v>
      </c>
      <c r="F515" s="171" t="s">
        <v>844</v>
      </c>
      <c r="H515" s="170" t="s">
        <v>1</v>
      </c>
      <c r="I515" s="172"/>
      <c r="L515" s="169"/>
      <c r="M515" s="173"/>
      <c r="T515" s="174"/>
      <c r="AT515" s="170" t="s">
        <v>361</v>
      </c>
      <c r="AU515" s="170" t="s">
        <v>86</v>
      </c>
      <c r="AV515" s="14" t="s">
        <v>84</v>
      </c>
      <c r="AW515" s="14" t="s">
        <v>32</v>
      </c>
      <c r="AX515" s="14" t="s">
        <v>76</v>
      </c>
      <c r="AY515" s="170" t="s">
        <v>350</v>
      </c>
    </row>
    <row r="516" spans="2:65" s="12" customFormat="1" ht="10.199999999999999">
      <c r="B516" s="155"/>
      <c r="D516" s="151" t="s">
        <v>361</v>
      </c>
      <c r="E516" s="156" t="s">
        <v>1</v>
      </c>
      <c r="F516" s="157" t="s">
        <v>845</v>
      </c>
      <c r="H516" s="158">
        <v>19.399999999999999</v>
      </c>
      <c r="I516" s="159"/>
      <c r="L516" s="155"/>
      <c r="M516" s="160"/>
      <c r="T516" s="161"/>
      <c r="AT516" s="156" t="s">
        <v>361</v>
      </c>
      <c r="AU516" s="156" t="s">
        <v>86</v>
      </c>
      <c r="AV516" s="12" t="s">
        <v>86</v>
      </c>
      <c r="AW516" s="12" t="s">
        <v>32</v>
      </c>
      <c r="AX516" s="12" t="s">
        <v>76</v>
      </c>
      <c r="AY516" s="156" t="s">
        <v>350</v>
      </c>
    </row>
    <row r="517" spans="2:65" s="12" customFormat="1" ht="10.199999999999999">
      <c r="B517" s="155"/>
      <c r="D517" s="151" t="s">
        <v>361</v>
      </c>
      <c r="E517" s="156" t="s">
        <v>1</v>
      </c>
      <c r="F517" s="157" t="s">
        <v>846</v>
      </c>
      <c r="H517" s="158">
        <v>44.9</v>
      </c>
      <c r="I517" s="159"/>
      <c r="L517" s="155"/>
      <c r="M517" s="160"/>
      <c r="T517" s="161"/>
      <c r="AT517" s="156" t="s">
        <v>361</v>
      </c>
      <c r="AU517" s="156" t="s">
        <v>86</v>
      </c>
      <c r="AV517" s="12" t="s">
        <v>86</v>
      </c>
      <c r="AW517" s="12" t="s">
        <v>32</v>
      </c>
      <c r="AX517" s="12" t="s">
        <v>76</v>
      </c>
      <c r="AY517" s="156" t="s">
        <v>350</v>
      </c>
    </row>
    <row r="518" spans="2:65" s="12" customFormat="1" ht="10.199999999999999">
      <c r="B518" s="155"/>
      <c r="D518" s="151" t="s">
        <v>361</v>
      </c>
      <c r="E518" s="156" t="s">
        <v>1</v>
      </c>
      <c r="F518" s="157" t="s">
        <v>847</v>
      </c>
      <c r="H518" s="158">
        <v>29.6</v>
      </c>
      <c r="I518" s="159"/>
      <c r="L518" s="155"/>
      <c r="M518" s="160"/>
      <c r="T518" s="161"/>
      <c r="AT518" s="156" t="s">
        <v>361</v>
      </c>
      <c r="AU518" s="156" t="s">
        <v>86</v>
      </c>
      <c r="AV518" s="12" t="s">
        <v>86</v>
      </c>
      <c r="AW518" s="12" t="s">
        <v>32</v>
      </c>
      <c r="AX518" s="12" t="s">
        <v>76</v>
      </c>
      <c r="AY518" s="156" t="s">
        <v>350</v>
      </c>
    </row>
    <row r="519" spans="2:65" s="12" customFormat="1" ht="10.199999999999999">
      <c r="B519" s="155"/>
      <c r="D519" s="151" t="s">
        <v>361</v>
      </c>
      <c r="E519" s="156" t="s">
        <v>1</v>
      </c>
      <c r="F519" s="157" t="s">
        <v>848</v>
      </c>
      <c r="H519" s="158">
        <v>40</v>
      </c>
      <c r="I519" s="159"/>
      <c r="L519" s="155"/>
      <c r="M519" s="160"/>
      <c r="T519" s="161"/>
      <c r="AT519" s="156" t="s">
        <v>361</v>
      </c>
      <c r="AU519" s="156" t="s">
        <v>86</v>
      </c>
      <c r="AV519" s="12" t="s">
        <v>86</v>
      </c>
      <c r="AW519" s="12" t="s">
        <v>32</v>
      </c>
      <c r="AX519" s="12" t="s">
        <v>76</v>
      </c>
      <c r="AY519" s="156" t="s">
        <v>350</v>
      </c>
    </row>
    <row r="520" spans="2:65" s="15" customFormat="1" ht="10.199999999999999">
      <c r="B520" s="175"/>
      <c r="D520" s="151" t="s">
        <v>361</v>
      </c>
      <c r="E520" s="176" t="s">
        <v>302</v>
      </c>
      <c r="F520" s="177" t="s">
        <v>755</v>
      </c>
      <c r="H520" s="178">
        <v>133.9</v>
      </c>
      <c r="I520" s="179"/>
      <c r="L520" s="175"/>
      <c r="M520" s="180"/>
      <c r="T520" s="181"/>
      <c r="AT520" s="176" t="s">
        <v>361</v>
      </c>
      <c r="AU520" s="176" t="s">
        <v>86</v>
      </c>
      <c r="AV520" s="15" t="s">
        <v>371</v>
      </c>
      <c r="AW520" s="15" t="s">
        <v>32</v>
      </c>
      <c r="AX520" s="15" t="s">
        <v>76</v>
      </c>
      <c r="AY520" s="176" t="s">
        <v>350</v>
      </c>
    </row>
    <row r="521" spans="2:65" s="14" customFormat="1" ht="10.199999999999999">
      <c r="B521" s="169"/>
      <c r="D521" s="151" t="s">
        <v>361</v>
      </c>
      <c r="E521" s="170" t="s">
        <v>1</v>
      </c>
      <c r="F521" s="171" t="s">
        <v>849</v>
      </c>
      <c r="H521" s="170" t="s">
        <v>1</v>
      </c>
      <c r="I521" s="172"/>
      <c r="L521" s="169"/>
      <c r="M521" s="173"/>
      <c r="T521" s="174"/>
      <c r="AT521" s="170" t="s">
        <v>361</v>
      </c>
      <c r="AU521" s="170" t="s">
        <v>86</v>
      </c>
      <c r="AV521" s="14" t="s">
        <v>84</v>
      </c>
      <c r="AW521" s="14" t="s">
        <v>32</v>
      </c>
      <c r="AX521" s="14" t="s">
        <v>76</v>
      </c>
      <c r="AY521" s="170" t="s">
        <v>350</v>
      </c>
    </row>
    <row r="522" spans="2:65" s="12" customFormat="1" ht="30.6">
      <c r="B522" s="155"/>
      <c r="D522" s="151" t="s">
        <v>361</v>
      </c>
      <c r="E522" s="156" t="s">
        <v>1</v>
      </c>
      <c r="F522" s="157" t="s">
        <v>850</v>
      </c>
      <c r="H522" s="158">
        <v>192.684</v>
      </c>
      <c r="I522" s="159"/>
      <c r="L522" s="155"/>
      <c r="M522" s="160"/>
      <c r="T522" s="161"/>
      <c r="AT522" s="156" t="s">
        <v>361</v>
      </c>
      <c r="AU522" s="156" t="s">
        <v>86</v>
      </c>
      <c r="AV522" s="12" t="s">
        <v>86</v>
      </c>
      <c r="AW522" s="12" t="s">
        <v>32</v>
      </c>
      <c r="AX522" s="12" t="s">
        <v>76</v>
      </c>
      <c r="AY522" s="156" t="s">
        <v>350</v>
      </c>
    </row>
    <row r="523" spans="2:65" s="12" customFormat="1" ht="30.6">
      <c r="B523" s="155"/>
      <c r="D523" s="151" t="s">
        <v>361</v>
      </c>
      <c r="E523" s="156" t="s">
        <v>1</v>
      </c>
      <c r="F523" s="157" t="s">
        <v>851</v>
      </c>
      <c r="H523" s="158">
        <v>246.22399999999999</v>
      </c>
      <c r="I523" s="159"/>
      <c r="L523" s="155"/>
      <c r="M523" s="160"/>
      <c r="T523" s="161"/>
      <c r="AT523" s="156" t="s">
        <v>361</v>
      </c>
      <c r="AU523" s="156" t="s">
        <v>86</v>
      </c>
      <c r="AV523" s="12" t="s">
        <v>86</v>
      </c>
      <c r="AW523" s="12" t="s">
        <v>32</v>
      </c>
      <c r="AX523" s="12" t="s">
        <v>76</v>
      </c>
      <c r="AY523" s="156" t="s">
        <v>350</v>
      </c>
    </row>
    <row r="524" spans="2:65" s="12" customFormat="1" ht="10.199999999999999">
      <c r="B524" s="155"/>
      <c r="D524" s="151" t="s">
        <v>361</v>
      </c>
      <c r="E524" s="156" t="s">
        <v>1</v>
      </c>
      <c r="F524" s="157" t="s">
        <v>852</v>
      </c>
      <c r="H524" s="158">
        <v>146.62</v>
      </c>
      <c r="I524" s="159"/>
      <c r="L524" s="155"/>
      <c r="M524" s="160"/>
      <c r="T524" s="161"/>
      <c r="AT524" s="156" t="s">
        <v>361</v>
      </c>
      <c r="AU524" s="156" t="s">
        <v>86</v>
      </c>
      <c r="AV524" s="12" t="s">
        <v>86</v>
      </c>
      <c r="AW524" s="12" t="s">
        <v>32</v>
      </c>
      <c r="AX524" s="12" t="s">
        <v>76</v>
      </c>
      <c r="AY524" s="156" t="s">
        <v>350</v>
      </c>
    </row>
    <row r="525" spans="2:65" s="12" customFormat="1" ht="10.199999999999999">
      <c r="B525" s="155"/>
      <c r="D525" s="151" t="s">
        <v>361</v>
      </c>
      <c r="E525" s="156" t="s">
        <v>1</v>
      </c>
      <c r="F525" s="157" t="s">
        <v>853</v>
      </c>
      <c r="H525" s="158">
        <v>238.56</v>
      </c>
      <c r="I525" s="159"/>
      <c r="L525" s="155"/>
      <c r="M525" s="160"/>
      <c r="T525" s="161"/>
      <c r="AT525" s="156" t="s">
        <v>361</v>
      </c>
      <c r="AU525" s="156" t="s">
        <v>86</v>
      </c>
      <c r="AV525" s="12" t="s">
        <v>86</v>
      </c>
      <c r="AW525" s="12" t="s">
        <v>32</v>
      </c>
      <c r="AX525" s="12" t="s">
        <v>76</v>
      </c>
      <c r="AY525" s="156" t="s">
        <v>350</v>
      </c>
    </row>
    <row r="526" spans="2:65" s="15" customFormat="1" ht="10.199999999999999">
      <c r="B526" s="175"/>
      <c r="D526" s="151" t="s">
        <v>361</v>
      </c>
      <c r="E526" s="176" t="s">
        <v>304</v>
      </c>
      <c r="F526" s="177" t="s">
        <v>755</v>
      </c>
      <c r="H526" s="178">
        <v>824.08799999999997</v>
      </c>
      <c r="I526" s="179"/>
      <c r="L526" s="175"/>
      <c r="M526" s="180"/>
      <c r="T526" s="181"/>
      <c r="AT526" s="176" t="s">
        <v>361</v>
      </c>
      <c r="AU526" s="176" t="s">
        <v>86</v>
      </c>
      <c r="AV526" s="15" t="s">
        <v>371</v>
      </c>
      <c r="AW526" s="15" t="s">
        <v>32</v>
      </c>
      <c r="AX526" s="15" t="s">
        <v>76</v>
      </c>
      <c r="AY526" s="176" t="s">
        <v>350</v>
      </c>
    </row>
    <row r="527" spans="2:65" s="13" customFormat="1" ht="10.199999999999999">
      <c r="B527" s="162"/>
      <c r="D527" s="151" t="s">
        <v>361</v>
      </c>
      <c r="E527" s="163" t="s">
        <v>1</v>
      </c>
      <c r="F527" s="164" t="s">
        <v>364</v>
      </c>
      <c r="H527" s="165">
        <v>1012.338</v>
      </c>
      <c r="I527" s="166"/>
      <c r="L527" s="162"/>
      <c r="M527" s="167"/>
      <c r="T527" s="168"/>
      <c r="AT527" s="163" t="s">
        <v>361</v>
      </c>
      <c r="AU527" s="163" t="s">
        <v>86</v>
      </c>
      <c r="AV527" s="13" t="s">
        <v>357</v>
      </c>
      <c r="AW527" s="13" t="s">
        <v>32</v>
      </c>
      <c r="AX527" s="13" t="s">
        <v>84</v>
      </c>
      <c r="AY527" s="163" t="s">
        <v>350</v>
      </c>
    </row>
    <row r="528" spans="2:65" s="1" customFormat="1" ht="24.15" customHeight="1">
      <c r="B528" s="32"/>
      <c r="C528" s="138" t="s">
        <v>854</v>
      </c>
      <c r="D528" s="138" t="s">
        <v>352</v>
      </c>
      <c r="E528" s="139" t="s">
        <v>855</v>
      </c>
      <c r="F528" s="140" t="s">
        <v>856</v>
      </c>
      <c r="G528" s="141" t="s">
        <v>355</v>
      </c>
      <c r="H528" s="142">
        <v>6029.2420000000002</v>
      </c>
      <c r="I528" s="143"/>
      <c r="J528" s="144">
        <f>ROUND(I528*H528,2)</f>
        <v>0</v>
      </c>
      <c r="K528" s="140" t="s">
        <v>356</v>
      </c>
      <c r="L528" s="32"/>
      <c r="M528" s="145" t="s">
        <v>1</v>
      </c>
      <c r="N528" s="146" t="s">
        <v>41</v>
      </c>
      <c r="P528" s="147">
        <f>O528*H528</f>
        <v>0</v>
      </c>
      <c r="Q528" s="147">
        <v>0</v>
      </c>
      <c r="R528" s="147">
        <f>Q528*H528</f>
        <v>0</v>
      </c>
      <c r="S528" s="147">
        <v>0</v>
      </c>
      <c r="T528" s="148">
        <f>S528*H528</f>
        <v>0</v>
      </c>
      <c r="AR528" s="149" t="s">
        <v>357</v>
      </c>
      <c r="AT528" s="149" t="s">
        <v>352</v>
      </c>
      <c r="AU528" s="149" t="s">
        <v>86</v>
      </c>
      <c r="AY528" s="17" t="s">
        <v>350</v>
      </c>
      <c r="BE528" s="150">
        <f>IF(N528="základní",J528,0)</f>
        <v>0</v>
      </c>
      <c r="BF528" s="150">
        <f>IF(N528="snížená",J528,0)</f>
        <v>0</v>
      </c>
      <c r="BG528" s="150">
        <f>IF(N528="zákl. přenesená",J528,0)</f>
        <v>0</v>
      </c>
      <c r="BH528" s="150">
        <f>IF(N528="sníž. přenesená",J528,0)</f>
        <v>0</v>
      </c>
      <c r="BI528" s="150">
        <f>IF(N528="nulová",J528,0)</f>
        <v>0</v>
      </c>
      <c r="BJ528" s="17" t="s">
        <v>84</v>
      </c>
      <c r="BK528" s="150">
        <f>ROUND(I528*H528,2)</f>
        <v>0</v>
      </c>
      <c r="BL528" s="17" t="s">
        <v>357</v>
      </c>
      <c r="BM528" s="149" t="s">
        <v>857</v>
      </c>
    </row>
    <row r="529" spans="2:65" s="1" customFormat="1" ht="10.199999999999999">
      <c r="B529" s="32"/>
      <c r="D529" s="151" t="s">
        <v>359</v>
      </c>
      <c r="F529" s="152" t="s">
        <v>856</v>
      </c>
      <c r="I529" s="153"/>
      <c r="L529" s="32"/>
      <c r="M529" s="154"/>
      <c r="T529" s="56"/>
      <c r="AT529" s="17" t="s">
        <v>359</v>
      </c>
      <c r="AU529" s="17" t="s">
        <v>86</v>
      </c>
    </row>
    <row r="530" spans="2:65" s="14" customFormat="1" ht="10.199999999999999">
      <c r="B530" s="169"/>
      <c r="D530" s="151" t="s">
        <v>361</v>
      </c>
      <c r="E530" s="170" t="s">
        <v>1</v>
      </c>
      <c r="F530" s="171" t="s">
        <v>753</v>
      </c>
      <c r="H530" s="170" t="s">
        <v>1</v>
      </c>
      <c r="I530" s="172"/>
      <c r="L530" s="169"/>
      <c r="M530" s="173"/>
      <c r="T530" s="174"/>
      <c r="AT530" s="170" t="s">
        <v>361</v>
      </c>
      <c r="AU530" s="170" t="s">
        <v>86</v>
      </c>
      <c r="AV530" s="14" t="s">
        <v>84</v>
      </c>
      <c r="AW530" s="14" t="s">
        <v>32</v>
      </c>
      <c r="AX530" s="14" t="s">
        <v>76</v>
      </c>
      <c r="AY530" s="170" t="s">
        <v>350</v>
      </c>
    </row>
    <row r="531" spans="2:65" s="12" customFormat="1" ht="10.199999999999999">
      <c r="B531" s="155"/>
      <c r="D531" s="151" t="s">
        <v>361</v>
      </c>
      <c r="E531" s="156" t="s">
        <v>1</v>
      </c>
      <c r="F531" s="157" t="s">
        <v>858</v>
      </c>
      <c r="H531" s="158">
        <v>96.001999999999995</v>
      </c>
      <c r="I531" s="159"/>
      <c r="L531" s="155"/>
      <c r="M531" s="160"/>
      <c r="T531" s="161"/>
      <c r="AT531" s="156" t="s">
        <v>361</v>
      </c>
      <c r="AU531" s="156" t="s">
        <v>86</v>
      </c>
      <c r="AV531" s="12" t="s">
        <v>86</v>
      </c>
      <c r="AW531" s="12" t="s">
        <v>32</v>
      </c>
      <c r="AX531" s="12" t="s">
        <v>76</v>
      </c>
      <c r="AY531" s="156" t="s">
        <v>350</v>
      </c>
    </row>
    <row r="532" spans="2:65" s="12" customFormat="1" ht="10.199999999999999">
      <c r="B532" s="155"/>
      <c r="D532" s="151" t="s">
        <v>361</v>
      </c>
      <c r="E532" s="156" t="s">
        <v>1</v>
      </c>
      <c r="F532" s="157" t="s">
        <v>859</v>
      </c>
      <c r="H532" s="158">
        <v>34.299999999999997</v>
      </c>
      <c r="I532" s="159"/>
      <c r="L532" s="155"/>
      <c r="M532" s="160"/>
      <c r="T532" s="161"/>
      <c r="AT532" s="156" t="s">
        <v>361</v>
      </c>
      <c r="AU532" s="156" t="s">
        <v>86</v>
      </c>
      <c r="AV532" s="12" t="s">
        <v>86</v>
      </c>
      <c r="AW532" s="12" t="s">
        <v>32</v>
      </c>
      <c r="AX532" s="12" t="s">
        <v>76</v>
      </c>
      <c r="AY532" s="156" t="s">
        <v>350</v>
      </c>
    </row>
    <row r="533" spans="2:65" s="12" customFormat="1" ht="10.199999999999999">
      <c r="B533" s="155"/>
      <c r="D533" s="151" t="s">
        <v>361</v>
      </c>
      <c r="E533" s="156" t="s">
        <v>1</v>
      </c>
      <c r="F533" s="157" t="s">
        <v>860</v>
      </c>
      <c r="H533" s="158">
        <v>1007.265</v>
      </c>
      <c r="I533" s="159"/>
      <c r="L533" s="155"/>
      <c r="M533" s="160"/>
      <c r="T533" s="161"/>
      <c r="AT533" s="156" t="s">
        <v>361</v>
      </c>
      <c r="AU533" s="156" t="s">
        <v>86</v>
      </c>
      <c r="AV533" s="12" t="s">
        <v>86</v>
      </c>
      <c r="AW533" s="12" t="s">
        <v>32</v>
      </c>
      <c r="AX533" s="12" t="s">
        <v>76</v>
      </c>
      <c r="AY533" s="156" t="s">
        <v>350</v>
      </c>
    </row>
    <row r="534" spans="2:65" s="12" customFormat="1" ht="10.199999999999999">
      <c r="B534" s="155"/>
      <c r="D534" s="151" t="s">
        <v>361</v>
      </c>
      <c r="E534" s="156" t="s">
        <v>1</v>
      </c>
      <c r="F534" s="157" t="s">
        <v>833</v>
      </c>
      <c r="H534" s="158">
        <v>54.35</v>
      </c>
      <c r="I534" s="159"/>
      <c r="L534" s="155"/>
      <c r="M534" s="160"/>
      <c r="T534" s="161"/>
      <c r="AT534" s="156" t="s">
        <v>361</v>
      </c>
      <c r="AU534" s="156" t="s">
        <v>86</v>
      </c>
      <c r="AV534" s="12" t="s">
        <v>86</v>
      </c>
      <c r="AW534" s="12" t="s">
        <v>32</v>
      </c>
      <c r="AX534" s="12" t="s">
        <v>76</v>
      </c>
      <c r="AY534" s="156" t="s">
        <v>350</v>
      </c>
    </row>
    <row r="535" spans="2:65" s="12" customFormat="1" ht="10.199999999999999">
      <c r="B535" s="155"/>
      <c r="D535" s="151" t="s">
        <v>361</v>
      </c>
      <c r="E535" s="156" t="s">
        <v>1</v>
      </c>
      <c r="F535" s="157" t="s">
        <v>826</v>
      </c>
      <c r="H535" s="158">
        <v>133.9</v>
      </c>
      <c r="I535" s="159"/>
      <c r="L535" s="155"/>
      <c r="M535" s="160"/>
      <c r="T535" s="161"/>
      <c r="AT535" s="156" t="s">
        <v>361</v>
      </c>
      <c r="AU535" s="156" t="s">
        <v>86</v>
      </c>
      <c r="AV535" s="12" t="s">
        <v>86</v>
      </c>
      <c r="AW535" s="12" t="s">
        <v>32</v>
      </c>
      <c r="AX535" s="12" t="s">
        <v>76</v>
      </c>
      <c r="AY535" s="156" t="s">
        <v>350</v>
      </c>
    </row>
    <row r="536" spans="2:65" s="12" customFormat="1" ht="10.199999999999999">
      <c r="B536" s="155"/>
      <c r="D536" s="151" t="s">
        <v>361</v>
      </c>
      <c r="E536" s="156" t="s">
        <v>1</v>
      </c>
      <c r="F536" s="157" t="s">
        <v>861</v>
      </c>
      <c r="H536" s="158">
        <v>824.08799999999997</v>
      </c>
      <c r="I536" s="159"/>
      <c r="L536" s="155"/>
      <c r="M536" s="160"/>
      <c r="T536" s="161"/>
      <c r="AT536" s="156" t="s">
        <v>361</v>
      </c>
      <c r="AU536" s="156" t="s">
        <v>86</v>
      </c>
      <c r="AV536" s="12" t="s">
        <v>86</v>
      </c>
      <c r="AW536" s="12" t="s">
        <v>32</v>
      </c>
      <c r="AX536" s="12" t="s">
        <v>76</v>
      </c>
      <c r="AY536" s="156" t="s">
        <v>350</v>
      </c>
    </row>
    <row r="537" spans="2:65" s="12" customFormat="1" ht="10.199999999999999">
      <c r="B537" s="155"/>
      <c r="D537" s="151" t="s">
        <v>361</v>
      </c>
      <c r="E537" s="156" t="s">
        <v>1</v>
      </c>
      <c r="F537" s="157" t="s">
        <v>862</v>
      </c>
      <c r="H537" s="158">
        <v>260.71899999999999</v>
      </c>
      <c r="I537" s="159"/>
      <c r="L537" s="155"/>
      <c r="M537" s="160"/>
      <c r="T537" s="161"/>
      <c r="AT537" s="156" t="s">
        <v>361</v>
      </c>
      <c r="AU537" s="156" t="s">
        <v>86</v>
      </c>
      <c r="AV537" s="12" t="s">
        <v>86</v>
      </c>
      <c r="AW537" s="12" t="s">
        <v>32</v>
      </c>
      <c r="AX537" s="12" t="s">
        <v>76</v>
      </c>
      <c r="AY537" s="156" t="s">
        <v>350</v>
      </c>
    </row>
    <row r="538" spans="2:65" s="12" customFormat="1" ht="10.199999999999999">
      <c r="B538" s="155"/>
      <c r="D538" s="151" t="s">
        <v>361</v>
      </c>
      <c r="E538" s="156" t="s">
        <v>1</v>
      </c>
      <c r="F538" s="157" t="s">
        <v>863</v>
      </c>
      <c r="H538" s="158">
        <v>2993.1379999999999</v>
      </c>
      <c r="I538" s="159"/>
      <c r="L538" s="155"/>
      <c r="M538" s="160"/>
      <c r="T538" s="161"/>
      <c r="AT538" s="156" t="s">
        <v>361</v>
      </c>
      <c r="AU538" s="156" t="s">
        <v>86</v>
      </c>
      <c r="AV538" s="12" t="s">
        <v>86</v>
      </c>
      <c r="AW538" s="12" t="s">
        <v>32</v>
      </c>
      <c r="AX538" s="12" t="s">
        <v>76</v>
      </c>
      <c r="AY538" s="156" t="s">
        <v>350</v>
      </c>
    </row>
    <row r="539" spans="2:65" s="12" customFormat="1" ht="10.199999999999999">
      <c r="B539" s="155"/>
      <c r="D539" s="151" t="s">
        <v>361</v>
      </c>
      <c r="E539" s="156" t="s">
        <v>1</v>
      </c>
      <c r="F539" s="157" t="s">
        <v>864</v>
      </c>
      <c r="H539" s="158">
        <v>625.48</v>
      </c>
      <c r="I539" s="159"/>
      <c r="L539" s="155"/>
      <c r="M539" s="160"/>
      <c r="T539" s="161"/>
      <c r="AT539" s="156" t="s">
        <v>361</v>
      </c>
      <c r="AU539" s="156" t="s">
        <v>86</v>
      </c>
      <c r="AV539" s="12" t="s">
        <v>86</v>
      </c>
      <c r="AW539" s="12" t="s">
        <v>32</v>
      </c>
      <c r="AX539" s="12" t="s">
        <v>76</v>
      </c>
      <c r="AY539" s="156" t="s">
        <v>350</v>
      </c>
    </row>
    <row r="540" spans="2:65" s="13" customFormat="1" ht="10.199999999999999">
      <c r="B540" s="162"/>
      <c r="D540" s="151" t="s">
        <v>361</v>
      </c>
      <c r="E540" s="163" t="s">
        <v>1</v>
      </c>
      <c r="F540" s="164" t="s">
        <v>364</v>
      </c>
      <c r="H540" s="165">
        <v>6029.2420000000002</v>
      </c>
      <c r="I540" s="166"/>
      <c r="L540" s="162"/>
      <c r="M540" s="167"/>
      <c r="T540" s="168"/>
      <c r="AT540" s="163" t="s">
        <v>361</v>
      </c>
      <c r="AU540" s="163" t="s">
        <v>86</v>
      </c>
      <c r="AV540" s="13" t="s">
        <v>357</v>
      </c>
      <c r="AW540" s="13" t="s">
        <v>32</v>
      </c>
      <c r="AX540" s="13" t="s">
        <v>84</v>
      </c>
      <c r="AY540" s="163" t="s">
        <v>350</v>
      </c>
    </row>
    <row r="541" spans="2:65" s="1" customFormat="1" ht="24.15" customHeight="1">
      <c r="B541" s="32"/>
      <c r="C541" s="138" t="s">
        <v>865</v>
      </c>
      <c r="D541" s="138" t="s">
        <v>352</v>
      </c>
      <c r="E541" s="139" t="s">
        <v>866</v>
      </c>
      <c r="F541" s="140" t="s">
        <v>867</v>
      </c>
      <c r="G541" s="141" t="s">
        <v>355</v>
      </c>
      <c r="H541" s="142">
        <v>1137.567</v>
      </c>
      <c r="I541" s="143"/>
      <c r="J541" s="144">
        <f>ROUND(I541*H541,2)</f>
        <v>0</v>
      </c>
      <c r="K541" s="140" t="s">
        <v>385</v>
      </c>
      <c r="L541" s="32"/>
      <c r="M541" s="145" t="s">
        <v>1</v>
      </c>
      <c r="N541" s="146" t="s">
        <v>41</v>
      </c>
      <c r="P541" s="147">
        <f>O541*H541</f>
        <v>0</v>
      </c>
      <c r="Q541" s="147">
        <v>8.5500000000000003E-3</v>
      </c>
      <c r="R541" s="147">
        <f>Q541*H541</f>
        <v>9.7261978500000001</v>
      </c>
      <c r="S541" s="147">
        <v>0</v>
      </c>
      <c r="T541" s="148">
        <f>S541*H541</f>
        <v>0</v>
      </c>
      <c r="AR541" s="149" t="s">
        <v>357</v>
      </c>
      <c r="AT541" s="149" t="s">
        <v>352</v>
      </c>
      <c r="AU541" s="149" t="s">
        <v>86</v>
      </c>
      <c r="AY541" s="17" t="s">
        <v>350</v>
      </c>
      <c r="BE541" s="150">
        <f>IF(N541="základní",J541,0)</f>
        <v>0</v>
      </c>
      <c r="BF541" s="150">
        <f>IF(N541="snížená",J541,0)</f>
        <v>0</v>
      </c>
      <c r="BG541" s="150">
        <f>IF(N541="zákl. přenesená",J541,0)</f>
        <v>0</v>
      </c>
      <c r="BH541" s="150">
        <f>IF(N541="sníž. přenesená",J541,0)</f>
        <v>0</v>
      </c>
      <c r="BI541" s="150">
        <f>IF(N541="nulová",J541,0)</f>
        <v>0</v>
      </c>
      <c r="BJ541" s="17" t="s">
        <v>84</v>
      </c>
      <c r="BK541" s="150">
        <f>ROUND(I541*H541,2)</f>
        <v>0</v>
      </c>
      <c r="BL541" s="17" t="s">
        <v>357</v>
      </c>
      <c r="BM541" s="149" t="s">
        <v>868</v>
      </c>
    </row>
    <row r="542" spans="2:65" s="1" customFormat="1" ht="28.8">
      <c r="B542" s="32"/>
      <c r="D542" s="151" t="s">
        <v>359</v>
      </c>
      <c r="F542" s="152" t="s">
        <v>869</v>
      </c>
      <c r="I542" s="153"/>
      <c r="L542" s="32"/>
      <c r="M542" s="154"/>
      <c r="T542" s="56"/>
      <c r="AT542" s="17" t="s">
        <v>359</v>
      </c>
      <c r="AU542" s="17" t="s">
        <v>86</v>
      </c>
    </row>
    <row r="543" spans="2:65" s="12" customFormat="1" ht="10.199999999999999">
      <c r="B543" s="155"/>
      <c r="D543" s="151" t="s">
        <v>361</v>
      </c>
      <c r="E543" s="156" t="s">
        <v>1</v>
      </c>
      <c r="F543" s="157" t="s">
        <v>812</v>
      </c>
      <c r="H543" s="158">
        <v>96.001999999999995</v>
      </c>
      <c r="I543" s="159"/>
      <c r="L543" s="155"/>
      <c r="M543" s="160"/>
      <c r="T543" s="161"/>
      <c r="AT543" s="156" t="s">
        <v>361</v>
      </c>
      <c r="AU543" s="156" t="s">
        <v>86</v>
      </c>
      <c r="AV543" s="12" t="s">
        <v>86</v>
      </c>
      <c r="AW543" s="12" t="s">
        <v>32</v>
      </c>
      <c r="AX543" s="12" t="s">
        <v>76</v>
      </c>
      <c r="AY543" s="156" t="s">
        <v>350</v>
      </c>
    </row>
    <row r="544" spans="2:65" s="12" customFormat="1" ht="10.199999999999999">
      <c r="B544" s="155"/>
      <c r="D544" s="151" t="s">
        <v>361</v>
      </c>
      <c r="E544" s="156" t="s">
        <v>1</v>
      </c>
      <c r="F544" s="157" t="s">
        <v>819</v>
      </c>
      <c r="H544" s="158">
        <v>34.299999999999997</v>
      </c>
      <c r="I544" s="159"/>
      <c r="L544" s="155"/>
      <c r="M544" s="160"/>
      <c r="T544" s="161"/>
      <c r="AT544" s="156" t="s">
        <v>361</v>
      </c>
      <c r="AU544" s="156" t="s">
        <v>86</v>
      </c>
      <c r="AV544" s="12" t="s">
        <v>86</v>
      </c>
      <c r="AW544" s="12" t="s">
        <v>32</v>
      </c>
      <c r="AX544" s="12" t="s">
        <v>76</v>
      </c>
      <c r="AY544" s="156" t="s">
        <v>350</v>
      </c>
    </row>
    <row r="545" spans="2:65" s="12" customFormat="1" ht="10.199999999999999">
      <c r="B545" s="155"/>
      <c r="D545" s="151" t="s">
        <v>361</v>
      </c>
      <c r="E545" s="156" t="s">
        <v>1</v>
      </c>
      <c r="F545" s="157" t="s">
        <v>820</v>
      </c>
      <c r="H545" s="158">
        <v>1007.265</v>
      </c>
      <c r="I545" s="159"/>
      <c r="L545" s="155"/>
      <c r="M545" s="160"/>
      <c r="T545" s="161"/>
      <c r="AT545" s="156" t="s">
        <v>361</v>
      </c>
      <c r="AU545" s="156" t="s">
        <v>86</v>
      </c>
      <c r="AV545" s="12" t="s">
        <v>86</v>
      </c>
      <c r="AW545" s="12" t="s">
        <v>32</v>
      </c>
      <c r="AX545" s="12" t="s">
        <v>76</v>
      </c>
      <c r="AY545" s="156" t="s">
        <v>350</v>
      </c>
    </row>
    <row r="546" spans="2:65" s="13" customFormat="1" ht="10.199999999999999">
      <c r="B546" s="162"/>
      <c r="D546" s="151" t="s">
        <v>361</v>
      </c>
      <c r="E546" s="163" t="s">
        <v>1</v>
      </c>
      <c r="F546" s="164" t="s">
        <v>364</v>
      </c>
      <c r="H546" s="165">
        <v>1137.567</v>
      </c>
      <c r="I546" s="166"/>
      <c r="L546" s="162"/>
      <c r="M546" s="167"/>
      <c r="T546" s="168"/>
      <c r="AT546" s="163" t="s">
        <v>361</v>
      </c>
      <c r="AU546" s="163" t="s">
        <v>86</v>
      </c>
      <c r="AV546" s="13" t="s">
        <v>357</v>
      </c>
      <c r="AW546" s="13" t="s">
        <v>32</v>
      </c>
      <c r="AX546" s="13" t="s">
        <v>84</v>
      </c>
      <c r="AY546" s="163" t="s">
        <v>350</v>
      </c>
    </row>
    <row r="547" spans="2:65" s="11" customFormat="1" ht="22.8" customHeight="1">
      <c r="B547" s="126"/>
      <c r="D547" s="127" t="s">
        <v>75</v>
      </c>
      <c r="E547" s="136" t="s">
        <v>870</v>
      </c>
      <c r="F547" s="136" t="s">
        <v>871</v>
      </c>
      <c r="I547" s="129"/>
      <c r="J547" s="137">
        <f>BK547</f>
        <v>0</v>
      </c>
      <c r="L547" s="126"/>
      <c r="M547" s="131"/>
      <c r="P547" s="132">
        <f>SUM(P548:P560)</f>
        <v>0</v>
      </c>
      <c r="R547" s="132">
        <f>SUM(R548:R560)</f>
        <v>0</v>
      </c>
      <c r="T547" s="133">
        <f>SUM(T548:T560)</f>
        <v>0</v>
      </c>
      <c r="AR547" s="127" t="s">
        <v>84</v>
      </c>
      <c r="AT547" s="134" t="s">
        <v>75</v>
      </c>
      <c r="AU547" s="134" t="s">
        <v>84</v>
      </c>
      <c r="AY547" s="127" t="s">
        <v>350</v>
      </c>
      <c r="BK547" s="135">
        <f>SUM(BK548:BK560)</f>
        <v>0</v>
      </c>
    </row>
    <row r="548" spans="2:65" s="1" customFormat="1" ht="24.15" customHeight="1">
      <c r="B548" s="32"/>
      <c r="C548" s="138" t="s">
        <v>872</v>
      </c>
      <c r="D548" s="138" t="s">
        <v>352</v>
      </c>
      <c r="E548" s="139" t="s">
        <v>873</v>
      </c>
      <c r="F548" s="140" t="s">
        <v>874</v>
      </c>
      <c r="G548" s="141" t="s">
        <v>483</v>
      </c>
      <c r="H548" s="142">
        <v>1182.104</v>
      </c>
      <c r="I548" s="143"/>
      <c r="J548" s="144">
        <f>ROUND(I548*H548,2)</f>
        <v>0</v>
      </c>
      <c r="K548" s="140" t="s">
        <v>385</v>
      </c>
      <c r="L548" s="32"/>
      <c r="M548" s="145" t="s">
        <v>1</v>
      </c>
      <c r="N548" s="146" t="s">
        <v>41</v>
      </c>
      <c r="P548" s="147">
        <f>O548*H548</f>
        <v>0</v>
      </c>
      <c r="Q548" s="147">
        <v>0</v>
      </c>
      <c r="R548" s="147">
        <f>Q548*H548</f>
        <v>0</v>
      </c>
      <c r="S548" s="147">
        <v>0</v>
      </c>
      <c r="T548" s="148">
        <f>S548*H548</f>
        <v>0</v>
      </c>
      <c r="AR548" s="149" t="s">
        <v>357</v>
      </c>
      <c r="AT548" s="149" t="s">
        <v>352</v>
      </c>
      <c r="AU548" s="149" t="s">
        <v>86</v>
      </c>
      <c r="AY548" s="17" t="s">
        <v>350</v>
      </c>
      <c r="BE548" s="150">
        <f>IF(N548="základní",J548,0)</f>
        <v>0</v>
      </c>
      <c r="BF548" s="150">
        <f>IF(N548="snížená",J548,0)</f>
        <v>0</v>
      </c>
      <c r="BG548" s="150">
        <f>IF(N548="zákl. přenesená",J548,0)</f>
        <v>0</v>
      </c>
      <c r="BH548" s="150">
        <f>IF(N548="sníž. přenesená",J548,0)</f>
        <v>0</v>
      </c>
      <c r="BI548" s="150">
        <f>IF(N548="nulová",J548,0)</f>
        <v>0</v>
      </c>
      <c r="BJ548" s="17" t="s">
        <v>84</v>
      </c>
      <c r="BK548" s="150">
        <f>ROUND(I548*H548,2)</f>
        <v>0</v>
      </c>
      <c r="BL548" s="17" t="s">
        <v>357</v>
      </c>
      <c r="BM548" s="149" t="s">
        <v>875</v>
      </c>
    </row>
    <row r="549" spans="2:65" s="1" customFormat="1" ht="19.2">
      <c r="B549" s="32"/>
      <c r="D549" s="151" t="s">
        <v>359</v>
      </c>
      <c r="F549" s="152" t="s">
        <v>876</v>
      </c>
      <c r="I549" s="153"/>
      <c r="L549" s="32"/>
      <c r="M549" s="154"/>
      <c r="T549" s="56"/>
      <c r="AT549" s="17" t="s">
        <v>359</v>
      </c>
      <c r="AU549" s="17" t="s">
        <v>86</v>
      </c>
    </row>
    <row r="550" spans="2:65" s="1" customFormat="1" ht="24.15" customHeight="1">
      <c r="B550" s="32"/>
      <c r="C550" s="138" t="s">
        <v>877</v>
      </c>
      <c r="D550" s="138" t="s">
        <v>352</v>
      </c>
      <c r="E550" s="139" t="s">
        <v>878</v>
      </c>
      <c r="F550" s="140" t="s">
        <v>879</v>
      </c>
      <c r="G550" s="141" t="s">
        <v>483</v>
      </c>
      <c r="H550" s="142">
        <v>1182.104</v>
      </c>
      <c r="I550" s="143"/>
      <c r="J550" s="144">
        <f>ROUND(I550*H550,2)</f>
        <v>0</v>
      </c>
      <c r="K550" s="140" t="s">
        <v>356</v>
      </c>
      <c r="L550" s="32"/>
      <c r="M550" s="145" t="s">
        <v>1</v>
      </c>
      <c r="N550" s="146" t="s">
        <v>41</v>
      </c>
      <c r="P550" s="147">
        <f>O550*H550</f>
        <v>0</v>
      </c>
      <c r="Q550" s="147">
        <v>0</v>
      </c>
      <c r="R550" s="147">
        <f>Q550*H550</f>
        <v>0</v>
      </c>
      <c r="S550" s="147">
        <v>0</v>
      </c>
      <c r="T550" s="148">
        <f>S550*H550</f>
        <v>0</v>
      </c>
      <c r="AR550" s="149" t="s">
        <v>357</v>
      </c>
      <c r="AT550" s="149" t="s">
        <v>352</v>
      </c>
      <c r="AU550" s="149" t="s">
        <v>86</v>
      </c>
      <c r="AY550" s="17" t="s">
        <v>350</v>
      </c>
      <c r="BE550" s="150">
        <f>IF(N550="základní",J550,0)</f>
        <v>0</v>
      </c>
      <c r="BF550" s="150">
        <f>IF(N550="snížená",J550,0)</f>
        <v>0</v>
      </c>
      <c r="BG550" s="150">
        <f>IF(N550="zákl. přenesená",J550,0)</f>
        <v>0</v>
      </c>
      <c r="BH550" s="150">
        <f>IF(N550="sníž. přenesená",J550,0)</f>
        <v>0</v>
      </c>
      <c r="BI550" s="150">
        <f>IF(N550="nulová",J550,0)</f>
        <v>0</v>
      </c>
      <c r="BJ550" s="17" t="s">
        <v>84</v>
      </c>
      <c r="BK550" s="150">
        <f>ROUND(I550*H550,2)</f>
        <v>0</v>
      </c>
      <c r="BL550" s="17" t="s">
        <v>357</v>
      </c>
      <c r="BM550" s="149" t="s">
        <v>880</v>
      </c>
    </row>
    <row r="551" spans="2:65" s="1" customFormat="1" ht="19.2">
      <c r="B551" s="32"/>
      <c r="D551" s="151" t="s">
        <v>359</v>
      </c>
      <c r="F551" s="152" t="s">
        <v>881</v>
      </c>
      <c r="I551" s="153"/>
      <c r="L551" s="32"/>
      <c r="M551" s="154"/>
      <c r="T551" s="56"/>
      <c r="AT551" s="17" t="s">
        <v>359</v>
      </c>
      <c r="AU551" s="17" t="s">
        <v>86</v>
      </c>
    </row>
    <row r="552" spans="2:65" s="1" customFormat="1" ht="24.15" customHeight="1">
      <c r="B552" s="32"/>
      <c r="C552" s="138" t="s">
        <v>882</v>
      </c>
      <c r="D552" s="138" t="s">
        <v>352</v>
      </c>
      <c r="E552" s="139" t="s">
        <v>883</v>
      </c>
      <c r="F552" s="140" t="s">
        <v>884</v>
      </c>
      <c r="G552" s="141" t="s">
        <v>483</v>
      </c>
      <c r="H552" s="142">
        <v>4728.4160000000002</v>
      </c>
      <c r="I552" s="143"/>
      <c r="J552" s="144">
        <f>ROUND(I552*H552,2)</f>
        <v>0</v>
      </c>
      <c r="K552" s="140" t="s">
        <v>356</v>
      </c>
      <c r="L552" s="32"/>
      <c r="M552" s="145" t="s">
        <v>1</v>
      </c>
      <c r="N552" s="146" t="s">
        <v>41</v>
      </c>
      <c r="P552" s="147">
        <f>O552*H552</f>
        <v>0</v>
      </c>
      <c r="Q552" s="147">
        <v>0</v>
      </c>
      <c r="R552" s="147">
        <f>Q552*H552</f>
        <v>0</v>
      </c>
      <c r="S552" s="147">
        <v>0</v>
      </c>
      <c r="T552" s="148">
        <f>S552*H552</f>
        <v>0</v>
      </c>
      <c r="AR552" s="149" t="s">
        <v>357</v>
      </c>
      <c r="AT552" s="149" t="s">
        <v>352</v>
      </c>
      <c r="AU552" s="149" t="s">
        <v>86</v>
      </c>
      <c r="AY552" s="17" t="s">
        <v>350</v>
      </c>
      <c r="BE552" s="150">
        <f>IF(N552="základní",J552,0)</f>
        <v>0</v>
      </c>
      <c r="BF552" s="150">
        <f>IF(N552="snížená",J552,0)</f>
        <v>0</v>
      </c>
      <c r="BG552" s="150">
        <f>IF(N552="zákl. přenesená",J552,0)</f>
        <v>0</v>
      </c>
      <c r="BH552" s="150">
        <f>IF(N552="sníž. přenesená",J552,0)</f>
        <v>0</v>
      </c>
      <c r="BI552" s="150">
        <f>IF(N552="nulová",J552,0)</f>
        <v>0</v>
      </c>
      <c r="BJ552" s="17" t="s">
        <v>84</v>
      </c>
      <c r="BK552" s="150">
        <f>ROUND(I552*H552,2)</f>
        <v>0</v>
      </c>
      <c r="BL552" s="17" t="s">
        <v>357</v>
      </c>
      <c r="BM552" s="149" t="s">
        <v>885</v>
      </c>
    </row>
    <row r="553" spans="2:65" s="1" customFormat="1" ht="28.8">
      <c r="B553" s="32"/>
      <c r="D553" s="151" t="s">
        <v>359</v>
      </c>
      <c r="F553" s="152" t="s">
        <v>886</v>
      </c>
      <c r="I553" s="153"/>
      <c r="L553" s="32"/>
      <c r="M553" s="154"/>
      <c r="T553" s="56"/>
      <c r="AT553" s="17" t="s">
        <v>359</v>
      </c>
      <c r="AU553" s="17" t="s">
        <v>86</v>
      </c>
    </row>
    <row r="554" spans="2:65" s="12" customFormat="1" ht="10.199999999999999">
      <c r="B554" s="155"/>
      <c r="D554" s="151" t="s">
        <v>361</v>
      </c>
      <c r="F554" s="157" t="s">
        <v>887</v>
      </c>
      <c r="H554" s="158">
        <v>4728.4160000000002</v>
      </c>
      <c r="I554" s="159"/>
      <c r="L554" s="155"/>
      <c r="M554" s="160"/>
      <c r="T554" s="161"/>
      <c r="AT554" s="156" t="s">
        <v>361</v>
      </c>
      <c r="AU554" s="156" t="s">
        <v>86</v>
      </c>
      <c r="AV554" s="12" t="s">
        <v>86</v>
      </c>
      <c r="AW554" s="12" t="s">
        <v>4</v>
      </c>
      <c r="AX554" s="12" t="s">
        <v>84</v>
      </c>
      <c r="AY554" s="156" t="s">
        <v>350</v>
      </c>
    </row>
    <row r="555" spans="2:65" s="1" customFormat="1" ht="37.799999999999997" customHeight="1">
      <c r="B555" s="32"/>
      <c r="C555" s="138" t="s">
        <v>888</v>
      </c>
      <c r="D555" s="138" t="s">
        <v>352</v>
      </c>
      <c r="E555" s="139" t="s">
        <v>889</v>
      </c>
      <c r="F555" s="140" t="s">
        <v>890</v>
      </c>
      <c r="G555" s="141" t="s">
        <v>483</v>
      </c>
      <c r="H555" s="142">
        <v>29.806000000000001</v>
      </c>
      <c r="I555" s="143"/>
      <c r="J555" s="144">
        <f>ROUND(I555*H555,2)</f>
        <v>0</v>
      </c>
      <c r="K555" s="140" t="s">
        <v>356</v>
      </c>
      <c r="L555" s="32"/>
      <c r="M555" s="145" t="s">
        <v>1</v>
      </c>
      <c r="N555" s="146" t="s">
        <v>41</v>
      </c>
      <c r="P555" s="147">
        <f>O555*H555</f>
        <v>0</v>
      </c>
      <c r="Q555" s="147">
        <v>0</v>
      </c>
      <c r="R555" s="147">
        <f>Q555*H555</f>
        <v>0</v>
      </c>
      <c r="S555" s="147">
        <v>0</v>
      </c>
      <c r="T555" s="148">
        <f>S555*H555</f>
        <v>0</v>
      </c>
      <c r="AR555" s="149" t="s">
        <v>357</v>
      </c>
      <c r="AT555" s="149" t="s">
        <v>352</v>
      </c>
      <c r="AU555" s="149" t="s">
        <v>86</v>
      </c>
      <c r="AY555" s="17" t="s">
        <v>350</v>
      </c>
      <c r="BE555" s="150">
        <f>IF(N555="základní",J555,0)</f>
        <v>0</v>
      </c>
      <c r="BF555" s="150">
        <f>IF(N555="snížená",J555,0)</f>
        <v>0</v>
      </c>
      <c r="BG555" s="150">
        <f>IF(N555="zákl. přenesená",J555,0)</f>
        <v>0</v>
      </c>
      <c r="BH555" s="150">
        <f>IF(N555="sníž. přenesená",J555,0)</f>
        <v>0</v>
      </c>
      <c r="BI555" s="150">
        <f>IF(N555="nulová",J555,0)</f>
        <v>0</v>
      </c>
      <c r="BJ555" s="17" t="s">
        <v>84</v>
      </c>
      <c r="BK555" s="150">
        <f>ROUND(I555*H555,2)</f>
        <v>0</v>
      </c>
      <c r="BL555" s="17" t="s">
        <v>357</v>
      </c>
      <c r="BM555" s="149" t="s">
        <v>891</v>
      </c>
    </row>
    <row r="556" spans="2:65" s="1" customFormat="1" ht="28.8">
      <c r="B556" s="32"/>
      <c r="D556" s="151" t="s">
        <v>359</v>
      </c>
      <c r="F556" s="152" t="s">
        <v>892</v>
      </c>
      <c r="I556" s="153"/>
      <c r="L556" s="32"/>
      <c r="M556" s="154"/>
      <c r="T556" s="56"/>
      <c r="AT556" s="17" t="s">
        <v>359</v>
      </c>
      <c r="AU556" s="17" t="s">
        <v>86</v>
      </c>
    </row>
    <row r="557" spans="2:65" s="12" customFormat="1" ht="20.399999999999999">
      <c r="B557" s="155"/>
      <c r="D557" s="151" t="s">
        <v>361</v>
      </c>
      <c r="E557" s="156" t="s">
        <v>1</v>
      </c>
      <c r="F557" s="157" t="s">
        <v>893</v>
      </c>
      <c r="H557" s="158">
        <v>29.806000000000001</v>
      </c>
      <c r="I557" s="159"/>
      <c r="L557" s="155"/>
      <c r="M557" s="160"/>
      <c r="T557" s="161"/>
      <c r="AT557" s="156" t="s">
        <v>361</v>
      </c>
      <c r="AU557" s="156" t="s">
        <v>86</v>
      </c>
      <c r="AV557" s="12" t="s">
        <v>86</v>
      </c>
      <c r="AW557" s="12" t="s">
        <v>32</v>
      </c>
      <c r="AX557" s="12" t="s">
        <v>84</v>
      </c>
      <c r="AY557" s="156" t="s">
        <v>350</v>
      </c>
    </row>
    <row r="558" spans="2:65" s="1" customFormat="1" ht="44.25" customHeight="1">
      <c r="B558" s="32"/>
      <c r="C558" s="138" t="s">
        <v>894</v>
      </c>
      <c r="D558" s="138" t="s">
        <v>352</v>
      </c>
      <c r="E558" s="139" t="s">
        <v>895</v>
      </c>
      <c r="F558" s="140" t="s">
        <v>896</v>
      </c>
      <c r="G558" s="141" t="s">
        <v>483</v>
      </c>
      <c r="H558" s="142">
        <v>1182.104</v>
      </c>
      <c r="I558" s="143"/>
      <c r="J558" s="144">
        <f>ROUND(I558*H558,2)</f>
        <v>0</v>
      </c>
      <c r="K558" s="140" t="s">
        <v>356</v>
      </c>
      <c r="L558" s="32"/>
      <c r="M558" s="145" t="s">
        <v>1</v>
      </c>
      <c r="N558" s="146" t="s">
        <v>41</v>
      </c>
      <c r="P558" s="147">
        <f>O558*H558</f>
        <v>0</v>
      </c>
      <c r="Q558" s="147">
        <v>0</v>
      </c>
      <c r="R558" s="147">
        <f>Q558*H558</f>
        <v>0</v>
      </c>
      <c r="S558" s="147">
        <v>0</v>
      </c>
      <c r="T558" s="148">
        <f>S558*H558</f>
        <v>0</v>
      </c>
      <c r="AR558" s="149" t="s">
        <v>357</v>
      </c>
      <c r="AT558" s="149" t="s">
        <v>352</v>
      </c>
      <c r="AU558" s="149" t="s">
        <v>86</v>
      </c>
      <c r="AY558" s="17" t="s">
        <v>350</v>
      </c>
      <c r="BE558" s="150">
        <f>IF(N558="základní",J558,0)</f>
        <v>0</v>
      </c>
      <c r="BF558" s="150">
        <f>IF(N558="snížená",J558,0)</f>
        <v>0</v>
      </c>
      <c r="BG558" s="150">
        <f>IF(N558="zákl. přenesená",J558,0)</f>
        <v>0</v>
      </c>
      <c r="BH558" s="150">
        <f>IF(N558="sníž. přenesená",J558,0)</f>
        <v>0</v>
      </c>
      <c r="BI558" s="150">
        <f>IF(N558="nulová",J558,0)</f>
        <v>0</v>
      </c>
      <c r="BJ558" s="17" t="s">
        <v>84</v>
      </c>
      <c r="BK558" s="150">
        <f>ROUND(I558*H558,2)</f>
        <v>0</v>
      </c>
      <c r="BL558" s="17" t="s">
        <v>357</v>
      </c>
      <c r="BM558" s="149" t="s">
        <v>897</v>
      </c>
    </row>
    <row r="559" spans="2:65" s="1" customFormat="1" ht="28.8">
      <c r="B559" s="32"/>
      <c r="D559" s="151" t="s">
        <v>359</v>
      </c>
      <c r="F559" s="152" t="s">
        <v>898</v>
      </c>
      <c r="I559" s="153"/>
      <c r="L559" s="32"/>
      <c r="M559" s="154"/>
      <c r="T559" s="56"/>
      <c r="AT559" s="17" t="s">
        <v>359</v>
      </c>
      <c r="AU559" s="17" t="s">
        <v>86</v>
      </c>
    </row>
    <row r="560" spans="2:65" s="12" customFormat="1" ht="10.199999999999999">
      <c r="B560" s="155"/>
      <c r="D560" s="151" t="s">
        <v>361</v>
      </c>
      <c r="E560" s="156" t="s">
        <v>1</v>
      </c>
      <c r="F560" s="157" t="s">
        <v>899</v>
      </c>
      <c r="H560" s="158">
        <v>1182.104</v>
      </c>
      <c r="I560" s="159"/>
      <c r="L560" s="155"/>
      <c r="M560" s="160"/>
      <c r="T560" s="161"/>
      <c r="AT560" s="156" t="s">
        <v>361</v>
      </c>
      <c r="AU560" s="156" t="s">
        <v>86</v>
      </c>
      <c r="AV560" s="12" t="s">
        <v>86</v>
      </c>
      <c r="AW560" s="12" t="s">
        <v>32</v>
      </c>
      <c r="AX560" s="12" t="s">
        <v>84</v>
      </c>
      <c r="AY560" s="156" t="s">
        <v>350</v>
      </c>
    </row>
    <row r="561" spans="2:65" s="11" customFormat="1" ht="22.8" customHeight="1">
      <c r="B561" s="126"/>
      <c r="D561" s="127" t="s">
        <v>75</v>
      </c>
      <c r="E561" s="136" t="s">
        <v>900</v>
      </c>
      <c r="F561" s="136" t="s">
        <v>901</v>
      </c>
      <c r="I561" s="129"/>
      <c r="J561" s="137">
        <f>BK561</f>
        <v>0</v>
      </c>
      <c r="L561" s="126"/>
      <c r="M561" s="131"/>
      <c r="P561" s="132">
        <f>SUM(P562:P563)</f>
        <v>0</v>
      </c>
      <c r="R561" s="132">
        <f>SUM(R562:R563)</f>
        <v>0</v>
      </c>
      <c r="T561" s="133">
        <f>SUM(T562:T563)</f>
        <v>0</v>
      </c>
      <c r="AR561" s="127" t="s">
        <v>84</v>
      </c>
      <c r="AT561" s="134" t="s">
        <v>75</v>
      </c>
      <c r="AU561" s="134" t="s">
        <v>84</v>
      </c>
      <c r="AY561" s="127" t="s">
        <v>350</v>
      </c>
      <c r="BK561" s="135">
        <f>SUM(BK562:BK563)</f>
        <v>0</v>
      </c>
    </row>
    <row r="562" spans="2:65" s="1" customFormat="1" ht="21.75" customHeight="1">
      <c r="B562" s="32"/>
      <c r="C562" s="138" t="s">
        <v>902</v>
      </c>
      <c r="D562" s="138" t="s">
        <v>352</v>
      </c>
      <c r="E562" s="139" t="s">
        <v>903</v>
      </c>
      <c r="F562" s="140" t="s">
        <v>904</v>
      </c>
      <c r="G562" s="141" t="s">
        <v>483</v>
      </c>
      <c r="H562" s="142">
        <v>9.7260000000000009</v>
      </c>
      <c r="I562" s="143"/>
      <c r="J562" s="144">
        <f>ROUND(I562*H562,2)</f>
        <v>0</v>
      </c>
      <c r="K562" s="140" t="s">
        <v>385</v>
      </c>
      <c r="L562" s="32"/>
      <c r="M562" s="145" t="s">
        <v>1</v>
      </c>
      <c r="N562" s="146" t="s">
        <v>41</v>
      </c>
      <c r="P562" s="147">
        <f>O562*H562</f>
        <v>0</v>
      </c>
      <c r="Q562" s="147">
        <v>0</v>
      </c>
      <c r="R562" s="147">
        <f>Q562*H562</f>
        <v>0</v>
      </c>
      <c r="S562" s="147">
        <v>0</v>
      </c>
      <c r="T562" s="148">
        <f>S562*H562</f>
        <v>0</v>
      </c>
      <c r="AR562" s="149" t="s">
        <v>357</v>
      </c>
      <c r="AT562" s="149" t="s">
        <v>352</v>
      </c>
      <c r="AU562" s="149" t="s">
        <v>86</v>
      </c>
      <c r="AY562" s="17" t="s">
        <v>350</v>
      </c>
      <c r="BE562" s="150">
        <f>IF(N562="základní",J562,0)</f>
        <v>0</v>
      </c>
      <c r="BF562" s="150">
        <f>IF(N562="snížená",J562,0)</f>
        <v>0</v>
      </c>
      <c r="BG562" s="150">
        <f>IF(N562="zákl. přenesená",J562,0)</f>
        <v>0</v>
      </c>
      <c r="BH562" s="150">
        <f>IF(N562="sníž. přenesená",J562,0)</f>
        <v>0</v>
      </c>
      <c r="BI562" s="150">
        <f>IF(N562="nulová",J562,0)</f>
        <v>0</v>
      </c>
      <c r="BJ562" s="17" t="s">
        <v>84</v>
      </c>
      <c r="BK562" s="150">
        <f>ROUND(I562*H562,2)</f>
        <v>0</v>
      </c>
      <c r="BL562" s="17" t="s">
        <v>357</v>
      </c>
      <c r="BM562" s="149" t="s">
        <v>905</v>
      </c>
    </row>
    <row r="563" spans="2:65" s="1" customFormat="1" ht="38.4">
      <c r="B563" s="32"/>
      <c r="D563" s="151" t="s">
        <v>359</v>
      </c>
      <c r="F563" s="152" t="s">
        <v>906</v>
      </c>
      <c r="I563" s="153"/>
      <c r="L563" s="32"/>
      <c r="M563" s="154"/>
      <c r="T563" s="56"/>
      <c r="AT563" s="17" t="s">
        <v>359</v>
      </c>
      <c r="AU563" s="17" t="s">
        <v>86</v>
      </c>
    </row>
    <row r="564" spans="2:65" s="11" customFormat="1" ht="25.95" customHeight="1">
      <c r="B564" s="126"/>
      <c r="D564" s="127" t="s">
        <v>75</v>
      </c>
      <c r="E564" s="128" t="s">
        <v>907</v>
      </c>
      <c r="F564" s="128" t="s">
        <v>908</v>
      </c>
      <c r="I564" s="129"/>
      <c r="J564" s="130">
        <f>BK564</f>
        <v>0</v>
      </c>
      <c r="L564" s="126"/>
      <c r="M564" s="131"/>
      <c r="P564" s="132">
        <f>P565+P578+P626+P638+P646+P650+P654+P661+P680+P689</f>
        <v>0</v>
      </c>
      <c r="R564" s="132">
        <f>R565+R578+R626+R638+R646+R650+R654+R661+R680+R689</f>
        <v>5.0359939999999996</v>
      </c>
      <c r="T564" s="133">
        <f>T565+T578+T626+T638+T646+T650+T654+T661+T680+T689</f>
        <v>76.10632240000001</v>
      </c>
      <c r="AR564" s="127" t="s">
        <v>86</v>
      </c>
      <c r="AT564" s="134" t="s">
        <v>75</v>
      </c>
      <c r="AU564" s="134" t="s">
        <v>76</v>
      </c>
      <c r="AY564" s="127" t="s">
        <v>350</v>
      </c>
      <c r="BK564" s="135">
        <f>BK565+BK578+BK626+BK638+BK646+BK650+BK654+BK661+BK680+BK689</f>
        <v>0</v>
      </c>
    </row>
    <row r="565" spans="2:65" s="11" customFormat="1" ht="22.8" customHeight="1">
      <c r="B565" s="126"/>
      <c r="D565" s="127" t="s">
        <v>75</v>
      </c>
      <c r="E565" s="136" t="s">
        <v>909</v>
      </c>
      <c r="F565" s="136" t="s">
        <v>910</v>
      </c>
      <c r="I565" s="129"/>
      <c r="J565" s="137">
        <f>BK565</f>
        <v>0</v>
      </c>
      <c r="L565" s="126"/>
      <c r="M565" s="131"/>
      <c r="P565" s="132">
        <f>SUM(P566:P577)</f>
        <v>0</v>
      </c>
      <c r="R565" s="132">
        <f>SUM(R566:R577)</f>
        <v>0</v>
      </c>
      <c r="T565" s="133">
        <f>SUM(T566:T577)</f>
        <v>0.31639</v>
      </c>
      <c r="AR565" s="127" t="s">
        <v>86</v>
      </c>
      <c r="AT565" s="134" t="s">
        <v>75</v>
      </c>
      <c r="AU565" s="134" t="s">
        <v>84</v>
      </c>
      <c r="AY565" s="127" t="s">
        <v>350</v>
      </c>
      <c r="BK565" s="135">
        <f>SUM(BK566:BK577)</f>
        <v>0</v>
      </c>
    </row>
    <row r="566" spans="2:65" s="1" customFormat="1" ht="16.5" customHeight="1">
      <c r="B566" s="32"/>
      <c r="C566" s="138" t="s">
        <v>911</v>
      </c>
      <c r="D566" s="138" t="s">
        <v>352</v>
      </c>
      <c r="E566" s="139" t="s">
        <v>912</v>
      </c>
      <c r="F566" s="140" t="s">
        <v>913</v>
      </c>
      <c r="G566" s="141" t="s">
        <v>914</v>
      </c>
      <c r="H566" s="142">
        <v>9</v>
      </c>
      <c r="I566" s="143"/>
      <c r="J566" s="144">
        <f>ROUND(I566*H566,2)</f>
        <v>0</v>
      </c>
      <c r="K566" s="140" t="s">
        <v>385</v>
      </c>
      <c r="L566" s="32"/>
      <c r="M566" s="145" t="s">
        <v>1</v>
      </c>
      <c r="N566" s="146" t="s">
        <v>41</v>
      </c>
      <c r="P566" s="147">
        <f>O566*H566</f>
        <v>0</v>
      </c>
      <c r="Q566" s="147">
        <v>0</v>
      </c>
      <c r="R566" s="147">
        <f>Q566*H566</f>
        <v>0</v>
      </c>
      <c r="S566" s="147">
        <v>1.933E-2</v>
      </c>
      <c r="T566" s="148">
        <f>S566*H566</f>
        <v>0.17397000000000001</v>
      </c>
      <c r="AR566" s="149" t="s">
        <v>530</v>
      </c>
      <c r="AT566" s="149" t="s">
        <v>352</v>
      </c>
      <c r="AU566" s="149" t="s">
        <v>86</v>
      </c>
      <c r="AY566" s="17" t="s">
        <v>350</v>
      </c>
      <c r="BE566" s="150">
        <f>IF(N566="základní",J566,0)</f>
        <v>0</v>
      </c>
      <c r="BF566" s="150">
        <f>IF(N566="snížená",J566,0)</f>
        <v>0</v>
      </c>
      <c r="BG566" s="150">
        <f>IF(N566="zákl. přenesená",J566,0)</f>
        <v>0</v>
      </c>
      <c r="BH566" s="150">
        <f>IF(N566="sníž. přenesená",J566,0)</f>
        <v>0</v>
      </c>
      <c r="BI566" s="150">
        <f>IF(N566="nulová",J566,0)</f>
        <v>0</v>
      </c>
      <c r="BJ566" s="17" t="s">
        <v>84</v>
      </c>
      <c r="BK566" s="150">
        <f>ROUND(I566*H566,2)</f>
        <v>0</v>
      </c>
      <c r="BL566" s="17" t="s">
        <v>530</v>
      </c>
      <c r="BM566" s="149" t="s">
        <v>915</v>
      </c>
    </row>
    <row r="567" spans="2:65" s="1" customFormat="1" ht="19.2">
      <c r="B567" s="32"/>
      <c r="D567" s="151" t="s">
        <v>359</v>
      </c>
      <c r="F567" s="152" t="s">
        <v>916</v>
      </c>
      <c r="I567" s="153"/>
      <c r="L567" s="32"/>
      <c r="M567" s="154"/>
      <c r="T567" s="56"/>
      <c r="AT567" s="17" t="s">
        <v>359</v>
      </c>
      <c r="AU567" s="17" t="s">
        <v>86</v>
      </c>
    </row>
    <row r="568" spans="2:65" s="12" customFormat="1" ht="10.199999999999999">
      <c r="B568" s="155"/>
      <c r="D568" s="151" t="s">
        <v>361</v>
      </c>
      <c r="E568" s="156" t="s">
        <v>1</v>
      </c>
      <c r="F568" s="157" t="s">
        <v>917</v>
      </c>
      <c r="H568" s="158">
        <v>9</v>
      </c>
      <c r="I568" s="159"/>
      <c r="L568" s="155"/>
      <c r="M568" s="160"/>
      <c r="T568" s="161"/>
      <c r="AT568" s="156" t="s">
        <v>361</v>
      </c>
      <c r="AU568" s="156" t="s">
        <v>86</v>
      </c>
      <c r="AV568" s="12" t="s">
        <v>86</v>
      </c>
      <c r="AW568" s="12" t="s">
        <v>32</v>
      </c>
      <c r="AX568" s="12" t="s">
        <v>84</v>
      </c>
      <c r="AY568" s="156" t="s">
        <v>350</v>
      </c>
    </row>
    <row r="569" spans="2:65" s="1" customFormat="1" ht="24.15" customHeight="1">
      <c r="B569" s="32"/>
      <c r="C569" s="138" t="s">
        <v>918</v>
      </c>
      <c r="D569" s="138" t="s">
        <v>352</v>
      </c>
      <c r="E569" s="139" t="s">
        <v>919</v>
      </c>
      <c r="F569" s="140" t="s">
        <v>920</v>
      </c>
      <c r="G569" s="141" t="s">
        <v>914</v>
      </c>
      <c r="H569" s="142">
        <v>4</v>
      </c>
      <c r="I569" s="143"/>
      <c r="J569" s="144">
        <f>ROUND(I569*H569,2)</f>
        <v>0</v>
      </c>
      <c r="K569" s="140" t="s">
        <v>385</v>
      </c>
      <c r="L569" s="32"/>
      <c r="M569" s="145" t="s">
        <v>1</v>
      </c>
      <c r="N569" s="146" t="s">
        <v>41</v>
      </c>
      <c r="P569" s="147">
        <f>O569*H569</f>
        <v>0</v>
      </c>
      <c r="Q569" s="147">
        <v>0</v>
      </c>
      <c r="R569" s="147">
        <f>Q569*H569</f>
        <v>0</v>
      </c>
      <c r="S569" s="147">
        <v>1.72E-2</v>
      </c>
      <c r="T569" s="148">
        <f>S569*H569</f>
        <v>6.88E-2</v>
      </c>
      <c r="AR569" s="149" t="s">
        <v>530</v>
      </c>
      <c r="AT569" s="149" t="s">
        <v>352</v>
      </c>
      <c r="AU569" s="149" t="s">
        <v>86</v>
      </c>
      <c r="AY569" s="17" t="s">
        <v>350</v>
      </c>
      <c r="BE569" s="150">
        <f>IF(N569="základní",J569,0)</f>
        <v>0</v>
      </c>
      <c r="BF569" s="150">
        <f>IF(N569="snížená",J569,0)</f>
        <v>0</v>
      </c>
      <c r="BG569" s="150">
        <f>IF(N569="zákl. přenesená",J569,0)</f>
        <v>0</v>
      </c>
      <c r="BH569" s="150">
        <f>IF(N569="sníž. přenesená",J569,0)</f>
        <v>0</v>
      </c>
      <c r="BI569" s="150">
        <f>IF(N569="nulová",J569,0)</f>
        <v>0</v>
      </c>
      <c r="BJ569" s="17" t="s">
        <v>84</v>
      </c>
      <c r="BK569" s="150">
        <f>ROUND(I569*H569,2)</f>
        <v>0</v>
      </c>
      <c r="BL569" s="17" t="s">
        <v>530</v>
      </c>
      <c r="BM569" s="149" t="s">
        <v>921</v>
      </c>
    </row>
    <row r="570" spans="2:65" s="1" customFormat="1" ht="10.199999999999999">
      <c r="B570" s="32"/>
      <c r="D570" s="151" t="s">
        <v>359</v>
      </c>
      <c r="F570" s="152" t="s">
        <v>922</v>
      </c>
      <c r="I570" s="153"/>
      <c r="L570" s="32"/>
      <c r="M570" s="154"/>
      <c r="T570" s="56"/>
      <c r="AT570" s="17" t="s">
        <v>359</v>
      </c>
      <c r="AU570" s="17" t="s">
        <v>86</v>
      </c>
    </row>
    <row r="571" spans="2:65" s="12" customFormat="1" ht="10.199999999999999">
      <c r="B571" s="155"/>
      <c r="D571" s="151" t="s">
        <v>361</v>
      </c>
      <c r="E571" s="156" t="s">
        <v>1</v>
      </c>
      <c r="F571" s="157" t="s">
        <v>923</v>
      </c>
      <c r="H571" s="158">
        <v>4</v>
      </c>
      <c r="I571" s="159"/>
      <c r="L571" s="155"/>
      <c r="M571" s="160"/>
      <c r="T571" s="161"/>
      <c r="AT571" s="156" t="s">
        <v>361</v>
      </c>
      <c r="AU571" s="156" t="s">
        <v>86</v>
      </c>
      <c r="AV571" s="12" t="s">
        <v>86</v>
      </c>
      <c r="AW571" s="12" t="s">
        <v>32</v>
      </c>
      <c r="AX571" s="12" t="s">
        <v>84</v>
      </c>
      <c r="AY571" s="156" t="s">
        <v>350</v>
      </c>
    </row>
    <row r="572" spans="2:65" s="1" customFormat="1" ht="16.5" customHeight="1">
      <c r="B572" s="32"/>
      <c r="C572" s="138" t="s">
        <v>924</v>
      </c>
      <c r="D572" s="138" t="s">
        <v>352</v>
      </c>
      <c r="E572" s="139" t="s">
        <v>925</v>
      </c>
      <c r="F572" s="140" t="s">
        <v>926</v>
      </c>
      <c r="G572" s="141" t="s">
        <v>914</v>
      </c>
      <c r="H572" s="142">
        <v>2</v>
      </c>
      <c r="I572" s="143"/>
      <c r="J572" s="144">
        <f>ROUND(I572*H572,2)</f>
        <v>0</v>
      </c>
      <c r="K572" s="140" t="s">
        <v>385</v>
      </c>
      <c r="L572" s="32"/>
      <c r="M572" s="145" t="s">
        <v>1</v>
      </c>
      <c r="N572" s="146" t="s">
        <v>41</v>
      </c>
      <c r="P572" s="147">
        <f>O572*H572</f>
        <v>0</v>
      </c>
      <c r="Q572" s="147">
        <v>0</v>
      </c>
      <c r="R572" s="147">
        <f>Q572*H572</f>
        <v>0</v>
      </c>
      <c r="S572" s="147">
        <v>1.9460000000000002E-2</v>
      </c>
      <c r="T572" s="148">
        <f>S572*H572</f>
        <v>3.8920000000000003E-2</v>
      </c>
      <c r="AR572" s="149" t="s">
        <v>530</v>
      </c>
      <c r="AT572" s="149" t="s">
        <v>352</v>
      </c>
      <c r="AU572" s="149" t="s">
        <v>86</v>
      </c>
      <c r="AY572" s="17" t="s">
        <v>350</v>
      </c>
      <c r="BE572" s="150">
        <f>IF(N572="základní",J572,0)</f>
        <v>0</v>
      </c>
      <c r="BF572" s="150">
        <f>IF(N572="snížená",J572,0)</f>
        <v>0</v>
      </c>
      <c r="BG572" s="150">
        <f>IF(N572="zákl. přenesená",J572,0)</f>
        <v>0</v>
      </c>
      <c r="BH572" s="150">
        <f>IF(N572="sníž. přenesená",J572,0)</f>
        <v>0</v>
      </c>
      <c r="BI572" s="150">
        <f>IF(N572="nulová",J572,0)</f>
        <v>0</v>
      </c>
      <c r="BJ572" s="17" t="s">
        <v>84</v>
      </c>
      <c r="BK572" s="150">
        <f>ROUND(I572*H572,2)</f>
        <v>0</v>
      </c>
      <c r="BL572" s="17" t="s">
        <v>530</v>
      </c>
      <c r="BM572" s="149" t="s">
        <v>927</v>
      </c>
    </row>
    <row r="573" spans="2:65" s="1" customFormat="1" ht="10.199999999999999">
      <c r="B573" s="32"/>
      <c r="D573" s="151" t="s">
        <v>359</v>
      </c>
      <c r="F573" s="152" t="s">
        <v>928</v>
      </c>
      <c r="I573" s="153"/>
      <c r="L573" s="32"/>
      <c r="M573" s="154"/>
      <c r="T573" s="56"/>
      <c r="AT573" s="17" t="s">
        <v>359</v>
      </c>
      <c r="AU573" s="17" t="s">
        <v>86</v>
      </c>
    </row>
    <row r="574" spans="2:65" s="12" customFormat="1" ht="10.199999999999999">
      <c r="B574" s="155"/>
      <c r="D574" s="151" t="s">
        <v>361</v>
      </c>
      <c r="E574" s="156" t="s">
        <v>1</v>
      </c>
      <c r="F574" s="157" t="s">
        <v>499</v>
      </c>
      <c r="H574" s="158">
        <v>2</v>
      </c>
      <c r="I574" s="159"/>
      <c r="L574" s="155"/>
      <c r="M574" s="160"/>
      <c r="T574" s="161"/>
      <c r="AT574" s="156" t="s">
        <v>361</v>
      </c>
      <c r="AU574" s="156" t="s">
        <v>86</v>
      </c>
      <c r="AV574" s="12" t="s">
        <v>86</v>
      </c>
      <c r="AW574" s="12" t="s">
        <v>32</v>
      </c>
      <c r="AX574" s="12" t="s">
        <v>84</v>
      </c>
      <c r="AY574" s="156" t="s">
        <v>350</v>
      </c>
    </row>
    <row r="575" spans="2:65" s="1" customFormat="1" ht="16.5" customHeight="1">
      <c r="B575" s="32"/>
      <c r="C575" s="138" t="s">
        <v>929</v>
      </c>
      <c r="D575" s="138" t="s">
        <v>352</v>
      </c>
      <c r="E575" s="139" t="s">
        <v>930</v>
      </c>
      <c r="F575" s="140" t="s">
        <v>931</v>
      </c>
      <c r="G575" s="141" t="s">
        <v>914</v>
      </c>
      <c r="H575" s="142">
        <v>1</v>
      </c>
      <c r="I575" s="143"/>
      <c r="J575" s="144">
        <f>ROUND(I575*H575,2)</f>
        <v>0</v>
      </c>
      <c r="K575" s="140" t="s">
        <v>385</v>
      </c>
      <c r="L575" s="32"/>
      <c r="M575" s="145" t="s">
        <v>1</v>
      </c>
      <c r="N575" s="146" t="s">
        <v>41</v>
      </c>
      <c r="P575" s="147">
        <f>O575*H575</f>
        <v>0</v>
      </c>
      <c r="Q575" s="147">
        <v>0</v>
      </c>
      <c r="R575" s="147">
        <f>Q575*H575</f>
        <v>0</v>
      </c>
      <c r="S575" s="147">
        <v>3.4700000000000002E-2</v>
      </c>
      <c r="T575" s="148">
        <f>S575*H575</f>
        <v>3.4700000000000002E-2</v>
      </c>
      <c r="AR575" s="149" t="s">
        <v>530</v>
      </c>
      <c r="AT575" s="149" t="s">
        <v>352</v>
      </c>
      <c r="AU575" s="149" t="s">
        <v>86</v>
      </c>
      <c r="AY575" s="17" t="s">
        <v>350</v>
      </c>
      <c r="BE575" s="150">
        <f>IF(N575="základní",J575,0)</f>
        <v>0</v>
      </c>
      <c r="BF575" s="150">
        <f>IF(N575="snížená",J575,0)</f>
        <v>0</v>
      </c>
      <c r="BG575" s="150">
        <f>IF(N575="zákl. přenesená",J575,0)</f>
        <v>0</v>
      </c>
      <c r="BH575" s="150">
        <f>IF(N575="sníž. přenesená",J575,0)</f>
        <v>0</v>
      </c>
      <c r="BI575" s="150">
        <f>IF(N575="nulová",J575,0)</f>
        <v>0</v>
      </c>
      <c r="BJ575" s="17" t="s">
        <v>84</v>
      </c>
      <c r="BK575" s="150">
        <f>ROUND(I575*H575,2)</f>
        <v>0</v>
      </c>
      <c r="BL575" s="17" t="s">
        <v>530</v>
      </c>
      <c r="BM575" s="149" t="s">
        <v>932</v>
      </c>
    </row>
    <row r="576" spans="2:65" s="1" customFormat="1" ht="19.2">
      <c r="B576" s="32"/>
      <c r="D576" s="151" t="s">
        <v>359</v>
      </c>
      <c r="F576" s="152" t="s">
        <v>933</v>
      </c>
      <c r="I576" s="153"/>
      <c r="L576" s="32"/>
      <c r="M576" s="154"/>
      <c r="T576" s="56"/>
      <c r="AT576" s="17" t="s">
        <v>359</v>
      </c>
      <c r="AU576" s="17" t="s">
        <v>86</v>
      </c>
    </row>
    <row r="577" spans="2:65" s="12" customFormat="1" ht="10.199999999999999">
      <c r="B577" s="155"/>
      <c r="D577" s="151" t="s">
        <v>361</v>
      </c>
      <c r="E577" s="156" t="s">
        <v>1</v>
      </c>
      <c r="F577" s="157" t="s">
        <v>934</v>
      </c>
      <c r="H577" s="158">
        <v>1</v>
      </c>
      <c r="I577" s="159"/>
      <c r="L577" s="155"/>
      <c r="M577" s="160"/>
      <c r="T577" s="161"/>
      <c r="AT577" s="156" t="s">
        <v>361</v>
      </c>
      <c r="AU577" s="156" t="s">
        <v>86</v>
      </c>
      <c r="AV577" s="12" t="s">
        <v>86</v>
      </c>
      <c r="AW577" s="12" t="s">
        <v>32</v>
      </c>
      <c r="AX577" s="12" t="s">
        <v>84</v>
      </c>
      <c r="AY577" s="156" t="s">
        <v>350</v>
      </c>
    </row>
    <row r="578" spans="2:65" s="11" customFormat="1" ht="22.8" customHeight="1">
      <c r="B578" s="126"/>
      <c r="D578" s="127" t="s">
        <v>75</v>
      </c>
      <c r="E578" s="136" t="s">
        <v>935</v>
      </c>
      <c r="F578" s="136" t="s">
        <v>936</v>
      </c>
      <c r="I578" s="129"/>
      <c r="J578" s="137">
        <f>BK578</f>
        <v>0</v>
      </c>
      <c r="L578" s="126"/>
      <c r="M578" s="131"/>
      <c r="P578" s="132">
        <f>SUM(P579:P625)</f>
        <v>0</v>
      </c>
      <c r="R578" s="132">
        <f>SUM(R579:R625)</f>
        <v>0</v>
      </c>
      <c r="T578" s="133">
        <f>SUM(T579:T625)</f>
        <v>22.3924752</v>
      </c>
      <c r="AR578" s="127" t="s">
        <v>86</v>
      </c>
      <c r="AT578" s="134" t="s">
        <v>75</v>
      </c>
      <c r="AU578" s="134" t="s">
        <v>84</v>
      </c>
      <c r="AY578" s="127" t="s">
        <v>350</v>
      </c>
      <c r="BK578" s="135">
        <f>SUM(BK579:BK625)</f>
        <v>0</v>
      </c>
    </row>
    <row r="579" spans="2:65" s="1" customFormat="1" ht="24.15" customHeight="1">
      <c r="B579" s="32"/>
      <c r="C579" s="138" t="s">
        <v>937</v>
      </c>
      <c r="D579" s="138" t="s">
        <v>352</v>
      </c>
      <c r="E579" s="139" t="s">
        <v>938</v>
      </c>
      <c r="F579" s="140" t="s">
        <v>939</v>
      </c>
      <c r="G579" s="141" t="s">
        <v>355</v>
      </c>
      <c r="H579" s="142">
        <v>69.915999999999997</v>
      </c>
      <c r="I579" s="143"/>
      <c r="J579" s="144">
        <f>ROUND(I579*H579,2)</f>
        <v>0</v>
      </c>
      <c r="K579" s="140" t="s">
        <v>356</v>
      </c>
      <c r="L579" s="32"/>
      <c r="M579" s="145" t="s">
        <v>1</v>
      </c>
      <c r="N579" s="146" t="s">
        <v>41</v>
      </c>
      <c r="P579" s="147">
        <f>O579*H579</f>
        <v>0</v>
      </c>
      <c r="Q579" s="147">
        <v>0</v>
      </c>
      <c r="R579" s="147">
        <f>Q579*H579</f>
        <v>0</v>
      </c>
      <c r="S579" s="147">
        <v>3.0000000000000001E-3</v>
      </c>
      <c r="T579" s="148">
        <f>S579*H579</f>
        <v>0.20974799999999999</v>
      </c>
      <c r="AR579" s="149" t="s">
        <v>530</v>
      </c>
      <c r="AT579" s="149" t="s">
        <v>352</v>
      </c>
      <c r="AU579" s="149" t="s">
        <v>86</v>
      </c>
      <c r="AY579" s="17" t="s">
        <v>350</v>
      </c>
      <c r="BE579" s="150">
        <f>IF(N579="základní",J579,0)</f>
        <v>0</v>
      </c>
      <c r="BF579" s="150">
        <f>IF(N579="snížená",J579,0)</f>
        <v>0</v>
      </c>
      <c r="BG579" s="150">
        <f>IF(N579="zákl. přenesená",J579,0)</f>
        <v>0</v>
      </c>
      <c r="BH579" s="150">
        <f>IF(N579="sníž. přenesená",J579,0)</f>
        <v>0</v>
      </c>
      <c r="BI579" s="150">
        <f>IF(N579="nulová",J579,0)</f>
        <v>0</v>
      </c>
      <c r="BJ579" s="17" t="s">
        <v>84</v>
      </c>
      <c r="BK579" s="150">
        <f>ROUND(I579*H579,2)</f>
        <v>0</v>
      </c>
      <c r="BL579" s="17" t="s">
        <v>530</v>
      </c>
      <c r="BM579" s="149" t="s">
        <v>940</v>
      </c>
    </row>
    <row r="580" spans="2:65" s="1" customFormat="1" ht="28.8">
      <c r="B580" s="32"/>
      <c r="D580" s="151" t="s">
        <v>359</v>
      </c>
      <c r="F580" s="152" t="s">
        <v>941</v>
      </c>
      <c r="I580" s="153"/>
      <c r="L580" s="32"/>
      <c r="M580" s="154"/>
      <c r="T580" s="56"/>
      <c r="AT580" s="17" t="s">
        <v>359</v>
      </c>
      <c r="AU580" s="17" t="s">
        <v>86</v>
      </c>
    </row>
    <row r="581" spans="2:65" s="12" customFormat="1" ht="20.399999999999999">
      <c r="B581" s="155"/>
      <c r="D581" s="151" t="s">
        <v>361</v>
      </c>
      <c r="E581" s="156" t="s">
        <v>1</v>
      </c>
      <c r="F581" s="157" t="s">
        <v>942</v>
      </c>
      <c r="H581" s="158">
        <v>69.915999999999997</v>
      </c>
      <c r="I581" s="159"/>
      <c r="L581" s="155"/>
      <c r="M581" s="160"/>
      <c r="T581" s="161"/>
      <c r="AT581" s="156" t="s">
        <v>361</v>
      </c>
      <c r="AU581" s="156" t="s">
        <v>86</v>
      </c>
      <c r="AV581" s="12" t="s">
        <v>86</v>
      </c>
      <c r="AW581" s="12" t="s">
        <v>32</v>
      </c>
      <c r="AX581" s="12" t="s">
        <v>84</v>
      </c>
      <c r="AY581" s="156" t="s">
        <v>350</v>
      </c>
    </row>
    <row r="582" spans="2:65" s="1" customFormat="1" ht="24.15" customHeight="1">
      <c r="B582" s="32"/>
      <c r="C582" s="138" t="s">
        <v>943</v>
      </c>
      <c r="D582" s="138" t="s">
        <v>352</v>
      </c>
      <c r="E582" s="139" t="s">
        <v>944</v>
      </c>
      <c r="F582" s="140" t="s">
        <v>945</v>
      </c>
      <c r="G582" s="141" t="s">
        <v>355</v>
      </c>
      <c r="H582" s="142">
        <v>145.83600000000001</v>
      </c>
      <c r="I582" s="143"/>
      <c r="J582" s="144">
        <f>ROUND(I582*H582,2)</f>
        <v>0</v>
      </c>
      <c r="K582" s="140" t="s">
        <v>356</v>
      </c>
      <c r="L582" s="32"/>
      <c r="M582" s="145" t="s">
        <v>1</v>
      </c>
      <c r="N582" s="146" t="s">
        <v>41</v>
      </c>
      <c r="P582" s="147">
        <f>O582*H582</f>
        <v>0</v>
      </c>
      <c r="Q582" s="147">
        <v>0</v>
      </c>
      <c r="R582" s="147">
        <f>Q582*H582</f>
        <v>0</v>
      </c>
      <c r="S582" s="147">
        <v>1.3429999999999999E-2</v>
      </c>
      <c r="T582" s="148">
        <f>S582*H582</f>
        <v>1.95857748</v>
      </c>
      <c r="AR582" s="149" t="s">
        <v>530</v>
      </c>
      <c r="AT582" s="149" t="s">
        <v>352</v>
      </c>
      <c r="AU582" s="149" t="s">
        <v>86</v>
      </c>
      <c r="AY582" s="17" t="s">
        <v>350</v>
      </c>
      <c r="BE582" s="150">
        <f>IF(N582="základní",J582,0)</f>
        <v>0</v>
      </c>
      <c r="BF582" s="150">
        <f>IF(N582="snížená",J582,0)</f>
        <v>0</v>
      </c>
      <c r="BG582" s="150">
        <f>IF(N582="zákl. přenesená",J582,0)</f>
        <v>0</v>
      </c>
      <c r="BH582" s="150">
        <f>IF(N582="sníž. přenesená",J582,0)</f>
        <v>0</v>
      </c>
      <c r="BI582" s="150">
        <f>IF(N582="nulová",J582,0)</f>
        <v>0</v>
      </c>
      <c r="BJ582" s="17" t="s">
        <v>84</v>
      </c>
      <c r="BK582" s="150">
        <f>ROUND(I582*H582,2)</f>
        <v>0</v>
      </c>
      <c r="BL582" s="17" t="s">
        <v>530</v>
      </c>
      <c r="BM582" s="149" t="s">
        <v>946</v>
      </c>
    </row>
    <row r="583" spans="2:65" s="1" customFormat="1" ht="19.2">
      <c r="B583" s="32"/>
      <c r="D583" s="151" t="s">
        <v>359</v>
      </c>
      <c r="F583" s="152" t="s">
        <v>947</v>
      </c>
      <c r="I583" s="153"/>
      <c r="L583" s="32"/>
      <c r="M583" s="154"/>
      <c r="T583" s="56"/>
      <c r="AT583" s="17" t="s">
        <v>359</v>
      </c>
      <c r="AU583" s="17" t="s">
        <v>86</v>
      </c>
    </row>
    <row r="584" spans="2:65" s="14" customFormat="1" ht="10.199999999999999">
      <c r="B584" s="169"/>
      <c r="D584" s="151" t="s">
        <v>361</v>
      </c>
      <c r="E584" s="170" t="s">
        <v>1</v>
      </c>
      <c r="F584" s="171" t="s">
        <v>693</v>
      </c>
      <c r="H584" s="170" t="s">
        <v>1</v>
      </c>
      <c r="I584" s="172"/>
      <c r="L584" s="169"/>
      <c r="M584" s="173"/>
      <c r="T584" s="174"/>
      <c r="AT584" s="170" t="s">
        <v>361</v>
      </c>
      <c r="AU584" s="170" t="s">
        <v>86</v>
      </c>
      <c r="AV584" s="14" t="s">
        <v>84</v>
      </c>
      <c r="AW584" s="14" t="s">
        <v>32</v>
      </c>
      <c r="AX584" s="14" t="s">
        <v>76</v>
      </c>
      <c r="AY584" s="170" t="s">
        <v>350</v>
      </c>
    </row>
    <row r="585" spans="2:65" s="12" customFormat="1" ht="40.799999999999997">
      <c r="B585" s="155"/>
      <c r="D585" s="151" t="s">
        <v>361</v>
      </c>
      <c r="E585" s="156" t="s">
        <v>1</v>
      </c>
      <c r="F585" s="157" t="s">
        <v>948</v>
      </c>
      <c r="H585" s="158">
        <v>103.48099999999999</v>
      </c>
      <c r="I585" s="159"/>
      <c r="L585" s="155"/>
      <c r="M585" s="160"/>
      <c r="T585" s="161"/>
      <c r="AT585" s="156" t="s">
        <v>361</v>
      </c>
      <c r="AU585" s="156" t="s">
        <v>86</v>
      </c>
      <c r="AV585" s="12" t="s">
        <v>86</v>
      </c>
      <c r="AW585" s="12" t="s">
        <v>32</v>
      </c>
      <c r="AX585" s="12" t="s">
        <v>76</v>
      </c>
      <c r="AY585" s="156" t="s">
        <v>350</v>
      </c>
    </row>
    <row r="586" spans="2:65" s="12" customFormat="1" ht="30.6">
      <c r="B586" s="155"/>
      <c r="D586" s="151" t="s">
        <v>361</v>
      </c>
      <c r="E586" s="156" t="s">
        <v>1</v>
      </c>
      <c r="F586" s="157" t="s">
        <v>949</v>
      </c>
      <c r="H586" s="158">
        <v>42.354999999999997</v>
      </c>
      <c r="I586" s="159"/>
      <c r="L586" s="155"/>
      <c r="M586" s="160"/>
      <c r="T586" s="161"/>
      <c r="AT586" s="156" t="s">
        <v>361</v>
      </c>
      <c r="AU586" s="156" t="s">
        <v>86</v>
      </c>
      <c r="AV586" s="12" t="s">
        <v>86</v>
      </c>
      <c r="AW586" s="12" t="s">
        <v>32</v>
      </c>
      <c r="AX586" s="12" t="s">
        <v>76</v>
      </c>
      <c r="AY586" s="156" t="s">
        <v>350</v>
      </c>
    </row>
    <row r="587" spans="2:65" s="13" customFormat="1" ht="10.199999999999999">
      <c r="B587" s="162"/>
      <c r="D587" s="151" t="s">
        <v>361</v>
      </c>
      <c r="E587" s="163" t="s">
        <v>1</v>
      </c>
      <c r="F587" s="164" t="s">
        <v>364</v>
      </c>
      <c r="H587" s="165">
        <v>145.83600000000001</v>
      </c>
      <c r="I587" s="166"/>
      <c r="L587" s="162"/>
      <c r="M587" s="167"/>
      <c r="T587" s="168"/>
      <c r="AT587" s="163" t="s">
        <v>361</v>
      </c>
      <c r="AU587" s="163" t="s">
        <v>86</v>
      </c>
      <c r="AV587" s="13" t="s">
        <v>357</v>
      </c>
      <c r="AW587" s="13" t="s">
        <v>32</v>
      </c>
      <c r="AX587" s="13" t="s">
        <v>84</v>
      </c>
      <c r="AY587" s="163" t="s">
        <v>350</v>
      </c>
    </row>
    <row r="588" spans="2:65" s="1" customFormat="1" ht="16.5" customHeight="1">
      <c r="B588" s="32"/>
      <c r="C588" s="138" t="s">
        <v>950</v>
      </c>
      <c r="D588" s="138" t="s">
        <v>352</v>
      </c>
      <c r="E588" s="139" t="s">
        <v>951</v>
      </c>
      <c r="F588" s="140" t="s">
        <v>952</v>
      </c>
      <c r="G588" s="141" t="s">
        <v>355</v>
      </c>
      <c r="H588" s="142">
        <v>1172.0709999999999</v>
      </c>
      <c r="I588" s="143"/>
      <c r="J588" s="144">
        <f>ROUND(I588*H588,2)</f>
        <v>0</v>
      </c>
      <c r="K588" s="140" t="s">
        <v>356</v>
      </c>
      <c r="L588" s="32"/>
      <c r="M588" s="145" t="s">
        <v>1</v>
      </c>
      <c r="N588" s="146" t="s">
        <v>41</v>
      </c>
      <c r="P588" s="147">
        <f>O588*H588</f>
        <v>0</v>
      </c>
      <c r="Q588" s="147">
        <v>0</v>
      </c>
      <c r="R588" s="147">
        <f>Q588*H588</f>
        <v>0</v>
      </c>
      <c r="S588" s="147">
        <v>1.32E-3</v>
      </c>
      <c r="T588" s="148">
        <f>S588*H588</f>
        <v>1.5471337199999999</v>
      </c>
      <c r="AR588" s="149" t="s">
        <v>530</v>
      </c>
      <c r="AT588" s="149" t="s">
        <v>352</v>
      </c>
      <c r="AU588" s="149" t="s">
        <v>86</v>
      </c>
      <c r="AY588" s="17" t="s">
        <v>350</v>
      </c>
      <c r="BE588" s="150">
        <f>IF(N588="základní",J588,0)</f>
        <v>0</v>
      </c>
      <c r="BF588" s="150">
        <f>IF(N588="snížená",J588,0)</f>
        <v>0</v>
      </c>
      <c r="BG588" s="150">
        <f>IF(N588="zákl. přenesená",J588,0)</f>
        <v>0</v>
      </c>
      <c r="BH588" s="150">
        <f>IF(N588="sníž. přenesená",J588,0)</f>
        <v>0</v>
      </c>
      <c r="BI588" s="150">
        <f>IF(N588="nulová",J588,0)</f>
        <v>0</v>
      </c>
      <c r="BJ588" s="17" t="s">
        <v>84</v>
      </c>
      <c r="BK588" s="150">
        <f>ROUND(I588*H588,2)</f>
        <v>0</v>
      </c>
      <c r="BL588" s="17" t="s">
        <v>530</v>
      </c>
      <c r="BM588" s="149" t="s">
        <v>953</v>
      </c>
    </row>
    <row r="589" spans="2:65" s="1" customFormat="1" ht="19.2">
      <c r="B589" s="32"/>
      <c r="D589" s="151" t="s">
        <v>359</v>
      </c>
      <c r="F589" s="152" t="s">
        <v>954</v>
      </c>
      <c r="I589" s="153"/>
      <c r="L589" s="32"/>
      <c r="M589" s="154"/>
      <c r="T589" s="56"/>
      <c r="AT589" s="17" t="s">
        <v>359</v>
      </c>
      <c r="AU589" s="17" t="s">
        <v>86</v>
      </c>
    </row>
    <row r="590" spans="2:65" s="14" customFormat="1" ht="10.199999999999999">
      <c r="B590" s="169"/>
      <c r="D590" s="151" t="s">
        <v>361</v>
      </c>
      <c r="E590" s="170" t="s">
        <v>1</v>
      </c>
      <c r="F590" s="171" t="s">
        <v>955</v>
      </c>
      <c r="H590" s="170" t="s">
        <v>1</v>
      </c>
      <c r="I590" s="172"/>
      <c r="L590" s="169"/>
      <c r="M590" s="173"/>
      <c r="T590" s="174"/>
      <c r="AT590" s="170" t="s">
        <v>361</v>
      </c>
      <c r="AU590" s="170" t="s">
        <v>86</v>
      </c>
      <c r="AV590" s="14" t="s">
        <v>84</v>
      </c>
      <c r="AW590" s="14" t="s">
        <v>32</v>
      </c>
      <c r="AX590" s="14" t="s">
        <v>76</v>
      </c>
      <c r="AY590" s="170" t="s">
        <v>350</v>
      </c>
    </row>
    <row r="591" spans="2:65" s="12" customFormat="1" ht="30.6">
      <c r="B591" s="155"/>
      <c r="D591" s="151" t="s">
        <v>361</v>
      </c>
      <c r="E591" s="156" t="s">
        <v>1</v>
      </c>
      <c r="F591" s="157" t="s">
        <v>956</v>
      </c>
      <c r="H591" s="158">
        <v>682.61</v>
      </c>
      <c r="I591" s="159"/>
      <c r="L591" s="155"/>
      <c r="M591" s="160"/>
      <c r="T591" s="161"/>
      <c r="AT591" s="156" t="s">
        <v>361</v>
      </c>
      <c r="AU591" s="156" t="s">
        <v>86</v>
      </c>
      <c r="AV591" s="12" t="s">
        <v>86</v>
      </c>
      <c r="AW591" s="12" t="s">
        <v>32</v>
      </c>
      <c r="AX591" s="12" t="s">
        <v>76</v>
      </c>
      <c r="AY591" s="156" t="s">
        <v>350</v>
      </c>
    </row>
    <row r="592" spans="2:65" s="12" customFormat="1" ht="10.199999999999999">
      <c r="B592" s="155"/>
      <c r="D592" s="151" t="s">
        <v>361</v>
      </c>
      <c r="E592" s="156" t="s">
        <v>1</v>
      </c>
      <c r="F592" s="157" t="s">
        <v>957</v>
      </c>
      <c r="H592" s="158">
        <v>28.646000000000001</v>
      </c>
      <c r="I592" s="159"/>
      <c r="L592" s="155"/>
      <c r="M592" s="160"/>
      <c r="T592" s="161"/>
      <c r="AT592" s="156" t="s">
        <v>361</v>
      </c>
      <c r="AU592" s="156" t="s">
        <v>86</v>
      </c>
      <c r="AV592" s="12" t="s">
        <v>86</v>
      </c>
      <c r="AW592" s="12" t="s">
        <v>32</v>
      </c>
      <c r="AX592" s="12" t="s">
        <v>76</v>
      </c>
      <c r="AY592" s="156" t="s">
        <v>350</v>
      </c>
    </row>
    <row r="593" spans="2:65" s="12" customFormat="1" ht="10.199999999999999">
      <c r="B593" s="155"/>
      <c r="D593" s="151" t="s">
        <v>361</v>
      </c>
      <c r="E593" s="156" t="s">
        <v>1</v>
      </c>
      <c r="F593" s="157" t="s">
        <v>958</v>
      </c>
      <c r="H593" s="158">
        <v>276.084</v>
      </c>
      <c r="I593" s="159"/>
      <c r="L593" s="155"/>
      <c r="M593" s="160"/>
      <c r="T593" s="161"/>
      <c r="AT593" s="156" t="s">
        <v>361</v>
      </c>
      <c r="AU593" s="156" t="s">
        <v>86</v>
      </c>
      <c r="AV593" s="12" t="s">
        <v>86</v>
      </c>
      <c r="AW593" s="12" t="s">
        <v>32</v>
      </c>
      <c r="AX593" s="12" t="s">
        <v>76</v>
      </c>
      <c r="AY593" s="156" t="s">
        <v>350</v>
      </c>
    </row>
    <row r="594" spans="2:65" s="12" customFormat="1" ht="10.199999999999999">
      <c r="B594" s="155"/>
      <c r="D594" s="151" t="s">
        <v>361</v>
      </c>
      <c r="E594" s="156" t="s">
        <v>1</v>
      </c>
      <c r="F594" s="157" t="s">
        <v>959</v>
      </c>
      <c r="H594" s="158">
        <v>21.51</v>
      </c>
      <c r="I594" s="159"/>
      <c r="L594" s="155"/>
      <c r="M594" s="160"/>
      <c r="T594" s="161"/>
      <c r="AT594" s="156" t="s">
        <v>361</v>
      </c>
      <c r="AU594" s="156" t="s">
        <v>86</v>
      </c>
      <c r="AV594" s="12" t="s">
        <v>86</v>
      </c>
      <c r="AW594" s="12" t="s">
        <v>32</v>
      </c>
      <c r="AX594" s="12" t="s">
        <v>76</v>
      </c>
      <c r="AY594" s="156" t="s">
        <v>350</v>
      </c>
    </row>
    <row r="595" spans="2:65" s="12" customFormat="1" ht="10.199999999999999">
      <c r="B595" s="155"/>
      <c r="D595" s="151" t="s">
        <v>361</v>
      </c>
      <c r="E595" s="156" t="s">
        <v>1</v>
      </c>
      <c r="F595" s="157" t="s">
        <v>960</v>
      </c>
      <c r="H595" s="158">
        <v>17.28</v>
      </c>
      <c r="I595" s="159"/>
      <c r="L595" s="155"/>
      <c r="M595" s="160"/>
      <c r="T595" s="161"/>
      <c r="AT595" s="156" t="s">
        <v>361</v>
      </c>
      <c r="AU595" s="156" t="s">
        <v>86</v>
      </c>
      <c r="AV595" s="12" t="s">
        <v>86</v>
      </c>
      <c r="AW595" s="12" t="s">
        <v>32</v>
      </c>
      <c r="AX595" s="12" t="s">
        <v>76</v>
      </c>
      <c r="AY595" s="156" t="s">
        <v>350</v>
      </c>
    </row>
    <row r="596" spans="2:65" s="12" customFormat="1" ht="10.199999999999999">
      <c r="B596" s="155"/>
      <c r="D596" s="151" t="s">
        <v>361</v>
      </c>
      <c r="E596" s="156" t="s">
        <v>1</v>
      </c>
      <c r="F596" s="157" t="s">
        <v>961</v>
      </c>
      <c r="H596" s="158">
        <v>12.63</v>
      </c>
      <c r="I596" s="159"/>
      <c r="L596" s="155"/>
      <c r="M596" s="160"/>
      <c r="T596" s="161"/>
      <c r="AT596" s="156" t="s">
        <v>361</v>
      </c>
      <c r="AU596" s="156" t="s">
        <v>86</v>
      </c>
      <c r="AV596" s="12" t="s">
        <v>86</v>
      </c>
      <c r="AW596" s="12" t="s">
        <v>32</v>
      </c>
      <c r="AX596" s="12" t="s">
        <v>76</v>
      </c>
      <c r="AY596" s="156" t="s">
        <v>350</v>
      </c>
    </row>
    <row r="597" spans="2:65" s="12" customFormat="1" ht="10.199999999999999">
      <c r="B597" s="155"/>
      <c r="D597" s="151" t="s">
        <v>361</v>
      </c>
      <c r="E597" s="156" t="s">
        <v>1</v>
      </c>
      <c r="F597" s="157" t="s">
        <v>962</v>
      </c>
      <c r="H597" s="158">
        <v>3.9409999999999998</v>
      </c>
      <c r="I597" s="159"/>
      <c r="L597" s="155"/>
      <c r="M597" s="160"/>
      <c r="T597" s="161"/>
      <c r="AT597" s="156" t="s">
        <v>361</v>
      </c>
      <c r="AU597" s="156" t="s">
        <v>86</v>
      </c>
      <c r="AV597" s="12" t="s">
        <v>86</v>
      </c>
      <c r="AW597" s="12" t="s">
        <v>32</v>
      </c>
      <c r="AX597" s="12" t="s">
        <v>76</v>
      </c>
      <c r="AY597" s="156" t="s">
        <v>350</v>
      </c>
    </row>
    <row r="598" spans="2:65" s="12" customFormat="1" ht="10.199999999999999">
      <c r="B598" s="155"/>
      <c r="D598" s="151" t="s">
        <v>361</v>
      </c>
      <c r="E598" s="156" t="s">
        <v>1</v>
      </c>
      <c r="F598" s="157" t="s">
        <v>963</v>
      </c>
      <c r="H598" s="158">
        <v>129.37</v>
      </c>
      <c r="I598" s="159"/>
      <c r="L598" s="155"/>
      <c r="M598" s="160"/>
      <c r="T598" s="161"/>
      <c r="AT598" s="156" t="s">
        <v>361</v>
      </c>
      <c r="AU598" s="156" t="s">
        <v>86</v>
      </c>
      <c r="AV598" s="12" t="s">
        <v>86</v>
      </c>
      <c r="AW598" s="12" t="s">
        <v>32</v>
      </c>
      <c r="AX598" s="12" t="s">
        <v>76</v>
      </c>
      <c r="AY598" s="156" t="s">
        <v>350</v>
      </c>
    </row>
    <row r="599" spans="2:65" s="13" customFormat="1" ht="10.199999999999999">
      <c r="B599" s="162"/>
      <c r="D599" s="151" t="s">
        <v>361</v>
      </c>
      <c r="E599" s="163" t="s">
        <v>1</v>
      </c>
      <c r="F599" s="164" t="s">
        <v>364</v>
      </c>
      <c r="H599" s="165">
        <v>1172.0709999999999</v>
      </c>
      <c r="I599" s="166"/>
      <c r="L599" s="162"/>
      <c r="M599" s="167"/>
      <c r="T599" s="168"/>
      <c r="AT599" s="163" t="s">
        <v>361</v>
      </c>
      <c r="AU599" s="163" t="s">
        <v>86</v>
      </c>
      <c r="AV599" s="13" t="s">
        <v>357</v>
      </c>
      <c r="AW599" s="13" t="s">
        <v>32</v>
      </c>
      <c r="AX599" s="13" t="s">
        <v>84</v>
      </c>
      <c r="AY599" s="163" t="s">
        <v>350</v>
      </c>
    </row>
    <row r="600" spans="2:65" s="1" customFormat="1" ht="24.15" customHeight="1">
      <c r="B600" s="32"/>
      <c r="C600" s="138" t="s">
        <v>964</v>
      </c>
      <c r="D600" s="138" t="s">
        <v>352</v>
      </c>
      <c r="E600" s="139" t="s">
        <v>965</v>
      </c>
      <c r="F600" s="140" t="s">
        <v>966</v>
      </c>
      <c r="G600" s="141" t="s">
        <v>355</v>
      </c>
      <c r="H600" s="142">
        <v>55.360999999999997</v>
      </c>
      <c r="I600" s="143"/>
      <c r="J600" s="144">
        <f>ROUND(I600*H600,2)</f>
        <v>0</v>
      </c>
      <c r="K600" s="140" t="s">
        <v>356</v>
      </c>
      <c r="L600" s="32"/>
      <c r="M600" s="145" t="s">
        <v>1</v>
      </c>
      <c r="N600" s="146" t="s">
        <v>41</v>
      </c>
      <c r="P600" s="147">
        <f>O600*H600</f>
        <v>0</v>
      </c>
      <c r="Q600" s="147">
        <v>0</v>
      </c>
      <c r="R600" s="147">
        <f>Q600*H600</f>
        <v>0</v>
      </c>
      <c r="S600" s="147">
        <v>1.6E-2</v>
      </c>
      <c r="T600" s="148">
        <f>S600*H600</f>
        <v>0.88577600000000001</v>
      </c>
      <c r="AR600" s="149" t="s">
        <v>530</v>
      </c>
      <c r="AT600" s="149" t="s">
        <v>352</v>
      </c>
      <c r="AU600" s="149" t="s">
        <v>86</v>
      </c>
      <c r="AY600" s="17" t="s">
        <v>350</v>
      </c>
      <c r="BE600" s="150">
        <f>IF(N600="základní",J600,0)</f>
        <v>0</v>
      </c>
      <c r="BF600" s="150">
        <f>IF(N600="snížená",J600,0)</f>
        <v>0</v>
      </c>
      <c r="BG600" s="150">
        <f>IF(N600="zákl. přenesená",J600,0)</f>
        <v>0</v>
      </c>
      <c r="BH600" s="150">
        <f>IF(N600="sníž. přenesená",J600,0)</f>
        <v>0</v>
      </c>
      <c r="BI600" s="150">
        <f>IF(N600="nulová",J600,0)</f>
        <v>0</v>
      </c>
      <c r="BJ600" s="17" t="s">
        <v>84</v>
      </c>
      <c r="BK600" s="150">
        <f>ROUND(I600*H600,2)</f>
        <v>0</v>
      </c>
      <c r="BL600" s="17" t="s">
        <v>530</v>
      </c>
      <c r="BM600" s="149" t="s">
        <v>967</v>
      </c>
    </row>
    <row r="601" spans="2:65" s="1" customFormat="1" ht="10.199999999999999">
      <c r="B601" s="32"/>
      <c r="D601" s="151" t="s">
        <v>359</v>
      </c>
      <c r="F601" s="152" t="s">
        <v>968</v>
      </c>
      <c r="I601" s="153"/>
      <c r="L601" s="32"/>
      <c r="M601" s="154"/>
      <c r="T601" s="56"/>
      <c r="AT601" s="17" t="s">
        <v>359</v>
      </c>
      <c r="AU601" s="17" t="s">
        <v>86</v>
      </c>
    </row>
    <row r="602" spans="2:65" s="14" customFormat="1" ht="10.199999999999999">
      <c r="B602" s="169"/>
      <c r="D602" s="151" t="s">
        <v>361</v>
      </c>
      <c r="E602" s="170" t="s">
        <v>1</v>
      </c>
      <c r="F602" s="171" t="s">
        <v>969</v>
      </c>
      <c r="H602" s="170" t="s">
        <v>1</v>
      </c>
      <c r="I602" s="172"/>
      <c r="L602" s="169"/>
      <c r="M602" s="173"/>
      <c r="T602" s="174"/>
      <c r="AT602" s="170" t="s">
        <v>361</v>
      </c>
      <c r="AU602" s="170" t="s">
        <v>86</v>
      </c>
      <c r="AV602" s="14" t="s">
        <v>84</v>
      </c>
      <c r="AW602" s="14" t="s">
        <v>32</v>
      </c>
      <c r="AX602" s="14" t="s">
        <v>76</v>
      </c>
      <c r="AY602" s="170" t="s">
        <v>350</v>
      </c>
    </row>
    <row r="603" spans="2:65" s="12" customFormat="1" ht="10.199999999999999">
      <c r="B603" s="155"/>
      <c r="D603" s="151" t="s">
        <v>361</v>
      </c>
      <c r="E603" s="156" t="s">
        <v>263</v>
      </c>
      <c r="F603" s="157" t="s">
        <v>970</v>
      </c>
      <c r="H603" s="158">
        <v>21.51</v>
      </c>
      <c r="I603" s="159"/>
      <c r="L603" s="155"/>
      <c r="M603" s="160"/>
      <c r="T603" s="161"/>
      <c r="AT603" s="156" t="s">
        <v>361</v>
      </c>
      <c r="AU603" s="156" t="s">
        <v>86</v>
      </c>
      <c r="AV603" s="12" t="s">
        <v>86</v>
      </c>
      <c r="AW603" s="12" t="s">
        <v>32</v>
      </c>
      <c r="AX603" s="12" t="s">
        <v>76</v>
      </c>
      <c r="AY603" s="156" t="s">
        <v>350</v>
      </c>
    </row>
    <row r="604" spans="2:65" s="12" customFormat="1" ht="10.199999999999999">
      <c r="B604" s="155"/>
      <c r="D604" s="151" t="s">
        <v>361</v>
      </c>
      <c r="E604" s="156" t="s">
        <v>265</v>
      </c>
      <c r="F604" s="157" t="s">
        <v>971</v>
      </c>
      <c r="H604" s="158">
        <v>17.28</v>
      </c>
      <c r="I604" s="159"/>
      <c r="L604" s="155"/>
      <c r="M604" s="160"/>
      <c r="T604" s="161"/>
      <c r="AT604" s="156" t="s">
        <v>361</v>
      </c>
      <c r="AU604" s="156" t="s">
        <v>86</v>
      </c>
      <c r="AV604" s="12" t="s">
        <v>86</v>
      </c>
      <c r="AW604" s="12" t="s">
        <v>32</v>
      </c>
      <c r="AX604" s="12" t="s">
        <v>76</v>
      </c>
      <c r="AY604" s="156" t="s">
        <v>350</v>
      </c>
    </row>
    <row r="605" spans="2:65" s="12" customFormat="1" ht="10.199999999999999">
      <c r="B605" s="155"/>
      <c r="D605" s="151" t="s">
        <v>361</v>
      </c>
      <c r="E605" s="156" t="s">
        <v>267</v>
      </c>
      <c r="F605" s="157" t="s">
        <v>972</v>
      </c>
      <c r="H605" s="158">
        <v>12.63</v>
      </c>
      <c r="I605" s="159"/>
      <c r="L605" s="155"/>
      <c r="M605" s="160"/>
      <c r="T605" s="161"/>
      <c r="AT605" s="156" t="s">
        <v>361</v>
      </c>
      <c r="AU605" s="156" t="s">
        <v>86</v>
      </c>
      <c r="AV605" s="12" t="s">
        <v>86</v>
      </c>
      <c r="AW605" s="12" t="s">
        <v>32</v>
      </c>
      <c r="AX605" s="12" t="s">
        <v>76</v>
      </c>
      <c r="AY605" s="156" t="s">
        <v>350</v>
      </c>
    </row>
    <row r="606" spans="2:65" s="12" customFormat="1" ht="20.399999999999999">
      <c r="B606" s="155"/>
      <c r="D606" s="151" t="s">
        <v>361</v>
      </c>
      <c r="E606" s="156" t="s">
        <v>269</v>
      </c>
      <c r="F606" s="157" t="s">
        <v>973</v>
      </c>
      <c r="H606" s="158">
        <v>3.9409999999999998</v>
      </c>
      <c r="I606" s="159"/>
      <c r="L606" s="155"/>
      <c r="M606" s="160"/>
      <c r="T606" s="161"/>
      <c r="AT606" s="156" t="s">
        <v>361</v>
      </c>
      <c r="AU606" s="156" t="s">
        <v>86</v>
      </c>
      <c r="AV606" s="12" t="s">
        <v>86</v>
      </c>
      <c r="AW606" s="12" t="s">
        <v>32</v>
      </c>
      <c r="AX606" s="12" t="s">
        <v>76</v>
      </c>
      <c r="AY606" s="156" t="s">
        <v>350</v>
      </c>
    </row>
    <row r="607" spans="2:65" s="13" customFormat="1" ht="10.199999999999999">
      <c r="B607" s="162"/>
      <c r="D607" s="151" t="s">
        <v>361</v>
      </c>
      <c r="E607" s="163" t="s">
        <v>1</v>
      </c>
      <c r="F607" s="164" t="s">
        <v>364</v>
      </c>
      <c r="H607" s="165">
        <v>55.360999999999997</v>
      </c>
      <c r="I607" s="166"/>
      <c r="L607" s="162"/>
      <c r="M607" s="167"/>
      <c r="T607" s="168"/>
      <c r="AT607" s="163" t="s">
        <v>361</v>
      </c>
      <c r="AU607" s="163" t="s">
        <v>86</v>
      </c>
      <c r="AV607" s="13" t="s">
        <v>357</v>
      </c>
      <c r="AW607" s="13" t="s">
        <v>32</v>
      </c>
      <c r="AX607" s="13" t="s">
        <v>84</v>
      </c>
      <c r="AY607" s="163" t="s">
        <v>350</v>
      </c>
    </row>
    <row r="608" spans="2:65" s="1" customFormat="1" ht="21.75" customHeight="1">
      <c r="B608" s="32"/>
      <c r="C608" s="138" t="s">
        <v>974</v>
      </c>
      <c r="D608" s="138" t="s">
        <v>352</v>
      </c>
      <c r="E608" s="139" t="s">
        <v>975</v>
      </c>
      <c r="F608" s="140" t="s">
        <v>976</v>
      </c>
      <c r="G608" s="141" t="s">
        <v>355</v>
      </c>
      <c r="H608" s="142">
        <v>711.76</v>
      </c>
      <c r="I608" s="143"/>
      <c r="J608" s="144">
        <f>ROUND(I608*H608,2)</f>
        <v>0</v>
      </c>
      <c r="K608" s="140" t="s">
        <v>356</v>
      </c>
      <c r="L608" s="32"/>
      <c r="M608" s="145" t="s">
        <v>1</v>
      </c>
      <c r="N608" s="146" t="s">
        <v>41</v>
      </c>
      <c r="P608" s="147">
        <f>O608*H608</f>
        <v>0</v>
      </c>
      <c r="Q608" s="147">
        <v>0</v>
      </c>
      <c r="R608" s="147">
        <f>Q608*H608</f>
        <v>0</v>
      </c>
      <c r="S608" s="147">
        <v>1.4E-2</v>
      </c>
      <c r="T608" s="148">
        <f>S608*H608</f>
        <v>9.9646399999999993</v>
      </c>
      <c r="AR608" s="149" t="s">
        <v>530</v>
      </c>
      <c r="AT608" s="149" t="s">
        <v>352</v>
      </c>
      <c r="AU608" s="149" t="s">
        <v>86</v>
      </c>
      <c r="AY608" s="17" t="s">
        <v>350</v>
      </c>
      <c r="BE608" s="150">
        <f>IF(N608="základní",J608,0)</f>
        <v>0</v>
      </c>
      <c r="BF608" s="150">
        <f>IF(N608="snížená",J608,0)</f>
        <v>0</v>
      </c>
      <c r="BG608" s="150">
        <f>IF(N608="zákl. přenesená",J608,0)</f>
        <v>0</v>
      </c>
      <c r="BH608" s="150">
        <f>IF(N608="sníž. přenesená",J608,0)</f>
        <v>0</v>
      </c>
      <c r="BI608" s="150">
        <f>IF(N608="nulová",J608,0)</f>
        <v>0</v>
      </c>
      <c r="BJ608" s="17" t="s">
        <v>84</v>
      </c>
      <c r="BK608" s="150">
        <f>ROUND(I608*H608,2)</f>
        <v>0</v>
      </c>
      <c r="BL608" s="17" t="s">
        <v>530</v>
      </c>
      <c r="BM608" s="149" t="s">
        <v>977</v>
      </c>
    </row>
    <row r="609" spans="2:65" s="1" customFormat="1" ht="19.2">
      <c r="B609" s="32"/>
      <c r="D609" s="151" t="s">
        <v>359</v>
      </c>
      <c r="F609" s="152" t="s">
        <v>978</v>
      </c>
      <c r="I609" s="153"/>
      <c r="L609" s="32"/>
      <c r="M609" s="154"/>
      <c r="T609" s="56"/>
      <c r="AT609" s="17" t="s">
        <v>359</v>
      </c>
      <c r="AU609" s="17" t="s">
        <v>86</v>
      </c>
    </row>
    <row r="610" spans="2:65" s="14" customFormat="1" ht="10.199999999999999">
      <c r="B610" s="169"/>
      <c r="D610" s="151" t="s">
        <v>361</v>
      </c>
      <c r="E610" s="170" t="s">
        <v>1</v>
      </c>
      <c r="F610" s="171" t="s">
        <v>979</v>
      </c>
      <c r="H610" s="170" t="s">
        <v>1</v>
      </c>
      <c r="I610" s="172"/>
      <c r="L610" s="169"/>
      <c r="M610" s="173"/>
      <c r="T610" s="174"/>
      <c r="AT610" s="170" t="s">
        <v>361</v>
      </c>
      <c r="AU610" s="170" t="s">
        <v>86</v>
      </c>
      <c r="AV610" s="14" t="s">
        <v>84</v>
      </c>
      <c r="AW610" s="14" t="s">
        <v>32</v>
      </c>
      <c r="AX610" s="14" t="s">
        <v>76</v>
      </c>
      <c r="AY610" s="170" t="s">
        <v>350</v>
      </c>
    </row>
    <row r="611" spans="2:65" s="12" customFormat="1" ht="10.199999999999999">
      <c r="B611" s="155"/>
      <c r="D611" s="151" t="s">
        <v>361</v>
      </c>
      <c r="E611" s="156" t="s">
        <v>1</v>
      </c>
      <c r="F611" s="157" t="s">
        <v>957</v>
      </c>
      <c r="H611" s="158">
        <v>28.646000000000001</v>
      </c>
      <c r="I611" s="159"/>
      <c r="L611" s="155"/>
      <c r="M611" s="160"/>
      <c r="T611" s="161"/>
      <c r="AT611" s="156" t="s">
        <v>361</v>
      </c>
      <c r="AU611" s="156" t="s">
        <v>86</v>
      </c>
      <c r="AV611" s="12" t="s">
        <v>86</v>
      </c>
      <c r="AW611" s="12" t="s">
        <v>32</v>
      </c>
      <c r="AX611" s="12" t="s">
        <v>76</v>
      </c>
      <c r="AY611" s="156" t="s">
        <v>350</v>
      </c>
    </row>
    <row r="612" spans="2:65" s="12" customFormat="1" ht="10.199999999999999">
      <c r="B612" s="155"/>
      <c r="D612" s="151" t="s">
        <v>361</v>
      </c>
      <c r="E612" s="156" t="s">
        <v>1</v>
      </c>
      <c r="F612" s="157" t="s">
        <v>958</v>
      </c>
      <c r="H612" s="158">
        <v>276.084</v>
      </c>
      <c r="I612" s="159"/>
      <c r="L612" s="155"/>
      <c r="M612" s="160"/>
      <c r="T612" s="161"/>
      <c r="AT612" s="156" t="s">
        <v>361</v>
      </c>
      <c r="AU612" s="156" t="s">
        <v>86</v>
      </c>
      <c r="AV612" s="12" t="s">
        <v>86</v>
      </c>
      <c r="AW612" s="12" t="s">
        <v>32</v>
      </c>
      <c r="AX612" s="12" t="s">
        <v>76</v>
      </c>
      <c r="AY612" s="156" t="s">
        <v>350</v>
      </c>
    </row>
    <row r="613" spans="2:65" s="12" customFormat="1" ht="30.6">
      <c r="B613" s="155"/>
      <c r="D613" s="151" t="s">
        <v>361</v>
      </c>
      <c r="E613" s="156" t="s">
        <v>306</v>
      </c>
      <c r="F613" s="157" t="s">
        <v>980</v>
      </c>
      <c r="H613" s="158">
        <v>407.03</v>
      </c>
      <c r="I613" s="159"/>
      <c r="L613" s="155"/>
      <c r="M613" s="160"/>
      <c r="T613" s="161"/>
      <c r="AT613" s="156" t="s">
        <v>361</v>
      </c>
      <c r="AU613" s="156" t="s">
        <v>86</v>
      </c>
      <c r="AV613" s="12" t="s">
        <v>86</v>
      </c>
      <c r="AW613" s="12" t="s">
        <v>32</v>
      </c>
      <c r="AX613" s="12" t="s">
        <v>76</v>
      </c>
      <c r="AY613" s="156" t="s">
        <v>350</v>
      </c>
    </row>
    <row r="614" spans="2:65" s="13" customFormat="1" ht="10.199999999999999">
      <c r="B614" s="162"/>
      <c r="D614" s="151" t="s">
        <v>361</v>
      </c>
      <c r="E614" s="163" t="s">
        <v>1</v>
      </c>
      <c r="F614" s="164" t="s">
        <v>364</v>
      </c>
      <c r="H614" s="165">
        <v>711.76</v>
      </c>
      <c r="I614" s="166"/>
      <c r="L614" s="162"/>
      <c r="M614" s="167"/>
      <c r="T614" s="168"/>
      <c r="AT614" s="163" t="s">
        <v>361</v>
      </c>
      <c r="AU614" s="163" t="s">
        <v>86</v>
      </c>
      <c r="AV614" s="13" t="s">
        <v>357</v>
      </c>
      <c r="AW614" s="13" t="s">
        <v>32</v>
      </c>
      <c r="AX614" s="13" t="s">
        <v>84</v>
      </c>
      <c r="AY614" s="163" t="s">
        <v>350</v>
      </c>
    </row>
    <row r="615" spans="2:65" s="1" customFormat="1" ht="24.15" customHeight="1">
      <c r="B615" s="32"/>
      <c r="C615" s="138" t="s">
        <v>981</v>
      </c>
      <c r="D615" s="138" t="s">
        <v>352</v>
      </c>
      <c r="E615" s="139" t="s">
        <v>982</v>
      </c>
      <c r="F615" s="140" t="s">
        <v>983</v>
      </c>
      <c r="G615" s="141" t="s">
        <v>551</v>
      </c>
      <c r="H615" s="142">
        <v>35.5</v>
      </c>
      <c r="I615" s="143"/>
      <c r="J615" s="144">
        <f>ROUND(I615*H615,2)</f>
        <v>0</v>
      </c>
      <c r="K615" s="140" t="s">
        <v>356</v>
      </c>
      <c r="L615" s="32"/>
      <c r="M615" s="145" t="s">
        <v>1</v>
      </c>
      <c r="N615" s="146" t="s">
        <v>41</v>
      </c>
      <c r="P615" s="147">
        <f>O615*H615</f>
        <v>0</v>
      </c>
      <c r="Q615" s="147">
        <v>0</v>
      </c>
      <c r="R615" s="147">
        <f>Q615*H615</f>
        <v>0</v>
      </c>
      <c r="S615" s="147">
        <v>8.0000000000000002E-3</v>
      </c>
      <c r="T615" s="148">
        <f>S615*H615</f>
        <v>0.28400000000000003</v>
      </c>
      <c r="AR615" s="149" t="s">
        <v>530</v>
      </c>
      <c r="AT615" s="149" t="s">
        <v>352</v>
      </c>
      <c r="AU615" s="149" t="s">
        <v>86</v>
      </c>
      <c r="AY615" s="17" t="s">
        <v>350</v>
      </c>
      <c r="BE615" s="150">
        <f>IF(N615="základní",J615,0)</f>
        <v>0</v>
      </c>
      <c r="BF615" s="150">
        <f>IF(N615="snížená",J615,0)</f>
        <v>0</v>
      </c>
      <c r="BG615" s="150">
        <f>IF(N615="zákl. přenesená",J615,0)</f>
        <v>0</v>
      </c>
      <c r="BH615" s="150">
        <f>IF(N615="sníž. přenesená",J615,0)</f>
        <v>0</v>
      </c>
      <c r="BI615" s="150">
        <f>IF(N615="nulová",J615,0)</f>
        <v>0</v>
      </c>
      <c r="BJ615" s="17" t="s">
        <v>84</v>
      </c>
      <c r="BK615" s="150">
        <f>ROUND(I615*H615,2)</f>
        <v>0</v>
      </c>
      <c r="BL615" s="17" t="s">
        <v>530</v>
      </c>
      <c r="BM615" s="149" t="s">
        <v>984</v>
      </c>
    </row>
    <row r="616" spans="2:65" s="1" customFormat="1" ht="19.2">
      <c r="B616" s="32"/>
      <c r="D616" s="151" t="s">
        <v>359</v>
      </c>
      <c r="F616" s="152" t="s">
        <v>985</v>
      </c>
      <c r="I616" s="153"/>
      <c r="L616" s="32"/>
      <c r="M616" s="154"/>
      <c r="T616" s="56"/>
      <c r="AT616" s="17" t="s">
        <v>359</v>
      </c>
      <c r="AU616" s="17" t="s">
        <v>86</v>
      </c>
    </row>
    <row r="617" spans="2:65" s="12" customFormat="1" ht="10.199999999999999">
      <c r="B617" s="155"/>
      <c r="D617" s="151" t="s">
        <v>361</v>
      </c>
      <c r="E617" s="156" t="s">
        <v>1</v>
      </c>
      <c r="F617" s="157" t="s">
        <v>986</v>
      </c>
      <c r="H617" s="158">
        <v>35.5</v>
      </c>
      <c r="I617" s="159"/>
      <c r="L617" s="155"/>
      <c r="M617" s="160"/>
      <c r="T617" s="161"/>
      <c r="AT617" s="156" t="s">
        <v>361</v>
      </c>
      <c r="AU617" s="156" t="s">
        <v>86</v>
      </c>
      <c r="AV617" s="12" t="s">
        <v>86</v>
      </c>
      <c r="AW617" s="12" t="s">
        <v>32</v>
      </c>
      <c r="AX617" s="12" t="s">
        <v>84</v>
      </c>
      <c r="AY617" s="156" t="s">
        <v>350</v>
      </c>
    </row>
    <row r="618" spans="2:65" s="1" customFormat="1" ht="24.15" customHeight="1">
      <c r="B618" s="32"/>
      <c r="C618" s="138" t="s">
        <v>987</v>
      </c>
      <c r="D618" s="138" t="s">
        <v>352</v>
      </c>
      <c r="E618" s="139" t="s">
        <v>988</v>
      </c>
      <c r="F618" s="140" t="s">
        <v>989</v>
      </c>
      <c r="G618" s="141" t="s">
        <v>355</v>
      </c>
      <c r="H618" s="142">
        <v>536.4</v>
      </c>
      <c r="I618" s="143"/>
      <c r="J618" s="144">
        <f>ROUND(I618*H618,2)</f>
        <v>0</v>
      </c>
      <c r="K618" s="140" t="s">
        <v>356</v>
      </c>
      <c r="L618" s="32"/>
      <c r="M618" s="145" t="s">
        <v>1</v>
      </c>
      <c r="N618" s="146" t="s">
        <v>41</v>
      </c>
      <c r="P618" s="147">
        <f>O618*H618</f>
        <v>0</v>
      </c>
      <c r="Q618" s="147">
        <v>0</v>
      </c>
      <c r="R618" s="147">
        <f>Q618*H618</f>
        <v>0</v>
      </c>
      <c r="S618" s="147">
        <v>1.4E-2</v>
      </c>
      <c r="T618" s="148">
        <f>S618*H618</f>
        <v>7.5095999999999998</v>
      </c>
      <c r="AR618" s="149" t="s">
        <v>530</v>
      </c>
      <c r="AT618" s="149" t="s">
        <v>352</v>
      </c>
      <c r="AU618" s="149" t="s">
        <v>86</v>
      </c>
      <c r="AY618" s="17" t="s">
        <v>350</v>
      </c>
      <c r="BE618" s="150">
        <f>IF(N618="základní",J618,0)</f>
        <v>0</v>
      </c>
      <c r="BF618" s="150">
        <f>IF(N618="snížená",J618,0)</f>
        <v>0</v>
      </c>
      <c r="BG618" s="150">
        <f>IF(N618="zákl. přenesená",J618,0)</f>
        <v>0</v>
      </c>
      <c r="BH618" s="150">
        <f>IF(N618="sníž. přenesená",J618,0)</f>
        <v>0</v>
      </c>
      <c r="BI618" s="150">
        <f>IF(N618="nulová",J618,0)</f>
        <v>0</v>
      </c>
      <c r="BJ618" s="17" t="s">
        <v>84</v>
      </c>
      <c r="BK618" s="150">
        <f>ROUND(I618*H618,2)</f>
        <v>0</v>
      </c>
      <c r="BL618" s="17" t="s">
        <v>530</v>
      </c>
      <c r="BM618" s="149" t="s">
        <v>990</v>
      </c>
    </row>
    <row r="619" spans="2:65" s="1" customFormat="1" ht="19.2">
      <c r="B619" s="32"/>
      <c r="D619" s="151" t="s">
        <v>359</v>
      </c>
      <c r="F619" s="152" t="s">
        <v>991</v>
      </c>
      <c r="I619" s="153"/>
      <c r="L619" s="32"/>
      <c r="M619" s="154"/>
      <c r="T619" s="56"/>
      <c r="AT619" s="17" t="s">
        <v>359</v>
      </c>
      <c r="AU619" s="17" t="s">
        <v>86</v>
      </c>
    </row>
    <row r="620" spans="2:65" s="12" customFormat="1" ht="10.199999999999999">
      <c r="B620" s="155"/>
      <c r="D620" s="151" t="s">
        <v>361</v>
      </c>
      <c r="E620" s="156" t="s">
        <v>1</v>
      </c>
      <c r="F620" s="157" t="s">
        <v>963</v>
      </c>
      <c r="H620" s="158">
        <v>129.37</v>
      </c>
      <c r="I620" s="159"/>
      <c r="L620" s="155"/>
      <c r="M620" s="160"/>
      <c r="T620" s="161"/>
      <c r="AT620" s="156" t="s">
        <v>361</v>
      </c>
      <c r="AU620" s="156" t="s">
        <v>86</v>
      </c>
      <c r="AV620" s="12" t="s">
        <v>86</v>
      </c>
      <c r="AW620" s="12" t="s">
        <v>32</v>
      </c>
      <c r="AX620" s="12" t="s">
        <v>76</v>
      </c>
      <c r="AY620" s="156" t="s">
        <v>350</v>
      </c>
    </row>
    <row r="621" spans="2:65" s="12" customFormat="1" ht="10.199999999999999">
      <c r="B621" s="155"/>
      <c r="D621" s="151" t="s">
        <v>361</v>
      </c>
      <c r="E621" s="156" t="s">
        <v>1</v>
      </c>
      <c r="F621" s="157" t="s">
        <v>992</v>
      </c>
      <c r="H621" s="158">
        <v>407.03</v>
      </c>
      <c r="I621" s="159"/>
      <c r="L621" s="155"/>
      <c r="M621" s="160"/>
      <c r="T621" s="161"/>
      <c r="AT621" s="156" t="s">
        <v>361</v>
      </c>
      <c r="AU621" s="156" t="s">
        <v>86</v>
      </c>
      <c r="AV621" s="12" t="s">
        <v>86</v>
      </c>
      <c r="AW621" s="12" t="s">
        <v>32</v>
      </c>
      <c r="AX621" s="12" t="s">
        <v>76</v>
      </c>
      <c r="AY621" s="156" t="s">
        <v>350</v>
      </c>
    </row>
    <row r="622" spans="2:65" s="13" customFormat="1" ht="10.199999999999999">
      <c r="B622" s="162"/>
      <c r="D622" s="151" t="s">
        <v>361</v>
      </c>
      <c r="E622" s="163" t="s">
        <v>1</v>
      </c>
      <c r="F622" s="164" t="s">
        <v>364</v>
      </c>
      <c r="H622" s="165">
        <v>536.4</v>
      </c>
      <c r="I622" s="166"/>
      <c r="L622" s="162"/>
      <c r="M622" s="167"/>
      <c r="T622" s="168"/>
      <c r="AT622" s="163" t="s">
        <v>361</v>
      </c>
      <c r="AU622" s="163" t="s">
        <v>86</v>
      </c>
      <c r="AV622" s="13" t="s">
        <v>357</v>
      </c>
      <c r="AW622" s="13" t="s">
        <v>32</v>
      </c>
      <c r="AX622" s="13" t="s">
        <v>84</v>
      </c>
      <c r="AY622" s="163" t="s">
        <v>350</v>
      </c>
    </row>
    <row r="623" spans="2:65" s="1" customFormat="1" ht="24.15" customHeight="1">
      <c r="B623" s="32"/>
      <c r="C623" s="138" t="s">
        <v>993</v>
      </c>
      <c r="D623" s="138" t="s">
        <v>352</v>
      </c>
      <c r="E623" s="139" t="s">
        <v>994</v>
      </c>
      <c r="F623" s="140" t="s">
        <v>995</v>
      </c>
      <c r="G623" s="141" t="s">
        <v>914</v>
      </c>
      <c r="H623" s="142">
        <v>1</v>
      </c>
      <c r="I623" s="143"/>
      <c r="J623" s="144">
        <f>ROUND(I623*H623,2)</f>
        <v>0</v>
      </c>
      <c r="K623" s="140" t="s">
        <v>1</v>
      </c>
      <c r="L623" s="32"/>
      <c r="M623" s="145" t="s">
        <v>1</v>
      </c>
      <c r="N623" s="146" t="s">
        <v>41</v>
      </c>
      <c r="P623" s="147">
        <f>O623*H623</f>
        <v>0</v>
      </c>
      <c r="Q623" s="147">
        <v>0</v>
      </c>
      <c r="R623" s="147">
        <f>Q623*H623</f>
        <v>0</v>
      </c>
      <c r="S623" s="147">
        <v>3.3000000000000002E-2</v>
      </c>
      <c r="T623" s="148">
        <f>S623*H623</f>
        <v>3.3000000000000002E-2</v>
      </c>
      <c r="AR623" s="149" t="s">
        <v>530</v>
      </c>
      <c r="AT623" s="149" t="s">
        <v>352</v>
      </c>
      <c r="AU623" s="149" t="s">
        <v>86</v>
      </c>
      <c r="AY623" s="17" t="s">
        <v>350</v>
      </c>
      <c r="BE623" s="150">
        <f>IF(N623="základní",J623,0)</f>
        <v>0</v>
      </c>
      <c r="BF623" s="150">
        <f>IF(N623="snížená",J623,0)</f>
        <v>0</v>
      </c>
      <c r="BG623" s="150">
        <f>IF(N623="zákl. přenesená",J623,0)</f>
        <v>0</v>
      </c>
      <c r="BH623" s="150">
        <f>IF(N623="sníž. přenesená",J623,0)</f>
        <v>0</v>
      </c>
      <c r="BI623" s="150">
        <f>IF(N623="nulová",J623,0)</f>
        <v>0</v>
      </c>
      <c r="BJ623" s="17" t="s">
        <v>84</v>
      </c>
      <c r="BK623" s="150">
        <f>ROUND(I623*H623,2)</f>
        <v>0</v>
      </c>
      <c r="BL623" s="17" t="s">
        <v>530</v>
      </c>
      <c r="BM623" s="149" t="s">
        <v>996</v>
      </c>
    </row>
    <row r="624" spans="2:65" s="1" customFormat="1" ht="19.2">
      <c r="B624" s="32"/>
      <c r="D624" s="151" t="s">
        <v>359</v>
      </c>
      <c r="F624" s="152" t="s">
        <v>997</v>
      </c>
      <c r="I624" s="153"/>
      <c r="L624" s="32"/>
      <c r="M624" s="154"/>
      <c r="T624" s="56"/>
      <c r="AT624" s="17" t="s">
        <v>359</v>
      </c>
      <c r="AU624" s="17" t="s">
        <v>86</v>
      </c>
    </row>
    <row r="625" spans="2:65" s="12" customFormat="1" ht="10.199999999999999">
      <c r="B625" s="155"/>
      <c r="D625" s="151" t="s">
        <v>361</v>
      </c>
      <c r="E625" s="156" t="s">
        <v>1</v>
      </c>
      <c r="F625" s="157" t="s">
        <v>998</v>
      </c>
      <c r="H625" s="158">
        <v>1</v>
      </c>
      <c r="I625" s="159"/>
      <c r="L625" s="155"/>
      <c r="M625" s="160"/>
      <c r="T625" s="161"/>
      <c r="AT625" s="156" t="s">
        <v>361</v>
      </c>
      <c r="AU625" s="156" t="s">
        <v>86</v>
      </c>
      <c r="AV625" s="12" t="s">
        <v>86</v>
      </c>
      <c r="AW625" s="12" t="s">
        <v>32</v>
      </c>
      <c r="AX625" s="12" t="s">
        <v>84</v>
      </c>
      <c r="AY625" s="156" t="s">
        <v>350</v>
      </c>
    </row>
    <row r="626" spans="2:65" s="11" customFormat="1" ht="22.8" customHeight="1">
      <c r="B626" s="126"/>
      <c r="D626" s="127" t="s">
        <v>75</v>
      </c>
      <c r="E626" s="136" t="s">
        <v>999</v>
      </c>
      <c r="F626" s="136" t="s">
        <v>1000</v>
      </c>
      <c r="I626" s="129"/>
      <c r="J626" s="137">
        <f>BK626</f>
        <v>0</v>
      </c>
      <c r="L626" s="126"/>
      <c r="M626" s="131"/>
      <c r="P626" s="132">
        <f>SUM(P627:P637)</f>
        <v>0</v>
      </c>
      <c r="R626" s="132">
        <f>SUM(R627:R637)</f>
        <v>0</v>
      </c>
      <c r="T626" s="133">
        <f>SUM(T627:T637)</f>
        <v>2.13681644</v>
      </c>
      <c r="AR626" s="127" t="s">
        <v>86</v>
      </c>
      <c r="AT626" s="134" t="s">
        <v>75</v>
      </c>
      <c r="AU626" s="134" t="s">
        <v>84</v>
      </c>
      <c r="AY626" s="127" t="s">
        <v>350</v>
      </c>
      <c r="BK626" s="135">
        <f>SUM(BK627:BK637)</f>
        <v>0</v>
      </c>
    </row>
    <row r="627" spans="2:65" s="1" customFormat="1" ht="33" customHeight="1">
      <c r="B627" s="32"/>
      <c r="C627" s="138" t="s">
        <v>1001</v>
      </c>
      <c r="D627" s="138" t="s">
        <v>352</v>
      </c>
      <c r="E627" s="139" t="s">
        <v>1002</v>
      </c>
      <c r="F627" s="140" t="s">
        <v>1003</v>
      </c>
      <c r="G627" s="141" t="s">
        <v>355</v>
      </c>
      <c r="H627" s="142">
        <v>20.196000000000002</v>
      </c>
      <c r="I627" s="143"/>
      <c r="J627" s="144">
        <f>ROUND(I627*H627,2)</f>
        <v>0</v>
      </c>
      <c r="K627" s="140" t="s">
        <v>356</v>
      </c>
      <c r="L627" s="32"/>
      <c r="M627" s="145" t="s">
        <v>1</v>
      </c>
      <c r="N627" s="146" t="s">
        <v>41</v>
      </c>
      <c r="P627" s="147">
        <f>O627*H627</f>
        <v>0</v>
      </c>
      <c r="Q627" s="147">
        <v>0</v>
      </c>
      <c r="R627" s="147">
        <f>Q627*H627</f>
        <v>0</v>
      </c>
      <c r="S627" s="147">
        <v>1.8339999999999999E-2</v>
      </c>
      <c r="T627" s="148">
        <f>S627*H627</f>
        <v>0.37039464</v>
      </c>
      <c r="AR627" s="149" t="s">
        <v>530</v>
      </c>
      <c r="AT627" s="149" t="s">
        <v>352</v>
      </c>
      <c r="AU627" s="149" t="s">
        <v>86</v>
      </c>
      <c r="AY627" s="17" t="s">
        <v>350</v>
      </c>
      <c r="BE627" s="150">
        <f>IF(N627="základní",J627,0)</f>
        <v>0</v>
      </c>
      <c r="BF627" s="150">
        <f>IF(N627="snížená",J627,0)</f>
        <v>0</v>
      </c>
      <c r="BG627" s="150">
        <f>IF(N627="zákl. přenesená",J627,0)</f>
        <v>0</v>
      </c>
      <c r="BH627" s="150">
        <f>IF(N627="sníž. přenesená",J627,0)</f>
        <v>0</v>
      </c>
      <c r="BI627" s="150">
        <f>IF(N627="nulová",J627,0)</f>
        <v>0</v>
      </c>
      <c r="BJ627" s="17" t="s">
        <v>84</v>
      </c>
      <c r="BK627" s="150">
        <f>ROUND(I627*H627,2)</f>
        <v>0</v>
      </c>
      <c r="BL627" s="17" t="s">
        <v>530</v>
      </c>
      <c r="BM627" s="149" t="s">
        <v>1004</v>
      </c>
    </row>
    <row r="628" spans="2:65" s="1" customFormat="1" ht="28.8">
      <c r="B628" s="32"/>
      <c r="D628" s="151" t="s">
        <v>359</v>
      </c>
      <c r="F628" s="152" t="s">
        <v>1005</v>
      </c>
      <c r="I628" s="153"/>
      <c r="L628" s="32"/>
      <c r="M628" s="154"/>
      <c r="T628" s="56"/>
      <c r="AT628" s="17" t="s">
        <v>359</v>
      </c>
      <c r="AU628" s="17" t="s">
        <v>86</v>
      </c>
    </row>
    <row r="629" spans="2:65" s="14" customFormat="1" ht="10.199999999999999">
      <c r="B629" s="169"/>
      <c r="D629" s="151" t="s">
        <v>361</v>
      </c>
      <c r="E629" s="170" t="s">
        <v>1</v>
      </c>
      <c r="F629" s="171" t="s">
        <v>1006</v>
      </c>
      <c r="H629" s="170" t="s">
        <v>1</v>
      </c>
      <c r="I629" s="172"/>
      <c r="L629" s="169"/>
      <c r="M629" s="173"/>
      <c r="T629" s="174"/>
      <c r="AT629" s="170" t="s">
        <v>361</v>
      </c>
      <c r="AU629" s="170" t="s">
        <v>86</v>
      </c>
      <c r="AV629" s="14" t="s">
        <v>84</v>
      </c>
      <c r="AW629" s="14" t="s">
        <v>32</v>
      </c>
      <c r="AX629" s="14" t="s">
        <v>76</v>
      </c>
      <c r="AY629" s="170" t="s">
        <v>350</v>
      </c>
    </row>
    <row r="630" spans="2:65" s="12" customFormat="1" ht="20.399999999999999">
      <c r="B630" s="155"/>
      <c r="D630" s="151" t="s">
        <v>361</v>
      </c>
      <c r="E630" s="156" t="s">
        <v>1</v>
      </c>
      <c r="F630" s="157" t="s">
        <v>1007</v>
      </c>
      <c r="H630" s="158">
        <v>20.196000000000002</v>
      </c>
      <c r="I630" s="159"/>
      <c r="L630" s="155"/>
      <c r="M630" s="160"/>
      <c r="T630" s="161"/>
      <c r="AT630" s="156" t="s">
        <v>361</v>
      </c>
      <c r="AU630" s="156" t="s">
        <v>86</v>
      </c>
      <c r="AV630" s="12" t="s">
        <v>86</v>
      </c>
      <c r="AW630" s="12" t="s">
        <v>32</v>
      </c>
      <c r="AX630" s="12" t="s">
        <v>84</v>
      </c>
      <c r="AY630" s="156" t="s">
        <v>350</v>
      </c>
    </row>
    <row r="631" spans="2:65" s="1" customFormat="1" ht="24.15" customHeight="1">
      <c r="B631" s="32"/>
      <c r="C631" s="138" t="s">
        <v>1008</v>
      </c>
      <c r="D631" s="138" t="s">
        <v>352</v>
      </c>
      <c r="E631" s="139" t="s">
        <v>1009</v>
      </c>
      <c r="F631" s="140" t="s">
        <v>1010</v>
      </c>
      <c r="G631" s="141" t="s">
        <v>355</v>
      </c>
      <c r="H631" s="142">
        <v>61.31</v>
      </c>
      <c r="I631" s="143"/>
      <c r="J631" s="144">
        <f>ROUND(I631*H631,2)</f>
        <v>0</v>
      </c>
      <c r="K631" s="140" t="s">
        <v>356</v>
      </c>
      <c r="L631" s="32"/>
      <c r="M631" s="145" t="s">
        <v>1</v>
      </c>
      <c r="N631" s="146" t="s">
        <v>41</v>
      </c>
      <c r="P631" s="147">
        <f>O631*H631</f>
        <v>0</v>
      </c>
      <c r="Q631" s="147">
        <v>0</v>
      </c>
      <c r="R631" s="147">
        <f>Q631*H631</f>
        <v>0</v>
      </c>
      <c r="S631" s="147">
        <v>2.8309999999999998E-2</v>
      </c>
      <c r="T631" s="148">
        <f>S631*H631</f>
        <v>1.7356860999999999</v>
      </c>
      <c r="AR631" s="149" t="s">
        <v>530</v>
      </c>
      <c r="AT631" s="149" t="s">
        <v>352</v>
      </c>
      <c r="AU631" s="149" t="s">
        <v>86</v>
      </c>
      <c r="AY631" s="17" t="s">
        <v>350</v>
      </c>
      <c r="BE631" s="150">
        <f>IF(N631="základní",J631,0)</f>
        <v>0</v>
      </c>
      <c r="BF631" s="150">
        <f>IF(N631="snížená",J631,0)</f>
        <v>0</v>
      </c>
      <c r="BG631" s="150">
        <f>IF(N631="zákl. přenesená",J631,0)</f>
        <v>0</v>
      </c>
      <c r="BH631" s="150">
        <f>IF(N631="sníž. přenesená",J631,0)</f>
        <v>0</v>
      </c>
      <c r="BI631" s="150">
        <f>IF(N631="nulová",J631,0)</f>
        <v>0</v>
      </c>
      <c r="BJ631" s="17" t="s">
        <v>84</v>
      </c>
      <c r="BK631" s="150">
        <f>ROUND(I631*H631,2)</f>
        <v>0</v>
      </c>
      <c r="BL631" s="17" t="s">
        <v>530</v>
      </c>
      <c r="BM631" s="149" t="s">
        <v>1011</v>
      </c>
    </row>
    <row r="632" spans="2:65" s="1" customFormat="1" ht="28.8">
      <c r="B632" s="32"/>
      <c r="D632" s="151" t="s">
        <v>359</v>
      </c>
      <c r="F632" s="152" t="s">
        <v>1012</v>
      </c>
      <c r="I632" s="153"/>
      <c r="L632" s="32"/>
      <c r="M632" s="154"/>
      <c r="T632" s="56"/>
      <c r="AT632" s="17" t="s">
        <v>359</v>
      </c>
      <c r="AU632" s="17" t="s">
        <v>86</v>
      </c>
    </row>
    <row r="633" spans="2:65" s="12" customFormat="1" ht="20.399999999999999">
      <c r="B633" s="155"/>
      <c r="D633" s="151" t="s">
        <v>361</v>
      </c>
      <c r="E633" s="156" t="s">
        <v>1</v>
      </c>
      <c r="F633" s="157" t="s">
        <v>1013</v>
      </c>
      <c r="H633" s="158">
        <v>61.31</v>
      </c>
      <c r="I633" s="159"/>
      <c r="L633" s="155"/>
      <c r="M633" s="160"/>
      <c r="T633" s="161"/>
      <c r="AT633" s="156" t="s">
        <v>361</v>
      </c>
      <c r="AU633" s="156" t="s">
        <v>86</v>
      </c>
      <c r="AV633" s="12" t="s">
        <v>86</v>
      </c>
      <c r="AW633" s="12" t="s">
        <v>32</v>
      </c>
      <c r="AX633" s="12" t="s">
        <v>84</v>
      </c>
      <c r="AY633" s="156" t="s">
        <v>350</v>
      </c>
    </row>
    <row r="634" spans="2:65" s="1" customFormat="1" ht="24.15" customHeight="1">
      <c r="B634" s="32"/>
      <c r="C634" s="138" t="s">
        <v>1014</v>
      </c>
      <c r="D634" s="138" t="s">
        <v>352</v>
      </c>
      <c r="E634" s="139" t="s">
        <v>1015</v>
      </c>
      <c r="F634" s="140" t="s">
        <v>1016</v>
      </c>
      <c r="G634" s="141" t="s">
        <v>355</v>
      </c>
      <c r="H634" s="142">
        <v>2.93</v>
      </c>
      <c r="I634" s="143"/>
      <c r="J634" s="144">
        <f>ROUND(I634*H634,2)</f>
        <v>0</v>
      </c>
      <c r="K634" s="140" t="s">
        <v>356</v>
      </c>
      <c r="L634" s="32"/>
      <c r="M634" s="145" t="s">
        <v>1</v>
      </c>
      <c r="N634" s="146" t="s">
        <v>41</v>
      </c>
      <c r="P634" s="147">
        <f>O634*H634</f>
        <v>0</v>
      </c>
      <c r="Q634" s="147">
        <v>0</v>
      </c>
      <c r="R634" s="147">
        <f>Q634*H634</f>
        <v>0</v>
      </c>
      <c r="S634" s="147">
        <v>1.0489999999999999E-2</v>
      </c>
      <c r="T634" s="148">
        <f>S634*H634</f>
        <v>3.0735700000000001E-2</v>
      </c>
      <c r="AR634" s="149" t="s">
        <v>530</v>
      </c>
      <c r="AT634" s="149" t="s">
        <v>352</v>
      </c>
      <c r="AU634" s="149" t="s">
        <v>86</v>
      </c>
      <c r="AY634" s="17" t="s">
        <v>350</v>
      </c>
      <c r="BE634" s="150">
        <f>IF(N634="základní",J634,0)</f>
        <v>0</v>
      </c>
      <c r="BF634" s="150">
        <f>IF(N634="snížená",J634,0)</f>
        <v>0</v>
      </c>
      <c r="BG634" s="150">
        <f>IF(N634="zákl. přenesená",J634,0)</f>
        <v>0</v>
      </c>
      <c r="BH634" s="150">
        <f>IF(N634="sníž. přenesená",J634,0)</f>
        <v>0</v>
      </c>
      <c r="BI634" s="150">
        <f>IF(N634="nulová",J634,0)</f>
        <v>0</v>
      </c>
      <c r="BJ634" s="17" t="s">
        <v>84</v>
      </c>
      <c r="BK634" s="150">
        <f>ROUND(I634*H634,2)</f>
        <v>0</v>
      </c>
      <c r="BL634" s="17" t="s">
        <v>530</v>
      </c>
      <c r="BM634" s="149" t="s">
        <v>1017</v>
      </c>
    </row>
    <row r="635" spans="2:65" s="1" customFormat="1" ht="19.2">
      <c r="B635" s="32"/>
      <c r="D635" s="151" t="s">
        <v>359</v>
      </c>
      <c r="F635" s="152" t="s">
        <v>1018</v>
      </c>
      <c r="I635" s="153"/>
      <c r="L635" s="32"/>
      <c r="M635" s="154"/>
      <c r="T635" s="56"/>
      <c r="AT635" s="17" t="s">
        <v>359</v>
      </c>
      <c r="AU635" s="17" t="s">
        <v>86</v>
      </c>
    </row>
    <row r="636" spans="2:65" s="14" customFormat="1" ht="10.199999999999999">
      <c r="B636" s="169"/>
      <c r="D636" s="151" t="s">
        <v>361</v>
      </c>
      <c r="E636" s="170" t="s">
        <v>1</v>
      </c>
      <c r="F636" s="171" t="s">
        <v>1019</v>
      </c>
      <c r="H636" s="170" t="s">
        <v>1</v>
      </c>
      <c r="I636" s="172"/>
      <c r="L636" s="169"/>
      <c r="M636" s="173"/>
      <c r="T636" s="174"/>
      <c r="AT636" s="170" t="s">
        <v>361</v>
      </c>
      <c r="AU636" s="170" t="s">
        <v>86</v>
      </c>
      <c r="AV636" s="14" t="s">
        <v>84</v>
      </c>
      <c r="AW636" s="14" t="s">
        <v>32</v>
      </c>
      <c r="AX636" s="14" t="s">
        <v>76</v>
      </c>
      <c r="AY636" s="170" t="s">
        <v>350</v>
      </c>
    </row>
    <row r="637" spans="2:65" s="12" customFormat="1" ht="10.199999999999999">
      <c r="B637" s="155"/>
      <c r="D637" s="151" t="s">
        <v>361</v>
      </c>
      <c r="E637" s="156" t="s">
        <v>1</v>
      </c>
      <c r="F637" s="157" t="s">
        <v>1020</v>
      </c>
      <c r="H637" s="158">
        <v>2.93</v>
      </c>
      <c r="I637" s="159"/>
      <c r="L637" s="155"/>
      <c r="M637" s="160"/>
      <c r="T637" s="161"/>
      <c r="AT637" s="156" t="s">
        <v>361</v>
      </c>
      <c r="AU637" s="156" t="s">
        <v>86</v>
      </c>
      <c r="AV637" s="12" t="s">
        <v>86</v>
      </c>
      <c r="AW637" s="12" t="s">
        <v>32</v>
      </c>
      <c r="AX637" s="12" t="s">
        <v>84</v>
      </c>
      <c r="AY637" s="156" t="s">
        <v>350</v>
      </c>
    </row>
    <row r="638" spans="2:65" s="11" customFormat="1" ht="22.8" customHeight="1">
      <c r="B638" s="126"/>
      <c r="D638" s="127" t="s">
        <v>75</v>
      </c>
      <c r="E638" s="136" t="s">
        <v>1021</v>
      </c>
      <c r="F638" s="136" t="s">
        <v>1022</v>
      </c>
      <c r="I638" s="129"/>
      <c r="J638" s="137">
        <f>BK638</f>
        <v>0</v>
      </c>
      <c r="L638" s="126"/>
      <c r="M638" s="131"/>
      <c r="P638" s="132">
        <f>SUM(P639:P645)</f>
        <v>0</v>
      </c>
      <c r="R638" s="132">
        <f>SUM(R639:R645)</f>
        <v>0</v>
      </c>
      <c r="T638" s="133">
        <f>SUM(T639:T645)</f>
        <v>9.6800853599999996</v>
      </c>
      <c r="AR638" s="127" t="s">
        <v>86</v>
      </c>
      <c r="AT638" s="134" t="s">
        <v>75</v>
      </c>
      <c r="AU638" s="134" t="s">
        <v>84</v>
      </c>
      <c r="AY638" s="127" t="s">
        <v>350</v>
      </c>
      <c r="BK638" s="135">
        <f>SUM(BK639:BK645)</f>
        <v>0</v>
      </c>
    </row>
    <row r="639" spans="2:65" s="1" customFormat="1" ht="16.5" customHeight="1">
      <c r="B639" s="32"/>
      <c r="C639" s="138" t="s">
        <v>1023</v>
      </c>
      <c r="D639" s="138" t="s">
        <v>352</v>
      </c>
      <c r="E639" s="139" t="s">
        <v>1024</v>
      </c>
      <c r="F639" s="140" t="s">
        <v>1025</v>
      </c>
      <c r="G639" s="141" t="s">
        <v>355</v>
      </c>
      <c r="H639" s="142">
        <v>1629.644</v>
      </c>
      <c r="I639" s="143"/>
      <c r="J639" s="144">
        <f>ROUND(I639*H639,2)</f>
        <v>0</v>
      </c>
      <c r="K639" s="140" t="s">
        <v>356</v>
      </c>
      <c r="L639" s="32"/>
      <c r="M639" s="145" t="s">
        <v>1</v>
      </c>
      <c r="N639" s="146" t="s">
        <v>41</v>
      </c>
      <c r="P639" s="147">
        <f>O639*H639</f>
        <v>0</v>
      </c>
      <c r="Q639" s="147">
        <v>0</v>
      </c>
      <c r="R639" s="147">
        <f>Q639*H639</f>
        <v>0</v>
      </c>
      <c r="S639" s="147">
        <v>5.94E-3</v>
      </c>
      <c r="T639" s="148">
        <f>S639*H639</f>
        <v>9.6800853599999996</v>
      </c>
      <c r="AR639" s="149" t="s">
        <v>530</v>
      </c>
      <c r="AT639" s="149" t="s">
        <v>352</v>
      </c>
      <c r="AU639" s="149" t="s">
        <v>86</v>
      </c>
      <c r="AY639" s="17" t="s">
        <v>350</v>
      </c>
      <c r="BE639" s="150">
        <f>IF(N639="základní",J639,0)</f>
        <v>0</v>
      </c>
      <c r="BF639" s="150">
        <f>IF(N639="snížená",J639,0)</f>
        <v>0</v>
      </c>
      <c r="BG639" s="150">
        <f>IF(N639="zákl. přenesená",J639,0)</f>
        <v>0</v>
      </c>
      <c r="BH639" s="150">
        <f>IF(N639="sníž. přenesená",J639,0)</f>
        <v>0</v>
      </c>
      <c r="BI639" s="150">
        <f>IF(N639="nulová",J639,0)</f>
        <v>0</v>
      </c>
      <c r="BJ639" s="17" t="s">
        <v>84</v>
      </c>
      <c r="BK639" s="150">
        <f>ROUND(I639*H639,2)</f>
        <v>0</v>
      </c>
      <c r="BL639" s="17" t="s">
        <v>530</v>
      </c>
      <c r="BM639" s="149" t="s">
        <v>1026</v>
      </c>
    </row>
    <row r="640" spans="2:65" s="1" customFormat="1" ht="19.2">
      <c r="B640" s="32"/>
      <c r="D640" s="151" t="s">
        <v>359</v>
      </c>
      <c r="F640" s="152" t="s">
        <v>1027</v>
      </c>
      <c r="I640" s="153"/>
      <c r="L640" s="32"/>
      <c r="M640" s="154"/>
      <c r="T640" s="56"/>
      <c r="AT640" s="17" t="s">
        <v>359</v>
      </c>
      <c r="AU640" s="17" t="s">
        <v>86</v>
      </c>
    </row>
    <row r="641" spans="2:65" s="12" customFormat="1" ht="30.6">
      <c r="B641" s="155"/>
      <c r="D641" s="151" t="s">
        <v>361</v>
      </c>
      <c r="E641" s="156" t="s">
        <v>1</v>
      </c>
      <c r="F641" s="157" t="s">
        <v>1028</v>
      </c>
      <c r="H641" s="158">
        <v>1217.376</v>
      </c>
      <c r="I641" s="159"/>
      <c r="L641" s="155"/>
      <c r="M641" s="160"/>
      <c r="T641" s="161"/>
      <c r="AT641" s="156" t="s">
        <v>361</v>
      </c>
      <c r="AU641" s="156" t="s">
        <v>86</v>
      </c>
      <c r="AV641" s="12" t="s">
        <v>86</v>
      </c>
      <c r="AW641" s="12" t="s">
        <v>32</v>
      </c>
      <c r="AX641" s="12" t="s">
        <v>76</v>
      </c>
      <c r="AY641" s="156" t="s">
        <v>350</v>
      </c>
    </row>
    <row r="642" spans="2:65" s="12" customFormat="1" ht="10.199999999999999">
      <c r="B642" s="155"/>
      <c r="D642" s="151" t="s">
        <v>361</v>
      </c>
      <c r="E642" s="156" t="s">
        <v>1</v>
      </c>
      <c r="F642" s="157" t="s">
        <v>1029</v>
      </c>
      <c r="H642" s="158">
        <v>328.02800000000002</v>
      </c>
      <c r="I642" s="159"/>
      <c r="L642" s="155"/>
      <c r="M642" s="160"/>
      <c r="T642" s="161"/>
      <c r="AT642" s="156" t="s">
        <v>361</v>
      </c>
      <c r="AU642" s="156" t="s">
        <v>86</v>
      </c>
      <c r="AV642" s="12" t="s">
        <v>86</v>
      </c>
      <c r="AW642" s="12" t="s">
        <v>32</v>
      </c>
      <c r="AX642" s="12" t="s">
        <v>76</v>
      </c>
      <c r="AY642" s="156" t="s">
        <v>350</v>
      </c>
    </row>
    <row r="643" spans="2:65" s="12" customFormat="1" ht="10.199999999999999">
      <c r="B643" s="155"/>
      <c r="D643" s="151" t="s">
        <v>361</v>
      </c>
      <c r="E643" s="156" t="s">
        <v>308</v>
      </c>
      <c r="F643" s="157" t="s">
        <v>1030</v>
      </c>
      <c r="H643" s="158">
        <v>35.4</v>
      </c>
      <c r="I643" s="159"/>
      <c r="L643" s="155"/>
      <c r="M643" s="160"/>
      <c r="T643" s="161"/>
      <c r="AT643" s="156" t="s">
        <v>361</v>
      </c>
      <c r="AU643" s="156" t="s">
        <v>86</v>
      </c>
      <c r="AV643" s="12" t="s">
        <v>86</v>
      </c>
      <c r="AW643" s="12" t="s">
        <v>32</v>
      </c>
      <c r="AX643" s="12" t="s">
        <v>76</v>
      </c>
      <c r="AY643" s="156" t="s">
        <v>350</v>
      </c>
    </row>
    <row r="644" spans="2:65" s="12" customFormat="1" ht="10.199999999999999">
      <c r="B644" s="155"/>
      <c r="D644" s="151" t="s">
        <v>361</v>
      </c>
      <c r="E644" s="156" t="s">
        <v>1</v>
      </c>
      <c r="F644" s="157" t="s">
        <v>1031</v>
      </c>
      <c r="H644" s="158">
        <v>48.84</v>
      </c>
      <c r="I644" s="159"/>
      <c r="L644" s="155"/>
      <c r="M644" s="160"/>
      <c r="T644" s="161"/>
      <c r="AT644" s="156" t="s">
        <v>361</v>
      </c>
      <c r="AU644" s="156" t="s">
        <v>86</v>
      </c>
      <c r="AV644" s="12" t="s">
        <v>86</v>
      </c>
      <c r="AW644" s="12" t="s">
        <v>32</v>
      </c>
      <c r="AX644" s="12" t="s">
        <v>76</v>
      </c>
      <c r="AY644" s="156" t="s">
        <v>350</v>
      </c>
    </row>
    <row r="645" spans="2:65" s="13" customFormat="1" ht="10.199999999999999">
      <c r="B645" s="162"/>
      <c r="D645" s="151" t="s">
        <v>361</v>
      </c>
      <c r="E645" s="163" t="s">
        <v>1</v>
      </c>
      <c r="F645" s="164" t="s">
        <v>364</v>
      </c>
      <c r="H645" s="165">
        <v>1629.644</v>
      </c>
      <c r="I645" s="166"/>
      <c r="L645" s="162"/>
      <c r="M645" s="167"/>
      <c r="T645" s="168"/>
      <c r="AT645" s="163" t="s">
        <v>361</v>
      </c>
      <c r="AU645" s="163" t="s">
        <v>86</v>
      </c>
      <c r="AV645" s="13" t="s">
        <v>357</v>
      </c>
      <c r="AW645" s="13" t="s">
        <v>32</v>
      </c>
      <c r="AX645" s="13" t="s">
        <v>84</v>
      </c>
      <c r="AY645" s="163" t="s">
        <v>350</v>
      </c>
    </row>
    <row r="646" spans="2:65" s="11" customFormat="1" ht="22.8" customHeight="1">
      <c r="B646" s="126"/>
      <c r="D646" s="127" t="s">
        <v>75</v>
      </c>
      <c r="E646" s="136" t="s">
        <v>1032</v>
      </c>
      <c r="F646" s="136" t="s">
        <v>1033</v>
      </c>
      <c r="I646" s="129"/>
      <c r="J646" s="137">
        <f>BK646</f>
        <v>0</v>
      </c>
      <c r="L646" s="126"/>
      <c r="M646" s="131"/>
      <c r="P646" s="132">
        <f>SUM(P647:P649)</f>
        <v>0</v>
      </c>
      <c r="R646" s="132">
        <f>SUM(R647:R649)</f>
        <v>0</v>
      </c>
      <c r="T646" s="133">
        <f>SUM(T647:T649)</f>
        <v>2.6284920199999999</v>
      </c>
      <c r="AR646" s="127" t="s">
        <v>86</v>
      </c>
      <c r="AT646" s="134" t="s">
        <v>75</v>
      </c>
      <c r="AU646" s="134" t="s">
        <v>84</v>
      </c>
      <c r="AY646" s="127" t="s">
        <v>350</v>
      </c>
      <c r="BK646" s="135">
        <f>SUM(BK647:BK649)</f>
        <v>0</v>
      </c>
    </row>
    <row r="647" spans="2:65" s="1" customFormat="1" ht="24.15" customHeight="1">
      <c r="B647" s="32"/>
      <c r="C647" s="138" t="s">
        <v>1034</v>
      </c>
      <c r="D647" s="138" t="s">
        <v>352</v>
      </c>
      <c r="E647" s="139" t="s">
        <v>1035</v>
      </c>
      <c r="F647" s="140" t="s">
        <v>1036</v>
      </c>
      <c r="G647" s="141" t="s">
        <v>355</v>
      </c>
      <c r="H647" s="142">
        <v>34.957999999999998</v>
      </c>
      <c r="I647" s="143"/>
      <c r="J647" s="144">
        <f>ROUND(I647*H647,2)</f>
        <v>0</v>
      </c>
      <c r="K647" s="140" t="s">
        <v>356</v>
      </c>
      <c r="L647" s="32"/>
      <c r="M647" s="145" t="s">
        <v>1</v>
      </c>
      <c r="N647" s="146" t="s">
        <v>41</v>
      </c>
      <c r="P647" s="147">
        <f>O647*H647</f>
        <v>0</v>
      </c>
      <c r="Q647" s="147">
        <v>0</v>
      </c>
      <c r="R647" s="147">
        <f>Q647*H647</f>
        <v>0</v>
      </c>
      <c r="S647" s="147">
        <v>7.5190000000000007E-2</v>
      </c>
      <c r="T647" s="148">
        <f>S647*H647</f>
        <v>2.6284920199999999</v>
      </c>
      <c r="AR647" s="149" t="s">
        <v>530</v>
      </c>
      <c r="AT647" s="149" t="s">
        <v>352</v>
      </c>
      <c r="AU647" s="149" t="s">
        <v>86</v>
      </c>
      <c r="AY647" s="17" t="s">
        <v>350</v>
      </c>
      <c r="BE647" s="150">
        <f>IF(N647="základní",J647,0)</f>
        <v>0</v>
      </c>
      <c r="BF647" s="150">
        <f>IF(N647="snížená",J647,0)</f>
        <v>0</v>
      </c>
      <c r="BG647" s="150">
        <f>IF(N647="zákl. přenesená",J647,0)</f>
        <v>0</v>
      </c>
      <c r="BH647" s="150">
        <f>IF(N647="sníž. přenesená",J647,0)</f>
        <v>0</v>
      </c>
      <c r="BI647" s="150">
        <f>IF(N647="nulová",J647,0)</f>
        <v>0</v>
      </c>
      <c r="BJ647" s="17" t="s">
        <v>84</v>
      </c>
      <c r="BK647" s="150">
        <f>ROUND(I647*H647,2)</f>
        <v>0</v>
      </c>
      <c r="BL647" s="17" t="s">
        <v>530</v>
      </c>
      <c r="BM647" s="149" t="s">
        <v>1037</v>
      </c>
    </row>
    <row r="648" spans="2:65" s="1" customFormat="1" ht="19.2">
      <c r="B648" s="32"/>
      <c r="D648" s="151" t="s">
        <v>359</v>
      </c>
      <c r="F648" s="152" t="s">
        <v>1038</v>
      </c>
      <c r="I648" s="153"/>
      <c r="L648" s="32"/>
      <c r="M648" s="154"/>
      <c r="T648" s="56"/>
      <c r="AT648" s="17" t="s">
        <v>359</v>
      </c>
      <c r="AU648" s="17" t="s">
        <v>86</v>
      </c>
    </row>
    <row r="649" spans="2:65" s="12" customFormat="1" ht="20.399999999999999">
      <c r="B649" s="155"/>
      <c r="D649" s="151" t="s">
        <v>361</v>
      </c>
      <c r="E649" s="156" t="s">
        <v>310</v>
      </c>
      <c r="F649" s="157" t="s">
        <v>1039</v>
      </c>
      <c r="H649" s="158">
        <v>34.957999999999998</v>
      </c>
      <c r="I649" s="159"/>
      <c r="L649" s="155"/>
      <c r="M649" s="160"/>
      <c r="T649" s="161"/>
      <c r="AT649" s="156" t="s">
        <v>361</v>
      </c>
      <c r="AU649" s="156" t="s">
        <v>86</v>
      </c>
      <c r="AV649" s="12" t="s">
        <v>86</v>
      </c>
      <c r="AW649" s="12" t="s">
        <v>32</v>
      </c>
      <c r="AX649" s="12" t="s">
        <v>84</v>
      </c>
      <c r="AY649" s="156" t="s">
        <v>350</v>
      </c>
    </row>
    <row r="650" spans="2:65" s="11" customFormat="1" ht="22.8" customHeight="1">
      <c r="B650" s="126"/>
      <c r="D650" s="127" t="s">
        <v>75</v>
      </c>
      <c r="E650" s="136" t="s">
        <v>1040</v>
      </c>
      <c r="F650" s="136" t="s">
        <v>1041</v>
      </c>
      <c r="I650" s="129"/>
      <c r="J650" s="137">
        <f>BK650</f>
        <v>0</v>
      </c>
      <c r="L650" s="126"/>
      <c r="M650" s="131"/>
      <c r="P650" s="132">
        <f>SUM(P651:P653)</f>
        <v>0</v>
      </c>
      <c r="R650" s="132">
        <f>SUM(R651:R653)</f>
        <v>0</v>
      </c>
      <c r="T650" s="133">
        <f>SUM(T651:T653)</f>
        <v>0.40295502</v>
      </c>
      <c r="AR650" s="127" t="s">
        <v>86</v>
      </c>
      <c r="AT650" s="134" t="s">
        <v>75</v>
      </c>
      <c r="AU650" s="134" t="s">
        <v>84</v>
      </c>
      <c r="AY650" s="127" t="s">
        <v>350</v>
      </c>
      <c r="BK650" s="135">
        <f>SUM(BK651:BK653)</f>
        <v>0</v>
      </c>
    </row>
    <row r="651" spans="2:65" s="1" customFormat="1" ht="16.5" customHeight="1">
      <c r="B651" s="32"/>
      <c r="C651" s="138" t="s">
        <v>1042</v>
      </c>
      <c r="D651" s="138" t="s">
        <v>352</v>
      </c>
      <c r="E651" s="139" t="s">
        <v>1043</v>
      </c>
      <c r="F651" s="140" t="s">
        <v>1044</v>
      </c>
      <c r="G651" s="141" t="s">
        <v>355</v>
      </c>
      <c r="H651" s="142">
        <v>36.698999999999998</v>
      </c>
      <c r="I651" s="143"/>
      <c r="J651" s="144">
        <f>ROUND(I651*H651,2)</f>
        <v>0</v>
      </c>
      <c r="K651" s="140" t="s">
        <v>385</v>
      </c>
      <c r="L651" s="32"/>
      <c r="M651" s="145" t="s">
        <v>1</v>
      </c>
      <c r="N651" s="146" t="s">
        <v>41</v>
      </c>
      <c r="P651" s="147">
        <f>O651*H651</f>
        <v>0</v>
      </c>
      <c r="Q651" s="147">
        <v>0</v>
      </c>
      <c r="R651" s="147">
        <f>Q651*H651</f>
        <v>0</v>
      </c>
      <c r="S651" s="147">
        <v>1.098E-2</v>
      </c>
      <c r="T651" s="148">
        <f>S651*H651</f>
        <v>0.40295502</v>
      </c>
      <c r="AR651" s="149" t="s">
        <v>530</v>
      </c>
      <c r="AT651" s="149" t="s">
        <v>352</v>
      </c>
      <c r="AU651" s="149" t="s">
        <v>86</v>
      </c>
      <c r="AY651" s="17" t="s">
        <v>350</v>
      </c>
      <c r="BE651" s="150">
        <f>IF(N651="základní",J651,0)</f>
        <v>0</v>
      </c>
      <c r="BF651" s="150">
        <f>IF(N651="snížená",J651,0)</f>
        <v>0</v>
      </c>
      <c r="BG651" s="150">
        <f>IF(N651="zákl. přenesená",J651,0)</f>
        <v>0</v>
      </c>
      <c r="BH651" s="150">
        <f>IF(N651="sníž. přenesená",J651,0)</f>
        <v>0</v>
      </c>
      <c r="BI651" s="150">
        <f>IF(N651="nulová",J651,0)</f>
        <v>0</v>
      </c>
      <c r="BJ651" s="17" t="s">
        <v>84</v>
      </c>
      <c r="BK651" s="150">
        <f>ROUND(I651*H651,2)</f>
        <v>0</v>
      </c>
      <c r="BL651" s="17" t="s">
        <v>530</v>
      </c>
      <c r="BM651" s="149" t="s">
        <v>1045</v>
      </c>
    </row>
    <row r="652" spans="2:65" s="1" customFormat="1" ht="10.199999999999999">
      <c r="B652" s="32"/>
      <c r="D652" s="151" t="s">
        <v>359</v>
      </c>
      <c r="F652" s="152" t="s">
        <v>1046</v>
      </c>
      <c r="I652" s="153"/>
      <c r="L652" s="32"/>
      <c r="M652" s="154"/>
      <c r="T652" s="56"/>
      <c r="AT652" s="17" t="s">
        <v>359</v>
      </c>
      <c r="AU652" s="17" t="s">
        <v>86</v>
      </c>
    </row>
    <row r="653" spans="2:65" s="12" customFormat="1" ht="20.399999999999999">
      <c r="B653" s="155"/>
      <c r="D653" s="151" t="s">
        <v>361</v>
      </c>
      <c r="E653" s="156" t="s">
        <v>1</v>
      </c>
      <c r="F653" s="157" t="s">
        <v>1047</v>
      </c>
      <c r="H653" s="158">
        <v>36.698999999999998</v>
      </c>
      <c r="I653" s="159"/>
      <c r="L653" s="155"/>
      <c r="M653" s="160"/>
      <c r="T653" s="161"/>
      <c r="AT653" s="156" t="s">
        <v>361</v>
      </c>
      <c r="AU653" s="156" t="s">
        <v>86</v>
      </c>
      <c r="AV653" s="12" t="s">
        <v>86</v>
      </c>
      <c r="AW653" s="12" t="s">
        <v>32</v>
      </c>
      <c r="AX653" s="12" t="s">
        <v>84</v>
      </c>
      <c r="AY653" s="156" t="s">
        <v>350</v>
      </c>
    </row>
    <row r="654" spans="2:65" s="11" customFormat="1" ht="22.8" customHeight="1">
      <c r="B654" s="126"/>
      <c r="D654" s="127" t="s">
        <v>75</v>
      </c>
      <c r="E654" s="136" t="s">
        <v>1048</v>
      </c>
      <c r="F654" s="136" t="s">
        <v>1049</v>
      </c>
      <c r="I654" s="129"/>
      <c r="J654" s="137">
        <f>BK654</f>
        <v>0</v>
      </c>
      <c r="L654" s="126"/>
      <c r="M654" s="131"/>
      <c r="P654" s="132">
        <f>SUM(P655:P660)</f>
        <v>0</v>
      </c>
      <c r="R654" s="132">
        <f>SUM(R655:R660)</f>
        <v>0</v>
      </c>
      <c r="T654" s="133">
        <f>SUM(T655:T660)</f>
        <v>1.2820400000000001</v>
      </c>
      <c r="AR654" s="127" t="s">
        <v>86</v>
      </c>
      <c r="AT654" s="134" t="s">
        <v>75</v>
      </c>
      <c r="AU654" s="134" t="s">
        <v>84</v>
      </c>
      <c r="AY654" s="127" t="s">
        <v>350</v>
      </c>
      <c r="BK654" s="135">
        <f>SUM(BK655:BK660)</f>
        <v>0</v>
      </c>
    </row>
    <row r="655" spans="2:65" s="1" customFormat="1" ht="16.5" customHeight="1">
      <c r="B655" s="32"/>
      <c r="C655" s="138" t="s">
        <v>1050</v>
      </c>
      <c r="D655" s="138" t="s">
        <v>352</v>
      </c>
      <c r="E655" s="139" t="s">
        <v>1051</v>
      </c>
      <c r="F655" s="140" t="s">
        <v>1052</v>
      </c>
      <c r="G655" s="141" t="s">
        <v>355</v>
      </c>
      <c r="H655" s="142">
        <v>64.102000000000004</v>
      </c>
      <c r="I655" s="143"/>
      <c r="J655" s="144">
        <f>ROUND(I655*H655,2)</f>
        <v>0</v>
      </c>
      <c r="K655" s="140" t="s">
        <v>385</v>
      </c>
      <c r="L655" s="32"/>
      <c r="M655" s="145" t="s">
        <v>1</v>
      </c>
      <c r="N655" s="146" t="s">
        <v>41</v>
      </c>
      <c r="P655" s="147">
        <f>O655*H655</f>
        <v>0</v>
      </c>
      <c r="Q655" s="147">
        <v>0</v>
      </c>
      <c r="R655" s="147">
        <f>Q655*H655</f>
        <v>0</v>
      </c>
      <c r="S655" s="147">
        <v>0.02</v>
      </c>
      <c r="T655" s="148">
        <f>S655*H655</f>
        <v>1.2820400000000001</v>
      </c>
      <c r="AR655" s="149" t="s">
        <v>530</v>
      </c>
      <c r="AT655" s="149" t="s">
        <v>352</v>
      </c>
      <c r="AU655" s="149" t="s">
        <v>86</v>
      </c>
      <c r="AY655" s="17" t="s">
        <v>350</v>
      </c>
      <c r="BE655" s="150">
        <f>IF(N655="základní",J655,0)</f>
        <v>0</v>
      </c>
      <c r="BF655" s="150">
        <f>IF(N655="snížená",J655,0)</f>
        <v>0</v>
      </c>
      <c r="BG655" s="150">
        <f>IF(N655="zákl. přenesená",J655,0)</f>
        <v>0</v>
      </c>
      <c r="BH655" s="150">
        <f>IF(N655="sníž. přenesená",J655,0)</f>
        <v>0</v>
      </c>
      <c r="BI655" s="150">
        <f>IF(N655="nulová",J655,0)</f>
        <v>0</v>
      </c>
      <c r="BJ655" s="17" t="s">
        <v>84</v>
      </c>
      <c r="BK655" s="150">
        <f>ROUND(I655*H655,2)</f>
        <v>0</v>
      </c>
      <c r="BL655" s="17" t="s">
        <v>530</v>
      </c>
      <c r="BM655" s="149" t="s">
        <v>1053</v>
      </c>
    </row>
    <row r="656" spans="2:65" s="1" customFormat="1" ht="10.199999999999999">
      <c r="B656" s="32"/>
      <c r="D656" s="151" t="s">
        <v>359</v>
      </c>
      <c r="F656" s="152" t="s">
        <v>1052</v>
      </c>
      <c r="I656" s="153"/>
      <c r="L656" s="32"/>
      <c r="M656" s="154"/>
      <c r="T656" s="56"/>
      <c r="AT656" s="17" t="s">
        <v>359</v>
      </c>
      <c r="AU656" s="17" t="s">
        <v>86</v>
      </c>
    </row>
    <row r="657" spans="2:65" s="14" customFormat="1" ht="10.199999999999999">
      <c r="B657" s="169"/>
      <c r="D657" s="151" t="s">
        <v>361</v>
      </c>
      <c r="E657" s="170" t="s">
        <v>1</v>
      </c>
      <c r="F657" s="171" t="s">
        <v>1054</v>
      </c>
      <c r="H657" s="170" t="s">
        <v>1</v>
      </c>
      <c r="I657" s="172"/>
      <c r="L657" s="169"/>
      <c r="M657" s="173"/>
      <c r="T657" s="174"/>
      <c r="AT657" s="170" t="s">
        <v>361</v>
      </c>
      <c r="AU657" s="170" t="s">
        <v>86</v>
      </c>
      <c r="AV657" s="14" t="s">
        <v>84</v>
      </c>
      <c r="AW657" s="14" t="s">
        <v>32</v>
      </c>
      <c r="AX657" s="14" t="s">
        <v>76</v>
      </c>
      <c r="AY657" s="170" t="s">
        <v>350</v>
      </c>
    </row>
    <row r="658" spans="2:65" s="12" customFormat="1" ht="40.799999999999997">
      <c r="B658" s="155"/>
      <c r="D658" s="151" t="s">
        <v>361</v>
      </c>
      <c r="E658" s="156" t="s">
        <v>1</v>
      </c>
      <c r="F658" s="157" t="s">
        <v>1055</v>
      </c>
      <c r="H658" s="158">
        <v>43.530999999999999</v>
      </c>
      <c r="I658" s="159"/>
      <c r="L658" s="155"/>
      <c r="M658" s="160"/>
      <c r="T658" s="161"/>
      <c r="AT658" s="156" t="s">
        <v>361</v>
      </c>
      <c r="AU658" s="156" t="s">
        <v>86</v>
      </c>
      <c r="AV658" s="12" t="s">
        <v>86</v>
      </c>
      <c r="AW658" s="12" t="s">
        <v>32</v>
      </c>
      <c r="AX658" s="12" t="s">
        <v>76</v>
      </c>
      <c r="AY658" s="156" t="s">
        <v>350</v>
      </c>
    </row>
    <row r="659" spans="2:65" s="12" customFormat="1" ht="20.399999999999999">
      <c r="B659" s="155"/>
      <c r="D659" s="151" t="s">
        <v>361</v>
      </c>
      <c r="E659" s="156" t="s">
        <v>1</v>
      </c>
      <c r="F659" s="157" t="s">
        <v>1056</v>
      </c>
      <c r="H659" s="158">
        <v>20.571000000000002</v>
      </c>
      <c r="I659" s="159"/>
      <c r="L659" s="155"/>
      <c r="M659" s="160"/>
      <c r="T659" s="161"/>
      <c r="AT659" s="156" t="s">
        <v>361</v>
      </c>
      <c r="AU659" s="156" t="s">
        <v>86</v>
      </c>
      <c r="AV659" s="12" t="s">
        <v>86</v>
      </c>
      <c r="AW659" s="12" t="s">
        <v>32</v>
      </c>
      <c r="AX659" s="12" t="s">
        <v>76</v>
      </c>
      <c r="AY659" s="156" t="s">
        <v>350</v>
      </c>
    </row>
    <row r="660" spans="2:65" s="13" customFormat="1" ht="10.199999999999999">
      <c r="B660" s="162"/>
      <c r="D660" s="151" t="s">
        <v>361</v>
      </c>
      <c r="E660" s="163" t="s">
        <v>1</v>
      </c>
      <c r="F660" s="164" t="s">
        <v>364</v>
      </c>
      <c r="H660" s="165">
        <v>64.102000000000004</v>
      </c>
      <c r="I660" s="166"/>
      <c r="L660" s="162"/>
      <c r="M660" s="167"/>
      <c r="T660" s="168"/>
      <c r="AT660" s="163" t="s">
        <v>361</v>
      </c>
      <c r="AU660" s="163" t="s">
        <v>86</v>
      </c>
      <c r="AV660" s="13" t="s">
        <v>357</v>
      </c>
      <c r="AW660" s="13" t="s">
        <v>32</v>
      </c>
      <c r="AX660" s="13" t="s">
        <v>84</v>
      </c>
      <c r="AY660" s="163" t="s">
        <v>350</v>
      </c>
    </row>
    <row r="661" spans="2:65" s="11" customFormat="1" ht="22.8" customHeight="1">
      <c r="B661" s="126"/>
      <c r="D661" s="127" t="s">
        <v>75</v>
      </c>
      <c r="E661" s="136" t="s">
        <v>1057</v>
      </c>
      <c r="F661" s="136" t="s">
        <v>1058</v>
      </c>
      <c r="I661" s="129"/>
      <c r="J661" s="137">
        <f>BK661</f>
        <v>0</v>
      </c>
      <c r="L661" s="126"/>
      <c r="M661" s="131"/>
      <c r="P661" s="132">
        <f>SUM(P662:P679)</f>
        <v>0</v>
      </c>
      <c r="R661" s="132">
        <f>SUM(R662:R679)</f>
        <v>0</v>
      </c>
      <c r="T661" s="133">
        <f>SUM(T662:T679)</f>
        <v>17.625053719999997</v>
      </c>
      <c r="AR661" s="127" t="s">
        <v>86</v>
      </c>
      <c r="AT661" s="134" t="s">
        <v>75</v>
      </c>
      <c r="AU661" s="134" t="s">
        <v>84</v>
      </c>
      <c r="AY661" s="127" t="s">
        <v>350</v>
      </c>
      <c r="BK661" s="135">
        <f>SUM(BK662:BK679)</f>
        <v>0</v>
      </c>
    </row>
    <row r="662" spans="2:65" s="1" customFormat="1" ht="24.15" customHeight="1">
      <c r="B662" s="32"/>
      <c r="C662" s="138" t="s">
        <v>1059</v>
      </c>
      <c r="D662" s="138" t="s">
        <v>352</v>
      </c>
      <c r="E662" s="139" t="s">
        <v>1060</v>
      </c>
      <c r="F662" s="140" t="s">
        <v>1061</v>
      </c>
      <c r="G662" s="141" t="s">
        <v>355</v>
      </c>
      <c r="H662" s="142">
        <v>211.916</v>
      </c>
      <c r="I662" s="143"/>
      <c r="J662" s="144">
        <f>ROUND(I662*H662,2)</f>
        <v>0</v>
      </c>
      <c r="K662" s="140" t="s">
        <v>356</v>
      </c>
      <c r="L662" s="32"/>
      <c r="M662" s="145" t="s">
        <v>1</v>
      </c>
      <c r="N662" s="146" t="s">
        <v>41</v>
      </c>
      <c r="P662" s="147">
        <f>O662*H662</f>
        <v>0</v>
      </c>
      <c r="Q662" s="147">
        <v>0</v>
      </c>
      <c r="R662" s="147">
        <f>Q662*H662</f>
        <v>0</v>
      </c>
      <c r="S662" s="147">
        <v>8.3169999999999994E-2</v>
      </c>
      <c r="T662" s="148">
        <f>S662*H662</f>
        <v>17.625053719999997</v>
      </c>
      <c r="AR662" s="149" t="s">
        <v>530</v>
      </c>
      <c r="AT662" s="149" t="s">
        <v>352</v>
      </c>
      <c r="AU662" s="149" t="s">
        <v>86</v>
      </c>
      <c r="AY662" s="17" t="s">
        <v>350</v>
      </c>
      <c r="BE662" s="150">
        <f>IF(N662="základní",J662,0)</f>
        <v>0</v>
      </c>
      <c r="BF662" s="150">
        <f>IF(N662="snížená",J662,0)</f>
        <v>0</v>
      </c>
      <c r="BG662" s="150">
        <f>IF(N662="zákl. přenesená",J662,0)</f>
        <v>0</v>
      </c>
      <c r="BH662" s="150">
        <f>IF(N662="sníž. přenesená",J662,0)</f>
        <v>0</v>
      </c>
      <c r="BI662" s="150">
        <f>IF(N662="nulová",J662,0)</f>
        <v>0</v>
      </c>
      <c r="BJ662" s="17" t="s">
        <v>84</v>
      </c>
      <c r="BK662" s="150">
        <f>ROUND(I662*H662,2)</f>
        <v>0</v>
      </c>
      <c r="BL662" s="17" t="s">
        <v>530</v>
      </c>
      <c r="BM662" s="149" t="s">
        <v>1062</v>
      </c>
    </row>
    <row r="663" spans="2:65" s="1" customFormat="1" ht="10.199999999999999">
      <c r="B663" s="32"/>
      <c r="D663" s="151" t="s">
        <v>359</v>
      </c>
      <c r="F663" s="152" t="s">
        <v>1061</v>
      </c>
      <c r="I663" s="153"/>
      <c r="L663" s="32"/>
      <c r="M663" s="154"/>
      <c r="T663" s="56"/>
      <c r="AT663" s="17" t="s">
        <v>359</v>
      </c>
      <c r="AU663" s="17" t="s">
        <v>86</v>
      </c>
    </row>
    <row r="664" spans="2:65" s="14" customFormat="1" ht="10.199999999999999">
      <c r="B664" s="169"/>
      <c r="D664" s="151" t="s">
        <v>361</v>
      </c>
      <c r="E664" s="170" t="s">
        <v>1</v>
      </c>
      <c r="F664" s="171" t="s">
        <v>1063</v>
      </c>
      <c r="H664" s="170" t="s">
        <v>1</v>
      </c>
      <c r="I664" s="172"/>
      <c r="L664" s="169"/>
      <c r="M664" s="173"/>
      <c r="T664" s="174"/>
      <c r="AT664" s="170" t="s">
        <v>361</v>
      </c>
      <c r="AU664" s="170" t="s">
        <v>86</v>
      </c>
      <c r="AV664" s="14" t="s">
        <v>84</v>
      </c>
      <c r="AW664" s="14" t="s">
        <v>32</v>
      </c>
      <c r="AX664" s="14" t="s">
        <v>76</v>
      </c>
      <c r="AY664" s="170" t="s">
        <v>350</v>
      </c>
    </row>
    <row r="665" spans="2:65" s="12" customFormat="1" ht="20.399999999999999">
      <c r="B665" s="155"/>
      <c r="D665" s="151" t="s">
        <v>361</v>
      </c>
      <c r="E665" s="156" t="s">
        <v>175</v>
      </c>
      <c r="F665" s="157" t="s">
        <v>1064</v>
      </c>
      <c r="H665" s="158">
        <v>28.646000000000001</v>
      </c>
      <c r="I665" s="159"/>
      <c r="L665" s="155"/>
      <c r="M665" s="160"/>
      <c r="T665" s="161"/>
      <c r="AT665" s="156" t="s">
        <v>361</v>
      </c>
      <c r="AU665" s="156" t="s">
        <v>86</v>
      </c>
      <c r="AV665" s="12" t="s">
        <v>86</v>
      </c>
      <c r="AW665" s="12" t="s">
        <v>32</v>
      </c>
      <c r="AX665" s="12" t="s">
        <v>76</v>
      </c>
      <c r="AY665" s="156" t="s">
        <v>350</v>
      </c>
    </row>
    <row r="666" spans="2:65" s="12" customFormat="1" ht="20.399999999999999">
      <c r="B666" s="155"/>
      <c r="D666" s="151" t="s">
        <v>361</v>
      </c>
      <c r="E666" s="156" t="s">
        <v>237</v>
      </c>
      <c r="F666" s="157" t="s">
        <v>1065</v>
      </c>
      <c r="H666" s="158">
        <v>9.09</v>
      </c>
      <c r="I666" s="159"/>
      <c r="L666" s="155"/>
      <c r="M666" s="160"/>
      <c r="T666" s="161"/>
      <c r="AT666" s="156" t="s">
        <v>361</v>
      </c>
      <c r="AU666" s="156" t="s">
        <v>86</v>
      </c>
      <c r="AV666" s="12" t="s">
        <v>86</v>
      </c>
      <c r="AW666" s="12" t="s">
        <v>32</v>
      </c>
      <c r="AX666" s="12" t="s">
        <v>76</v>
      </c>
      <c r="AY666" s="156" t="s">
        <v>350</v>
      </c>
    </row>
    <row r="667" spans="2:65" s="12" customFormat="1" ht="10.199999999999999">
      <c r="B667" s="155"/>
      <c r="D667" s="151" t="s">
        <v>361</v>
      </c>
      <c r="E667" s="156" t="s">
        <v>239</v>
      </c>
      <c r="F667" s="157" t="s">
        <v>1066</v>
      </c>
      <c r="H667" s="158">
        <v>5.48</v>
      </c>
      <c r="I667" s="159"/>
      <c r="L667" s="155"/>
      <c r="M667" s="160"/>
      <c r="T667" s="161"/>
      <c r="AT667" s="156" t="s">
        <v>361</v>
      </c>
      <c r="AU667" s="156" t="s">
        <v>86</v>
      </c>
      <c r="AV667" s="12" t="s">
        <v>86</v>
      </c>
      <c r="AW667" s="12" t="s">
        <v>32</v>
      </c>
      <c r="AX667" s="12" t="s">
        <v>76</v>
      </c>
      <c r="AY667" s="156" t="s">
        <v>350</v>
      </c>
    </row>
    <row r="668" spans="2:65" s="12" customFormat="1" ht="10.199999999999999">
      <c r="B668" s="155"/>
      <c r="D668" s="151" t="s">
        <v>361</v>
      </c>
      <c r="E668" s="156" t="s">
        <v>241</v>
      </c>
      <c r="F668" s="157" t="s">
        <v>1067</v>
      </c>
      <c r="H668" s="158">
        <v>2.72</v>
      </c>
      <c r="I668" s="159"/>
      <c r="L668" s="155"/>
      <c r="M668" s="160"/>
      <c r="T668" s="161"/>
      <c r="AT668" s="156" t="s">
        <v>361</v>
      </c>
      <c r="AU668" s="156" t="s">
        <v>86</v>
      </c>
      <c r="AV668" s="12" t="s">
        <v>86</v>
      </c>
      <c r="AW668" s="12" t="s">
        <v>32</v>
      </c>
      <c r="AX668" s="12" t="s">
        <v>76</v>
      </c>
      <c r="AY668" s="156" t="s">
        <v>350</v>
      </c>
    </row>
    <row r="669" spans="2:65" s="12" customFormat="1" ht="10.199999999999999">
      <c r="B669" s="155"/>
      <c r="D669" s="151" t="s">
        <v>361</v>
      </c>
      <c r="E669" s="156" t="s">
        <v>243</v>
      </c>
      <c r="F669" s="157" t="s">
        <v>1068</v>
      </c>
      <c r="H669" s="158">
        <v>41.78</v>
      </c>
      <c r="I669" s="159"/>
      <c r="L669" s="155"/>
      <c r="M669" s="160"/>
      <c r="T669" s="161"/>
      <c r="AT669" s="156" t="s">
        <v>361</v>
      </c>
      <c r="AU669" s="156" t="s">
        <v>86</v>
      </c>
      <c r="AV669" s="12" t="s">
        <v>86</v>
      </c>
      <c r="AW669" s="12" t="s">
        <v>32</v>
      </c>
      <c r="AX669" s="12" t="s">
        <v>76</v>
      </c>
      <c r="AY669" s="156" t="s">
        <v>350</v>
      </c>
    </row>
    <row r="670" spans="2:65" s="12" customFormat="1" ht="20.399999999999999">
      <c r="B670" s="155"/>
      <c r="D670" s="151" t="s">
        <v>361</v>
      </c>
      <c r="E670" s="156" t="s">
        <v>245</v>
      </c>
      <c r="F670" s="157" t="s">
        <v>1069</v>
      </c>
      <c r="H670" s="158">
        <v>36.619999999999997</v>
      </c>
      <c r="I670" s="159"/>
      <c r="L670" s="155"/>
      <c r="M670" s="160"/>
      <c r="T670" s="161"/>
      <c r="AT670" s="156" t="s">
        <v>361</v>
      </c>
      <c r="AU670" s="156" t="s">
        <v>86</v>
      </c>
      <c r="AV670" s="12" t="s">
        <v>86</v>
      </c>
      <c r="AW670" s="12" t="s">
        <v>32</v>
      </c>
      <c r="AX670" s="12" t="s">
        <v>76</v>
      </c>
      <c r="AY670" s="156" t="s">
        <v>350</v>
      </c>
    </row>
    <row r="671" spans="2:65" s="12" customFormat="1" ht="10.199999999999999">
      <c r="B671" s="155"/>
      <c r="D671" s="151" t="s">
        <v>361</v>
      </c>
      <c r="E671" s="156" t="s">
        <v>247</v>
      </c>
      <c r="F671" s="157" t="s">
        <v>1070</v>
      </c>
      <c r="H671" s="158">
        <v>5.28</v>
      </c>
      <c r="I671" s="159"/>
      <c r="L671" s="155"/>
      <c r="M671" s="160"/>
      <c r="T671" s="161"/>
      <c r="AT671" s="156" t="s">
        <v>361</v>
      </c>
      <c r="AU671" s="156" t="s">
        <v>86</v>
      </c>
      <c r="AV671" s="12" t="s">
        <v>86</v>
      </c>
      <c r="AW671" s="12" t="s">
        <v>32</v>
      </c>
      <c r="AX671" s="12" t="s">
        <v>76</v>
      </c>
      <c r="AY671" s="156" t="s">
        <v>350</v>
      </c>
    </row>
    <row r="672" spans="2:65" s="12" customFormat="1" ht="10.199999999999999">
      <c r="B672" s="155"/>
      <c r="D672" s="151" t="s">
        <v>361</v>
      </c>
      <c r="E672" s="156" t="s">
        <v>249</v>
      </c>
      <c r="F672" s="157" t="s">
        <v>1071</v>
      </c>
      <c r="H672" s="158">
        <v>33.67</v>
      </c>
      <c r="I672" s="159"/>
      <c r="L672" s="155"/>
      <c r="M672" s="160"/>
      <c r="T672" s="161"/>
      <c r="AT672" s="156" t="s">
        <v>361</v>
      </c>
      <c r="AU672" s="156" t="s">
        <v>86</v>
      </c>
      <c r="AV672" s="12" t="s">
        <v>86</v>
      </c>
      <c r="AW672" s="12" t="s">
        <v>32</v>
      </c>
      <c r="AX672" s="12" t="s">
        <v>76</v>
      </c>
      <c r="AY672" s="156" t="s">
        <v>350</v>
      </c>
    </row>
    <row r="673" spans="2:65" s="12" customFormat="1" ht="10.199999999999999">
      <c r="B673" s="155"/>
      <c r="D673" s="151" t="s">
        <v>361</v>
      </c>
      <c r="E673" s="156" t="s">
        <v>251</v>
      </c>
      <c r="F673" s="157" t="s">
        <v>1072</v>
      </c>
      <c r="H673" s="158">
        <v>27.63</v>
      </c>
      <c r="I673" s="159"/>
      <c r="L673" s="155"/>
      <c r="M673" s="160"/>
      <c r="T673" s="161"/>
      <c r="AT673" s="156" t="s">
        <v>361</v>
      </c>
      <c r="AU673" s="156" t="s">
        <v>86</v>
      </c>
      <c r="AV673" s="12" t="s">
        <v>86</v>
      </c>
      <c r="AW673" s="12" t="s">
        <v>32</v>
      </c>
      <c r="AX673" s="12" t="s">
        <v>76</v>
      </c>
      <c r="AY673" s="156" t="s">
        <v>350</v>
      </c>
    </row>
    <row r="674" spans="2:65" s="12" customFormat="1" ht="20.399999999999999">
      <c r="B674" s="155"/>
      <c r="D674" s="151" t="s">
        <v>361</v>
      </c>
      <c r="E674" s="156" t="s">
        <v>253</v>
      </c>
      <c r="F674" s="157" t="s">
        <v>1073</v>
      </c>
      <c r="H674" s="158">
        <v>7.76</v>
      </c>
      <c r="I674" s="159"/>
      <c r="L674" s="155"/>
      <c r="M674" s="160"/>
      <c r="T674" s="161"/>
      <c r="AT674" s="156" t="s">
        <v>361</v>
      </c>
      <c r="AU674" s="156" t="s">
        <v>86</v>
      </c>
      <c r="AV674" s="12" t="s">
        <v>86</v>
      </c>
      <c r="AW674" s="12" t="s">
        <v>32</v>
      </c>
      <c r="AX674" s="12" t="s">
        <v>76</v>
      </c>
      <c r="AY674" s="156" t="s">
        <v>350</v>
      </c>
    </row>
    <row r="675" spans="2:65" s="12" customFormat="1" ht="10.199999999999999">
      <c r="B675" s="155"/>
      <c r="D675" s="151" t="s">
        <v>361</v>
      </c>
      <c r="E675" s="156" t="s">
        <v>255</v>
      </c>
      <c r="F675" s="157" t="s">
        <v>1074</v>
      </c>
      <c r="H675" s="158">
        <v>3.32</v>
      </c>
      <c r="I675" s="159"/>
      <c r="L675" s="155"/>
      <c r="M675" s="160"/>
      <c r="T675" s="161"/>
      <c r="AT675" s="156" t="s">
        <v>361</v>
      </c>
      <c r="AU675" s="156" t="s">
        <v>86</v>
      </c>
      <c r="AV675" s="12" t="s">
        <v>86</v>
      </c>
      <c r="AW675" s="12" t="s">
        <v>32</v>
      </c>
      <c r="AX675" s="12" t="s">
        <v>76</v>
      </c>
      <c r="AY675" s="156" t="s">
        <v>350</v>
      </c>
    </row>
    <row r="676" spans="2:65" s="12" customFormat="1" ht="20.399999999999999">
      <c r="B676" s="155"/>
      <c r="D676" s="151" t="s">
        <v>361</v>
      </c>
      <c r="E676" s="156" t="s">
        <v>257</v>
      </c>
      <c r="F676" s="157" t="s">
        <v>1075</v>
      </c>
      <c r="H676" s="158">
        <v>3.78</v>
      </c>
      <c r="I676" s="159"/>
      <c r="L676" s="155"/>
      <c r="M676" s="160"/>
      <c r="T676" s="161"/>
      <c r="AT676" s="156" t="s">
        <v>361</v>
      </c>
      <c r="AU676" s="156" t="s">
        <v>86</v>
      </c>
      <c r="AV676" s="12" t="s">
        <v>86</v>
      </c>
      <c r="AW676" s="12" t="s">
        <v>32</v>
      </c>
      <c r="AX676" s="12" t="s">
        <v>76</v>
      </c>
      <c r="AY676" s="156" t="s">
        <v>350</v>
      </c>
    </row>
    <row r="677" spans="2:65" s="12" customFormat="1" ht="20.399999999999999">
      <c r="B677" s="155"/>
      <c r="D677" s="151" t="s">
        <v>361</v>
      </c>
      <c r="E677" s="156" t="s">
        <v>259</v>
      </c>
      <c r="F677" s="157" t="s">
        <v>1076</v>
      </c>
      <c r="H677" s="158">
        <v>1.0329999999999999</v>
      </c>
      <c r="I677" s="159"/>
      <c r="L677" s="155"/>
      <c r="M677" s="160"/>
      <c r="T677" s="161"/>
      <c r="AT677" s="156" t="s">
        <v>361</v>
      </c>
      <c r="AU677" s="156" t="s">
        <v>86</v>
      </c>
      <c r="AV677" s="12" t="s">
        <v>86</v>
      </c>
      <c r="AW677" s="12" t="s">
        <v>32</v>
      </c>
      <c r="AX677" s="12" t="s">
        <v>76</v>
      </c>
      <c r="AY677" s="156" t="s">
        <v>350</v>
      </c>
    </row>
    <row r="678" spans="2:65" s="12" customFormat="1" ht="20.399999999999999">
      <c r="B678" s="155"/>
      <c r="D678" s="151" t="s">
        <v>361</v>
      </c>
      <c r="E678" s="156" t="s">
        <v>261</v>
      </c>
      <c r="F678" s="157" t="s">
        <v>1077</v>
      </c>
      <c r="H678" s="158">
        <v>5.1070000000000002</v>
      </c>
      <c r="I678" s="159"/>
      <c r="L678" s="155"/>
      <c r="M678" s="160"/>
      <c r="T678" s="161"/>
      <c r="AT678" s="156" t="s">
        <v>361</v>
      </c>
      <c r="AU678" s="156" t="s">
        <v>86</v>
      </c>
      <c r="AV678" s="12" t="s">
        <v>86</v>
      </c>
      <c r="AW678" s="12" t="s">
        <v>32</v>
      </c>
      <c r="AX678" s="12" t="s">
        <v>76</v>
      </c>
      <c r="AY678" s="156" t="s">
        <v>350</v>
      </c>
    </row>
    <row r="679" spans="2:65" s="13" customFormat="1" ht="10.199999999999999">
      <c r="B679" s="162"/>
      <c r="D679" s="151" t="s">
        <v>361</v>
      </c>
      <c r="E679" s="163" t="s">
        <v>1</v>
      </c>
      <c r="F679" s="164" t="s">
        <v>364</v>
      </c>
      <c r="H679" s="165">
        <v>211.916</v>
      </c>
      <c r="I679" s="166"/>
      <c r="L679" s="162"/>
      <c r="M679" s="167"/>
      <c r="T679" s="168"/>
      <c r="AT679" s="163" t="s">
        <v>361</v>
      </c>
      <c r="AU679" s="163" t="s">
        <v>86</v>
      </c>
      <c r="AV679" s="13" t="s">
        <v>357</v>
      </c>
      <c r="AW679" s="13" t="s">
        <v>32</v>
      </c>
      <c r="AX679" s="13" t="s">
        <v>84</v>
      </c>
      <c r="AY679" s="163" t="s">
        <v>350</v>
      </c>
    </row>
    <row r="680" spans="2:65" s="11" customFormat="1" ht="22.8" customHeight="1">
      <c r="B680" s="126"/>
      <c r="D680" s="127" t="s">
        <v>75</v>
      </c>
      <c r="E680" s="136" t="s">
        <v>1078</v>
      </c>
      <c r="F680" s="136" t="s">
        <v>1079</v>
      </c>
      <c r="I680" s="129"/>
      <c r="J680" s="137">
        <f>BK680</f>
        <v>0</v>
      </c>
      <c r="L680" s="126"/>
      <c r="M680" s="131"/>
      <c r="P680" s="132">
        <f>SUM(P681:P688)</f>
        <v>0</v>
      </c>
      <c r="R680" s="132">
        <f>SUM(R681:R688)</f>
        <v>0</v>
      </c>
      <c r="T680" s="133">
        <f>SUM(T681:T688)</f>
        <v>18.080856499999999</v>
      </c>
      <c r="AR680" s="127" t="s">
        <v>86</v>
      </c>
      <c r="AT680" s="134" t="s">
        <v>75</v>
      </c>
      <c r="AU680" s="134" t="s">
        <v>84</v>
      </c>
      <c r="AY680" s="127" t="s">
        <v>350</v>
      </c>
      <c r="BK680" s="135">
        <f>SUM(BK681:BK688)</f>
        <v>0</v>
      </c>
    </row>
    <row r="681" spans="2:65" s="1" customFormat="1" ht="24.15" customHeight="1">
      <c r="B681" s="32"/>
      <c r="C681" s="138" t="s">
        <v>1080</v>
      </c>
      <c r="D681" s="138" t="s">
        <v>352</v>
      </c>
      <c r="E681" s="139" t="s">
        <v>1081</v>
      </c>
      <c r="F681" s="140" t="s">
        <v>1082</v>
      </c>
      <c r="G681" s="141" t="s">
        <v>355</v>
      </c>
      <c r="H681" s="142">
        <v>221.851</v>
      </c>
      <c r="I681" s="143"/>
      <c r="J681" s="144">
        <f>ROUND(I681*H681,2)</f>
        <v>0</v>
      </c>
      <c r="K681" s="140" t="s">
        <v>385</v>
      </c>
      <c r="L681" s="32"/>
      <c r="M681" s="145" t="s">
        <v>1</v>
      </c>
      <c r="N681" s="146" t="s">
        <v>41</v>
      </c>
      <c r="P681" s="147">
        <f>O681*H681</f>
        <v>0</v>
      </c>
      <c r="Q681" s="147">
        <v>0</v>
      </c>
      <c r="R681" s="147">
        <f>Q681*H681</f>
        <v>0</v>
      </c>
      <c r="S681" s="147">
        <v>8.1500000000000003E-2</v>
      </c>
      <c r="T681" s="148">
        <f>S681*H681</f>
        <v>18.080856499999999</v>
      </c>
      <c r="AR681" s="149" t="s">
        <v>530</v>
      </c>
      <c r="AT681" s="149" t="s">
        <v>352</v>
      </c>
      <c r="AU681" s="149" t="s">
        <v>86</v>
      </c>
      <c r="AY681" s="17" t="s">
        <v>350</v>
      </c>
      <c r="BE681" s="150">
        <f>IF(N681="základní",J681,0)</f>
        <v>0</v>
      </c>
      <c r="BF681" s="150">
        <f>IF(N681="snížená",J681,0)</f>
        <v>0</v>
      </c>
      <c r="BG681" s="150">
        <f>IF(N681="zákl. přenesená",J681,0)</f>
        <v>0</v>
      </c>
      <c r="BH681" s="150">
        <f>IF(N681="sníž. přenesená",J681,0)</f>
        <v>0</v>
      </c>
      <c r="BI681" s="150">
        <f>IF(N681="nulová",J681,0)</f>
        <v>0</v>
      </c>
      <c r="BJ681" s="17" t="s">
        <v>84</v>
      </c>
      <c r="BK681" s="150">
        <f>ROUND(I681*H681,2)</f>
        <v>0</v>
      </c>
      <c r="BL681" s="17" t="s">
        <v>530</v>
      </c>
      <c r="BM681" s="149" t="s">
        <v>1083</v>
      </c>
    </row>
    <row r="682" spans="2:65" s="1" customFormat="1" ht="10.199999999999999">
      <c r="B682" s="32"/>
      <c r="D682" s="151" t="s">
        <v>359</v>
      </c>
      <c r="F682" s="152" t="s">
        <v>1084</v>
      </c>
      <c r="I682" s="153"/>
      <c r="L682" s="32"/>
      <c r="M682" s="154"/>
      <c r="T682" s="56"/>
      <c r="AT682" s="17" t="s">
        <v>359</v>
      </c>
      <c r="AU682" s="17" t="s">
        <v>86</v>
      </c>
    </row>
    <row r="683" spans="2:65" s="12" customFormat="1" ht="30.6">
      <c r="B683" s="155"/>
      <c r="D683" s="151" t="s">
        <v>361</v>
      </c>
      <c r="E683" s="156" t="s">
        <v>1</v>
      </c>
      <c r="F683" s="157" t="s">
        <v>1085</v>
      </c>
      <c r="H683" s="158">
        <v>29.096</v>
      </c>
      <c r="I683" s="159"/>
      <c r="L683" s="155"/>
      <c r="M683" s="160"/>
      <c r="T683" s="161"/>
      <c r="AT683" s="156" t="s">
        <v>361</v>
      </c>
      <c r="AU683" s="156" t="s">
        <v>86</v>
      </c>
      <c r="AV683" s="12" t="s">
        <v>86</v>
      </c>
      <c r="AW683" s="12" t="s">
        <v>32</v>
      </c>
      <c r="AX683" s="12" t="s">
        <v>76</v>
      </c>
      <c r="AY683" s="156" t="s">
        <v>350</v>
      </c>
    </row>
    <row r="684" spans="2:65" s="12" customFormat="1" ht="40.799999999999997">
      <c r="B684" s="155"/>
      <c r="D684" s="151" t="s">
        <v>361</v>
      </c>
      <c r="E684" s="156" t="s">
        <v>1</v>
      </c>
      <c r="F684" s="157" t="s">
        <v>1086</v>
      </c>
      <c r="H684" s="158">
        <v>51.71</v>
      </c>
      <c r="I684" s="159"/>
      <c r="L684" s="155"/>
      <c r="M684" s="160"/>
      <c r="T684" s="161"/>
      <c r="AT684" s="156" t="s">
        <v>361</v>
      </c>
      <c r="AU684" s="156" t="s">
        <v>86</v>
      </c>
      <c r="AV684" s="12" t="s">
        <v>86</v>
      </c>
      <c r="AW684" s="12" t="s">
        <v>32</v>
      </c>
      <c r="AX684" s="12" t="s">
        <v>76</v>
      </c>
      <c r="AY684" s="156" t="s">
        <v>350</v>
      </c>
    </row>
    <row r="685" spans="2:65" s="12" customFormat="1" ht="40.799999999999997">
      <c r="B685" s="155"/>
      <c r="D685" s="151" t="s">
        <v>361</v>
      </c>
      <c r="E685" s="156" t="s">
        <v>1</v>
      </c>
      <c r="F685" s="157" t="s">
        <v>1087</v>
      </c>
      <c r="H685" s="158">
        <v>54.65</v>
      </c>
      <c r="I685" s="159"/>
      <c r="L685" s="155"/>
      <c r="M685" s="160"/>
      <c r="T685" s="161"/>
      <c r="AT685" s="156" t="s">
        <v>361</v>
      </c>
      <c r="AU685" s="156" t="s">
        <v>86</v>
      </c>
      <c r="AV685" s="12" t="s">
        <v>86</v>
      </c>
      <c r="AW685" s="12" t="s">
        <v>32</v>
      </c>
      <c r="AX685" s="12" t="s">
        <v>76</v>
      </c>
      <c r="AY685" s="156" t="s">
        <v>350</v>
      </c>
    </row>
    <row r="686" spans="2:65" s="12" customFormat="1" ht="30.6">
      <c r="B686" s="155"/>
      <c r="D686" s="151" t="s">
        <v>361</v>
      </c>
      <c r="E686" s="156" t="s">
        <v>1</v>
      </c>
      <c r="F686" s="157" t="s">
        <v>1088</v>
      </c>
      <c r="H686" s="158">
        <v>60.79</v>
      </c>
      <c r="I686" s="159"/>
      <c r="L686" s="155"/>
      <c r="M686" s="160"/>
      <c r="T686" s="161"/>
      <c r="AT686" s="156" t="s">
        <v>361</v>
      </c>
      <c r="AU686" s="156" t="s">
        <v>86</v>
      </c>
      <c r="AV686" s="12" t="s">
        <v>86</v>
      </c>
      <c r="AW686" s="12" t="s">
        <v>32</v>
      </c>
      <c r="AX686" s="12" t="s">
        <v>76</v>
      </c>
      <c r="AY686" s="156" t="s">
        <v>350</v>
      </c>
    </row>
    <row r="687" spans="2:65" s="12" customFormat="1" ht="40.799999999999997">
      <c r="B687" s="155"/>
      <c r="D687" s="151" t="s">
        <v>361</v>
      </c>
      <c r="E687" s="156" t="s">
        <v>1</v>
      </c>
      <c r="F687" s="157" t="s">
        <v>1089</v>
      </c>
      <c r="H687" s="158">
        <v>25.605</v>
      </c>
      <c r="I687" s="159"/>
      <c r="L687" s="155"/>
      <c r="M687" s="160"/>
      <c r="T687" s="161"/>
      <c r="AT687" s="156" t="s">
        <v>361</v>
      </c>
      <c r="AU687" s="156" t="s">
        <v>86</v>
      </c>
      <c r="AV687" s="12" t="s">
        <v>86</v>
      </c>
      <c r="AW687" s="12" t="s">
        <v>32</v>
      </c>
      <c r="AX687" s="12" t="s">
        <v>76</v>
      </c>
      <c r="AY687" s="156" t="s">
        <v>350</v>
      </c>
    </row>
    <row r="688" spans="2:65" s="13" customFormat="1" ht="10.199999999999999">
      <c r="B688" s="162"/>
      <c r="D688" s="151" t="s">
        <v>361</v>
      </c>
      <c r="E688" s="163" t="s">
        <v>1</v>
      </c>
      <c r="F688" s="164" t="s">
        <v>364</v>
      </c>
      <c r="H688" s="165">
        <v>221.851</v>
      </c>
      <c r="I688" s="166"/>
      <c r="L688" s="162"/>
      <c r="M688" s="167"/>
      <c r="T688" s="168"/>
      <c r="AT688" s="163" t="s">
        <v>361</v>
      </c>
      <c r="AU688" s="163" t="s">
        <v>86</v>
      </c>
      <c r="AV688" s="13" t="s">
        <v>357</v>
      </c>
      <c r="AW688" s="13" t="s">
        <v>32</v>
      </c>
      <c r="AX688" s="13" t="s">
        <v>84</v>
      </c>
      <c r="AY688" s="163" t="s">
        <v>350</v>
      </c>
    </row>
    <row r="689" spans="2:65" s="11" customFormat="1" ht="22.8" customHeight="1">
      <c r="B689" s="126"/>
      <c r="D689" s="127" t="s">
        <v>75</v>
      </c>
      <c r="E689" s="136" t="s">
        <v>1090</v>
      </c>
      <c r="F689" s="136" t="s">
        <v>1091</v>
      </c>
      <c r="I689" s="129"/>
      <c r="J689" s="137">
        <f>BK689</f>
        <v>0</v>
      </c>
      <c r="L689" s="126"/>
      <c r="M689" s="131"/>
      <c r="P689" s="132">
        <f>SUM(P690:P700)</f>
        <v>0</v>
      </c>
      <c r="R689" s="132">
        <f>SUM(R690:R700)</f>
        <v>5.0359939999999996</v>
      </c>
      <c r="T689" s="133">
        <f>SUM(T690:T700)</f>
        <v>1.5611581399999999</v>
      </c>
      <c r="AR689" s="127" t="s">
        <v>86</v>
      </c>
      <c r="AT689" s="134" t="s">
        <v>75</v>
      </c>
      <c r="AU689" s="134" t="s">
        <v>84</v>
      </c>
      <c r="AY689" s="127" t="s">
        <v>350</v>
      </c>
      <c r="BK689" s="135">
        <f>SUM(BK690:BK700)</f>
        <v>0</v>
      </c>
    </row>
    <row r="690" spans="2:65" s="1" customFormat="1" ht="16.5" customHeight="1">
      <c r="B690" s="32"/>
      <c r="C690" s="138" t="s">
        <v>1092</v>
      </c>
      <c r="D690" s="138" t="s">
        <v>352</v>
      </c>
      <c r="E690" s="139" t="s">
        <v>1093</v>
      </c>
      <c r="F690" s="140" t="s">
        <v>1094</v>
      </c>
      <c r="G690" s="141" t="s">
        <v>355</v>
      </c>
      <c r="H690" s="142">
        <v>5035.9939999999997</v>
      </c>
      <c r="I690" s="143"/>
      <c r="J690" s="144">
        <f>ROUND(I690*H690,2)</f>
        <v>0</v>
      </c>
      <c r="K690" s="140" t="s">
        <v>356</v>
      </c>
      <c r="L690" s="32"/>
      <c r="M690" s="145" t="s">
        <v>1</v>
      </c>
      <c r="N690" s="146" t="s">
        <v>41</v>
      </c>
      <c r="P690" s="147">
        <f>O690*H690</f>
        <v>0</v>
      </c>
      <c r="Q690" s="147">
        <v>1E-3</v>
      </c>
      <c r="R690" s="147">
        <f>Q690*H690</f>
        <v>5.0359939999999996</v>
      </c>
      <c r="S690" s="147">
        <v>3.1E-4</v>
      </c>
      <c r="T690" s="148">
        <f>S690*H690</f>
        <v>1.5611581399999999</v>
      </c>
      <c r="AR690" s="149" t="s">
        <v>530</v>
      </c>
      <c r="AT690" s="149" t="s">
        <v>352</v>
      </c>
      <c r="AU690" s="149" t="s">
        <v>86</v>
      </c>
      <c r="AY690" s="17" t="s">
        <v>350</v>
      </c>
      <c r="BE690" s="150">
        <f>IF(N690="základní",J690,0)</f>
        <v>0</v>
      </c>
      <c r="BF690" s="150">
        <f>IF(N690="snížená",J690,0)</f>
        <v>0</v>
      </c>
      <c r="BG690" s="150">
        <f>IF(N690="zákl. přenesená",J690,0)</f>
        <v>0</v>
      </c>
      <c r="BH690" s="150">
        <f>IF(N690="sníž. přenesená",J690,0)</f>
        <v>0</v>
      </c>
      <c r="BI690" s="150">
        <f>IF(N690="nulová",J690,0)</f>
        <v>0</v>
      </c>
      <c r="BJ690" s="17" t="s">
        <v>84</v>
      </c>
      <c r="BK690" s="150">
        <f>ROUND(I690*H690,2)</f>
        <v>0</v>
      </c>
      <c r="BL690" s="17" t="s">
        <v>530</v>
      </c>
      <c r="BM690" s="149" t="s">
        <v>1095</v>
      </c>
    </row>
    <row r="691" spans="2:65" s="1" customFormat="1" ht="10.199999999999999">
      <c r="B691" s="32"/>
      <c r="D691" s="151" t="s">
        <v>359</v>
      </c>
      <c r="F691" s="152" t="s">
        <v>1096</v>
      </c>
      <c r="I691" s="153"/>
      <c r="L691" s="32"/>
      <c r="M691" s="154"/>
      <c r="T691" s="56"/>
      <c r="AT691" s="17" t="s">
        <v>359</v>
      </c>
      <c r="AU691" s="17" t="s">
        <v>86</v>
      </c>
    </row>
    <row r="692" spans="2:65" s="14" customFormat="1" ht="10.199999999999999">
      <c r="B692" s="169"/>
      <c r="D692" s="151" t="s">
        <v>361</v>
      </c>
      <c r="E692" s="170" t="s">
        <v>1</v>
      </c>
      <c r="F692" s="171" t="s">
        <v>753</v>
      </c>
      <c r="H692" s="170" t="s">
        <v>1</v>
      </c>
      <c r="I692" s="172"/>
      <c r="L692" s="169"/>
      <c r="M692" s="173"/>
      <c r="T692" s="174"/>
      <c r="AT692" s="170" t="s">
        <v>361</v>
      </c>
      <c r="AU692" s="170" t="s">
        <v>86</v>
      </c>
      <c r="AV692" s="14" t="s">
        <v>84</v>
      </c>
      <c r="AW692" s="14" t="s">
        <v>32</v>
      </c>
      <c r="AX692" s="14" t="s">
        <v>76</v>
      </c>
      <c r="AY692" s="170" t="s">
        <v>350</v>
      </c>
    </row>
    <row r="693" spans="2:65" s="12" customFormat="1" ht="10.199999999999999">
      <c r="B693" s="155"/>
      <c r="D693" s="151" t="s">
        <v>361</v>
      </c>
      <c r="E693" s="156" t="s">
        <v>1</v>
      </c>
      <c r="F693" s="157" t="s">
        <v>858</v>
      </c>
      <c r="H693" s="158">
        <v>96.001999999999995</v>
      </c>
      <c r="I693" s="159"/>
      <c r="L693" s="155"/>
      <c r="M693" s="160"/>
      <c r="T693" s="161"/>
      <c r="AT693" s="156" t="s">
        <v>361</v>
      </c>
      <c r="AU693" s="156" t="s">
        <v>86</v>
      </c>
      <c r="AV693" s="12" t="s">
        <v>86</v>
      </c>
      <c r="AW693" s="12" t="s">
        <v>32</v>
      </c>
      <c r="AX693" s="12" t="s">
        <v>76</v>
      </c>
      <c r="AY693" s="156" t="s">
        <v>350</v>
      </c>
    </row>
    <row r="694" spans="2:65" s="12" customFormat="1" ht="10.199999999999999">
      <c r="B694" s="155"/>
      <c r="D694" s="151" t="s">
        <v>361</v>
      </c>
      <c r="E694" s="156" t="s">
        <v>1</v>
      </c>
      <c r="F694" s="157" t="s">
        <v>859</v>
      </c>
      <c r="H694" s="158">
        <v>34.299999999999997</v>
      </c>
      <c r="I694" s="159"/>
      <c r="L694" s="155"/>
      <c r="M694" s="160"/>
      <c r="T694" s="161"/>
      <c r="AT694" s="156" t="s">
        <v>361</v>
      </c>
      <c r="AU694" s="156" t="s">
        <v>86</v>
      </c>
      <c r="AV694" s="12" t="s">
        <v>86</v>
      </c>
      <c r="AW694" s="12" t="s">
        <v>32</v>
      </c>
      <c r="AX694" s="12" t="s">
        <v>76</v>
      </c>
      <c r="AY694" s="156" t="s">
        <v>350</v>
      </c>
    </row>
    <row r="695" spans="2:65" s="12" customFormat="1" ht="10.199999999999999">
      <c r="B695" s="155"/>
      <c r="D695" s="151" t="s">
        <v>361</v>
      </c>
      <c r="E695" s="156" t="s">
        <v>1</v>
      </c>
      <c r="F695" s="157" t="s">
        <v>860</v>
      </c>
      <c r="H695" s="158">
        <v>1007.265</v>
      </c>
      <c r="I695" s="159"/>
      <c r="L695" s="155"/>
      <c r="M695" s="160"/>
      <c r="T695" s="161"/>
      <c r="AT695" s="156" t="s">
        <v>361</v>
      </c>
      <c r="AU695" s="156" t="s">
        <v>86</v>
      </c>
      <c r="AV695" s="12" t="s">
        <v>86</v>
      </c>
      <c r="AW695" s="12" t="s">
        <v>32</v>
      </c>
      <c r="AX695" s="12" t="s">
        <v>76</v>
      </c>
      <c r="AY695" s="156" t="s">
        <v>350</v>
      </c>
    </row>
    <row r="696" spans="2:65" s="12" customFormat="1" ht="10.199999999999999">
      <c r="B696" s="155"/>
      <c r="D696" s="151" t="s">
        <v>361</v>
      </c>
      <c r="E696" s="156" t="s">
        <v>1</v>
      </c>
      <c r="F696" s="157" t="s">
        <v>1097</v>
      </c>
      <c r="H696" s="158">
        <v>19.09</v>
      </c>
      <c r="I696" s="159"/>
      <c r="L696" s="155"/>
      <c r="M696" s="160"/>
      <c r="T696" s="161"/>
      <c r="AT696" s="156" t="s">
        <v>361</v>
      </c>
      <c r="AU696" s="156" t="s">
        <v>86</v>
      </c>
      <c r="AV696" s="12" t="s">
        <v>86</v>
      </c>
      <c r="AW696" s="12" t="s">
        <v>32</v>
      </c>
      <c r="AX696" s="12" t="s">
        <v>76</v>
      </c>
      <c r="AY696" s="156" t="s">
        <v>350</v>
      </c>
    </row>
    <row r="697" spans="2:65" s="12" customFormat="1" ht="10.199999999999999">
      <c r="B697" s="155"/>
      <c r="D697" s="151" t="s">
        <v>361</v>
      </c>
      <c r="E697" s="156" t="s">
        <v>1</v>
      </c>
      <c r="F697" s="157" t="s">
        <v>862</v>
      </c>
      <c r="H697" s="158">
        <v>260.71899999999999</v>
      </c>
      <c r="I697" s="159"/>
      <c r="L697" s="155"/>
      <c r="M697" s="160"/>
      <c r="T697" s="161"/>
      <c r="AT697" s="156" t="s">
        <v>361</v>
      </c>
      <c r="AU697" s="156" t="s">
        <v>86</v>
      </c>
      <c r="AV697" s="12" t="s">
        <v>86</v>
      </c>
      <c r="AW697" s="12" t="s">
        <v>32</v>
      </c>
      <c r="AX697" s="12" t="s">
        <v>76</v>
      </c>
      <c r="AY697" s="156" t="s">
        <v>350</v>
      </c>
    </row>
    <row r="698" spans="2:65" s="12" customFormat="1" ht="10.199999999999999">
      <c r="B698" s="155"/>
      <c r="D698" s="151" t="s">
        <v>361</v>
      </c>
      <c r="E698" s="156" t="s">
        <v>1</v>
      </c>
      <c r="F698" s="157" t="s">
        <v>863</v>
      </c>
      <c r="H698" s="158">
        <v>2993.1379999999999</v>
      </c>
      <c r="I698" s="159"/>
      <c r="L698" s="155"/>
      <c r="M698" s="160"/>
      <c r="T698" s="161"/>
      <c r="AT698" s="156" t="s">
        <v>361</v>
      </c>
      <c r="AU698" s="156" t="s">
        <v>86</v>
      </c>
      <c r="AV698" s="12" t="s">
        <v>86</v>
      </c>
      <c r="AW698" s="12" t="s">
        <v>32</v>
      </c>
      <c r="AX698" s="12" t="s">
        <v>76</v>
      </c>
      <c r="AY698" s="156" t="s">
        <v>350</v>
      </c>
    </row>
    <row r="699" spans="2:65" s="12" customFormat="1" ht="10.199999999999999">
      <c r="B699" s="155"/>
      <c r="D699" s="151" t="s">
        <v>361</v>
      </c>
      <c r="E699" s="156" t="s">
        <v>1</v>
      </c>
      <c r="F699" s="157" t="s">
        <v>864</v>
      </c>
      <c r="H699" s="158">
        <v>625.48</v>
      </c>
      <c r="I699" s="159"/>
      <c r="L699" s="155"/>
      <c r="M699" s="160"/>
      <c r="T699" s="161"/>
      <c r="AT699" s="156" t="s">
        <v>361</v>
      </c>
      <c r="AU699" s="156" t="s">
        <v>86</v>
      </c>
      <c r="AV699" s="12" t="s">
        <v>86</v>
      </c>
      <c r="AW699" s="12" t="s">
        <v>32</v>
      </c>
      <c r="AX699" s="12" t="s">
        <v>76</v>
      </c>
      <c r="AY699" s="156" t="s">
        <v>350</v>
      </c>
    </row>
    <row r="700" spans="2:65" s="13" customFormat="1" ht="10.199999999999999">
      <c r="B700" s="162"/>
      <c r="D700" s="151" t="s">
        <v>361</v>
      </c>
      <c r="E700" s="163" t="s">
        <v>1</v>
      </c>
      <c r="F700" s="164" t="s">
        <v>364</v>
      </c>
      <c r="H700" s="165">
        <v>5035.9939999999997</v>
      </c>
      <c r="I700" s="166"/>
      <c r="L700" s="162"/>
      <c r="M700" s="182"/>
      <c r="N700" s="183"/>
      <c r="O700" s="183"/>
      <c r="P700" s="183"/>
      <c r="Q700" s="183"/>
      <c r="R700" s="183"/>
      <c r="S700" s="183"/>
      <c r="T700" s="184"/>
      <c r="AT700" s="163" t="s">
        <v>361</v>
      </c>
      <c r="AU700" s="163" t="s">
        <v>86</v>
      </c>
      <c r="AV700" s="13" t="s">
        <v>357</v>
      </c>
      <c r="AW700" s="13" t="s">
        <v>32</v>
      </c>
      <c r="AX700" s="13" t="s">
        <v>84</v>
      </c>
      <c r="AY700" s="163" t="s">
        <v>350</v>
      </c>
    </row>
    <row r="701" spans="2:65" s="1" customFormat="1" ht="6.9" customHeight="1">
      <c r="B701" s="44"/>
      <c r="C701" s="45"/>
      <c r="D701" s="45"/>
      <c r="E701" s="45"/>
      <c r="F701" s="45"/>
      <c r="G701" s="45"/>
      <c r="H701" s="45"/>
      <c r="I701" s="45"/>
      <c r="J701" s="45"/>
      <c r="K701" s="45"/>
      <c r="L701" s="32"/>
    </row>
  </sheetData>
  <sheetProtection algorithmName="SHA-512" hashValue="l1b1XRwz3PBqEp3D00KcHWbKffUPhS3D9mLFAi3j8aWwQEGpExvGHkYEx+jtPmylf7uH9Vxf2ntkEr0qYWSdSA==" saltValue="Ax3ur8TLamwwba20xQKDpgFw97bIA4qEeP54OjkrZc4SFujFNm9ydVtTrfRnKTVbGK7goZP6jfzMQks5kylbwA==" spinCount="100000" sheet="1" objects="1" scenarios="1" formatColumns="0" formatRows="0" autoFilter="0"/>
  <autoFilter ref="C132:K700" xr:uid="{00000000-0009-0000-0000-000001000000}"/>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3516"/>
  <sheetViews>
    <sheetView showGridLines="0" topLeftCell="A3125" workbookViewId="0">
      <selection activeCell="K3205" sqref="K3205"/>
    </sheetView>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c r="L2" s="225"/>
      <c r="M2" s="225"/>
      <c r="N2" s="225"/>
      <c r="O2" s="225"/>
      <c r="P2" s="225"/>
      <c r="Q2" s="225"/>
      <c r="R2" s="225"/>
      <c r="S2" s="225"/>
      <c r="T2" s="225"/>
      <c r="U2" s="225"/>
      <c r="V2" s="225"/>
      <c r="AT2" s="17" t="s">
        <v>89</v>
      </c>
      <c r="AZ2" s="93" t="s">
        <v>1098</v>
      </c>
      <c r="BA2" s="93" t="s">
        <v>1</v>
      </c>
      <c r="BB2" s="93" t="s">
        <v>1</v>
      </c>
      <c r="BC2" s="93" t="s">
        <v>1099</v>
      </c>
      <c r="BD2" s="93" t="s">
        <v>86</v>
      </c>
    </row>
    <row r="3" spans="2:56" ht="6.9" customHeight="1">
      <c r="B3" s="18"/>
      <c r="C3" s="19"/>
      <c r="D3" s="19"/>
      <c r="E3" s="19"/>
      <c r="F3" s="19"/>
      <c r="G3" s="19"/>
      <c r="H3" s="19"/>
      <c r="I3" s="19"/>
      <c r="J3" s="19"/>
      <c r="K3" s="19"/>
      <c r="L3" s="20"/>
      <c r="AT3" s="17" t="s">
        <v>86</v>
      </c>
      <c r="AZ3" s="93" t="s">
        <v>1100</v>
      </c>
      <c r="BA3" s="93" t="s">
        <v>1</v>
      </c>
      <c r="BB3" s="93" t="s">
        <v>1</v>
      </c>
      <c r="BC3" s="93" t="s">
        <v>1101</v>
      </c>
      <c r="BD3" s="93" t="s">
        <v>86</v>
      </c>
    </row>
    <row r="4" spans="2:56" ht="24.9" customHeight="1">
      <c r="B4" s="20"/>
      <c r="D4" s="21" t="s">
        <v>142</v>
      </c>
      <c r="L4" s="20"/>
      <c r="M4" s="94" t="s">
        <v>10</v>
      </c>
      <c r="AT4" s="17" t="s">
        <v>4</v>
      </c>
      <c r="AZ4" s="93" t="s">
        <v>1102</v>
      </c>
      <c r="BA4" s="93" t="s">
        <v>1</v>
      </c>
      <c r="BB4" s="93" t="s">
        <v>1</v>
      </c>
      <c r="BC4" s="93" t="s">
        <v>1103</v>
      </c>
      <c r="BD4" s="93" t="s">
        <v>86</v>
      </c>
    </row>
    <row r="5" spans="2:56" ht="6.9" customHeight="1">
      <c r="B5" s="20"/>
      <c r="L5" s="20"/>
      <c r="AZ5" s="93" t="s">
        <v>1104</v>
      </c>
      <c r="BA5" s="93" t="s">
        <v>1</v>
      </c>
      <c r="BB5" s="93" t="s">
        <v>1</v>
      </c>
      <c r="BC5" s="93" t="s">
        <v>1105</v>
      </c>
      <c r="BD5" s="93" t="s">
        <v>86</v>
      </c>
    </row>
    <row r="6" spans="2:56" ht="12" customHeight="1">
      <c r="B6" s="20"/>
      <c r="D6" s="27" t="s">
        <v>16</v>
      </c>
      <c r="L6" s="20"/>
      <c r="AZ6" s="93" t="s">
        <v>1106</v>
      </c>
      <c r="BA6" s="93" t="s">
        <v>1</v>
      </c>
      <c r="BB6" s="93" t="s">
        <v>1</v>
      </c>
      <c r="BC6" s="93" t="s">
        <v>1107</v>
      </c>
      <c r="BD6" s="93" t="s">
        <v>86</v>
      </c>
    </row>
    <row r="7" spans="2:56" ht="16.5" customHeight="1">
      <c r="B7" s="20"/>
      <c r="E7" s="256" t="str">
        <f>'Rekapitulace stavby'!K6</f>
        <v>Rekonstrukce Kounicova domu, Berkova ul. č.p. 100, Česká Lípa</v>
      </c>
      <c r="F7" s="257"/>
      <c r="G7" s="257"/>
      <c r="H7" s="257"/>
      <c r="L7" s="20"/>
      <c r="AZ7" s="93" t="s">
        <v>1108</v>
      </c>
      <c r="BA7" s="93" t="s">
        <v>1</v>
      </c>
      <c r="BB7" s="93" t="s">
        <v>1</v>
      </c>
      <c r="BC7" s="93" t="s">
        <v>1109</v>
      </c>
      <c r="BD7" s="93" t="s">
        <v>86</v>
      </c>
    </row>
    <row r="8" spans="2:56" s="1" customFormat="1" ht="12" customHeight="1">
      <c r="B8" s="32"/>
      <c r="D8" s="27" t="s">
        <v>151</v>
      </c>
      <c r="L8" s="32"/>
      <c r="AZ8" s="93" t="s">
        <v>1110</v>
      </c>
      <c r="BA8" s="93" t="s">
        <v>1</v>
      </c>
      <c r="BB8" s="93" t="s">
        <v>1</v>
      </c>
      <c r="BC8" s="93" t="s">
        <v>1111</v>
      </c>
      <c r="BD8" s="93" t="s">
        <v>86</v>
      </c>
    </row>
    <row r="9" spans="2:56" s="1" customFormat="1" ht="16.5" customHeight="1">
      <c r="B9" s="32"/>
      <c r="E9" s="219" t="s">
        <v>1112</v>
      </c>
      <c r="F9" s="258"/>
      <c r="G9" s="258"/>
      <c r="H9" s="258"/>
      <c r="L9" s="32"/>
      <c r="AZ9" s="93" t="s">
        <v>1113</v>
      </c>
      <c r="BA9" s="93" t="s">
        <v>1</v>
      </c>
      <c r="BB9" s="93" t="s">
        <v>1</v>
      </c>
      <c r="BC9" s="93" t="s">
        <v>1114</v>
      </c>
      <c r="BD9" s="93" t="s">
        <v>86</v>
      </c>
    </row>
    <row r="10" spans="2:56" s="1" customFormat="1" ht="10.199999999999999">
      <c r="B10" s="32"/>
      <c r="L10" s="32"/>
      <c r="AZ10" s="93" t="s">
        <v>1115</v>
      </c>
      <c r="BA10" s="93" t="s">
        <v>1</v>
      </c>
      <c r="BB10" s="93" t="s">
        <v>1</v>
      </c>
      <c r="BC10" s="93" t="s">
        <v>1116</v>
      </c>
      <c r="BD10" s="93" t="s">
        <v>86</v>
      </c>
    </row>
    <row r="11" spans="2:56" s="1" customFormat="1" ht="12" customHeight="1">
      <c r="B11" s="32"/>
      <c r="D11" s="27" t="s">
        <v>18</v>
      </c>
      <c r="F11" s="25" t="s">
        <v>1</v>
      </c>
      <c r="I11" s="27" t="s">
        <v>19</v>
      </c>
      <c r="J11" s="25" t="s">
        <v>1</v>
      </c>
      <c r="L11" s="32"/>
      <c r="AZ11" s="93" t="s">
        <v>1117</v>
      </c>
      <c r="BA11" s="93" t="s">
        <v>1</v>
      </c>
      <c r="BB11" s="93" t="s">
        <v>1</v>
      </c>
      <c r="BC11" s="93" t="s">
        <v>1118</v>
      </c>
      <c r="BD11" s="93" t="s">
        <v>86</v>
      </c>
    </row>
    <row r="12" spans="2:56" s="1" customFormat="1" ht="12" customHeight="1">
      <c r="B12" s="32"/>
      <c r="D12" s="27" t="s">
        <v>20</v>
      </c>
      <c r="F12" s="25" t="s">
        <v>21</v>
      </c>
      <c r="I12" s="27" t="s">
        <v>22</v>
      </c>
      <c r="J12" s="52" t="str">
        <f>'Rekapitulace stavby'!AN8</f>
        <v>5. 12. 2022</v>
      </c>
      <c r="L12" s="32"/>
      <c r="AZ12" s="93" t="s">
        <v>1119</v>
      </c>
      <c r="BA12" s="93" t="s">
        <v>1</v>
      </c>
      <c r="BB12" s="93" t="s">
        <v>1</v>
      </c>
      <c r="BC12" s="93" t="s">
        <v>1120</v>
      </c>
      <c r="BD12" s="93" t="s">
        <v>86</v>
      </c>
    </row>
    <row r="13" spans="2:56" s="1" customFormat="1" ht="10.8" customHeight="1">
      <c r="B13" s="32"/>
      <c r="L13" s="32"/>
      <c r="AZ13" s="93" t="s">
        <v>1121</v>
      </c>
      <c r="BA13" s="93" t="s">
        <v>1</v>
      </c>
      <c r="BB13" s="93" t="s">
        <v>1</v>
      </c>
      <c r="BC13" s="93" t="s">
        <v>1122</v>
      </c>
      <c r="BD13" s="93" t="s">
        <v>86</v>
      </c>
    </row>
    <row r="14" spans="2:56" s="1" customFormat="1" ht="12" customHeight="1">
      <c r="B14" s="32"/>
      <c r="D14" s="27" t="s">
        <v>24</v>
      </c>
      <c r="I14" s="27" t="s">
        <v>25</v>
      </c>
      <c r="J14" s="25" t="s">
        <v>1</v>
      </c>
      <c r="L14" s="32"/>
      <c r="AZ14" s="93" t="s">
        <v>1123</v>
      </c>
      <c r="BA14" s="93" t="s">
        <v>1</v>
      </c>
      <c r="BB14" s="93" t="s">
        <v>1</v>
      </c>
      <c r="BC14" s="93" t="s">
        <v>1124</v>
      </c>
      <c r="BD14" s="93" t="s">
        <v>86</v>
      </c>
    </row>
    <row r="15" spans="2:56" s="1" customFormat="1" ht="18" customHeight="1">
      <c r="B15" s="32"/>
      <c r="E15" s="25" t="s">
        <v>26</v>
      </c>
      <c r="I15" s="27" t="s">
        <v>27</v>
      </c>
      <c r="J15" s="25" t="s">
        <v>1</v>
      </c>
      <c r="L15" s="32"/>
      <c r="AZ15" s="93" t="s">
        <v>1125</v>
      </c>
      <c r="BA15" s="93" t="s">
        <v>1</v>
      </c>
      <c r="BB15" s="93" t="s">
        <v>1</v>
      </c>
      <c r="BC15" s="93" t="s">
        <v>1126</v>
      </c>
      <c r="BD15" s="93" t="s">
        <v>86</v>
      </c>
    </row>
    <row r="16" spans="2:56" s="1" customFormat="1" ht="6.9" customHeight="1">
      <c r="B16" s="32"/>
      <c r="L16" s="32"/>
      <c r="AZ16" s="93" t="s">
        <v>157</v>
      </c>
      <c r="BA16" s="93" t="s">
        <v>1</v>
      </c>
      <c r="BB16" s="93" t="s">
        <v>1</v>
      </c>
      <c r="BC16" s="93" t="s">
        <v>1127</v>
      </c>
      <c r="BD16" s="93" t="s">
        <v>86</v>
      </c>
    </row>
    <row r="17" spans="2:56" s="1" customFormat="1" ht="12" customHeight="1">
      <c r="B17" s="32"/>
      <c r="D17" s="27" t="s">
        <v>28</v>
      </c>
      <c r="I17" s="27" t="s">
        <v>25</v>
      </c>
      <c r="J17" s="28" t="str">
        <f>'Rekapitulace stavby'!AN13</f>
        <v>Vyplň údaj</v>
      </c>
      <c r="L17" s="32"/>
      <c r="AZ17" s="93" t="s">
        <v>1128</v>
      </c>
      <c r="BA17" s="93" t="s">
        <v>1</v>
      </c>
      <c r="BB17" s="93" t="s">
        <v>1</v>
      </c>
      <c r="BC17" s="93" t="s">
        <v>1129</v>
      </c>
      <c r="BD17" s="93" t="s">
        <v>86</v>
      </c>
    </row>
    <row r="18" spans="2:56" s="1" customFormat="1" ht="18" customHeight="1">
      <c r="B18" s="32"/>
      <c r="E18" s="259" t="str">
        <f>'Rekapitulace stavby'!E14</f>
        <v>Vyplň údaj</v>
      </c>
      <c r="F18" s="224"/>
      <c r="G18" s="224"/>
      <c r="H18" s="224"/>
      <c r="I18" s="27" t="s">
        <v>27</v>
      </c>
      <c r="J18" s="28" t="str">
        <f>'Rekapitulace stavby'!AN14</f>
        <v>Vyplň údaj</v>
      </c>
      <c r="L18" s="32"/>
      <c r="AZ18" s="93" t="s">
        <v>1130</v>
      </c>
      <c r="BA18" s="93" t="s">
        <v>1</v>
      </c>
      <c r="BB18" s="93" t="s">
        <v>1</v>
      </c>
      <c r="BC18" s="93" t="s">
        <v>1131</v>
      </c>
      <c r="BD18" s="93" t="s">
        <v>86</v>
      </c>
    </row>
    <row r="19" spans="2:56" s="1" customFormat="1" ht="6.9" customHeight="1">
      <c r="B19" s="32"/>
      <c r="L19" s="32"/>
      <c r="AZ19" s="93" t="s">
        <v>1132</v>
      </c>
      <c r="BA19" s="93" t="s">
        <v>1</v>
      </c>
      <c r="BB19" s="93" t="s">
        <v>1</v>
      </c>
      <c r="BC19" s="93" t="s">
        <v>1133</v>
      </c>
      <c r="BD19" s="93" t="s">
        <v>86</v>
      </c>
    </row>
    <row r="20" spans="2:56" s="1" customFormat="1" ht="12" customHeight="1">
      <c r="B20" s="32"/>
      <c r="D20" s="27" t="s">
        <v>30</v>
      </c>
      <c r="I20" s="27" t="s">
        <v>25</v>
      </c>
      <c r="J20" s="25" t="s">
        <v>1</v>
      </c>
      <c r="L20" s="32"/>
      <c r="AZ20" s="93" t="s">
        <v>175</v>
      </c>
      <c r="BA20" s="93" t="s">
        <v>1</v>
      </c>
      <c r="BB20" s="93" t="s">
        <v>1</v>
      </c>
      <c r="BC20" s="93" t="s">
        <v>220</v>
      </c>
      <c r="BD20" s="93" t="s">
        <v>86</v>
      </c>
    </row>
    <row r="21" spans="2:56" s="1" customFormat="1" ht="18" customHeight="1">
      <c r="B21" s="32"/>
      <c r="E21" s="25" t="s">
        <v>31</v>
      </c>
      <c r="I21" s="27" t="s">
        <v>27</v>
      </c>
      <c r="J21" s="25" t="s">
        <v>1</v>
      </c>
      <c r="L21" s="32"/>
      <c r="AZ21" s="93" t="s">
        <v>1134</v>
      </c>
      <c r="BA21" s="93" t="s">
        <v>1</v>
      </c>
      <c r="BB21" s="93" t="s">
        <v>1</v>
      </c>
      <c r="BC21" s="93" t="s">
        <v>1135</v>
      </c>
      <c r="BD21" s="93" t="s">
        <v>86</v>
      </c>
    </row>
    <row r="22" spans="2:56" s="1" customFormat="1" ht="6.9" customHeight="1">
      <c r="B22" s="32"/>
      <c r="L22" s="32"/>
      <c r="AZ22" s="93" t="s">
        <v>1136</v>
      </c>
      <c r="BA22" s="93" t="s">
        <v>1</v>
      </c>
      <c r="BB22" s="93" t="s">
        <v>1</v>
      </c>
      <c r="BC22" s="93" t="s">
        <v>1137</v>
      </c>
      <c r="BD22" s="93" t="s">
        <v>86</v>
      </c>
    </row>
    <row r="23" spans="2:56" s="1" customFormat="1" ht="12" customHeight="1">
      <c r="B23" s="32"/>
      <c r="D23" s="27" t="s">
        <v>33</v>
      </c>
      <c r="I23" s="27" t="s">
        <v>25</v>
      </c>
      <c r="J23" s="25" t="s">
        <v>1</v>
      </c>
      <c r="L23" s="32"/>
      <c r="AZ23" s="93" t="s">
        <v>1138</v>
      </c>
      <c r="BA23" s="93" t="s">
        <v>1</v>
      </c>
      <c r="BB23" s="93" t="s">
        <v>1</v>
      </c>
      <c r="BC23" s="93" t="s">
        <v>1139</v>
      </c>
      <c r="BD23" s="93" t="s">
        <v>86</v>
      </c>
    </row>
    <row r="24" spans="2:56" s="1" customFormat="1" ht="18" customHeight="1">
      <c r="B24" s="32"/>
      <c r="E24" s="25" t="s">
        <v>34</v>
      </c>
      <c r="I24" s="27" t="s">
        <v>27</v>
      </c>
      <c r="J24" s="25" t="s">
        <v>1</v>
      </c>
      <c r="L24" s="32"/>
      <c r="AZ24" s="93" t="s">
        <v>185</v>
      </c>
      <c r="BA24" s="93" t="s">
        <v>1</v>
      </c>
      <c r="BB24" s="93" t="s">
        <v>1</v>
      </c>
      <c r="BC24" s="93" t="s">
        <v>1140</v>
      </c>
      <c r="BD24" s="93" t="s">
        <v>86</v>
      </c>
    </row>
    <row r="25" spans="2:56" s="1" customFormat="1" ht="6.9" customHeight="1">
      <c r="B25" s="32"/>
      <c r="L25" s="32"/>
      <c r="AZ25" s="93" t="s">
        <v>187</v>
      </c>
      <c r="BA25" s="93" t="s">
        <v>1</v>
      </c>
      <c r="BB25" s="93" t="s">
        <v>1</v>
      </c>
      <c r="BC25" s="93" t="s">
        <v>1141</v>
      </c>
      <c r="BD25" s="93" t="s">
        <v>86</v>
      </c>
    </row>
    <row r="26" spans="2:56" s="1" customFormat="1" ht="12" customHeight="1">
      <c r="B26" s="32"/>
      <c r="D26" s="27" t="s">
        <v>35</v>
      </c>
      <c r="L26" s="32"/>
      <c r="AZ26" s="93" t="s">
        <v>1142</v>
      </c>
      <c r="BA26" s="93" t="s">
        <v>1</v>
      </c>
      <c r="BB26" s="93" t="s">
        <v>1</v>
      </c>
      <c r="BC26" s="93" t="s">
        <v>1143</v>
      </c>
      <c r="BD26" s="93" t="s">
        <v>86</v>
      </c>
    </row>
    <row r="27" spans="2:56" s="7" customFormat="1" ht="16.5" customHeight="1">
      <c r="B27" s="95"/>
      <c r="E27" s="229" t="s">
        <v>1</v>
      </c>
      <c r="F27" s="229"/>
      <c r="G27" s="229"/>
      <c r="H27" s="229"/>
      <c r="L27" s="95"/>
      <c r="AZ27" s="96" t="s">
        <v>193</v>
      </c>
      <c r="BA27" s="96" t="s">
        <v>1</v>
      </c>
      <c r="BB27" s="96" t="s">
        <v>1</v>
      </c>
      <c r="BC27" s="96" t="s">
        <v>1144</v>
      </c>
      <c r="BD27" s="96" t="s">
        <v>86</v>
      </c>
    </row>
    <row r="28" spans="2:56" s="1" customFormat="1" ht="6.9" customHeight="1">
      <c r="B28" s="32"/>
      <c r="L28" s="32"/>
      <c r="AZ28" s="93" t="s">
        <v>195</v>
      </c>
      <c r="BA28" s="93" t="s">
        <v>1</v>
      </c>
      <c r="BB28" s="93" t="s">
        <v>1</v>
      </c>
      <c r="BC28" s="93" t="s">
        <v>1145</v>
      </c>
      <c r="BD28" s="93" t="s">
        <v>86</v>
      </c>
    </row>
    <row r="29" spans="2:56" s="1" customFormat="1" ht="6.9" customHeight="1">
      <c r="B29" s="32"/>
      <c r="D29" s="53"/>
      <c r="E29" s="53"/>
      <c r="F29" s="53"/>
      <c r="G29" s="53"/>
      <c r="H29" s="53"/>
      <c r="I29" s="53"/>
      <c r="J29" s="53"/>
      <c r="K29" s="53"/>
      <c r="L29" s="32"/>
      <c r="AZ29" s="93" t="s">
        <v>197</v>
      </c>
      <c r="BA29" s="93" t="s">
        <v>1</v>
      </c>
      <c r="BB29" s="93" t="s">
        <v>1</v>
      </c>
      <c r="BC29" s="93" t="s">
        <v>1146</v>
      </c>
      <c r="BD29" s="93" t="s">
        <v>86</v>
      </c>
    </row>
    <row r="30" spans="2:56" s="1" customFormat="1" ht="25.35" customHeight="1">
      <c r="B30" s="32"/>
      <c r="D30" s="97" t="s">
        <v>36</v>
      </c>
      <c r="J30" s="66">
        <f>ROUND(J144, 2)</f>
        <v>0</v>
      </c>
      <c r="L30" s="32"/>
      <c r="AZ30" s="93" t="s">
        <v>199</v>
      </c>
      <c r="BA30" s="93" t="s">
        <v>1</v>
      </c>
      <c r="BB30" s="93" t="s">
        <v>1</v>
      </c>
      <c r="BC30" s="93" t="s">
        <v>1147</v>
      </c>
      <c r="BD30" s="93" t="s">
        <v>86</v>
      </c>
    </row>
    <row r="31" spans="2:56" s="1" customFormat="1" ht="6.9" customHeight="1">
      <c r="B31" s="32"/>
      <c r="D31" s="53"/>
      <c r="E31" s="53"/>
      <c r="F31" s="53"/>
      <c r="G31" s="53"/>
      <c r="H31" s="53"/>
      <c r="I31" s="53"/>
      <c r="J31" s="53"/>
      <c r="K31" s="53"/>
      <c r="L31" s="32"/>
      <c r="AZ31" s="93" t="s">
        <v>1148</v>
      </c>
      <c r="BA31" s="93" t="s">
        <v>1</v>
      </c>
      <c r="BB31" s="93" t="s">
        <v>1</v>
      </c>
      <c r="BC31" s="93" t="s">
        <v>1149</v>
      </c>
      <c r="BD31" s="93" t="s">
        <v>86</v>
      </c>
    </row>
    <row r="32" spans="2:56" s="1" customFormat="1" ht="14.4" customHeight="1">
      <c r="B32" s="32"/>
      <c r="F32" s="35" t="s">
        <v>38</v>
      </c>
      <c r="I32" s="35" t="s">
        <v>37</v>
      </c>
      <c r="J32" s="35" t="s">
        <v>39</v>
      </c>
      <c r="L32" s="32"/>
      <c r="AZ32" s="93" t="s">
        <v>1150</v>
      </c>
      <c r="BA32" s="93" t="s">
        <v>1</v>
      </c>
      <c r="BB32" s="93" t="s">
        <v>1</v>
      </c>
      <c r="BC32" s="93" t="s">
        <v>1151</v>
      </c>
      <c r="BD32" s="93" t="s">
        <v>86</v>
      </c>
    </row>
    <row r="33" spans="2:56" s="1" customFormat="1" ht="14.4" customHeight="1">
      <c r="B33" s="32"/>
      <c r="D33" s="55" t="s">
        <v>40</v>
      </c>
      <c r="E33" s="27" t="s">
        <v>41</v>
      </c>
      <c r="F33" s="86">
        <f>ROUND((SUM(BE144:BE3515)),  2)</f>
        <v>0</v>
      </c>
      <c r="I33" s="98">
        <v>0.21</v>
      </c>
      <c r="J33" s="86">
        <f>ROUND(((SUM(BE144:BE3515))*I33),  2)</f>
        <v>0</v>
      </c>
      <c r="L33" s="32"/>
      <c r="AZ33" s="93" t="s">
        <v>1152</v>
      </c>
      <c r="BA33" s="93" t="s">
        <v>1</v>
      </c>
      <c r="BB33" s="93" t="s">
        <v>1</v>
      </c>
      <c r="BC33" s="93" t="s">
        <v>1153</v>
      </c>
      <c r="BD33" s="93" t="s">
        <v>86</v>
      </c>
    </row>
    <row r="34" spans="2:56" s="1" customFormat="1" ht="14.4" customHeight="1">
      <c r="B34" s="32"/>
      <c r="E34" s="27" t="s">
        <v>42</v>
      </c>
      <c r="F34" s="86">
        <f>ROUND((SUM(BF144:BF3515)),  2)</f>
        <v>0</v>
      </c>
      <c r="I34" s="98">
        <v>0.12</v>
      </c>
      <c r="J34" s="86">
        <f>ROUND(((SUM(BF144:BF3515))*I34),  2)</f>
        <v>0</v>
      </c>
      <c r="L34" s="32"/>
      <c r="AZ34" s="93" t="s">
        <v>203</v>
      </c>
      <c r="BA34" s="93" t="s">
        <v>1</v>
      </c>
      <c r="BB34" s="93" t="s">
        <v>1</v>
      </c>
      <c r="BC34" s="93" t="s">
        <v>1154</v>
      </c>
      <c r="BD34" s="93" t="s">
        <v>86</v>
      </c>
    </row>
    <row r="35" spans="2:56" s="1" customFormat="1" ht="14.4" hidden="1" customHeight="1">
      <c r="B35" s="32"/>
      <c r="E35" s="27" t="s">
        <v>43</v>
      </c>
      <c r="F35" s="86">
        <f>ROUND((SUM(BG144:BG3515)),  2)</f>
        <v>0</v>
      </c>
      <c r="I35" s="98">
        <v>0.21</v>
      </c>
      <c r="J35" s="86">
        <f>0</f>
        <v>0</v>
      </c>
      <c r="L35" s="32"/>
      <c r="AZ35" s="93" t="s">
        <v>1155</v>
      </c>
      <c r="BA35" s="93" t="s">
        <v>1</v>
      </c>
      <c r="BB35" s="93" t="s">
        <v>1</v>
      </c>
      <c r="BC35" s="93" t="s">
        <v>1156</v>
      </c>
      <c r="BD35" s="93" t="s">
        <v>86</v>
      </c>
    </row>
    <row r="36" spans="2:56" s="1" customFormat="1" ht="14.4" hidden="1" customHeight="1">
      <c r="B36" s="32"/>
      <c r="E36" s="27" t="s">
        <v>44</v>
      </c>
      <c r="F36" s="86">
        <f>ROUND((SUM(BH144:BH3515)),  2)</f>
        <v>0</v>
      </c>
      <c r="I36" s="98">
        <v>0.12</v>
      </c>
      <c r="J36" s="86">
        <f>0</f>
        <v>0</v>
      </c>
      <c r="L36" s="32"/>
      <c r="AZ36" s="93" t="s">
        <v>1157</v>
      </c>
      <c r="BA36" s="93" t="s">
        <v>1</v>
      </c>
      <c r="BB36" s="93" t="s">
        <v>1</v>
      </c>
      <c r="BC36" s="93" t="s">
        <v>1158</v>
      </c>
      <c r="BD36" s="93" t="s">
        <v>86</v>
      </c>
    </row>
    <row r="37" spans="2:56" s="1" customFormat="1" ht="14.4" hidden="1" customHeight="1">
      <c r="B37" s="32"/>
      <c r="E37" s="27" t="s">
        <v>45</v>
      </c>
      <c r="F37" s="86">
        <f>ROUND((SUM(BI144:BI3515)),  2)</f>
        <v>0</v>
      </c>
      <c r="I37" s="98">
        <v>0</v>
      </c>
      <c r="J37" s="86">
        <f>0</f>
        <v>0</v>
      </c>
      <c r="L37" s="32"/>
      <c r="AZ37" s="93" t="s">
        <v>1159</v>
      </c>
      <c r="BA37" s="93" t="s">
        <v>1</v>
      </c>
      <c r="BB37" s="93" t="s">
        <v>1</v>
      </c>
      <c r="BC37" s="93" t="s">
        <v>1160</v>
      </c>
      <c r="BD37" s="93" t="s">
        <v>86</v>
      </c>
    </row>
    <row r="38" spans="2:56" s="1" customFormat="1" ht="6.9" customHeight="1">
      <c r="B38" s="32"/>
      <c r="L38" s="32"/>
      <c r="AZ38" s="93" t="s">
        <v>1161</v>
      </c>
      <c r="BA38" s="93" t="s">
        <v>1</v>
      </c>
      <c r="BB38" s="93" t="s">
        <v>1</v>
      </c>
      <c r="BC38" s="93" t="s">
        <v>1162</v>
      </c>
      <c r="BD38" s="93" t="s">
        <v>86</v>
      </c>
    </row>
    <row r="39" spans="2:56" s="1" customFormat="1" ht="25.35" customHeight="1">
      <c r="B39" s="32"/>
      <c r="C39" s="99"/>
      <c r="D39" s="100" t="s">
        <v>46</v>
      </c>
      <c r="E39" s="57"/>
      <c r="F39" s="57"/>
      <c r="G39" s="101" t="s">
        <v>47</v>
      </c>
      <c r="H39" s="102" t="s">
        <v>48</v>
      </c>
      <c r="I39" s="57"/>
      <c r="J39" s="103">
        <f>SUM(J30:J37)</f>
        <v>0</v>
      </c>
      <c r="K39" s="104"/>
      <c r="L39" s="32"/>
      <c r="AZ39" s="93" t="s">
        <v>1163</v>
      </c>
      <c r="BA39" s="93" t="s">
        <v>1</v>
      </c>
      <c r="BB39" s="93" t="s">
        <v>1</v>
      </c>
      <c r="BC39" s="93" t="s">
        <v>1164</v>
      </c>
      <c r="BD39" s="93" t="s">
        <v>86</v>
      </c>
    </row>
    <row r="40" spans="2:56" s="1" customFormat="1" ht="14.4" customHeight="1">
      <c r="B40" s="32"/>
      <c r="L40" s="32"/>
      <c r="AZ40" s="93" t="s">
        <v>1165</v>
      </c>
      <c r="BA40" s="93" t="s">
        <v>1</v>
      </c>
      <c r="BB40" s="93" t="s">
        <v>1</v>
      </c>
      <c r="BC40" s="93" t="s">
        <v>1166</v>
      </c>
      <c r="BD40" s="93" t="s">
        <v>86</v>
      </c>
    </row>
    <row r="41" spans="2:56" ht="14.4" customHeight="1">
      <c r="B41" s="20"/>
      <c r="L41" s="20"/>
      <c r="AZ41" s="93" t="s">
        <v>1167</v>
      </c>
      <c r="BA41" s="93" t="s">
        <v>1</v>
      </c>
      <c r="BB41" s="93" t="s">
        <v>1</v>
      </c>
      <c r="BC41" s="93" t="s">
        <v>1168</v>
      </c>
      <c r="BD41" s="93" t="s">
        <v>86</v>
      </c>
    </row>
    <row r="42" spans="2:56" ht="14.4" customHeight="1">
      <c r="B42" s="20"/>
      <c r="L42" s="20"/>
      <c r="AZ42" s="93" t="s">
        <v>1169</v>
      </c>
      <c r="BA42" s="93" t="s">
        <v>1</v>
      </c>
      <c r="BB42" s="93" t="s">
        <v>1</v>
      </c>
      <c r="BC42" s="93" t="s">
        <v>1170</v>
      </c>
      <c r="BD42" s="93" t="s">
        <v>86</v>
      </c>
    </row>
    <row r="43" spans="2:56" ht="14.4" customHeight="1">
      <c r="B43" s="20"/>
      <c r="L43" s="20"/>
      <c r="AZ43" s="93" t="s">
        <v>1171</v>
      </c>
      <c r="BA43" s="93" t="s">
        <v>1</v>
      </c>
      <c r="BB43" s="93" t="s">
        <v>1</v>
      </c>
      <c r="BC43" s="93" t="s">
        <v>1172</v>
      </c>
      <c r="BD43" s="93" t="s">
        <v>86</v>
      </c>
    </row>
    <row r="44" spans="2:56" ht="14.4" customHeight="1">
      <c r="B44" s="20"/>
      <c r="L44" s="20"/>
      <c r="AZ44" s="93" t="s">
        <v>1173</v>
      </c>
      <c r="BA44" s="93" t="s">
        <v>1</v>
      </c>
      <c r="BB44" s="93" t="s">
        <v>1</v>
      </c>
      <c r="BC44" s="93" t="s">
        <v>1174</v>
      </c>
      <c r="BD44" s="93" t="s">
        <v>86</v>
      </c>
    </row>
    <row r="45" spans="2:56" ht="14.4" customHeight="1">
      <c r="B45" s="20"/>
      <c r="L45" s="20"/>
      <c r="AZ45" s="93" t="s">
        <v>1175</v>
      </c>
      <c r="BA45" s="93" t="s">
        <v>1</v>
      </c>
      <c r="BB45" s="93" t="s">
        <v>1</v>
      </c>
      <c r="BC45" s="93" t="s">
        <v>1176</v>
      </c>
      <c r="BD45" s="93" t="s">
        <v>86</v>
      </c>
    </row>
    <row r="46" spans="2:56" ht="14.4" customHeight="1">
      <c r="B46" s="20"/>
      <c r="L46" s="20"/>
      <c r="AZ46" s="93" t="s">
        <v>1177</v>
      </c>
      <c r="BA46" s="93" t="s">
        <v>1</v>
      </c>
      <c r="BB46" s="93" t="s">
        <v>1</v>
      </c>
      <c r="BC46" s="93" t="s">
        <v>1178</v>
      </c>
      <c r="BD46" s="93" t="s">
        <v>86</v>
      </c>
    </row>
    <row r="47" spans="2:56" ht="14.4" customHeight="1">
      <c r="B47" s="20"/>
      <c r="L47" s="20"/>
      <c r="AZ47" s="93" t="s">
        <v>1179</v>
      </c>
      <c r="BA47" s="93" t="s">
        <v>1</v>
      </c>
      <c r="BB47" s="93" t="s">
        <v>1</v>
      </c>
      <c r="BC47" s="93" t="s">
        <v>1180</v>
      </c>
      <c r="BD47" s="93" t="s">
        <v>86</v>
      </c>
    </row>
    <row r="48" spans="2:56" ht="14.4" customHeight="1">
      <c r="B48" s="20"/>
      <c r="L48" s="20"/>
      <c r="AZ48" s="93" t="s">
        <v>1181</v>
      </c>
      <c r="BA48" s="93" t="s">
        <v>1</v>
      </c>
      <c r="BB48" s="93" t="s">
        <v>1</v>
      </c>
      <c r="BC48" s="93" t="s">
        <v>1182</v>
      </c>
      <c r="BD48" s="93" t="s">
        <v>86</v>
      </c>
    </row>
    <row r="49" spans="2:56" ht="14.4" customHeight="1">
      <c r="B49" s="20"/>
      <c r="L49" s="20"/>
      <c r="AZ49" s="93" t="s">
        <v>1183</v>
      </c>
      <c r="BA49" s="93" t="s">
        <v>1</v>
      </c>
      <c r="BB49" s="93" t="s">
        <v>1</v>
      </c>
      <c r="BC49" s="93" t="s">
        <v>1184</v>
      </c>
      <c r="BD49" s="93" t="s">
        <v>86</v>
      </c>
    </row>
    <row r="50" spans="2:56" s="1" customFormat="1" ht="14.4" customHeight="1">
      <c r="B50" s="32"/>
      <c r="D50" s="41" t="s">
        <v>49</v>
      </c>
      <c r="E50" s="42"/>
      <c r="F50" s="42"/>
      <c r="G50" s="41" t="s">
        <v>50</v>
      </c>
      <c r="H50" s="42"/>
      <c r="I50" s="42"/>
      <c r="J50" s="42"/>
      <c r="K50" s="42"/>
      <c r="L50" s="32"/>
      <c r="AZ50" s="93" t="s">
        <v>1185</v>
      </c>
      <c r="BA50" s="93" t="s">
        <v>1</v>
      </c>
      <c r="BB50" s="93" t="s">
        <v>1</v>
      </c>
      <c r="BC50" s="93" t="s">
        <v>1186</v>
      </c>
      <c r="BD50" s="93" t="s">
        <v>86</v>
      </c>
    </row>
    <row r="51" spans="2:56" ht="10.199999999999999">
      <c r="B51" s="20"/>
      <c r="L51" s="20"/>
      <c r="AZ51" s="93" t="s">
        <v>1187</v>
      </c>
      <c r="BA51" s="93" t="s">
        <v>1</v>
      </c>
      <c r="BB51" s="93" t="s">
        <v>1</v>
      </c>
      <c r="BC51" s="93" t="s">
        <v>1188</v>
      </c>
      <c r="BD51" s="93" t="s">
        <v>86</v>
      </c>
    </row>
    <row r="52" spans="2:56" ht="10.199999999999999">
      <c r="B52" s="20"/>
      <c r="L52" s="20"/>
      <c r="AZ52" s="93" t="s">
        <v>1189</v>
      </c>
      <c r="BA52" s="93" t="s">
        <v>1</v>
      </c>
      <c r="BB52" s="93" t="s">
        <v>1</v>
      </c>
      <c r="BC52" s="93" t="s">
        <v>1190</v>
      </c>
      <c r="BD52" s="93" t="s">
        <v>86</v>
      </c>
    </row>
    <row r="53" spans="2:56" ht="10.199999999999999">
      <c r="B53" s="20"/>
      <c r="L53" s="20"/>
      <c r="AZ53" s="93" t="s">
        <v>1191</v>
      </c>
      <c r="BA53" s="93" t="s">
        <v>1</v>
      </c>
      <c r="BB53" s="93" t="s">
        <v>1</v>
      </c>
      <c r="BC53" s="93" t="s">
        <v>1192</v>
      </c>
      <c r="BD53" s="93" t="s">
        <v>86</v>
      </c>
    </row>
    <row r="54" spans="2:56" ht="10.199999999999999">
      <c r="B54" s="20"/>
      <c r="L54" s="20"/>
      <c r="AZ54" s="93" t="s">
        <v>1193</v>
      </c>
      <c r="BA54" s="93" t="s">
        <v>1</v>
      </c>
      <c r="BB54" s="93" t="s">
        <v>1</v>
      </c>
      <c r="BC54" s="93" t="s">
        <v>1194</v>
      </c>
      <c r="BD54" s="93" t="s">
        <v>86</v>
      </c>
    </row>
    <row r="55" spans="2:56" ht="10.199999999999999">
      <c r="B55" s="20"/>
      <c r="L55" s="20"/>
      <c r="AZ55" s="93" t="s">
        <v>1195</v>
      </c>
      <c r="BA55" s="93" t="s">
        <v>1</v>
      </c>
      <c r="BB55" s="93" t="s">
        <v>1</v>
      </c>
      <c r="BC55" s="93" t="s">
        <v>1196</v>
      </c>
      <c r="BD55" s="93" t="s">
        <v>86</v>
      </c>
    </row>
    <row r="56" spans="2:56" ht="10.199999999999999">
      <c r="B56" s="20"/>
      <c r="L56" s="20"/>
      <c r="AZ56" s="93" t="s">
        <v>1197</v>
      </c>
      <c r="BA56" s="93" t="s">
        <v>1</v>
      </c>
      <c r="BB56" s="93" t="s">
        <v>1</v>
      </c>
      <c r="BC56" s="93" t="s">
        <v>1198</v>
      </c>
      <c r="BD56" s="93" t="s">
        <v>86</v>
      </c>
    </row>
    <row r="57" spans="2:56" ht="10.199999999999999">
      <c r="B57" s="20"/>
      <c r="L57" s="20"/>
      <c r="AZ57" s="93" t="s">
        <v>1199</v>
      </c>
      <c r="BA57" s="93" t="s">
        <v>1</v>
      </c>
      <c r="BB57" s="93" t="s">
        <v>1</v>
      </c>
      <c r="BC57" s="93" t="s">
        <v>1200</v>
      </c>
      <c r="BD57" s="93" t="s">
        <v>86</v>
      </c>
    </row>
    <row r="58" spans="2:56" ht="10.199999999999999">
      <c r="B58" s="20"/>
      <c r="L58" s="20"/>
      <c r="AZ58" s="93" t="s">
        <v>1201</v>
      </c>
      <c r="BA58" s="93" t="s">
        <v>1</v>
      </c>
      <c r="BB58" s="93" t="s">
        <v>1</v>
      </c>
      <c r="BC58" s="93" t="s">
        <v>1202</v>
      </c>
      <c r="BD58" s="93" t="s">
        <v>86</v>
      </c>
    </row>
    <row r="59" spans="2:56" ht="10.199999999999999">
      <c r="B59" s="20"/>
      <c r="L59" s="20"/>
      <c r="AZ59" s="93" t="s">
        <v>1203</v>
      </c>
      <c r="BA59" s="93" t="s">
        <v>1</v>
      </c>
      <c r="BB59" s="93" t="s">
        <v>1</v>
      </c>
      <c r="BC59" s="93" t="s">
        <v>1204</v>
      </c>
      <c r="BD59" s="93" t="s">
        <v>86</v>
      </c>
    </row>
    <row r="60" spans="2:56" ht="10.199999999999999">
      <c r="B60" s="20"/>
      <c r="L60" s="20"/>
      <c r="AZ60" s="93" t="s">
        <v>1205</v>
      </c>
      <c r="BA60" s="93" t="s">
        <v>1</v>
      </c>
      <c r="BB60" s="93" t="s">
        <v>1</v>
      </c>
      <c r="BC60" s="93" t="s">
        <v>1206</v>
      </c>
      <c r="BD60" s="93" t="s">
        <v>86</v>
      </c>
    </row>
    <row r="61" spans="2:56" s="1" customFormat="1" ht="13.2">
      <c r="B61" s="32"/>
      <c r="D61" s="43" t="s">
        <v>51</v>
      </c>
      <c r="E61" s="34"/>
      <c r="F61" s="105" t="s">
        <v>52</v>
      </c>
      <c r="G61" s="43" t="s">
        <v>51</v>
      </c>
      <c r="H61" s="34"/>
      <c r="I61" s="34"/>
      <c r="J61" s="106" t="s">
        <v>52</v>
      </c>
      <c r="K61" s="34"/>
      <c r="L61" s="32"/>
      <c r="AZ61" s="93" t="s">
        <v>1207</v>
      </c>
      <c r="BA61" s="93" t="s">
        <v>1</v>
      </c>
      <c r="BB61" s="93" t="s">
        <v>1</v>
      </c>
      <c r="BC61" s="93" t="s">
        <v>804</v>
      </c>
      <c r="BD61" s="93" t="s">
        <v>86</v>
      </c>
    </row>
    <row r="62" spans="2:56" ht="10.199999999999999">
      <c r="B62" s="20"/>
      <c r="L62" s="20"/>
      <c r="AZ62" s="93" t="s">
        <v>1208</v>
      </c>
      <c r="BA62" s="93" t="s">
        <v>1</v>
      </c>
      <c r="BB62" s="93" t="s">
        <v>1</v>
      </c>
      <c r="BC62" s="93" t="s">
        <v>1209</v>
      </c>
      <c r="BD62" s="93" t="s">
        <v>86</v>
      </c>
    </row>
    <row r="63" spans="2:56" ht="10.199999999999999">
      <c r="B63" s="20"/>
      <c r="L63" s="20"/>
      <c r="AZ63" s="93" t="s">
        <v>1210</v>
      </c>
      <c r="BA63" s="93" t="s">
        <v>1</v>
      </c>
      <c r="BB63" s="93" t="s">
        <v>1</v>
      </c>
      <c r="BC63" s="93" t="s">
        <v>1211</v>
      </c>
      <c r="BD63" s="93" t="s">
        <v>86</v>
      </c>
    </row>
    <row r="64" spans="2:56" ht="10.199999999999999">
      <c r="B64" s="20"/>
      <c r="L64" s="20"/>
      <c r="AZ64" s="93" t="s">
        <v>1212</v>
      </c>
      <c r="BA64" s="93" t="s">
        <v>1</v>
      </c>
      <c r="BB64" s="93" t="s">
        <v>1</v>
      </c>
      <c r="BC64" s="93" t="s">
        <v>1213</v>
      </c>
      <c r="BD64" s="93" t="s">
        <v>86</v>
      </c>
    </row>
    <row r="65" spans="2:56" s="1" customFormat="1" ht="13.2">
      <c r="B65" s="32"/>
      <c r="D65" s="41" t="s">
        <v>53</v>
      </c>
      <c r="E65" s="42"/>
      <c r="F65" s="42"/>
      <c r="G65" s="41" t="s">
        <v>54</v>
      </c>
      <c r="H65" s="42"/>
      <c r="I65" s="42"/>
      <c r="J65" s="42"/>
      <c r="K65" s="42"/>
      <c r="L65" s="32"/>
      <c r="AZ65" s="93" t="s">
        <v>1214</v>
      </c>
      <c r="BA65" s="93" t="s">
        <v>1</v>
      </c>
      <c r="BB65" s="93" t="s">
        <v>1</v>
      </c>
      <c r="BC65" s="93" t="s">
        <v>1215</v>
      </c>
      <c r="BD65" s="93" t="s">
        <v>86</v>
      </c>
    </row>
    <row r="66" spans="2:56" ht="10.199999999999999">
      <c r="B66" s="20"/>
      <c r="L66" s="20"/>
      <c r="AZ66" s="93" t="s">
        <v>1216</v>
      </c>
      <c r="BA66" s="93" t="s">
        <v>1</v>
      </c>
      <c r="BB66" s="93" t="s">
        <v>1</v>
      </c>
      <c r="BC66" s="93" t="s">
        <v>1217</v>
      </c>
      <c r="BD66" s="93" t="s">
        <v>86</v>
      </c>
    </row>
    <row r="67" spans="2:56" ht="10.199999999999999">
      <c r="B67" s="20"/>
      <c r="L67" s="20"/>
      <c r="AZ67" s="93" t="s">
        <v>1218</v>
      </c>
      <c r="BA67" s="93" t="s">
        <v>1</v>
      </c>
      <c r="BB67" s="93" t="s">
        <v>1</v>
      </c>
      <c r="BC67" s="93" t="s">
        <v>1219</v>
      </c>
      <c r="BD67" s="93" t="s">
        <v>86</v>
      </c>
    </row>
    <row r="68" spans="2:56" ht="10.199999999999999">
      <c r="B68" s="20"/>
      <c r="L68" s="20"/>
      <c r="AZ68" s="93" t="s">
        <v>1220</v>
      </c>
      <c r="BA68" s="93" t="s">
        <v>1</v>
      </c>
      <c r="BB68" s="93" t="s">
        <v>1</v>
      </c>
      <c r="BC68" s="93" t="s">
        <v>1221</v>
      </c>
      <c r="BD68" s="93" t="s">
        <v>86</v>
      </c>
    </row>
    <row r="69" spans="2:56" ht="10.199999999999999">
      <c r="B69" s="20"/>
      <c r="L69" s="20"/>
      <c r="AZ69" s="93" t="s">
        <v>1222</v>
      </c>
      <c r="BA69" s="93" t="s">
        <v>1</v>
      </c>
      <c r="BB69" s="93" t="s">
        <v>1</v>
      </c>
      <c r="BC69" s="93" t="s">
        <v>1223</v>
      </c>
      <c r="BD69" s="93" t="s">
        <v>86</v>
      </c>
    </row>
    <row r="70" spans="2:56" ht="10.199999999999999">
      <c r="B70" s="20"/>
      <c r="L70" s="20"/>
      <c r="AZ70" s="93" t="s">
        <v>1224</v>
      </c>
      <c r="BA70" s="93" t="s">
        <v>1</v>
      </c>
      <c r="BB70" s="93" t="s">
        <v>1</v>
      </c>
      <c r="BC70" s="93" t="s">
        <v>1225</v>
      </c>
      <c r="BD70" s="93" t="s">
        <v>86</v>
      </c>
    </row>
    <row r="71" spans="2:56" ht="10.199999999999999">
      <c r="B71" s="20"/>
      <c r="L71" s="20"/>
      <c r="AZ71" s="93" t="s">
        <v>1226</v>
      </c>
      <c r="BA71" s="93" t="s">
        <v>1</v>
      </c>
      <c r="BB71" s="93" t="s">
        <v>1</v>
      </c>
      <c r="BC71" s="93" t="s">
        <v>1227</v>
      </c>
      <c r="BD71" s="93" t="s">
        <v>86</v>
      </c>
    </row>
    <row r="72" spans="2:56" ht="10.199999999999999">
      <c r="B72" s="20"/>
      <c r="L72" s="20"/>
      <c r="AZ72" s="93" t="s">
        <v>1228</v>
      </c>
      <c r="BA72" s="93" t="s">
        <v>1</v>
      </c>
      <c r="BB72" s="93" t="s">
        <v>1</v>
      </c>
      <c r="BC72" s="93" t="s">
        <v>1229</v>
      </c>
      <c r="BD72" s="93" t="s">
        <v>86</v>
      </c>
    </row>
    <row r="73" spans="2:56" ht="10.199999999999999">
      <c r="B73" s="20"/>
      <c r="L73" s="20"/>
      <c r="AZ73" s="93" t="s">
        <v>1230</v>
      </c>
      <c r="BA73" s="93" t="s">
        <v>1</v>
      </c>
      <c r="BB73" s="93" t="s">
        <v>1</v>
      </c>
      <c r="BC73" s="93" t="s">
        <v>1231</v>
      </c>
      <c r="BD73" s="93" t="s">
        <v>86</v>
      </c>
    </row>
    <row r="74" spans="2:56" ht="10.199999999999999">
      <c r="B74" s="20"/>
      <c r="L74" s="20"/>
      <c r="AZ74" s="93" t="s">
        <v>1232</v>
      </c>
      <c r="BA74" s="93" t="s">
        <v>1</v>
      </c>
      <c r="BB74" s="93" t="s">
        <v>1</v>
      </c>
      <c r="BC74" s="93" t="s">
        <v>1233</v>
      </c>
      <c r="BD74" s="93" t="s">
        <v>86</v>
      </c>
    </row>
    <row r="75" spans="2:56" ht="10.199999999999999">
      <c r="B75" s="20"/>
      <c r="L75" s="20"/>
      <c r="AZ75" s="93" t="s">
        <v>1234</v>
      </c>
      <c r="BA75" s="93" t="s">
        <v>1</v>
      </c>
      <c r="BB75" s="93" t="s">
        <v>1</v>
      </c>
      <c r="BC75" s="93" t="s">
        <v>1235</v>
      </c>
      <c r="BD75" s="93" t="s">
        <v>86</v>
      </c>
    </row>
    <row r="76" spans="2:56" s="1" customFormat="1" ht="13.2">
      <c r="B76" s="32"/>
      <c r="D76" s="43" t="s">
        <v>51</v>
      </c>
      <c r="E76" s="34"/>
      <c r="F76" s="105" t="s">
        <v>52</v>
      </c>
      <c r="G76" s="43" t="s">
        <v>51</v>
      </c>
      <c r="H76" s="34"/>
      <c r="I76" s="34"/>
      <c r="J76" s="106" t="s">
        <v>52</v>
      </c>
      <c r="K76" s="34"/>
      <c r="L76" s="32"/>
      <c r="AZ76" s="93" t="s">
        <v>1236</v>
      </c>
      <c r="BA76" s="93" t="s">
        <v>1</v>
      </c>
      <c r="BB76" s="93" t="s">
        <v>1</v>
      </c>
      <c r="BC76" s="93" t="s">
        <v>1237</v>
      </c>
      <c r="BD76" s="93" t="s">
        <v>86</v>
      </c>
    </row>
    <row r="77" spans="2:56" s="1" customFormat="1" ht="14.4" customHeight="1">
      <c r="B77" s="44"/>
      <c r="C77" s="45"/>
      <c r="D77" s="45"/>
      <c r="E77" s="45"/>
      <c r="F77" s="45"/>
      <c r="G77" s="45"/>
      <c r="H77" s="45"/>
      <c r="I77" s="45"/>
      <c r="J77" s="45"/>
      <c r="K77" s="45"/>
      <c r="L77" s="32"/>
      <c r="AZ77" s="93" t="s">
        <v>300</v>
      </c>
      <c r="BA77" s="93" t="s">
        <v>1</v>
      </c>
      <c r="BB77" s="93" t="s">
        <v>1</v>
      </c>
      <c r="BC77" s="93" t="s">
        <v>301</v>
      </c>
      <c r="BD77" s="93" t="s">
        <v>86</v>
      </c>
    </row>
    <row r="78" spans="2:56" ht="10.199999999999999">
      <c r="AZ78" s="93" t="s">
        <v>302</v>
      </c>
      <c r="BA78" s="93" t="s">
        <v>1</v>
      </c>
      <c r="BB78" s="93" t="s">
        <v>1</v>
      </c>
      <c r="BC78" s="93" t="s">
        <v>303</v>
      </c>
      <c r="BD78" s="93" t="s">
        <v>86</v>
      </c>
    </row>
    <row r="79" spans="2:56" ht="10.199999999999999">
      <c r="AZ79" s="93" t="s">
        <v>304</v>
      </c>
      <c r="BA79" s="93" t="s">
        <v>1</v>
      </c>
      <c r="BB79" s="93" t="s">
        <v>1</v>
      </c>
      <c r="BC79" s="93" t="s">
        <v>305</v>
      </c>
      <c r="BD79" s="93" t="s">
        <v>86</v>
      </c>
    </row>
    <row r="80" spans="2:56" ht="10.199999999999999">
      <c r="AZ80" s="93" t="s">
        <v>1238</v>
      </c>
      <c r="BA80" s="93" t="s">
        <v>1</v>
      </c>
      <c r="BB80" s="93" t="s">
        <v>1</v>
      </c>
      <c r="BC80" s="93" t="s">
        <v>1239</v>
      </c>
      <c r="BD80" s="93" t="s">
        <v>86</v>
      </c>
    </row>
    <row r="81" spans="2:56" s="1" customFormat="1" ht="6.9" customHeight="1">
      <c r="B81" s="46"/>
      <c r="C81" s="47"/>
      <c r="D81" s="47"/>
      <c r="E81" s="47"/>
      <c r="F81" s="47"/>
      <c r="G81" s="47"/>
      <c r="H81" s="47"/>
      <c r="I81" s="47"/>
      <c r="J81" s="47"/>
      <c r="K81" s="47"/>
      <c r="L81" s="32"/>
      <c r="AZ81" s="93" t="s">
        <v>1240</v>
      </c>
      <c r="BA81" s="93" t="s">
        <v>1</v>
      </c>
      <c r="BB81" s="93" t="s">
        <v>1</v>
      </c>
      <c r="BC81" s="93" t="s">
        <v>1241</v>
      </c>
      <c r="BD81" s="93" t="s">
        <v>86</v>
      </c>
    </row>
    <row r="82" spans="2:56" s="1" customFormat="1" ht="24.9" customHeight="1">
      <c r="B82" s="32"/>
      <c r="C82" s="21" t="s">
        <v>299</v>
      </c>
      <c r="L82" s="32"/>
      <c r="AZ82" s="93" t="s">
        <v>1242</v>
      </c>
      <c r="BA82" s="93" t="s">
        <v>1</v>
      </c>
      <c r="BB82" s="93" t="s">
        <v>1</v>
      </c>
      <c r="BC82" s="93" t="s">
        <v>1243</v>
      </c>
      <c r="BD82" s="93" t="s">
        <v>86</v>
      </c>
    </row>
    <row r="83" spans="2:56" s="1" customFormat="1" ht="6.9" customHeight="1">
      <c r="B83" s="32"/>
      <c r="L83" s="32"/>
      <c r="AZ83" s="93" t="s">
        <v>1244</v>
      </c>
      <c r="BA83" s="93" t="s">
        <v>1</v>
      </c>
      <c r="BB83" s="93" t="s">
        <v>1</v>
      </c>
      <c r="BC83" s="93" t="s">
        <v>1245</v>
      </c>
      <c r="BD83" s="93" t="s">
        <v>86</v>
      </c>
    </row>
    <row r="84" spans="2:56" s="1" customFormat="1" ht="12" customHeight="1">
      <c r="B84" s="32"/>
      <c r="C84" s="27" t="s">
        <v>16</v>
      </c>
      <c r="L84" s="32"/>
      <c r="AZ84" s="93" t="s">
        <v>1246</v>
      </c>
      <c r="BA84" s="93" t="s">
        <v>1</v>
      </c>
      <c r="BB84" s="93" t="s">
        <v>1</v>
      </c>
      <c r="BC84" s="93" t="s">
        <v>1247</v>
      </c>
      <c r="BD84" s="93" t="s">
        <v>86</v>
      </c>
    </row>
    <row r="85" spans="2:56" s="1" customFormat="1" ht="16.5" customHeight="1">
      <c r="B85" s="32"/>
      <c r="E85" s="256" t="str">
        <f>E7</f>
        <v>Rekonstrukce Kounicova domu, Berkova ul. č.p. 100, Česká Lípa</v>
      </c>
      <c r="F85" s="257"/>
      <c r="G85" s="257"/>
      <c r="H85" s="257"/>
      <c r="L85" s="32"/>
      <c r="AZ85" s="93" t="s">
        <v>1248</v>
      </c>
      <c r="BA85" s="93" t="s">
        <v>1</v>
      </c>
      <c r="BB85" s="93" t="s">
        <v>1</v>
      </c>
      <c r="BC85" s="93" t="s">
        <v>1249</v>
      </c>
      <c r="BD85" s="93" t="s">
        <v>86</v>
      </c>
    </row>
    <row r="86" spans="2:56" s="1" customFormat="1" ht="12" customHeight="1">
      <c r="B86" s="32"/>
      <c r="C86" s="27" t="s">
        <v>151</v>
      </c>
      <c r="L86" s="32"/>
      <c r="AZ86" s="93" t="s">
        <v>1250</v>
      </c>
      <c r="BA86" s="93" t="s">
        <v>1</v>
      </c>
      <c r="BB86" s="93" t="s">
        <v>1</v>
      </c>
      <c r="BC86" s="93" t="s">
        <v>1251</v>
      </c>
      <c r="BD86" s="93" t="s">
        <v>86</v>
      </c>
    </row>
    <row r="87" spans="2:56" s="1" customFormat="1" ht="16.5" customHeight="1">
      <c r="B87" s="32"/>
      <c r="E87" s="219" t="str">
        <f>E9</f>
        <v>01 - Stavební část</v>
      </c>
      <c r="F87" s="258"/>
      <c r="G87" s="258"/>
      <c r="H87" s="258"/>
      <c r="L87" s="32"/>
      <c r="AZ87" s="93" t="s">
        <v>1252</v>
      </c>
      <c r="BA87" s="93" t="s">
        <v>1</v>
      </c>
      <c r="BB87" s="93" t="s">
        <v>1</v>
      </c>
      <c r="BC87" s="93" t="s">
        <v>1253</v>
      </c>
      <c r="BD87" s="93" t="s">
        <v>86</v>
      </c>
    </row>
    <row r="88" spans="2:56" s="1" customFormat="1" ht="6.9" customHeight="1">
      <c r="B88" s="32"/>
      <c r="L88" s="32"/>
      <c r="AZ88" s="93" t="s">
        <v>308</v>
      </c>
      <c r="BA88" s="93" t="s">
        <v>1</v>
      </c>
      <c r="BB88" s="93" t="s">
        <v>1</v>
      </c>
      <c r="BC88" s="93" t="s">
        <v>1254</v>
      </c>
      <c r="BD88" s="93" t="s">
        <v>86</v>
      </c>
    </row>
    <row r="89" spans="2:56" s="1" customFormat="1" ht="12" customHeight="1">
      <c r="B89" s="32"/>
      <c r="C89" s="27" t="s">
        <v>20</v>
      </c>
      <c r="F89" s="25" t="str">
        <f>F12</f>
        <v>Berkova ul. č.p. 100</v>
      </c>
      <c r="I89" s="27" t="s">
        <v>22</v>
      </c>
      <c r="J89" s="52" t="str">
        <f>IF(J12="","",J12)</f>
        <v>5. 12. 2022</v>
      </c>
      <c r="L89" s="32"/>
      <c r="AZ89" s="93" t="s">
        <v>310</v>
      </c>
      <c r="BA89" s="93" t="s">
        <v>1</v>
      </c>
      <c r="BB89" s="93" t="s">
        <v>1</v>
      </c>
      <c r="BC89" s="93" t="s">
        <v>1255</v>
      </c>
      <c r="BD89" s="93" t="s">
        <v>86</v>
      </c>
    </row>
    <row r="90" spans="2:56" s="1" customFormat="1" ht="6.9" customHeight="1">
      <c r="B90" s="32"/>
      <c r="L90" s="32"/>
      <c r="AZ90" s="93" t="s">
        <v>1256</v>
      </c>
      <c r="BA90" s="93" t="s">
        <v>1</v>
      </c>
      <c r="BB90" s="93" t="s">
        <v>1</v>
      </c>
      <c r="BC90" s="93" t="s">
        <v>1257</v>
      </c>
      <c r="BD90" s="93" t="s">
        <v>86</v>
      </c>
    </row>
    <row r="91" spans="2:56" s="1" customFormat="1" ht="25.65" customHeight="1">
      <c r="B91" s="32"/>
      <c r="C91" s="27" t="s">
        <v>24</v>
      </c>
      <c r="F91" s="25" t="str">
        <f>E15</f>
        <v>Město Česká Lípa</v>
      </c>
      <c r="I91" s="27" t="s">
        <v>30</v>
      </c>
      <c r="J91" s="30" t="str">
        <f>E21</f>
        <v>DigiTry Art Technologies s.r.o.</v>
      </c>
      <c r="L91" s="32"/>
      <c r="AZ91" s="93" t="s">
        <v>1258</v>
      </c>
      <c r="BA91" s="93" t="s">
        <v>1</v>
      </c>
      <c r="BB91" s="93" t="s">
        <v>1</v>
      </c>
      <c r="BC91" s="93" t="s">
        <v>1259</v>
      </c>
      <c r="BD91" s="93" t="s">
        <v>86</v>
      </c>
    </row>
    <row r="92" spans="2:56" s="1" customFormat="1" ht="15.15" customHeight="1">
      <c r="B92" s="32"/>
      <c r="C92" s="27" t="s">
        <v>28</v>
      </c>
      <c r="F92" s="25" t="str">
        <f>IF(E18="","",E18)</f>
        <v>Vyplň údaj</v>
      </c>
      <c r="I92" s="27" t="s">
        <v>33</v>
      </c>
      <c r="J92" s="30" t="str">
        <f>E24</f>
        <v>Ing. Jan Duben</v>
      </c>
      <c r="L92" s="32"/>
      <c r="AZ92" s="93" t="s">
        <v>1260</v>
      </c>
      <c r="BA92" s="93" t="s">
        <v>1</v>
      </c>
      <c r="BB92" s="93" t="s">
        <v>1</v>
      </c>
      <c r="BC92" s="93" t="s">
        <v>1261</v>
      </c>
      <c r="BD92" s="93" t="s">
        <v>86</v>
      </c>
    </row>
    <row r="93" spans="2:56" s="1" customFormat="1" ht="10.35" customHeight="1">
      <c r="B93" s="32"/>
      <c r="L93" s="32"/>
      <c r="AZ93" s="93" t="s">
        <v>1262</v>
      </c>
      <c r="BA93" s="93" t="s">
        <v>1</v>
      </c>
      <c r="BB93" s="93" t="s">
        <v>1</v>
      </c>
      <c r="BC93" s="93" t="s">
        <v>1263</v>
      </c>
      <c r="BD93" s="93" t="s">
        <v>86</v>
      </c>
    </row>
    <row r="94" spans="2:56" s="1" customFormat="1" ht="29.25" customHeight="1">
      <c r="B94" s="32"/>
      <c r="C94" s="107" t="s">
        <v>314</v>
      </c>
      <c r="D94" s="99"/>
      <c r="E94" s="99"/>
      <c r="F94" s="99"/>
      <c r="G94" s="99"/>
      <c r="H94" s="99"/>
      <c r="I94" s="99"/>
      <c r="J94" s="108" t="s">
        <v>315</v>
      </c>
      <c r="K94" s="99"/>
      <c r="L94" s="32"/>
      <c r="AZ94" s="93" t="s">
        <v>1264</v>
      </c>
      <c r="BA94" s="93" t="s">
        <v>1</v>
      </c>
      <c r="BB94" s="93" t="s">
        <v>1</v>
      </c>
      <c r="BC94" s="93" t="s">
        <v>1265</v>
      </c>
      <c r="BD94" s="93" t="s">
        <v>86</v>
      </c>
    </row>
    <row r="95" spans="2:56" s="1" customFormat="1" ht="10.35" customHeight="1">
      <c r="B95" s="32"/>
      <c r="L95" s="32"/>
      <c r="AZ95" s="93" t="s">
        <v>1266</v>
      </c>
      <c r="BA95" s="93" t="s">
        <v>1</v>
      </c>
      <c r="BB95" s="93" t="s">
        <v>1</v>
      </c>
      <c r="BC95" s="93" t="s">
        <v>1267</v>
      </c>
      <c r="BD95" s="93" t="s">
        <v>86</v>
      </c>
    </row>
    <row r="96" spans="2:56" s="1" customFormat="1" ht="22.8" customHeight="1">
      <c r="B96" s="32"/>
      <c r="C96" s="109" t="s">
        <v>316</v>
      </c>
      <c r="J96" s="66">
        <f>J144</f>
        <v>0</v>
      </c>
      <c r="L96" s="32"/>
      <c r="AU96" s="17" t="s">
        <v>317</v>
      </c>
      <c r="AZ96" s="93" t="s">
        <v>1268</v>
      </c>
      <c r="BA96" s="93" t="s">
        <v>1</v>
      </c>
      <c r="BB96" s="93" t="s">
        <v>1</v>
      </c>
      <c r="BC96" s="93" t="s">
        <v>1269</v>
      </c>
      <c r="BD96" s="93" t="s">
        <v>86</v>
      </c>
    </row>
    <row r="97" spans="2:56" s="8" customFormat="1" ht="24.9" customHeight="1">
      <c r="B97" s="110"/>
      <c r="D97" s="111" t="s">
        <v>318</v>
      </c>
      <c r="E97" s="112"/>
      <c r="F97" s="112"/>
      <c r="G97" s="112"/>
      <c r="H97" s="112"/>
      <c r="I97" s="112"/>
      <c r="J97" s="113">
        <f>J145</f>
        <v>0</v>
      </c>
      <c r="L97" s="110"/>
      <c r="AZ97" s="185" t="s">
        <v>1270</v>
      </c>
      <c r="BA97" s="185" t="s">
        <v>1</v>
      </c>
      <c r="BB97" s="185" t="s">
        <v>1</v>
      </c>
      <c r="BC97" s="185" t="s">
        <v>1271</v>
      </c>
      <c r="BD97" s="185" t="s">
        <v>86</v>
      </c>
    </row>
    <row r="98" spans="2:56" s="9" customFormat="1" ht="19.95" customHeight="1">
      <c r="B98" s="114"/>
      <c r="D98" s="115" t="s">
        <v>319</v>
      </c>
      <c r="E98" s="116"/>
      <c r="F98" s="116"/>
      <c r="G98" s="116"/>
      <c r="H98" s="116"/>
      <c r="I98" s="116"/>
      <c r="J98" s="117">
        <f>J146</f>
        <v>0</v>
      </c>
      <c r="L98" s="114"/>
      <c r="AZ98" s="186" t="s">
        <v>1272</v>
      </c>
      <c r="BA98" s="186" t="s">
        <v>1</v>
      </c>
      <c r="BB98" s="186" t="s">
        <v>1</v>
      </c>
      <c r="BC98" s="186" t="s">
        <v>1273</v>
      </c>
      <c r="BD98" s="186" t="s">
        <v>86</v>
      </c>
    </row>
    <row r="99" spans="2:56" s="9" customFormat="1" ht="19.95" customHeight="1">
      <c r="B99" s="114"/>
      <c r="D99" s="115" t="s">
        <v>1274</v>
      </c>
      <c r="E99" s="116"/>
      <c r="F99" s="116"/>
      <c r="G99" s="116"/>
      <c r="H99" s="116"/>
      <c r="I99" s="116"/>
      <c r="J99" s="117">
        <f>J198</f>
        <v>0</v>
      </c>
      <c r="L99" s="114"/>
      <c r="AZ99" s="186" t="s">
        <v>1275</v>
      </c>
      <c r="BA99" s="186" t="s">
        <v>1</v>
      </c>
      <c r="BB99" s="186" t="s">
        <v>1</v>
      </c>
      <c r="BC99" s="186" t="s">
        <v>1276</v>
      </c>
      <c r="BD99" s="186" t="s">
        <v>86</v>
      </c>
    </row>
    <row r="100" spans="2:56" s="9" customFormat="1" ht="19.95" customHeight="1">
      <c r="B100" s="114"/>
      <c r="D100" s="115" t="s">
        <v>1277</v>
      </c>
      <c r="E100" s="116"/>
      <c r="F100" s="116"/>
      <c r="G100" s="116"/>
      <c r="H100" s="116"/>
      <c r="I100" s="116"/>
      <c r="J100" s="117">
        <f>J261</f>
        <v>0</v>
      </c>
      <c r="L100" s="114"/>
      <c r="AZ100" s="186" t="s">
        <v>1278</v>
      </c>
      <c r="BA100" s="186" t="s">
        <v>1</v>
      </c>
      <c r="BB100" s="186" t="s">
        <v>1</v>
      </c>
      <c r="BC100" s="186" t="s">
        <v>1279</v>
      </c>
      <c r="BD100" s="186" t="s">
        <v>86</v>
      </c>
    </row>
    <row r="101" spans="2:56" s="9" customFormat="1" ht="19.95" customHeight="1">
      <c r="B101" s="114"/>
      <c r="D101" s="115" t="s">
        <v>1280</v>
      </c>
      <c r="E101" s="116"/>
      <c r="F101" s="116"/>
      <c r="G101" s="116"/>
      <c r="H101" s="116"/>
      <c r="I101" s="116"/>
      <c r="J101" s="117">
        <f>J505</f>
        <v>0</v>
      </c>
      <c r="L101" s="114"/>
      <c r="AZ101" s="186" t="s">
        <v>1281</v>
      </c>
      <c r="BA101" s="186" t="s">
        <v>1</v>
      </c>
      <c r="BB101" s="186" t="s">
        <v>1</v>
      </c>
      <c r="BC101" s="186" t="s">
        <v>1282</v>
      </c>
      <c r="BD101" s="186" t="s">
        <v>86</v>
      </c>
    </row>
    <row r="102" spans="2:56" s="9" customFormat="1" ht="19.95" customHeight="1">
      <c r="B102" s="114"/>
      <c r="D102" s="115" t="s">
        <v>1283</v>
      </c>
      <c r="E102" s="116"/>
      <c r="F102" s="116"/>
      <c r="G102" s="116"/>
      <c r="H102" s="116"/>
      <c r="I102" s="116"/>
      <c r="J102" s="117">
        <f>J810</f>
        <v>0</v>
      </c>
      <c r="L102" s="114"/>
      <c r="AZ102" s="186" t="s">
        <v>1284</v>
      </c>
      <c r="BA102" s="186" t="s">
        <v>1</v>
      </c>
      <c r="BB102" s="186" t="s">
        <v>1</v>
      </c>
      <c r="BC102" s="186" t="s">
        <v>1285</v>
      </c>
      <c r="BD102" s="186" t="s">
        <v>86</v>
      </c>
    </row>
    <row r="103" spans="2:56" s="9" customFormat="1" ht="19.95" customHeight="1">
      <c r="B103" s="114"/>
      <c r="D103" s="115" t="s">
        <v>1286</v>
      </c>
      <c r="E103" s="116"/>
      <c r="F103" s="116"/>
      <c r="G103" s="116"/>
      <c r="H103" s="116"/>
      <c r="I103" s="116"/>
      <c r="J103" s="117">
        <f>J843</f>
        <v>0</v>
      </c>
      <c r="L103" s="114"/>
      <c r="AZ103" s="186" t="s">
        <v>1287</v>
      </c>
      <c r="BA103" s="186" t="s">
        <v>1</v>
      </c>
      <c r="BB103" s="186" t="s">
        <v>1</v>
      </c>
      <c r="BC103" s="186" t="s">
        <v>1288</v>
      </c>
      <c r="BD103" s="186" t="s">
        <v>86</v>
      </c>
    </row>
    <row r="104" spans="2:56" s="9" customFormat="1" ht="19.95" customHeight="1">
      <c r="B104" s="114"/>
      <c r="D104" s="115" t="s">
        <v>321</v>
      </c>
      <c r="E104" s="116"/>
      <c r="F104" s="116"/>
      <c r="G104" s="116"/>
      <c r="H104" s="116"/>
      <c r="I104" s="116"/>
      <c r="J104" s="117">
        <f>J1096</f>
        <v>0</v>
      </c>
      <c r="L104" s="114"/>
      <c r="AZ104" s="186" t="s">
        <v>1289</v>
      </c>
      <c r="BA104" s="186" t="s">
        <v>1</v>
      </c>
      <c r="BB104" s="186" t="s">
        <v>1</v>
      </c>
      <c r="BC104" s="186" t="s">
        <v>1290</v>
      </c>
      <c r="BD104" s="186" t="s">
        <v>86</v>
      </c>
    </row>
    <row r="105" spans="2:56" s="9" customFormat="1" ht="19.95" customHeight="1">
      <c r="B105" s="114"/>
      <c r="D105" s="115" t="s">
        <v>322</v>
      </c>
      <c r="E105" s="116"/>
      <c r="F105" s="116"/>
      <c r="G105" s="116"/>
      <c r="H105" s="116"/>
      <c r="I105" s="116"/>
      <c r="J105" s="117">
        <f>J1223</f>
        <v>0</v>
      </c>
      <c r="L105" s="114"/>
      <c r="AZ105" s="186" t="s">
        <v>1291</v>
      </c>
      <c r="BA105" s="186" t="s">
        <v>1</v>
      </c>
      <c r="BB105" s="186" t="s">
        <v>1</v>
      </c>
      <c r="BC105" s="186" t="s">
        <v>1292</v>
      </c>
      <c r="BD105" s="186" t="s">
        <v>86</v>
      </c>
    </row>
    <row r="106" spans="2:56" s="9" customFormat="1" ht="19.95" customHeight="1">
      <c r="B106" s="114"/>
      <c r="D106" s="115" t="s">
        <v>323</v>
      </c>
      <c r="E106" s="116"/>
      <c r="F106" s="116"/>
      <c r="G106" s="116"/>
      <c r="H106" s="116"/>
      <c r="I106" s="116"/>
      <c r="J106" s="117">
        <f>J1233</f>
        <v>0</v>
      </c>
      <c r="L106" s="114"/>
      <c r="AZ106" s="186" t="s">
        <v>1293</v>
      </c>
      <c r="BA106" s="186" t="s">
        <v>1</v>
      </c>
      <c r="BB106" s="186" t="s">
        <v>1</v>
      </c>
      <c r="BC106" s="186" t="s">
        <v>1294</v>
      </c>
      <c r="BD106" s="186" t="s">
        <v>86</v>
      </c>
    </row>
    <row r="107" spans="2:56" s="8" customFormat="1" ht="24.9" customHeight="1">
      <c r="B107" s="110"/>
      <c r="D107" s="111" t="s">
        <v>324</v>
      </c>
      <c r="E107" s="112"/>
      <c r="F107" s="112"/>
      <c r="G107" s="112"/>
      <c r="H107" s="112"/>
      <c r="I107" s="112"/>
      <c r="J107" s="113">
        <f>J1236</f>
        <v>0</v>
      </c>
      <c r="L107" s="110"/>
      <c r="AZ107" s="185" t="s">
        <v>1295</v>
      </c>
      <c r="BA107" s="185" t="s">
        <v>1</v>
      </c>
      <c r="BB107" s="185" t="s">
        <v>1</v>
      </c>
      <c r="BC107" s="185" t="s">
        <v>1296</v>
      </c>
      <c r="BD107" s="185" t="s">
        <v>86</v>
      </c>
    </row>
    <row r="108" spans="2:56" s="9" customFormat="1" ht="19.95" customHeight="1">
      <c r="B108" s="114"/>
      <c r="D108" s="115" t="s">
        <v>1297</v>
      </c>
      <c r="E108" s="116"/>
      <c r="F108" s="116"/>
      <c r="G108" s="116"/>
      <c r="H108" s="116"/>
      <c r="I108" s="116"/>
      <c r="J108" s="117">
        <f>J1237</f>
        <v>0</v>
      </c>
      <c r="L108" s="114"/>
      <c r="AZ108" s="186" t="s">
        <v>1298</v>
      </c>
      <c r="BA108" s="186" t="s">
        <v>1</v>
      </c>
      <c r="BB108" s="186" t="s">
        <v>1</v>
      </c>
      <c r="BC108" s="186" t="s">
        <v>1299</v>
      </c>
      <c r="BD108" s="186" t="s">
        <v>86</v>
      </c>
    </row>
    <row r="109" spans="2:56" s="9" customFormat="1" ht="19.95" customHeight="1">
      <c r="B109" s="114"/>
      <c r="D109" s="115" t="s">
        <v>1300</v>
      </c>
      <c r="E109" s="116"/>
      <c r="F109" s="116"/>
      <c r="G109" s="116"/>
      <c r="H109" s="116"/>
      <c r="I109" s="116"/>
      <c r="J109" s="117">
        <f>J1264</f>
        <v>0</v>
      </c>
      <c r="L109" s="114"/>
      <c r="AZ109" s="186" t="s">
        <v>1301</v>
      </c>
      <c r="BA109" s="186" t="s">
        <v>1</v>
      </c>
      <c r="BB109" s="186" t="s">
        <v>1</v>
      </c>
      <c r="BC109" s="186" t="s">
        <v>1302</v>
      </c>
      <c r="BD109" s="186" t="s">
        <v>86</v>
      </c>
    </row>
    <row r="110" spans="2:56" s="9" customFormat="1" ht="19.95" customHeight="1">
      <c r="B110" s="114"/>
      <c r="D110" s="115" t="s">
        <v>1303</v>
      </c>
      <c r="E110" s="116"/>
      <c r="F110" s="116"/>
      <c r="G110" s="116"/>
      <c r="H110" s="116"/>
      <c r="I110" s="116"/>
      <c r="J110" s="117">
        <f>J1367</f>
        <v>0</v>
      </c>
      <c r="L110" s="114"/>
      <c r="AZ110" s="186" t="s">
        <v>1304</v>
      </c>
      <c r="BA110" s="186" t="s">
        <v>1</v>
      </c>
      <c r="BB110" s="186" t="s">
        <v>1</v>
      </c>
      <c r="BC110" s="186" t="s">
        <v>1305</v>
      </c>
      <c r="BD110" s="186" t="s">
        <v>86</v>
      </c>
    </row>
    <row r="111" spans="2:56" s="9" customFormat="1" ht="19.95" customHeight="1">
      <c r="B111" s="114"/>
      <c r="D111" s="115" t="s">
        <v>326</v>
      </c>
      <c r="E111" s="116"/>
      <c r="F111" s="116"/>
      <c r="G111" s="116"/>
      <c r="H111" s="116"/>
      <c r="I111" s="116"/>
      <c r="J111" s="117">
        <f>J1378</f>
        <v>0</v>
      </c>
      <c r="L111" s="114"/>
    </row>
    <row r="112" spans="2:56" s="9" customFormat="1" ht="19.95" customHeight="1">
      <c r="B112" s="114"/>
      <c r="D112" s="115" t="s">
        <v>327</v>
      </c>
      <c r="E112" s="116"/>
      <c r="F112" s="116"/>
      <c r="G112" s="116"/>
      <c r="H112" s="116"/>
      <c r="I112" s="116"/>
      <c r="J112" s="117">
        <f>J1690</f>
        <v>0</v>
      </c>
      <c r="L112" s="114"/>
    </row>
    <row r="113" spans="2:12" s="9" customFormat="1" ht="19.95" customHeight="1">
      <c r="B113" s="114"/>
      <c r="D113" s="115" t="s">
        <v>328</v>
      </c>
      <c r="E113" s="116"/>
      <c r="F113" s="116"/>
      <c r="G113" s="116"/>
      <c r="H113" s="116"/>
      <c r="I113" s="116"/>
      <c r="J113" s="117">
        <f>J1886</f>
        <v>0</v>
      </c>
      <c r="L113" s="114"/>
    </row>
    <row r="114" spans="2:12" s="9" customFormat="1" ht="19.95" customHeight="1">
      <c r="B114" s="114"/>
      <c r="D114" s="115" t="s">
        <v>329</v>
      </c>
      <c r="E114" s="116"/>
      <c r="F114" s="116"/>
      <c r="G114" s="116"/>
      <c r="H114" s="116"/>
      <c r="I114" s="116"/>
      <c r="J114" s="117">
        <f>J1954</f>
        <v>0</v>
      </c>
      <c r="L114" s="114"/>
    </row>
    <row r="115" spans="2:12" s="9" customFormat="1" ht="19.95" customHeight="1">
      <c r="B115" s="114"/>
      <c r="D115" s="115" t="s">
        <v>330</v>
      </c>
      <c r="E115" s="116"/>
      <c r="F115" s="116"/>
      <c r="G115" s="116"/>
      <c r="H115" s="116"/>
      <c r="I115" s="116"/>
      <c r="J115" s="117">
        <f>J1991</f>
        <v>0</v>
      </c>
      <c r="L115" s="114"/>
    </row>
    <row r="116" spans="2:12" s="9" customFormat="1" ht="19.95" customHeight="1">
      <c r="B116" s="114"/>
      <c r="D116" s="115" t="s">
        <v>331</v>
      </c>
      <c r="E116" s="116"/>
      <c r="F116" s="116"/>
      <c r="G116" s="116"/>
      <c r="H116" s="116"/>
      <c r="I116" s="116"/>
      <c r="J116" s="117">
        <f>J3026</f>
        <v>0</v>
      </c>
      <c r="L116" s="114"/>
    </row>
    <row r="117" spans="2:12" s="9" customFormat="1" ht="19.95" customHeight="1">
      <c r="B117" s="114"/>
      <c r="D117" s="115" t="s">
        <v>332</v>
      </c>
      <c r="E117" s="116"/>
      <c r="F117" s="116"/>
      <c r="G117" s="116"/>
      <c r="H117" s="116"/>
      <c r="I117" s="116"/>
      <c r="J117" s="117">
        <f>J3103</f>
        <v>0</v>
      </c>
      <c r="L117" s="114"/>
    </row>
    <row r="118" spans="2:12" s="9" customFormat="1" ht="19.95" customHeight="1">
      <c r="B118" s="114"/>
      <c r="D118" s="115" t="s">
        <v>1306</v>
      </c>
      <c r="E118" s="116"/>
      <c r="F118" s="116"/>
      <c r="G118" s="116"/>
      <c r="H118" s="116"/>
      <c r="I118" s="116"/>
      <c r="J118" s="117">
        <f>J3133</f>
        <v>0</v>
      </c>
      <c r="L118" s="114"/>
    </row>
    <row r="119" spans="2:12" s="9" customFormat="1" ht="19.95" customHeight="1">
      <c r="B119" s="114"/>
      <c r="D119" s="115" t="s">
        <v>1307</v>
      </c>
      <c r="E119" s="116"/>
      <c r="F119" s="116"/>
      <c r="G119" s="116"/>
      <c r="H119" s="116"/>
      <c r="I119" s="116"/>
      <c r="J119" s="117">
        <f>J3169</f>
        <v>0</v>
      </c>
      <c r="L119" s="114"/>
    </row>
    <row r="120" spans="2:12" s="9" customFormat="1" ht="19.95" customHeight="1">
      <c r="B120" s="114"/>
      <c r="D120" s="115" t="s">
        <v>333</v>
      </c>
      <c r="E120" s="116"/>
      <c r="F120" s="116"/>
      <c r="G120" s="116"/>
      <c r="H120" s="116"/>
      <c r="I120" s="116"/>
      <c r="J120" s="117">
        <f>J3182</f>
        <v>0</v>
      </c>
      <c r="L120" s="114"/>
    </row>
    <row r="121" spans="2:12" s="9" customFormat="1" ht="19.95" customHeight="1">
      <c r="B121" s="114"/>
      <c r="D121" s="115" t="s">
        <v>1308</v>
      </c>
      <c r="E121" s="116"/>
      <c r="F121" s="116"/>
      <c r="G121" s="116"/>
      <c r="H121" s="116"/>
      <c r="I121" s="116"/>
      <c r="J121" s="117">
        <f>J3210</f>
        <v>0</v>
      </c>
      <c r="L121" s="114"/>
    </row>
    <row r="122" spans="2:12" s="9" customFormat="1" ht="19.95" customHeight="1">
      <c r="B122" s="114"/>
      <c r="D122" s="115" t="s">
        <v>334</v>
      </c>
      <c r="E122" s="116"/>
      <c r="F122" s="116"/>
      <c r="G122" s="116"/>
      <c r="H122" s="116"/>
      <c r="I122" s="116"/>
      <c r="J122" s="117">
        <f>J3379</f>
        <v>0</v>
      </c>
      <c r="L122" s="114"/>
    </row>
    <row r="123" spans="2:12" s="9" customFormat="1" ht="19.95" customHeight="1">
      <c r="B123" s="114"/>
      <c r="D123" s="115" t="s">
        <v>1309</v>
      </c>
      <c r="E123" s="116"/>
      <c r="F123" s="116"/>
      <c r="G123" s="116"/>
      <c r="H123" s="116"/>
      <c r="I123" s="116"/>
      <c r="J123" s="117">
        <f>J3398</f>
        <v>0</v>
      </c>
      <c r="L123" s="114"/>
    </row>
    <row r="124" spans="2:12" s="9" customFormat="1" ht="19.95" customHeight="1">
      <c r="B124" s="114"/>
      <c r="D124" s="115" t="s">
        <v>1310</v>
      </c>
      <c r="E124" s="116"/>
      <c r="F124" s="116"/>
      <c r="G124" s="116"/>
      <c r="H124" s="116"/>
      <c r="I124" s="116"/>
      <c r="J124" s="117">
        <f>J3437</f>
        <v>0</v>
      </c>
      <c r="L124" s="114"/>
    </row>
    <row r="125" spans="2:12" s="1" customFormat="1" ht="21.75" customHeight="1">
      <c r="B125" s="32"/>
      <c r="L125" s="32"/>
    </row>
    <row r="126" spans="2:12" s="1" customFormat="1" ht="6.9" customHeight="1">
      <c r="B126" s="44"/>
      <c r="C126" s="45"/>
      <c r="D126" s="45"/>
      <c r="E126" s="45"/>
      <c r="F126" s="45"/>
      <c r="G126" s="45"/>
      <c r="H126" s="45"/>
      <c r="I126" s="45"/>
      <c r="J126" s="45"/>
      <c r="K126" s="45"/>
      <c r="L126" s="32"/>
    </row>
    <row r="130" spans="2:63" s="1" customFormat="1" ht="6.9" customHeight="1">
      <c r="B130" s="46"/>
      <c r="C130" s="47"/>
      <c r="D130" s="47"/>
      <c r="E130" s="47"/>
      <c r="F130" s="47"/>
      <c r="G130" s="47"/>
      <c r="H130" s="47"/>
      <c r="I130" s="47"/>
      <c r="J130" s="47"/>
      <c r="K130" s="47"/>
      <c r="L130" s="32"/>
    </row>
    <row r="131" spans="2:63" s="1" customFormat="1" ht="24.9" customHeight="1">
      <c r="B131" s="32"/>
      <c r="C131" s="21" t="s">
        <v>335</v>
      </c>
      <c r="L131" s="32"/>
    </row>
    <row r="132" spans="2:63" s="1" customFormat="1" ht="6.9" customHeight="1">
      <c r="B132" s="32"/>
      <c r="L132" s="32"/>
    </row>
    <row r="133" spans="2:63" s="1" customFormat="1" ht="12" customHeight="1">
      <c r="B133" s="32"/>
      <c r="C133" s="27" t="s">
        <v>16</v>
      </c>
      <c r="L133" s="32"/>
    </row>
    <row r="134" spans="2:63" s="1" customFormat="1" ht="16.5" customHeight="1">
      <c r="B134" s="32"/>
      <c r="E134" s="256" t="str">
        <f>E7</f>
        <v>Rekonstrukce Kounicova domu, Berkova ul. č.p. 100, Česká Lípa</v>
      </c>
      <c r="F134" s="257"/>
      <c r="G134" s="257"/>
      <c r="H134" s="257"/>
      <c r="L134" s="32"/>
    </row>
    <row r="135" spans="2:63" s="1" customFormat="1" ht="12" customHeight="1">
      <c r="B135" s="32"/>
      <c r="C135" s="27" t="s">
        <v>151</v>
      </c>
      <c r="L135" s="32"/>
    </row>
    <row r="136" spans="2:63" s="1" customFormat="1" ht="16.5" customHeight="1">
      <c r="B136" s="32"/>
      <c r="E136" s="219" t="str">
        <f>E9</f>
        <v>01 - Stavební část</v>
      </c>
      <c r="F136" s="258"/>
      <c r="G136" s="258"/>
      <c r="H136" s="258"/>
      <c r="L136" s="32"/>
    </row>
    <row r="137" spans="2:63" s="1" customFormat="1" ht="6.9" customHeight="1">
      <c r="B137" s="32"/>
      <c r="L137" s="32"/>
    </row>
    <row r="138" spans="2:63" s="1" customFormat="1" ht="12" customHeight="1">
      <c r="B138" s="32"/>
      <c r="C138" s="27" t="s">
        <v>20</v>
      </c>
      <c r="F138" s="25" t="str">
        <f>F12</f>
        <v>Berkova ul. č.p. 100</v>
      </c>
      <c r="I138" s="27" t="s">
        <v>22</v>
      </c>
      <c r="J138" s="52" t="str">
        <f>IF(J12="","",J12)</f>
        <v>5. 12. 2022</v>
      </c>
      <c r="L138" s="32"/>
    </row>
    <row r="139" spans="2:63" s="1" customFormat="1" ht="6.9" customHeight="1">
      <c r="B139" s="32"/>
      <c r="L139" s="32"/>
    </row>
    <row r="140" spans="2:63" s="1" customFormat="1" ht="25.65" customHeight="1">
      <c r="B140" s="32"/>
      <c r="C140" s="27" t="s">
        <v>24</v>
      </c>
      <c r="F140" s="25" t="str">
        <f>E15</f>
        <v>Město Česká Lípa</v>
      </c>
      <c r="I140" s="27" t="s">
        <v>30</v>
      </c>
      <c r="J140" s="30" t="str">
        <f>E21</f>
        <v>DigiTry Art Technologies s.r.o.</v>
      </c>
      <c r="L140" s="32"/>
    </row>
    <row r="141" spans="2:63" s="1" customFormat="1" ht="15.15" customHeight="1">
      <c r="B141" s="32"/>
      <c r="C141" s="27" t="s">
        <v>28</v>
      </c>
      <c r="F141" s="25" t="str">
        <f>IF(E18="","",E18)</f>
        <v>Vyplň údaj</v>
      </c>
      <c r="I141" s="27" t="s">
        <v>33</v>
      </c>
      <c r="J141" s="30" t="str">
        <f>E24</f>
        <v>Ing. Jan Duben</v>
      </c>
      <c r="L141" s="32"/>
    </row>
    <row r="142" spans="2:63" s="1" customFormat="1" ht="10.35" customHeight="1">
      <c r="B142" s="32"/>
      <c r="L142" s="32"/>
    </row>
    <row r="143" spans="2:63" s="10" customFormat="1" ht="29.25" customHeight="1">
      <c r="B143" s="118"/>
      <c r="C143" s="119" t="s">
        <v>336</v>
      </c>
      <c r="D143" s="120" t="s">
        <v>61</v>
      </c>
      <c r="E143" s="120" t="s">
        <v>57</v>
      </c>
      <c r="F143" s="120" t="s">
        <v>58</v>
      </c>
      <c r="G143" s="120" t="s">
        <v>337</v>
      </c>
      <c r="H143" s="120" t="s">
        <v>338</v>
      </c>
      <c r="I143" s="120" t="s">
        <v>339</v>
      </c>
      <c r="J143" s="120" t="s">
        <v>315</v>
      </c>
      <c r="K143" s="121" t="s">
        <v>340</v>
      </c>
      <c r="L143" s="118"/>
      <c r="M143" s="59" t="s">
        <v>1</v>
      </c>
      <c r="N143" s="60" t="s">
        <v>40</v>
      </c>
      <c r="O143" s="60" t="s">
        <v>341</v>
      </c>
      <c r="P143" s="60" t="s">
        <v>342</v>
      </c>
      <c r="Q143" s="60" t="s">
        <v>343</v>
      </c>
      <c r="R143" s="60" t="s">
        <v>344</v>
      </c>
      <c r="S143" s="60" t="s">
        <v>345</v>
      </c>
      <c r="T143" s="61" t="s">
        <v>346</v>
      </c>
    </row>
    <row r="144" spans="2:63" s="1" customFormat="1" ht="22.8" customHeight="1">
      <c r="B144" s="32"/>
      <c r="C144" s="64" t="s">
        <v>347</v>
      </c>
      <c r="J144" s="122">
        <f>BK144</f>
        <v>0</v>
      </c>
      <c r="L144" s="32"/>
      <c r="M144" s="62"/>
      <c r="N144" s="53"/>
      <c r="O144" s="53"/>
      <c r="P144" s="123">
        <f>P145+P1236</f>
        <v>0</v>
      </c>
      <c r="Q144" s="53"/>
      <c r="R144" s="123">
        <f>R145+R1236</f>
        <v>3665.1274628600004</v>
      </c>
      <c r="S144" s="53"/>
      <c r="T144" s="124">
        <f>T145+T1236</f>
        <v>74.157968000000011</v>
      </c>
      <c r="AT144" s="17" t="s">
        <v>75</v>
      </c>
      <c r="AU144" s="17" t="s">
        <v>317</v>
      </c>
      <c r="BK144" s="125">
        <f>BK145+BK1236</f>
        <v>0</v>
      </c>
    </row>
    <row r="145" spans="2:65" s="11" customFormat="1" ht="25.95" customHeight="1">
      <c r="B145" s="126"/>
      <c r="D145" s="127" t="s">
        <v>75</v>
      </c>
      <c r="E145" s="128" t="s">
        <v>348</v>
      </c>
      <c r="F145" s="128" t="s">
        <v>349</v>
      </c>
      <c r="I145" s="129"/>
      <c r="J145" s="130">
        <f>BK145</f>
        <v>0</v>
      </c>
      <c r="L145" s="126"/>
      <c r="M145" s="131"/>
      <c r="P145" s="132">
        <f>P146+P198+P261+P505+P810+P843+P1096+P1223+P1233</f>
        <v>0</v>
      </c>
      <c r="R145" s="132">
        <f>R146+R198+R261+R505+R810+R843+R1096+R1223+R1233</f>
        <v>2516.3119645000002</v>
      </c>
      <c r="T145" s="133">
        <f>T146+T198+T261+T505+T810+T843+T1096+T1223+T1233</f>
        <v>74.148368000000005</v>
      </c>
      <c r="AR145" s="127" t="s">
        <v>84</v>
      </c>
      <c r="AT145" s="134" t="s">
        <v>75</v>
      </c>
      <c r="AU145" s="134" t="s">
        <v>76</v>
      </c>
      <c r="AY145" s="127" t="s">
        <v>350</v>
      </c>
      <c r="BK145" s="135">
        <f>BK146+BK198+BK261+BK505+BK810+BK843+BK1096+BK1223+BK1233</f>
        <v>0</v>
      </c>
    </row>
    <row r="146" spans="2:65" s="11" customFormat="1" ht="22.8" customHeight="1">
      <c r="B146" s="126"/>
      <c r="D146" s="127" t="s">
        <v>75</v>
      </c>
      <c r="E146" s="136" t="s">
        <v>84</v>
      </c>
      <c r="F146" s="136" t="s">
        <v>351</v>
      </c>
      <c r="I146" s="129"/>
      <c r="J146" s="137">
        <f>BK146</f>
        <v>0</v>
      </c>
      <c r="L146" s="126"/>
      <c r="M146" s="131"/>
      <c r="P146" s="132">
        <f>SUM(P147:P197)</f>
        <v>0</v>
      </c>
      <c r="R146" s="132">
        <f>SUM(R147:R197)</f>
        <v>1.722566</v>
      </c>
      <c r="T146" s="133">
        <f>SUM(T147:T197)</f>
        <v>0</v>
      </c>
      <c r="AR146" s="127" t="s">
        <v>84</v>
      </c>
      <c r="AT146" s="134" t="s">
        <v>75</v>
      </c>
      <c r="AU146" s="134" t="s">
        <v>84</v>
      </c>
      <c r="AY146" s="127" t="s">
        <v>350</v>
      </c>
      <c r="BK146" s="135">
        <f>SUM(BK147:BK197)</f>
        <v>0</v>
      </c>
    </row>
    <row r="147" spans="2:65" s="1" customFormat="1" ht="24.15" customHeight="1">
      <c r="B147" s="32"/>
      <c r="C147" s="138" t="s">
        <v>84</v>
      </c>
      <c r="D147" s="138" t="s">
        <v>352</v>
      </c>
      <c r="E147" s="139" t="s">
        <v>1311</v>
      </c>
      <c r="F147" s="140" t="s">
        <v>1312</v>
      </c>
      <c r="G147" s="141" t="s">
        <v>374</v>
      </c>
      <c r="H147" s="142">
        <v>29.7</v>
      </c>
      <c r="I147" s="143"/>
      <c r="J147" s="144">
        <f>ROUND(I147*H147,2)</f>
        <v>0</v>
      </c>
      <c r="K147" s="140" t="s">
        <v>356</v>
      </c>
      <c r="L147" s="32"/>
      <c r="M147" s="145" t="s">
        <v>1</v>
      </c>
      <c r="N147" s="146" t="s">
        <v>41</v>
      </c>
      <c r="P147" s="147">
        <f>O147*H147</f>
        <v>0</v>
      </c>
      <c r="Q147" s="147">
        <v>0</v>
      </c>
      <c r="R147" s="147">
        <f>Q147*H147</f>
        <v>0</v>
      </c>
      <c r="S147" s="147">
        <v>0</v>
      </c>
      <c r="T147" s="148">
        <f>S147*H147</f>
        <v>0</v>
      </c>
      <c r="AR147" s="149" t="s">
        <v>357</v>
      </c>
      <c r="AT147" s="149" t="s">
        <v>352</v>
      </c>
      <c r="AU147" s="149" t="s">
        <v>86</v>
      </c>
      <c r="AY147" s="17" t="s">
        <v>350</v>
      </c>
      <c r="BE147" s="150">
        <f>IF(N147="základní",J147,0)</f>
        <v>0</v>
      </c>
      <c r="BF147" s="150">
        <f>IF(N147="snížená",J147,0)</f>
        <v>0</v>
      </c>
      <c r="BG147" s="150">
        <f>IF(N147="zákl. přenesená",J147,0)</f>
        <v>0</v>
      </c>
      <c r="BH147" s="150">
        <f>IF(N147="sníž. přenesená",J147,0)</f>
        <v>0</v>
      </c>
      <c r="BI147" s="150">
        <f>IF(N147="nulová",J147,0)</f>
        <v>0</v>
      </c>
      <c r="BJ147" s="17" t="s">
        <v>84</v>
      </c>
      <c r="BK147" s="150">
        <f>ROUND(I147*H147,2)</f>
        <v>0</v>
      </c>
      <c r="BL147" s="17" t="s">
        <v>357</v>
      </c>
      <c r="BM147" s="149" t="s">
        <v>1313</v>
      </c>
    </row>
    <row r="148" spans="2:65" s="1" customFormat="1" ht="28.8">
      <c r="B148" s="32"/>
      <c r="D148" s="151" t="s">
        <v>359</v>
      </c>
      <c r="F148" s="152" t="s">
        <v>1314</v>
      </c>
      <c r="I148" s="153"/>
      <c r="L148" s="32"/>
      <c r="M148" s="154"/>
      <c r="T148" s="56"/>
      <c r="AT148" s="17" t="s">
        <v>359</v>
      </c>
      <c r="AU148" s="17" t="s">
        <v>86</v>
      </c>
    </row>
    <row r="149" spans="2:65" s="12" customFormat="1" ht="10.199999999999999">
      <c r="B149" s="155"/>
      <c r="D149" s="151" t="s">
        <v>361</v>
      </c>
      <c r="E149" s="156" t="s">
        <v>1</v>
      </c>
      <c r="F149" s="157" t="s">
        <v>1315</v>
      </c>
      <c r="H149" s="158">
        <v>11.7</v>
      </c>
      <c r="I149" s="159"/>
      <c r="L149" s="155"/>
      <c r="M149" s="160"/>
      <c r="T149" s="161"/>
      <c r="AT149" s="156" t="s">
        <v>361</v>
      </c>
      <c r="AU149" s="156" t="s">
        <v>86</v>
      </c>
      <c r="AV149" s="12" t="s">
        <v>86</v>
      </c>
      <c r="AW149" s="12" t="s">
        <v>32</v>
      </c>
      <c r="AX149" s="12" t="s">
        <v>76</v>
      </c>
      <c r="AY149" s="156" t="s">
        <v>350</v>
      </c>
    </row>
    <row r="150" spans="2:65" s="12" customFormat="1" ht="10.199999999999999">
      <c r="B150" s="155"/>
      <c r="D150" s="151" t="s">
        <v>361</v>
      </c>
      <c r="E150" s="156" t="s">
        <v>1</v>
      </c>
      <c r="F150" s="157" t="s">
        <v>1316</v>
      </c>
      <c r="H150" s="158">
        <v>18</v>
      </c>
      <c r="I150" s="159"/>
      <c r="L150" s="155"/>
      <c r="M150" s="160"/>
      <c r="T150" s="161"/>
      <c r="AT150" s="156" t="s">
        <v>361</v>
      </c>
      <c r="AU150" s="156" t="s">
        <v>86</v>
      </c>
      <c r="AV150" s="12" t="s">
        <v>86</v>
      </c>
      <c r="AW150" s="12" t="s">
        <v>32</v>
      </c>
      <c r="AX150" s="12" t="s">
        <v>76</v>
      </c>
      <c r="AY150" s="156" t="s">
        <v>350</v>
      </c>
    </row>
    <row r="151" spans="2:65" s="13" customFormat="1" ht="10.199999999999999">
      <c r="B151" s="162"/>
      <c r="D151" s="151" t="s">
        <v>361</v>
      </c>
      <c r="E151" s="163" t="s">
        <v>1110</v>
      </c>
      <c r="F151" s="164" t="s">
        <v>364</v>
      </c>
      <c r="H151" s="165">
        <v>29.7</v>
      </c>
      <c r="I151" s="166"/>
      <c r="L151" s="162"/>
      <c r="M151" s="167"/>
      <c r="T151" s="168"/>
      <c r="AT151" s="163" t="s">
        <v>361</v>
      </c>
      <c r="AU151" s="163" t="s">
        <v>86</v>
      </c>
      <c r="AV151" s="13" t="s">
        <v>357</v>
      </c>
      <c r="AW151" s="13" t="s">
        <v>32</v>
      </c>
      <c r="AX151" s="13" t="s">
        <v>84</v>
      </c>
      <c r="AY151" s="163" t="s">
        <v>350</v>
      </c>
    </row>
    <row r="152" spans="2:65" s="1" customFormat="1" ht="33" customHeight="1">
      <c r="B152" s="32"/>
      <c r="C152" s="138" t="s">
        <v>86</v>
      </c>
      <c r="D152" s="138" t="s">
        <v>352</v>
      </c>
      <c r="E152" s="139" t="s">
        <v>1317</v>
      </c>
      <c r="F152" s="140" t="s">
        <v>1318</v>
      </c>
      <c r="G152" s="141" t="s">
        <v>374</v>
      </c>
      <c r="H152" s="142">
        <v>9.06</v>
      </c>
      <c r="I152" s="143"/>
      <c r="J152" s="144">
        <f>ROUND(I152*H152,2)</f>
        <v>0</v>
      </c>
      <c r="K152" s="140" t="s">
        <v>356</v>
      </c>
      <c r="L152" s="32"/>
      <c r="M152" s="145" t="s">
        <v>1</v>
      </c>
      <c r="N152" s="146" t="s">
        <v>41</v>
      </c>
      <c r="P152" s="147">
        <f>O152*H152</f>
        <v>0</v>
      </c>
      <c r="Q152" s="147">
        <v>0</v>
      </c>
      <c r="R152" s="147">
        <f>Q152*H152</f>
        <v>0</v>
      </c>
      <c r="S152" s="147">
        <v>0</v>
      </c>
      <c r="T152" s="148">
        <f>S152*H152</f>
        <v>0</v>
      </c>
      <c r="AR152" s="149" t="s">
        <v>357</v>
      </c>
      <c r="AT152" s="149" t="s">
        <v>352</v>
      </c>
      <c r="AU152" s="149" t="s">
        <v>86</v>
      </c>
      <c r="AY152" s="17" t="s">
        <v>350</v>
      </c>
      <c r="BE152" s="150">
        <f>IF(N152="základní",J152,0)</f>
        <v>0</v>
      </c>
      <c r="BF152" s="150">
        <f>IF(N152="snížená",J152,0)</f>
        <v>0</v>
      </c>
      <c r="BG152" s="150">
        <f>IF(N152="zákl. přenesená",J152,0)</f>
        <v>0</v>
      </c>
      <c r="BH152" s="150">
        <f>IF(N152="sníž. přenesená",J152,0)</f>
        <v>0</v>
      </c>
      <c r="BI152" s="150">
        <f>IF(N152="nulová",J152,0)</f>
        <v>0</v>
      </c>
      <c r="BJ152" s="17" t="s">
        <v>84</v>
      </c>
      <c r="BK152" s="150">
        <f>ROUND(I152*H152,2)</f>
        <v>0</v>
      </c>
      <c r="BL152" s="17" t="s">
        <v>357</v>
      </c>
      <c r="BM152" s="149" t="s">
        <v>1319</v>
      </c>
    </row>
    <row r="153" spans="2:65" s="1" customFormat="1" ht="28.8">
      <c r="B153" s="32"/>
      <c r="D153" s="151" t="s">
        <v>359</v>
      </c>
      <c r="F153" s="152" t="s">
        <v>1320</v>
      </c>
      <c r="I153" s="153"/>
      <c r="L153" s="32"/>
      <c r="M153" s="154"/>
      <c r="T153" s="56"/>
      <c r="AT153" s="17" t="s">
        <v>359</v>
      </c>
      <c r="AU153" s="17" t="s">
        <v>86</v>
      </c>
    </row>
    <row r="154" spans="2:65" s="12" customFormat="1" ht="10.199999999999999">
      <c r="B154" s="155"/>
      <c r="D154" s="151" t="s">
        <v>361</v>
      </c>
      <c r="E154" s="156" t="s">
        <v>1157</v>
      </c>
      <c r="F154" s="157" t="s">
        <v>1321</v>
      </c>
      <c r="H154" s="158">
        <v>9.06</v>
      </c>
      <c r="I154" s="159"/>
      <c r="L154" s="155"/>
      <c r="M154" s="160"/>
      <c r="T154" s="161"/>
      <c r="AT154" s="156" t="s">
        <v>361</v>
      </c>
      <c r="AU154" s="156" t="s">
        <v>86</v>
      </c>
      <c r="AV154" s="12" t="s">
        <v>86</v>
      </c>
      <c r="AW154" s="12" t="s">
        <v>32</v>
      </c>
      <c r="AX154" s="12" t="s">
        <v>84</v>
      </c>
      <c r="AY154" s="156" t="s">
        <v>350</v>
      </c>
    </row>
    <row r="155" spans="2:65" s="1" customFormat="1" ht="24.15" customHeight="1">
      <c r="B155" s="32"/>
      <c r="C155" s="138" t="s">
        <v>371</v>
      </c>
      <c r="D155" s="138" t="s">
        <v>352</v>
      </c>
      <c r="E155" s="139" t="s">
        <v>390</v>
      </c>
      <c r="F155" s="140" t="s">
        <v>391</v>
      </c>
      <c r="G155" s="141" t="s">
        <v>374</v>
      </c>
      <c r="H155" s="142">
        <v>31.53</v>
      </c>
      <c r="I155" s="143"/>
      <c r="J155" s="144">
        <f>ROUND(I155*H155,2)</f>
        <v>0</v>
      </c>
      <c r="K155" s="140" t="s">
        <v>356</v>
      </c>
      <c r="L155" s="32"/>
      <c r="M155" s="145" t="s">
        <v>1</v>
      </c>
      <c r="N155" s="146" t="s">
        <v>41</v>
      </c>
      <c r="P155" s="147">
        <f>O155*H155</f>
        <v>0</v>
      </c>
      <c r="Q155" s="147">
        <v>0</v>
      </c>
      <c r="R155" s="147">
        <f>Q155*H155</f>
        <v>0</v>
      </c>
      <c r="S155" s="147">
        <v>0</v>
      </c>
      <c r="T155" s="148">
        <f>S155*H155</f>
        <v>0</v>
      </c>
      <c r="AR155" s="149" t="s">
        <v>357</v>
      </c>
      <c r="AT155" s="149" t="s">
        <v>352</v>
      </c>
      <c r="AU155" s="149" t="s">
        <v>86</v>
      </c>
      <c r="AY155" s="17" t="s">
        <v>350</v>
      </c>
      <c r="BE155" s="150">
        <f>IF(N155="základní",J155,0)</f>
        <v>0</v>
      </c>
      <c r="BF155" s="150">
        <f>IF(N155="snížená",J155,0)</f>
        <v>0</v>
      </c>
      <c r="BG155" s="150">
        <f>IF(N155="zákl. přenesená",J155,0)</f>
        <v>0</v>
      </c>
      <c r="BH155" s="150">
        <f>IF(N155="sníž. přenesená",J155,0)</f>
        <v>0</v>
      </c>
      <c r="BI155" s="150">
        <f>IF(N155="nulová",J155,0)</f>
        <v>0</v>
      </c>
      <c r="BJ155" s="17" t="s">
        <v>84</v>
      </c>
      <c r="BK155" s="150">
        <f>ROUND(I155*H155,2)</f>
        <v>0</v>
      </c>
      <c r="BL155" s="17" t="s">
        <v>357</v>
      </c>
      <c r="BM155" s="149" t="s">
        <v>1322</v>
      </c>
    </row>
    <row r="156" spans="2:65" s="1" customFormat="1" ht="19.2">
      <c r="B156" s="32"/>
      <c r="D156" s="151" t="s">
        <v>359</v>
      </c>
      <c r="F156" s="152" t="s">
        <v>393</v>
      </c>
      <c r="I156" s="153"/>
      <c r="L156" s="32"/>
      <c r="M156" s="154"/>
      <c r="T156" s="56"/>
      <c r="AT156" s="17" t="s">
        <v>359</v>
      </c>
      <c r="AU156" s="17" t="s">
        <v>86</v>
      </c>
    </row>
    <row r="157" spans="2:65" s="12" customFormat="1" ht="20.399999999999999">
      <c r="B157" s="155"/>
      <c r="D157" s="151" t="s">
        <v>361</v>
      </c>
      <c r="E157" s="156" t="s">
        <v>1289</v>
      </c>
      <c r="F157" s="157" t="s">
        <v>1323</v>
      </c>
      <c r="H157" s="158">
        <v>31.53</v>
      </c>
      <c r="I157" s="159"/>
      <c r="L157" s="155"/>
      <c r="M157" s="160"/>
      <c r="T157" s="161"/>
      <c r="AT157" s="156" t="s">
        <v>361</v>
      </c>
      <c r="AU157" s="156" t="s">
        <v>86</v>
      </c>
      <c r="AV157" s="12" t="s">
        <v>86</v>
      </c>
      <c r="AW157" s="12" t="s">
        <v>32</v>
      </c>
      <c r="AX157" s="12" t="s">
        <v>84</v>
      </c>
      <c r="AY157" s="156" t="s">
        <v>350</v>
      </c>
    </row>
    <row r="158" spans="2:65" s="1" customFormat="1" ht="37.799999999999997" customHeight="1">
      <c r="B158" s="32"/>
      <c r="C158" s="138" t="s">
        <v>357</v>
      </c>
      <c r="D158" s="138" t="s">
        <v>352</v>
      </c>
      <c r="E158" s="139" t="s">
        <v>457</v>
      </c>
      <c r="F158" s="140" t="s">
        <v>458</v>
      </c>
      <c r="G158" s="141" t="s">
        <v>374</v>
      </c>
      <c r="H158" s="142">
        <v>31.53</v>
      </c>
      <c r="I158" s="143"/>
      <c r="J158" s="144">
        <f>ROUND(I158*H158,2)</f>
        <v>0</v>
      </c>
      <c r="K158" s="140" t="s">
        <v>356</v>
      </c>
      <c r="L158" s="32"/>
      <c r="M158" s="145" t="s">
        <v>1</v>
      </c>
      <c r="N158" s="146" t="s">
        <v>41</v>
      </c>
      <c r="P158" s="147">
        <f>O158*H158</f>
        <v>0</v>
      </c>
      <c r="Q158" s="147">
        <v>0</v>
      </c>
      <c r="R158" s="147">
        <f>Q158*H158</f>
        <v>0</v>
      </c>
      <c r="S158" s="147">
        <v>0</v>
      </c>
      <c r="T158" s="148">
        <f>S158*H158</f>
        <v>0</v>
      </c>
      <c r="AR158" s="149" t="s">
        <v>357</v>
      </c>
      <c r="AT158" s="149" t="s">
        <v>352</v>
      </c>
      <c r="AU158" s="149" t="s">
        <v>86</v>
      </c>
      <c r="AY158" s="17" t="s">
        <v>350</v>
      </c>
      <c r="BE158" s="150">
        <f>IF(N158="základní",J158,0)</f>
        <v>0</v>
      </c>
      <c r="BF158" s="150">
        <f>IF(N158="snížená",J158,0)</f>
        <v>0</v>
      </c>
      <c r="BG158" s="150">
        <f>IF(N158="zákl. přenesená",J158,0)</f>
        <v>0</v>
      </c>
      <c r="BH158" s="150">
        <f>IF(N158="sníž. přenesená",J158,0)</f>
        <v>0</v>
      </c>
      <c r="BI158" s="150">
        <f>IF(N158="nulová",J158,0)</f>
        <v>0</v>
      </c>
      <c r="BJ158" s="17" t="s">
        <v>84</v>
      </c>
      <c r="BK158" s="150">
        <f>ROUND(I158*H158,2)</f>
        <v>0</v>
      </c>
      <c r="BL158" s="17" t="s">
        <v>357</v>
      </c>
      <c r="BM158" s="149" t="s">
        <v>1324</v>
      </c>
    </row>
    <row r="159" spans="2:65" s="1" customFormat="1" ht="38.4">
      <c r="B159" s="32"/>
      <c r="D159" s="151" t="s">
        <v>359</v>
      </c>
      <c r="F159" s="152" t="s">
        <v>460</v>
      </c>
      <c r="I159" s="153"/>
      <c r="L159" s="32"/>
      <c r="M159" s="154"/>
      <c r="T159" s="56"/>
      <c r="AT159" s="17" t="s">
        <v>359</v>
      </c>
      <c r="AU159" s="17" t="s">
        <v>86</v>
      </c>
    </row>
    <row r="160" spans="2:65" s="12" customFormat="1" ht="10.199999999999999">
      <c r="B160" s="155"/>
      <c r="D160" s="151" t="s">
        <v>361</v>
      </c>
      <c r="E160" s="156" t="s">
        <v>1</v>
      </c>
      <c r="F160" s="157" t="s">
        <v>1325</v>
      </c>
      <c r="H160" s="158">
        <v>31.53</v>
      </c>
      <c r="I160" s="159"/>
      <c r="L160" s="155"/>
      <c r="M160" s="160"/>
      <c r="T160" s="161"/>
      <c r="AT160" s="156" t="s">
        <v>361</v>
      </c>
      <c r="AU160" s="156" t="s">
        <v>86</v>
      </c>
      <c r="AV160" s="12" t="s">
        <v>86</v>
      </c>
      <c r="AW160" s="12" t="s">
        <v>32</v>
      </c>
      <c r="AX160" s="12" t="s">
        <v>84</v>
      </c>
      <c r="AY160" s="156" t="s">
        <v>350</v>
      </c>
    </row>
    <row r="161" spans="2:65" s="1" customFormat="1" ht="37.799999999999997" customHeight="1">
      <c r="B161" s="32"/>
      <c r="C161" s="138" t="s">
        <v>389</v>
      </c>
      <c r="D161" s="138" t="s">
        <v>352</v>
      </c>
      <c r="E161" s="139" t="s">
        <v>463</v>
      </c>
      <c r="F161" s="140" t="s">
        <v>464</v>
      </c>
      <c r="G161" s="141" t="s">
        <v>374</v>
      </c>
      <c r="H161" s="142">
        <v>157.65</v>
      </c>
      <c r="I161" s="143"/>
      <c r="J161" s="144">
        <f>ROUND(I161*H161,2)</f>
        <v>0</v>
      </c>
      <c r="K161" s="140" t="s">
        <v>356</v>
      </c>
      <c r="L161" s="32"/>
      <c r="M161" s="145" t="s">
        <v>1</v>
      </c>
      <c r="N161" s="146" t="s">
        <v>41</v>
      </c>
      <c r="P161" s="147">
        <f>O161*H161</f>
        <v>0</v>
      </c>
      <c r="Q161" s="147">
        <v>0</v>
      </c>
      <c r="R161" s="147">
        <f>Q161*H161</f>
        <v>0</v>
      </c>
      <c r="S161" s="147">
        <v>0</v>
      </c>
      <c r="T161" s="148">
        <f>S161*H161</f>
        <v>0</v>
      </c>
      <c r="AR161" s="149" t="s">
        <v>357</v>
      </c>
      <c r="AT161" s="149" t="s">
        <v>352</v>
      </c>
      <c r="AU161" s="149" t="s">
        <v>86</v>
      </c>
      <c r="AY161" s="17" t="s">
        <v>350</v>
      </c>
      <c r="BE161" s="150">
        <f>IF(N161="základní",J161,0)</f>
        <v>0</v>
      </c>
      <c r="BF161" s="150">
        <f>IF(N161="snížená",J161,0)</f>
        <v>0</v>
      </c>
      <c r="BG161" s="150">
        <f>IF(N161="zákl. přenesená",J161,0)</f>
        <v>0</v>
      </c>
      <c r="BH161" s="150">
        <f>IF(N161="sníž. přenesená",J161,0)</f>
        <v>0</v>
      </c>
      <c r="BI161" s="150">
        <f>IF(N161="nulová",J161,0)</f>
        <v>0</v>
      </c>
      <c r="BJ161" s="17" t="s">
        <v>84</v>
      </c>
      <c r="BK161" s="150">
        <f>ROUND(I161*H161,2)</f>
        <v>0</v>
      </c>
      <c r="BL161" s="17" t="s">
        <v>357</v>
      </c>
      <c r="BM161" s="149" t="s">
        <v>1326</v>
      </c>
    </row>
    <row r="162" spans="2:65" s="1" customFormat="1" ht="38.4">
      <c r="B162" s="32"/>
      <c r="D162" s="151" t="s">
        <v>359</v>
      </c>
      <c r="F162" s="152" t="s">
        <v>466</v>
      </c>
      <c r="I162" s="153"/>
      <c r="L162" s="32"/>
      <c r="M162" s="154"/>
      <c r="T162" s="56"/>
      <c r="AT162" s="17" t="s">
        <v>359</v>
      </c>
      <c r="AU162" s="17" t="s">
        <v>86</v>
      </c>
    </row>
    <row r="163" spans="2:65" s="12" customFormat="1" ht="10.199999999999999">
      <c r="B163" s="155"/>
      <c r="D163" s="151" t="s">
        <v>361</v>
      </c>
      <c r="E163" s="156" t="s">
        <v>1</v>
      </c>
      <c r="F163" s="157" t="s">
        <v>1327</v>
      </c>
      <c r="H163" s="158">
        <v>157.65</v>
      </c>
      <c r="I163" s="159"/>
      <c r="L163" s="155"/>
      <c r="M163" s="160"/>
      <c r="T163" s="161"/>
      <c r="AT163" s="156" t="s">
        <v>361</v>
      </c>
      <c r="AU163" s="156" t="s">
        <v>86</v>
      </c>
      <c r="AV163" s="12" t="s">
        <v>86</v>
      </c>
      <c r="AW163" s="12" t="s">
        <v>32</v>
      </c>
      <c r="AX163" s="12" t="s">
        <v>84</v>
      </c>
      <c r="AY163" s="156" t="s">
        <v>350</v>
      </c>
    </row>
    <row r="164" spans="2:65" s="1" customFormat="1" ht="37.799999999999997" customHeight="1">
      <c r="B164" s="32"/>
      <c r="C164" s="138" t="s">
        <v>456</v>
      </c>
      <c r="D164" s="138" t="s">
        <v>352</v>
      </c>
      <c r="E164" s="139" t="s">
        <v>469</v>
      </c>
      <c r="F164" s="140" t="s">
        <v>470</v>
      </c>
      <c r="G164" s="141" t="s">
        <v>374</v>
      </c>
      <c r="H164" s="142">
        <v>17.648</v>
      </c>
      <c r="I164" s="143"/>
      <c r="J164" s="144">
        <f>ROUND(I164*H164,2)</f>
        <v>0</v>
      </c>
      <c r="K164" s="140" t="s">
        <v>356</v>
      </c>
      <c r="L164" s="32"/>
      <c r="M164" s="145" t="s">
        <v>1</v>
      </c>
      <c r="N164" s="146" t="s">
        <v>41</v>
      </c>
      <c r="P164" s="147">
        <f>O164*H164</f>
        <v>0</v>
      </c>
      <c r="Q164" s="147">
        <v>0</v>
      </c>
      <c r="R164" s="147">
        <f>Q164*H164</f>
        <v>0</v>
      </c>
      <c r="S164" s="147">
        <v>0</v>
      </c>
      <c r="T164" s="148">
        <f>S164*H164</f>
        <v>0</v>
      </c>
      <c r="AR164" s="149" t="s">
        <v>357</v>
      </c>
      <c r="AT164" s="149" t="s">
        <v>352</v>
      </c>
      <c r="AU164" s="149" t="s">
        <v>86</v>
      </c>
      <c r="AY164" s="17" t="s">
        <v>350</v>
      </c>
      <c r="BE164" s="150">
        <f>IF(N164="základní",J164,0)</f>
        <v>0</v>
      </c>
      <c r="BF164" s="150">
        <f>IF(N164="snížená",J164,0)</f>
        <v>0</v>
      </c>
      <c r="BG164" s="150">
        <f>IF(N164="zákl. přenesená",J164,0)</f>
        <v>0</v>
      </c>
      <c r="BH164" s="150">
        <f>IF(N164="sníž. přenesená",J164,0)</f>
        <v>0</v>
      </c>
      <c r="BI164" s="150">
        <f>IF(N164="nulová",J164,0)</f>
        <v>0</v>
      </c>
      <c r="BJ164" s="17" t="s">
        <v>84</v>
      </c>
      <c r="BK164" s="150">
        <f>ROUND(I164*H164,2)</f>
        <v>0</v>
      </c>
      <c r="BL164" s="17" t="s">
        <v>357</v>
      </c>
      <c r="BM164" s="149" t="s">
        <v>1328</v>
      </c>
    </row>
    <row r="165" spans="2:65" s="1" customFormat="1" ht="38.4">
      <c r="B165" s="32"/>
      <c r="D165" s="151" t="s">
        <v>359</v>
      </c>
      <c r="F165" s="152" t="s">
        <v>472</v>
      </c>
      <c r="I165" s="153"/>
      <c r="L165" s="32"/>
      <c r="M165" s="154"/>
      <c r="T165" s="56"/>
      <c r="AT165" s="17" t="s">
        <v>359</v>
      </c>
      <c r="AU165" s="17" t="s">
        <v>86</v>
      </c>
    </row>
    <row r="166" spans="2:65" s="12" customFormat="1" ht="10.199999999999999">
      <c r="B166" s="155"/>
      <c r="D166" s="151" t="s">
        <v>361</v>
      </c>
      <c r="E166" s="156" t="s">
        <v>157</v>
      </c>
      <c r="F166" s="157" t="s">
        <v>1329</v>
      </c>
      <c r="H166" s="158">
        <v>17.648</v>
      </c>
      <c r="I166" s="159"/>
      <c r="L166" s="155"/>
      <c r="M166" s="160"/>
      <c r="T166" s="161"/>
      <c r="AT166" s="156" t="s">
        <v>361</v>
      </c>
      <c r="AU166" s="156" t="s">
        <v>86</v>
      </c>
      <c r="AV166" s="12" t="s">
        <v>86</v>
      </c>
      <c r="AW166" s="12" t="s">
        <v>32</v>
      </c>
      <c r="AX166" s="12" t="s">
        <v>84</v>
      </c>
      <c r="AY166" s="156" t="s">
        <v>350</v>
      </c>
    </row>
    <row r="167" spans="2:65" s="1" customFormat="1" ht="24.15" customHeight="1">
      <c r="B167" s="32"/>
      <c r="C167" s="138" t="s">
        <v>462</v>
      </c>
      <c r="D167" s="138" t="s">
        <v>352</v>
      </c>
      <c r="E167" s="139" t="s">
        <v>1330</v>
      </c>
      <c r="F167" s="140" t="s">
        <v>1331</v>
      </c>
      <c r="G167" s="141" t="s">
        <v>374</v>
      </c>
      <c r="H167" s="142">
        <v>47.234000000000002</v>
      </c>
      <c r="I167" s="143"/>
      <c r="J167" s="144">
        <f>ROUND(I167*H167,2)</f>
        <v>0</v>
      </c>
      <c r="K167" s="140" t="s">
        <v>356</v>
      </c>
      <c r="L167" s="32"/>
      <c r="M167" s="145" t="s">
        <v>1</v>
      </c>
      <c r="N167" s="146" t="s">
        <v>41</v>
      </c>
      <c r="P167" s="147">
        <f>O167*H167</f>
        <v>0</v>
      </c>
      <c r="Q167" s="147">
        <v>0</v>
      </c>
      <c r="R167" s="147">
        <f>Q167*H167</f>
        <v>0</v>
      </c>
      <c r="S167" s="147">
        <v>0</v>
      </c>
      <c r="T167" s="148">
        <f>S167*H167</f>
        <v>0</v>
      </c>
      <c r="AR167" s="149" t="s">
        <v>357</v>
      </c>
      <c r="AT167" s="149" t="s">
        <v>352</v>
      </c>
      <c r="AU167" s="149" t="s">
        <v>86</v>
      </c>
      <c r="AY167" s="17" t="s">
        <v>350</v>
      </c>
      <c r="BE167" s="150">
        <f>IF(N167="základní",J167,0)</f>
        <v>0</v>
      </c>
      <c r="BF167" s="150">
        <f>IF(N167="snížená",J167,0)</f>
        <v>0</v>
      </c>
      <c r="BG167" s="150">
        <f>IF(N167="zákl. přenesená",J167,0)</f>
        <v>0</v>
      </c>
      <c r="BH167" s="150">
        <f>IF(N167="sníž. přenesená",J167,0)</f>
        <v>0</v>
      </c>
      <c r="BI167" s="150">
        <f>IF(N167="nulová",J167,0)</f>
        <v>0</v>
      </c>
      <c r="BJ167" s="17" t="s">
        <v>84</v>
      </c>
      <c r="BK167" s="150">
        <f>ROUND(I167*H167,2)</f>
        <v>0</v>
      </c>
      <c r="BL167" s="17" t="s">
        <v>357</v>
      </c>
      <c r="BM167" s="149" t="s">
        <v>1332</v>
      </c>
    </row>
    <row r="168" spans="2:65" s="1" customFormat="1" ht="28.8">
      <c r="B168" s="32"/>
      <c r="D168" s="151" t="s">
        <v>359</v>
      </c>
      <c r="F168" s="152" t="s">
        <v>1333</v>
      </c>
      <c r="I168" s="153"/>
      <c r="L168" s="32"/>
      <c r="M168" s="154"/>
      <c r="T168" s="56"/>
      <c r="AT168" s="17" t="s">
        <v>359</v>
      </c>
      <c r="AU168" s="17" t="s">
        <v>86</v>
      </c>
    </row>
    <row r="169" spans="2:65" s="12" customFormat="1" ht="20.399999999999999">
      <c r="B169" s="155"/>
      <c r="D169" s="151" t="s">
        <v>361</v>
      </c>
      <c r="E169" s="156" t="s">
        <v>1121</v>
      </c>
      <c r="F169" s="157" t="s">
        <v>1334</v>
      </c>
      <c r="H169" s="158">
        <v>47.234000000000002</v>
      </c>
      <c r="I169" s="159"/>
      <c r="L169" s="155"/>
      <c r="M169" s="160"/>
      <c r="T169" s="161"/>
      <c r="AT169" s="156" t="s">
        <v>361</v>
      </c>
      <c r="AU169" s="156" t="s">
        <v>86</v>
      </c>
      <c r="AV169" s="12" t="s">
        <v>86</v>
      </c>
      <c r="AW169" s="12" t="s">
        <v>32</v>
      </c>
      <c r="AX169" s="12" t="s">
        <v>84</v>
      </c>
      <c r="AY169" s="156" t="s">
        <v>350</v>
      </c>
    </row>
    <row r="170" spans="2:65" s="1" customFormat="1" ht="33" customHeight="1">
      <c r="B170" s="32"/>
      <c r="C170" s="138" t="s">
        <v>468</v>
      </c>
      <c r="D170" s="138" t="s">
        <v>352</v>
      </c>
      <c r="E170" s="139" t="s">
        <v>481</v>
      </c>
      <c r="F170" s="140" t="s">
        <v>482</v>
      </c>
      <c r="G170" s="141" t="s">
        <v>483</v>
      </c>
      <c r="H170" s="142">
        <v>32.649000000000001</v>
      </c>
      <c r="I170" s="143"/>
      <c r="J170" s="144">
        <f>ROUND(I170*H170,2)</f>
        <v>0</v>
      </c>
      <c r="K170" s="140" t="s">
        <v>356</v>
      </c>
      <c r="L170" s="32"/>
      <c r="M170" s="145" t="s">
        <v>1</v>
      </c>
      <c r="N170" s="146" t="s">
        <v>41</v>
      </c>
      <c r="P170" s="147">
        <f>O170*H170</f>
        <v>0</v>
      </c>
      <c r="Q170" s="147">
        <v>0</v>
      </c>
      <c r="R170" s="147">
        <f>Q170*H170</f>
        <v>0</v>
      </c>
      <c r="S170" s="147">
        <v>0</v>
      </c>
      <c r="T170" s="148">
        <f>S170*H170</f>
        <v>0</v>
      </c>
      <c r="AR170" s="149" t="s">
        <v>357</v>
      </c>
      <c r="AT170" s="149" t="s">
        <v>352</v>
      </c>
      <c r="AU170" s="149" t="s">
        <v>86</v>
      </c>
      <c r="AY170" s="17" t="s">
        <v>350</v>
      </c>
      <c r="BE170" s="150">
        <f>IF(N170="základní",J170,0)</f>
        <v>0</v>
      </c>
      <c r="BF170" s="150">
        <f>IF(N170="snížená",J170,0)</f>
        <v>0</v>
      </c>
      <c r="BG170" s="150">
        <f>IF(N170="zákl. přenesená",J170,0)</f>
        <v>0</v>
      </c>
      <c r="BH170" s="150">
        <f>IF(N170="sníž. přenesená",J170,0)</f>
        <v>0</v>
      </c>
      <c r="BI170" s="150">
        <f>IF(N170="nulová",J170,0)</f>
        <v>0</v>
      </c>
      <c r="BJ170" s="17" t="s">
        <v>84</v>
      </c>
      <c r="BK170" s="150">
        <f>ROUND(I170*H170,2)</f>
        <v>0</v>
      </c>
      <c r="BL170" s="17" t="s">
        <v>357</v>
      </c>
      <c r="BM170" s="149" t="s">
        <v>1335</v>
      </c>
    </row>
    <row r="171" spans="2:65" s="1" customFormat="1" ht="28.8">
      <c r="B171" s="32"/>
      <c r="D171" s="151" t="s">
        <v>359</v>
      </c>
      <c r="F171" s="152" t="s">
        <v>485</v>
      </c>
      <c r="I171" s="153"/>
      <c r="L171" s="32"/>
      <c r="M171" s="154"/>
      <c r="T171" s="56"/>
      <c r="AT171" s="17" t="s">
        <v>359</v>
      </c>
      <c r="AU171" s="17" t="s">
        <v>86</v>
      </c>
    </row>
    <row r="172" spans="2:65" s="12" customFormat="1" ht="10.199999999999999">
      <c r="B172" s="155"/>
      <c r="D172" s="151" t="s">
        <v>361</v>
      </c>
      <c r="E172" s="156" t="s">
        <v>1</v>
      </c>
      <c r="F172" s="157" t="s">
        <v>486</v>
      </c>
      <c r="H172" s="158">
        <v>32.649000000000001</v>
      </c>
      <c r="I172" s="159"/>
      <c r="L172" s="155"/>
      <c r="M172" s="160"/>
      <c r="T172" s="161"/>
      <c r="AT172" s="156" t="s">
        <v>361</v>
      </c>
      <c r="AU172" s="156" t="s">
        <v>86</v>
      </c>
      <c r="AV172" s="12" t="s">
        <v>86</v>
      </c>
      <c r="AW172" s="12" t="s">
        <v>32</v>
      </c>
      <c r="AX172" s="12" t="s">
        <v>84</v>
      </c>
      <c r="AY172" s="156" t="s">
        <v>350</v>
      </c>
    </row>
    <row r="173" spans="2:65" s="1" customFormat="1" ht="16.5" customHeight="1">
      <c r="B173" s="32"/>
      <c r="C173" s="138" t="s">
        <v>474</v>
      </c>
      <c r="D173" s="138" t="s">
        <v>352</v>
      </c>
      <c r="E173" s="139" t="s">
        <v>488</v>
      </c>
      <c r="F173" s="140" t="s">
        <v>489</v>
      </c>
      <c r="G173" s="141" t="s">
        <v>374</v>
      </c>
      <c r="H173" s="142">
        <v>17.648</v>
      </c>
      <c r="I173" s="143"/>
      <c r="J173" s="144">
        <f>ROUND(I173*H173,2)</f>
        <v>0</v>
      </c>
      <c r="K173" s="140" t="s">
        <v>356</v>
      </c>
      <c r="L173" s="32"/>
      <c r="M173" s="145" t="s">
        <v>1</v>
      </c>
      <c r="N173" s="146" t="s">
        <v>41</v>
      </c>
      <c r="P173" s="147">
        <f>O173*H173</f>
        <v>0</v>
      </c>
      <c r="Q173" s="147">
        <v>0</v>
      </c>
      <c r="R173" s="147">
        <f>Q173*H173</f>
        <v>0</v>
      </c>
      <c r="S173" s="147">
        <v>0</v>
      </c>
      <c r="T173" s="148">
        <f>S173*H173</f>
        <v>0</v>
      </c>
      <c r="AR173" s="149" t="s">
        <v>357</v>
      </c>
      <c r="AT173" s="149" t="s">
        <v>352</v>
      </c>
      <c r="AU173" s="149" t="s">
        <v>86</v>
      </c>
      <c r="AY173" s="17" t="s">
        <v>350</v>
      </c>
      <c r="BE173" s="150">
        <f>IF(N173="základní",J173,0)</f>
        <v>0</v>
      </c>
      <c r="BF173" s="150">
        <f>IF(N173="snížená",J173,0)</f>
        <v>0</v>
      </c>
      <c r="BG173" s="150">
        <f>IF(N173="zákl. přenesená",J173,0)</f>
        <v>0</v>
      </c>
      <c r="BH173" s="150">
        <f>IF(N173="sníž. přenesená",J173,0)</f>
        <v>0</v>
      </c>
      <c r="BI173" s="150">
        <f>IF(N173="nulová",J173,0)</f>
        <v>0</v>
      </c>
      <c r="BJ173" s="17" t="s">
        <v>84</v>
      </c>
      <c r="BK173" s="150">
        <f>ROUND(I173*H173,2)</f>
        <v>0</v>
      </c>
      <c r="BL173" s="17" t="s">
        <v>357</v>
      </c>
      <c r="BM173" s="149" t="s">
        <v>1336</v>
      </c>
    </row>
    <row r="174" spans="2:65" s="1" customFormat="1" ht="19.2">
      <c r="B174" s="32"/>
      <c r="D174" s="151" t="s">
        <v>359</v>
      </c>
      <c r="F174" s="152" t="s">
        <v>491</v>
      </c>
      <c r="I174" s="153"/>
      <c r="L174" s="32"/>
      <c r="M174" s="154"/>
      <c r="T174" s="56"/>
      <c r="AT174" s="17" t="s">
        <v>359</v>
      </c>
      <c r="AU174" s="17" t="s">
        <v>86</v>
      </c>
    </row>
    <row r="175" spans="2:65" s="12" customFormat="1" ht="10.199999999999999">
      <c r="B175" s="155"/>
      <c r="D175" s="151" t="s">
        <v>361</v>
      </c>
      <c r="E175" s="156" t="s">
        <v>1</v>
      </c>
      <c r="F175" s="157" t="s">
        <v>157</v>
      </c>
      <c r="H175" s="158">
        <v>17.648</v>
      </c>
      <c r="I175" s="159"/>
      <c r="L175" s="155"/>
      <c r="M175" s="160"/>
      <c r="T175" s="161"/>
      <c r="AT175" s="156" t="s">
        <v>361</v>
      </c>
      <c r="AU175" s="156" t="s">
        <v>86</v>
      </c>
      <c r="AV175" s="12" t="s">
        <v>86</v>
      </c>
      <c r="AW175" s="12" t="s">
        <v>32</v>
      </c>
      <c r="AX175" s="12" t="s">
        <v>84</v>
      </c>
      <c r="AY175" s="156" t="s">
        <v>350</v>
      </c>
    </row>
    <row r="176" spans="2:65" s="1" customFormat="1" ht="24.15" customHeight="1">
      <c r="B176" s="32"/>
      <c r="C176" s="138" t="s">
        <v>480</v>
      </c>
      <c r="D176" s="138" t="s">
        <v>352</v>
      </c>
      <c r="E176" s="139" t="s">
        <v>1337</v>
      </c>
      <c r="F176" s="140" t="s">
        <v>1338</v>
      </c>
      <c r="G176" s="141" t="s">
        <v>374</v>
      </c>
      <c r="H176" s="142">
        <v>5.4080000000000004</v>
      </c>
      <c r="I176" s="143"/>
      <c r="J176" s="144">
        <f>ROUND(I176*H176,2)</f>
        <v>0</v>
      </c>
      <c r="K176" s="140" t="s">
        <v>356</v>
      </c>
      <c r="L176" s="32"/>
      <c r="M176" s="145" t="s">
        <v>1</v>
      </c>
      <c r="N176" s="146" t="s">
        <v>41</v>
      </c>
      <c r="P176" s="147">
        <f>O176*H176</f>
        <v>0</v>
      </c>
      <c r="Q176" s="147">
        <v>0</v>
      </c>
      <c r="R176" s="147">
        <f>Q176*H176</f>
        <v>0</v>
      </c>
      <c r="S176" s="147">
        <v>0</v>
      </c>
      <c r="T176" s="148">
        <f>S176*H176</f>
        <v>0</v>
      </c>
      <c r="AR176" s="149" t="s">
        <v>357</v>
      </c>
      <c r="AT176" s="149" t="s">
        <v>352</v>
      </c>
      <c r="AU176" s="149" t="s">
        <v>86</v>
      </c>
      <c r="AY176" s="17" t="s">
        <v>350</v>
      </c>
      <c r="BE176" s="150">
        <f>IF(N176="základní",J176,0)</f>
        <v>0</v>
      </c>
      <c r="BF176" s="150">
        <f>IF(N176="snížená",J176,0)</f>
        <v>0</v>
      </c>
      <c r="BG176" s="150">
        <f>IF(N176="zákl. přenesená",J176,0)</f>
        <v>0</v>
      </c>
      <c r="BH176" s="150">
        <f>IF(N176="sníž. přenesená",J176,0)</f>
        <v>0</v>
      </c>
      <c r="BI176" s="150">
        <f>IF(N176="nulová",J176,0)</f>
        <v>0</v>
      </c>
      <c r="BJ176" s="17" t="s">
        <v>84</v>
      </c>
      <c r="BK176" s="150">
        <f>ROUND(I176*H176,2)</f>
        <v>0</v>
      </c>
      <c r="BL176" s="17" t="s">
        <v>357</v>
      </c>
      <c r="BM176" s="149" t="s">
        <v>1339</v>
      </c>
    </row>
    <row r="177" spans="2:65" s="1" customFormat="1" ht="28.8">
      <c r="B177" s="32"/>
      <c r="D177" s="151" t="s">
        <v>359</v>
      </c>
      <c r="F177" s="152" t="s">
        <v>1340</v>
      </c>
      <c r="I177" s="153"/>
      <c r="L177" s="32"/>
      <c r="M177" s="154"/>
      <c r="T177" s="56"/>
      <c r="AT177" s="17" t="s">
        <v>359</v>
      </c>
      <c r="AU177" s="17" t="s">
        <v>86</v>
      </c>
    </row>
    <row r="178" spans="2:65" s="12" customFormat="1" ht="10.199999999999999">
      <c r="B178" s="155"/>
      <c r="D178" s="151" t="s">
        <v>361</v>
      </c>
      <c r="E178" s="156" t="s">
        <v>1304</v>
      </c>
      <c r="F178" s="157" t="s">
        <v>1341</v>
      </c>
      <c r="H178" s="158">
        <v>5.4080000000000004</v>
      </c>
      <c r="I178" s="159"/>
      <c r="L178" s="155"/>
      <c r="M178" s="160"/>
      <c r="T178" s="161"/>
      <c r="AT178" s="156" t="s">
        <v>361</v>
      </c>
      <c r="AU178" s="156" t="s">
        <v>86</v>
      </c>
      <c r="AV178" s="12" t="s">
        <v>86</v>
      </c>
      <c r="AW178" s="12" t="s">
        <v>32</v>
      </c>
      <c r="AX178" s="12" t="s">
        <v>84</v>
      </c>
      <c r="AY178" s="156" t="s">
        <v>350</v>
      </c>
    </row>
    <row r="179" spans="2:65" s="1" customFormat="1" ht="24.15" customHeight="1">
      <c r="B179" s="32"/>
      <c r="C179" s="138" t="s">
        <v>487</v>
      </c>
      <c r="D179" s="138" t="s">
        <v>352</v>
      </c>
      <c r="E179" s="139" t="s">
        <v>1342</v>
      </c>
      <c r="F179" s="140" t="s">
        <v>1343</v>
      </c>
      <c r="G179" s="141" t="s">
        <v>355</v>
      </c>
      <c r="H179" s="142">
        <v>130.30000000000001</v>
      </c>
      <c r="I179" s="143"/>
      <c r="J179" s="144">
        <f>ROUND(I179*H179,2)</f>
        <v>0</v>
      </c>
      <c r="K179" s="140" t="s">
        <v>356</v>
      </c>
      <c r="L179" s="32"/>
      <c r="M179" s="145" t="s">
        <v>1</v>
      </c>
      <c r="N179" s="146" t="s">
        <v>41</v>
      </c>
      <c r="P179" s="147">
        <f>O179*H179</f>
        <v>0</v>
      </c>
      <c r="Q179" s="147">
        <v>0</v>
      </c>
      <c r="R179" s="147">
        <f>Q179*H179</f>
        <v>0</v>
      </c>
      <c r="S179" s="147">
        <v>0</v>
      </c>
      <c r="T179" s="148">
        <f>S179*H179</f>
        <v>0</v>
      </c>
      <c r="AR179" s="149" t="s">
        <v>357</v>
      </c>
      <c r="AT179" s="149" t="s">
        <v>352</v>
      </c>
      <c r="AU179" s="149" t="s">
        <v>86</v>
      </c>
      <c r="AY179" s="17" t="s">
        <v>350</v>
      </c>
      <c r="BE179" s="150">
        <f>IF(N179="základní",J179,0)</f>
        <v>0</v>
      </c>
      <c r="BF179" s="150">
        <f>IF(N179="snížená",J179,0)</f>
        <v>0</v>
      </c>
      <c r="BG179" s="150">
        <f>IF(N179="zákl. přenesená",J179,0)</f>
        <v>0</v>
      </c>
      <c r="BH179" s="150">
        <f>IF(N179="sníž. přenesená",J179,0)</f>
        <v>0</v>
      </c>
      <c r="BI179" s="150">
        <f>IF(N179="nulová",J179,0)</f>
        <v>0</v>
      </c>
      <c r="BJ179" s="17" t="s">
        <v>84</v>
      </c>
      <c r="BK179" s="150">
        <f>ROUND(I179*H179,2)</f>
        <v>0</v>
      </c>
      <c r="BL179" s="17" t="s">
        <v>357</v>
      </c>
      <c r="BM179" s="149" t="s">
        <v>1344</v>
      </c>
    </row>
    <row r="180" spans="2:65" s="1" customFormat="1" ht="28.8">
      <c r="B180" s="32"/>
      <c r="D180" s="151" t="s">
        <v>359</v>
      </c>
      <c r="F180" s="152" t="s">
        <v>1345</v>
      </c>
      <c r="I180" s="153"/>
      <c r="L180" s="32"/>
      <c r="M180" s="154"/>
      <c r="T180" s="56"/>
      <c r="AT180" s="17" t="s">
        <v>359</v>
      </c>
      <c r="AU180" s="17" t="s">
        <v>86</v>
      </c>
    </row>
    <row r="181" spans="2:65" s="12" customFormat="1" ht="20.399999999999999">
      <c r="B181" s="155"/>
      <c r="D181" s="151" t="s">
        <v>361</v>
      </c>
      <c r="E181" s="156" t="s">
        <v>1108</v>
      </c>
      <c r="F181" s="157" t="s">
        <v>1346</v>
      </c>
      <c r="H181" s="158">
        <v>130.30000000000001</v>
      </c>
      <c r="I181" s="159"/>
      <c r="L181" s="155"/>
      <c r="M181" s="160"/>
      <c r="T181" s="161"/>
      <c r="AT181" s="156" t="s">
        <v>361</v>
      </c>
      <c r="AU181" s="156" t="s">
        <v>86</v>
      </c>
      <c r="AV181" s="12" t="s">
        <v>86</v>
      </c>
      <c r="AW181" s="12" t="s">
        <v>32</v>
      </c>
      <c r="AX181" s="12" t="s">
        <v>84</v>
      </c>
      <c r="AY181" s="156" t="s">
        <v>350</v>
      </c>
    </row>
    <row r="182" spans="2:65" s="1" customFormat="1" ht="16.5" customHeight="1">
      <c r="B182" s="32"/>
      <c r="C182" s="187" t="s">
        <v>8</v>
      </c>
      <c r="D182" s="187" t="s">
        <v>1347</v>
      </c>
      <c r="E182" s="188" t="s">
        <v>1348</v>
      </c>
      <c r="F182" s="189" t="s">
        <v>1349</v>
      </c>
      <c r="G182" s="190" t="s">
        <v>1350</v>
      </c>
      <c r="H182" s="191">
        <v>2.6059999999999999</v>
      </c>
      <c r="I182" s="192"/>
      <c r="J182" s="193">
        <f>ROUND(I182*H182,2)</f>
        <v>0</v>
      </c>
      <c r="K182" s="189" t="s">
        <v>356</v>
      </c>
      <c r="L182" s="194"/>
      <c r="M182" s="195" t="s">
        <v>1</v>
      </c>
      <c r="N182" s="196" t="s">
        <v>41</v>
      </c>
      <c r="P182" s="147">
        <f>O182*H182</f>
        <v>0</v>
      </c>
      <c r="Q182" s="147">
        <v>1E-3</v>
      </c>
      <c r="R182" s="147">
        <f>Q182*H182</f>
        <v>2.6059999999999998E-3</v>
      </c>
      <c r="S182" s="147">
        <v>0</v>
      </c>
      <c r="T182" s="148">
        <f>S182*H182</f>
        <v>0</v>
      </c>
      <c r="AR182" s="149" t="s">
        <v>468</v>
      </c>
      <c r="AT182" s="149" t="s">
        <v>1347</v>
      </c>
      <c r="AU182" s="149" t="s">
        <v>86</v>
      </c>
      <c r="AY182" s="17" t="s">
        <v>350</v>
      </c>
      <c r="BE182" s="150">
        <f>IF(N182="základní",J182,0)</f>
        <v>0</v>
      </c>
      <c r="BF182" s="150">
        <f>IF(N182="snížená",J182,0)</f>
        <v>0</v>
      </c>
      <c r="BG182" s="150">
        <f>IF(N182="zákl. přenesená",J182,0)</f>
        <v>0</v>
      </c>
      <c r="BH182" s="150">
        <f>IF(N182="sníž. přenesená",J182,0)</f>
        <v>0</v>
      </c>
      <c r="BI182" s="150">
        <f>IF(N182="nulová",J182,0)</f>
        <v>0</v>
      </c>
      <c r="BJ182" s="17" t="s">
        <v>84</v>
      </c>
      <c r="BK182" s="150">
        <f>ROUND(I182*H182,2)</f>
        <v>0</v>
      </c>
      <c r="BL182" s="17" t="s">
        <v>357</v>
      </c>
      <c r="BM182" s="149" t="s">
        <v>1351</v>
      </c>
    </row>
    <row r="183" spans="2:65" s="1" customFormat="1" ht="10.199999999999999">
      <c r="B183" s="32"/>
      <c r="D183" s="151" t="s">
        <v>359</v>
      </c>
      <c r="F183" s="152" t="s">
        <v>1349</v>
      </c>
      <c r="I183" s="153"/>
      <c r="L183" s="32"/>
      <c r="M183" s="154"/>
      <c r="T183" s="56"/>
      <c r="AT183" s="17" t="s">
        <v>359</v>
      </c>
      <c r="AU183" s="17" t="s">
        <v>86</v>
      </c>
    </row>
    <row r="184" spans="2:65" s="12" customFormat="1" ht="10.199999999999999">
      <c r="B184" s="155"/>
      <c r="D184" s="151" t="s">
        <v>361</v>
      </c>
      <c r="F184" s="157" t="s">
        <v>1352</v>
      </c>
      <c r="H184" s="158">
        <v>2.6059999999999999</v>
      </c>
      <c r="I184" s="159"/>
      <c r="L184" s="155"/>
      <c r="M184" s="160"/>
      <c r="T184" s="161"/>
      <c r="AT184" s="156" t="s">
        <v>361</v>
      </c>
      <c r="AU184" s="156" t="s">
        <v>86</v>
      </c>
      <c r="AV184" s="12" t="s">
        <v>86</v>
      </c>
      <c r="AW184" s="12" t="s">
        <v>4</v>
      </c>
      <c r="AX184" s="12" t="s">
        <v>84</v>
      </c>
      <c r="AY184" s="156" t="s">
        <v>350</v>
      </c>
    </row>
    <row r="185" spans="2:65" s="1" customFormat="1" ht="24.15" customHeight="1">
      <c r="B185" s="32"/>
      <c r="C185" s="138" t="s">
        <v>501</v>
      </c>
      <c r="D185" s="138" t="s">
        <v>352</v>
      </c>
      <c r="E185" s="139" t="s">
        <v>1353</v>
      </c>
      <c r="F185" s="140" t="s">
        <v>1354</v>
      </c>
      <c r="G185" s="141" t="s">
        <v>355</v>
      </c>
      <c r="H185" s="142">
        <v>447.7</v>
      </c>
      <c r="I185" s="143"/>
      <c r="J185" s="144">
        <f>ROUND(I185*H185,2)</f>
        <v>0</v>
      </c>
      <c r="K185" s="140" t="s">
        <v>356</v>
      </c>
      <c r="L185" s="32"/>
      <c r="M185" s="145" t="s">
        <v>1</v>
      </c>
      <c r="N185" s="146" t="s">
        <v>41</v>
      </c>
      <c r="P185" s="147">
        <f>O185*H185</f>
        <v>0</v>
      </c>
      <c r="Q185" s="147">
        <v>0</v>
      </c>
      <c r="R185" s="147">
        <f>Q185*H185</f>
        <v>0</v>
      </c>
      <c r="S185" s="147">
        <v>0</v>
      </c>
      <c r="T185" s="148">
        <f>S185*H185</f>
        <v>0</v>
      </c>
      <c r="AR185" s="149" t="s">
        <v>357</v>
      </c>
      <c r="AT185" s="149" t="s">
        <v>352</v>
      </c>
      <c r="AU185" s="149" t="s">
        <v>86</v>
      </c>
      <c r="AY185" s="17" t="s">
        <v>350</v>
      </c>
      <c r="BE185" s="150">
        <f>IF(N185="základní",J185,0)</f>
        <v>0</v>
      </c>
      <c r="BF185" s="150">
        <f>IF(N185="snížená",J185,0)</f>
        <v>0</v>
      </c>
      <c r="BG185" s="150">
        <f>IF(N185="zákl. přenesená",J185,0)</f>
        <v>0</v>
      </c>
      <c r="BH185" s="150">
        <f>IF(N185="sníž. přenesená",J185,0)</f>
        <v>0</v>
      </c>
      <c r="BI185" s="150">
        <f>IF(N185="nulová",J185,0)</f>
        <v>0</v>
      </c>
      <c r="BJ185" s="17" t="s">
        <v>84</v>
      </c>
      <c r="BK185" s="150">
        <f>ROUND(I185*H185,2)</f>
        <v>0</v>
      </c>
      <c r="BL185" s="17" t="s">
        <v>357</v>
      </c>
      <c r="BM185" s="149" t="s">
        <v>1355</v>
      </c>
    </row>
    <row r="186" spans="2:65" s="1" customFormat="1" ht="19.2">
      <c r="B186" s="32"/>
      <c r="D186" s="151" t="s">
        <v>359</v>
      </c>
      <c r="F186" s="152" t="s">
        <v>1356</v>
      </c>
      <c r="I186" s="153"/>
      <c r="L186" s="32"/>
      <c r="M186" s="154"/>
      <c r="T186" s="56"/>
      <c r="AT186" s="17" t="s">
        <v>359</v>
      </c>
      <c r="AU186" s="17" t="s">
        <v>86</v>
      </c>
    </row>
    <row r="187" spans="2:65" s="12" customFormat="1" ht="20.399999999999999">
      <c r="B187" s="155"/>
      <c r="D187" s="151" t="s">
        <v>361</v>
      </c>
      <c r="E187" s="156" t="s">
        <v>1100</v>
      </c>
      <c r="F187" s="157" t="s">
        <v>1357</v>
      </c>
      <c r="H187" s="158">
        <v>318.60000000000002</v>
      </c>
      <c r="I187" s="159"/>
      <c r="L187" s="155"/>
      <c r="M187" s="160"/>
      <c r="T187" s="161"/>
      <c r="AT187" s="156" t="s">
        <v>361</v>
      </c>
      <c r="AU187" s="156" t="s">
        <v>86</v>
      </c>
      <c r="AV187" s="12" t="s">
        <v>86</v>
      </c>
      <c r="AW187" s="12" t="s">
        <v>32</v>
      </c>
      <c r="AX187" s="12" t="s">
        <v>76</v>
      </c>
      <c r="AY187" s="156" t="s">
        <v>350</v>
      </c>
    </row>
    <row r="188" spans="2:65" s="12" customFormat="1" ht="20.399999999999999">
      <c r="B188" s="155"/>
      <c r="D188" s="151" t="s">
        <v>361</v>
      </c>
      <c r="E188" s="156" t="s">
        <v>1</v>
      </c>
      <c r="F188" s="157" t="s">
        <v>1358</v>
      </c>
      <c r="H188" s="158">
        <v>62.4</v>
      </c>
      <c r="I188" s="159"/>
      <c r="L188" s="155"/>
      <c r="M188" s="160"/>
      <c r="T188" s="161"/>
      <c r="AT188" s="156" t="s">
        <v>361</v>
      </c>
      <c r="AU188" s="156" t="s">
        <v>86</v>
      </c>
      <c r="AV188" s="12" t="s">
        <v>86</v>
      </c>
      <c r="AW188" s="12" t="s">
        <v>32</v>
      </c>
      <c r="AX188" s="12" t="s">
        <v>76</v>
      </c>
      <c r="AY188" s="156" t="s">
        <v>350</v>
      </c>
    </row>
    <row r="189" spans="2:65" s="12" customFormat="1" ht="20.399999999999999">
      <c r="B189" s="155"/>
      <c r="D189" s="151" t="s">
        <v>361</v>
      </c>
      <c r="E189" s="156" t="s">
        <v>1</v>
      </c>
      <c r="F189" s="157" t="s">
        <v>1359</v>
      </c>
      <c r="H189" s="158">
        <v>13.5</v>
      </c>
      <c r="I189" s="159"/>
      <c r="L189" s="155"/>
      <c r="M189" s="160"/>
      <c r="T189" s="161"/>
      <c r="AT189" s="156" t="s">
        <v>361</v>
      </c>
      <c r="AU189" s="156" t="s">
        <v>86</v>
      </c>
      <c r="AV189" s="12" t="s">
        <v>86</v>
      </c>
      <c r="AW189" s="12" t="s">
        <v>32</v>
      </c>
      <c r="AX189" s="12" t="s">
        <v>76</v>
      </c>
      <c r="AY189" s="156" t="s">
        <v>350</v>
      </c>
    </row>
    <row r="190" spans="2:65" s="12" customFormat="1" ht="20.399999999999999">
      <c r="B190" s="155"/>
      <c r="D190" s="151" t="s">
        <v>361</v>
      </c>
      <c r="E190" s="156" t="s">
        <v>1</v>
      </c>
      <c r="F190" s="157" t="s">
        <v>1360</v>
      </c>
      <c r="H190" s="158">
        <v>53.2</v>
      </c>
      <c r="I190" s="159"/>
      <c r="L190" s="155"/>
      <c r="M190" s="160"/>
      <c r="T190" s="161"/>
      <c r="AT190" s="156" t="s">
        <v>361</v>
      </c>
      <c r="AU190" s="156" t="s">
        <v>86</v>
      </c>
      <c r="AV190" s="12" t="s">
        <v>86</v>
      </c>
      <c r="AW190" s="12" t="s">
        <v>32</v>
      </c>
      <c r="AX190" s="12" t="s">
        <v>76</v>
      </c>
      <c r="AY190" s="156" t="s">
        <v>350</v>
      </c>
    </row>
    <row r="191" spans="2:65" s="13" customFormat="1" ht="10.199999999999999">
      <c r="B191" s="162"/>
      <c r="D191" s="151" t="s">
        <v>361</v>
      </c>
      <c r="E191" s="163" t="s">
        <v>1</v>
      </c>
      <c r="F191" s="164" t="s">
        <v>364</v>
      </c>
      <c r="H191" s="165">
        <v>447.7</v>
      </c>
      <c r="I191" s="166"/>
      <c r="L191" s="162"/>
      <c r="M191" s="167"/>
      <c r="T191" s="168"/>
      <c r="AT191" s="163" t="s">
        <v>361</v>
      </c>
      <c r="AU191" s="163" t="s">
        <v>86</v>
      </c>
      <c r="AV191" s="13" t="s">
        <v>357</v>
      </c>
      <c r="AW191" s="13" t="s">
        <v>32</v>
      </c>
      <c r="AX191" s="13" t="s">
        <v>84</v>
      </c>
      <c r="AY191" s="163" t="s">
        <v>350</v>
      </c>
    </row>
    <row r="192" spans="2:65" s="1" customFormat="1" ht="33" customHeight="1">
      <c r="B192" s="32"/>
      <c r="C192" s="138" t="s">
        <v>511</v>
      </c>
      <c r="D192" s="138" t="s">
        <v>352</v>
      </c>
      <c r="E192" s="139" t="s">
        <v>1361</v>
      </c>
      <c r="F192" s="140" t="s">
        <v>1362</v>
      </c>
      <c r="G192" s="141" t="s">
        <v>355</v>
      </c>
      <c r="H192" s="142">
        <v>130.30000000000001</v>
      </c>
      <c r="I192" s="143"/>
      <c r="J192" s="144">
        <f>ROUND(I192*H192,2)</f>
        <v>0</v>
      </c>
      <c r="K192" s="140" t="s">
        <v>356</v>
      </c>
      <c r="L192" s="32"/>
      <c r="M192" s="145" t="s">
        <v>1</v>
      </c>
      <c r="N192" s="146" t="s">
        <v>41</v>
      </c>
      <c r="P192" s="147">
        <f>O192*H192</f>
        <v>0</v>
      </c>
      <c r="Q192" s="147">
        <v>0</v>
      </c>
      <c r="R192" s="147">
        <f>Q192*H192</f>
        <v>0</v>
      </c>
      <c r="S192" s="147">
        <v>0</v>
      </c>
      <c r="T192" s="148">
        <f>S192*H192</f>
        <v>0</v>
      </c>
      <c r="AR192" s="149" t="s">
        <v>357</v>
      </c>
      <c r="AT192" s="149" t="s">
        <v>352</v>
      </c>
      <c r="AU192" s="149" t="s">
        <v>86</v>
      </c>
      <c r="AY192" s="17" t="s">
        <v>350</v>
      </c>
      <c r="BE192" s="150">
        <f>IF(N192="základní",J192,0)</f>
        <v>0</v>
      </c>
      <c r="BF192" s="150">
        <f>IF(N192="snížená",J192,0)</f>
        <v>0</v>
      </c>
      <c r="BG192" s="150">
        <f>IF(N192="zákl. přenesená",J192,0)</f>
        <v>0</v>
      </c>
      <c r="BH192" s="150">
        <f>IF(N192="sníž. přenesená",J192,0)</f>
        <v>0</v>
      </c>
      <c r="BI192" s="150">
        <f>IF(N192="nulová",J192,0)</f>
        <v>0</v>
      </c>
      <c r="BJ192" s="17" t="s">
        <v>84</v>
      </c>
      <c r="BK192" s="150">
        <f>ROUND(I192*H192,2)</f>
        <v>0</v>
      </c>
      <c r="BL192" s="17" t="s">
        <v>357</v>
      </c>
      <c r="BM192" s="149" t="s">
        <v>1363</v>
      </c>
    </row>
    <row r="193" spans="2:65" s="1" customFormat="1" ht="19.2">
      <c r="B193" s="32"/>
      <c r="D193" s="151" t="s">
        <v>359</v>
      </c>
      <c r="F193" s="152" t="s">
        <v>1364</v>
      </c>
      <c r="I193" s="153"/>
      <c r="L193" s="32"/>
      <c r="M193" s="154"/>
      <c r="T193" s="56"/>
      <c r="AT193" s="17" t="s">
        <v>359</v>
      </c>
      <c r="AU193" s="17" t="s">
        <v>86</v>
      </c>
    </row>
    <row r="194" spans="2:65" s="12" customFormat="1" ht="20.399999999999999">
      <c r="B194" s="155"/>
      <c r="D194" s="151" t="s">
        <v>361</v>
      </c>
      <c r="E194" s="156" t="s">
        <v>1</v>
      </c>
      <c r="F194" s="157" t="s">
        <v>1365</v>
      </c>
      <c r="H194" s="158">
        <v>130.30000000000001</v>
      </c>
      <c r="I194" s="159"/>
      <c r="L194" s="155"/>
      <c r="M194" s="160"/>
      <c r="T194" s="161"/>
      <c r="AT194" s="156" t="s">
        <v>361</v>
      </c>
      <c r="AU194" s="156" t="s">
        <v>86</v>
      </c>
      <c r="AV194" s="12" t="s">
        <v>86</v>
      </c>
      <c r="AW194" s="12" t="s">
        <v>32</v>
      </c>
      <c r="AX194" s="12" t="s">
        <v>84</v>
      </c>
      <c r="AY194" s="156" t="s">
        <v>350</v>
      </c>
    </row>
    <row r="195" spans="2:65" s="1" customFormat="1" ht="16.5" customHeight="1">
      <c r="B195" s="32"/>
      <c r="C195" s="187" t="s">
        <v>522</v>
      </c>
      <c r="D195" s="187" t="s">
        <v>1347</v>
      </c>
      <c r="E195" s="188" t="s">
        <v>1366</v>
      </c>
      <c r="F195" s="189" t="s">
        <v>1367</v>
      </c>
      <c r="G195" s="190" t="s">
        <v>374</v>
      </c>
      <c r="H195" s="191">
        <v>7.8179999999999996</v>
      </c>
      <c r="I195" s="192"/>
      <c r="J195" s="193">
        <f>ROUND(I195*H195,2)</f>
        <v>0</v>
      </c>
      <c r="K195" s="189" t="s">
        <v>356</v>
      </c>
      <c r="L195" s="194"/>
      <c r="M195" s="195" t="s">
        <v>1</v>
      </c>
      <c r="N195" s="196" t="s">
        <v>41</v>
      </c>
      <c r="P195" s="147">
        <f>O195*H195</f>
        <v>0</v>
      </c>
      <c r="Q195" s="147">
        <v>0.22</v>
      </c>
      <c r="R195" s="147">
        <f>Q195*H195</f>
        <v>1.7199599999999999</v>
      </c>
      <c r="S195" s="147">
        <v>0</v>
      </c>
      <c r="T195" s="148">
        <f>S195*H195</f>
        <v>0</v>
      </c>
      <c r="AR195" s="149" t="s">
        <v>468</v>
      </c>
      <c r="AT195" s="149" t="s">
        <v>1347</v>
      </c>
      <c r="AU195" s="149" t="s">
        <v>86</v>
      </c>
      <c r="AY195" s="17" t="s">
        <v>350</v>
      </c>
      <c r="BE195" s="150">
        <f>IF(N195="základní",J195,0)</f>
        <v>0</v>
      </c>
      <c r="BF195" s="150">
        <f>IF(N195="snížená",J195,0)</f>
        <v>0</v>
      </c>
      <c r="BG195" s="150">
        <f>IF(N195="zákl. přenesená",J195,0)</f>
        <v>0</v>
      </c>
      <c r="BH195" s="150">
        <f>IF(N195="sníž. přenesená",J195,0)</f>
        <v>0</v>
      </c>
      <c r="BI195" s="150">
        <f>IF(N195="nulová",J195,0)</f>
        <v>0</v>
      </c>
      <c r="BJ195" s="17" t="s">
        <v>84</v>
      </c>
      <c r="BK195" s="150">
        <f>ROUND(I195*H195,2)</f>
        <v>0</v>
      </c>
      <c r="BL195" s="17" t="s">
        <v>357</v>
      </c>
      <c r="BM195" s="149" t="s">
        <v>1368</v>
      </c>
    </row>
    <row r="196" spans="2:65" s="1" customFormat="1" ht="10.199999999999999">
      <c r="B196" s="32"/>
      <c r="D196" s="151" t="s">
        <v>359</v>
      </c>
      <c r="F196" s="152" t="s">
        <v>1367</v>
      </c>
      <c r="I196" s="153"/>
      <c r="L196" s="32"/>
      <c r="M196" s="154"/>
      <c r="T196" s="56"/>
      <c r="AT196" s="17" t="s">
        <v>359</v>
      </c>
      <c r="AU196" s="17" t="s">
        <v>86</v>
      </c>
    </row>
    <row r="197" spans="2:65" s="12" customFormat="1" ht="10.199999999999999">
      <c r="B197" s="155"/>
      <c r="D197" s="151" t="s">
        <v>361</v>
      </c>
      <c r="F197" s="157" t="s">
        <v>1369</v>
      </c>
      <c r="H197" s="158">
        <v>7.8179999999999996</v>
      </c>
      <c r="I197" s="159"/>
      <c r="L197" s="155"/>
      <c r="M197" s="160"/>
      <c r="T197" s="161"/>
      <c r="AT197" s="156" t="s">
        <v>361</v>
      </c>
      <c r="AU197" s="156" t="s">
        <v>86</v>
      </c>
      <c r="AV197" s="12" t="s">
        <v>86</v>
      </c>
      <c r="AW197" s="12" t="s">
        <v>4</v>
      </c>
      <c r="AX197" s="12" t="s">
        <v>84</v>
      </c>
      <c r="AY197" s="156" t="s">
        <v>350</v>
      </c>
    </row>
    <row r="198" spans="2:65" s="11" customFormat="1" ht="22.8" customHeight="1">
      <c r="B198" s="126"/>
      <c r="D198" s="127" t="s">
        <v>75</v>
      </c>
      <c r="E198" s="136" t="s">
        <v>86</v>
      </c>
      <c r="F198" s="136" t="s">
        <v>1370</v>
      </c>
      <c r="I198" s="129"/>
      <c r="J198" s="137">
        <f>BK198</f>
        <v>0</v>
      </c>
      <c r="L198" s="126"/>
      <c r="M198" s="131"/>
      <c r="P198" s="132">
        <f>SUM(P199:P260)</f>
        <v>0</v>
      </c>
      <c r="R198" s="132">
        <f>SUM(R199:R260)</f>
        <v>1004.3069957399999</v>
      </c>
      <c r="T198" s="133">
        <f>SUM(T199:T260)</f>
        <v>0</v>
      </c>
      <c r="AR198" s="127" t="s">
        <v>84</v>
      </c>
      <c r="AT198" s="134" t="s">
        <v>75</v>
      </c>
      <c r="AU198" s="134" t="s">
        <v>84</v>
      </c>
      <c r="AY198" s="127" t="s">
        <v>350</v>
      </c>
      <c r="BK198" s="135">
        <f>SUM(BK199:BK260)</f>
        <v>0</v>
      </c>
    </row>
    <row r="199" spans="2:65" s="1" customFormat="1" ht="24.15" customHeight="1">
      <c r="B199" s="32"/>
      <c r="C199" s="138" t="s">
        <v>530</v>
      </c>
      <c r="D199" s="138" t="s">
        <v>352</v>
      </c>
      <c r="E199" s="139" t="s">
        <v>1371</v>
      </c>
      <c r="F199" s="140" t="s">
        <v>1372</v>
      </c>
      <c r="G199" s="141" t="s">
        <v>374</v>
      </c>
      <c r="H199" s="142">
        <v>235.524</v>
      </c>
      <c r="I199" s="143"/>
      <c r="J199" s="144">
        <f>ROUND(I199*H199,2)</f>
        <v>0</v>
      </c>
      <c r="K199" s="140" t="s">
        <v>356</v>
      </c>
      <c r="L199" s="32"/>
      <c r="M199" s="145" t="s">
        <v>1</v>
      </c>
      <c r="N199" s="146" t="s">
        <v>41</v>
      </c>
      <c r="P199" s="147">
        <f>O199*H199</f>
        <v>0</v>
      </c>
      <c r="Q199" s="147">
        <v>2.16</v>
      </c>
      <c r="R199" s="147">
        <f>Q199*H199</f>
        <v>508.73184000000003</v>
      </c>
      <c r="S199" s="147">
        <v>0</v>
      </c>
      <c r="T199" s="148">
        <f>S199*H199</f>
        <v>0</v>
      </c>
      <c r="AR199" s="149" t="s">
        <v>357</v>
      </c>
      <c r="AT199" s="149" t="s">
        <v>352</v>
      </c>
      <c r="AU199" s="149" t="s">
        <v>86</v>
      </c>
      <c r="AY199" s="17" t="s">
        <v>350</v>
      </c>
      <c r="BE199" s="150">
        <f>IF(N199="základní",J199,0)</f>
        <v>0</v>
      </c>
      <c r="BF199" s="150">
        <f>IF(N199="snížená",J199,0)</f>
        <v>0</v>
      </c>
      <c r="BG199" s="150">
        <f>IF(N199="zákl. přenesená",J199,0)</f>
        <v>0</v>
      </c>
      <c r="BH199" s="150">
        <f>IF(N199="sníž. přenesená",J199,0)</f>
        <v>0</v>
      </c>
      <c r="BI199" s="150">
        <f>IF(N199="nulová",J199,0)</f>
        <v>0</v>
      </c>
      <c r="BJ199" s="17" t="s">
        <v>84</v>
      </c>
      <c r="BK199" s="150">
        <f>ROUND(I199*H199,2)</f>
        <v>0</v>
      </c>
      <c r="BL199" s="17" t="s">
        <v>357</v>
      </c>
      <c r="BM199" s="149" t="s">
        <v>1373</v>
      </c>
    </row>
    <row r="200" spans="2:65" s="1" customFormat="1" ht="19.2">
      <c r="B200" s="32"/>
      <c r="D200" s="151" t="s">
        <v>359</v>
      </c>
      <c r="F200" s="152" t="s">
        <v>1374</v>
      </c>
      <c r="I200" s="153"/>
      <c r="L200" s="32"/>
      <c r="M200" s="154"/>
      <c r="T200" s="56"/>
      <c r="AT200" s="17" t="s">
        <v>359</v>
      </c>
      <c r="AU200" s="17" t="s">
        <v>86</v>
      </c>
    </row>
    <row r="201" spans="2:65" s="12" customFormat="1" ht="20.399999999999999">
      <c r="B201" s="155"/>
      <c r="D201" s="151" t="s">
        <v>361</v>
      </c>
      <c r="E201" s="156" t="s">
        <v>1</v>
      </c>
      <c r="F201" s="157" t="s">
        <v>1375</v>
      </c>
      <c r="H201" s="158">
        <v>223.02</v>
      </c>
      <c r="I201" s="159"/>
      <c r="L201" s="155"/>
      <c r="M201" s="160"/>
      <c r="T201" s="161"/>
      <c r="AT201" s="156" t="s">
        <v>361</v>
      </c>
      <c r="AU201" s="156" t="s">
        <v>86</v>
      </c>
      <c r="AV201" s="12" t="s">
        <v>86</v>
      </c>
      <c r="AW201" s="12" t="s">
        <v>32</v>
      </c>
      <c r="AX201" s="12" t="s">
        <v>76</v>
      </c>
      <c r="AY201" s="156" t="s">
        <v>350</v>
      </c>
    </row>
    <row r="202" spans="2:65" s="12" customFormat="1" ht="20.399999999999999">
      <c r="B202" s="155"/>
      <c r="D202" s="151" t="s">
        <v>361</v>
      </c>
      <c r="E202" s="156" t="s">
        <v>1</v>
      </c>
      <c r="F202" s="157" t="s">
        <v>1376</v>
      </c>
      <c r="H202" s="158">
        <v>10.228</v>
      </c>
      <c r="I202" s="159"/>
      <c r="L202" s="155"/>
      <c r="M202" s="160"/>
      <c r="T202" s="161"/>
      <c r="AT202" s="156" t="s">
        <v>361</v>
      </c>
      <c r="AU202" s="156" t="s">
        <v>86</v>
      </c>
      <c r="AV202" s="12" t="s">
        <v>86</v>
      </c>
      <c r="AW202" s="12" t="s">
        <v>32</v>
      </c>
      <c r="AX202" s="12" t="s">
        <v>76</v>
      </c>
      <c r="AY202" s="156" t="s">
        <v>350</v>
      </c>
    </row>
    <row r="203" spans="2:65" s="12" customFormat="1" ht="20.399999999999999">
      <c r="B203" s="155"/>
      <c r="D203" s="151" t="s">
        <v>361</v>
      </c>
      <c r="E203" s="156" t="s">
        <v>1</v>
      </c>
      <c r="F203" s="157" t="s">
        <v>1377</v>
      </c>
      <c r="H203" s="158">
        <v>0.58499999999999996</v>
      </c>
      <c r="I203" s="159"/>
      <c r="L203" s="155"/>
      <c r="M203" s="160"/>
      <c r="T203" s="161"/>
      <c r="AT203" s="156" t="s">
        <v>361</v>
      </c>
      <c r="AU203" s="156" t="s">
        <v>86</v>
      </c>
      <c r="AV203" s="12" t="s">
        <v>86</v>
      </c>
      <c r="AW203" s="12" t="s">
        <v>32</v>
      </c>
      <c r="AX203" s="12" t="s">
        <v>76</v>
      </c>
      <c r="AY203" s="156" t="s">
        <v>350</v>
      </c>
    </row>
    <row r="204" spans="2:65" s="12" customFormat="1" ht="20.399999999999999">
      <c r="B204" s="155"/>
      <c r="D204" s="151" t="s">
        <v>361</v>
      </c>
      <c r="E204" s="156" t="s">
        <v>1</v>
      </c>
      <c r="F204" s="157" t="s">
        <v>1378</v>
      </c>
      <c r="H204" s="158">
        <v>1.6910000000000001</v>
      </c>
      <c r="I204" s="159"/>
      <c r="L204" s="155"/>
      <c r="M204" s="160"/>
      <c r="T204" s="161"/>
      <c r="AT204" s="156" t="s">
        <v>361</v>
      </c>
      <c r="AU204" s="156" t="s">
        <v>86</v>
      </c>
      <c r="AV204" s="12" t="s">
        <v>86</v>
      </c>
      <c r="AW204" s="12" t="s">
        <v>32</v>
      </c>
      <c r="AX204" s="12" t="s">
        <v>76</v>
      </c>
      <c r="AY204" s="156" t="s">
        <v>350</v>
      </c>
    </row>
    <row r="205" spans="2:65" s="13" customFormat="1" ht="10.199999999999999">
      <c r="B205" s="162"/>
      <c r="D205" s="151" t="s">
        <v>361</v>
      </c>
      <c r="E205" s="163" t="s">
        <v>1</v>
      </c>
      <c r="F205" s="164" t="s">
        <v>364</v>
      </c>
      <c r="H205" s="165">
        <v>235.524</v>
      </c>
      <c r="I205" s="166"/>
      <c r="L205" s="162"/>
      <c r="M205" s="167"/>
      <c r="T205" s="168"/>
      <c r="AT205" s="163" t="s">
        <v>361</v>
      </c>
      <c r="AU205" s="163" t="s">
        <v>86</v>
      </c>
      <c r="AV205" s="13" t="s">
        <v>357</v>
      </c>
      <c r="AW205" s="13" t="s">
        <v>32</v>
      </c>
      <c r="AX205" s="13" t="s">
        <v>84</v>
      </c>
      <c r="AY205" s="163" t="s">
        <v>350</v>
      </c>
    </row>
    <row r="206" spans="2:65" s="1" customFormat="1" ht="24.15" customHeight="1">
      <c r="B206" s="32"/>
      <c r="C206" s="138" t="s">
        <v>541</v>
      </c>
      <c r="D206" s="138" t="s">
        <v>352</v>
      </c>
      <c r="E206" s="139" t="s">
        <v>1379</v>
      </c>
      <c r="F206" s="140" t="s">
        <v>1380</v>
      </c>
      <c r="G206" s="141" t="s">
        <v>374</v>
      </c>
      <c r="H206" s="142">
        <v>169.01300000000001</v>
      </c>
      <c r="I206" s="143"/>
      <c r="J206" s="144">
        <f>ROUND(I206*H206,2)</f>
        <v>0</v>
      </c>
      <c r="K206" s="140" t="s">
        <v>356</v>
      </c>
      <c r="L206" s="32"/>
      <c r="M206" s="145" t="s">
        <v>1</v>
      </c>
      <c r="N206" s="146" t="s">
        <v>41</v>
      </c>
      <c r="P206" s="147">
        <f>O206*H206</f>
        <v>0</v>
      </c>
      <c r="Q206" s="147">
        <v>2.5018699999999998</v>
      </c>
      <c r="R206" s="147">
        <f>Q206*H206</f>
        <v>422.84855431</v>
      </c>
      <c r="S206" s="147">
        <v>0</v>
      </c>
      <c r="T206" s="148">
        <f>S206*H206</f>
        <v>0</v>
      </c>
      <c r="AR206" s="149" t="s">
        <v>357</v>
      </c>
      <c r="AT206" s="149" t="s">
        <v>352</v>
      </c>
      <c r="AU206" s="149" t="s">
        <v>86</v>
      </c>
      <c r="AY206" s="17" t="s">
        <v>350</v>
      </c>
      <c r="BE206" s="150">
        <f>IF(N206="základní",J206,0)</f>
        <v>0</v>
      </c>
      <c r="BF206" s="150">
        <f>IF(N206="snížená",J206,0)</f>
        <v>0</v>
      </c>
      <c r="BG206" s="150">
        <f>IF(N206="zákl. přenesená",J206,0)</f>
        <v>0</v>
      </c>
      <c r="BH206" s="150">
        <f>IF(N206="sníž. přenesená",J206,0)</f>
        <v>0</v>
      </c>
      <c r="BI206" s="150">
        <f>IF(N206="nulová",J206,0)</f>
        <v>0</v>
      </c>
      <c r="BJ206" s="17" t="s">
        <v>84</v>
      </c>
      <c r="BK206" s="150">
        <f>ROUND(I206*H206,2)</f>
        <v>0</v>
      </c>
      <c r="BL206" s="17" t="s">
        <v>357</v>
      </c>
      <c r="BM206" s="149" t="s">
        <v>1381</v>
      </c>
    </row>
    <row r="207" spans="2:65" s="1" customFormat="1" ht="19.2">
      <c r="B207" s="32"/>
      <c r="D207" s="151" t="s">
        <v>359</v>
      </c>
      <c r="F207" s="152" t="s">
        <v>1382</v>
      </c>
      <c r="I207" s="153"/>
      <c r="L207" s="32"/>
      <c r="M207" s="154"/>
      <c r="T207" s="56"/>
      <c r="AT207" s="17" t="s">
        <v>359</v>
      </c>
      <c r="AU207" s="17" t="s">
        <v>86</v>
      </c>
    </row>
    <row r="208" spans="2:65" s="12" customFormat="1" ht="30.6">
      <c r="B208" s="155"/>
      <c r="D208" s="151" t="s">
        <v>361</v>
      </c>
      <c r="E208" s="156" t="s">
        <v>1</v>
      </c>
      <c r="F208" s="157" t="s">
        <v>1383</v>
      </c>
      <c r="H208" s="158">
        <v>4.7350000000000003</v>
      </c>
      <c r="I208" s="159"/>
      <c r="L208" s="155"/>
      <c r="M208" s="160"/>
      <c r="T208" s="161"/>
      <c r="AT208" s="156" t="s">
        <v>361</v>
      </c>
      <c r="AU208" s="156" t="s">
        <v>86</v>
      </c>
      <c r="AV208" s="12" t="s">
        <v>86</v>
      </c>
      <c r="AW208" s="12" t="s">
        <v>32</v>
      </c>
      <c r="AX208" s="12" t="s">
        <v>76</v>
      </c>
      <c r="AY208" s="156" t="s">
        <v>350</v>
      </c>
    </row>
    <row r="209" spans="2:51" s="12" customFormat="1" ht="30.6">
      <c r="B209" s="155"/>
      <c r="D209" s="151" t="s">
        <v>361</v>
      </c>
      <c r="E209" s="156" t="s">
        <v>1</v>
      </c>
      <c r="F209" s="157" t="s">
        <v>1384</v>
      </c>
      <c r="H209" s="158">
        <v>5.4340000000000002</v>
      </c>
      <c r="I209" s="159"/>
      <c r="L209" s="155"/>
      <c r="M209" s="160"/>
      <c r="T209" s="161"/>
      <c r="AT209" s="156" t="s">
        <v>361</v>
      </c>
      <c r="AU209" s="156" t="s">
        <v>86</v>
      </c>
      <c r="AV209" s="12" t="s">
        <v>86</v>
      </c>
      <c r="AW209" s="12" t="s">
        <v>32</v>
      </c>
      <c r="AX209" s="12" t="s">
        <v>76</v>
      </c>
      <c r="AY209" s="156" t="s">
        <v>350</v>
      </c>
    </row>
    <row r="210" spans="2:51" s="12" customFormat="1" ht="30.6">
      <c r="B210" s="155"/>
      <c r="D210" s="151" t="s">
        <v>361</v>
      </c>
      <c r="E210" s="156" t="s">
        <v>1</v>
      </c>
      <c r="F210" s="157" t="s">
        <v>1385</v>
      </c>
      <c r="H210" s="158">
        <v>6.4669999999999996</v>
      </c>
      <c r="I210" s="159"/>
      <c r="L210" s="155"/>
      <c r="M210" s="160"/>
      <c r="T210" s="161"/>
      <c r="AT210" s="156" t="s">
        <v>361</v>
      </c>
      <c r="AU210" s="156" t="s">
        <v>86</v>
      </c>
      <c r="AV210" s="12" t="s">
        <v>86</v>
      </c>
      <c r="AW210" s="12" t="s">
        <v>32</v>
      </c>
      <c r="AX210" s="12" t="s">
        <v>76</v>
      </c>
      <c r="AY210" s="156" t="s">
        <v>350</v>
      </c>
    </row>
    <row r="211" spans="2:51" s="15" customFormat="1" ht="10.199999999999999">
      <c r="B211" s="175"/>
      <c r="D211" s="151" t="s">
        <v>361</v>
      </c>
      <c r="E211" s="176" t="s">
        <v>1293</v>
      </c>
      <c r="F211" s="177" t="s">
        <v>755</v>
      </c>
      <c r="H211" s="178">
        <v>16.635999999999999</v>
      </c>
      <c r="I211" s="179"/>
      <c r="L211" s="175"/>
      <c r="M211" s="180"/>
      <c r="T211" s="181"/>
      <c r="AT211" s="176" t="s">
        <v>361</v>
      </c>
      <c r="AU211" s="176" t="s">
        <v>86</v>
      </c>
      <c r="AV211" s="15" t="s">
        <v>371</v>
      </c>
      <c r="AW211" s="15" t="s">
        <v>32</v>
      </c>
      <c r="AX211" s="15" t="s">
        <v>76</v>
      </c>
      <c r="AY211" s="176" t="s">
        <v>350</v>
      </c>
    </row>
    <row r="212" spans="2:51" s="12" customFormat="1" ht="30.6">
      <c r="B212" s="155"/>
      <c r="D212" s="151" t="s">
        <v>361</v>
      </c>
      <c r="E212" s="156" t="s">
        <v>1</v>
      </c>
      <c r="F212" s="157" t="s">
        <v>1386</v>
      </c>
      <c r="H212" s="158">
        <v>0.84799999999999998</v>
      </c>
      <c r="I212" s="159"/>
      <c r="L212" s="155"/>
      <c r="M212" s="160"/>
      <c r="T212" s="161"/>
      <c r="AT212" s="156" t="s">
        <v>361</v>
      </c>
      <c r="AU212" s="156" t="s">
        <v>86</v>
      </c>
      <c r="AV212" s="12" t="s">
        <v>86</v>
      </c>
      <c r="AW212" s="12" t="s">
        <v>32</v>
      </c>
      <c r="AX212" s="12" t="s">
        <v>76</v>
      </c>
      <c r="AY212" s="156" t="s">
        <v>350</v>
      </c>
    </row>
    <row r="213" spans="2:51" s="12" customFormat="1" ht="30.6">
      <c r="B213" s="155"/>
      <c r="D213" s="151" t="s">
        <v>361</v>
      </c>
      <c r="E213" s="156" t="s">
        <v>1</v>
      </c>
      <c r="F213" s="157" t="s">
        <v>1387</v>
      </c>
      <c r="H213" s="158">
        <v>0.52100000000000002</v>
      </c>
      <c r="I213" s="159"/>
      <c r="L213" s="155"/>
      <c r="M213" s="160"/>
      <c r="T213" s="161"/>
      <c r="AT213" s="156" t="s">
        <v>361</v>
      </c>
      <c r="AU213" s="156" t="s">
        <v>86</v>
      </c>
      <c r="AV213" s="12" t="s">
        <v>86</v>
      </c>
      <c r="AW213" s="12" t="s">
        <v>32</v>
      </c>
      <c r="AX213" s="12" t="s">
        <v>76</v>
      </c>
      <c r="AY213" s="156" t="s">
        <v>350</v>
      </c>
    </row>
    <row r="214" spans="2:51" s="12" customFormat="1" ht="30.6">
      <c r="B214" s="155"/>
      <c r="D214" s="151" t="s">
        <v>361</v>
      </c>
      <c r="E214" s="156" t="s">
        <v>1</v>
      </c>
      <c r="F214" s="157" t="s">
        <v>1388</v>
      </c>
      <c r="H214" s="158">
        <v>1.115</v>
      </c>
      <c r="I214" s="159"/>
      <c r="L214" s="155"/>
      <c r="M214" s="160"/>
      <c r="T214" s="161"/>
      <c r="AT214" s="156" t="s">
        <v>361</v>
      </c>
      <c r="AU214" s="156" t="s">
        <v>86</v>
      </c>
      <c r="AV214" s="12" t="s">
        <v>86</v>
      </c>
      <c r="AW214" s="12" t="s">
        <v>32</v>
      </c>
      <c r="AX214" s="12" t="s">
        <v>76</v>
      </c>
      <c r="AY214" s="156" t="s">
        <v>350</v>
      </c>
    </row>
    <row r="215" spans="2:51" s="12" customFormat="1" ht="20.399999999999999">
      <c r="B215" s="155"/>
      <c r="D215" s="151" t="s">
        <v>361</v>
      </c>
      <c r="E215" s="156" t="s">
        <v>1</v>
      </c>
      <c r="F215" s="157" t="s">
        <v>1389</v>
      </c>
      <c r="H215" s="158">
        <v>0.36299999999999999</v>
      </c>
      <c r="I215" s="159"/>
      <c r="L215" s="155"/>
      <c r="M215" s="160"/>
      <c r="T215" s="161"/>
      <c r="AT215" s="156" t="s">
        <v>361</v>
      </c>
      <c r="AU215" s="156" t="s">
        <v>86</v>
      </c>
      <c r="AV215" s="12" t="s">
        <v>86</v>
      </c>
      <c r="AW215" s="12" t="s">
        <v>32</v>
      </c>
      <c r="AX215" s="12" t="s">
        <v>76</v>
      </c>
      <c r="AY215" s="156" t="s">
        <v>350</v>
      </c>
    </row>
    <row r="216" spans="2:51" s="15" customFormat="1" ht="10.199999999999999">
      <c r="B216" s="175"/>
      <c r="D216" s="151" t="s">
        <v>361</v>
      </c>
      <c r="E216" s="176" t="s">
        <v>1291</v>
      </c>
      <c r="F216" s="177" t="s">
        <v>755</v>
      </c>
      <c r="H216" s="178">
        <v>2.847</v>
      </c>
      <c r="I216" s="179"/>
      <c r="L216" s="175"/>
      <c r="M216" s="180"/>
      <c r="T216" s="181"/>
      <c r="AT216" s="176" t="s">
        <v>361</v>
      </c>
      <c r="AU216" s="176" t="s">
        <v>86</v>
      </c>
      <c r="AV216" s="15" t="s">
        <v>371</v>
      </c>
      <c r="AW216" s="15" t="s">
        <v>32</v>
      </c>
      <c r="AX216" s="15" t="s">
        <v>76</v>
      </c>
      <c r="AY216" s="176" t="s">
        <v>350</v>
      </c>
    </row>
    <row r="217" spans="2:51" s="12" customFormat="1" ht="10.199999999999999">
      <c r="B217" s="155"/>
      <c r="D217" s="151" t="s">
        <v>361</v>
      </c>
      <c r="E217" s="156" t="s">
        <v>1295</v>
      </c>
      <c r="F217" s="157" t="s">
        <v>1390</v>
      </c>
      <c r="H217" s="158">
        <v>1.6120000000000001</v>
      </c>
      <c r="I217" s="159"/>
      <c r="L217" s="155"/>
      <c r="M217" s="160"/>
      <c r="T217" s="161"/>
      <c r="AT217" s="156" t="s">
        <v>361</v>
      </c>
      <c r="AU217" s="156" t="s">
        <v>86</v>
      </c>
      <c r="AV217" s="12" t="s">
        <v>86</v>
      </c>
      <c r="AW217" s="12" t="s">
        <v>32</v>
      </c>
      <c r="AX217" s="12" t="s">
        <v>76</v>
      </c>
      <c r="AY217" s="156" t="s">
        <v>350</v>
      </c>
    </row>
    <row r="218" spans="2:51" s="12" customFormat="1" ht="20.399999999999999">
      <c r="B218" s="155"/>
      <c r="D218" s="151" t="s">
        <v>361</v>
      </c>
      <c r="E218" s="156" t="s">
        <v>1</v>
      </c>
      <c r="F218" s="157" t="s">
        <v>1391</v>
      </c>
      <c r="H218" s="158">
        <v>16.581</v>
      </c>
      <c r="I218" s="159"/>
      <c r="L218" s="155"/>
      <c r="M218" s="160"/>
      <c r="T218" s="161"/>
      <c r="AT218" s="156" t="s">
        <v>361</v>
      </c>
      <c r="AU218" s="156" t="s">
        <v>86</v>
      </c>
      <c r="AV218" s="12" t="s">
        <v>86</v>
      </c>
      <c r="AW218" s="12" t="s">
        <v>32</v>
      </c>
      <c r="AX218" s="12" t="s">
        <v>76</v>
      </c>
      <c r="AY218" s="156" t="s">
        <v>350</v>
      </c>
    </row>
    <row r="219" spans="2:51" s="12" customFormat="1" ht="20.399999999999999">
      <c r="B219" s="155"/>
      <c r="D219" s="151" t="s">
        <v>361</v>
      </c>
      <c r="E219" s="156" t="s">
        <v>1</v>
      </c>
      <c r="F219" s="157" t="s">
        <v>1392</v>
      </c>
      <c r="H219" s="158">
        <v>79.352999999999994</v>
      </c>
      <c r="I219" s="159"/>
      <c r="L219" s="155"/>
      <c r="M219" s="160"/>
      <c r="T219" s="161"/>
      <c r="AT219" s="156" t="s">
        <v>361</v>
      </c>
      <c r="AU219" s="156" t="s">
        <v>86</v>
      </c>
      <c r="AV219" s="12" t="s">
        <v>86</v>
      </c>
      <c r="AW219" s="12" t="s">
        <v>32</v>
      </c>
      <c r="AX219" s="12" t="s">
        <v>76</v>
      </c>
      <c r="AY219" s="156" t="s">
        <v>350</v>
      </c>
    </row>
    <row r="220" spans="2:51" s="12" customFormat="1" ht="20.399999999999999">
      <c r="B220" s="155"/>
      <c r="D220" s="151" t="s">
        <v>361</v>
      </c>
      <c r="E220" s="156" t="s">
        <v>1</v>
      </c>
      <c r="F220" s="157" t="s">
        <v>1393</v>
      </c>
      <c r="H220" s="158">
        <v>34.54</v>
      </c>
      <c r="I220" s="159"/>
      <c r="L220" s="155"/>
      <c r="M220" s="160"/>
      <c r="T220" s="161"/>
      <c r="AT220" s="156" t="s">
        <v>361</v>
      </c>
      <c r="AU220" s="156" t="s">
        <v>86</v>
      </c>
      <c r="AV220" s="12" t="s">
        <v>86</v>
      </c>
      <c r="AW220" s="12" t="s">
        <v>32</v>
      </c>
      <c r="AX220" s="12" t="s">
        <v>76</v>
      </c>
      <c r="AY220" s="156" t="s">
        <v>350</v>
      </c>
    </row>
    <row r="221" spans="2:51" s="12" customFormat="1" ht="20.399999999999999">
      <c r="B221" s="155"/>
      <c r="D221" s="151" t="s">
        <v>361</v>
      </c>
      <c r="E221" s="156" t="s">
        <v>1</v>
      </c>
      <c r="F221" s="157" t="s">
        <v>1394</v>
      </c>
      <c r="H221" s="158">
        <v>7.9829999999999997</v>
      </c>
      <c r="I221" s="159"/>
      <c r="L221" s="155"/>
      <c r="M221" s="160"/>
      <c r="T221" s="161"/>
      <c r="AT221" s="156" t="s">
        <v>361</v>
      </c>
      <c r="AU221" s="156" t="s">
        <v>86</v>
      </c>
      <c r="AV221" s="12" t="s">
        <v>86</v>
      </c>
      <c r="AW221" s="12" t="s">
        <v>32</v>
      </c>
      <c r="AX221" s="12" t="s">
        <v>76</v>
      </c>
      <c r="AY221" s="156" t="s">
        <v>350</v>
      </c>
    </row>
    <row r="222" spans="2:51" s="12" customFormat="1" ht="20.399999999999999">
      <c r="B222" s="155"/>
      <c r="D222" s="151" t="s">
        <v>361</v>
      </c>
      <c r="E222" s="156" t="s">
        <v>1</v>
      </c>
      <c r="F222" s="157" t="s">
        <v>1395</v>
      </c>
      <c r="H222" s="158">
        <v>4.1639999999999997</v>
      </c>
      <c r="I222" s="159"/>
      <c r="L222" s="155"/>
      <c r="M222" s="160"/>
      <c r="T222" s="161"/>
      <c r="AT222" s="156" t="s">
        <v>361</v>
      </c>
      <c r="AU222" s="156" t="s">
        <v>86</v>
      </c>
      <c r="AV222" s="12" t="s">
        <v>86</v>
      </c>
      <c r="AW222" s="12" t="s">
        <v>32</v>
      </c>
      <c r="AX222" s="12" t="s">
        <v>76</v>
      </c>
      <c r="AY222" s="156" t="s">
        <v>350</v>
      </c>
    </row>
    <row r="223" spans="2:51" s="12" customFormat="1" ht="20.399999999999999">
      <c r="B223" s="155"/>
      <c r="D223" s="151" t="s">
        <v>361</v>
      </c>
      <c r="E223" s="156" t="s">
        <v>1</v>
      </c>
      <c r="F223" s="157" t="s">
        <v>1396</v>
      </c>
      <c r="H223" s="158">
        <v>2.903</v>
      </c>
      <c r="I223" s="159"/>
      <c r="L223" s="155"/>
      <c r="M223" s="160"/>
      <c r="T223" s="161"/>
      <c r="AT223" s="156" t="s">
        <v>361</v>
      </c>
      <c r="AU223" s="156" t="s">
        <v>86</v>
      </c>
      <c r="AV223" s="12" t="s">
        <v>86</v>
      </c>
      <c r="AW223" s="12" t="s">
        <v>32</v>
      </c>
      <c r="AX223" s="12" t="s">
        <v>76</v>
      </c>
      <c r="AY223" s="156" t="s">
        <v>350</v>
      </c>
    </row>
    <row r="224" spans="2:51" s="12" customFormat="1" ht="20.399999999999999">
      <c r="B224" s="155"/>
      <c r="D224" s="151" t="s">
        <v>361</v>
      </c>
      <c r="E224" s="156" t="s">
        <v>1</v>
      </c>
      <c r="F224" s="157" t="s">
        <v>1397</v>
      </c>
      <c r="H224" s="158">
        <v>2.3940000000000001</v>
      </c>
      <c r="I224" s="159"/>
      <c r="L224" s="155"/>
      <c r="M224" s="160"/>
      <c r="T224" s="161"/>
      <c r="AT224" s="156" t="s">
        <v>361</v>
      </c>
      <c r="AU224" s="156" t="s">
        <v>86</v>
      </c>
      <c r="AV224" s="12" t="s">
        <v>86</v>
      </c>
      <c r="AW224" s="12" t="s">
        <v>32</v>
      </c>
      <c r="AX224" s="12" t="s">
        <v>76</v>
      </c>
      <c r="AY224" s="156" t="s">
        <v>350</v>
      </c>
    </row>
    <row r="225" spans="2:65" s="13" customFormat="1" ht="10.199999999999999">
      <c r="B225" s="162"/>
      <c r="D225" s="151" t="s">
        <v>361</v>
      </c>
      <c r="E225" s="163" t="s">
        <v>1</v>
      </c>
      <c r="F225" s="164" t="s">
        <v>364</v>
      </c>
      <c r="H225" s="165">
        <v>169.01300000000001</v>
      </c>
      <c r="I225" s="166"/>
      <c r="L225" s="162"/>
      <c r="M225" s="167"/>
      <c r="T225" s="168"/>
      <c r="AT225" s="163" t="s">
        <v>361</v>
      </c>
      <c r="AU225" s="163" t="s">
        <v>86</v>
      </c>
      <c r="AV225" s="13" t="s">
        <v>357</v>
      </c>
      <c r="AW225" s="13" t="s">
        <v>32</v>
      </c>
      <c r="AX225" s="13" t="s">
        <v>84</v>
      </c>
      <c r="AY225" s="163" t="s">
        <v>350</v>
      </c>
    </row>
    <row r="226" spans="2:65" s="1" customFormat="1" ht="16.5" customHeight="1">
      <c r="B226" s="32"/>
      <c r="C226" s="138" t="s">
        <v>548</v>
      </c>
      <c r="D226" s="138" t="s">
        <v>352</v>
      </c>
      <c r="E226" s="139" t="s">
        <v>1398</v>
      </c>
      <c r="F226" s="140" t="s">
        <v>1399</v>
      </c>
      <c r="G226" s="141" t="s">
        <v>483</v>
      </c>
      <c r="H226" s="142">
        <v>2.5070000000000001</v>
      </c>
      <c r="I226" s="143"/>
      <c r="J226" s="144">
        <f>ROUND(I226*H226,2)</f>
        <v>0</v>
      </c>
      <c r="K226" s="140" t="s">
        <v>356</v>
      </c>
      <c r="L226" s="32"/>
      <c r="M226" s="145" t="s">
        <v>1</v>
      </c>
      <c r="N226" s="146" t="s">
        <v>41</v>
      </c>
      <c r="P226" s="147">
        <f>O226*H226</f>
        <v>0</v>
      </c>
      <c r="Q226" s="147">
        <v>1.06277</v>
      </c>
      <c r="R226" s="147">
        <f>Q226*H226</f>
        <v>2.6643643900000002</v>
      </c>
      <c r="S226" s="147">
        <v>0</v>
      </c>
      <c r="T226" s="148">
        <f>S226*H226</f>
        <v>0</v>
      </c>
      <c r="AR226" s="149" t="s">
        <v>357</v>
      </c>
      <c r="AT226" s="149" t="s">
        <v>352</v>
      </c>
      <c r="AU226" s="149" t="s">
        <v>86</v>
      </c>
      <c r="AY226" s="17" t="s">
        <v>350</v>
      </c>
      <c r="BE226" s="150">
        <f>IF(N226="základní",J226,0)</f>
        <v>0</v>
      </c>
      <c r="BF226" s="150">
        <f>IF(N226="snížená",J226,0)</f>
        <v>0</v>
      </c>
      <c r="BG226" s="150">
        <f>IF(N226="zákl. přenesená",J226,0)</f>
        <v>0</v>
      </c>
      <c r="BH226" s="150">
        <f>IF(N226="sníž. přenesená",J226,0)</f>
        <v>0</v>
      </c>
      <c r="BI226" s="150">
        <f>IF(N226="nulová",J226,0)</f>
        <v>0</v>
      </c>
      <c r="BJ226" s="17" t="s">
        <v>84</v>
      </c>
      <c r="BK226" s="150">
        <f>ROUND(I226*H226,2)</f>
        <v>0</v>
      </c>
      <c r="BL226" s="17" t="s">
        <v>357</v>
      </c>
      <c r="BM226" s="149" t="s">
        <v>1400</v>
      </c>
    </row>
    <row r="227" spans="2:65" s="1" customFormat="1" ht="10.199999999999999">
      <c r="B227" s="32"/>
      <c r="D227" s="151" t="s">
        <v>359</v>
      </c>
      <c r="F227" s="152" t="s">
        <v>1401</v>
      </c>
      <c r="I227" s="153"/>
      <c r="L227" s="32"/>
      <c r="M227" s="154"/>
      <c r="T227" s="56"/>
      <c r="AT227" s="17" t="s">
        <v>359</v>
      </c>
      <c r="AU227" s="17" t="s">
        <v>86</v>
      </c>
    </row>
    <row r="228" spans="2:65" s="12" customFormat="1" ht="20.399999999999999">
      <c r="B228" s="155"/>
      <c r="D228" s="151" t="s">
        <v>361</v>
      </c>
      <c r="E228" s="156" t="s">
        <v>1</v>
      </c>
      <c r="F228" s="157" t="s">
        <v>1402</v>
      </c>
      <c r="H228" s="158">
        <v>0.32900000000000001</v>
      </c>
      <c r="I228" s="159"/>
      <c r="L228" s="155"/>
      <c r="M228" s="160"/>
      <c r="T228" s="161"/>
      <c r="AT228" s="156" t="s">
        <v>361</v>
      </c>
      <c r="AU228" s="156" t="s">
        <v>86</v>
      </c>
      <c r="AV228" s="12" t="s">
        <v>86</v>
      </c>
      <c r="AW228" s="12" t="s">
        <v>32</v>
      </c>
      <c r="AX228" s="12" t="s">
        <v>76</v>
      </c>
      <c r="AY228" s="156" t="s">
        <v>350</v>
      </c>
    </row>
    <row r="229" spans="2:65" s="12" customFormat="1" ht="20.399999999999999">
      <c r="B229" s="155"/>
      <c r="D229" s="151" t="s">
        <v>361</v>
      </c>
      <c r="E229" s="156" t="s">
        <v>1</v>
      </c>
      <c r="F229" s="157" t="s">
        <v>1403</v>
      </c>
      <c r="H229" s="158">
        <v>0.219</v>
      </c>
      <c r="I229" s="159"/>
      <c r="L229" s="155"/>
      <c r="M229" s="160"/>
      <c r="T229" s="161"/>
      <c r="AT229" s="156" t="s">
        <v>361</v>
      </c>
      <c r="AU229" s="156" t="s">
        <v>86</v>
      </c>
      <c r="AV229" s="12" t="s">
        <v>86</v>
      </c>
      <c r="AW229" s="12" t="s">
        <v>32</v>
      </c>
      <c r="AX229" s="12" t="s">
        <v>76</v>
      </c>
      <c r="AY229" s="156" t="s">
        <v>350</v>
      </c>
    </row>
    <row r="230" spans="2:65" s="12" customFormat="1" ht="20.399999999999999">
      <c r="B230" s="155"/>
      <c r="D230" s="151" t="s">
        <v>361</v>
      </c>
      <c r="E230" s="156" t="s">
        <v>1</v>
      </c>
      <c r="F230" s="157" t="s">
        <v>1404</v>
      </c>
      <c r="H230" s="158">
        <v>1.0469999999999999</v>
      </c>
      <c r="I230" s="159"/>
      <c r="L230" s="155"/>
      <c r="M230" s="160"/>
      <c r="T230" s="161"/>
      <c r="AT230" s="156" t="s">
        <v>361</v>
      </c>
      <c r="AU230" s="156" t="s">
        <v>86</v>
      </c>
      <c r="AV230" s="12" t="s">
        <v>86</v>
      </c>
      <c r="AW230" s="12" t="s">
        <v>32</v>
      </c>
      <c r="AX230" s="12" t="s">
        <v>76</v>
      </c>
      <c r="AY230" s="156" t="s">
        <v>350</v>
      </c>
    </row>
    <row r="231" spans="2:65" s="12" customFormat="1" ht="20.399999999999999">
      <c r="B231" s="155"/>
      <c r="D231" s="151" t="s">
        <v>361</v>
      </c>
      <c r="E231" s="156" t="s">
        <v>1</v>
      </c>
      <c r="F231" s="157" t="s">
        <v>1405</v>
      </c>
      <c r="H231" s="158">
        <v>0.69199999999999995</v>
      </c>
      <c r="I231" s="159"/>
      <c r="L231" s="155"/>
      <c r="M231" s="160"/>
      <c r="T231" s="161"/>
      <c r="AT231" s="156" t="s">
        <v>361</v>
      </c>
      <c r="AU231" s="156" t="s">
        <v>86</v>
      </c>
      <c r="AV231" s="12" t="s">
        <v>86</v>
      </c>
      <c r="AW231" s="12" t="s">
        <v>32</v>
      </c>
      <c r="AX231" s="12" t="s">
        <v>76</v>
      </c>
      <c r="AY231" s="156" t="s">
        <v>350</v>
      </c>
    </row>
    <row r="232" spans="2:65" s="12" customFormat="1" ht="20.399999999999999">
      <c r="B232" s="155"/>
      <c r="D232" s="151" t="s">
        <v>361</v>
      </c>
      <c r="E232" s="156" t="s">
        <v>1</v>
      </c>
      <c r="F232" s="157" t="s">
        <v>1406</v>
      </c>
      <c r="H232" s="158">
        <v>0.105</v>
      </c>
      <c r="I232" s="159"/>
      <c r="L232" s="155"/>
      <c r="M232" s="160"/>
      <c r="T232" s="161"/>
      <c r="AT232" s="156" t="s">
        <v>361</v>
      </c>
      <c r="AU232" s="156" t="s">
        <v>86</v>
      </c>
      <c r="AV232" s="12" t="s">
        <v>86</v>
      </c>
      <c r="AW232" s="12" t="s">
        <v>32</v>
      </c>
      <c r="AX232" s="12" t="s">
        <v>76</v>
      </c>
      <c r="AY232" s="156" t="s">
        <v>350</v>
      </c>
    </row>
    <row r="233" spans="2:65" s="12" customFormat="1" ht="20.399999999999999">
      <c r="B233" s="155"/>
      <c r="D233" s="151" t="s">
        <v>361</v>
      </c>
      <c r="E233" s="156" t="s">
        <v>1</v>
      </c>
      <c r="F233" s="157" t="s">
        <v>1407</v>
      </c>
      <c r="H233" s="158">
        <v>5.5E-2</v>
      </c>
      <c r="I233" s="159"/>
      <c r="L233" s="155"/>
      <c r="M233" s="160"/>
      <c r="T233" s="161"/>
      <c r="AT233" s="156" t="s">
        <v>361</v>
      </c>
      <c r="AU233" s="156" t="s">
        <v>86</v>
      </c>
      <c r="AV233" s="12" t="s">
        <v>86</v>
      </c>
      <c r="AW233" s="12" t="s">
        <v>32</v>
      </c>
      <c r="AX233" s="12" t="s">
        <v>76</v>
      </c>
      <c r="AY233" s="156" t="s">
        <v>350</v>
      </c>
    </row>
    <row r="234" spans="2:65" s="12" customFormat="1" ht="20.399999999999999">
      <c r="B234" s="155"/>
      <c r="D234" s="151" t="s">
        <v>361</v>
      </c>
      <c r="E234" s="156" t="s">
        <v>1</v>
      </c>
      <c r="F234" s="157" t="s">
        <v>1408</v>
      </c>
      <c r="H234" s="158">
        <v>3.7999999999999999E-2</v>
      </c>
      <c r="I234" s="159"/>
      <c r="L234" s="155"/>
      <c r="M234" s="160"/>
      <c r="T234" s="161"/>
      <c r="AT234" s="156" t="s">
        <v>361</v>
      </c>
      <c r="AU234" s="156" t="s">
        <v>86</v>
      </c>
      <c r="AV234" s="12" t="s">
        <v>86</v>
      </c>
      <c r="AW234" s="12" t="s">
        <v>32</v>
      </c>
      <c r="AX234" s="12" t="s">
        <v>76</v>
      </c>
      <c r="AY234" s="156" t="s">
        <v>350</v>
      </c>
    </row>
    <row r="235" spans="2:65" s="12" customFormat="1" ht="20.399999999999999">
      <c r="B235" s="155"/>
      <c r="D235" s="151" t="s">
        <v>361</v>
      </c>
      <c r="E235" s="156" t="s">
        <v>1</v>
      </c>
      <c r="F235" s="157" t="s">
        <v>1409</v>
      </c>
      <c r="H235" s="158">
        <v>2.1999999999999999E-2</v>
      </c>
      <c r="I235" s="159"/>
      <c r="L235" s="155"/>
      <c r="M235" s="160"/>
      <c r="T235" s="161"/>
      <c r="AT235" s="156" t="s">
        <v>361</v>
      </c>
      <c r="AU235" s="156" t="s">
        <v>86</v>
      </c>
      <c r="AV235" s="12" t="s">
        <v>86</v>
      </c>
      <c r="AW235" s="12" t="s">
        <v>32</v>
      </c>
      <c r="AX235" s="12" t="s">
        <v>76</v>
      </c>
      <c r="AY235" s="156" t="s">
        <v>350</v>
      </c>
    </row>
    <row r="236" spans="2:65" s="13" customFormat="1" ht="10.199999999999999">
      <c r="B236" s="162"/>
      <c r="D236" s="151" t="s">
        <v>361</v>
      </c>
      <c r="E236" s="163" t="s">
        <v>1</v>
      </c>
      <c r="F236" s="164" t="s">
        <v>364</v>
      </c>
      <c r="H236" s="165">
        <v>2.5070000000000001</v>
      </c>
      <c r="I236" s="166"/>
      <c r="L236" s="162"/>
      <c r="M236" s="167"/>
      <c r="T236" s="168"/>
      <c r="AT236" s="163" t="s">
        <v>361</v>
      </c>
      <c r="AU236" s="163" t="s">
        <v>86</v>
      </c>
      <c r="AV236" s="13" t="s">
        <v>357</v>
      </c>
      <c r="AW236" s="13" t="s">
        <v>32</v>
      </c>
      <c r="AX236" s="13" t="s">
        <v>84</v>
      </c>
      <c r="AY236" s="163" t="s">
        <v>350</v>
      </c>
    </row>
    <row r="237" spans="2:65" s="1" customFormat="1" ht="24.15" customHeight="1">
      <c r="B237" s="32"/>
      <c r="C237" s="138" t="s">
        <v>556</v>
      </c>
      <c r="D237" s="138" t="s">
        <v>352</v>
      </c>
      <c r="E237" s="139" t="s">
        <v>1410</v>
      </c>
      <c r="F237" s="140" t="s">
        <v>1411</v>
      </c>
      <c r="G237" s="141" t="s">
        <v>374</v>
      </c>
      <c r="H237" s="142">
        <v>19.492000000000001</v>
      </c>
      <c r="I237" s="143"/>
      <c r="J237" s="144">
        <f>ROUND(I237*H237,2)</f>
        <v>0</v>
      </c>
      <c r="K237" s="140" t="s">
        <v>356</v>
      </c>
      <c r="L237" s="32"/>
      <c r="M237" s="145" t="s">
        <v>1</v>
      </c>
      <c r="N237" s="146" t="s">
        <v>41</v>
      </c>
      <c r="P237" s="147">
        <f>O237*H237</f>
        <v>0</v>
      </c>
      <c r="Q237" s="147">
        <v>2.5018699999999998</v>
      </c>
      <c r="R237" s="147">
        <f>Q237*H237</f>
        <v>48.766450039999995</v>
      </c>
      <c r="S237" s="147">
        <v>0</v>
      </c>
      <c r="T237" s="148">
        <f>S237*H237</f>
        <v>0</v>
      </c>
      <c r="AR237" s="149" t="s">
        <v>357</v>
      </c>
      <c r="AT237" s="149" t="s">
        <v>352</v>
      </c>
      <c r="AU237" s="149" t="s">
        <v>86</v>
      </c>
      <c r="AY237" s="17" t="s">
        <v>350</v>
      </c>
      <c r="BE237" s="150">
        <f>IF(N237="základní",J237,0)</f>
        <v>0</v>
      </c>
      <c r="BF237" s="150">
        <f>IF(N237="snížená",J237,0)</f>
        <v>0</v>
      </c>
      <c r="BG237" s="150">
        <f>IF(N237="zákl. přenesená",J237,0)</f>
        <v>0</v>
      </c>
      <c r="BH237" s="150">
        <f>IF(N237="sníž. přenesená",J237,0)</f>
        <v>0</v>
      </c>
      <c r="BI237" s="150">
        <f>IF(N237="nulová",J237,0)</f>
        <v>0</v>
      </c>
      <c r="BJ237" s="17" t="s">
        <v>84</v>
      </c>
      <c r="BK237" s="150">
        <f>ROUND(I237*H237,2)</f>
        <v>0</v>
      </c>
      <c r="BL237" s="17" t="s">
        <v>357</v>
      </c>
      <c r="BM237" s="149" t="s">
        <v>1412</v>
      </c>
    </row>
    <row r="238" spans="2:65" s="1" customFormat="1" ht="19.2">
      <c r="B238" s="32"/>
      <c r="D238" s="151" t="s">
        <v>359</v>
      </c>
      <c r="F238" s="152" t="s">
        <v>1413</v>
      </c>
      <c r="I238" s="153"/>
      <c r="L238" s="32"/>
      <c r="M238" s="154"/>
      <c r="T238" s="56"/>
      <c r="AT238" s="17" t="s">
        <v>359</v>
      </c>
      <c r="AU238" s="17" t="s">
        <v>86</v>
      </c>
    </row>
    <row r="239" spans="2:65" s="12" customFormat="1" ht="30.6">
      <c r="B239" s="155"/>
      <c r="D239" s="151" t="s">
        <v>361</v>
      </c>
      <c r="E239" s="156" t="s">
        <v>1</v>
      </c>
      <c r="F239" s="157" t="s">
        <v>1414</v>
      </c>
      <c r="H239" s="158">
        <v>4.5049999999999999</v>
      </c>
      <c r="I239" s="159"/>
      <c r="L239" s="155"/>
      <c r="M239" s="160"/>
      <c r="T239" s="161"/>
      <c r="AT239" s="156" t="s">
        <v>361</v>
      </c>
      <c r="AU239" s="156" t="s">
        <v>86</v>
      </c>
      <c r="AV239" s="12" t="s">
        <v>86</v>
      </c>
      <c r="AW239" s="12" t="s">
        <v>32</v>
      </c>
      <c r="AX239" s="12" t="s">
        <v>76</v>
      </c>
      <c r="AY239" s="156" t="s">
        <v>350</v>
      </c>
    </row>
    <row r="240" spans="2:65" s="12" customFormat="1" ht="30.6">
      <c r="B240" s="155"/>
      <c r="D240" s="151" t="s">
        <v>361</v>
      </c>
      <c r="E240" s="156" t="s">
        <v>1</v>
      </c>
      <c r="F240" s="157" t="s">
        <v>1415</v>
      </c>
      <c r="H240" s="158">
        <v>5.93</v>
      </c>
      <c r="I240" s="159"/>
      <c r="L240" s="155"/>
      <c r="M240" s="160"/>
      <c r="T240" s="161"/>
      <c r="AT240" s="156" t="s">
        <v>361</v>
      </c>
      <c r="AU240" s="156" t="s">
        <v>86</v>
      </c>
      <c r="AV240" s="12" t="s">
        <v>86</v>
      </c>
      <c r="AW240" s="12" t="s">
        <v>32</v>
      </c>
      <c r="AX240" s="12" t="s">
        <v>76</v>
      </c>
      <c r="AY240" s="156" t="s">
        <v>350</v>
      </c>
    </row>
    <row r="241" spans="2:65" s="15" customFormat="1" ht="10.199999999999999">
      <c r="B241" s="175"/>
      <c r="D241" s="151" t="s">
        <v>361</v>
      </c>
      <c r="E241" s="176" t="s">
        <v>1301</v>
      </c>
      <c r="F241" s="177" t="s">
        <v>755</v>
      </c>
      <c r="H241" s="178">
        <v>10.435</v>
      </c>
      <c r="I241" s="179"/>
      <c r="L241" s="175"/>
      <c r="M241" s="180"/>
      <c r="T241" s="181"/>
      <c r="AT241" s="176" t="s">
        <v>361</v>
      </c>
      <c r="AU241" s="176" t="s">
        <v>86</v>
      </c>
      <c r="AV241" s="15" t="s">
        <v>371</v>
      </c>
      <c r="AW241" s="15" t="s">
        <v>32</v>
      </c>
      <c r="AX241" s="15" t="s">
        <v>76</v>
      </c>
      <c r="AY241" s="176" t="s">
        <v>350</v>
      </c>
    </row>
    <row r="242" spans="2:65" s="12" customFormat="1" ht="10.199999999999999">
      <c r="B242" s="155"/>
      <c r="D242" s="151" t="s">
        <v>361</v>
      </c>
      <c r="E242" s="156" t="s">
        <v>1</v>
      </c>
      <c r="F242" s="157" t="s">
        <v>1416</v>
      </c>
      <c r="H242" s="158">
        <v>9.0570000000000004</v>
      </c>
      <c r="I242" s="159"/>
      <c r="L242" s="155"/>
      <c r="M242" s="160"/>
      <c r="T242" s="161"/>
      <c r="AT242" s="156" t="s">
        <v>361</v>
      </c>
      <c r="AU242" s="156" t="s">
        <v>86</v>
      </c>
      <c r="AV242" s="12" t="s">
        <v>86</v>
      </c>
      <c r="AW242" s="12" t="s">
        <v>32</v>
      </c>
      <c r="AX242" s="12" t="s">
        <v>76</v>
      </c>
      <c r="AY242" s="156" t="s">
        <v>350</v>
      </c>
    </row>
    <row r="243" spans="2:65" s="13" customFormat="1" ht="10.199999999999999">
      <c r="B243" s="162"/>
      <c r="D243" s="151" t="s">
        <v>361</v>
      </c>
      <c r="E243" s="163" t="s">
        <v>1</v>
      </c>
      <c r="F243" s="164" t="s">
        <v>364</v>
      </c>
      <c r="H243" s="165">
        <v>19.492000000000001</v>
      </c>
      <c r="I243" s="166"/>
      <c r="L243" s="162"/>
      <c r="M243" s="167"/>
      <c r="T243" s="168"/>
      <c r="AT243" s="163" t="s">
        <v>361</v>
      </c>
      <c r="AU243" s="163" t="s">
        <v>86</v>
      </c>
      <c r="AV243" s="13" t="s">
        <v>357</v>
      </c>
      <c r="AW243" s="13" t="s">
        <v>32</v>
      </c>
      <c r="AX243" s="13" t="s">
        <v>84</v>
      </c>
      <c r="AY243" s="163" t="s">
        <v>350</v>
      </c>
    </row>
    <row r="244" spans="2:65" s="1" customFormat="1" ht="21.75" customHeight="1">
      <c r="B244" s="32"/>
      <c r="C244" s="138" t="s">
        <v>563</v>
      </c>
      <c r="D244" s="138" t="s">
        <v>352</v>
      </c>
      <c r="E244" s="139" t="s">
        <v>1417</v>
      </c>
      <c r="F244" s="140" t="s">
        <v>1418</v>
      </c>
      <c r="G244" s="141" t="s">
        <v>483</v>
      </c>
      <c r="H244" s="142">
        <v>2.5009999999999999</v>
      </c>
      <c r="I244" s="143"/>
      <c r="J244" s="144">
        <f>ROUND(I244*H244,2)</f>
        <v>0</v>
      </c>
      <c r="K244" s="140" t="s">
        <v>356</v>
      </c>
      <c r="L244" s="32"/>
      <c r="M244" s="145" t="s">
        <v>1</v>
      </c>
      <c r="N244" s="146" t="s">
        <v>41</v>
      </c>
      <c r="P244" s="147">
        <f>O244*H244</f>
        <v>0</v>
      </c>
      <c r="Q244" s="147">
        <v>1.0606199999999999</v>
      </c>
      <c r="R244" s="147">
        <f>Q244*H244</f>
        <v>2.6526106199999995</v>
      </c>
      <c r="S244" s="147">
        <v>0</v>
      </c>
      <c r="T244" s="148">
        <f>S244*H244</f>
        <v>0</v>
      </c>
      <c r="AR244" s="149" t="s">
        <v>357</v>
      </c>
      <c r="AT244" s="149" t="s">
        <v>352</v>
      </c>
      <c r="AU244" s="149" t="s">
        <v>86</v>
      </c>
      <c r="AY244" s="17" t="s">
        <v>350</v>
      </c>
      <c r="BE244" s="150">
        <f>IF(N244="základní",J244,0)</f>
        <v>0</v>
      </c>
      <c r="BF244" s="150">
        <f>IF(N244="snížená",J244,0)</f>
        <v>0</v>
      </c>
      <c r="BG244" s="150">
        <f>IF(N244="zákl. přenesená",J244,0)</f>
        <v>0</v>
      </c>
      <c r="BH244" s="150">
        <f>IF(N244="sníž. přenesená",J244,0)</f>
        <v>0</v>
      </c>
      <c r="BI244" s="150">
        <f>IF(N244="nulová",J244,0)</f>
        <v>0</v>
      </c>
      <c r="BJ244" s="17" t="s">
        <v>84</v>
      </c>
      <c r="BK244" s="150">
        <f>ROUND(I244*H244,2)</f>
        <v>0</v>
      </c>
      <c r="BL244" s="17" t="s">
        <v>357</v>
      </c>
      <c r="BM244" s="149" t="s">
        <v>1419</v>
      </c>
    </row>
    <row r="245" spans="2:65" s="1" customFormat="1" ht="19.2">
      <c r="B245" s="32"/>
      <c r="D245" s="151" t="s">
        <v>359</v>
      </c>
      <c r="F245" s="152" t="s">
        <v>1420</v>
      </c>
      <c r="I245" s="153"/>
      <c r="L245" s="32"/>
      <c r="M245" s="154"/>
      <c r="T245" s="56"/>
      <c r="AT245" s="17" t="s">
        <v>359</v>
      </c>
      <c r="AU245" s="17" t="s">
        <v>86</v>
      </c>
    </row>
    <row r="246" spans="2:65" s="12" customFormat="1" ht="10.199999999999999">
      <c r="B246" s="155"/>
      <c r="D246" s="151" t="s">
        <v>361</v>
      </c>
      <c r="E246" s="156" t="s">
        <v>1</v>
      </c>
      <c r="F246" s="157" t="s">
        <v>1421</v>
      </c>
      <c r="H246" s="158">
        <v>2.5009999999999999</v>
      </c>
      <c r="I246" s="159"/>
      <c r="L246" s="155"/>
      <c r="M246" s="160"/>
      <c r="T246" s="161"/>
      <c r="AT246" s="156" t="s">
        <v>361</v>
      </c>
      <c r="AU246" s="156" t="s">
        <v>86</v>
      </c>
      <c r="AV246" s="12" t="s">
        <v>86</v>
      </c>
      <c r="AW246" s="12" t="s">
        <v>32</v>
      </c>
      <c r="AX246" s="12" t="s">
        <v>84</v>
      </c>
      <c r="AY246" s="156" t="s">
        <v>350</v>
      </c>
    </row>
    <row r="247" spans="2:65" s="1" customFormat="1" ht="16.5" customHeight="1">
      <c r="B247" s="32"/>
      <c r="C247" s="138" t="s">
        <v>7</v>
      </c>
      <c r="D247" s="138" t="s">
        <v>352</v>
      </c>
      <c r="E247" s="139" t="s">
        <v>1422</v>
      </c>
      <c r="F247" s="140" t="s">
        <v>1423</v>
      </c>
      <c r="G247" s="141" t="s">
        <v>374</v>
      </c>
      <c r="H247" s="142">
        <v>0.45</v>
      </c>
      <c r="I247" s="143"/>
      <c r="J247" s="144">
        <f>ROUND(I247*H247,2)</f>
        <v>0</v>
      </c>
      <c r="K247" s="140" t="s">
        <v>356</v>
      </c>
      <c r="L247" s="32"/>
      <c r="M247" s="145" t="s">
        <v>1</v>
      </c>
      <c r="N247" s="146" t="s">
        <v>41</v>
      </c>
      <c r="P247" s="147">
        <f>O247*H247</f>
        <v>0</v>
      </c>
      <c r="Q247" s="147">
        <v>2.3010199999999998</v>
      </c>
      <c r="R247" s="147">
        <f>Q247*H247</f>
        <v>1.0354589999999999</v>
      </c>
      <c r="S247" s="147">
        <v>0</v>
      </c>
      <c r="T247" s="148">
        <f>S247*H247</f>
        <v>0</v>
      </c>
      <c r="AR247" s="149" t="s">
        <v>357</v>
      </c>
      <c r="AT247" s="149" t="s">
        <v>352</v>
      </c>
      <c r="AU247" s="149" t="s">
        <v>86</v>
      </c>
      <c r="AY247" s="17" t="s">
        <v>350</v>
      </c>
      <c r="BE247" s="150">
        <f>IF(N247="základní",J247,0)</f>
        <v>0</v>
      </c>
      <c r="BF247" s="150">
        <f>IF(N247="snížená",J247,0)</f>
        <v>0</v>
      </c>
      <c r="BG247" s="150">
        <f>IF(N247="zákl. přenesená",J247,0)</f>
        <v>0</v>
      </c>
      <c r="BH247" s="150">
        <f>IF(N247="sníž. přenesená",J247,0)</f>
        <v>0</v>
      </c>
      <c r="BI247" s="150">
        <f>IF(N247="nulová",J247,0)</f>
        <v>0</v>
      </c>
      <c r="BJ247" s="17" t="s">
        <v>84</v>
      </c>
      <c r="BK247" s="150">
        <f>ROUND(I247*H247,2)</f>
        <v>0</v>
      </c>
      <c r="BL247" s="17" t="s">
        <v>357</v>
      </c>
      <c r="BM247" s="149" t="s">
        <v>1424</v>
      </c>
    </row>
    <row r="248" spans="2:65" s="1" customFormat="1" ht="19.2">
      <c r="B248" s="32"/>
      <c r="D248" s="151" t="s">
        <v>359</v>
      </c>
      <c r="F248" s="152" t="s">
        <v>1425</v>
      </c>
      <c r="I248" s="153"/>
      <c r="L248" s="32"/>
      <c r="M248" s="154"/>
      <c r="T248" s="56"/>
      <c r="AT248" s="17" t="s">
        <v>359</v>
      </c>
      <c r="AU248" s="17" t="s">
        <v>86</v>
      </c>
    </row>
    <row r="249" spans="2:65" s="12" customFormat="1" ht="10.199999999999999">
      <c r="B249" s="155"/>
      <c r="D249" s="151" t="s">
        <v>361</v>
      </c>
      <c r="E249" s="156" t="s">
        <v>1</v>
      </c>
      <c r="F249" s="157" t="s">
        <v>1426</v>
      </c>
      <c r="H249" s="158">
        <v>0.45</v>
      </c>
      <c r="I249" s="159"/>
      <c r="L249" s="155"/>
      <c r="M249" s="160"/>
      <c r="T249" s="161"/>
      <c r="AT249" s="156" t="s">
        <v>361</v>
      </c>
      <c r="AU249" s="156" t="s">
        <v>86</v>
      </c>
      <c r="AV249" s="12" t="s">
        <v>86</v>
      </c>
      <c r="AW249" s="12" t="s">
        <v>32</v>
      </c>
      <c r="AX249" s="12" t="s">
        <v>84</v>
      </c>
      <c r="AY249" s="156" t="s">
        <v>350</v>
      </c>
    </row>
    <row r="250" spans="2:65" s="1" customFormat="1" ht="24.15" customHeight="1">
      <c r="B250" s="32"/>
      <c r="C250" s="138" t="s">
        <v>576</v>
      </c>
      <c r="D250" s="138" t="s">
        <v>352</v>
      </c>
      <c r="E250" s="139" t="s">
        <v>1427</v>
      </c>
      <c r="F250" s="140" t="s">
        <v>1428</v>
      </c>
      <c r="G250" s="141" t="s">
        <v>374</v>
      </c>
      <c r="H250" s="142">
        <v>6.2919999999999998</v>
      </c>
      <c r="I250" s="143"/>
      <c r="J250" s="144">
        <f>ROUND(I250*H250,2)</f>
        <v>0</v>
      </c>
      <c r="K250" s="140" t="s">
        <v>356</v>
      </c>
      <c r="L250" s="32"/>
      <c r="M250" s="145" t="s">
        <v>1</v>
      </c>
      <c r="N250" s="146" t="s">
        <v>41</v>
      </c>
      <c r="P250" s="147">
        <f>O250*H250</f>
        <v>0</v>
      </c>
      <c r="Q250" s="147">
        <v>2.5018699999999998</v>
      </c>
      <c r="R250" s="147">
        <f>Q250*H250</f>
        <v>15.741766039999998</v>
      </c>
      <c r="S250" s="147">
        <v>0</v>
      </c>
      <c r="T250" s="148">
        <f>S250*H250</f>
        <v>0</v>
      </c>
      <c r="AR250" s="149" t="s">
        <v>357</v>
      </c>
      <c r="AT250" s="149" t="s">
        <v>352</v>
      </c>
      <c r="AU250" s="149" t="s">
        <v>86</v>
      </c>
      <c r="AY250" s="17" t="s">
        <v>350</v>
      </c>
      <c r="BE250" s="150">
        <f>IF(N250="základní",J250,0)</f>
        <v>0</v>
      </c>
      <c r="BF250" s="150">
        <f>IF(N250="snížená",J250,0)</f>
        <v>0</v>
      </c>
      <c r="BG250" s="150">
        <f>IF(N250="zákl. přenesená",J250,0)</f>
        <v>0</v>
      </c>
      <c r="BH250" s="150">
        <f>IF(N250="sníž. přenesená",J250,0)</f>
        <v>0</v>
      </c>
      <c r="BI250" s="150">
        <f>IF(N250="nulová",J250,0)</f>
        <v>0</v>
      </c>
      <c r="BJ250" s="17" t="s">
        <v>84</v>
      </c>
      <c r="BK250" s="150">
        <f>ROUND(I250*H250,2)</f>
        <v>0</v>
      </c>
      <c r="BL250" s="17" t="s">
        <v>357</v>
      </c>
      <c r="BM250" s="149" t="s">
        <v>1429</v>
      </c>
    </row>
    <row r="251" spans="2:65" s="1" customFormat="1" ht="19.2">
      <c r="B251" s="32"/>
      <c r="D251" s="151" t="s">
        <v>359</v>
      </c>
      <c r="F251" s="152" t="s">
        <v>1430</v>
      </c>
      <c r="I251" s="153"/>
      <c r="L251" s="32"/>
      <c r="M251" s="154"/>
      <c r="T251" s="56"/>
      <c r="AT251" s="17" t="s">
        <v>359</v>
      </c>
      <c r="AU251" s="17" t="s">
        <v>86</v>
      </c>
    </row>
    <row r="252" spans="2:65" s="12" customFormat="1" ht="10.199999999999999">
      <c r="B252" s="155"/>
      <c r="D252" s="151" t="s">
        <v>361</v>
      </c>
      <c r="E252" s="156" t="s">
        <v>1</v>
      </c>
      <c r="F252" s="157" t="s">
        <v>1431</v>
      </c>
      <c r="H252" s="158">
        <v>6.2919999999999998</v>
      </c>
      <c r="I252" s="159"/>
      <c r="L252" s="155"/>
      <c r="M252" s="160"/>
      <c r="T252" s="161"/>
      <c r="AT252" s="156" t="s">
        <v>361</v>
      </c>
      <c r="AU252" s="156" t="s">
        <v>86</v>
      </c>
      <c r="AV252" s="12" t="s">
        <v>86</v>
      </c>
      <c r="AW252" s="12" t="s">
        <v>32</v>
      </c>
      <c r="AX252" s="12" t="s">
        <v>84</v>
      </c>
      <c r="AY252" s="156" t="s">
        <v>350</v>
      </c>
    </row>
    <row r="253" spans="2:65" s="1" customFormat="1" ht="16.5" customHeight="1">
      <c r="B253" s="32"/>
      <c r="C253" s="138" t="s">
        <v>582</v>
      </c>
      <c r="D253" s="138" t="s">
        <v>352</v>
      </c>
      <c r="E253" s="139" t="s">
        <v>1432</v>
      </c>
      <c r="F253" s="140" t="s">
        <v>1433</v>
      </c>
      <c r="G253" s="141" t="s">
        <v>355</v>
      </c>
      <c r="H253" s="142">
        <v>8.9600000000000009</v>
      </c>
      <c r="I253" s="143"/>
      <c r="J253" s="144">
        <f>ROUND(I253*H253,2)</f>
        <v>0</v>
      </c>
      <c r="K253" s="140" t="s">
        <v>356</v>
      </c>
      <c r="L253" s="32"/>
      <c r="M253" s="145" t="s">
        <v>1</v>
      </c>
      <c r="N253" s="146" t="s">
        <v>41</v>
      </c>
      <c r="P253" s="147">
        <f>O253*H253</f>
        <v>0</v>
      </c>
      <c r="Q253" s="147">
        <v>2.64E-3</v>
      </c>
      <c r="R253" s="147">
        <f>Q253*H253</f>
        <v>2.3654400000000003E-2</v>
      </c>
      <c r="S253" s="147">
        <v>0</v>
      </c>
      <c r="T253" s="148">
        <f>S253*H253</f>
        <v>0</v>
      </c>
      <c r="AR253" s="149" t="s">
        <v>357</v>
      </c>
      <c r="AT253" s="149" t="s">
        <v>352</v>
      </c>
      <c r="AU253" s="149" t="s">
        <v>86</v>
      </c>
      <c r="AY253" s="17" t="s">
        <v>350</v>
      </c>
      <c r="BE253" s="150">
        <f>IF(N253="základní",J253,0)</f>
        <v>0</v>
      </c>
      <c r="BF253" s="150">
        <f>IF(N253="snížená",J253,0)</f>
        <v>0</v>
      </c>
      <c r="BG253" s="150">
        <f>IF(N253="zákl. přenesená",J253,0)</f>
        <v>0</v>
      </c>
      <c r="BH253" s="150">
        <f>IF(N253="sníž. přenesená",J253,0)</f>
        <v>0</v>
      </c>
      <c r="BI253" s="150">
        <f>IF(N253="nulová",J253,0)</f>
        <v>0</v>
      </c>
      <c r="BJ253" s="17" t="s">
        <v>84</v>
      </c>
      <c r="BK253" s="150">
        <f>ROUND(I253*H253,2)</f>
        <v>0</v>
      </c>
      <c r="BL253" s="17" t="s">
        <v>357</v>
      </c>
      <c r="BM253" s="149" t="s">
        <v>1434</v>
      </c>
    </row>
    <row r="254" spans="2:65" s="1" customFormat="1" ht="10.199999999999999">
      <c r="B254" s="32"/>
      <c r="D254" s="151" t="s">
        <v>359</v>
      </c>
      <c r="F254" s="152" t="s">
        <v>1435</v>
      </c>
      <c r="I254" s="153"/>
      <c r="L254" s="32"/>
      <c r="M254" s="154"/>
      <c r="T254" s="56"/>
      <c r="AT254" s="17" t="s">
        <v>359</v>
      </c>
      <c r="AU254" s="17" t="s">
        <v>86</v>
      </c>
    </row>
    <row r="255" spans="2:65" s="12" customFormat="1" ht="10.199999999999999">
      <c r="B255" s="155"/>
      <c r="D255" s="151" t="s">
        <v>361</v>
      </c>
      <c r="E255" s="156" t="s">
        <v>1</v>
      </c>
      <c r="F255" s="157" t="s">
        <v>1436</v>
      </c>
      <c r="H255" s="158">
        <v>8.9600000000000009</v>
      </c>
      <c r="I255" s="159"/>
      <c r="L255" s="155"/>
      <c r="M255" s="160"/>
      <c r="T255" s="161"/>
      <c r="AT255" s="156" t="s">
        <v>361</v>
      </c>
      <c r="AU255" s="156" t="s">
        <v>86</v>
      </c>
      <c r="AV255" s="12" t="s">
        <v>86</v>
      </c>
      <c r="AW255" s="12" t="s">
        <v>32</v>
      </c>
      <c r="AX255" s="12" t="s">
        <v>84</v>
      </c>
      <c r="AY255" s="156" t="s">
        <v>350</v>
      </c>
    </row>
    <row r="256" spans="2:65" s="1" customFormat="1" ht="16.5" customHeight="1">
      <c r="B256" s="32"/>
      <c r="C256" s="138" t="s">
        <v>596</v>
      </c>
      <c r="D256" s="138" t="s">
        <v>352</v>
      </c>
      <c r="E256" s="139" t="s">
        <v>1437</v>
      </c>
      <c r="F256" s="140" t="s">
        <v>1438</v>
      </c>
      <c r="G256" s="141" t="s">
        <v>355</v>
      </c>
      <c r="H256" s="142">
        <v>8.9600000000000009</v>
      </c>
      <c r="I256" s="143"/>
      <c r="J256" s="144">
        <f>ROUND(I256*H256,2)</f>
        <v>0</v>
      </c>
      <c r="K256" s="140" t="s">
        <v>356</v>
      </c>
      <c r="L256" s="32"/>
      <c r="M256" s="145" t="s">
        <v>1</v>
      </c>
      <c r="N256" s="146" t="s">
        <v>41</v>
      </c>
      <c r="P256" s="147">
        <f>O256*H256</f>
        <v>0</v>
      </c>
      <c r="Q256" s="147">
        <v>0</v>
      </c>
      <c r="R256" s="147">
        <f>Q256*H256</f>
        <v>0</v>
      </c>
      <c r="S256" s="147">
        <v>0</v>
      </c>
      <c r="T256" s="148">
        <f>S256*H256</f>
        <v>0</v>
      </c>
      <c r="AR256" s="149" t="s">
        <v>357</v>
      </c>
      <c r="AT256" s="149" t="s">
        <v>352</v>
      </c>
      <c r="AU256" s="149" t="s">
        <v>86</v>
      </c>
      <c r="AY256" s="17" t="s">
        <v>350</v>
      </c>
      <c r="BE256" s="150">
        <f>IF(N256="základní",J256,0)</f>
        <v>0</v>
      </c>
      <c r="BF256" s="150">
        <f>IF(N256="snížená",J256,0)</f>
        <v>0</v>
      </c>
      <c r="BG256" s="150">
        <f>IF(N256="zákl. přenesená",J256,0)</f>
        <v>0</v>
      </c>
      <c r="BH256" s="150">
        <f>IF(N256="sníž. přenesená",J256,0)</f>
        <v>0</v>
      </c>
      <c r="BI256" s="150">
        <f>IF(N256="nulová",J256,0)</f>
        <v>0</v>
      </c>
      <c r="BJ256" s="17" t="s">
        <v>84</v>
      </c>
      <c r="BK256" s="150">
        <f>ROUND(I256*H256,2)</f>
        <v>0</v>
      </c>
      <c r="BL256" s="17" t="s">
        <v>357</v>
      </c>
      <c r="BM256" s="149" t="s">
        <v>1439</v>
      </c>
    </row>
    <row r="257" spans="2:65" s="1" customFormat="1" ht="10.199999999999999">
      <c r="B257" s="32"/>
      <c r="D257" s="151" t="s">
        <v>359</v>
      </c>
      <c r="F257" s="152" t="s">
        <v>1440</v>
      </c>
      <c r="I257" s="153"/>
      <c r="L257" s="32"/>
      <c r="M257" s="154"/>
      <c r="T257" s="56"/>
      <c r="AT257" s="17" t="s">
        <v>359</v>
      </c>
      <c r="AU257" s="17" t="s">
        <v>86</v>
      </c>
    </row>
    <row r="258" spans="2:65" s="1" customFormat="1" ht="21.75" customHeight="1">
      <c r="B258" s="32"/>
      <c r="C258" s="138" t="s">
        <v>617</v>
      </c>
      <c r="D258" s="138" t="s">
        <v>352</v>
      </c>
      <c r="E258" s="139" t="s">
        <v>1441</v>
      </c>
      <c r="F258" s="140" t="s">
        <v>1442</v>
      </c>
      <c r="G258" s="141" t="s">
        <v>483</v>
      </c>
      <c r="H258" s="142">
        <v>1.7370000000000001</v>
      </c>
      <c r="I258" s="143"/>
      <c r="J258" s="144">
        <f>ROUND(I258*H258,2)</f>
        <v>0</v>
      </c>
      <c r="K258" s="140" t="s">
        <v>356</v>
      </c>
      <c r="L258" s="32"/>
      <c r="M258" s="145" t="s">
        <v>1</v>
      </c>
      <c r="N258" s="146" t="s">
        <v>41</v>
      </c>
      <c r="P258" s="147">
        <f>O258*H258</f>
        <v>0</v>
      </c>
      <c r="Q258" s="147">
        <v>1.0606199999999999</v>
      </c>
      <c r="R258" s="147">
        <f>Q258*H258</f>
        <v>1.84229694</v>
      </c>
      <c r="S258" s="147">
        <v>0</v>
      </c>
      <c r="T258" s="148">
        <f>S258*H258</f>
        <v>0</v>
      </c>
      <c r="AR258" s="149" t="s">
        <v>357</v>
      </c>
      <c r="AT258" s="149" t="s">
        <v>352</v>
      </c>
      <c r="AU258" s="149" t="s">
        <v>86</v>
      </c>
      <c r="AY258" s="17" t="s">
        <v>350</v>
      </c>
      <c r="BE258" s="150">
        <f>IF(N258="základní",J258,0)</f>
        <v>0</v>
      </c>
      <c r="BF258" s="150">
        <f>IF(N258="snížená",J258,0)</f>
        <v>0</v>
      </c>
      <c r="BG258" s="150">
        <f>IF(N258="zákl. přenesená",J258,0)</f>
        <v>0</v>
      </c>
      <c r="BH258" s="150">
        <f>IF(N258="sníž. přenesená",J258,0)</f>
        <v>0</v>
      </c>
      <c r="BI258" s="150">
        <f>IF(N258="nulová",J258,0)</f>
        <v>0</v>
      </c>
      <c r="BJ258" s="17" t="s">
        <v>84</v>
      </c>
      <c r="BK258" s="150">
        <f>ROUND(I258*H258,2)</f>
        <v>0</v>
      </c>
      <c r="BL258" s="17" t="s">
        <v>357</v>
      </c>
      <c r="BM258" s="149" t="s">
        <v>1443</v>
      </c>
    </row>
    <row r="259" spans="2:65" s="1" customFormat="1" ht="10.199999999999999">
      <c r="B259" s="32"/>
      <c r="D259" s="151" t="s">
        <v>359</v>
      </c>
      <c r="F259" s="152" t="s">
        <v>1444</v>
      </c>
      <c r="I259" s="153"/>
      <c r="L259" s="32"/>
      <c r="M259" s="154"/>
      <c r="T259" s="56"/>
      <c r="AT259" s="17" t="s">
        <v>359</v>
      </c>
      <c r="AU259" s="17" t="s">
        <v>86</v>
      </c>
    </row>
    <row r="260" spans="2:65" s="12" customFormat="1" ht="10.199999999999999">
      <c r="B260" s="155"/>
      <c r="D260" s="151" t="s">
        <v>361</v>
      </c>
      <c r="E260" s="156" t="s">
        <v>1</v>
      </c>
      <c r="F260" s="157" t="s">
        <v>1445</v>
      </c>
      <c r="H260" s="158">
        <v>1.7370000000000001</v>
      </c>
      <c r="I260" s="159"/>
      <c r="L260" s="155"/>
      <c r="M260" s="160"/>
      <c r="T260" s="161"/>
      <c r="AT260" s="156" t="s">
        <v>361</v>
      </c>
      <c r="AU260" s="156" t="s">
        <v>86</v>
      </c>
      <c r="AV260" s="12" t="s">
        <v>86</v>
      </c>
      <c r="AW260" s="12" t="s">
        <v>32</v>
      </c>
      <c r="AX260" s="12" t="s">
        <v>84</v>
      </c>
      <c r="AY260" s="156" t="s">
        <v>350</v>
      </c>
    </row>
    <row r="261" spans="2:65" s="11" customFormat="1" ht="22.8" customHeight="1">
      <c r="B261" s="126"/>
      <c r="D261" s="127" t="s">
        <v>75</v>
      </c>
      <c r="E261" s="136" t="s">
        <v>371</v>
      </c>
      <c r="F261" s="136" t="s">
        <v>1446</v>
      </c>
      <c r="I261" s="129"/>
      <c r="J261" s="137">
        <f>BK261</f>
        <v>0</v>
      </c>
      <c r="L261" s="126"/>
      <c r="M261" s="131"/>
      <c r="P261" s="132">
        <f>SUM(P262:P504)</f>
        <v>0</v>
      </c>
      <c r="R261" s="132">
        <f>SUM(R262:R504)</f>
        <v>102.46781615000002</v>
      </c>
      <c r="T261" s="133">
        <f>SUM(T262:T504)</f>
        <v>0</v>
      </c>
      <c r="AR261" s="127" t="s">
        <v>84</v>
      </c>
      <c r="AT261" s="134" t="s">
        <v>75</v>
      </c>
      <c r="AU261" s="134" t="s">
        <v>84</v>
      </c>
      <c r="AY261" s="127" t="s">
        <v>350</v>
      </c>
      <c r="BK261" s="135">
        <f>SUM(BK262:BK504)</f>
        <v>0</v>
      </c>
    </row>
    <row r="262" spans="2:65" s="1" customFormat="1" ht="33" customHeight="1">
      <c r="B262" s="32"/>
      <c r="C262" s="138" t="s">
        <v>655</v>
      </c>
      <c r="D262" s="138" t="s">
        <v>352</v>
      </c>
      <c r="E262" s="139" t="s">
        <v>1447</v>
      </c>
      <c r="F262" s="140" t="s">
        <v>1448</v>
      </c>
      <c r="G262" s="141" t="s">
        <v>355</v>
      </c>
      <c r="H262" s="142">
        <v>4.4950000000000001</v>
      </c>
      <c r="I262" s="143"/>
      <c r="J262" s="144">
        <f>ROUND(I262*H262,2)</f>
        <v>0</v>
      </c>
      <c r="K262" s="140" t="s">
        <v>356</v>
      </c>
      <c r="L262" s="32"/>
      <c r="M262" s="145" t="s">
        <v>1</v>
      </c>
      <c r="N262" s="146" t="s">
        <v>41</v>
      </c>
      <c r="P262" s="147">
        <f>O262*H262</f>
        <v>0</v>
      </c>
      <c r="Q262" s="147">
        <v>0.27010000000000001</v>
      </c>
      <c r="R262" s="147">
        <f>Q262*H262</f>
        <v>1.2140995000000001</v>
      </c>
      <c r="S262" s="147">
        <v>0</v>
      </c>
      <c r="T262" s="148">
        <f>S262*H262</f>
        <v>0</v>
      </c>
      <c r="AR262" s="149" t="s">
        <v>357</v>
      </c>
      <c r="AT262" s="149" t="s">
        <v>352</v>
      </c>
      <c r="AU262" s="149" t="s">
        <v>86</v>
      </c>
      <c r="AY262" s="17" t="s">
        <v>350</v>
      </c>
      <c r="BE262" s="150">
        <f>IF(N262="základní",J262,0)</f>
        <v>0</v>
      </c>
      <c r="BF262" s="150">
        <f>IF(N262="snížená",J262,0)</f>
        <v>0</v>
      </c>
      <c r="BG262" s="150">
        <f>IF(N262="zákl. přenesená",J262,0)</f>
        <v>0</v>
      </c>
      <c r="BH262" s="150">
        <f>IF(N262="sníž. přenesená",J262,0)</f>
        <v>0</v>
      </c>
      <c r="BI262" s="150">
        <f>IF(N262="nulová",J262,0)</f>
        <v>0</v>
      </c>
      <c r="BJ262" s="17" t="s">
        <v>84</v>
      </c>
      <c r="BK262" s="150">
        <f>ROUND(I262*H262,2)</f>
        <v>0</v>
      </c>
      <c r="BL262" s="17" t="s">
        <v>357</v>
      </c>
      <c r="BM262" s="149" t="s">
        <v>1449</v>
      </c>
    </row>
    <row r="263" spans="2:65" s="1" customFormat="1" ht="19.2">
      <c r="B263" s="32"/>
      <c r="D263" s="151" t="s">
        <v>359</v>
      </c>
      <c r="F263" s="152" t="s">
        <v>1450</v>
      </c>
      <c r="I263" s="153"/>
      <c r="L263" s="32"/>
      <c r="M263" s="154"/>
      <c r="T263" s="56"/>
      <c r="AT263" s="17" t="s">
        <v>359</v>
      </c>
      <c r="AU263" s="17" t="s">
        <v>86</v>
      </c>
    </row>
    <row r="264" spans="2:65" s="12" customFormat="1" ht="10.199999999999999">
      <c r="B264" s="155"/>
      <c r="D264" s="151" t="s">
        <v>361</v>
      </c>
      <c r="E264" s="156" t="s">
        <v>1</v>
      </c>
      <c r="F264" s="157" t="s">
        <v>1451</v>
      </c>
      <c r="H264" s="158">
        <v>2.105</v>
      </c>
      <c r="I264" s="159"/>
      <c r="L264" s="155"/>
      <c r="M264" s="160"/>
      <c r="T264" s="161"/>
      <c r="AT264" s="156" t="s">
        <v>361</v>
      </c>
      <c r="AU264" s="156" t="s">
        <v>86</v>
      </c>
      <c r="AV264" s="12" t="s">
        <v>86</v>
      </c>
      <c r="AW264" s="12" t="s">
        <v>32</v>
      </c>
      <c r="AX264" s="12" t="s">
        <v>76</v>
      </c>
      <c r="AY264" s="156" t="s">
        <v>350</v>
      </c>
    </row>
    <row r="265" spans="2:65" s="12" customFormat="1" ht="10.199999999999999">
      <c r="B265" s="155"/>
      <c r="D265" s="151" t="s">
        <v>361</v>
      </c>
      <c r="E265" s="156" t="s">
        <v>1</v>
      </c>
      <c r="F265" s="157" t="s">
        <v>1452</v>
      </c>
      <c r="H265" s="158">
        <v>2.39</v>
      </c>
      <c r="I265" s="159"/>
      <c r="L265" s="155"/>
      <c r="M265" s="160"/>
      <c r="T265" s="161"/>
      <c r="AT265" s="156" t="s">
        <v>361</v>
      </c>
      <c r="AU265" s="156" t="s">
        <v>86</v>
      </c>
      <c r="AV265" s="12" t="s">
        <v>86</v>
      </c>
      <c r="AW265" s="12" t="s">
        <v>32</v>
      </c>
      <c r="AX265" s="12" t="s">
        <v>76</v>
      </c>
      <c r="AY265" s="156" t="s">
        <v>350</v>
      </c>
    </row>
    <row r="266" spans="2:65" s="13" customFormat="1" ht="10.199999999999999">
      <c r="B266" s="162"/>
      <c r="D266" s="151" t="s">
        <v>361</v>
      </c>
      <c r="E266" s="163" t="s">
        <v>1</v>
      </c>
      <c r="F266" s="164" t="s">
        <v>364</v>
      </c>
      <c r="H266" s="165">
        <v>4.4950000000000001</v>
      </c>
      <c r="I266" s="166"/>
      <c r="L266" s="162"/>
      <c r="M266" s="167"/>
      <c r="T266" s="168"/>
      <c r="AT266" s="163" t="s">
        <v>361</v>
      </c>
      <c r="AU266" s="163" t="s">
        <v>86</v>
      </c>
      <c r="AV266" s="13" t="s">
        <v>357</v>
      </c>
      <c r="AW266" s="13" t="s">
        <v>32</v>
      </c>
      <c r="AX266" s="13" t="s">
        <v>84</v>
      </c>
      <c r="AY266" s="163" t="s">
        <v>350</v>
      </c>
    </row>
    <row r="267" spans="2:65" s="1" customFormat="1" ht="33" customHeight="1">
      <c r="B267" s="32"/>
      <c r="C267" s="138" t="s">
        <v>662</v>
      </c>
      <c r="D267" s="138" t="s">
        <v>352</v>
      </c>
      <c r="E267" s="139" t="s">
        <v>1453</v>
      </c>
      <c r="F267" s="140" t="s">
        <v>1454</v>
      </c>
      <c r="G267" s="141" t="s">
        <v>496</v>
      </c>
      <c r="H267" s="142">
        <v>28</v>
      </c>
      <c r="I267" s="143"/>
      <c r="J267" s="144">
        <f>ROUND(I267*H267,2)</f>
        <v>0</v>
      </c>
      <c r="K267" s="140" t="s">
        <v>356</v>
      </c>
      <c r="L267" s="32"/>
      <c r="M267" s="145" t="s">
        <v>1</v>
      </c>
      <c r="N267" s="146" t="s">
        <v>41</v>
      </c>
      <c r="P267" s="147">
        <f>O267*H267</f>
        <v>0</v>
      </c>
      <c r="Q267" s="147">
        <v>0.12021</v>
      </c>
      <c r="R267" s="147">
        <f>Q267*H267</f>
        <v>3.3658799999999998</v>
      </c>
      <c r="S267" s="147">
        <v>0</v>
      </c>
      <c r="T267" s="148">
        <f>S267*H267</f>
        <v>0</v>
      </c>
      <c r="AR267" s="149" t="s">
        <v>357</v>
      </c>
      <c r="AT267" s="149" t="s">
        <v>352</v>
      </c>
      <c r="AU267" s="149" t="s">
        <v>86</v>
      </c>
      <c r="AY267" s="17" t="s">
        <v>350</v>
      </c>
      <c r="BE267" s="150">
        <f>IF(N267="základní",J267,0)</f>
        <v>0</v>
      </c>
      <c r="BF267" s="150">
        <f>IF(N267="snížená",J267,0)</f>
        <v>0</v>
      </c>
      <c r="BG267" s="150">
        <f>IF(N267="zákl. přenesená",J267,0)</f>
        <v>0</v>
      </c>
      <c r="BH267" s="150">
        <f>IF(N267="sníž. přenesená",J267,0)</f>
        <v>0</v>
      </c>
      <c r="BI267" s="150">
        <f>IF(N267="nulová",J267,0)</f>
        <v>0</v>
      </c>
      <c r="BJ267" s="17" t="s">
        <v>84</v>
      </c>
      <c r="BK267" s="150">
        <f>ROUND(I267*H267,2)</f>
        <v>0</v>
      </c>
      <c r="BL267" s="17" t="s">
        <v>357</v>
      </c>
      <c r="BM267" s="149" t="s">
        <v>1455</v>
      </c>
    </row>
    <row r="268" spans="2:65" s="1" customFormat="1" ht="19.2">
      <c r="B268" s="32"/>
      <c r="D268" s="151" t="s">
        <v>359</v>
      </c>
      <c r="F268" s="152" t="s">
        <v>1456</v>
      </c>
      <c r="I268" s="153"/>
      <c r="L268" s="32"/>
      <c r="M268" s="154"/>
      <c r="T268" s="56"/>
      <c r="AT268" s="17" t="s">
        <v>359</v>
      </c>
      <c r="AU268" s="17" t="s">
        <v>86</v>
      </c>
    </row>
    <row r="269" spans="2:65" s="12" customFormat="1" ht="10.199999999999999">
      <c r="B269" s="155"/>
      <c r="D269" s="151" t="s">
        <v>361</v>
      </c>
      <c r="E269" s="156" t="s">
        <v>1</v>
      </c>
      <c r="F269" s="157" t="s">
        <v>1457</v>
      </c>
      <c r="H269" s="158">
        <v>16</v>
      </c>
      <c r="I269" s="159"/>
      <c r="L269" s="155"/>
      <c r="M269" s="160"/>
      <c r="T269" s="161"/>
      <c r="AT269" s="156" t="s">
        <v>361</v>
      </c>
      <c r="AU269" s="156" t="s">
        <v>86</v>
      </c>
      <c r="AV269" s="12" t="s">
        <v>86</v>
      </c>
      <c r="AW269" s="12" t="s">
        <v>32</v>
      </c>
      <c r="AX269" s="12" t="s">
        <v>76</v>
      </c>
      <c r="AY269" s="156" t="s">
        <v>350</v>
      </c>
    </row>
    <row r="270" spans="2:65" s="12" customFormat="1" ht="10.199999999999999">
      <c r="B270" s="155"/>
      <c r="D270" s="151" t="s">
        <v>361</v>
      </c>
      <c r="E270" s="156" t="s">
        <v>1</v>
      </c>
      <c r="F270" s="157" t="s">
        <v>1458</v>
      </c>
      <c r="H270" s="158">
        <v>8</v>
      </c>
      <c r="I270" s="159"/>
      <c r="L270" s="155"/>
      <c r="M270" s="160"/>
      <c r="T270" s="161"/>
      <c r="AT270" s="156" t="s">
        <v>361</v>
      </c>
      <c r="AU270" s="156" t="s">
        <v>86</v>
      </c>
      <c r="AV270" s="12" t="s">
        <v>86</v>
      </c>
      <c r="AW270" s="12" t="s">
        <v>32</v>
      </c>
      <c r="AX270" s="12" t="s">
        <v>76</v>
      </c>
      <c r="AY270" s="156" t="s">
        <v>350</v>
      </c>
    </row>
    <row r="271" spans="2:65" s="12" customFormat="1" ht="10.199999999999999">
      <c r="B271" s="155"/>
      <c r="D271" s="151" t="s">
        <v>361</v>
      </c>
      <c r="E271" s="156" t="s">
        <v>1</v>
      </c>
      <c r="F271" s="157" t="s">
        <v>1459</v>
      </c>
      <c r="H271" s="158">
        <v>4</v>
      </c>
      <c r="I271" s="159"/>
      <c r="L271" s="155"/>
      <c r="M271" s="160"/>
      <c r="T271" s="161"/>
      <c r="AT271" s="156" t="s">
        <v>361</v>
      </c>
      <c r="AU271" s="156" t="s">
        <v>86</v>
      </c>
      <c r="AV271" s="12" t="s">
        <v>86</v>
      </c>
      <c r="AW271" s="12" t="s">
        <v>32</v>
      </c>
      <c r="AX271" s="12" t="s">
        <v>76</v>
      </c>
      <c r="AY271" s="156" t="s">
        <v>350</v>
      </c>
    </row>
    <row r="272" spans="2:65" s="13" customFormat="1" ht="10.199999999999999">
      <c r="B272" s="162"/>
      <c r="D272" s="151" t="s">
        <v>361</v>
      </c>
      <c r="E272" s="163" t="s">
        <v>1</v>
      </c>
      <c r="F272" s="164" t="s">
        <v>364</v>
      </c>
      <c r="H272" s="165">
        <v>28</v>
      </c>
      <c r="I272" s="166"/>
      <c r="L272" s="162"/>
      <c r="M272" s="167"/>
      <c r="T272" s="168"/>
      <c r="AT272" s="163" t="s">
        <v>361</v>
      </c>
      <c r="AU272" s="163" t="s">
        <v>86</v>
      </c>
      <c r="AV272" s="13" t="s">
        <v>357</v>
      </c>
      <c r="AW272" s="13" t="s">
        <v>32</v>
      </c>
      <c r="AX272" s="13" t="s">
        <v>84</v>
      </c>
      <c r="AY272" s="163" t="s">
        <v>350</v>
      </c>
    </row>
    <row r="273" spans="2:65" s="1" customFormat="1" ht="37.799999999999997" customHeight="1">
      <c r="B273" s="32"/>
      <c r="C273" s="138" t="s">
        <v>669</v>
      </c>
      <c r="D273" s="138" t="s">
        <v>352</v>
      </c>
      <c r="E273" s="139" t="s">
        <v>1460</v>
      </c>
      <c r="F273" s="140" t="s">
        <v>1461</v>
      </c>
      <c r="G273" s="141" t="s">
        <v>496</v>
      </c>
      <c r="H273" s="142">
        <v>4</v>
      </c>
      <c r="I273" s="143"/>
      <c r="J273" s="144">
        <f>ROUND(I273*H273,2)</f>
        <v>0</v>
      </c>
      <c r="K273" s="140" t="s">
        <v>356</v>
      </c>
      <c r="L273" s="32"/>
      <c r="M273" s="145" t="s">
        <v>1</v>
      </c>
      <c r="N273" s="146" t="s">
        <v>41</v>
      </c>
      <c r="P273" s="147">
        <f>O273*H273</f>
        <v>0</v>
      </c>
      <c r="Q273" s="147">
        <v>0.24041999999999999</v>
      </c>
      <c r="R273" s="147">
        <f>Q273*H273</f>
        <v>0.96167999999999998</v>
      </c>
      <c r="S273" s="147">
        <v>0</v>
      </c>
      <c r="T273" s="148">
        <f>S273*H273</f>
        <v>0</v>
      </c>
      <c r="AR273" s="149" t="s">
        <v>357</v>
      </c>
      <c r="AT273" s="149" t="s">
        <v>352</v>
      </c>
      <c r="AU273" s="149" t="s">
        <v>86</v>
      </c>
      <c r="AY273" s="17" t="s">
        <v>350</v>
      </c>
      <c r="BE273" s="150">
        <f>IF(N273="základní",J273,0)</f>
        <v>0</v>
      </c>
      <c r="BF273" s="150">
        <f>IF(N273="snížená",J273,0)</f>
        <v>0</v>
      </c>
      <c r="BG273" s="150">
        <f>IF(N273="zákl. přenesená",J273,0)</f>
        <v>0</v>
      </c>
      <c r="BH273" s="150">
        <f>IF(N273="sníž. přenesená",J273,0)</f>
        <v>0</v>
      </c>
      <c r="BI273" s="150">
        <f>IF(N273="nulová",J273,0)</f>
        <v>0</v>
      </c>
      <c r="BJ273" s="17" t="s">
        <v>84</v>
      </c>
      <c r="BK273" s="150">
        <f>ROUND(I273*H273,2)</f>
        <v>0</v>
      </c>
      <c r="BL273" s="17" t="s">
        <v>357</v>
      </c>
      <c r="BM273" s="149" t="s">
        <v>1462</v>
      </c>
    </row>
    <row r="274" spans="2:65" s="1" customFormat="1" ht="28.8">
      <c r="B274" s="32"/>
      <c r="D274" s="151" t="s">
        <v>359</v>
      </c>
      <c r="F274" s="152" t="s">
        <v>1463</v>
      </c>
      <c r="I274" s="153"/>
      <c r="L274" s="32"/>
      <c r="M274" s="154"/>
      <c r="T274" s="56"/>
      <c r="AT274" s="17" t="s">
        <v>359</v>
      </c>
      <c r="AU274" s="17" t="s">
        <v>86</v>
      </c>
    </row>
    <row r="275" spans="2:65" s="12" customFormat="1" ht="10.199999999999999">
      <c r="B275" s="155"/>
      <c r="D275" s="151" t="s">
        <v>361</v>
      </c>
      <c r="E275" s="156" t="s">
        <v>1</v>
      </c>
      <c r="F275" s="157" t="s">
        <v>1464</v>
      </c>
      <c r="H275" s="158">
        <v>4</v>
      </c>
      <c r="I275" s="159"/>
      <c r="L275" s="155"/>
      <c r="M275" s="160"/>
      <c r="T275" s="161"/>
      <c r="AT275" s="156" t="s">
        <v>361</v>
      </c>
      <c r="AU275" s="156" t="s">
        <v>86</v>
      </c>
      <c r="AV275" s="12" t="s">
        <v>86</v>
      </c>
      <c r="AW275" s="12" t="s">
        <v>32</v>
      </c>
      <c r="AX275" s="12" t="s">
        <v>84</v>
      </c>
      <c r="AY275" s="156" t="s">
        <v>350</v>
      </c>
    </row>
    <row r="276" spans="2:65" s="1" customFormat="1" ht="37.799999999999997" customHeight="1">
      <c r="B276" s="32"/>
      <c r="C276" s="138" t="s">
        <v>676</v>
      </c>
      <c r="D276" s="138" t="s">
        <v>352</v>
      </c>
      <c r="E276" s="139" t="s">
        <v>1465</v>
      </c>
      <c r="F276" s="140" t="s">
        <v>1466</v>
      </c>
      <c r="G276" s="141" t="s">
        <v>496</v>
      </c>
      <c r="H276" s="142">
        <v>2</v>
      </c>
      <c r="I276" s="143"/>
      <c r="J276" s="144">
        <f>ROUND(I276*H276,2)</f>
        <v>0</v>
      </c>
      <c r="K276" s="140" t="s">
        <v>356</v>
      </c>
      <c r="L276" s="32"/>
      <c r="M276" s="145" t="s">
        <v>1</v>
      </c>
      <c r="N276" s="146" t="s">
        <v>41</v>
      </c>
      <c r="P276" s="147">
        <f>O276*H276</f>
        <v>0</v>
      </c>
      <c r="Q276" s="147">
        <v>0.32623000000000002</v>
      </c>
      <c r="R276" s="147">
        <f>Q276*H276</f>
        <v>0.65246000000000004</v>
      </c>
      <c r="S276" s="147">
        <v>0</v>
      </c>
      <c r="T276" s="148">
        <f>S276*H276</f>
        <v>0</v>
      </c>
      <c r="AR276" s="149" t="s">
        <v>357</v>
      </c>
      <c r="AT276" s="149" t="s">
        <v>352</v>
      </c>
      <c r="AU276" s="149" t="s">
        <v>86</v>
      </c>
      <c r="AY276" s="17" t="s">
        <v>350</v>
      </c>
      <c r="BE276" s="150">
        <f>IF(N276="základní",J276,0)</f>
        <v>0</v>
      </c>
      <c r="BF276" s="150">
        <f>IF(N276="snížená",J276,0)</f>
        <v>0</v>
      </c>
      <c r="BG276" s="150">
        <f>IF(N276="zákl. přenesená",J276,0)</f>
        <v>0</v>
      </c>
      <c r="BH276" s="150">
        <f>IF(N276="sníž. přenesená",J276,0)</f>
        <v>0</v>
      </c>
      <c r="BI276" s="150">
        <f>IF(N276="nulová",J276,0)</f>
        <v>0</v>
      </c>
      <c r="BJ276" s="17" t="s">
        <v>84</v>
      </c>
      <c r="BK276" s="150">
        <f>ROUND(I276*H276,2)</f>
        <v>0</v>
      </c>
      <c r="BL276" s="17" t="s">
        <v>357</v>
      </c>
      <c r="BM276" s="149" t="s">
        <v>1467</v>
      </c>
    </row>
    <row r="277" spans="2:65" s="1" customFormat="1" ht="28.8">
      <c r="B277" s="32"/>
      <c r="D277" s="151" t="s">
        <v>359</v>
      </c>
      <c r="F277" s="152" t="s">
        <v>1468</v>
      </c>
      <c r="I277" s="153"/>
      <c r="L277" s="32"/>
      <c r="M277" s="154"/>
      <c r="T277" s="56"/>
      <c r="AT277" s="17" t="s">
        <v>359</v>
      </c>
      <c r="AU277" s="17" t="s">
        <v>86</v>
      </c>
    </row>
    <row r="278" spans="2:65" s="12" customFormat="1" ht="10.199999999999999">
      <c r="B278" s="155"/>
      <c r="D278" s="151" t="s">
        <v>361</v>
      </c>
      <c r="E278" s="156" t="s">
        <v>1</v>
      </c>
      <c r="F278" s="157" t="s">
        <v>1469</v>
      </c>
      <c r="H278" s="158">
        <v>2</v>
      </c>
      <c r="I278" s="159"/>
      <c r="L278" s="155"/>
      <c r="M278" s="160"/>
      <c r="T278" s="161"/>
      <c r="AT278" s="156" t="s">
        <v>361</v>
      </c>
      <c r="AU278" s="156" t="s">
        <v>86</v>
      </c>
      <c r="AV278" s="12" t="s">
        <v>86</v>
      </c>
      <c r="AW278" s="12" t="s">
        <v>32</v>
      </c>
      <c r="AX278" s="12" t="s">
        <v>84</v>
      </c>
      <c r="AY278" s="156" t="s">
        <v>350</v>
      </c>
    </row>
    <row r="279" spans="2:65" s="1" customFormat="1" ht="37.799999999999997" customHeight="1">
      <c r="B279" s="32"/>
      <c r="C279" s="138" t="s">
        <v>682</v>
      </c>
      <c r="D279" s="138" t="s">
        <v>352</v>
      </c>
      <c r="E279" s="139" t="s">
        <v>1470</v>
      </c>
      <c r="F279" s="140" t="s">
        <v>1471</v>
      </c>
      <c r="G279" s="141" t="s">
        <v>496</v>
      </c>
      <c r="H279" s="142">
        <v>2</v>
      </c>
      <c r="I279" s="143"/>
      <c r="J279" s="144">
        <f>ROUND(I279*H279,2)</f>
        <v>0</v>
      </c>
      <c r="K279" s="140" t="s">
        <v>356</v>
      </c>
      <c r="L279" s="32"/>
      <c r="M279" s="145" t="s">
        <v>1</v>
      </c>
      <c r="N279" s="146" t="s">
        <v>41</v>
      </c>
      <c r="P279" s="147">
        <f>O279*H279</f>
        <v>0</v>
      </c>
      <c r="Q279" s="147">
        <v>0.46505000000000002</v>
      </c>
      <c r="R279" s="147">
        <f>Q279*H279</f>
        <v>0.93010000000000004</v>
      </c>
      <c r="S279" s="147">
        <v>0</v>
      </c>
      <c r="T279" s="148">
        <f>S279*H279</f>
        <v>0</v>
      </c>
      <c r="AR279" s="149" t="s">
        <v>357</v>
      </c>
      <c r="AT279" s="149" t="s">
        <v>352</v>
      </c>
      <c r="AU279" s="149" t="s">
        <v>86</v>
      </c>
      <c r="AY279" s="17" t="s">
        <v>350</v>
      </c>
      <c r="BE279" s="150">
        <f>IF(N279="základní",J279,0)</f>
        <v>0</v>
      </c>
      <c r="BF279" s="150">
        <f>IF(N279="snížená",J279,0)</f>
        <v>0</v>
      </c>
      <c r="BG279" s="150">
        <f>IF(N279="zákl. přenesená",J279,0)</f>
        <v>0</v>
      </c>
      <c r="BH279" s="150">
        <f>IF(N279="sníž. přenesená",J279,0)</f>
        <v>0</v>
      </c>
      <c r="BI279" s="150">
        <f>IF(N279="nulová",J279,0)</f>
        <v>0</v>
      </c>
      <c r="BJ279" s="17" t="s">
        <v>84</v>
      </c>
      <c r="BK279" s="150">
        <f>ROUND(I279*H279,2)</f>
        <v>0</v>
      </c>
      <c r="BL279" s="17" t="s">
        <v>357</v>
      </c>
      <c r="BM279" s="149" t="s">
        <v>1472</v>
      </c>
    </row>
    <row r="280" spans="2:65" s="1" customFormat="1" ht="28.8">
      <c r="B280" s="32"/>
      <c r="D280" s="151" t="s">
        <v>359</v>
      </c>
      <c r="F280" s="152" t="s">
        <v>1473</v>
      </c>
      <c r="I280" s="153"/>
      <c r="L280" s="32"/>
      <c r="M280" s="154"/>
      <c r="T280" s="56"/>
      <c r="AT280" s="17" t="s">
        <v>359</v>
      </c>
      <c r="AU280" s="17" t="s">
        <v>86</v>
      </c>
    </row>
    <row r="281" spans="2:65" s="12" customFormat="1" ht="10.199999999999999">
      <c r="B281" s="155"/>
      <c r="D281" s="151" t="s">
        <v>361</v>
      </c>
      <c r="E281" s="156" t="s">
        <v>1</v>
      </c>
      <c r="F281" s="157" t="s">
        <v>1474</v>
      </c>
      <c r="H281" s="158">
        <v>2</v>
      </c>
      <c r="I281" s="159"/>
      <c r="L281" s="155"/>
      <c r="M281" s="160"/>
      <c r="T281" s="161"/>
      <c r="AT281" s="156" t="s">
        <v>361</v>
      </c>
      <c r="AU281" s="156" t="s">
        <v>86</v>
      </c>
      <c r="AV281" s="12" t="s">
        <v>86</v>
      </c>
      <c r="AW281" s="12" t="s">
        <v>32</v>
      </c>
      <c r="AX281" s="12" t="s">
        <v>84</v>
      </c>
      <c r="AY281" s="156" t="s">
        <v>350</v>
      </c>
    </row>
    <row r="282" spans="2:65" s="1" customFormat="1" ht="24.15" customHeight="1">
      <c r="B282" s="32"/>
      <c r="C282" s="138" t="s">
        <v>688</v>
      </c>
      <c r="D282" s="138" t="s">
        <v>352</v>
      </c>
      <c r="E282" s="139" t="s">
        <v>1475</v>
      </c>
      <c r="F282" s="140" t="s">
        <v>1476</v>
      </c>
      <c r="G282" s="141" t="s">
        <v>374</v>
      </c>
      <c r="H282" s="142">
        <v>1.83</v>
      </c>
      <c r="I282" s="143"/>
      <c r="J282" s="144">
        <f>ROUND(I282*H282,2)</f>
        <v>0</v>
      </c>
      <c r="K282" s="140" t="s">
        <v>356</v>
      </c>
      <c r="L282" s="32"/>
      <c r="M282" s="145" t="s">
        <v>1</v>
      </c>
      <c r="N282" s="146" t="s">
        <v>41</v>
      </c>
      <c r="P282" s="147">
        <f>O282*H282</f>
        <v>0</v>
      </c>
      <c r="Q282" s="147">
        <v>1.8774999999999999</v>
      </c>
      <c r="R282" s="147">
        <f>Q282*H282</f>
        <v>3.4358249999999999</v>
      </c>
      <c r="S282" s="147">
        <v>0</v>
      </c>
      <c r="T282" s="148">
        <f>S282*H282</f>
        <v>0</v>
      </c>
      <c r="AR282" s="149" t="s">
        <v>357</v>
      </c>
      <c r="AT282" s="149" t="s">
        <v>352</v>
      </c>
      <c r="AU282" s="149" t="s">
        <v>86</v>
      </c>
      <c r="AY282" s="17" t="s">
        <v>350</v>
      </c>
      <c r="BE282" s="150">
        <f>IF(N282="základní",J282,0)</f>
        <v>0</v>
      </c>
      <c r="BF282" s="150">
        <f>IF(N282="snížená",J282,0)</f>
        <v>0</v>
      </c>
      <c r="BG282" s="150">
        <f>IF(N282="zákl. přenesená",J282,0)</f>
        <v>0</v>
      </c>
      <c r="BH282" s="150">
        <f>IF(N282="sníž. přenesená",J282,0)</f>
        <v>0</v>
      </c>
      <c r="BI282" s="150">
        <f>IF(N282="nulová",J282,0)</f>
        <v>0</v>
      </c>
      <c r="BJ282" s="17" t="s">
        <v>84</v>
      </c>
      <c r="BK282" s="150">
        <f>ROUND(I282*H282,2)</f>
        <v>0</v>
      </c>
      <c r="BL282" s="17" t="s">
        <v>357</v>
      </c>
      <c r="BM282" s="149" t="s">
        <v>1477</v>
      </c>
    </row>
    <row r="283" spans="2:65" s="1" customFormat="1" ht="19.2">
      <c r="B283" s="32"/>
      <c r="D283" s="151" t="s">
        <v>359</v>
      </c>
      <c r="F283" s="152" t="s">
        <v>1478</v>
      </c>
      <c r="I283" s="153"/>
      <c r="L283" s="32"/>
      <c r="M283" s="154"/>
      <c r="T283" s="56"/>
      <c r="AT283" s="17" t="s">
        <v>359</v>
      </c>
      <c r="AU283" s="17" t="s">
        <v>86</v>
      </c>
    </row>
    <row r="284" spans="2:65" s="12" customFormat="1" ht="30.6">
      <c r="B284" s="155"/>
      <c r="D284" s="151" t="s">
        <v>361</v>
      </c>
      <c r="E284" s="156" t="s">
        <v>1</v>
      </c>
      <c r="F284" s="157" t="s">
        <v>1479</v>
      </c>
      <c r="H284" s="158">
        <v>1.3959999999999999</v>
      </c>
      <c r="I284" s="159"/>
      <c r="L284" s="155"/>
      <c r="M284" s="160"/>
      <c r="T284" s="161"/>
      <c r="AT284" s="156" t="s">
        <v>361</v>
      </c>
      <c r="AU284" s="156" t="s">
        <v>86</v>
      </c>
      <c r="AV284" s="12" t="s">
        <v>86</v>
      </c>
      <c r="AW284" s="12" t="s">
        <v>32</v>
      </c>
      <c r="AX284" s="12" t="s">
        <v>76</v>
      </c>
      <c r="AY284" s="156" t="s">
        <v>350</v>
      </c>
    </row>
    <row r="285" spans="2:65" s="12" customFormat="1" ht="30.6">
      <c r="B285" s="155"/>
      <c r="D285" s="151" t="s">
        <v>361</v>
      </c>
      <c r="E285" s="156" t="s">
        <v>1</v>
      </c>
      <c r="F285" s="157" t="s">
        <v>1480</v>
      </c>
      <c r="H285" s="158">
        <v>0.434</v>
      </c>
      <c r="I285" s="159"/>
      <c r="L285" s="155"/>
      <c r="M285" s="160"/>
      <c r="T285" s="161"/>
      <c r="AT285" s="156" t="s">
        <v>361</v>
      </c>
      <c r="AU285" s="156" t="s">
        <v>86</v>
      </c>
      <c r="AV285" s="12" t="s">
        <v>86</v>
      </c>
      <c r="AW285" s="12" t="s">
        <v>32</v>
      </c>
      <c r="AX285" s="12" t="s">
        <v>76</v>
      </c>
      <c r="AY285" s="156" t="s">
        <v>350</v>
      </c>
    </row>
    <row r="286" spans="2:65" s="13" customFormat="1" ht="10.199999999999999">
      <c r="B286" s="162"/>
      <c r="D286" s="151" t="s">
        <v>361</v>
      </c>
      <c r="E286" s="163" t="s">
        <v>1</v>
      </c>
      <c r="F286" s="164" t="s">
        <v>364</v>
      </c>
      <c r="H286" s="165">
        <v>1.83</v>
      </c>
      <c r="I286" s="166"/>
      <c r="L286" s="162"/>
      <c r="M286" s="167"/>
      <c r="T286" s="168"/>
      <c r="AT286" s="163" t="s">
        <v>361</v>
      </c>
      <c r="AU286" s="163" t="s">
        <v>86</v>
      </c>
      <c r="AV286" s="13" t="s">
        <v>357</v>
      </c>
      <c r="AW286" s="13" t="s">
        <v>32</v>
      </c>
      <c r="AX286" s="13" t="s">
        <v>84</v>
      </c>
      <c r="AY286" s="163" t="s">
        <v>350</v>
      </c>
    </row>
    <row r="287" spans="2:65" s="1" customFormat="1" ht="24.15" customHeight="1">
      <c r="B287" s="32"/>
      <c r="C287" s="138" t="s">
        <v>695</v>
      </c>
      <c r="D287" s="138" t="s">
        <v>352</v>
      </c>
      <c r="E287" s="139" t="s">
        <v>1481</v>
      </c>
      <c r="F287" s="140" t="s">
        <v>1482</v>
      </c>
      <c r="G287" s="141" t="s">
        <v>374</v>
      </c>
      <c r="H287" s="142">
        <v>8.5380000000000003</v>
      </c>
      <c r="I287" s="143"/>
      <c r="J287" s="144">
        <f>ROUND(I287*H287,2)</f>
        <v>0</v>
      </c>
      <c r="K287" s="140" t="s">
        <v>356</v>
      </c>
      <c r="L287" s="32"/>
      <c r="M287" s="145" t="s">
        <v>1</v>
      </c>
      <c r="N287" s="146" t="s">
        <v>41</v>
      </c>
      <c r="P287" s="147">
        <f>O287*H287</f>
        <v>0</v>
      </c>
      <c r="Q287" s="147">
        <v>1.8774999999999999</v>
      </c>
      <c r="R287" s="147">
        <f>Q287*H287</f>
        <v>16.030094999999999</v>
      </c>
      <c r="S287" s="147">
        <v>0</v>
      </c>
      <c r="T287" s="148">
        <f>S287*H287</f>
        <v>0</v>
      </c>
      <c r="AR287" s="149" t="s">
        <v>357</v>
      </c>
      <c r="AT287" s="149" t="s">
        <v>352</v>
      </c>
      <c r="AU287" s="149" t="s">
        <v>86</v>
      </c>
      <c r="AY287" s="17" t="s">
        <v>350</v>
      </c>
      <c r="BE287" s="150">
        <f>IF(N287="základní",J287,0)</f>
        <v>0</v>
      </c>
      <c r="BF287" s="150">
        <f>IF(N287="snížená",J287,0)</f>
        <v>0</v>
      </c>
      <c r="BG287" s="150">
        <f>IF(N287="zákl. přenesená",J287,0)</f>
        <v>0</v>
      </c>
      <c r="BH287" s="150">
        <f>IF(N287="sníž. přenesená",J287,0)</f>
        <v>0</v>
      </c>
      <c r="BI287" s="150">
        <f>IF(N287="nulová",J287,0)</f>
        <v>0</v>
      </c>
      <c r="BJ287" s="17" t="s">
        <v>84</v>
      </c>
      <c r="BK287" s="150">
        <f>ROUND(I287*H287,2)</f>
        <v>0</v>
      </c>
      <c r="BL287" s="17" t="s">
        <v>357</v>
      </c>
      <c r="BM287" s="149" t="s">
        <v>1483</v>
      </c>
    </row>
    <row r="288" spans="2:65" s="1" customFormat="1" ht="19.2">
      <c r="B288" s="32"/>
      <c r="D288" s="151" t="s">
        <v>359</v>
      </c>
      <c r="F288" s="152" t="s">
        <v>1484</v>
      </c>
      <c r="I288" s="153"/>
      <c r="L288" s="32"/>
      <c r="M288" s="154"/>
      <c r="T288" s="56"/>
      <c r="AT288" s="17" t="s">
        <v>359</v>
      </c>
      <c r="AU288" s="17" t="s">
        <v>86</v>
      </c>
    </row>
    <row r="289" spans="2:65" s="12" customFormat="1" ht="20.399999999999999">
      <c r="B289" s="155"/>
      <c r="D289" s="151" t="s">
        <v>361</v>
      </c>
      <c r="E289" s="156" t="s">
        <v>1</v>
      </c>
      <c r="F289" s="157" t="s">
        <v>1485</v>
      </c>
      <c r="H289" s="158">
        <v>2.6989999999999998</v>
      </c>
      <c r="I289" s="159"/>
      <c r="L289" s="155"/>
      <c r="M289" s="160"/>
      <c r="T289" s="161"/>
      <c r="AT289" s="156" t="s">
        <v>361</v>
      </c>
      <c r="AU289" s="156" t="s">
        <v>86</v>
      </c>
      <c r="AV289" s="12" t="s">
        <v>86</v>
      </c>
      <c r="AW289" s="12" t="s">
        <v>32</v>
      </c>
      <c r="AX289" s="12" t="s">
        <v>76</v>
      </c>
      <c r="AY289" s="156" t="s">
        <v>350</v>
      </c>
    </row>
    <row r="290" spans="2:65" s="12" customFormat="1" ht="40.799999999999997">
      <c r="B290" s="155"/>
      <c r="D290" s="151" t="s">
        <v>361</v>
      </c>
      <c r="E290" s="156" t="s">
        <v>1</v>
      </c>
      <c r="F290" s="157" t="s">
        <v>1486</v>
      </c>
      <c r="H290" s="158">
        <v>5.8390000000000004</v>
      </c>
      <c r="I290" s="159"/>
      <c r="L290" s="155"/>
      <c r="M290" s="160"/>
      <c r="T290" s="161"/>
      <c r="AT290" s="156" t="s">
        <v>361</v>
      </c>
      <c r="AU290" s="156" t="s">
        <v>86</v>
      </c>
      <c r="AV290" s="12" t="s">
        <v>86</v>
      </c>
      <c r="AW290" s="12" t="s">
        <v>32</v>
      </c>
      <c r="AX290" s="12" t="s">
        <v>76</v>
      </c>
      <c r="AY290" s="156" t="s">
        <v>350</v>
      </c>
    </row>
    <row r="291" spans="2:65" s="13" customFormat="1" ht="10.199999999999999">
      <c r="B291" s="162"/>
      <c r="D291" s="151" t="s">
        <v>361</v>
      </c>
      <c r="E291" s="163" t="s">
        <v>1</v>
      </c>
      <c r="F291" s="164" t="s">
        <v>364</v>
      </c>
      <c r="H291" s="165">
        <v>8.5380000000000003</v>
      </c>
      <c r="I291" s="166"/>
      <c r="L291" s="162"/>
      <c r="M291" s="167"/>
      <c r="T291" s="168"/>
      <c r="AT291" s="163" t="s">
        <v>361</v>
      </c>
      <c r="AU291" s="163" t="s">
        <v>86</v>
      </c>
      <c r="AV291" s="13" t="s">
        <v>357</v>
      </c>
      <c r="AW291" s="13" t="s">
        <v>32</v>
      </c>
      <c r="AX291" s="13" t="s">
        <v>84</v>
      </c>
      <c r="AY291" s="163" t="s">
        <v>350</v>
      </c>
    </row>
    <row r="292" spans="2:65" s="1" customFormat="1" ht="33" customHeight="1">
      <c r="B292" s="32"/>
      <c r="C292" s="138" t="s">
        <v>701</v>
      </c>
      <c r="D292" s="138" t="s">
        <v>352</v>
      </c>
      <c r="E292" s="139" t="s">
        <v>1487</v>
      </c>
      <c r="F292" s="140" t="s">
        <v>1488</v>
      </c>
      <c r="G292" s="141" t="s">
        <v>374</v>
      </c>
      <c r="H292" s="142">
        <v>12.012</v>
      </c>
      <c r="I292" s="143"/>
      <c r="J292" s="144">
        <f>ROUND(I292*H292,2)</f>
        <v>0</v>
      </c>
      <c r="K292" s="140" t="s">
        <v>356</v>
      </c>
      <c r="L292" s="32"/>
      <c r="M292" s="145" t="s">
        <v>1</v>
      </c>
      <c r="N292" s="146" t="s">
        <v>41</v>
      </c>
      <c r="P292" s="147">
        <f>O292*H292</f>
        <v>0</v>
      </c>
      <c r="Q292" s="147">
        <v>2.6843599999999999</v>
      </c>
      <c r="R292" s="147">
        <f>Q292*H292</f>
        <v>32.244532319999998</v>
      </c>
      <c r="S292" s="147">
        <v>0</v>
      </c>
      <c r="T292" s="148">
        <f>S292*H292</f>
        <v>0</v>
      </c>
      <c r="AR292" s="149" t="s">
        <v>357</v>
      </c>
      <c r="AT292" s="149" t="s">
        <v>352</v>
      </c>
      <c r="AU292" s="149" t="s">
        <v>86</v>
      </c>
      <c r="AY292" s="17" t="s">
        <v>350</v>
      </c>
      <c r="BE292" s="150">
        <f>IF(N292="základní",J292,0)</f>
        <v>0</v>
      </c>
      <c r="BF292" s="150">
        <f>IF(N292="snížená",J292,0)</f>
        <v>0</v>
      </c>
      <c r="BG292" s="150">
        <f>IF(N292="zákl. přenesená",J292,0)</f>
        <v>0</v>
      </c>
      <c r="BH292" s="150">
        <f>IF(N292="sníž. přenesená",J292,0)</f>
        <v>0</v>
      </c>
      <c r="BI292" s="150">
        <f>IF(N292="nulová",J292,0)</f>
        <v>0</v>
      </c>
      <c r="BJ292" s="17" t="s">
        <v>84</v>
      </c>
      <c r="BK292" s="150">
        <f>ROUND(I292*H292,2)</f>
        <v>0</v>
      </c>
      <c r="BL292" s="17" t="s">
        <v>357</v>
      </c>
      <c r="BM292" s="149" t="s">
        <v>1489</v>
      </c>
    </row>
    <row r="293" spans="2:65" s="1" customFormat="1" ht="28.8">
      <c r="B293" s="32"/>
      <c r="D293" s="151" t="s">
        <v>359</v>
      </c>
      <c r="F293" s="152" t="s">
        <v>1490</v>
      </c>
      <c r="I293" s="153"/>
      <c r="L293" s="32"/>
      <c r="M293" s="154"/>
      <c r="T293" s="56"/>
      <c r="AT293" s="17" t="s">
        <v>359</v>
      </c>
      <c r="AU293" s="17" t="s">
        <v>86</v>
      </c>
    </row>
    <row r="294" spans="2:65" s="12" customFormat="1" ht="20.399999999999999">
      <c r="B294" s="155"/>
      <c r="D294" s="151" t="s">
        <v>361</v>
      </c>
      <c r="E294" s="156" t="s">
        <v>1</v>
      </c>
      <c r="F294" s="157" t="s">
        <v>1491</v>
      </c>
      <c r="H294" s="158">
        <v>12.012</v>
      </c>
      <c r="I294" s="159"/>
      <c r="L294" s="155"/>
      <c r="M294" s="160"/>
      <c r="T294" s="161"/>
      <c r="AT294" s="156" t="s">
        <v>361</v>
      </c>
      <c r="AU294" s="156" t="s">
        <v>86</v>
      </c>
      <c r="AV294" s="12" t="s">
        <v>86</v>
      </c>
      <c r="AW294" s="12" t="s">
        <v>32</v>
      </c>
      <c r="AX294" s="12" t="s">
        <v>84</v>
      </c>
      <c r="AY294" s="156" t="s">
        <v>350</v>
      </c>
    </row>
    <row r="295" spans="2:65" s="1" customFormat="1" ht="24.15" customHeight="1">
      <c r="B295" s="32"/>
      <c r="C295" s="138" t="s">
        <v>707</v>
      </c>
      <c r="D295" s="138" t="s">
        <v>352</v>
      </c>
      <c r="E295" s="139" t="s">
        <v>1492</v>
      </c>
      <c r="F295" s="140" t="s">
        <v>1493</v>
      </c>
      <c r="G295" s="141" t="s">
        <v>374</v>
      </c>
      <c r="H295" s="142">
        <v>12.012</v>
      </c>
      <c r="I295" s="143"/>
      <c r="J295" s="144">
        <f>ROUND(I295*H295,2)</f>
        <v>0</v>
      </c>
      <c r="K295" s="140" t="s">
        <v>356</v>
      </c>
      <c r="L295" s="32"/>
      <c r="M295" s="145" t="s">
        <v>1</v>
      </c>
      <c r="N295" s="146" t="s">
        <v>41</v>
      </c>
      <c r="P295" s="147">
        <f>O295*H295</f>
        <v>0</v>
      </c>
      <c r="Q295" s="147">
        <v>0</v>
      </c>
      <c r="R295" s="147">
        <f>Q295*H295</f>
        <v>0</v>
      </c>
      <c r="S295" s="147">
        <v>0</v>
      </c>
      <c r="T295" s="148">
        <f>S295*H295</f>
        <v>0</v>
      </c>
      <c r="AR295" s="149" t="s">
        <v>357</v>
      </c>
      <c r="AT295" s="149" t="s">
        <v>352</v>
      </c>
      <c r="AU295" s="149" t="s">
        <v>86</v>
      </c>
      <c r="AY295" s="17" t="s">
        <v>350</v>
      </c>
      <c r="BE295" s="150">
        <f>IF(N295="základní",J295,0)</f>
        <v>0</v>
      </c>
      <c r="BF295" s="150">
        <f>IF(N295="snížená",J295,0)</f>
        <v>0</v>
      </c>
      <c r="BG295" s="150">
        <f>IF(N295="zákl. přenesená",J295,0)</f>
        <v>0</v>
      </c>
      <c r="BH295" s="150">
        <f>IF(N295="sníž. přenesená",J295,0)</f>
        <v>0</v>
      </c>
      <c r="BI295" s="150">
        <f>IF(N295="nulová",J295,0)</f>
        <v>0</v>
      </c>
      <c r="BJ295" s="17" t="s">
        <v>84</v>
      </c>
      <c r="BK295" s="150">
        <f>ROUND(I295*H295,2)</f>
        <v>0</v>
      </c>
      <c r="BL295" s="17" t="s">
        <v>357</v>
      </c>
      <c r="BM295" s="149" t="s">
        <v>1494</v>
      </c>
    </row>
    <row r="296" spans="2:65" s="1" customFormat="1" ht="28.8">
      <c r="B296" s="32"/>
      <c r="D296" s="151" t="s">
        <v>359</v>
      </c>
      <c r="F296" s="152" t="s">
        <v>1495</v>
      </c>
      <c r="I296" s="153"/>
      <c r="L296" s="32"/>
      <c r="M296" s="154"/>
      <c r="T296" s="56"/>
      <c r="AT296" s="17" t="s">
        <v>359</v>
      </c>
      <c r="AU296" s="17" t="s">
        <v>86</v>
      </c>
    </row>
    <row r="297" spans="2:65" s="12" customFormat="1" ht="20.399999999999999">
      <c r="B297" s="155"/>
      <c r="D297" s="151" t="s">
        <v>361</v>
      </c>
      <c r="E297" s="156" t="s">
        <v>1</v>
      </c>
      <c r="F297" s="157" t="s">
        <v>1491</v>
      </c>
      <c r="H297" s="158">
        <v>12.012</v>
      </c>
      <c r="I297" s="159"/>
      <c r="L297" s="155"/>
      <c r="M297" s="160"/>
      <c r="T297" s="161"/>
      <c r="AT297" s="156" t="s">
        <v>361</v>
      </c>
      <c r="AU297" s="156" t="s">
        <v>86</v>
      </c>
      <c r="AV297" s="12" t="s">
        <v>86</v>
      </c>
      <c r="AW297" s="12" t="s">
        <v>32</v>
      </c>
      <c r="AX297" s="12" t="s">
        <v>84</v>
      </c>
      <c r="AY297" s="156" t="s">
        <v>350</v>
      </c>
    </row>
    <row r="298" spans="2:65" s="1" customFormat="1" ht="24.15" customHeight="1">
      <c r="B298" s="32"/>
      <c r="C298" s="138" t="s">
        <v>713</v>
      </c>
      <c r="D298" s="138" t="s">
        <v>352</v>
      </c>
      <c r="E298" s="139" t="s">
        <v>1496</v>
      </c>
      <c r="F298" s="140" t="s">
        <v>1497</v>
      </c>
      <c r="G298" s="141" t="s">
        <v>374</v>
      </c>
      <c r="H298" s="142">
        <v>7.9089999999999998</v>
      </c>
      <c r="I298" s="143"/>
      <c r="J298" s="144">
        <f>ROUND(I298*H298,2)</f>
        <v>0</v>
      </c>
      <c r="K298" s="140" t="s">
        <v>356</v>
      </c>
      <c r="L298" s="32"/>
      <c r="M298" s="145" t="s">
        <v>1</v>
      </c>
      <c r="N298" s="146" t="s">
        <v>41</v>
      </c>
      <c r="P298" s="147">
        <f>O298*H298</f>
        <v>0</v>
      </c>
      <c r="Q298" s="147">
        <v>1.7863599999999999</v>
      </c>
      <c r="R298" s="147">
        <f>Q298*H298</f>
        <v>14.12832124</v>
      </c>
      <c r="S298" s="147">
        <v>0</v>
      </c>
      <c r="T298" s="148">
        <f>S298*H298</f>
        <v>0</v>
      </c>
      <c r="AR298" s="149" t="s">
        <v>357</v>
      </c>
      <c r="AT298" s="149" t="s">
        <v>352</v>
      </c>
      <c r="AU298" s="149" t="s">
        <v>86</v>
      </c>
      <c r="AY298" s="17" t="s">
        <v>350</v>
      </c>
      <c r="BE298" s="150">
        <f>IF(N298="základní",J298,0)</f>
        <v>0</v>
      </c>
      <c r="BF298" s="150">
        <f>IF(N298="snížená",J298,0)</f>
        <v>0</v>
      </c>
      <c r="BG298" s="150">
        <f>IF(N298="zákl. přenesená",J298,0)</f>
        <v>0</v>
      </c>
      <c r="BH298" s="150">
        <f>IF(N298="sníž. přenesená",J298,0)</f>
        <v>0</v>
      </c>
      <c r="BI298" s="150">
        <f>IF(N298="nulová",J298,0)</f>
        <v>0</v>
      </c>
      <c r="BJ298" s="17" t="s">
        <v>84</v>
      </c>
      <c r="BK298" s="150">
        <f>ROUND(I298*H298,2)</f>
        <v>0</v>
      </c>
      <c r="BL298" s="17" t="s">
        <v>357</v>
      </c>
      <c r="BM298" s="149" t="s">
        <v>1498</v>
      </c>
    </row>
    <row r="299" spans="2:65" s="1" customFormat="1" ht="19.2">
      <c r="B299" s="32"/>
      <c r="D299" s="151" t="s">
        <v>359</v>
      </c>
      <c r="F299" s="152" t="s">
        <v>1499</v>
      </c>
      <c r="I299" s="153"/>
      <c r="L299" s="32"/>
      <c r="M299" s="154"/>
      <c r="T299" s="56"/>
      <c r="AT299" s="17" t="s">
        <v>359</v>
      </c>
      <c r="AU299" s="17" t="s">
        <v>86</v>
      </c>
    </row>
    <row r="300" spans="2:65" s="12" customFormat="1" ht="10.199999999999999">
      <c r="B300" s="155"/>
      <c r="D300" s="151" t="s">
        <v>361</v>
      </c>
      <c r="E300" s="156" t="s">
        <v>1</v>
      </c>
      <c r="F300" s="157" t="s">
        <v>1500</v>
      </c>
      <c r="H300" s="158">
        <v>7.9089999999999998</v>
      </c>
      <c r="I300" s="159"/>
      <c r="L300" s="155"/>
      <c r="M300" s="160"/>
      <c r="T300" s="161"/>
      <c r="AT300" s="156" t="s">
        <v>361</v>
      </c>
      <c r="AU300" s="156" t="s">
        <v>86</v>
      </c>
      <c r="AV300" s="12" t="s">
        <v>86</v>
      </c>
      <c r="AW300" s="12" t="s">
        <v>32</v>
      </c>
      <c r="AX300" s="12" t="s">
        <v>84</v>
      </c>
      <c r="AY300" s="156" t="s">
        <v>350</v>
      </c>
    </row>
    <row r="301" spans="2:65" s="1" customFormat="1" ht="24.15" customHeight="1">
      <c r="B301" s="32"/>
      <c r="C301" s="138" t="s">
        <v>722</v>
      </c>
      <c r="D301" s="138" t="s">
        <v>352</v>
      </c>
      <c r="E301" s="139" t="s">
        <v>1501</v>
      </c>
      <c r="F301" s="140" t="s">
        <v>1502</v>
      </c>
      <c r="G301" s="141" t="s">
        <v>355</v>
      </c>
      <c r="H301" s="142">
        <v>11.984</v>
      </c>
      <c r="I301" s="143"/>
      <c r="J301" s="144">
        <f>ROUND(I301*H301,2)</f>
        <v>0</v>
      </c>
      <c r="K301" s="140" t="s">
        <v>356</v>
      </c>
      <c r="L301" s="32"/>
      <c r="M301" s="145" t="s">
        <v>1</v>
      </c>
      <c r="N301" s="146" t="s">
        <v>41</v>
      </c>
      <c r="P301" s="147">
        <f>O301*H301</f>
        <v>0</v>
      </c>
      <c r="Q301" s="147">
        <v>0.22897999999999999</v>
      </c>
      <c r="R301" s="147">
        <f>Q301*H301</f>
        <v>2.7440963199999997</v>
      </c>
      <c r="S301" s="147">
        <v>0</v>
      </c>
      <c r="T301" s="148">
        <f>S301*H301</f>
        <v>0</v>
      </c>
      <c r="AR301" s="149" t="s">
        <v>357</v>
      </c>
      <c r="AT301" s="149" t="s">
        <v>352</v>
      </c>
      <c r="AU301" s="149" t="s">
        <v>86</v>
      </c>
      <c r="AY301" s="17" t="s">
        <v>350</v>
      </c>
      <c r="BE301" s="150">
        <f>IF(N301="základní",J301,0)</f>
        <v>0</v>
      </c>
      <c r="BF301" s="150">
        <f>IF(N301="snížená",J301,0)</f>
        <v>0</v>
      </c>
      <c r="BG301" s="150">
        <f>IF(N301="zákl. přenesená",J301,0)</f>
        <v>0</v>
      </c>
      <c r="BH301" s="150">
        <f>IF(N301="sníž. přenesená",J301,0)</f>
        <v>0</v>
      </c>
      <c r="BI301" s="150">
        <f>IF(N301="nulová",J301,0)</f>
        <v>0</v>
      </c>
      <c r="BJ301" s="17" t="s">
        <v>84</v>
      </c>
      <c r="BK301" s="150">
        <f>ROUND(I301*H301,2)</f>
        <v>0</v>
      </c>
      <c r="BL301" s="17" t="s">
        <v>357</v>
      </c>
      <c r="BM301" s="149" t="s">
        <v>1503</v>
      </c>
    </row>
    <row r="302" spans="2:65" s="1" customFormat="1" ht="28.8">
      <c r="B302" s="32"/>
      <c r="D302" s="151" t="s">
        <v>359</v>
      </c>
      <c r="F302" s="152" t="s">
        <v>1504</v>
      </c>
      <c r="I302" s="153"/>
      <c r="L302" s="32"/>
      <c r="M302" s="154"/>
      <c r="T302" s="56"/>
      <c r="AT302" s="17" t="s">
        <v>359</v>
      </c>
      <c r="AU302" s="17" t="s">
        <v>86</v>
      </c>
    </row>
    <row r="303" spans="2:65" s="14" customFormat="1" ht="10.199999999999999">
      <c r="B303" s="169"/>
      <c r="D303" s="151" t="s">
        <v>361</v>
      </c>
      <c r="E303" s="170" t="s">
        <v>1</v>
      </c>
      <c r="F303" s="171" t="s">
        <v>1505</v>
      </c>
      <c r="H303" s="170" t="s">
        <v>1</v>
      </c>
      <c r="I303" s="172"/>
      <c r="L303" s="169"/>
      <c r="M303" s="173"/>
      <c r="T303" s="174"/>
      <c r="AT303" s="170" t="s">
        <v>361</v>
      </c>
      <c r="AU303" s="170" t="s">
        <v>86</v>
      </c>
      <c r="AV303" s="14" t="s">
        <v>84</v>
      </c>
      <c r="AW303" s="14" t="s">
        <v>32</v>
      </c>
      <c r="AX303" s="14" t="s">
        <v>76</v>
      </c>
      <c r="AY303" s="170" t="s">
        <v>350</v>
      </c>
    </row>
    <row r="304" spans="2:65" s="12" customFormat="1" ht="10.199999999999999">
      <c r="B304" s="155"/>
      <c r="D304" s="151" t="s">
        <v>361</v>
      </c>
      <c r="E304" s="156" t="s">
        <v>1</v>
      </c>
      <c r="F304" s="157" t="s">
        <v>1506</v>
      </c>
      <c r="H304" s="158">
        <v>6.6769999999999996</v>
      </c>
      <c r="I304" s="159"/>
      <c r="L304" s="155"/>
      <c r="M304" s="160"/>
      <c r="T304" s="161"/>
      <c r="AT304" s="156" t="s">
        <v>361</v>
      </c>
      <c r="AU304" s="156" t="s">
        <v>86</v>
      </c>
      <c r="AV304" s="12" t="s">
        <v>86</v>
      </c>
      <c r="AW304" s="12" t="s">
        <v>32</v>
      </c>
      <c r="AX304" s="12" t="s">
        <v>76</v>
      </c>
      <c r="AY304" s="156" t="s">
        <v>350</v>
      </c>
    </row>
    <row r="305" spans="2:65" s="12" customFormat="1" ht="10.199999999999999">
      <c r="B305" s="155"/>
      <c r="D305" s="151" t="s">
        <v>361</v>
      </c>
      <c r="E305" s="156" t="s">
        <v>1</v>
      </c>
      <c r="F305" s="157" t="s">
        <v>1507</v>
      </c>
      <c r="H305" s="158">
        <v>5.3070000000000004</v>
      </c>
      <c r="I305" s="159"/>
      <c r="L305" s="155"/>
      <c r="M305" s="160"/>
      <c r="T305" s="161"/>
      <c r="AT305" s="156" t="s">
        <v>361</v>
      </c>
      <c r="AU305" s="156" t="s">
        <v>86</v>
      </c>
      <c r="AV305" s="12" t="s">
        <v>86</v>
      </c>
      <c r="AW305" s="12" t="s">
        <v>32</v>
      </c>
      <c r="AX305" s="12" t="s">
        <v>76</v>
      </c>
      <c r="AY305" s="156" t="s">
        <v>350</v>
      </c>
    </row>
    <row r="306" spans="2:65" s="13" customFormat="1" ht="10.199999999999999">
      <c r="B306" s="162"/>
      <c r="D306" s="151" t="s">
        <v>361</v>
      </c>
      <c r="E306" s="163" t="s">
        <v>1226</v>
      </c>
      <c r="F306" s="164" t="s">
        <v>364</v>
      </c>
      <c r="H306" s="165">
        <v>11.984</v>
      </c>
      <c r="I306" s="166"/>
      <c r="L306" s="162"/>
      <c r="M306" s="167"/>
      <c r="T306" s="168"/>
      <c r="AT306" s="163" t="s">
        <v>361</v>
      </c>
      <c r="AU306" s="163" t="s">
        <v>86</v>
      </c>
      <c r="AV306" s="13" t="s">
        <v>357</v>
      </c>
      <c r="AW306" s="13" t="s">
        <v>32</v>
      </c>
      <c r="AX306" s="13" t="s">
        <v>84</v>
      </c>
      <c r="AY306" s="163" t="s">
        <v>350</v>
      </c>
    </row>
    <row r="307" spans="2:65" s="1" customFormat="1" ht="24.15" customHeight="1">
      <c r="B307" s="32"/>
      <c r="C307" s="138" t="s">
        <v>729</v>
      </c>
      <c r="D307" s="138" t="s">
        <v>352</v>
      </c>
      <c r="E307" s="139" t="s">
        <v>1508</v>
      </c>
      <c r="F307" s="140" t="s">
        <v>1509</v>
      </c>
      <c r="G307" s="141" t="s">
        <v>355</v>
      </c>
      <c r="H307" s="142">
        <v>23.451000000000001</v>
      </c>
      <c r="I307" s="143"/>
      <c r="J307" s="144">
        <f>ROUND(I307*H307,2)</f>
        <v>0</v>
      </c>
      <c r="K307" s="140" t="s">
        <v>356</v>
      </c>
      <c r="L307" s="32"/>
      <c r="M307" s="145" t="s">
        <v>1</v>
      </c>
      <c r="N307" s="146" t="s">
        <v>41</v>
      </c>
      <c r="P307" s="147">
        <f>O307*H307</f>
        <v>0</v>
      </c>
      <c r="Q307" s="147">
        <v>0.26905000000000001</v>
      </c>
      <c r="R307" s="147">
        <f>Q307*H307</f>
        <v>6.3094915500000006</v>
      </c>
      <c r="S307" s="147">
        <v>0</v>
      </c>
      <c r="T307" s="148">
        <f>S307*H307</f>
        <v>0</v>
      </c>
      <c r="AR307" s="149" t="s">
        <v>357</v>
      </c>
      <c r="AT307" s="149" t="s">
        <v>352</v>
      </c>
      <c r="AU307" s="149" t="s">
        <v>86</v>
      </c>
      <c r="AY307" s="17" t="s">
        <v>350</v>
      </c>
      <c r="BE307" s="150">
        <f>IF(N307="základní",J307,0)</f>
        <v>0</v>
      </c>
      <c r="BF307" s="150">
        <f>IF(N307="snížená",J307,0)</f>
        <v>0</v>
      </c>
      <c r="BG307" s="150">
        <f>IF(N307="zákl. přenesená",J307,0)</f>
        <v>0</v>
      </c>
      <c r="BH307" s="150">
        <f>IF(N307="sníž. přenesená",J307,0)</f>
        <v>0</v>
      </c>
      <c r="BI307" s="150">
        <f>IF(N307="nulová",J307,0)</f>
        <v>0</v>
      </c>
      <c r="BJ307" s="17" t="s">
        <v>84</v>
      </c>
      <c r="BK307" s="150">
        <f>ROUND(I307*H307,2)</f>
        <v>0</v>
      </c>
      <c r="BL307" s="17" t="s">
        <v>357</v>
      </c>
      <c r="BM307" s="149" t="s">
        <v>1510</v>
      </c>
    </row>
    <row r="308" spans="2:65" s="1" customFormat="1" ht="28.8">
      <c r="B308" s="32"/>
      <c r="D308" s="151" t="s">
        <v>359</v>
      </c>
      <c r="F308" s="152" t="s">
        <v>1511</v>
      </c>
      <c r="I308" s="153"/>
      <c r="L308" s="32"/>
      <c r="M308" s="154"/>
      <c r="T308" s="56"/>
      <c r="AT308" s="17" t="s">
        <v>359</v>
      </c>
      <c r="AU308" s="17" t="s">
        <v>86</v>
      </c>
    </row>
    <row r="309" spans="2:65" s="14" customFormat="1" ht="10.199999999999999">
      <c r="B309" s="169"/>
      <c r="D309" s="151" t="s">
        <v>361</v>
      </c>
      <c r="E309" s="170" t="s">
        <v>1</v>
      </c>
      <c r="F309" s="171" t="s">
        <v>1512</v>
      </c>
      <c r="H309" s="170" t="s">
        <v>1</v>
      </c>
      <c r="I309" s="172"/>
      <c r="L309" s="169"/>
      <c r="M309" s="173"/>
      <c r="T309" s="174"/>
      <c r="AT309" s="170" t="s">
        <v>361</v>
      </c>
      <c r="AU309" s="170" t="s">
        <v>86</v>
      </c>
      <c r="AV309" s="14" t="s">
        <v>84</v>
      </c>
      <c r="AW309" s="14" t="s">
        <v>32</v>
      </c>
      <c r="AX309" s="14" t="s">
        <v>76</v>
      </c>
      <c r="AY309" s="170" t="s">
        <v>350</v>
      </c>
    </row>
    <row r="310" spans="2:65" s="12" customFormat="1" ht="10.199999999999999">
      <c r="B310" s="155"/>
      <c r="D310" s="151" t="s">
        <v>361</v>
      </c>
      <c r="E310" s="156" t="s">
        <v>1228</v>
      </c>
      <c r="F310" s="157" t="s">
        <v>1513</v>
      </c>
      <c r="H310" s="158">
        <v>23.451000000000001</v>
      </c>
      <c r="I310" s="159"/>
      <c r="L310" s="155"/>
      <c r="M310" s="160"/>
      <c r="T310" s="161"/>
      <c r="AT310" s="156" t="s">
        <v>361</v>
      </c>
      <c r="AU310" s="156" t="s">
        <v>86</v>
      </c>
      <c r="AV310" s="12" t="s">
        <v>86</v>
      </c>
      <c r="AW310" s="12" t="s">
        <v>32</v>
      </c>
      <c r="AX310" s="12" t="s">
        <v>84</v>
      </c>
      <c r="AY310" s="156" t="s">
        <v>350</v>
      </c>
    </row>
    <row r="311" spans="2:65" s="1" customFormat="1" ht="33" customHeight="1">
      <c r="B311" s="32"/>
      <c r="C311" s="138" t="s">
        <v>735</v>
      </c>
      <c r="D311" s="138" t="s">
        <v>352</v>
      </c>
      <c r="E311" s="139" t="s">
        <v>1514</v>
      </c>
      <c r="F311" s="140" t="s">
        <v>1515</v>
      </c>
      <c r="G311" s="141" t="s">
        <v>355</v>
      </c>
      <c r="H311" s="142">
        <v>16.539000000000001</v>
      </c>
      <c r="I311" s="143"/>
      <c r="J311" s="144">
        <f>ROUND(I311*H311,2)</f>
        <v>0</v>
      </c>
      <c r="K311" s="140" t="s">
        <v>356</v>
      </c>
      <c r="L311" s="32"/>
      <c r="M311" s="145" t="s">
        <v>1</v>
      </c>
      <c r="N311" s="146" t="s">
        <v>41</v>
      </c>
      <c r="P311" s="147">
        <f>O311*H311</f>
        <v>0</v>
      </c>
      <c r="Q311" s="147">
        <v>0.19692000000000001</v>
      </c>
      <c r="R311" s="147">
        <f>Q311*H311</f>
        <v>3.2568598800000004</v>
      </c>
      <c r="S311" s="147">
        <v>0</v>
      </c>
      <c r="T311" s="148">
        <f>S311*H311</f>
        <v>0</v>
      </c>
      <c r="AR311" s="149" t="s">
        <v>357</v>
      </c>
      <c r="AT311" s="149" t="s">
        <v>352</v>
      </c>
      <c r="AU311" s="149" t="s">
        <v>86</v>
      </c>
      <c r="AY311" s="17" t="s">
        <v>350</v>
      </c>
      <c r="BE311" s="150">
        <f>IF(N311="základní",J311,0)</f>
        <v>0</v>
      </c>
      <c r="BF311" s="150">
        <f>IF(N311="snížená",J311,0)</f>
        <v>0</v>
      </c>
      <c r="BG311" s="150">
        <f>IF(N311="zákl. přenesená",J311,0)</f>
        <v>0</v>
      </c>
      <c r="BH311" s="150">
        <f>IF(N311="sníž. přenesená",J311,0)</f>
        <v>0</v>
      </c>
      <c r="BI311" s="150">
        <f>IF(N311="nulová",J311,0)</f>
        <v>0</v>
      </c>
      <c r="BJ311" s="17" t="s">
        <v>84</v>
      </c>
      <c r="BK311" s="150">
        <f>ROUND(I311*H311,2)</f>
        <v>0</v>
      </c>
      <c r="BL311" s="17" t="s">
        <v>357</v>
      </c>
      <c r="BM311" s="149" t="s">
        <v>1516</v>
      </c>
    </row>
    <row r="312" spans="2:65" s="1" customFormat="1" ht="28.8">
      <c r="B312" s="32"/>
      <c r="D312" s="151" t="s">
        <v>359</v>
      </c>
      <c r="F312" s="152" t="s">
        <v>1517</v>
      </c>
      <c r="I312" s="153"/>
      <c r="L312" s="32"/>
      <c r="M312" s="154"/>
      <c r="T312" s="56"/>
      <c r="AT312" s="17" t="s">
        <v>359</v>
      </c>
      <c r="AU312" s="17" t="s">
        <v>86</v>
      </c>
    </row>
    <row r="313" spans="2:65" s="14" customFormat="1" ht="10.199999999999999">
      <c r="B313" s="169"/>
      <c r="D313" s="151" t="s">
        <v>361</v>
      </c>
      <c r="E313" s="170" t="s">
        <v>1</v>
      </c>
      <c r="F313" s="171" t="s">
        <v>1518</v>
      </c>
      <c r="H313" s="170" t="s">
        <v>1</v>
      </c>
      <c r="I313" s="172"/>
      <c r="L313" s="169"/>
      <c r="M313" s="173"/>
      <c r="T313" s="174"/>
      <c r="AT313" s="170" t="s">
        <v>361</v>
      </c>
      <c r="AU313" s="170" t="s">
        <v>86</v>
      </c>
      <c r="AV313" s="14" t="s">
        <v>84</v>
      </c>
      <c r="AW313" s="14" t="s">
        <v>32</v>
      </c>
      <c r="AX313" s="14" t="s">
        <v>76</v>
      </c>
      <c r="AY313" s="170" t="s">
        <v>350</v>
      </c>
    </row>
    <row r="314" spans="2:65" s="12" customFormat="1" ht="10.199999999999999">
      <c r="B314" s="155"/>
      <c r="D314" s="151" t="s">
        <v>361</v>
      </c>
      <c r="E314" s="156" t="s">
        <v>1224</v>
      </c>
      <c r="F314" s="157" t="s">
        <v>1519</v>
      </c>
      <c r="H314" s="158">
        <v>16.539000000000001</v>
      </c>
      <c r="I314" s="159"/>
      <c r="L314" s="155"/>
      <c r="M314" s="160"/>
      <c r="T314" s="161"/>
      <c r="AT314" s="156" t="s">
        <v>361</v>
      </c>
      <c r="AU314" s="156" t="s">
        <v>86</v>
      </c>
      <c r="AV314" s="12" t="s">
        <v>86</v>
      </c>
      <c r="AW314" s="12" t="s">
        <v>32</v>
      </c>
      <c r="AX314" s="12" t="s">
        <v>84</v>
      </c>
      <c r="AY314" s="156" t="s">
        <v>350</v>
      </c>
    </row>
    <row r="315" spans="2:65" s="1" customFormat="1" ht="21.75" customHeight="1">
      <c r="B315" s="32"/>
      <c r="C315" s="138" t="s">
        <v>742</v>
      </c>
      <c r="D315" s="138" t="s">
        <v>352</v>
      </c>
      <c r="E315" s="139" t="s">
        <v>1520</v>
      </c>
      <c r="F315" s="140" t="s">
        <v>1521</v>
      </c>
      <c r="G315" s="141" t="s">
        <v>496</v>
      </c>
      <c r="H315" s="142">
        <v>3</v>
      </c>
      <c r="I315" s="143"/>
      <c r="J315" s="144">
        <f>ROUND(I315*H315,2)</f>
        <v>0</v>
      </c>
      <c r="K315" s="140" t="s">
        <v>356</v>
      </c>
      <c r="L315" s="32"/>
      <c r="M315" s="145" t="s">
        <v>1</v>
      </c>
      <c r="N315" s="146" t="s">
        <v>41</v>
      </c>
      <c r="P315" s="147">
        <f>O315*H315</f>
        <v>0</v>
      </c>
      <c r="Q315" s="147">
        <v>3.6549999999999999E-2</v>
      </c>
      <c r="R315" s="147">
        <f>Q315*H315</f>
        <v>0.10965</v>
      </c>
      <c r="S315" s="147">
        <v>0</v>
      </c>
      <c r="T315" s="148">
        <f>S315*H315</f>
        <v>0</v>
      </c>
      <c r="AR315" s="149" t="s">
        <v>357</v>
      </c>
      <c r="AT315" s="149" t="s">
        <v>352</v>
      </c>
      <c r="AU315" s="149" t="s">
        <v>86</v>
      </c>
      <c r="AY315" s="17" t="s">
        <v>350</v>
      </c>
      <c r="BE315" s="150">
        <f>IF(N315="základní",J315,0)</f>
        <v>0</v>
      </c>
      <c r="BF315" s="150">
        <f>IF(N315="snížená",J315,0)</f>
        <v>0</v>
      </c>
      <c r="BG315" s="150">
        <f>IF(N315="zákl. přenesená",J315,0)</f>
        <v>0</v>
      </c>
      <c r="BH315" s="150">
        <f>IF(N315="sníž. přenesená",J315,0)</f>
        <v>0</v>
      </c>
      <c r="BI315" s="150">
        <f>IF(N315="nulová",J315,0)</f>
        <v>0</v>
      </c>
      <c r="BJ315" s="17" t="s">
        <v>84</v>
      </c>
      <c r="BK315" s="150">
        <f>ROUND(I315*H315,2)</f>
        <v>0</v>
      </c>
      <c r="BL315" s="17" t="s">
        <v>357</v>
      </c>
      <c r="BM315" s="149" t="s">
        <v>1522</v>
      </c>
    </row>
    <row r="316" spans="2:65" s="1" customFormat="1" ht="19.2">
      <c r="B316" s="32"/>
      <c r="D316" s="151" t="s">
        <v>359</v>
      </c>
      <c r="F316" s="152" t="s">
        <v>1523</v>
      </c>
      <c r="I316" s="153"/>
      <c r="L316" s="32"/>
      <c r="M316" s="154"/>
      <c r="T316" s="56"/>
      <c r="AT316" s="17" t="s">
        <v>359</v>
      </c>
      <c r="AU316" s="17" t="s">
        <v>86</v>
      </c>
    </row>
    <row r="317" spans="2:65" s="14" customFormat="1" ht="10.199999999999999">
      <c r="B317" s="169"/>
      <c r="D317" s="151" t="s">
        <v>361</v>
      </c>
      <c r="E317" s="170" t="s">
        <v>1</v>
      </c>
      <c r="F317" s="171" t="s">
        <v>1524</v>
      </c>
      <c r="H317" s="170" t="s">
        <v>1</v>
      </c>
      <c r="I317" s="172"/>
      <c r="L317" s="169"/>
      <c r="M317" s="173"/>
      <c r="T317" s="174"/>
      <c r="AT317" s="170" t="s">
        <v>361</v>
      </c>
      <c r="AU317" s="170" t="s">
        <v>86</v>
      </c>
      <c r="AV317" s="14" t="s">
        <v>84</v>
      </c>
      <c r="AW317" s="14" t="s">
        <v>32</v>
      </c>
      <c r="AX317" s="14" t="s">
        <v>76</v>
      </c>
      <c r="AY317" s="170" t="s">
        <v>350</v>
      </c>
    </row>
    <row r="318" spans="2:65" s="12" customFormat="1" ht="10.199999999999999">
      <c r="B318" s="155"/>
      <c r="D318" s="151" t="s">
        <v>361</v>
      </c>
      <c r="E318" s="156" t="s">
        <v>1</v>
      </c>
      <c r="F318" s="157" t="s">
        <v>1525</v>
      </c>
      <c r="H318" s="158">
        <v>3</v>
      </c>
      <c r="I318" s="159"/>
      <c r="L318" s="155"/>
      <c r="M318" s="160"/>
      <c r="T318" s="161"/>
      <c r="AT318" s="156" t="s">
        <v>361</v>
      </c>
      <c r="AU318" s="156" t="s">
        <v>86</v>
      </c>
      <c r="AV318" s="12" t="s">
        <v>86</v>
      </c>
      <c r="AW318" s="12" t="s">
        <v>32</v>
      </c>
      <c r="AX318" s="12" t="s">
        <v>84</v>
      </c>
      <c r="AY318" s="156" t="s">
        <v>350</v>
      </c>
    </row>
    <row r="319" spans="2:65" s="1" customFormat="1" ht="21.75" customHeight="1">
      <c r="B319" s="32"/>
      <c r="C319" s="138" t="s">
        <v>748</v>
      </c>
      <c r="D319" s="138" t="s">
        <v>352</v>
      </c>
      <c r="E319" s="139" t="s">
        <v>1526</v>
      </c>
      <c r="F319" s="140" t="s">
        <v>1527</v>
      </c>
      <c r="G319" s="141" t="s">
        <v>496</v>
      </c>
      <c r="H319" s="142">
        <v>13</v>
      </c>
      <c r="I319" s="143"/>
      <c r="J319" s="144">
        <f>ROUND(I319*H319,2)</f>
        <v>0</v>
      </c>
      <c r="K319" s="140" t="s">
        <v>356</v>
      </c>
      <c r="L319" s="32"/>
      <c r="M319" s="145" t="s">
        <v>1</v>
      </c>
      <c r="N319" s="146" t="s">
        <v>41</v>
      </c>
      <c r="P319" s="147">
        <f>O319*H319</f>
        <v>0</v>
      </c>
      <c r="Q319" s="147">
        <v>4.555E-2</v>
      </c>
      <c r="R319" s="147">
        <f>Q319*H319</f>
        <v>0.59214999999999995</v>
      </c>
      <c r="S319" s="147">
        <v>0</v>
      </c>
      <c r="T319" s="148">
        <f>S319*H319</f>
        <v>0</v>
      </c>
      <c r="AR319" s="149" t="s">
        <v>357</v>
      </c>
      <c r="AT319" s="149" t="s">
        <v>352</v>
      </c>
      <c r="AU319" s="149" t="s">
        <v>86</v>
      </c>
      <c r="AY319" s="17" t="s">
        <v>350</v>
      </c>
      <c r="BE319" s="150">
        <f>IF(N319="základní",J319,0)</f>
        <v>0</v>
      </c>
      <c r="BF319" s="150">
        <f>IF(N319="snížená",J319,0)</f>
        <v>0</v>
      </c>
      <c r="BG319" s="150">
        <f>IF(N319="zákl. přenesená",J319,0)</f>
        <v>0</v>
      </c>
      <c r="BH319" s="150">
        <f>IF(N319="sníž. přenesená",J319,0)</f>
        <v>0</v>
      </c>
      <c r="BI319" s="150">
        <f>IF(N319="nulová",J319,0)</f>
        <v>0</v>
      </c>
      <c r="BJ319" s="17" t="s">
        <v>84</v>
      </c>
      <c r="BK319" s="150">
        <f>ROUND(I319*H319,2)</f>
        <v>0</v>
      </c>
      <c r="BL319" s="17" t="s">
        <v>357</v>
      </c>
      <c r="BM319" s="149" t="s">
        <v>1528</v>
      </c>
    </row>
    <row r="320" spans="2:65" s="1" customFormat="1" ht="19.2">
      <c r="B320" s="32"/>
      <c r="D320" s="151" t="s">
        <v>359</v>
      </c>
      <c r="F320" s="152" t="s">
        <v>1529</v>
      </c>
      <c r="I320" s="153"/>
      <c r="L320" s="32"/>
      <c r="M320" s="154"/>
      <c r="T320" s="56"/>
      <c r="AT320" s="17" t="s">
        <v>359</v>
      </c>
      <c r="AU320" s="17" t="s">
        <v>86</v>
      </c>
    </row>
    <row r="321" spans="2:65" s="14" customFormat="1" ht="10.199999999999999">
      <c r="B321" s="169"/>
      <c r="D321" s="151" t="s">
        <v>361</v>
      </c>
      <c r="E321" s="170" t="s">
        <v>1</v>
      </c>
      <c r="F321" s="171" t="s">
        <v>1530</v>
      </c>
      <c r="H321" s="170" t="s">
        <v>1</v>
      </c>
      <c r="I321" s="172"/>
      <c r="L321" s="169"/>
      <c r="M321" s="173"/>
      <c r="T321" s="174"/>
      <c r="AT321" s="170" t="s">
        <v>361</v>
      </c>
      <c r="AU321" s="170" t="s">
        <v>86</v>
      </c>
      <c r="AV321" s="14" t="s">
        <v>84</v>
      </c>
      <c r="AW321" s="14" t="s">
        <v>32</v>
      </c>
      <c r="AX321" s="14" t="s">
        <v>76</v>
      </c>
      <c r="AY321" s="170" t="s">
        <v>350</v>
      </c>
    </row>
    <row r="322" spans="2:65" s="12" customFormat="1" ht="10.199999999999999">
      <c r="B322" s="155"/>
      <c r="D322" s="151" t="s">
        <v>361</v>
      </c>
      <c r="E322" s="156" t="s">
        <v>1</v>
      </c>
      <c r="F322" s="157" t="s">
        <v>1531</v>
      </c>
      <c r="H322" s="158">
        <v>3</v>
      </c>
      <c r="I322" s="159"/>
      <c r="L322" s="155"/>
      <c r="M322" s="160"/>
      <c r="T322" s="161"/>
      <c r="AT322" s="156" t="s">
        <v>361</v>
      </c>
      <c r="AU322" s="156" t="s">
        <v>86</v>
      </c>
      <c r="AV322" s="12" t="s">
        <v>86</v>
      </c>
      <c r="AW322" s="12" t="s">
        <v>32</v>
      </c>
      <c r="AX322" s="12" t="s">
        <v>76</v>
      </c>
      <c r="AY322" s="156" t="s">
        <v>350</v>
      </c>
    </row>
    <row r="323" spans="2:65" s="12" customFormat="1" ht="10.199999999999999">
      <c r="B323" s="155"/>
      <c r="D323" s="151" t="s">
        <v>361</v>
      </c>
      <c r="E323" s="156" t="s">
        <v>1</v>
      </c>
      <c r="F323" s="157" t="s">
        <v>1532</v>
      </c>
      <c r="H323" s="158">
        <v>1</v>
      </c>
      <c r="I323" s="159"/>
      <c r="L323" s="155"/>
      <c r="M323" s="160"/>
      <c r="T323" s="161"/>
      <c r="AT323" s="156" t="s">
        <v>361</v>
      </c>
      <c r="AU323" s="156" t="s">
        <v>86</v>
      </c>
      <c r="AV323" s="12" t="s">
        <v>86</v>
      </c>
      <c r="AW323" s="12" t="s">
        <v>32</v>
      </c>
      <c r="AX323" s="12" t="s">
        <v>76</v>
      </c>
      <c r="AY323" s="156" t="s">
        <v>350</v>
      </c>
    </row>
    <row r="324" spans="2:65" s="12" customFormat="1" ht="10.199999999999999">
      <c r="B324" s="155"/>
      <c r="D324" s="151" t="s">
        <v>361</v>
      </c>
      <c r="E324" s="156" t="s">
        <v>1</v>
      </c>
      <c r="F324" s="157" t="s">
        <v>1533</v>
      </c>
      <c r="H324" s="158">
        <v>2</v>
      </c>
      <c r="I324" s="159"/>
      <c r="L324" s="155"/>
      <c r="M324" s="160"/>
      <c r="T324" s="161"/>
      <c r="AT324" s="156" t="s">
        <v>361</v>
      </c>
      <c r="AU324" s="156" t="s">
        <v>86</v>
      </c>
      <c r="AV324" s="12" t="s">
        <v>86</v>
      </c>
      <c r="AW324" s="12" t="s">
        <v>32</v>
      </c>
      <c r="AX324" s="12" t="s">
        <v>76</v>
      </c>
      <c r="AY324" s="156" t="s">
        <v>350</v>
      </c>
    </row>
    <row r="325" spans="2:65" s="12" customFormat="1" ht="10.199999999999999">
      <c r="B325" s="155"/>
      <c r="D325" s="151" t="s">
        <v>361</v>
      </c>
      <c r="E325" s="156" t="s">
        <v>1</v>
      </c>
      <c r="F325" s="157" t="s">
        <v>1534</v>
      </c>
      <c r="H325" s="158">
        <v>1</v>
      </c>
      <c r="I325" s="159"/>
      <c r="L325" s="155"/>
      <c r="M325" s="160"/>
      <c r="T325" s="161"/>
      <c r="AT325" s="156" t="s">
        <v>361</v>
      </c>
      <c r="AU325" s="156" t="s">
        <v>86</v>
      </c>
      <c r="AV325" s="12" t="s">
        <v>86</v>
      </c>
      <c r="AW325" s="12" t="s">
        <v>32</v>
      </c>
      <c r="AX325" s="12" t="s">
        <v>76</v>
      </c>
      <c r="AY325" s="156" t="s">
        <v>350</v>
      </c>
    </row>
    <row r="326" spans="2:65" s="12" customFormat="1" ht="10.199999999999999">
      <c r="B326" s="155"/>
      <c r="D326" s="151" t="s">
        <v>361</v>
      </c>
      <c r="E326" s="156" t="s">
        <v>1</v>
      </c>
      <c r="F326" s="157" t="s">
        <v>1535</v>
      </c>
      <c r="H326" s="158">
        <v>3</v>
      </c>
      <c r="I326" s="159"/>
      <c r="L326" s="155"/>
      <c r="M326" s="160"/>
      <c r="T326" s="161"/>
      <c r="AT326" s="156" t="s">
        <v>361</v>
      </c>
      <c r="AU326" s="156" t="s">
        <v>86</v>
      </c>
      <c r="AV326" s="12" t="s">
        <v>86</v>
      </c>
      <c r="AW326" s="12" t="s">
        <v>32</v>
      </c>
      <c r="AX326" s="12" t="s">
        <v>76</v>
      </c>
      <c r="AY326" s="156" t="s">
        <v>350</v>
      </c>
    </row>
    <row r="327" spans="2:65" s="14" customFormat="1" ht="10.199999999999999">
      <c r="B327" s="169"/>
      <c r="D327" s="151" t="s">
        <v>361</v>
      </c>
      <c r="E327" s="170" t="s">
        <v>1</v>
      </c>
      <c r="F327" s="171" t="s">
        <v>1536</v>
      </c>
      <c r="H327" s="170" t="s">
        <v>1</v>
      </c>
      <c r="I327" s="172"/>
      <c r="L327" s="169"/>
      <c r="M327" s="173"/>
      <c r="T327" s="174"/>
      <c r="AT327" s="170" t="s">
        <v>361</v>
      </c>
      <c r="AU327" s="170" t="s">
        <v>86</v>
      </c>
      <c r="AV327" s="14" t="s">
        <v>84</v>
      </c>
      <c r="AW327" s="14" t="s">
        <v>32</v>
      </c>
      <c r="AX327" s="14" t="s">
        <v>76</v>
      </c>
      <c r="AY327" s="170" t="s">
        <v>350</v>
      </c>
    </row>
    <row r="328" spans="2:65" s="12" customFormat="1" ht="10.199999999999999">
      <c r="B328" s="155"/>
      <c r="D328" s="151" t="s">
        <v>361</v>
      </c>
      <c r="E328" s="156" t="s">
        <v>1</v>
      </c>
      <c r="F328" s="157" t="s">
        <v>1537</v>
      </c>
      <c r="H328" s="158">
        <v>1</v>
      </c>
      <c r="I328" s="159"/>
      <c r="L328" s="155"/>
      <c r="M328" s="160"/>
      <c r="T328" s="161"/>
      <c r="AT328" s="156" t="s">
        <v>361</v>
      </c>
      <c r="AU328" s="156" t="s">
        <v>86</v>
      </c>
      <c r="AV328" s="12" t="s">
        <v>86</v>
      </c>
      <c r="AW328" s="12" t="s">
        <v>32</v>
      </c>
      <c r="AX328" s="12" t="s">
        <v>76</v>
      </c>
      <c r="AY328" s="156" t="s">
        <v>350</v>
      </c>
    </row>
    <row r="329" spans="2:65" s="14" customFormat="1" ht="10.199999999999999">
      <c r="B329" s="169"/>
      <c r="D329" s="151" t="s">
        <v>361</v>
      </c>
      <c r="E329" s="170" t="s">
        <v>1</v>
      </c>
      <c r="F329" s="171" t="s">
        <v>1524</v>
      </c>
      <c r="H329" s="170" t="s">
        <v>1</v>
      </c>
      <c r="I329" s="172"/>
      <c r="L329" s="169"/>
      <c r="M329" s="173"/>
      <c r="T329" s="174"/>
      <c r="AT329" s="170" t="s">
        <v>361</v>
      </c>
      <c r="AU329" s="170" t="s">
        <v>86</v>
      </c>
      <c r="AV329" s="14" t="s">
        <v>84</v>
      </c>
      <c r="AW329" s="14" t="s">
        <v>32</v>
      </c>
      <c r="AX329" s="14" t="s">
        <v>76</v>
      </c>
      <c r="AY329" s="170" t="s">
        <v>350</v>
      </c>
    </row>
    <row r="330" spans="2:65" s="12" customFormat="1" ht="10.199999999999999">
      <c r="B330" s="155"/>
      <c r="D330" s="151" t="s">
        <v>361</v>
      </c>
      <c r="E330" s="156" t="s">
        <v>1</v>
      </c>
      <c r="F330" s="157" t="s">
        <v>1532</v>
      </c>
      <c r="H330" s="158">
        <v>1</v>
      </c>
      <c r="I330" s="159"/>
      <c r="L330" s="155"/>
      <c r="M330" s="160"/>
      <c r="T330" s="161"/>
      <c r="AT330" s="156" t="s">
        <v>361</v>
      </c>
      <c r="AU330" s="156" t="s">
        <v>86</v>
      </c>
      <c r="AV330" s="12" t="s">
        <v>86</v>
      </c>
      <c r="AW330" s="12" t="s">
        <v>32</v>
      </c>
      <c r="AX330" s="12" t="s">
        <v>76</v>
      </c>
      <c r="AY330" s="156" t="s">
        <v>350</v>
      </c>
    </row>
    <row r="331" spans="2:65" s="12" customFormat="1" ht="10.199999999999999">
      <c r="B331" s="155"/>
      <c r="D331" s="151" t="s">
        <v>361</v>
      </c>
      <c r="E331" s="156" t="s">
        <v>1</v>
      </c>
      <c r="F331" s="157" t="s">
        <v>1537</v>
      </c>
      <c r="H331" s="158">
        <v>1</v>
      </c>
      <c r="I331" s="159"/>
      <c r="L331" s="155"/>
      <c r="M331" s="160"/>
      <c r="T331" s="161"/>
      <c r="AT331" s="156" t="s">
        <v>361</v>
      </c>
      <c r="AU331" s="156" t="s">
        <v>86</v>
      </c>
      <c r="AV331" s="12" t="s">
        <v>86</v>
      </c>
      <c r="AW331" s="12" t="s">
        <v>32</v>
      </c>
      <c r="AX331" s="12" t="s">
        <v>76</v>
      </c>
      <c r="AY331" s="156" t="s">
        <v>350</v>
      </c>
    </row>
    <row r="332" spans="2:65" s="13" customFormat="1" ht="10.199999999999999">
      <c r="B332" s="162"/>
      <c r="D332" s="151" t="s">
        <v>361</v>
      </c>
      <c r="E332" s="163" t="s">
        <v>1</v>
      </c>
      <c r="F332" s="164" t="s">
        <v>364</v>
      </c>
      <c r="H332" s="165">
        <v>13</v>
      </c>
      <c r="I332" s="166"/>
      <c r="L332" s="162"/>
      <c r="M332" s="167"/>
      <c r="T332" s="168"/>
      <c r="AT332" s="163" t="s">
        <v>361</v>
      </c>
      <c r="AU332" s="163" t="s">
        <v>86</v>
      </c>
      <c r="AV332" s="13" t="s">
        <v>357</v>
      </c>
      <c r="AW332" s="13" t="s">
        <v>32</v>
      </c>
      <c r="AX332" s="13" t="s">
        <v>84</v>
      </c>
      <c r="AY332" s="163" t="s">
        <v>350</v>
      </c>
    </row>
    <row r="333" spans="2:65" s="1" customFormat="1" ht="21.75" customHeight="1">
      <c r="B333" s="32"/>
      <c r="C333" s="138" t="s">
        <v>761</v>
      </c>
      <c r="D333" s="138" t="s">
        <v>352</v>
      </c>
      <c r="E333" s="139" t="s">
        <v>1538</v>
      </c>
      <c r="F333" s="140" t="s">
        <v>1539</v>
      </c>
      <c r="G333" s="141" t="s">
        <v>496</v>
      </c>
      <c r="H333" s="142">
        <v>3</v>
      </c>
      <c r="I333" s="143"/>
      <c r="J333" s="144">
        <f>ROUND(I333*H333,2)</f>
        <v>0</v>
      </c>
      <c r="K333" s="140" t="s">
        <v>356</v>
      </c>
      <c r="L333" s="32"/>
      <c r="M333" s="145" t="s">
        <v>1</v>
      </c>
      <c r="N333" s="146" t="s">
        <v>41</v>
      </c>
      <c r="P333" s="147">
        <f>O333*H333</f>
        <v>0</v>
      </c>
      <c r="Q333" s="147">
        <v>5.4550000000000001E-2</v>
      </c>
      <c r="R333" s="147">
        <f>Q333*H333</f>
        <v>0.16365000000000002</v>
      </c>
      <c r="S333" s="147">
        <v>0</v>
      </c>
      <c r="T333" s="148">
        <f>S333*H333</f>
        <v>0</v>
      </c>
      <c r="AR333" s="149" t="s">
        <v>357</v>
      </c>
      <c r="AT333" s="149" t="s">
        <v>352</v>
      </c>
      <c r="AU333" s="149" t="s">
        <v>86</v>
      </c>
      <c r="AY333" s="17" t="s">
        <v>350</v>
      </c>
      <c r="BE333" s="150">
        <f>IF(N333="základní",J333,0)</f>
        <v>0</v>
      </c>
      <c r="BF333" s="150">
        <f>IF(N333="snížená",J333,0)</f>
        <v>0</v>
      </c>
      <c r="BG333" s="150">
        <f>IF(N333="zákl. přenesená",J333,0)</f>
        <v>0</v>
      </c>
      <c r="BH333" s="150">
        <f>IF(N333="sníž. přenesená",J333,0)</f>
        <v>0</v>
      </c>
      <c r="BI333" s="150">
        <f>IF(N333="nulová",J333,0)</f>
        <v>0</v>
      </c>
      <c r="BJ333" s="17" t="s">
        <v>84</v>
      </c>
      <c r="BK333" s="150">
        <f>ROUND(I333*H333,2)</f>
        <v>0</v>
      </c>
      <c r="BL333" s="17" t="s">
        <v>357</v>
      </c>
      <c r="BM333" s="149" t="s">
        <v>1540</v>
      </c>
    </row>
    <row r="334" spans="2:65" s="1" customFormat="1" ht="19.2">
      <c r="B334" s="32"/>
      <c r="D334" s="151" t="s">
        <v>359</v>
      </c>
      <c r="F334" s="152" t="s">
        <v>1541</v>
      </c>
      <c r="I334" s="153"/>
      <c r="L334" s="32"/>
      <c r="M334" s="154"/>
      <c r="T334" s="56"/>
      <c r="AT334" s="17" t="s">
        <v>359</v>
      </c>
      <c r="AU334" s="17" t="s">
        <v>86</v>
      </c>
    </row>
    <row r="335" spans="2:65" s="14" customFormat="1" ht="10.199999999999999">
      <c r="B335" s="169"/>
      <c r="D335" s="151" t="s">
        <v>361</v>
      </c>
      <c r="E335" s="170" t="s">
        <v>1</v>
      </c>
      <c r="F335" s="171" t="s">
        <v>1530</v>
      </c>
      <c r="H335" s="170" t="s">
        <v>1</v>
      </c>
      <c r="I335" s="172"/>
      <c r="L335" s="169"/>
      <c r="M335" s="173"/>
      <c r="T335" s="174"/>
      <c r="AT335" s="170" t="s">
        <v>361</v>
      </c>
      <c r="AU335" s="170" t="s">
        <v>86</v>
      </c>
      <c r="AV335" s="14" t="s">
        <v>84</v>
      </c>
      <c r="AW335" s="14" t="s">
        <v>32</v>
      </c>
      <c r="AX335" s="14" t="s">
        <v>76</v>
      </c>
      <c r="AY335" s="170" t="s">
        <v>350</v>
      </c>
    </row>
    <row r="336" spans="2:65" s="12" customFormat="1" ht="10.199999999999999">
      <c r="B336" s="155"/>
      <c r="D336" s="151" t="s">
        <v>361</v>
      </c>
      <c r="E336" s="156" t="s">
        <v>1</v>
      </c>
      <c r="F336" s="157" t="s">
        <v>1542</v>
      </c>
      <c r="H336" s="158">
        <v>1</v>
      </c>
      <c r="I336" s="159"/>
      <c r="L336" s="155"/>
      <c r="M336" s="160"/>
      <c r="T336" s="161"/>
      <c r="AT336" s="156" t="s">
        <v>361</v>
      </c>
      <c r="AU336" s="156" t="s">
        <v>86</v>
      </c>
      <c r="AV336" s="12" t="s">
        <v>86</v>
      </c>
      <c r="AW336" s="12" t="s">
        <v>32</v>
      </c>
      <c r="AX336" s="12" t="s">
        <v>76</v>
      </c>
      <c r="AY336" s="156" t="s">
        <v>350</v>
      </c>
    </row>
    <row r="337" spans="2:65" s="14" customFormat="1" ht="10.199999999999999">
      <c r="B337" s="169"/>
      <c r="D337" s="151" t="s">
        <v>361</v>
      </c>
      <c r="E337" s="170" t="s">
        <v>1</v>
      </c>
      <c r="F337" s="171" t="s">
        <v>1536</v>
      </c>
      <c r="H337" s="170" t="s">
        <v>1</v>
      </c>
      <c r="I337" s="172"/>
      <c r="L337" s="169"/>
      <c r="M337" s="173"/>
      <c r="T337" s="174"/>
      <c r="AT337" s="170" t="s">
        <v>361</v>
      </c>
      <c r="AU337" s="170" t="s">
        <v>86</v>
      </c>
      <c r="AV337" s="14" t="s">
        <v>84</v>
      </c>
      <c r="AW337" s="14" t="s">
        <v>32</v>
      </c>
      <c r="AX337" s="14" t="s">
        <v>76</v>
      </c>
      <c r="AY337" s="170" t="s">
        <v>350</v>
      </c>
    </row>
    <row r="338" spans="2:65" s="12" customFormat="1" ht="10.199999999999999">
      <c r="B338" s="155"/>
      <c r="D338" s="151" t="s">
        <v>361</v>
      </c>
      <c r="E338" s="156" t="s">
        <v>1</v>
      </c>
      <c r="F338" s="157" t="s">
        <v>1543</v>
      </c>
      <c r="H338" s="158">
        <v>1</v>
      </c>
      <c r="I338" s="159"/>
      <c r="L338" s="155"/>
      <c r="M338" s="160"/>
      <c r="T338" s="161"/>
      <c r="AT338" s="156" t="s">
        <v>361</v>
      </c>
      <c r="AU338" s="156" t="s">
        <v>86</v>
      </c>
      <c r="AV338" s="12" t="s">
        <v>86</v>
      </c>
      <c r="AW338" s="12" t="s">
        <v>32</v>
      </c>
      <c r="AX338" s="12" t="s">
        <v>76</v>
      </c>
      <c r="AY338" s="156" t="s">
        <v>350</v>
      </c>
    </row>
    <row r="339" spans="2:65" s="12" customFormat="1" ht="10.199999999999999">
      <c r="B339" s="155"/>
      <c r="D339" s="151" t="s">
        <v>361</v>
      </c>
      <c r="E339" s="156" t="s">
        <v>1</v>
      </c>
      <c r="F339" s="157" t="s">
        <v>1544</v>
      </c>
      <c r="H339" s="158">
        <v>1</v>
      </c>
      <c r="I339" s="159"/>
      <c r="L339" s="155"/>
      <c r="M339" s="160"/>
      <c r="T339" s="161"/>
      <c r="AT339" s="156" t="s">
        <v>361</v>
      </c>
      <c r="AU339" s="156" t="s">
        <v>86</v>
      </c>
      <c r="AV339" s="12" t="s">
        <v>86</v>
      </c>
      <c r="AW339" s="12" t="s">
        <v>32</v>
      </c>
      <c r="AX339" s="12" t="s">
        <v>76</v>
      </c>
      <c r="AY339" s="156" t="s">
        <v>350</v>
      </c>
    </row>
    <row r="340" spans="2:65" s="13" customFormat="1" ht="10.199999999999999">
      <c r="B340" s="162"/>
      <c r="D340" s="151" t="s">
        <v>361</v>
      </c>
      <c r="E340" s="163" t="s">
        <v>1</v>
      </c>
      <c r="F340" s="164" t="s">
        <v>364</v>
      </c>
      <c r="H340" s="165">
        <v>3</v>
      </c>
      <c r="I340" s="166"/>
      <c r="L340" s="162"/>
      <c r="M340" s="167"/>
      <c r="T340" s="168"/>
      <c r="AT340" s="163" t="s">
        <v>361</v>
      </c>
      <c r="AU340" s="163" t="s">
        <v>86</v>
      </c>
      <c r="AV340" s="13" t="s">
        <v>357</v>
      </c>
      <c r="AW340" s="13" t="s">
        <v>32</v>
      </c>
      <c r="AX340" s="13" t="s">
        <v>84</v>
      </c>
      <c r="AY340" s="163" t="s">
        <v>350</v>
      </c>
    </row>
    <row r="341" spans="2:65" s="1" customFormat="1" ht="21.75" customHeight="1">
      <c r="B341" s="32"/>
      <c r="C341" s="138" t="s">
        <v>767</v>
      </c>
      <c r="D341" s="138" t="s">
        <v>352</v>
      </c>
      <c r="E341" s="139" t="s">
        <v>1545</v>
      </c>
      <c r="F341" s="140" t="s">
        <v>1546</v>
      </c>
      <c r="G341" s="141" t="s">
        <v>496</v>
      </c>
      <c r="H341" s="142">
        <v>6</v>
      </c>
      <c r="I341" s="143"/>
      <c r="J341" s="144">
        <f>ROUND(I341*H341,2)</f>
        <v>0</v>
      </c>
      <c r="K341" s="140" t="s">
        <v>356</v>
      </c>
      <c r="L341" s="32"/>
      <c r="M341" s="145" t="s">
        <v>1</v>
      </c>
      <c r="N341" s="146" t="s">
        <v>41</v>
      </c>
      <c r="P341" s="147">
        <f>O341*H341</f>
        <v>0</v>
      </c>
      <c r="Q341" s="147">
        <v>0.10005</v>
      </c>
      <c r="R341" s="147">
        <f>Q341*H341</f>
        <v>0.60030000000000006</v>
      </c>
      <c r="S341" s="147">
        <v>0</v>
      </c>
      <c r="T341" s="148">
        <f>S341*H341</f>
        <v>0</v>
      </c>
      <c r="AR341" s="149" t="s">
        <v>357</v>
      </c>
      <c r="AT341" s="149" t="s">
        <v>352</v>
      </c>
      <c r="AU341" s="149" t="s">
        <v>86</v>
      </c>
      <c r="AY341" s="17" t="s">
        <v>350</v>
      </c>
      <c r="BE341" s="150">
        <f>IF(N341="základní",J341,0)</f>
        <v>0</v>
      </c>
      <c r="BF341" s="150">
        <f>IF(N341="snížená",J341,0)</f>
        <v>0</v>
      </c>
      <c r="BG341" s="150">
        <f>IF(N341="zákl. přenesená",J341,0)</f>
        <v>0</v>
      </c>
      <c r="BH341" s="150">
        <f>IF(N341="sníž. přenesená",J341,0)</f>
        <v>0</v>
      </c>
      <c r="BI341" s="150">
        <f>IF(N341="nulová",J341,0)</f>
        <v>0</v>
      </c>
      <c r="BJ341" s="17" t="s">
        <v>84</v>
      </c>
      <c r="BK341" s="150">
        <f>ROUND(I341*H341,2)</f>
        <v>0</v>
      </c>
      <c r="BL341" s="17" t="s">
        <v>357</v>
      </c>
      <c r="BM341" s="149" t="s">
        <v>1547</v>
      </c>
    </row>
    <row r="342" spans="2:65" s="1" customFormat="1" ht="19.2">
      <c r="B342" s="32"/>
      <c r="D342" s="151" t="s">
        <v>359</v>
      </c>
      <c r="F342" s="152" t="s">
        <v>1548</v>
      </c>
      <c r="I342" s="153"/>
      <c r="L342" s="32"/>
      <c r="M342" s="154"/>
      <c r="T342" s="56"/>
      <c r="AT342" s="17" t="s">
        <v>359</v>
      </c>
      <c r="AU342" s="17" t="s">
        <v>86</v>
      </c>
    </row>
    <row r="343" spans="2:65" s="14" customFormat="1" ht="10.199999999999999">
      <c r="B343" s="169"/>
      <c r="D343" s="151" t="s">
        <v>361</v>
      </c>
      <c r="E343" s="170" t="s">
        <v>1</v>
      </c>
      <c r="F343" s="171" t="s">
        <v>1549</v>
      </c>
      <c r="H343" s="170" t="s">
        <v>1</v>
      </c>
      <c r="I343" s="172"/>
      <c r="L343" s="169"/>
      <c r="M343" s="173"/>
      <c r="T343" s="174"/>
      <c r="AT343" s="170" t="s">
        <v>361</v>
      </c>
      <c r="AU343" s="170" t="s">
        <v>86</v>
      </c>
      <c r="AV343" s="14" t="s">
        <v>84</v>
      </c>
      <c r="AW343" s="14" t="s">
        <v>32</v>
      </c>
      <c r="AX343" s="14" t="s">
        <v>76</v>
      </c>
      <c r="AY343" s="170" t="s">
        <v>350</v>
      </c>
    </row>
    <row r="344" spans="2:65" s="12" customFormat="1" ht="10.199999999999999">
      <c r="B344" s="155"/>
      <c r="D344" s="151" t="s">
        <v>361</v>
      </c>
      <c r="E344" s="156" t="s">
        <v>1</v>
      </c>
      <c r="F344" s="157" t="s">
        <v>1550</v>
      </c>
      <c r="H344" s="158">
        <v>6</v>
      </c>
      <c r="I344" s="159"/>
      <c r="L344" s="155"/>
      <c r="M344" s="160"/>
      <c r="T344" s="161"/>
      <c r="AT344" s="156" t="s">
        <v>361</v>
      </c>
      <c r="AU344" s="156" t="s">
        <v>86</v>
      </c>
      <c r="AV344" s="12" t="s">
        <v>86</v>
      </c>
      <c r="AW344" s="12" t="s">
        <v>32</v>
      </c>
      <c r="AX344" s="12" t="s">
        <v>84</v>
      </c>
      <c r="AY344" s="156" t="s">
        <v>350</v>
      </c>
    </row>
    <row r="345" spans="2:65" s="1" customFormat="1" ht="24.15" customHeight="1">
      <c r="B345" s="32"/>
      <c r="C345" s="138" t="s">
        <v>821</v>
      </c>
      <c r="D345" s="138" t="s">
        <v>352</v>
      </c>
      <c r="E345" s="139" t="s">
        <v>1551</v>
      </c>
      <c r="F345" s="140" t="s">
        <v>1552</v>
      </c>
      <c r="G345" s="141" t="s">
        <v>483</v>
      </c>
      <c r="H345" s="142">
        <v>0.214</v>
      </c>
      <c r="I345" s="143"/>
      <c r="J345" s="144">
        <f>ROUND(I345*H345,2)</f>
        <v>0</v>
      </c>
      <c r="K345" s="140" t="s">
        <v>356</v>
      </c>
      <c r="L345" s="32"/>
      <c r="M345" s="145" t="s">
        <v>1</v>
      </c>
      <c r="N345" s="146" t="s">
        <v>41</v>
      </c>
      <c r="P345" s="147">
        <f>O345*H345</f>
        <v>0</v>
      </c>
      <c r="Q345" s="147">
        <v>1.0900000000000001</v>
      </c>
      <c r="R345" s="147">
        <f>Q345*H345</f>
        <v>0.23326000000000002</v>
      </c>
      <c r="S345" s="147">
        <v>0</v>
      </c>
      <c r="T345" s="148">
        <f>S345*H345</f>
        <v>0</v>
      </c>
      <c r="AR345" s="149" t="s">
        <v>357</v>
      </c>
      <c r="AT345" s="149" t="s">
        <v>352</v>
      </c>
      <c r="AU345" s="149" t="s">
        <v>86</v>
      </c>
      <c r="AY345" s="17" t="s">
        <v>350</v>
      </c>
      <c r="BE345" s="150">
        <f>IF(N345="základní",J345,0)</f>
        <v>0</v>
      </c>
      <c r="BF345" s="150">
        <f>IF(N345="snížená",J345,0)</f>
        <v>0</v>
      </c>
      <c r="BG345" s="150">
        <f>IF(N345="zákl. přenesená",J345,0)</f>
        <v>0</v>
      </c>
      <c r="BH345" s="150">
        <f>IF(N345="sníž. přenesená",J345,0)</f>
        <v>0</v>
      </c>
      <c r="BI345" s="150">
        <f>IF(N345="nulová",J345,0)</f>
        <v>0</v>
      </c>
      <c r="BJ345" s="17" t="s">
        <v>84</v>
      </c>
      <c r="BK345" s="150">
        <f>ROUND(I345*H345,2)</f>
        <v>0</v>
      </c>
      <c r="BL345" s="17" t="s">
        <v>357</v>
      </c>
      <c r="BM345" s="149" t="s">
        <v>1553</v>
      </c>
    </row>
    <row r="346" spans="2:65" s="1" customFormat="1" ht="19.2">
      <c r="B346" s="32"/>
      <c r="D346" s="151" t="s">
        <v>359</v>
      </c>
      <c r="F346" s="152" t="s">
        <v>1554</v>
      </c>
      <c r="I346" s="153"/>
      <c r="L346" s="32"/>
      <c r="M346" s="154"/>
      <c r="T346" s="56"/>
      <c r="AT346" s="17" t="s">
        <v>359</v>
      </c>
      <c r="AU346" s="17" t="s">
        <v>86</v>
      </c>
    </row>
    <row r="347" spans="2:65" s="14" customFormat="1" ht="10.199999999999999">
      <c r="B347" s="169"/>
      <c r="D347" s="151" t="s">
        <v>361</v>
      </c>
      <c r="E347" s="170" t="s">
        <v>1</v>
      </c>
      <c r="F347" s="171" t="s">
        <v>1530</v>
      </c>
      <c r="H347" s="170" t="s">
        <v>1</v>
      </c>
      <c r="I347" s="172"/>
      <c r="L347" s="169"/>
      <c r="M347" s="173"/>
      <c r="T347" s="174"/>
      <c r="AT347" s="170" t="s">
        <v>361</v>
      </c>
      <c r="AU347" s="170" t="s">
        <v>86</v>
      </c>
      <c r="AV347" s="14" t="s">
        <v>84</v>
      </c>
      <c r="AW347" s="14" t="s">
        <v>32</v>
      </c>
      <c r="AX347" s="14" t="s">
        <v>76</v>
      </c>
      <c r="AY347" s="170" t="s">
        <v>350</v>
      </c>
    </row>
    <row r="348" spans="2:65" s="12" customFormat="1" ht="10.199999999999999">
      <c r="B348" s="155"/>
      <c r="D348" s="151" t="s">
        <v>361</v>
      </c>
      <c r="E348" s="156" t="s">
        <v>1</v>
      </c>
      <c r="F348" s="157" t="s">
        <v>1555</v>
      </c>
      <c r="H348" s="158">
        <v>2.1999999999999999E-2</v>
      </c>
      <c r="I348" s="159"/>
      <c r="L348" s="155"/>
      <c r="M348" s="160"/>
      <c r="T348" s="161"/>
      <c r="AT348" s="156" t="s">
        <v>361</v>
      </c>
      <c r="AU348" s="156" t="s">
        <v>86</v>
      </c>
      <c r="AV348" s="12" t="s">
        <v>86</v>
      </c>
      <c r="AW348" s="12" t="s">
        <v>32</v>
      </c>
      <c r="AX348" s="12" t="s">
        <v>76</v>
      </c>
      <c r="AY348" s="156" t="s">
        <v>350</v>
      </c>
    </row>
    <row r="349" spans="2:65" s="12" customFormat="1" ht="10.199999999999999">
      <c r="B349" s="155"/>
      <c r="D349" s="151" t="s">
        <v>361</v>
      </c>
      <c r="E349" s="156" t="s">
        <v>1</v>
      </c>
      <c r="F349" s="157" t="s">
        <v>1556</v>
      </c>
      <c r="H349" s="158">
        <v>4.7E-2</v>
      </c>
      <c r="I349" s="159"/>
      <c r="L349" s="155"/>
      <c r="M349" s="160"/>
      <c r="T349" s="161"/>
      <c r="AT349" s="156" t="s">
        <v>361</v>
      </c>
      <c r="AU349" s="156" t="s">
        <v>86</v>
      </c>
      <c r="AV349" s="12" t="s">
        <v>86</v>
      </c>
      <c r="AW349" s="12" t="s">
        <v>32</v>
      </c>
      <c r="AX349" s="12" t="s">
        <v>76</v>
      </c>
      <c r="AY349" s="156" t="s">
        <v>350</v>
      </c>
    </row>
    <row r="350" spans="2:65" s="12" customFormat="1" ht="10.199999999999999">
      <c r="B350" s="155"/>
      <c r="D350" s="151" t="s">
        <v>361</v>
      </c>
      <c r="E350" s="156" t="s">
        <v>1</v>
      </c>
      <c r="F350" s="157" t="s">
        <v>1557</v>
      </c>
      <c r="H350" s="158">
        <v>1.7999999999999999E-2</v>
      </c>
      <c r="I350" s="159"/>
      <c r="L350" s="155"/>
      <c r="M350" s="160"/>
      <c r="T350" s="161"/>
      <c r="AT350" s="156" t="s">
        <v>361</v>
      </c>
      <c r="AU350" s="156" t="s">
        <v>86</v>
      </c>
      <c r="AV350" s="12" t="s">
        <v>86</v>
      </c>
      <c r="AW350" s="12" t="s">
        <v>32</v>
      </c>
      <c r="AX350" s="12" t="s">
        <v>76</v>
      </c>
      <c r="AY350" s="156" t="s">
        <v>350</v>
      </c>
    </row>
    <row r="351" spans="2:65" s="12" customFormat="1" ht="10.199999999999999">
      <c r="B351" s="155"/>
      <c r="D351" s="151" t="s">
        <v>361</v>
      </c>
      <c r="E351" s="156" t="s">
        <v>1</v>
      </c>
      <c r="F351" s="157" t="s">
        <v>1558</v>
      </c>
      <c r="H351" s="158">
        <v>2.4E-2</v>
      </c>
      <c r="I351" s="159"/>
      <c r="L351" s="155"/>
      <c r="M351" s="160"/>
      <c r="T351" s="161"/>
      <c r="AT351" s="156" t="s">
        <v>361</v>
      </c>
      <c r="AU351" s="156" t="s">
        <v>86</v>
      </c>
      <c r="AV351" s="12" t="s">
        <v>86</v>
      </c>
      <c r="AW351" s="12" t="s">
        <v>32</v>
      </c>
      <c r="AX351" s="12" t="s">
        <v>76</v>
      </c>
      <c r="AY351" s="156" t="s">
        <v>350</v>
      </c>
    </row>
    <row r="352" spans="2:65" s="12" customFormat="1" ht="10.199999999999999">
      <c r="B352" s="155"/>
      <c r="D352" s="151" t="s">
        <v>361</v>
      </c>
      <c r="E352" s="156" t="s">
        <v>1</v>
      </c>
      <c r="F352" s="157" t="s">
        <v>1559</v>
      </c>
      <c r="H352" s="158">
        <v>0.04</v>
      </c>
      <c r="I352" s="159"/>
      <c r="L352" s="155"/>
      <c r="M352" s="160"/>
      <c r="T352" s="161"/>
      <c r="AT352" s="156" t="s">
        <v>361</v>
      </c>
      <c r="AU352" s="156" t="s">
        <v>86</v>
      </c>
      <c r="AV352" s="12" t="s">
        <v>86</v>
      </c>
      <c r="AW352" s="12" t="s">
        <v>32</v>
      </c>
      <c r="AX352" s="12" t="s">
        <v>76</v>
      </c>
      <c r="AY352" s="156" t="s">
        <v>350</v>
      </c>
    </row>
    <row r="353" spans="2:65" s="12" customFormat="1" ht="10.199999999999999">
      <c r="B353" s="155"/>
      <c r="D353" s="151" t="s">
        <v>361</v>
      </c>
      <c r="E353" s="156" t="s">
        <v>1</v>
      </c>
      <c r="F353" s="157" t="s">
        <v>1560</v>
      </c>
      <c r="H353" s="158">
        <v>1.2999999999999999E-2</v>
      </c>
      <c r="I353" s="159"/>
      <c r="L353" s="155"/>
      <c r="M353" s="160"/>
      <c r="T353" s="161"/>
      <c r="AT353" s="156" t="s">
        <v>361</v>
      </c>
      <c r="AU353" s="156" t="s">
        <v>86</v>
      </c>
      <c r="AV353" s="12" t="s">
        <v>86</v>
      </c>
      <c r="AW353" s="12" t="s">
        <v>32</v>
      </c>
      <c r="AX353" s="12" t="s">
        <v>76</v>
      </c>
      <c r="AY353" s="156" t="s">
        <v>350</v>
      </c>
    </row>
    <row r="354" spans="2:65" s="12" customFormat="1" ht="10.199999999999999">
      <c r="B354" s="155"/>
      <c r="D354" s="151" t="s">
        <v>361</v>
      </c>
      <c r="E354" s="156" t="s">
        <v>1</v>
      </c>
      <c r="F354" s="157" t="s">
        <v>1561</v>
      </c>
      <c r="H354" s="158">
        <v>2.7E-2</v>
      </c>
      <c r="I354" s="159"/>
      <c r="L354" s="155"/>
      <c r="M354" s="160"/>
      <c r="T354" s="161"/>
      <c r="AT354" s="156" t="s">
        <v>361</v>
      </c>
      <c r="AU354" s="156" t="s">
        <v>86</v>
      </c>
      <c r="AV354" s="12" t="s">
        <v>86</v>
      </c>
      <c r="AW354" s="12" t="s">
        <v>32</v>
      </c>
      <c r="AX354" s="12" t="s">
        <v>76</v>
      </c>
      <c r="AY354" s="156" t="s">
        <v>350</v>
      </c>
    </row>
    <row r="355" spans="2:65" s="14" customFormat="1" ht="10.199999999999999">
      <c r="B355" s="169"/>
      <c r="D355" s="151" t="s">
        <v>361</v>
      </c>
      <c r="E355" s="170" t="s">
        <v>1</v>
      </c>
      <c r="F355" s="171" t="s">
        <v>1524</v>
      </c>
      <c r="H355" s="170" t="s">
        <v>1</v>
      </c>
      <c r="I355" s="172"/>
      <c r="L355" s="169"/>
      <c r="M355" s="173"/>
      <c r="T355" s="174"/>
      <c r="AT355" s="170" t="s">
        <v>361</v>
      </c>
      <c r="AU355" s="170" t="s">
        <v>86</v>
      </c>
      <c r="AV355" s="14" t="s">
        <v>84</v>
      </c>
      <c r="AW355" s="14" t="s">
        <v>32</v>
      </c>
      <c r="AX355" s="14" t="s">
        <v>76</v>
      </c>
      <c r="AY355" s="170" t="s">
        <v>350</v>
      </c>
    </row>
    <row r="356" spans="2:65" s="12" customFormat="1" ht="10.199999999999999">
      <c r="B356" s="155"/>
      <c r="D356" s="151" t="s">
        <v>361</v>
      </c>
      <c r="E356" s="156" t="s">
        <v>1</v>
      </c>
      <c r="F356" s="157" t="s">
        <v>1562</v>
      </c>
      <c r="H356" s="158">
        <v>1.0999999999999999E-2</v>
      </c>
      <c r="I356" s="159"/>
      <c r="L356" s="155"/>
      <c r="M356" s="160"/>
      <c r="T356" s="161"/>
      <c r="AT356" s="156" t="s">
        <v>361</v>
      </c>
      <c r="AU356" s="156" t="s">
        <v>86</v>
      </c>
      <c r="AV356" s="12" t="s">
        <v>86</v>
      </c>
      <c r="AW356" s="12" t="s">
        <v>32</v>
      </c>
      <c r="AX356" s="12" t="s">
        <v>76</v>
      </c>
      <c r="AY356" s="156" t="s">
        <v>350</v>
      </c>
    </row>
    <row r="357" spans="2:65" s="12" customFormat="1" ht="10.199999999999999">
      <c r="B357" s="155"/>
      <c r="D357" s="151" t="s">
        <v>361</v>
      </c>
      <c r="E357" s="156" t="s">
        <v>1</v>
      </c>
      <c r="F357" s="157" t="s">
        <v>1563</v>
      </c>
      <c r="H357" s="158">
        <v>1.2E-2</v>
      </c>
      <c r="I357" s="159"/>
      <c r="L357" s="155"/>
      <c r="M357" s="160"/>
      <c r="T357" s="161"/>
      <c r="AT357" s="156" t="s">
        <v>361</v>
      </c>
      <c r="AU357" s="156" t="s">
        <v>86</v>
      </c>
      <c r="AV357" s="12" t="s">
        <v>86</v>
      </c>
      <c r="AW357" s="12" t="s">
        <v>32</v>
      </c>
      <c r="AX357" s="12" t="s">
        <v>76</v>
      </c>
      <c r="AY357" s="156" t="s">
        <v>350</v>
      </c>
    </row>
    <row r="358" spans="2:65" s="13" customFormat="1" ht="10.199999999999999">
      <c r="B358" s="162"/>
      <c r="D358" s="151" t="s">
        <v>361</v>
      </c>
      <c r="E358" s="163" t="s">
        <v>1</v>
      </c>
      <c r="F358" s="164" t="s">
        <v>364</v>
      </c>
      <c r="H358" s="165">
        <v>0.214</v>
      </c>
      <c r="I358" s="166"/>
      <c r="L358" s="162"/>
      <c r="M358" s="167"/>
      <c r="T358" s="168"/>
      <c r="AT358" s="163" t="s">
        <v>361</v>
      </c>
      <c r="AU358" s="163" t="s">
        <v>86</v>
      </c>
      <c r="AV358" s="13" t="s">
        <v>357</v>
      </c>
      <c r="AW358" s="13" t="s">
        <v>32</v>
      </c>
      <c r="AX358" s="13" t="s">
        <v>84</v>
      </c>
      <c r="AY358" s="163" t="s">
        <v>350</v>
      </c>
    </row>
    <row r="359" spans="2:65" s="1" customFormat="1" ht="24.15" customHeight="1">
      <c r="B359" s="32"/>
      <c r="C359" s="138" t="s">
        <v>828</v>
      </c>
      <c r="D359" s="138" t="s">
        <v>352</v>
      </c>
      <c r="E359" s="139" t="s">
        <v>1564</v>
      </c>
      <c r="F359" s="140" t="s">
        <v>1565</v>
      </c>
      <c r="G359" s="141" t="s">
        <v>483</v>
      </c>
      <c r="H359" s="142">
        <v>2.5510000000000002</v>
      </c>
      <c r="I359" s="143"/>
      <c r="J359" s="144">
        <f>ROUND(I359*H359,2)</f>
        <v>0</v>
      </c>
      <c r="K359" s="140" t="s">
        <v>356</v>
      </c>
      <c r="L359" s="32"/>
      <c r="M359" s="145" t="s">
        <v>1</v>
      </c>
      <c r="N359" s="146" t="s">
        <v>41</v>
      </c>
      <c r="P359" s="147">
        <f>O359*H359</f>
        <v>0</v>
      </c>
      <c r="Q359" s="147">
        <v>1.0900000000000001</v>
      </c>
      <c r="R359" s="147">
        <f>Q359*H359</f>
        <v>2.7805900000000006</v>
      </c>
      <c r="S359" s="147">
        <v>0</v>
      </c>
      <c r="T359" s="148">
        <f>S359*H359</f>
        <v>0</v>
      </c>
      <c r="AR359" s="149" t="s">
        <v>357</v>
      </c>
      <c r="AT359" s="149" t="s">
        <v>352</v>
      </c>
      <c r="AU359" s="149" t="s">
        <v>86</v>
      </c>
      <c r="AY359" s="17" t="s">
        <v>350</v>
      </c>
      <c r="BE359" s="150">
        <f>IF(N359="základní",J359,0)</f>
        <v>0</v>
      </c>
      <c r="BF359" s="150">
        <f>IF(N359="snížená",J359,0)</f>
        <v>0</v>
      </c>
      <c r="BG359" s="150">
        <f>IF(N359="zákl. přenesená",J359,0)</f>
        <v>0</v>
      </c>
      <c r="BH359" s="150">
        <f>IF(N359="sníž. přenesená",J359,0)</f>
        <v>0</v>
      </c>
      <c r="BI359" s="150">
        <f>IF(N359="nulová",J359,0)</f>
        <v>0</v>
      </c>
      <c r="BJ359" s="17" t="s">
        <v>84</v>
      </c>
      <c r="BK359" s="150">
        <f>ROUND(I359*H359,2)</f>
        <v>0</v>
      </c>
      <c r="BL359" s="17" t="s">
        <v>357</v>
      </c>
      <c r="BM359" s="149" t="s">
        <v>1566</v>
      </c>
    </row>
    <row r="360" spans="2:65" s="1" customFormat="1" ht="19.2">
      <c r="B360" s="32"/>
      <c r="D360" s="151" t="s">
        <v>359</v>
      </c>
      <c r="F360" s="152" t="s">
        <v>1567</v>
      </c>
      <c r="I360" s="153"/>
      <c r="L360" s="32"/>
      <c r="M360" s="154"/>
      <c r="T360" s="56"/>
      <c r="AT360" s="17" t="s">
        <v>359</v>
      </c>
      <c r="AU360" s="17" t="s">
        <v>86</v>
      </c>
    </row>
    <row r="361" spans="2:65" s="14" customFormat="1" ht="10.199999999999999">
      <c r="B361" s="169"/>
      <c r="D361" s="151" t="s">
        <v>361</v>
      </c>
      <c r="E361" s="170" t="s">
        <v>1</v>
      </c>
      <c r="F361" s="171" t="s">
        <v>1530</v>
      </c>
      <c r="H361" s="170" t="s">
        <v>1</v>
      </c>
      <c r="I361" s="172"/>
      <c r="L361" s="169"/>
      <c r="M361" s="173"/>
      <c r="T361" s="174"/>
      <c r="AT361" s="170" t="s">
        <v>361</v>
      </c>
      <c r="AU361" s="170" t="s">
        <v>86</v>
      </c>
      <c r="AV361" s="14" t="s">
        <v>84</v>
      </c>
      <c r="AW361" s="14" t="s">
        <v>32</v>
      </c>
      <c r="AX361" s="14" t="s">
        <v>76</v>
      </c>
      <c r="AY361" s="170" t="s">
        <v>350</v>
      </c>
    </row>
    <row r="362" spans="2:65" s="12" customFormat="1" ht="10.199999999999999">
      <c r="B362" s="155"/>
      <c r="D362" s="151" t="s">
        <v>361</v>
      </c>
      <c r="E362" s="156" t="s">
        <v>1</v>
      </c>
      <c r="F362" s="157" t="s">
        <v>1568</v>
      </c>
      <c r="H362" s="158">
        <v>4.9000000000000002E-2</v>
      </c>
      <c r="I362" s="159"/>
      <c r="L362" s="155"/>
      <c r="M362" s="160"/>
      <c r="T362" s="161"/>
      <c r="AT362" s="156" t="s">
        <v>361</v>
      </c>
      <c r="AU362" s="156" t="s">
        <v>86</v>
      </c>
      <c r="AV362" s="12" t="s">
        <v>86</v>
      </c>
      <c r="AW362" s="12" t="s">
        <v>32</v>
      </c>
      <c r="AX362" s="12" t="s">
        <v>76</v>
      </c>
      <c r="AY362" s="156" t="s">
        <v>350</v>
      </c>
    </row>
    <row r="363" spans="2:65" s="12" customFormat="1" ht="10.199999999999999">
      <c r="B363" s="155"/>
      <c r="D363" s="151" t="s">
        <v>361</v>
      </c>
      <c r="E363" s="156" t="s">
        <v>1</v>
      </c>
      <c r="F363" s="157" t="s">
        <v>1569</v>
      </c>
      <c r="H363" s="158">
        <v>6.8000000000000005E-2</v>
      </c>
      <c r="I363" s="159"/>
      <c r="L363" s="155"/>
      <c r="M363" s="160"/>
      <c r="T363" s="161"/>
      <c r="AT363" s="156" t="s">
        <v>361</v>
      </c>
      <c r="AU363" s="156" t="s">
        <v>86</v>
      </c>
      <c r="AV363" s="12" t="s">
        <v>86</v>
      </c>
      <c r="AW363" s="12" t="s">
        <v>32</v>
      </c>
      <c r="AX363" s="12" t="s">
        <v>76</v>
      </c>
      <c r="AY363" s="156" t="s">
        <v>350</v>
      </c>
    </row>
    <row r="364" spans="2:65" s="12" customFormat="1" ht="10.199999999999999">
      <c r="B364" s="155"/>
      <c r="D364" s="151" t="s">
        <v>361</v>
      </c>
      <c r="E364" s="156" t="s">
        <v>1</v>
      </c>
      <c r="F364" s="157" t="s">
        <v>1570</v>
      </c>
      <c r="H364" s="158">
        <v>4.4999999999999998E-2</v>
      </c>
      <c r="I364" s="159"/>
      <c r="L364" s="155"/>
      <c r="M364" s="160"/>
      <c r="T364" s="161"/>
      <c r="AT364" s="156" t="s">
        <v>361</v>
      </c>
      <c r="AU364" s="156" t="s">
        <v>86</v>
      </c>
      <c r="AV364" s="12" t="s">
        <v>86</v>
      </c>
      <c r="AW364" s="12" t="s">
        <v>32</v>
      </c>
      <c r="AX364" s="12" t="s">
        <v>76</v>
      </c>
      <c r="AY364" s="156" t="s">
        <v>350</v>
      </c>
    </row>
    <row r="365" spans="2:65" s="12" customFormat="1" ht="10.199999999999999">
      <c r="B365" s="155"/>
      <c r="D365" s="151" t="s">
        <v>361</v>
      </c>
      <c r="E365" s="156" t="s">
        <v>1</v>
      </c>
      <c r="F365" s="157" t="s">
        <v>1571</v>
      </c>
      <c r="H365" s="158">
        <v>0.12</v>
      </c>
      <c r="I365" s="159"/>
      <c r="L365" s="155"/>
      <c r="M365" s="160"/>
      <c r="T365" s="161"/>
      <c r="AT365" s="156" t="s">
        <v>361</v>
      </c>
      <c r="AU365" s="156" t="s">
        <v>86</v>
      </c>
      <c r="AV365" s="12" t="s">
        <v>86</v>
      </c>
      <c r="AW365" s="12" t="s">
        <v>32</v>
      </c>
      <c r="AX365" s="12" t="s">
        <v>76</v>
      </c>
      <c r="AY365" s="156" t="s">
        <v>350</v>
      </c>
    </row>
    <row r="366" spans="2:65" s="12" customFormat="1" ht="10.199999999999999">
      <c r="B366" s="155"/>
      <c r="D366" s="151" t="s">
        <v>361</v>
      </c>
      <c r="E366" s="156" t="s">
        <v>1</v>
      </c>
      <c r="F366" s="157" t="s">
        <v>1572</v>
      </c>
      <c r="H366" s="158">
        <v>9.8000000000000004E-2</v>
      </c>
      <c r="I366" s="159"/>
      <c r="L366" s="155"/>
      <c r="M366" s="160"/>
      <c r="T366" s="161"/>
      <c r="AT366" s="156" t="s">
        <v>361</v>
      </c>
      <c r="AU366" s="156" t="s">
        <v>86</v>
      </c>
      <c r="AV366" s="12" t="s">
        <v>86</v>
      </c>
      <c r="AW366" s="12" t="s">
        <v>32</v>
      </c>
      <c r="AX366" s="12" t="s">
        <v>76</v>
      </c>
      <c r="AY366" s="156" t="s">
        <v>350</v>
      </c>
    </row>
    <row r="367" spans="2:65" s="12" customFormat="1" ht="10.199999999999999">
      <c r="B367" s="155"/>
      <c r="D367" s="151" t="s">
        <v>361</v>
      </c>
      <c r="E367" s="156" t="s">
        <v>1</v>
      </c>
      <c r="F367" s="157" t="s">
        <v>1573</v>
      </c>
      <c r="H367" s="158">
        <v>6.5000000000000002E-2</v>
      </c>
      <c r="I367" s="159"/>
      <c r="L367" s="155"/>
      <c r="M367" s="160"/>
      <c r="T367" s="161"/>
      <c r="AT367" s="156" t="s">
        <v>361</v>
      </c>
      <c r="AU367" s="156" t="s">
        <v>86</v>
      </c>
      <c r="AV367" s="12" t="s">
        <v>86</v>
      </c>
      <c r="AW367" s="12" t="s">
        <v>32</v>
      </c>
      <c r="AX367" s="12" t="s">
        <v>76</v>
      </c>
      <c r="AY367" s="156" t="s">
        <v>350</v>
      </c>
    </row>
    <row r="368" spans="2:65" s="12" customFormat="1" ht="10.199999999999999">
      <c r="B368" s="155"/>
      <c r="D368" s="151" t="s">
        <v>361</v>
      </c>
      <c r="E368" s="156" t="s">
        <v>1</v>
      </c>
      <c r="F368" s="157" t="s">
        <v>1574</v>
      </c>
      <c r="H368" s="158">
        <v>7.0999999999999994E-2</v>
      </c>
      <c r="I368" s="159"/>
      <c r="L368" s="155"/>
      <c r="M368" s="160"/>
      <c r="T368" s="161"/>
      <c r="AT368" s="156" t="s">
        <v>361</v>
      </c>
      <c r="AU368" s="156" t="s">
        <v>86</v>
      </c>
      <c r="AV368" s="12" t="s">
        <v>86</v>
      </c>
      <c r="AW368" s="12" t="s">
        <v>32</v>
      </c>
      <c r="AX368" s="12" t="s">
        <v>76</v>
      </c>
      <c r="AY368" s="156" t="s">
        <v>350</v>
      </c>
    </row>
    <row r="369" spans="2:51" s="12" customFormat="1" ht="10.199999999999999">
      <c r="B369" s="155"/>
      <c r="D369" s="151" t="s">
        <v>361</v>
      </c>
      <c r="E369" s="156" t="s">
        <v>1</v>
      </c>
      <c r="F369" s="157" t="s">
        <v>1575</v>
      </c>
      <c r="H369" s="158">
        <v>5.6000000000000001E-2</v>
      </c>
      <c r="I369" s="159"/>
      <c r="L369" s="155"/>
      <c r="M369" s="160"/>
      <c r="T369" s="161"/>
      <c r="AT369" s="156" t="s">
        <v>361</v>
      </c>
      <c r="AU369" s="156" t="s">
        <v>86</v>
      </c>
      <c r="AV369" s="12" t="s">
        <v>86</v>
      </c>
      <c r="AW369" s="12" t="s">
        <v>32</v>
      </c>
      <c r="AX369" s="12" t="s">
        <v>76</v>
      </c>
      <c r="AY369" s="156" t="s">
        <v>350</v>
      </c>
    </row>
    <row r="370" spans="2:51" s="12" customFormat="1" ht="10.199999999999999">
      <c r="B370" s="155"/>
      <c r="D370" s="151" t="s">
        <v>361</v>
      </c>
      <c r="E370" s="156" t="s">
        <v>1</v>
      </c>
      <c r="F370" s="157" t="s">
        <v>1576</v>
      </c>
      <c r="H370" s="158">
        <v>0.11899999999999999</v>
      </c>
      <c r="I370" s="159"/>
      <c r="L370" s="155"/>
      <c r="M370" s="160"/>
      <c r="T370" s="161"/>
      <c r="AT370" s="156" t="s">
        <v>361</v>
      </c>
      <c r="AU370" s="156" t="s">
        <v>86</v>
      </c>
      <c r="AV370" s="12" t="s">
        <v>86</v>
      </c>
      <c r="AW370" s="12" t="s">
        <v>32</v>
      </c>
      <c r="AX370" s="12" t="s">
        <v>76</v>
      </c>
      <c r="AY370" s="156" t="s">
        <v>350</v>
      </c>
    </row>
    <row r="371" spans="2:51" s="12" customFormat="1" ht="10.199999999999999">
      <c r="B371" s="155"/>
      <c r="D371" s="151" t="s">
        <v>361</v>
      </c>
      <c r="E371" s="156" t="s">
        <v>1</v>
      </c>
      <c r="F371" s="157" t="s">
        <v>1577</v>
      </c>
      <c r="H371" s="158">
        <v>2.5999999999999999E-2</v>
      </c>
      <c r="I371" s="159"/>
      <c r="L371" s="155"/>
      <c r="M371" s="160"/>
      <c r="T371" s="161"/>
      <c r="AT371" s="156" t="s">
        <v>361</v>
      </c>
      <c r="AU371" s="156" t="s">
        <v>86</v>
      </c>
      <c r="AV371" s="12" t="s">
        <v>86</v>
      </c>
      <c r="AW371" s="12" t="s">
        <v>32</v>
      </c>
      <c r="AX371" s="12" t="s">
        <v>76</v>
      </c>
      <c r="AY371" s="156" t="s">
        <v>350</v>
      </c>
    </row>
    <row r="372" spans="2:51" s="12" customFormat="1" ht="10.199999999999999">
      <c r="B372" s="155"/>
      <c r="D372" s="151" t="s">
        <v>361</v>
      </c>
      <c r="E372" s="156" t="s">
        <v>1</v>
      </c>
      <c r="F372" s="157" t="s">
        <v>1578</v>
      </c>
      <c r="H372" s="158">
        <v>0.11700000000000001</v>
      </c>
      <c r="I372" s="159"/>
      <c r="L372" s="155"/>
      <c r="M372" s="160"/>
      <c r="T372" s="161"/>
      <c r="AT372" s="156" t="s">
        <v>361</v>
      </c>
      <c r="AU372" s="156" t="s">
        <v>86</v>
      </c>
      <c r="AV372" s="12" t="s">
        <v>86</v>
      </c>
      <c r="AW372" s="12" t="s">
        <v>32</v>
      </c>
      <c r="AX372" s="12" t="s">
        <v>76</v>
      </c>
      <c r="AY372" s="156" t="s">
        <v>350</v>
      </c>
    </row>
    <row r="373" spans="2:51" s="12" customFormat="1" ht="10.199999999999999">
      <c r="B373" s="155"/>
      <c r="D373" s="151" t="s">
        <v>361</v>
      </c>
      <c r="E373" s="156" t="s">
        <v>1</v>
      </c>
      <c r="F373" s="157" t="s">
        <v>1579</v>
      </c>
      <c r="H373" s="158">
        <v>7.9000000000000001E-2</v>
      </c>
      <c r="I373" s="159"/>
      <c r="L373" s="155"/>
      <c r="M373" s="160"/>
      <c r="T373" s="161"/>
      <c r="AT373" s="156" t="s">
        <v>361</v>
      </c>
      <c r="AU373" s="156" t="s">
        <v>86</v>
      </c>
      <c r="AV373" s="12" t="s">
        <v>86</v>
      </c>
      <c r="AW373" s="12" t="s">
        <v>32</v>
      </c>
      <c r="AX373" s="12" t="s">
        <v>76</v>
      </c>
      <c r="AY373" s="156" t="s">
        <v>350</v>
      </c>
    </row>
    <row r="374" spans="2:51" s="12" customFormat="1" ht="10.199999999999999">
      <c r="B374" s="155"/>
      <c r="D374" s="151" t="s">
        <v>361</v>
      </c>
      <c r="E374" s="156" t="s">
        <v>1</v>
      </c>
      <c r="F374" s="157" t="s">
        <v>1580</v>
      </c>
      <c r="H374" s="158">
        <v>5.8999999999999997E-2</v>
      </c>
      <c r="I374" s="159"/>
      <c r="L374" s="155"/>
      <c r="M374" s="160"/>
      <c r="T374" s="161"/>
      <c r="AT374" s="156" t="s">
        <v>361</v>
      </c>
      <c r="AU374" s="156" t="s">
        <v>86</v>
      </c>
      <c r="AV374" s="12" t="s">
        <v>86</v>
      </c>
      <c r="AW374" s="12" t="s">
        <v>32</v>
      </c>
      <c r="AX374" s="12" t="s">
        <v>76</v>
      </c>
      <c r="AY374" s="156" t="s">
        <v>350</v>
      </c>
    </row>
    <row r="375" spans="2:51" s="12" customFormat="1" ht="10.199999999999999">
      <c r="B375" s="155"/>
      <c r="D375" s="151" t="s">
        <v>361</v>
      </c>
      <c r="E375" s="156" t="s">
        <v>1</v>
      </c>
      <c r="F375" s="157" t="s">
        <v>1581</v>
      </c>
      <c r="H375" s="158">
        <v>0.13500000000000001</v>
      </c>
      <c r="I375" s="159"/>
      <c r="L375" s="155"/>
      <c r="M375" s="160"/>
      <c r="T375" s="161"/>
      <c r="AT375" s="156" t="s">
        <v>361</v>
      </c>
      <c r="AU375" s="156" t="s">
        <v>86</v>
      </c>
      <c r="AV375" s="12" t="s">
        <v>86</v>
      </c>
      <c r="AW375" s="12" t="s">
        <v>32</v>
      </c>
      <c r="AX375" s="12" t="s">
        <v>76</v>
      </c>
      <c r="AY375" s="156" t="s">
        <v>350</v>
      </c>
    </row>
    <row r="376" spans="2:51" s="12" customFormat="1" ht="10.199999999999999">
      <c r="B376" s="155"/>
      <c r="D376" s="151" t="s">
        <v>361</v>
      </c>
      <c r="E376" s="156" t="s">
        <v>1</v>
      </c>
      <c r="F376" s="157" t="s">
        <v>1582</v>
      </c>
      <c r="H376" s="158">
        <v>0.14399999999999999</v>
      </c>
      <c r="I376" s="159"/>
      <c r="L376" s="155"/>
      <c r="M376" s="160"/>
      <c r="T376" s="161"/>
      <c r="AT376" s="156" t="s">
        <v>361</v>
      </c>
      <c r="AU376" s="156" t="s">
        <v>86</v>
      </c>
      <c r="AV376" s="12" t="s">
        <v>86</v>
      </c>
      <c r="AW376" s="12" t="s">
        <v>32</v>
      </c>
      <c r="AX376" s="12" t="s">
        <v>76</v>
      </c>
      <c r="AY376" s="156" t="s">
        <v>350</v>
      </c>
    </row>
    <row r="377" spans="2:51" s="12" customFormat="1" ht="10.199999999999999">
      <c r="B377" s="155"/>
      <c r="D377" s="151" t="s">
        <v>361</v>
      </c>
      <c r="E377" s="156" t="s">
        <v>1</v>
      </c>
      <c r="F377" s="157" t="s">
        <v>1583</v>
      </c>
      <c r="H377" s="158">
        <v>0.129</v>
      </c>
      <c r="I377" s="159"/>
      <c r="L377" s="155"/>
      <c r="M377" s="160"/>
      <c r="T377" s="161"/>
      <c r="AT377" s="156" t="s">
        <v>361</v>
      </c>
      <c r="AU377" s="156" t="s">
        <v>86</v>
      </c>
      <c r="AV377" s="12" t="s">
        <v>86</v>
      </c>
      <c r="AW377" s="12" t="s">
        <v>32</v>
      </c>
      <c r="AX377" s="12" t="s">
        <v>76</v>
      </c>
      <c r="AY377" s="156" t="s">
        <v>350</v>
      </c>
    </row>
    <row r="378" spans="2:51" s="12" customFormat="1" ht="10.199999999999999">
      <c r="B378" s="155"/>
      <c r="D378" s="151" t="s">
        <v>361</v>
      </c>
      <c r="E378" s="156" t="s">
        <v>1</v>
      </c>
      <c r="F378" s="157" t="s">
        <v>1584</v>
      </c>
      <c r="H378" s="158">
        <v>0.13900000000000001</v>
      </c>
      <c r="I378" s="159"/>
      <c r="L378" s="155"/>
      <c r="M378" s="160"/>
      <c r="T378" s="161"/>
      <c r="AT378" s="156" t="s">
        <v>361</v>
      </c>
      <c r="AU378" s="156" t="s">
        <v>86</v>
      </c>
      <c r="AV378" s="12" t="s">
        <v>86</v>
      </c>
      <c r="AW378" s="12" t="s">
        <v>32</v>
      </c>
      <c r="AX378" s="12" t="s">
        <v>76</v>
      </c>
      <c r="AY378" s="156" t="s">
        <v>350</v>
      </c>
    </row>
    <row r="379" spans="2:51" s="12" customFormat="1" ht="10.199999999999999">
      <c r="B379" s="155"/>
      <c r="D379" s="151" t="s">
        <v>361</v>
      </c>
      <c r="E379" s="156" t="s">
        <v>1</v>
      </c>
      <c r="F379" s="157" t="s">
        <v>1585</v>
      </c>
      <c r="H379" s="158">
        <v>3.1E-2</v>
      </c>
      <c r="I379" s="159"/>
      <c r="L379" s="155"/>
      <c r="M379" s="160"/>
      <c r="T379" s="161"/>
      <c r="AT379" s="156" t="s">
        <v>361</v>
      </c>
      <c r="AU379" s="156" t="s">
        <v>86</v>
      </c>
      <c r="AV379" s="12" t="s">
        <v>86</v>
      </c>
      <c r="AW379" s="12" t="s">
        <v>32</v>
      </c>
      <c r="AX379" s="12" t="s">
        <v>76</v>
      </c>
      <c r="AY379" s="156" t="s">
        <v>350</v>
      </c>
    </row>
    <row r="380" spans="2:51" s="14" customFormat="1" ht="10.199999999999999">
      <c r="B380" s="169"/>
      <c r="D380" s="151" t="s">
        <v>361</v>
      </c>
      <c r="E380" s="170" t="s">
        <v>1</v>
      </c>
      <c r="F380" s="171" t="s">
        <v>1536</v>
      </c>
      <c r="H380" s="170" t="s">
        <v>1</v>
      </c>
      <c r="I380" s="172"/>
      <c r="L380" s="169"/>
      <c r="M380" s="173"/>
      <c r="T380" s="174"/>
      <c r="AT380" s="170" t="s">
        <v>361</v>
      </c>
      <c r="AU380" s="170" t="s">
        <v>86</v>
      </c>
      <c r="AV380" s="14" t="s">
        <v>84</v>
      </c>
      <c r="AW380" s="14" t="s">
        <v>32</v>
      </c>
      <c r="AX380" s="14" t="s">
        <v>76</v>
      </c>
      <c r="AY380" s="170" t="s">
        <v>350</v>
      </c>
    </row>
    <row r="381" spans="2:51" s="12" customFormat="1" ht="10.199999999999999">
      <c r="B381" s="155"/>
      <c r="D381" s="151" t="s">
        <v>361</v>
      </c>
      <c r="E381" s="156" t="s">
        <v>1</v>
      </c>
      <c r="F381" s="157" t="s">
        <v>1570</v>
      </c>
      <c r="H381" s="158">
        <v>4.4999999999999998E-2</v>
      </c>
      <c r="I381" s="159"/>
      <c r="L381" s="155"/>
      <c r="M381" s="160"/>
      <c r="T381" s="161"/>
      <c r="AT381" s="156" t="s">
        <v>361</v>
      </c>
      <c r="AU381" s="156" t="s">
        <v>86</v>
      </c>
      <c r="AV381" s="12" t="s">
        <v>86</v>
      </c>
      <c r="AW381" s="12" t="s">
        <v>32</v>
      </c>
      <c r="AX381" s="12" t="s">
        <v>76</v>
      </c>
      <c r="AY381" s="156" t="s">
        <v>350</v>
      </c>
    </row>
    <row r="382" spans="2:51" s="12" customFormat="1" ht="10.199999999999999">
      <c r="B382" s="155"/>
      <c r="D382" s="151" t="s">
        <v>361</v>
      </c>
      <c r="E382" s="156" t="s">
        <v>1</v>
      </c>
      <c r="F382" s="157" t="s">
        <v>1581</v>
      </c>
      <c r="H382" s="158">
        <v>0.13500000000000001</v>
      </c>
      <c r="I382" s="159"/>
      <c r="L382" s="155"/>
      <c r="M382" s="160"/>
      <c r="T382" s="161"/>
      <c r="AT382" s="156" t="s">
        <v>361</v>
      </c>
      <c r="AU382" s="156" t="s">
        <v>86</v>
      </c>
      <c r="AV382" s="12" t="s">
        <v>86</v>
      </c>
      <c r="AW382" s="12" t="s">
        <v>32</v>
      </c>
      <c r="AX382" s="12" t="s">
        <v>76</v>
      </c>
      <c r="AY382" s="156" t="s">
        <v>350</v>
      </c>
    </row>
    <row r="383" spans="2:51" s="12" customFormat="1" ht="10.199999999999999">
      <c r="B383" s="155"/>
      <c r="D383" s="151" t="s">
        <v>361</v>
      </c>
      <c r="E383" s="156" t="s">
        <v>1</v>
      </c>
      <c r="F383" s="157" t="s">
        <v>1586</v>
      </c>
      <c r="H383" s="158">
        <v>7.5999999999999998E-2</v>
      </c>
      <c r="I383" s="159"/>
      <c r="L383" s="155"/>
      <c r="M383" s="160"/>
      <c r="T383" s="161"/>
      <c r="AT383" s="156" t="s">
        <v>361</v>
      </c>
      <c r="AU383" s="156" t="s">
        <v>86</v>
      </c>
      <c r="AV383" s="12" t="s">
        <v>86</v>
      </c>
      <c r="AW383" s="12" t="s">
        <v>32</v>
      </c>
      <c r="AX383" s="12" t="s">
        <v>76</v>
      </c>
      <c r="AY383" s="156" t="s">
        <v>350</v>
      </c>
    </row>
    <row r="384" spans="2:51" s="12" customFormat="1" ht="10.199999999999999">
      <c r="B384" s="155"/>
      <c r="D384" s="151" t="s">
        <v>361</v>
      </c>
      <c r="E384" s="156" t="s">
        <v>1</v>
      </c>
      <c r="F384" s="157" t="s">
        <v>1587</v>
      </c>
      <c r="H384" s="158">
        <v>0.104</v>
      </c>
      <c r="I384" s="159"/>
      <c r="L384" s="155"/>
      <c r="M384" s="160"/>
      <c r="T384" s="161"/>
      <c r="AT384" s="156" t="s">
        <v>361</v>
      </c>
      <c r="AU384" s="156" t="s">
        <v>86</v>
      </c>
      <c r="AV384" s="12" t="s">
        <v>86</v>
      </c>
      <c r="AW384" s="12" t="s">
        <v>32</v>
      </c>
      <c r="AX384" s="12" t="s">
        <v>76</v>
      </c>
      <c r="AY384" s="156" t="s">
        <v>350</v>
      </c>
    </row>
    <row r="385" spans="2:65" s="12" customFormat="1" ht="10.199999999999999">
      <c r="B385" s="155"/>
      <c r="D385" s="151" t="s">
        <v>361</v>
      </c>
      <c r="E385" s="156" t="s">
        <v>1</v>
      </c>
      <c r="F385" s="157" t="s">
        <v>1588</v>
      </c>
      <c r="H385" s="158">
        <v>0.127</v>
      </c>
      <c r="I385" s="159"/>
      <c r="L385" s="155"/>
      <c r="M385" s="160"/>
      <c r="T385" s="161"/>
      <c r="AT385" s="156" t="s">
        <v>361</v>
      </c>
      <c r="AU385" s="156" t="s">
        <v>86</v>
      </c>
      <c r="AV385" s="12" t="s">
        <v>86</v>
      </c>
      <c r="AW385" s="12" t="s">
        <v>32</v>
      </c>
      <c r="AX385" s="12" t="s">
        <v>76</v>
      </c>
      <c r="AY385" s="156" t="s">
        <v>350</v>
      </c>
    </row>
    <row r="386" spans="2:65" s="12" customFormat="1" ht="10.199999999999999">
      <c r="B386" s="155"/>
      <c r="D386" s="151" t="s">
        <v>361</v>
      </c>
      <c r="E386" s="156" t="s">
        <v>1</v>
      </c>
      <c r="F386" s="157" t="s">
        <v>1589</v>
      </c>
      <c r="H386" s="158">
        <v>9.8000000000000004E-2</v>
      </c>
      <c r="I386" s="159"/>
      <c r="L386" s="155"/>
      <c r="M386" s="160"/>
      <c r="T386" s="161"/>
      <c r="AT386" s="156" t="s">
        <v>361</v>
      </c>
      <c r="AU386" s="156" t="s">
        <v>86</v>
      </c>
      <c r="AV386" s="12" t="s">
        <v>86</v>
      </c>
      <c r="AW386" s="12" t="s">
        <v>32</v>
      </c>
      <c r="AX386" s="12" t="s">
        <v>76</v>
      </c>
      <c r="AY386" s="156" t="s">
        <v>350</v>
      </c>
    </row>
    <row r="387" spans="2:65" s="12" customFormat="1" ht="10.199999999999999">
      <c r="B387" s="155"/>
      <c r="D387" s="151" t="s">
        <v>361</v>
      </c>
      <c r="E387" s="156" t="s">
        <v>1</v>
      </c>
      <c r="F387" s="157" t="s">
        <v>1590</v>
      </c>
      <c r="H387" s="158">
        <v>5.0999999999999997E-2</v>
      </c>
      <c r="I387" s="159"/>
      <c r="L387" s="155"/>
      <c r="M387" s="160"/>
      <c r="T387" s="161"/>
      <c r="AT387" s="156" t="s">
        <v>361</v>
      </c>
      <c r="AU387" s="156" t="s">
        <v>86</v>
      </c>
      <c r="AV387" s="12" t="s">
        <v>86</v>
      </c>
      <c r="AW387" s="12" t="s">
        <v>32</v>
      </c>
      <c r="AX387" s="12" t="s">
        <v>76</v>
      </c>
      <c r="AY387" s="156" t="s">
        <v>350</v>
      </c>
    </row>
    <row r="388" spans="2:65" s="12" customFormat="1" ht="10.199999999999999">
      <c r="B388" s="155"/>
      <c r="D388" s="151" t="s">
        <v>361</v>
      </c>
      <c r="E388" s="156" t="s">
        <v>1</v>
      </c>
      <c r="F388" s="157" t="s">
        <v>1591</v>
      </c>
      <c r="H388" s="158">
        <v>5.6000000000000001E-2</v>
      </c>
      <c r="I388" s="159"/>
      <c r="L388" s="155"/>
      <c r="M388" s="160"/>
      <c r="T388" s="161"/>
      <c r="AT388" s="156" t="s">
        <v>361</v>
      </c>
      <c r="AU388" s="156" t="s">
        <v>86</v>
      </c>
      <c r="AV388" s="12" t="s">
        <v>86</v>
      </c>
      <c r="AW388" s="12" t="s">
        <v>32</v>
      </c>
      <c r="AX388" s="12" t="s">
        <v>76</v>
      </c>
      <c r="AY388" s="156" t="s">
        <v>350</v>
      </c>
    </row>
    <row r="389" spans="2:65" s="14" customFormat="1" ht="10.199999999999999">
      <c r="B389" s="169"/>
      <c r="D389" s="151" t="s">
        <v>361</v>
      </c>
      <c r="E389" s="170" t="s">
        <v>1</v>
      </c>
      <c r="F389" s="171" t="s">
        <v>1524</v>
      </c>
      <c r="H389" s="170" t="s">
        <v>1</v>
      </c>
      <c r="I389" s="172"/>
      <c r="L389" s="169"/>
      <c r="M389" s="173"/>
      <c r="T389" s="174"/>
      <c r="AT389" s="170" t="s">
        <v>361</v>
      </c>
      <c r="AU389" s="170" t="s">
        <v>86</v>
      </c>
      <c r="AV389" s="14" t="s">
        <v>84</v>
      </c>
      <c r="AW389" s="14" t="s">
        <v>32</v>
      </c>
      <c r="AX389" s="14" t="s">
        <v>76</v>
      </c>
      <c r="AY389" s="170" t="s">
        <v>350</v>
      </c>
    </row>
    <row r="390" spans="2:65" s="12" customFormat="1" ht="10.199999999999999">
      <c r="B390" s="155"/>
      <c r="D390" s="151" t="s">
        <v>361</v>
      </c>
      <c r="E390" s="156" t="s">
        <v>1</v>
      </c>
      <c r="F390" s="157" t="s">
        <v>1590</v>
      </c>
      <c r="H390" s="158">
        <v>5.0999999999999997E-2</v>
      </c>
      <c r="I390" s="159"/>
      <c r="L390" s="155"/>
      <c r="M390" s="160"/>
      <c r="T390" s="161"/>
      <c r="AT390" s="156" t="s">
        <v>361</v>
      </c>
      <c r="AU390" s="156" t="s">
        <v>86</v>
      </c>
      <c r="AV390" s="12" t="s">
        <v>86</v>
      </c>
      <c r="AW390" s="12" t="s">
        <v>32</v>
      </c>
      <c r="AX390" s="12" t="s">
        <v>76</v>
      </c>
      <c r="AY390" s="156" t="s">
        <v>350</v>
      </c>
    </row>
    <row r="391" spans="2:65" s="12" customFormat="1" ht="10.199999999999999">
      <c r="B391" s="155"/>
      <c r="D391" s="151" t="s">
        <v>361</v>
      </c>
      <c r="E391" s="156" t="s">
        <v>1</v>
      </c>
      <c r="F391" s="157" t="s">
        <v>1591</v>
      </c>
      <c r="H391" s="158">
        <v>5.6000000000000001E-2</v>
      </c>
      <c r="I391" s="159"/>
      <c r="L391" s="155"/>
      <c r="M391" s="160"/>
      <c r="T391" s="161"/>
      <c r="AT391" s="156" t="s">
        <v>361</v>
      </c>
      <c r="AU391" s="156" t="s">
        <v>86</v>
      </c>
      <c r="AV391" s="12" t="s">
        <v>86</v>
      </c>
      <c r="AW391" s="12" t="s">
        <v>32</v>
      </c>
      <c r="AX391" s="12" t="s">
        <v>76</v>
      </c>
      <c r="AY391" s="156" t="s">
        <v>350</v>
      </c>
    </row>
    <row r="392" spans="2:65" s="12" customFormat="1" ht="10.199999999999999">
      <c r="B392" s="155"/>
      <c r="D392" s="151" t="s">
        <v>361</v>
      </c>
      <c r="E392" s="156" t="s">
        <v>1</v>
      </c>
      <c r="F392" s="157" t="s">
        <v>1592</v>
      </c>
      <c r="H392" s="158">
        <v>5.8000000000000003E-2</v>
      </c>
      <c r="I392" s="159"/>
      <c r="L392" s="155"/>
      <c r="M392" s="160"/>
      <c r="T392" s="161"/>
      <c r="AT392" s="156" t="s">
        <v>361</v>
      </c>
      <c r="AU392" s="156" t="s">
        <v>86</v>
      </c>
      <c r="AV392" s="12" t="s">
        <v>86</v>
      </c>
      <c r="AW392" s="12" t="s">
        <v>32</v>
      </c>
      <c r="AX392" s="12" t="s">
        <v>76</v>
      </c>
      <c r="AY392" s="156" t="s">
        <v>350</v>
      </c>
    </row>
    <row r="393" spans="2:65" s="12" customFormat="1" ht="10.199999999999999">
      <c r="B393" s="155"/>
      <c r="D393" s="151" t="s">
        <v>361</v>
      </c>
      <c r="E393" s="156" t="s">
        <v>1</v>
      </c>
      <c r="F393" s="157" t="s">
        <v>1593</v>
      </c>
      <c r="H393" s="158">
        <v>0.14399999999999999</v>
      </c>
      <c r="I393" s="159"/>
      <c r="L393" s="155"/>
      <c r="M393" s="160"/>
      <c r="T393" s="161"/>
      <c r="AT393" s="156" t="s">
        <v>361</v>
      </c>
      <c r="AU393" s="156" t="s">
        <v>86</v>
      </c>
      <c r="AV393" s="12" t="s">
        <v>86</v>
      </c>
      <c r="AW393" s="12" t="s">
        <v>32</v>
      </c>
      <c r="AX393" s="12" t="s">
        <v>76</v>
      </c>
      <c r="AY393" s="156" t="s">
        <v>350</v>
      </c>
    </row>
    <row r="394" spans="2:65" s="13" customFormat="1" ht="10.199999999999999">
      <c r="B394" s="162"/>
      <c r="D394" s="151" t="s">
        <v>361</v>
      </c>
      <c r="E394" s="163" t="s">
        <v>1</v>
      </c>
      <c r="F394" s="164" t="s">
        <v>364</v>
      </c>
      <c r="H394" s="165">
        <v>2.5510000000000002</v>
      </c>
      <c r="I394" s="166"/>
      <c r="L394" s="162"/>
      <c r="M394" s="167"/>
      <c r="T394" s="168"/>
      <c r="AT394" s="163" t="s">
        <v>361</v>
      </c>
      <c r="AU394" s="163" t="s">
        <v>86</v>
      </c>
      <c r="AV394" s="13" t="s">
        <v>357</v>
      </c>
      <c r="AW394" s="13" t="s">
        <v>32</v>
      </c>
      <c r="AX394" s="13" t="s">
        <v>84</v>
      </c>
      <c r="AY394" s="163" t="s">
        <v>350</v>
      </c>
    </row>
    <row r="395" spans="2:65" s="1" customFormat="1" ht="24.15" customHeight="1">
      <c r="B395" s="32"/>
      <c r="C395" s="138" t="s">
        <v>834</v>
      </c>
      <c r="D395" s="138" t="s">
        <v>352</v>
      </c>
      <c r="E395" s="139" t="s">
        <v>1594</v>
      </c>
      <c r="F395" s="140" t="s">
        <v>1595</v>
      </c>
      <c r="G395" s="141" t="s">
        <v>483</v>
      </c>
      <c r="H395" s="142">
        <v>0.92700000000000005</v>
      </c>
      <c r="I395" s="143"/>
      <c r="J395" s="144">
        <f>ROUND(I395*H395,2)</f>
        <v>0</v>
      </c>
      <c r="K395" s="140" t="s">
        <v>356</v>
      </c>
      <c r="L395" s="32"/>
      <c r="M395" s="145" t="s">
        <v>1</v>
      </c>
      <c r="N395" s="146" t="s">
        <v>41</v>
      </c>
      <c r="P395" s="147">
        <f>O395*H395</f>
        <v>0</v>
      </c>
      <c r="Q395" s="147">
        <v>1.0900000000000001</v>
      </c>
      <c r="R395" s="147">
        <f>Q395*H395</f>
        <v>1.0104300000000002</v>
      </c>
      <c r="S395" s="147">
        <v>0</v>
      </c>
      <c r="T395" s="148">
        <f>S395*H395</f>
        <v>0</v>
      </c>
      <c r="AR395" s="149" t="s">
        <v>357</v>
      </c>
      <c r="AT395" s="149" t="s">
        <v>352</v>
      </c>
      <c r="AU395" s="149" t="s">
        <v>86</v>
      </c>
      <c r="AY395" s="17" t="s">
        <v>350</v>
      </c>
      <c r="BE395" s="150">
        <f>IF(N395="základní",J395,0)</f>
        <v>0</v>
      </c>
      <c r="BF395" s="150">
        <f>IF(N395="snížená",J395,0)</f>
        <v>0</v>
      </c>
      <c r="BG395" s="150">
        <f>IF(N395="zákl. přenesená",J395,0)</f>
        <v>0</v>
      </c>
      <c r="BH395" s="150">
        <f>IF(N395="sníž. přenesená",J395,0)</f>
        <v>0</v>
      </c>
      <c r="BI395" s="150">
        <f>IF(N395="nulová",J395,0)</f>
        <v>0</v>
      </c>
      <c r="BJ395" s="17" t="s">
        <v>84</v>
      </c>
      <c r="BK395" s="150">
        <f>ROUND(I395*H395,2)</f>
        <v>0</v>
      </c>
      <c r="BL395" s="17" t="s">
        <v>357</v>
      </c>
      <c r="BM395" s="149" t="s">
        <v>1596</v>
      </c>
    </row>
    <row r="396" spans="2:65" s="1" customFormat="1" ht="19.2">
      <c r="B396" s="32"/>
      <c r="D396" s="151" t="s">
        <v>359</v>
      </c>
      <c r="F396" s="152" t="s">
        <v>1597</v>
      </c>
      <c r="I396" s="153"/>
      <c r="L396" s="32"/>
      <c r="M396" s="154"/>
      <c r="T396" s="56"/>
      <c r="AT396" s="17" t="s">
        <v>359</v>
      </c>
      <c r="AU396" s="17" t="s">
        <v>86</v>
      </c>
    </row>
    <row r="397" spans="2:65" s="14" customFormat="1" ht="10.199999999999999">
      <c r="B397" s="169"/>
      <c r="D397" s="151" t="s">
        <v>361</v>
      </c>
      <c r="E397" s="170" t="s">
        <v>1</v>
      </c>
      <c r="F397" s="171" t="s">
        <v>1598</v>
      </c>
      <c r="H397" s="170" t="s">
        <v>1</v>
      </c>
      <c r="I397" s="172"/>
      <c r="L397" s="169"/>
      <c r="M397" s="173"/>
      <c r="T397" s="174"/>
      <c r="AT397" s="170" t="s">
        <v>361</v>
      </c>
      <c r="AU397" s="170" t="s">
        <v>86</v>
      </c>
      <c r="AV397" s="14" t="s">
        <v>84</v>
      </c>
      <c r="AW397" s="14" t="s">
        <v>32</v>
      </c>
      <c r="AX397" s="14" t="s">
        <v>76</v>
      </c>
      <c r="AY397" s="170" t="s">
        <v>350</v>
      </c>
    </row>
    <row r="398" spans="2:65" s="12" customFormat="1" ht="10.199999999999999">
      <c r="B398" s="155"/>
      <c r="D398" s="151" t="s">
        <v>361</v>
      </c>
      <c r="E398" s="156" t="s">
        <v>1</v>
      </c>
      <c r="F398" s="157" t="s">
        <v>1599</v>
      </c>
      <c r="H398" s="158">
        <v>0.36799999999999999</v>
      </c>
      <c r="I398" s="159"/>
      <c r="L398" s="155"/>
      <c r="M398" s="160"/>
      <c r="T398" s="161"/>
      <c r="AT398" s="156" t="s">
        <v>361</v>
      </c>
      <c r="AU398" s="156" t="s">
        <v>86</v>
      </c>
      <c r="AV398" s="12" t="s">
        <v>86</v>
      </c>
      <c r="AW398" s="12" t="s">
        <v>32</v>
      </c>
      <c r="AX398" s="12" t="s">
        <v>76</v>
      </c>
      <c r="AY398" s="156" t="s">
        <v>350</v>
      </c>
    </row>
    <row r="399" spans="2:65" s="14" customFormat="1" ht="10.199999999999999">
      <c r="B399" s="169"/>
      <c r="D399" s="151" t="s">
        <v>361</v>
      </c>
      <c r="E399" s="170" t="s">
        <v>1</v>
      </c>
      <c r="F399" s="171" t="s">
        <v>1530</v>
      </c>
      <c r="H399" s="170" t="s">
        <v>1</v>
      </c>
      <c r="I399" s="172"/>
      <c r="L399" s="169"/>
      <c r="M399" s="173"/>
      <c r="T399" s="174"/>
      <c r="AT399" s="170" t="s">
        <v>361</v>
      </c>
      <c r="AU399" s="170" t="s">
        <v>86</v>
      </c>
      <c r="AV399" s="14" t="s">
        <v>84</v>
      </c>
      <c r="AW399" s="14" t="s">
        <v>32</v>
      </c>
      <c r="AX399" s="14" t="s">
        <v>76</v>
      </c>
      <c r="AY399" s="170" t="s">
        <v>350</v>
      </c>
    </row>
    <row r="400" spans="2:65" s="12" customFormat="1" ht="10.199999999999999">
      <c r="B400" s="155"/>
      <c r="D400" s="151" t="s">
        <v>361</v>
      </c>
      <c r="E400" s="156" t="s">
        <v>1</v>
      </c>
      <c r="F400" s="157" t="s">
        <v>1600</v>
      </c>
      <c r="H400" s="158">
        <v>0.55900000000000005</v>
      </c>
      <c r="I400" s="159"/>
      <c r="L400" s="155"/>
      <c r="M400" s="160"/>
      <c r="T400" s="161"/>
      <c r="AT400" s="156" t="s">
        <v>361</v>
      </c>
      <c r="AU400" s="156" t="s">
        <v>86</v>
      </c>
      <c r="AV400" s="12" t="s">
        <v>86</v>
      </c>
      <c r="AW400" s="12" t="s">
        <v>32</v>
      </c>
      <c r="AX400" s="12" t="s">
        <v>76</v>
      </c>
      <c r="AY400" s="156" t="s">
        <v>350</v>
      </c>
    </row>
    <row r="401" spans="2:65" s="13" customFormat="1" ht="10.199999999999999">
      <c r="B401" s="162"/>
      <c r="D401" s="151" t="s">
        <v>361</v>
      </c>
      <c r="E401" s="163" t="s">
        <v>1</v>
      </c>
      <c r="F401" s="164" t="s">
        <v>364</v>
      </c>
      <c r="H401" s="165">
        <v>0.92700000000000005</v>
      </c>
      <c r="I401" s="166"/>
      <c r="L401" s="162"/>
      <c r="M401" s="167"/>
      <c r="T401" s="168"/>
      <c r="AT401" s="163" t="s">
        <v>361</v>
      </c>
      <c r="AU401" s="163" t="s">
        <v>86</v>
      </c>
      <c r="AV401" s="13" t="s">
        <v>357</v>
      </c>
      <c r="AW401" s="13" t="s">
        <v>32</v>
      </c>
      <c r="AX401" s="13" t="s">
        <v>84</v>
      </c>
      <c r="AY401" s="163" t="s">
        <v>350</v>
      </c>
    </row>
    <row r="402" spans="2:65" s="1" customFormat="1" ht="24.15" customHeight="1">
      <c r="B402" s="32"/>
      <c r="C402" s="138" t="s">
        <v>854</v>
      </c>
      <c r="D402" s="138" t="s">
        <v>352</v>
      </c>
      <c r="E402" s="139" t="s">
        <v>1601</v>
      </c>
      <c r="F402" s="140" t="s">
        <v>1602</v>
      </c>
      <c r="G402" s="141" t="s">
        <v>551</v>
      </c>
      <c r="H402" s="142">
        <v>2.5</v>
      </c>
      <c r="I402" s="143"/>
      <c r="J402" s="144">
        <f>ROUND(I402*H402,2)</f>
        <v>0</v>
      </c>
      <c r="K402" s="140" t="s">
        <v>356</v>
      </c>
      <c r="L402" s="32"/>
      <c r="M402" s="145" t="s">
        <v>1</v>
      </c>
      <c r="N402" s="146" t="s">
        <v>41</v>
      </c>
      <c r="P402" s="147">
        <f>O402*H402</f>
        <v>0</v>
      </c>
      <c r="Q402" s="147">
        <v>2.3000000000000001E-4</v>
      </c>
      <c r="R402" s="147">
        <f>Q402*H402</f>
        <v>5.7499999999999999E-4</v>
      </c>
      <c r="S402" s="147">
        <v>0</v>
      </c>
      <c r="T402" s="148">
        <f>S402*H402</f>
        <v>0</v>
      </c>
      <c r="AR402" s="149" t="s">
        <v>357</v>
      </c>
      <c r="AT402" s="149" t="s">
        <v>352</v>
      </c>
      <c r="AU402" s="149" t="s">
        <v>86</v>
      </c>
      <c r="AY402" s="17" t="s">
        <v>350</v>
      </c>
      <c r="BE402" s="150">
        <f>IF(N402="základní",J402,0)</f>
        <v>0</v>
      </c>
      <c r="BF402" s="150">
        <f>IF(N402="snížená",J402,0)</f>
        <v>0</v>
      </c>
      <c r="BG402" s="150">
        <f>IF(N402="zákl. přenesená",J402,0)</f>
        <v>0</v>
      </c>
      <c r="BH402" s="150">
        <f>IF(N402="sníž. přenesená",J402,0)</f>
        <v>0</v>
      </c>
      <c r="BI402" s="150">
        <f>IF(N402="nulová",J402,0)</f>
        <v>0</v>
      </c>
      <c r="BJ402" s="17" t="s">
        <v>84</v>
      </c>
      <c r="BK402" s="150">
        <f>ROUND(I402*H402,2)</f>
        <v>0</v>
      </c>
      <c r="BL402" s="17" t="s">
        <v>357</v>
      </c>
      <c r="BM402" s="149" t="s">
        <v>1603</v>
      </c>
    </row>
    <row r="403" spans="2:65" s="1" customFormat="1" ht="19.2">
      <c r="B403" s="32"/>
      <c r="D403" s="151" t="s">
        <v>359</v>
      </c>
      <c r="F403" s="152" t="s">
        <v>1604</v>
      </c>
      <c r="I403" s="153"/>
      <c r="L403" s="32"/>
      <c r="M403" s="154"/>
      <c r="T403" s="56"/>
      <c r="AT403" s="17" t="s">
        <v>359</v>
      </c>
      <c r="AU403" s="17" t="s">
        <v>86</v>
      </c>
    </row>
    <row r="404" spans="2:65" s="14" customFormat="1" ht="10.199999999999999">
      <c r="B404" s="169"/>
      <c r="D404" s="151" t="s">
        <v>361</v>
      </c>
      <c r="E404" s="170" t="s">
        <v>1</v>
      </c>
      <c r="F404" s="171" t="s">
        <v>1536</v>
      </c>
      <c r="H404" s="170" t="s">
        <v>1</v>
      </c>
      <c r="I404" s="172"/>
      <c r="L404" s="169"/>
      <c r="M404" s="173"/>
      <c r="T404" s="174"/>
      <c r="AT404" s="170" t="s">
        <v>361</v>
      </c>
      <c r="AU404" s="170" t="s">
        <v>86</v>
      </c>
      <c r="AV404" s="14" t="s">
        <v>84</v>
      </c>
      <c r="AW404" s="14" t="s">
        <v>32</v>
      </c>
      <c r="AX404" s="14" t="s">
        <v>76</v>
      </c>
      <c r="AY404" s="170" t="s">
        <v>350</v>
      </c>
    </row>
    <row r="405" spans="2:65" s="12" customFormat="1" ht="10.199999999999999">
      <c r="B405" s="155"/>
      <c r="D405" s="151" t="s">
        <v>361</v>
      </c>
      <c r="E405" s="156" t="s">
        <v>1</v>
      </c>
      <c r="F405" s="157" t="s">
        <v>1605</v>
      </c>
      <c r="H405" s="158">
        <v>1.5</v>
      </c>
      <c r="I405" s="159"/>
      <c r="L405" s="155"/>
      <c r="M405" s="160"/>
      <c r="T405" s="161"/>
      <c r="AT405" s="156" t="s">
        <v>361</v>
      </c>
      <c r="AU405" s="156" t="s">
        <v>86</v>
      </c>
      <c r="AV405" s="12" t="s">
        <v>86</v>
      </c>
      <c r="AW405" s="12" t="s">
        <v>32</v>
      </c>
      <c r="AX405" s="12" t="s">
        <v>76</v>
      </c>
      <c r="AY405" s="156" t="s">
        <v>350</v>
      </c>
    </row>
    <row r="406" spans="2:65" s="14" customFormat="1" ht="10.199999999999999">
      <c r="B406" s="169"/>
      <c r="D406" s="151" t="s">
        <v>361</v>
      </c>
      <c r="E406" s="170" t="s">
        <v>1</v>
      </c>
      <c r="F406" s="171" t="s">
        <v>1524</v>
      </c>
      <c r="H406" s="170" t="s">
        <v>1</v>
      </c>
      <c r="I406" s="172"/>
      <c r="L406" s="169"/>
      <c r="M406" s="173"/>
      <c r="T406" s="174"/>
      <c r="AT406" s="170" t="s">
        <v>361</v>
      </c>
      <c r="AU406" s="170" t="s">
        <v>86</v>
      </c>
      <c r="AV406" s="14" t="s">
        <v>84</v>
      </c>
      <c r="AW406" s="14" t="s">
        <v>32</v>
      </c>
      <c r="AX406" s="14" t="s">
        <v>76</v>
      </c>
      <c r="AY406" s="170" t="s">
        <v>350</v>
      </c>
    </row>
    <row r="407" spans="2:65" s="12" customFormat="1" ht="10.199999999999999">
      <c r="B407" s="155"/>
      <c r="D407" s="151" t="s">
        <v>361</v>
      </c>
      <c r="E407" s="156" t="s">
        <v>1</v>
      </c>
      <c r="F407" s="157" t="s">
        <v>1606</v>
      </c>
      <c r="H407" s="158">
        <v>1</v>
      </c>
      <c r="I407" s="159"/>
      <c r="L407" s="155"/>
      <c r="M407" s="160"/>
      <c r="T407" s="161"/>
      <c r="AT407" s="156" t="s">
        <v>361</v>
      </c>
      <c r="AU407" s="156" t="s">
        <v>86</v>
      </c>
      <c r="AV407" s="12" t="s">
        <v>86</v>
      </c>
      <c r="AW407" s="12" t="s">
        <v>32</v>
      </c>
      <c r="AX407" s="12" t="s">
        <v>76</v>
      </c>
      <c r="AY407" s="156" t="s">
        <v>350</v>
      </c>
    </row>
    <row r="408" spans="2:65" s="13" customFormat="1" ht="10.199999999999999">
      <c r="B408" s="162"/>
      <c r="D408" s="151" t="s">
        <v>361</v>
      </c>
      <c r="E408" s="163" t="s">
        <v>1</v>
      </c>
      <c r="F408" s="164" t="s">
        <v>364</v>
      </c>
      <c r="H408" s="165">
        <v>2.5</v>
      </c>
      <c r="I408" s="166"/>
      <c r="L408" s="162"/>
      <c r="M408" s="167"/>
      <c r="T408" s="168"/>
      <c r="AT408" s="163" t="s">
        <v>361</v>
      </c>
      <c r="AU408" s="163" t="s">
        <v>86</v>
      </c>
      <c r="AV408" s="13" t="s">
        <v>357</v>
      </c>
      <c r="AW408" s="13" t="s">
        <v>32</v>
      </c>
      <c r="AX408" s="13" t="s">
        <v>84</v>
      </c>
      <c r="AY408" s="163" t="s">
        <v>350</v>
      </c>
    </row>
    <row r="409" spans="2:65" s="1" customFormat="1" ht="24.15" customHeight="1">
      <c r="B409" s="32"/>
      <c r="C409" s="138" t="s">
        <v>872</v>
      </c>
      <c r="D409" s="138" t="s">
        <v>352</v>
      </c>
      <c r="E409" s="139" t="s">
        <v>1607</v>
      </c>
      <c r="F409" s="140" t="s">
        <v>1608</v>
      </c>
      <c r="G409" s="141" t="s">
        <v>551</v>
      </c>
      <c r="H409" s="142">
        <v>14</v>
      </c>
      <c r="I409" s="143"/>
      <c r="J409" s="144">
        <f>ROUND(I409*H409,2)</f>
        <v>0</v>
      </c>
      <c r="K409" s="140" t="s">
        <v>356</v>
      </c>
      <c r="L409" s="32"/>
      <c r="M409" s="145" t="s">
        <v>1</v>
      </c>
      <c r="N409" s="146" t="s">
        <v>41</v>
      </c>
      <c r="P409" s="147">
        <f>O409*H409</f>
        <v>0</v>
      </c>
      <c r="Q409" s="147">
        <v>3.8000000000000002E-4</v>
      </c>
      <c r="R409" s="147">
        <f>Q409*H409</f>
        <v>5.3200000000000001E-3</v>
      </c>
      <c r="S409" s="147">
        <v>0</v>
      </c>
      <c r="T409" s="148">
        <f>S409*H409</f>
        <v>0</v>
      </c>
      <c r="AR409" s="149" t="s">
        <v>357</v>
      </c>
      <c r="AT409" s="149" t="s">
        <v>352</v>
      </c>
      <c r="AU409" s="149" t="s">
        <v>86</v>
      </c>
      <c r="AY409" s="17" t="s">
        <v>350</v>
      </c>
      <c r="BE409" s="150">
        <f>IF(N409="základní",J409,0)</f>
        <v>0</v>
      </c>
      <c r="BF409" s="150">
        <f>IF(N409="snížená",J409,0)</f>
        <v>0</v>
      </c>
      <c r="BG409" s="150">
        <f>IF(N409="zákl. přenesená",J409,0)</f>
        <v>0</v>
      </c>
      <c r="BH409" s="150">
        <f>IF(N409="sníž. přenesená",J409,0)</f>
        <v>0</v>
      </c>
      <c r="BI409" s="150">
        <f>IF(N409="nulová",J409,0)</f>
        <v>0</v>
      </c>
      <c r="BJ409" s="17" t="s">
        <v>84</v>
      </c>
      <c r="BK409" s="150">
        <f>ROUND(I409*H409,2)</f>
        <v>0</v>
      </c>
      <c r="BL409" s="17" t="s">
        <v>357</v>
      </c>
      <c r="BM409" s="149" t="s">
        <v>1609</v>
      </c>
    </row>
    <row r="410" spans="2:65" s="1" customFormat="1" ht="19.2">
      <c r="B410" s="32"/>
      <c r="D410" s="151" t="s">
        <v>359</v>
      </c>
      <c r="F410" s="152" t="s">
        <v>1610</v>
      </c>
      <c r="I410" s="153"/>
      <c r="L410" s="32"/>
      <c r="M410" s="154"/>
      <c r="T410" s="56"/>
      <c r="AT410" s="17" t="s">
        <v>359</v>
      </c>
      <c r="AU410" s="17" t="s">
        <v>86</v>
      </c>
    </row>
    <row r="411" spans="2:65" s="14" customFormat="1" ht="10.199999999999999">
      <c r="B411" s="169"/>
      <c r="D411" s="151" t="s">
        <v>361</v>
      </c>
      <c r="E411" s="170" t="s">
        <v>1</v>
      </c>
      <c r="F411" s="171" t="s">
        <v>1530</v>
      </c>
      <c r="H411" s="170" t="s">
        <v>1</v>
      </c>
      <c r="I411" s="172"/>
      <c r="L411" s="169"/>
      <c r="M411" s="173"/>
      <c r="T411" s="174"/>
      <c r="AT411" s="170" t="s">
        <v>361</v>
      </c>
      <c r="AU411" s="170" t="s">
        <v>86</v>
      </c>
      <c r="AV411" s="14" t="s">
        <v>84</v>
      </c>
      <c r="AW411" s="14" t="s">
        <v>32</v>
      </c>
      <c r="AX411" s="14" t="s">
        <v>76</v>
      </c>
      <c r="AY411" s="170" t="s">
        <v>350</v>
      </c>
    </row>
    <row r="412" spans="2:65" s="12" customFormat="1" ht="10.199999999999999">
      <c r="B412" s="155"/>
      <c r="D412" s="151" t="s">
        <v>361</v>
      </c>
      <c r="E412" s="156" t="s">
        <v>1</v>
      </c>
      <c r="F412" s="157" t="s">
        <v>1611</v>
      </c>
      <c r="H412" s="158">
        <v>3.75</v>
      </c>
      <c r="I412" s="159"/>
      <c r="L412" s="155"/>
      <c r="M412" s="160"/>
      <c r="T412" s="161"/>
      <c r="AT412" s="156" t="s">
        <v>361</v>
      </c>
      <c r="AU412" s="156" t="s">
        <v>86</v>
      </c>
      <c r="AV412" s="12" t="s">
        <v>86</v>
      </c>
      <c r="AW412" s="12" t="s">
        <v>32</v>
      </c>
      <c r="AX412" s="12" t="s">
        <v>76</v>
      </c>
      <c r="AY412" s="156" t="s">
        <v>350</v>
      </c>
    </row>
    <row r="413" spans="2:65" s="12" customFormat="1" ht="10.199999999999999">
      <c r="B413" s="155"/>
      <c r="D413" s="151" t="s">
        <v>361</v>
      </c>
      <c r="E413" s="156" t="s">
        <v>1</v>
      </c>
      <c r="F413" s="157" t="s">
        <v>1612</v>
      </c>
      <c r="H413" s="158">
        <v>1.25</v>
      </c>
      <c r="I413" s="159"/>
      <c r="L413" s="155"/>
      <c r="M413" s="160"/>
      <c r="T413" s="161"/>
      <c r="AT413" s="156" t="s">
        <v>361</v>
      </c>
      <c r="AU413" s="156" t="s">
        <v>86</v>
      </c>
      <c r="AV413" s="12" t="s">
        <v>86</v>
      </c>
      <c r="AW413" s="12" t="s">
        <v>32</v>
      </c>
      <c r="AX413" s="12" t="s">
        <v>76</v>
      </c>
      <c r="AY413" s="156" t="s">
        <v>350</v>
      </c>
    </row>
    <row r="414" spans="2:65" s="12" customFormat="1" ht="10.199999999999999">
      <c r="B414" s="155"/>
      <c r="D414" s="151" t="s">
        <v>361</v>
      </c>
      <c r="E414" s="156" t="s">
        <v>1</v>
      </c>
      <c r="F414" s="157" t="s">
        <v>1613</v>
      </c>
      <c r="H414" s="158">
        <v>1.25</v>
      </c>
      <c r="I414" s="159"/>
      <c r="L414" s="155"/>
      <c r="M414" s="160"/>
      <c r="T414" s="161"/>
      <c r="AT414" s="156" t="s">
        <v>361</v>
      </c>
      <c r="AU414" s="156" t="s">
        <v>86</v>
      </c>
      <c r="AV414" s="12" t="s">
        <v>86</v>
      </c>
      <c r="AW414" s="12" t="s">
        <v>32</v>
      </c>
      <c r="AX414" s="12" t="s">
        <v>76</v>
      </c>
      <c r="AY414" s="156" t="s">
        <v>350</v>
      </c>
    </row>
    <row r="415" spans="2:65" s="12" customFormat="1" ht="10.199999999999999">
      <c r="B415" s="155"/>
      <c r="D415" s="151" t="s">
        <v>361</v>
      </c>
      <c r="E415" s="156" t="s">
        <v>1</v>
      </c>
      <c r="F415" s="157" t="s">
        <v>1614</v>
      </c>
      <c r="H415" s="158">
        <v>3.75</v>
      </c>
      <c r="I415" s="159"/>
      <c r="L415" s="155"/>
      <c r="M415" s="160"/>
      <c r="T415" s="161"/>
      <c r="AT415" s="156" t="s">
        <v>361</v>
      </c>
      <c r="AU415" s="156" t="s">
        <v>86</v>
      </c>
      <c r="AV415" s="12" t="s">
        <v>86</v>
      </c>
      <c r="AW415" s="12" t="s">
        <v>32</v>
      </c>
      <c r="AX415" s="12" t="s">
        <v>76</v>
      </c>
      <c r="AY415" s="156" t="s">
        <v>350</v>
      </c>
    </row>
    <row r="416" spans="2:65" s="14" customFormat="1" ht="10.199999999999999">
      <c r="B416" s="169"/>
      <c r="D416" s="151" t="s">
        <v>361</v>
      </c>
      <c r="E416" s="170" t="s">
        <v>1</v>
      </c>
      <c r="F416" s="171" t="s">
        <v>1536</v>
      </c>
      <c r="H416" s="170" t="s">
        <v>1</v>
      </c>
      <c r="I416" s="172"/>
      <c r="L416" s="169"/>
      <c r="M416" s="173"/>
      <c r="T416" s="174"/>
      <c r="AT416" s="170" t="s">
        <v>361</v>
      </c>
      <c r="AU416" s="170" t="s">
        <v>86</v>
      </c>
      <c r="AV416" s="14" t="s">
        <v>84</v>
      </c>
      <c r="AW416" s="14" t="s">
        <v>32</v>
      </c>
      <c r="AX416" s="14" t="s">
        <v>76</v>
      </c>
      <c r="AY416" s="170" t="s">
        <v>350</v>
      </c>
    </row>
    <row r="417" spans="2:65" s="12" customFormat="1" ht="10.199999999999999">
      <c r="B417" s="155"/>
      <c r="D417" s="151" t="s">
        <v>361</v>
      </c>
      <c r="E417" s="156" t="s">
        <v>1</v>
      </c>
      <c r="F417" s="157" t="s">
        <v>1615</v>
      </c>
      <c r="H417" s="158">
        <v>1.25</v>
      </c>
      <c r="I417" s="159"/>
      <c r="L417" s="155"/>
      <c r="M417" s="160"/>
      <c r="T417" s="161"/>
      <c r="AT417" s="156" t="s">
        <v>361</v>
      </c>
      <c r="AU417" s="156" t="s">
        <v>86</v>
      </c>
      <c r="AV417" s="12" t="s">
        <v>86</v>
      </c>
      <c r="AW417" s="12" t="s">
        <v>32</v>
      </c>
      <c r="AX417" s="12" t="s">
        <v>76</v>
      </c>
      <c r="AY417" s="156" t="s">
        <v>350</v>
      </c>
    </row>
    <row r="418" spans="2:65" s="12" customFormat="1" ht="10.199999999999999">
      <c r="B418" s="155"/>
      <c r="D418" s="151" t="s">
        <v>361</v>
      </c>
      <c r="E418" s="156" t="s">
        <v>1</v>
      </c>
      <c r="F418" s="157" t="s">
        <v>1616</v>
      </c>
      <c r="H418" s="158">
        <v>1.5</v>
      </c>
      <c r="I418" s="159"/>
      <c r="L418" s="155"/>
      <c r="M418" s="160"/>
      <c r="T418" s="161"/>
      <c r="AT418" s="156" t="s">
        <v>361</v>
      </c>
      <c r="AU418" s="156" t="s">
        <v>86</v>
      </c>
      <c r="AV418" s="12" t="s">
        <v>86</v>
      </c>
      <c r="AW418" s="12" t="s">
        <v>32</v>
      </c>
      <c r="AX418" s="12" t="s">
        <v>76</v>
      </c>
      <c r="AY418" s="156" t="s">
        <v>350</v>
      </c>
    </row>
    <row r="419" spans="2:65" s="14" customFormat="1" ht="10.199999999999999">
      <c r="B419" s="169"/>
      <c r="D419" s="151" t="s">
        <v>361</v>
      </c>
      <c r="E419" s="170" t="s">
        <v>1</v>
      </c>
      <c r="F419" s="171" t="s">
        <v>1524</v>
      </c>
      <c r="H419" s="170" t="s">
        <v>1</v>
      </c>
      <c r="I419" s="172"/>
      <c r="L419" s="169"/>
      <c r="M419" s="173"/>
      <c r="T419" s="174"/>
      <c r="AT419" s="170" t="s">
        <v>361</v>
      </c>
      <c r="AU419" s="170" t="s">
        <v>86</v>
      </c>
      <c r="AV419" s="14" t="s">
        <v>84</v>
      </c>
      <c r="AW419" s="14" t="s">
        <v>32</v>
      </c>
      <c r="AX419" s="14" t="s">
        <v>76</v>
      </c>
      <c r="AY419" s="170" t="s">
        <v>350</v>
      </c>
    </row>
    <row r="420" spans="2:65" s="12" customFormat="1" ht="10.199999999999999">
      <c r="B420" s="155"/>
      <c r="D420" s="151" t="s">
        <v>361</v>
      </c>
      <c r="E420" s="156" t="s">
        <v>1</v>
      </c>
      <c r="F420" s="157" t="s">
        <v>1615</v>
      </c>
      <c r="H420" s="158">
        <v>1.25</v>
      </c>
      <c r="I420" s="159"/>
      <c r="L420" s="155"/>
      <c r="M420" s="160"/>
      <c r="T420" s="161"/>
      <c r="AT420" s="156" t="s">
        <v>361</v>
      </c>
      <c r="AU420" s="156" t="s">
        <v>86</v>
      </c>
      <c r="AV420" s="12" t="s">
        <v>86</v>
      </c>
      <c r="AW420" s="12" t="s">
        <v>32</v>
      </c>
      <c r="AX420" s="12" t="s">
        <v>76</v>
      </c>
      <c r="AY420" s="156" t="s">
        <v>350</v>
      </c>
    </row>
    <row r="421" spans="2:65" s="13" customFormat="1" ht="10.199999999999999">
      <c r="B421" s="162"/>
      <c r="D421" s="151" t="s">
        <v>361</v>
      </c>
      <c r="E421" s="163" t="s">
        <v>1</v>
      </c>
      <c r="F421" s="164" t="s">
        <v>364</v>
      </c>
      <c r="H421" s="165">
        <v>14</v>
      </c>
      <c r="I421" s="166"/>
      <c r="L421" s="162"/>
      <c r="M421" s="167"/>
      <c r="T421" s="168"/>
      <c r="AT421" s="163" t="s">
        <v>361</v>
      </c>
      <c r="AU421" s="163" t="s">
        <v>86</v>
      </c>
      <c r="AV421" s="13" t="s">
        <v>357</v>
      </c>
      <c r="AW421" s="13" t="s">
        <v>32</v>
      </c>
      <c r="AX421" s="13" t="s">
        <v>84</v>
      </c>
      <c r="AY421" s="163" t="s">
        <v>350</v>
      </c>
    </row>
    <row r="422" spans="2:65" s="1" customFormat="1" ht="24.15" customHeight="1">
      <c r="B422" s="32"/>
      <c r="C422" s="138" t="s">
        <v>877</v>
      </c>
      <c r="D422" s="138" t="s">
        <v>352</v>
      </c>
      <c r="E422" s="139" t="s">
        <v>1617</v>
      </c>
      <c r="F422" s="140" t="s">
        <v>1618</v>
      </c>
      <c r="G422" s="141" t="s">
        <v>551</v>
      </c>
      <c r="H422" s="142">
        <v>2.5</v>
      </c>
      <c r="I422" s="143"/>
      <c r="J422" s="144">
        <f>ROUND(I422*H422,2)</f>
        <v>0</v>
      </c>
      <c r="K422" s="140" t="s">
        <v>356</v>
      </c>
      <c r="L422" s="32"/>
      <c r="M422" s="145" t="s">
        <v>1</v>
      </c>
      <c r="N422" s="146" t="s">
        <v>41</v>
      </c>
      <c r="P422" s="147">
        <f>O422*H422</f>
        <v>0</v>
      </c>
      <c r="Q422" s="147">
        <v>4.4999999999999999E-4</v>
      </c>
      <c r="R422" s="147">
        <f>Q422*H422</f>
        <v>1.1249999999999999E-3</v>
      </c>
      <c r="S422" s="147">
        <v>0</v>
      </c>
      <c r="T422" s="148">
        <f>S422*H422</f>
        <v>0</v>
      </c>
      <c r="AR422" s="149" t="s">
        <v>357</v>
      </c>
      <c r="AT422" s="149" t="s">
        <v>352</v>
      </c>
      <c r="AU422" s="149" t="s">
        <v>86</v>
      </c>
      <c r="AY422" s="17" t="s">
        <v>350</v>
      </c>
      <c r="BE422" s="150">
        <f>IF(N422="základní",J422,0)</f>
        <v>0</v>
      </c>
      <c r="BF422" s="150">
        <f>IF(N422="snížená",J422,0)</f>
        <v>0</v>
      </c>
      <c r="BG422" s="150">
        <f>IF(N422="zákl. přenesená",J422,0)</f>
        <v>0</v>
      </c>
      <c r="BH422" s="150">
        <f>IF(N422="sníž. přenesená",J422,0)</f>
        <v>0</v>
      </c>
      <c r="BI422" s="150">
        <f>IF(N422="nulová",J422,0)</f>
        <v>0</v>
      </c>
      <c r="BJ422" s="17" t="s">
        <v>84</v>
      </c>
      <c r="BK422" s="150">
        <f>ROUND(I422*H422,2)</f>
        <v>0</v>
      </c>
      <c r="BL422" s="17" t="s">
        <v>357</v>
      </c>
      <c r="BM422" s="149" t="s">
        <v>1619</v>
      </c>
    </row>
    <row r="423" spans="2:65" s="1" customFormat="1" ht="19.2">
      <c r="B423" s="32"/>
      <c r="D423" s="151" t="s">
        <v>359</v>
      </c>
      <c r="F423" s="152" t="s">
        <v>1620</v>
      </c>
      <c r="I423" s="153"/>
      <c r="L423" s="32"/>
      <c r="M423" s="154"/>
      <c r="T423" s="56"/>
      <c r="AT423" s="17" t="s">
        <v>359</v>
      </c>
      <c r="AU423" s="17" t="s">
        <v>86</v>
      </c>
    </row>
    <row r="424" spans="2:65" s="14" customFormat="1" ht="10.199999999999999">
      <c r="B424" s="169"/>
      <c r="D424" s="151" t="s">
        <v>361</v>
      </c>
      <c r="E424" s="170" t="s">
        <v>1</v>
      </c>
      <c r="F424" s="171" t="s">
        <v>1530</v>
      </c>
      <c r="H424" s="170" t="s">
        <v>1</v>
      </c>
      <c r="I424" s="172"/>
      <c r="L424" s="169"/>
      <c r="M424" s="173"/>
      <c r="T424" s="174"/>
      <c r="AT424" s="170" t="s">
        <v>361</v>
      </c>
      <c r="AU424" s="170" t="s">
        <v>86</v>
      </c>
      <c r="AV424" s="14" t="s">
        <v>84</v>
      </c>
      <c r="AW424" s="14" t="s">
        <v>32</v>
      </c>
      <c r="AX424" s="14" t="s">
        <v>76</v>
      </c>
      <c r="AY424" s="170" t="s">
        <v>350</v>
      </c>
    </row>
    <row r="425" spans="2:65" s="12" customFormat="1" ht="10.199999999999999">
      <c r="B425" s="155"/>
      <c r="D425" s="151" t="s">
        <v>361</v>
      </c>
      <c r="E425" s="156" t="s">
        <v>1</v>
      </c>
      <c r="F425" s="157" t="s">
        <v>1621</v>
      </c>
      <c r="H425" s="158">
        <v>1.25</v>
      </c>
      <c r="I425" s="159"/>
      <c r="L425" s="155"/>
      <c r="M425" s="160"/>
      <c r="T425" s="161"/>
      <c r="AT425" s="156" t="s">
        <v>361</v>
      </c>
      <c r="AU425" s="156" t="s">
        <v>86</v>
      </c>
      <c r="AV425" s="12" t="s">
        <v>86</v>
      </c>
      <c r="AW425" s="12" t="s">
        <v>32</v>
      </c>
      <c r="AX425" s="12" t="s">
        <v>76</v>
      </c>
      <c r="AY425" s="156" t="s">
        <v>350</v>
      </c>
    </row>
    <row r="426" spans="2:65" s="14" customFormat="1" ht="10.199999999999999">
      <c r="B426" s="169"/>
      <c r="D426" s="151" t="s">
        <v>361</v>
      </c>
      <c r="E426" s="170" t="s">
        <v>1</v>
      </c>
      <c r="F426" s="171" t="s">
        <v>1524</v>
      </c>
      <c r="H426" s="170" t="s">
        <v>1</v>
      </c>
      <c r="I426" s="172"/>
      <c r="L426" s="169"/>
      <c r="M426" s="173"/>
      <c r="T426" s="174"/>
      <c r="AT426" s="170" t="s">
        <v>361</v>
      </c>
      <c r="AU426" s="170" t="s">
        <v>86</v>
      </c>
      <c r="AV426" s="14" t="s">
        <v>84</v>
      </c>
      <c r="AW426" s="14" t="s">
        <v>32</v>
      </c>
      <c r="AX426" s="14" t="s">
        <v>76</v>
      </c>
      <c r="AY426" s="170" t="s">
        <v>350</v>
      </c>
    </row>
    <row r="427" spans="2:65" s="12" customFormat="1" ht="10.199999999999999">
      <c r="B427" s="155"/>
      <c r="D427" s="151" t="s">
        <v>361</v>
      </c>
      <c r="E427" s="156" t="s">
        <v>1</v>
      </c>
      <c r="F427" s="157" t="s">
        <v>1621</v>
      </c>
      <c r="H427" s="158">
        <v>1.25</v>
      </c>
      <c r="I427" s="159"/>
      <c r="L427" s="155"/>
      <c r="M427" s="160"/>
      <c r="T427" s="161"/>
      <c r="AT427" s="156" t="s">
        <v>361</v>
      </c>
      <c r="AU427" s="156" t="s">
        <v>86</v>
      </c>
      <c r="AV427" s="12" t="s">
        <v>86</v>
      </c>
      <c r="AW427" s="12" t="s">
        <v>32</v>
      </c>
      <c r="AX427" s="12" t="s">
        <v>76</v>
      </c>
      <c r="AY427" s="156" t="s">
        <v>350</v>
      </c>
    </row>
    <row r="428" spans="2:65" s="13" customFormat="1" ht="10.199999999999999">
      <c r="B428" s="162"/>
      <c r="D428" s="151" t="s">
        <v>361</v>
      </c>
      <c r="E428" s="163" t="s">
        <v>1</v>
      </c>
      <c r="F428" s="164" t="s">
        <v>364</v>
      </c>
      <c r="H428" s="165">
        <v>2.5</v>
      </c>
      <c r="I428" s="166"/>
      <c r="L428" s="162"/>
      <c r="M428" s="167"/>
      <c r="T428" s="168"/>
      <c r="AT428" s="163" t="s">
        <v>361</v>
      </c>
      <c r="AU428" s="163" t="s">
        <v>86</v>
      </c>
      <c r="AV428" s="13" t="s">
        <v>357</v>
      </c>
      <c r="AW428" s="13" t="s">
        <v>32</v>
      </c>
      <c r="AX428" s="13" t="s">
        <v>84</v>
      </c>
      <c r="AY428" s="163" t="s">
        <v>350</v>
      </c>
    </row>
    <row r="429" spans="2:65" s="1" customFormat="1" ht="24.15" customHeight="1">
      <c r="B429" s="32"/>
      <c r="C429" s="138" t="s">
        <v>882</v>
      </c>
      <c r="D429" s="138" t="s">
        <v>352</v>
      </c>
      <c r="E429" s="139" t="s">
        <v>1622</v>
      </c>
      <c r="F429" s="140" t="s">
        <v>1623</v>
      </c>
      <c r="G429" s="141" t="s">
        <v>551</v>
      </c>
      <c r="H429" s="142">
        <v>5.5</v>
      </c>
      <c r="I429" s="143"/>
      <c r="J429" s="144">
        <f>ROUND(I429*H429,2)</f>
        <v>0</v>
      </c>
      <c r="K429" s="140" t="s">
        <v>356</v>
      </c>
      <c r="L429" s="32"/>
      <c r="M429" s="145" t="s">
        <v>1</v>
      </c>
      <c r="N429" s="146" t="s">
        <v>41</v>
      </c>
      <c r="P429" s="147">
        <f>O429*H429</f>
        <v>0</v>
      </c>
      <c r="Q429" s="147">
        <v>7.5000000000000002E-4</v>
      </c>
      <c r="R429" s="147">
        <f>Q429*H429</f>
        <v>4.1250000000000002E-3</v>
      </c>
      <c r="S429" s="147">
        <v>0</v>
      </c>
      <c r="T429" s="148">
        <f>S429*H429</f>
        <v>0</v>
      </c>
      <c r="AR429" s="149" t="s">
        <v>357</v>
      </c>
      <c r="AT429" s="149" t="s">
        <v>352</v>
      </c>
      <c r="AU429" s="149" t="s">
        <v>86</v>
      </c>
      <c r="AY429" s="17" t="s">
        <v>350</v>
      </c>
      <c r="BE429" s="150">
        <f>IF(N429="základní",J429,0)</f>
        <v>0</v>
      </c>
      <c r="BF429" s="150">
        <f>IF(N429="snížená",J429,0)</f>
        <v>0</v>
      </c>
      <c r="BG429" s="150">
        <f>IF(N429="zákl. přenesená",J429,0)</f>
        <v>0</v>
      </c>
      <c r="BH429" s="150">
        <f>IF(N429="sníž. přenesená",J429,0)</f>
        <v>0</v>
      </c>
      <c r="BI429" s="150">
        <f>IF(N429="nulová",J429,0)</f>
        <v>0</v>
      </c>
      <c r="BJ429" s="17" t="s">
        <v>84</v>
      </c>
      <c r="BK429" s="150">
        <f>ROUND(I429*H429,2)</f>
        <v>0</v>
      </c>
      <c r="BL429" s="17" t="s">
        <v>357</v>
      </c>
      <c r="BM429" s="149" t="s">
        <v>1624</v>
      </c>
    </row>
    <row r="430" spans="2:65" s="1" customFormat="1" ht="19.2">
      <c r="B430" s="32"/>
      <c r="D430" s="151" t="s">
        <v>359</v>
      </c>
      <c r="F430" s="152" t="s">
        <v>1625</v>
      </c>
      <c r="I430" s="153"/>
      <c r="L430" s="32"/>
      <c r="M430" s="154"/>
      <c r="T430" s="56"/>
      <c r="AT430" s="17" t="s">
        <v>359</v>
      </c>
      <c r="AU430" s="17" t="s">
        <v>86</v>
      </c>
    </row>
    <row r="431" spans="2:65" s="14" customFormat="1" ht="10.199999999999999">
      <c r="B431" s="169"/>
      <c r="D431" s="151" t="s">
        <v>361</v>
      </c>
      <c r="E431" s="170" t="s">
        <v>1</v>
      </c>
      <c r="F431" s="171" t="s">
        <v>1549</v>
      </c>
      <c r="H431" s="170" t="s">
        <v>1</v>
      </c>
      <c r="I431" s="172"/>
      <c r="L431" s="169"/>
      <c r="M431" s="173"/>
      <c r="T431" s="174"/>
      <c r="AT431" s="170" t="s">
        <v>361</v>
      </c>
      <c r="AU431" s="170" t="s">
        <v>86</v>
      </c>
      <c r="AV431" s="14" t="s">
        <v>84</v>
      </c>
      <c r="AW431" s="14" t="s">
        <v>32</v>
      </c>
      <c r="AX431" s="14" t="s">
        <v>76</v>
      </c>
      <c r="AY431" s="170" t="s">
        <v>350</v>
      </c>
    </row>
    <row r="432" spans="2:65" s="12" customFormat="1" ht="10.199999999999999">
      <c r="B432" s="155"/>
      <c r="D432" s="151" t="s">
        <v>361</v>
      </c>
      <c r="E432" s="156" t="s">
        <v>1</v>
      </c>
      <c r="F432" s="157" t="s">
        <v>1626</v>
      </c>
      <c r="H432" s="158">
        <v>5.5</v>
      </c>
      <c r="I432" s="159"/>
      <c r="L432" s="155"/>
      <c r="M432" s="160"/>
      <c r="T432" s="161"/>
      <c r="AT432" s="156" t="s">
        <v>361</v>
      </c>
      <c r="AU432" s="156" t="s">
        <v>86</v>
      </c>
      <c r="AV432" s="12" t="s">
        <v>86</v>
      </c>
      <c r="AW432" s="12" t="s">
        <v>32</v>
      </c>
      <c r="AX432" s="12" t="s">
        <v>84</v>
      </c>
      <c r="AY432" s="156" t="s">
        <v>350</v>
      </c>
    </row>
    <row r="433" spans="2:65" s="1" customFormat="1" ht="24.15" customHeight="1">
      <c r="B433" s="32"/>
      <c r="C433" s="138" t="s">
        <v>888</v>
      </c>
      <c r="D433" s="138" t="s">
        <v>352</v>
      </c>
      <c r="E433" s="139" t="s">
        <v>1627</v>
      </c>
      <c r="F433" s="140" t="s">
        <v>1628</v>
      </c>
      <c r="G433" s="141" t="s">
        <v>355</v>
      </c>
      <c r="H433" s="142">
        <v>1.373</v>
      </c>
      <c r="I433" s="143"/>
      <c r="J433" s="144">
        <f>ROUND(I433*H433,2)</f>
        <v>0</v>
      </c>
      <c r="K433" s="140" t="s">
        <v>356</v>
      </c>
      <c r="L433" s="32"/>
      <c r="M433" s="145" t="s">
        <v>1</v>
      </c>
      <c r="N433" s="146" t="s">
        <v>41</v>
      </c>
      <c r="P433" s="147">
        <f>O433*H433</f>
        <v>0</v>
      </c>
      <c r="Q433" s="147">
        <v>0.12335</v>
      </c>
      <c r="R433" s="147">
        <f>Q433*H433</f>
        <v>0.16935955</v>
      </c>
      <c r="S433" s="147">
        <v>0</v>
      </c>
      <c r="T433" s="148">
        <f>S433*H433</f>
        <v>0</v>
      </c>
      <c r="AR433" s="149" t="s">
        <v>357</v>
      </c>
      <c r="AT433" s="149" t="s">
        <v>352</v>
      </c>
      <c r="AU433" s="149" t="s">
        <v>86</v>
      </c>
      <c r="AY433" s="17" t="s">
        <v>350</v>
      </c>
      <c r="BE433" s="150">
        <f>IF(N433="základní",J433,0)</f>
        <v>0</v>
      </c>
      <c r="BF433" s="150">
        <f>IF(N433="snížená",J433,0)</f>
        <v>0</v>
      </c>
      <c r="BG433" s="150">
        <f>IF(N433="zákl. přenesená",J433,0)</f>
        <v>0</v>
      </c>
      <c r="BH433" s="150">
        <f>IF(N433="sníž. přenesená",J433,0)</f>
        <v>0</v>
      </c>
      <c r="BI433" s="150">
        <f>IF(N433="nulová",J433,0)</f>
        <v>0</v>
      </c>
      <c r="BJ433" s="17" t="s">
        <v>84</v>
      </c>
      <c r="BK433" s="150">
        <f>ROUND(I433*H433,2)</f>
        <v>0</v>
      </c>
      <c r="BL433" s="17" t="s">
        <v>357</v>
      </c>
      <c r="BM433" s="149" t="s">
        <v>1629</v>
      </c>
    </row>
    <row r="434" spans="2:65" s="1" customFormat="1" ht="19.2">
      <c r="B434" s="32"/>
      <c r="D434" s="151" t="s">
        <v>359</v>
      </c>
      <c r="F434" s="152" t="s">
        <v>1630</v>
      </c>
      <c r="I434" s="153"/>
      <c r="L434" s="32"/>
      <c r="M434" s="154"/>
      <c r="T434" s="56"/>
      <c r="AT434" s="17" t="s">
        <v>359</v>
      </c>
      <c r="AU434" s="17" t="s">
        <v>86</v>
      </c>
    </row>
    <row r="435" spans="2:65" s="12" customFormat="1" ht="10.199999999999999">
      <c r="B435" s="155"/>
      <c r="D435" s="151" t="s">
        <v>361</v>
      </c>
      <c r="E435" s="156" t="s">
        <v>1</v>
      </c>
      <c r="F435" s="157" t="s">
        <v>1631</v>
      </c>
      <c r="H435" s="158">
        <v>1.373</v>
      </c>
      <c r="I435" s="159"/>
      <c r="L435" s="155"/>
      <c r="M435" s="160"/>
      <c r="T435" s="161"/>
      <c r="AT435" s="156" t="s">
        <v>361</v>
      </c>
      <c r="AU435" s="156" t="s">
        <v>86</v>
      </c>
      <c r="AV435" s="12" t="s">
        <v>86</v>
      </c>
      <c r="AW435" s="12" t="s">
        <v>32</v>
      </c>
      <c r="AX435" s="12" t="s">
        <v>84</v>
      </c>
      <c r="AY435" s="156" t="s">
        <v>350</v>
      </c>
    </row>
    <row r="436" spans="2:65" s="1" customFormat="1" ht="24.15" customHeight="1">
      <c r="B436" s="32"/>
      <c r="C436" s="138" t="s">
        <v>894</v>
      </c>
      <c r="D436" s="138" t="s">
        <v>352</v>
      </c>
      <c r="E436" s="139" t="s">
        <v>1632</v>
      </c>
      <c r="F436" s="140" t="s">
        <v>1633</v>
      </c>
      <c r="G436" s="141" t="s">
        <v>355</v>
      </c>
      <c r="H436" s="142">
        <v>18.806999999999999</v>
      </c>
      <c r="I436" s="143"/>
      <c r="J436" s="144">
        <f>ROUND(I436*H436,2)</f>
        <v>0</v>
      </c>
      <c r="K436" s="140" t="s">
        <v>356</v>
      </c>
      <c r="L436" s="32"/>
      <c r="M436" s="145" t="s">
        <v>1</v>
      </c>
      <c r="N436" s="146" t="s">
        <v>41</v>
      </c>
      <c r="P436" s="147">
        <f>O436*H436</f>
        <v>0</v>
      </c>
      <c r="Q436" s="147">
        <v>6.8479999999999999E-2</v>
      </c>
      <c r="R436" s="147">
        <f>Q436*H436</f>
        <v>1.2879033599999998</v>
      </c>
      <c r="S436" s="147">
        <v>0</v>
      </c>
      <c r="T436" s="148">
        <f>S436*H436</f>
        <v>0</v>
      </c>
      <c r="AR436" s="149" t="s">
        <v>357</v>
      </c>
      <c r="AT436" s="149" t="s">
        <v>352</v>
      </c>
      <c r="AU436" s="149" t="s">
        <v>86</v>
      </c>
      <c r="AY436" s="17" t="s">
        <v>350</v>
      </c>
      <c r="BE436" s="150">
        <f>IF(N436="základní",J436,0)</f>
        <v>0</v>
      </c>
      <c r="BF436" s="150">
        <f>IF(N436="snížená",J436,0)</f>
        <v>0</v>
      </c>
      <c r="BG436" s="150">
        <f>IF(N436="zákl. přenesená",J436,0)</f>
        <v>0</v>
      </c>
      <c r="BH436" s="150">
        <f>IF(N436="sníž. přenesená",J436,0)</f>
        <v>0</v>
      </c>
      <c r="BI436" s="150">
        <f>IF(N436="nulová",J436,0)</f>
        <v>0</v>
      </c>
      <c r="BJ436" s="17" t="s">
        <v>84</v>
      </c>
      <c r="BK436" s="150">
        <f>ROUND(I436*H436,2)</f>
        <v>0</v>
      </c>
      <c r="BL436" s="17" t="s">
        <v>357</v>
      </c>
      <c r="BM436" s="149" t="s">
        <v>1634</v>
      </c>
    </row>
    <row r="437" spans="2:65" s="1" customFormat="1" ht="19.2">
      <c r="B437" s="32"/>
      <c r="D437" s="151" t="s">
        <v>359</v>
      </c>
      <c r="F437" s="152" t="s">
        <v>1635</v>
      </c>
      <c r="I437" s="153"/>
      <c r="L437" s="32"/>
      <c r="M437" s="154"/>
      <c r="T437" s="56"/>
      <c r="AT437" s="17" t="s">
        <v>359</v>
      </c>
      <c r="AU437" s="17" t="s">
        <v>86</v>
      </c>
    </row>
    <row r="438" spans="2:65" s="14" customFormat="1" ht="10.199999999999999">
      <c r="B438" s="169"/>
      <c r="D438" s="151" t="s">
        <v>361</v>
      </c>
      <c r="E438" s="170" t="s">
        <v>1</v>
      </c>
      <c r="F438" s="171" t="s">
        <v>1636</v>
      </c>
      <c r="H438" s="170" t="s">
        <v>1</v>
      </c>
      <c r="I438" s="172"/>
      <c r="L438" s="169"/>
      <c r="M438" s="173"/>
      <c r="T438" s="174"/>
      <c r="AT438" s="170" t="s">
        <v>361</v>
      </c>
      <c r="AU438" s="170" t="s">
        <v>86</v>
      </c>
      <c r="AV438" s="14" t="s">
        <v>84</v>
      </c>
      <c r="AW438" s="14" t="s">
        <v>32</v>
      </c>
      <c r="AX438" s="14" t="s">
        <v>76</v>
      </c>
      <c r="AY438" s="170" t="s">
        <v>350</v>
      </c>
    </row>
    <row r="439" spans="2:65" s="12" customFormat="1" ht="10.199999999999999">
      <c r="B439" s="155"/>
      <c r="D439" s="151" t="s">
        <v>361</v>
      </c>
      <c r="E439" s="156" t="s">
        <v>1218</v>
      </c>
      <c r="F439" s="157" t="s">
        <v>1637</v>
      </c>
      <c r="H439" s="158">
        <v>18.806999999999999</v>
      </c>
      <c r="I439" s="159"/>
      <c r="L439" s="155"/>
      <c r="M439" s="160"/>
      <c r="T439" s="161"/>
      <c r="AT439" s="156" t="s">
        <v>361</v>
      </c>
      <c r="AU439" s="156" t="s">
        <v>86</v>
      </c>
      <c r="AV439" s="12" t="s">
        <v>86</v>
      </c>
      <c r="AW439" s="12" t="s">
        <v>32</v>
      </c>
      <c r="AX439" s="12" t="s">
        <v>84</v>
      </c>
      <c r="AY439" s="156" t="s">
        <v>350</v>
      </c>
    </row>
    <row r="440" spans="2:65" s="1" customFormat="1" ht="24.15" customHeight="1">
      <c r="B440" s="32"/>
      <c r="C440" s="138" t="s">
        <v>911</v>
      </c>
      <c r="D440" s="138" t="s">
        <v>352</v>
      </c>
      <c r="E440" s="139" t="s">
        <v>1638</v>
      </c>
      <c r="F440" s="140" t="s">
        <v>1639</v>
      </c>
      <c r="G440" s="141" t="s">
        <v>355</v>
      </c>
      <c r="H440" s="142">
        <v>78.453999999999994</v>
      </c>
      <c r="I440" s="143"/>
      <c r="J440" s="144">
        <f>ROUND(I440*H440,2)</f>
        <v>0</v>
      </c>
      <c r="K440" s="140" t="s">
        <v>356</v>
      </c>
      <c r="L440" s="32"/>
      <c r="M440" s="145" t="s">
        <v>1</v>
      </c>
      <c r="N440" s="146" t="s">
        <v>41</v>
      </c>
      <c r="P440" s="147">
        <f>O440*H440</f>
        <v>0</v>
      </c>
      <c r="Q440" s="147">
        <v>9.4479999999999995E-2</v>
      </c>
      <c r="R440" s="147">
        <f>Q440*H440</f>
        <v>7.4123339199999991</v>
      </c>
      <c r="S440" s="147">
        <v>0</v>
      </c>
      <c r="T440" s="148">
        <f>S440*H440</f>
        <v>0</v>
      </c>
      <c r="AR440" s="149" t="s">
        <v>357</v>
      </c>
      <c r="AT440" s="149" t="s">
        <v>352</v>
      </c>
      <c r="AU440" s="149" t="s">
        <v>86</v>
      </c>
      <c r="AY440" s="17" t="s">
        <v>350</v>
      </c>
      <c r="BE440" s="150">
        <f>IF(N440="základní",J440,0)</f>
        <v>0</v>
      </c>
      <c r="BF440" s="150">
        <f>IF(N440="snížená",J440,0)</f>
        <v>0</v>
      </c>
      <c r="BG440" s="150">
        <f>IF(N440="zákl. přenesená",J440,0)</f>
        <v>0</v>
      </c>
      <c r="BH440" s="150">
        <f>IF(N440="sníž. přenesená",J440,0)</f>
        <v>0</v>
      </c>
      <c r="BI440" s="150">
        <f>IF(N440="nulová",J440,0)</f>
        <v>0</v>
      </c>
      <c r="BJ440" s="17" t="s">
        <v>84</v>
      </c>
      <c r="BK440" s="150">
        <f>ROUND(I440*H440,2)</f>
        <v>0</v>
      </c>
      <c r="BL440" s="17" t="s">
        <v>357</v>
      </c>
      <c r="BM440" s="149" t="s">
        <v>1640</v>
      </c>
    </row>
    <row r="441" spans="2:65" s="1" customFormat="1" ht="19.2">
      <c r="B441" s="32"/>
      <c r="D441" s="151" t="s">
        <v>359</v>
      </c>
      <c r="F441" s="152" t="s">
        <v>1641</v>
      </c>
      <c r="I441" s="153"/>
      <c r="L441" s="32"/>
      <c r="M441" s="154"/>
      <c r="T441" s="56"/>
      <c r="AT441" s="17" t="s">
        <v>359</v>
      </c>
      <c r="AU441" s="17" t="s">
        <v>86</v>
      </c>
    </row>
    <row r="442" spans="2:65" s="14" customFormat="1" ht="10.199999999999999">
      <c r="B442" s="169"/>
      <c r="D442" s="151" t="s">
        <v>361</v>
      </c>
      <c r="E442" s="170" t="s">
        <v>1</v>
      </c>
      <c r="F442" s="171" t="s">
        <v>1642</v>
      </c>
      <c r="H442" s="170" t="s">
        <v>1</v>
      </c>
      <c r="I442" s="172"/>
      <c r="L442" s="169"/>
      <c r="M442" s="173"/>
      <c r="T442" s="174"/>
      <c r="AT442" s="170" t="s">
        <v>361</v>
      </c>
      <c r="AU442" s="170" t="s">
        <v>86</v>
      </c>
      <c r="AV442" s="14" t="s">
        <v>84</v>
      </c>
      <c r="AW442" s="14" t="s">
        <v>32</v>
      </c>
      <c r="AX442" s="14" t="s">
        <v>76</v>
      </c>
      <c r="AY442" s="170" t="s">
        <v>350</v>
      </c>
    </row>
    <row r="443" spans="2:65" s="12" customFormat="1" ht="20.399999999999999">
      <c r="B443" s="155"/>
      <c r="D443" s="151" t="s">
        <v>361</v>
      </c>
      <c r="E443" s="156" t="s">
        <v>1</v>
      </c>
      <c r="F443" s="157" t="s">
        <v>1643</v>
      </c>
      <c r="H443" s="158">
        <v>21.728999999999999</v>
      </c>
      <c r="I443" s="159"/>
      <c r="L443" s="155"/>
      <c r="M443" s="160"/>
      <c r="T443" s="161"/>
      <c r="AT443" s="156" t="s">
        <v>361</v>
      </c>
      <c r="AU443" s="156" t="s">
        <v>86</v>
      </c>
      <c r="AV443" s="12" t="s">
        <v>86</v>
      </c>
      <c r="AW443" s="12" t="s">
        <v>32</v>
      </c>
      <c r="AX443" s="12" t="s">
        <v>76</v>
      </c>
      <c r="AY443" s="156" t="s">
        <v>350</v>
      </c>
    </row>
    <row r="444" spans="2:65" s="12" customFormat="1" ht="20.399999999999999">
      <c r="B444" s="155"/>
      <c r="D444" s="151" t="s">
        <v>361</v>
      </c>
      <c r="E444" s="156" t="s">
        <v>1</v>
      </c>
      <c r="F444" s="157" t="s">
        <v>1644</v>
      </c>
      <c r="H444" s="158">
        <v>39.411999999999999</v>
      </c>
      <c r="I444" s="159"/>
      <c r="L444" s="155"/>
      <c r="M444" s="160"/>
      <c r="T444" s="161"/>
      <c r="AT444" s="156" t="s">
        <v>361</v>
      </c>
      <c r="AU444" s="156" t="s">
        <v>86</v>
      </c>
      <c r="AV444" s="12" t="s">
        <v>86</v>
      </c>
      <c r="AW444" s="12" t="s">
        <v>32</v>
      </c>
      <c r="AX444" s="12" t="s">
        <v>76</v>
      </c>
      <c r="AY444" s="156" t="s">
        <v>350</v>
      </c>
    </row>
    <row r="445" spans="2:65" s="12" customFormat="1" ht="10.199999999999999">
      <c r="B445" s="155"/>
      <c r="D445" s="151" t="s">
        <v>361</v>
      </c>
      <c r="E445" s="156" t="s">
        <v>1</v>
      </c>
      <c r="F445" s="157" t="s">
        <v>1645</v>
      </c>
      <c r="H445" s="158">
        <v>17.312999999999999</v>
      </c>
      <c r="I445" s="159"/>
      <c r="L445" s="155"/>
      <c r="M445" s="160"/>
      <c r="T445" s="161"/>
      <c r="AT445" s="156" t="s">
        <v>361</v>
      </c>
      <c r="AU445" s="156" t="s">
        <v>86</v>
      </c>
      <c r="AV445" s="12" t="s">
        <v>86</v>
      </c>
      <c r="AW445" s="12" t="s">
        <v>32</v>
      </c>
      <c r="AX445" s="12" t="s">
        <v>76</v>
      </c>
      <c r="AY445" s="156" t="s">
        <v>350</v>
      </c>
    </row>
    <row r="446" spans="2:65" s="15" customFormat="1" ht="10.199999999999999">
      <c r="B446" s="175"/>
      <c r="D446" s="151" t="s">
        <v>361</v>
      </c>
      <c r="E446" s="176" t="s">
        <v>1220</v>
      </c>
      <c r="F446" s="177" t="s">
        <v>755</v>
      </c>
      <c r="H446" s="178">
        <v>78.453999999999994</v>
      </c>
      <c r="I446" s="179"/>
      <c r="L446" s="175"/>
      <c r="M446" s="180"/>
      <c r="T446" s="181"/>
      <c r="AT446" s="176" t="s">
        <v>361</v>
      </c>
      <c r="AU446" s="176" t="s">
        <v>86</v>
      </c>
      <c r="AV446" s="15" t="s">
        <v>371</v>
      </c>
      <c r="AW446" s="15" t="s">
        <v>32</v>
      </c>
      <c r="AX446" s="15" t="s">
        <v>84</v>
      </c>
      <c r="AY446" s="176" t="s">
        <v>350</v>
      </c>
    </row>
    <row r="447" spans="2:65" s="1" customFormat="1" ht="24.15" customHeight="1">
      <c r="B447" s="32"/>
      <c r="C447" s="138" t="s">
        <v>918</v>
      </c>
      <c r="D447" s="138" t="s">
        <v>352</v>
      </c>
      <c r="E447" s="139" t="s">
        <v>1646</v>
      </c>
      <c r="F447" s="140" t="s">
        <v>1647</v>
      </c>
      <c r="G447" s="141" t="s">
        <v>355</v>
      </c>
      <c r="H447" s="142">
        <v>18.901</v>
      </c>
      <c r="I447" s="143"/>
      <c r="J447" s="144">
        <f>ROUND(I447*H447,2)</f>
        <v>0</v>
      </c>
      <c r="K447" s="140" t="s">
        <v>356</v>
      </c>
      <c r="L447" s="32"/>
      <c r="M447" s="145" t="s">
        <v>1</v>
      </c>
      <c r="N447" s="146" t="s">
        <v>41</v>
      </c>
      <c r="P447" s="147">
        <f>O447*H447</f>
        <v>0</v>
      </c>
      <c r="Q447" s="147">
        <v>0.11396000000000001</v>
      </c>
      <c r="R447" s="147">
        <f>Q447*H447</f>
        <v>2.1539579600000001</v>
      </c>
      <c r="S447" s="147">
        <v>0</v>
      </c>
      <c r="T447" s="148">
        <f>S447*H447</f>
        <v>0</v>
      </c>
      <c r="AR447" s="149" t="s">
        <v>357</v>
      </c>
      <c r="AT447" s="149" t="s">
        <v>352</v>
      </c>
      <c r="AU447" s="149" t="s">
        <v>86</v>
      </c>
      <c r="AY447" s="17" t="s">
        <v>350</v>
      </c>
      <c r="BE447" s="150">
        <f>IF(N447="základní",J447,0)</f>
        <v>0</v>
      </c>
      <c r="BF447" s="150">
        <f>IF(N447="snížená",J447,0)</f>
        <v>0</v>
      </c>
      <c r="BG447" s="150">
        <f>IF(N447="zákl. přenesená",J447,0)</f>
        <v>0</v>
      </c>
      <c r="BH447" s="150">
        <f>IF(N447="sníž. přenesená",J447,0)</f>
        <v>0</v>
      </c>
      <c r="BI447" s="150">
        <f>IF(N447="nulová",J447,0)</f>
        <v>0</v>
      </c>
      <c r="BJ447" s="17" t="s">
        <v>84</v>
      </c>
      <c r="BK447" s="150">
        <f>ROUND(I447*H447,2)</f>
        <v>0</v>
      </c>
      <c r="BL447" s="17" t="s">
        <v>357</v>
      </c>
      <c r="BM447" s="149" t="s">
        <v>1648</v>
      </c>
    </row>
    <row r="448" spans="2:65" s="1" customFormat="1" ht="19.2">
      <c r="B448" s="32"/>
      <c r="D448" s="151" t="s">
        <v>359</v>
      </c>
      <c r="F448" s="152" t="s">
        <v>1649</v>
      </c>
      <c r="I448" s="153"/>
      <c r="L448" s="32"/>
      <c r="M448" s="154"/>
      <c r="T448" s="56"/>
      <c r="AT448" s="17" t="s">
        <v>359</v>
      </c>
      <c r="AU448" s="17" t="s">
        <v>86</v>
      </c>
    </row>
    <row r="449" spans="2:65" s="14" customFormat="1" ht="10.199999999999999">
      <c r="B449" s="169"/>
      <c r="D449" s="151" t="s">
        <v>361</v>
      </c>
      <c r="E449" s="170" t="s">
        <v>1</v>
      </c>
      <c r="F449" s="171" t="s">
        <v>1650</v>
      </c>
      <c r="H449" s="170" t="s">
        <v>1</v>
      </c>
      <c r="I449" s="172"/>
      <c r="L449" s="169"/>
      <c r="M449" s="173"/>
      <c r="T449" s="174"/>
      <c r="AT449" s="170" t="s">
        <v>361</v>
      </c>
      <c r="AU449" s="170" t="s">
        <v>86</v>
      </c>
      <c r="AV449" s="14" t="s">
        <v>84</v>
      </c>
      <c r="AW449" s="14" t="s">
        <v>32</v>
      </c>
      <c r="AX449" s="14" t="s">
        <v>76</v>
      </c>
      <c r="AY449" s="170" t="s">
        <v>350</v>
      </c>
    </row>
    <row r="450" spans="2:65" s="12" customFormat="1" ht="10.199999999999999">
      <c r="B450" s="155"/>
      <c r="D450" s="151" t="s">
        <v>361</v>
      </c>
      <c r="E450" s="156" t="s">
        <v>1</v>
      </c>
      <c r="F450" s="157" t="s">
        <v>1651</v>
      </c>
      <c r="H450" s="158">
        <v>7.6280000000000001</v>
      </c>
      <c r="I450" s="159"/>
      <c r="L450" s="155"/>
      <c r="M450" s="160"/>
      <c r="T450" s="161"/>
      <c r="AT450" s="156" t="s">
        <v>361</v>
      </c>
      <c r="AU450" s="156" t="s">
        <v>86</v>
      </c>
      <c r="AV450" s="12" t="s">
        <v>86</v>
      </c>
      <c r="AW450" s="12" t="s">
        <v>32</v>
      </c>
      <c r="AX450" s="12" t="s">
        <v>76</v>
      </c>
      <c r="AY450" s="156" t="s">
        <v>350</v>
      </c>
    </row>
    <row r="451" spans="2:65" s="12" customFormat="1" ht="10.199999999999999">
      <c r="B451" s="155"/>
      <c r="D451" s="151" t="s">
        <v>361</v>
      </c>
      <c r="E451" s="156" t="s">
        <v>1</v>
      </c>
      <c r="F451" s="157" t="s">
        <v>1652</v>
      </c>
      <c r="H451" s="158">
        <v>11.273</v>
      </c>
      <c r="I451" s="159"/>
      <c r="L451" s="155"/>
      <c r="M451" s="160"/>
      <c r="T451" s="161"/>
      <c r="AT451" s="156" t="s">
        <v>361</v>
      </c>
      <c r="AU451" s="156" t="s">
        <v>86</v>
      </c>
      <c r="AV451" s="12" t="s">
        <v>86</v>
      </c>
      <c r="AW451" s="12" t="s">
        <v>32</v>
      </c>
      <c r="AX451" s="12" t="s">
        <v>76</v>
      </c>
      <c r="AY451" s="156" t="s">
        <v>350</v>
      </c>
    </row>
    <row r="452" spans="2:65" s="13" customFormat="1" ht="10.199999999999999">
      <c r="B452" s="162"/>
      <c r="D452" s="151" t="s">
        <v>361</v>
      </c>
      <c r="E452" s="163" t="s">
        <v>1222</v>
      </c>
      <c r="F452" s="164" t="s">
        <v>364</v>
      </c>
      <c r="H452" s="165">
        <v>18.901</v>
      </c>
      <c r="I452" s="166"/>
      <c r="L452" s="162"/>
      <c r="M452" s="167"/>
      <c r="T452" s="168"/>
      <c r="AT452" s="163" t="s">
        <v>361</v>
      </c>
      <c r="AU452" s="163" t="s">
        <v>86</v>
      </c>
      <c r="AV452" s="13" t="s">
        <v>357</v>
      </c>
      <c r="AW452" s="13" t="s">
        <v>32</v>
      </c>
      <c r="AX452" s="13" t="s">
        <v>84</v>
      </c>
      <c r="AY452" s="163" t="s">
        <v>350</v>
      </c>
    </row>
    <row r="453" spans="2:65" s="1" customFormat="1" ht="16.5" customHeight="1">
      <c r="B453" s="32"/>
      <c r="C453" s="138" t="s">
        <v>924</v>
      </c>
      <c r="D453" s="138" t="s">
        <v>352</v>
      </c>
      <c r="E453" s="139" t="s">
        <v>1653</v>
      </c>
      <c r="F453" s="140" t="s">
        <v>1654</v>
      </c>
      <c r="G453" s="141" t="s">
        <v>355</v>
      </c>
      <c r="H453" s="142">
        <v>5.58</v>
      </c>
      <c r="I453" s="143"/>
      <c r="J453" s="144">
        <f>ROUND(I453*H453,2)</f>
        <v>0</v>
      </c>
      <c r="K453" s="140" t="s">
        <v>356</v>
      </c>
      <c r="L453" s="32"/>
      <c r="M453" s="145" t="s">
        <v>1</v>
      </c>
      <c r="N453" s="146" t="s">
        <v>41</v>
      </c>
      <c r="P453" s="147">
        <f>O453*H453</f>
        <v>0</v>
      </c>
      <c r="Q453" s="147">
        <v>8.3409999999999998E-2</v>
      </c>
      <c r="R453" s="147">
        <f>Q453*H453</f>
        <v>0.4654278</v>
      </c>
      <c r="S453" s="147">
        <v>0</v>
      </c>
      <c r="T453" s="148">
        <f>S453*H453</f>
        <v>0</v>
      </c>
      <c r="AR453" s="149" t="s">
        <v>357</v>
      </c>
      <c r="AT453" s="149" t="s">
        <v>352</v>
      </c>
      <c r="AU453" s="149" t="s">
        <v>86</v>
      </c>
      <c r="AY453" s="17" t="s">
        <v>350</v>
      </c>
      <c r="BE453" s="150">
        <f>IF(N453="základní",J453,0)</f>
        <v>0</v>
      </c>
      <c r="BF453" s="150">
        <f>IF(N453="snížená",J453,0)</f>
        <v>0</v>
      </c>
      <c r="BG453" s="150">
        <f>IF(N453="zákl. přenesená",J453,0)</f>
        <v>0</v>
      </c>
      <c r="BH453" s="150">
        <f>IF(N453="sníž. přenesená",J453,0)</f>
        <v>0</v>
      </c>
      <c r="BI453" s="150">
        <f>IF(N453="nulová",J453,0)</f>
        <v>0</v>
      </c>
      <c r="BJ453" s="17" t="s">
        <v>84</v>
      </c>
      <c r="BK453" s="150">
        <f>ROUND(I453*H453,2)</f>
        <v>0</v>
      </c>
      <c r="BL453" s="17" t="s">
        <v>357</v>
      </c>
      <c r="BM453" s="149" t="s">
        <v>1655</v>
      </c>
    </row>
    <row r="454" spans="2:65" s="1" customFormat="1" ht="19.2">
      <c r="B454" s="32"/>
      <c r="D454" s="151" t="s">
        <v>359</v>
      </c>
      <c r="F454" s="152" t="s">
        <v>1656</v>
      </c>
      <c r="I454" s="153"/>
      <c r="L454" s="32"/>
      <c r="M454" s="154"/>
      <c r="T454" s="56"/>
      <c r="AT454" s="17" t="s">
        <v>359</v>
      </c>
      <c r="AU454" s="17" t="s">
        <v>86</v>
      </c>
    </row>
    <row r="455" spans="2:65" s="14" customFormat="1" ht="10.199999999999999">
      <c r="B455" s="169"/>
      <c r="D455" s="151" t="s">
        <v>361</v>
      </c>
      <c r="E455" s="170" t="s">
        <v>1</v>
      </c>
      <c r="F455" s="171" t="s">
        <v>1657</v>
      </c>
      <c r="H455" s="170" t="s">
        <v>1</v>
      </c>
      <c r="I455" s="172"/>
      <c r="L455" s="169"/>
      <c r="M455" s="173"/>
      <c r="T455" s="174"/>
      <c r="AT455" s="170" t="s">
        <v>361</v>
      </c>
      <c r="AU455" s="170" t="s">
        <v>86</v>
      </c>
      <c r="AV455" s="14" t="s">
        <v>84</v>
      </c>
      <c r="AW455" s="14" t="s">
        <v>32</v>
      </c>
      <c r="AX455" s="14" t="s">
        <v>76</v>
      </c>
      <c r="AY455" s="170" t="s">
        <v>350</v>
      </c>
    </row>
    <row r="456" spans="2:65" s="12" customFormat="1" ht="10.199999999999999">
      <c r="B456" s="155"/>
      <c r="D456" s="151" t="s">
        <v>361</v>
      </c>
      <c r="E456" s="156" t="s">
        <v>1230</v>
      </c>
      <c r="F456" s="157" t="s">
        <v>1658</v>
      </c>
      <c r="H456" s="158">
        <v>5.58</v>
      </c>
      <c r="I456" s="159"/>
      <c r="L456" s="155"/>
      <c r="M456" s="160"/>
      <c r="T456" s="161"/>
      <c r="AT456" s="156" t="s">
        <v>361</v>
      </c>
      <c r="AU456" s="156" t="s">
        <v>86</v>
      </c>
      <c r="AV456" s="12" t="s">
        <v>86</v>
      </c>
      <c r="AW456" s="12" t="s">
        <v>32</v>
      </c>
      <c r="AX456" s="12" t="s">
        <v>84</v>
      </c>
      <c r="AY456" s="156" t="s">
        <v>350</v>
      </c>
    </row>
    <row r="457" spans="2:65" s="1" customFormat="1" ht="24.15" customHeight="1">
      <c r="B457" s="32"/>
      <c r="C457" s="138" t="s">
        <v>929</v>
      </c>
      <c r="D457" s="138" t="s">
        <v>352</v>
      </c>
      <c r="E457" s="139" t="s">
        <v>1659</v>
      </c>
      <c r="F457" s="140" t="s">
        <v>1660</v>
      </c>
      <c r="G457" s="141" t="s">
        <v>355</v>
      </c>
      <c r="H457" s="142">
        <v>26.015000000000001</v>
      </c>
      <c r="I457" s="143"/>
      <c r="J457" s="144">
        <f>ROUND(I457*H457,2)</f>
        <v>0</v>
      </c>
      <c r="K457" s="140" t="s">
        <v>356</v>
      </c>
      <c r="L457" s="32"/>
      <c r="M457" s="145" t="s">
        <v>1</v>
      </c>
      <c r="N457" s="146" t="s">
        <v>41</v>
      </c>
      <c r="P457" s="147">
        <f>O457*H457</f>
        <v>0</v>
      </c>
      <c r="Q457" s="147">
        <v>7.8499999999999993E-3</v>
      </c>
      <c r="R457" s="147">
        <f>Q457*H457</f>
        <v>0.20421774999999998</v>
      </c>
      <c r="S457" s="147">
        <v>0</v>
      </c>
      <c r="T457" s="148">
        <f>S457*H457</f>
        <v>0</v>
      </c>
      <c r="AR457" s="149" t="s">
        <v>357</v>
      </c>
      <c r="AT457" s="149" t="s">
        <v>352</v>
      </c>
      <c r="AU457" s="149" t="s">
        <v>86</v>
      </c>
      <c r="AY457" s="17" t="s">
        <v>350</v>
      </c>
      <c r="BE457" s="150">
        <f>IF(N457="základní",J457,0)</f>
        <v>0</v>
      </c>
      <c r="BF457" s="150">
        <f>IF(N457="snížená",J457,0)</f>
        <v>0</v>
      </c>
      <c r="BG457" s="150">
        <f>IF(N457="zákl. přenesená",J457,0)</f>
        <v>0</v>
      </c>
      <c r="BH457" s="150">
        <f>IF(N457="sníž. přenesená",J457,0)</f>
        <v>0</v>
      </c>
      <c r="BI457" s="150">
        <f>IF(N457="nulová",J457,0)</f>
        <v>0</v>
      </c>
      <c r="BJ457" s="17" t="s">
        <v>84</v>
      </c>
      <c r="BK457" s="150">
        <f>ROUND(I457*H457,2)</f>
        <v>0</v>
      </c>
      <c r="BL457" s="17" t="s">
        <v>357</v>
      </c>
      <c r="BM457" s="149" t="s">
        <v>1661</v>
      </c>
    </row>
    <row r="458" spans="2:65" s="1" customFormat="1" ht="28.8">
      <c r="B458" s="32"/>
      <c r="D458" s="151" t="s">
        <v>359</v>
      </c>
      <c r="F458" s="152" t="s">
        <v>1662</v>
      </c>
      <c r="I458" s="153"/>
      <c r="L458" s="32"/>
      <c r="M458" s="154"/>
      <c r="T458" s="56"/>
      <c r="AT458" s="17" t="s">
        <v>359</v>
      </c>
      <c r="AU458" s="17" t="s">
        <v>86</v>
      </c>
    </row>
    <row r="459" spans="2:65" s="14" customFormat="1" ht="10.199999999999999">
      <c r="B459" s="169"/>
      <c r="D459" s="151" t="s">
        <v>361</v>
      </c>
      <c r="E459" s="170" t="s">
        <v>1</v>
      </c>
      <c r="F459" s="171" t="s">
        <v>1598</v>
      </c>
      <c r="H459" s="170" t="s">
        <v>1</v>
      </c>
      <c r="I459" s="172"/>
      <c r="L459" s="169"/>
      <c r="M459" s="173"/>
      <c r="T459" s="174"/>
      <c r="AT459" s="170" t="s">
        <v>361</v>
      </c>
      <c r="AU459" s="170" t="s">
        <v>86</v>
      </c>
      <c r="AV459" s="14" t="s">
        <v>84</v>
      </c>
      <c r="AW459" s="14" t="s">
        <v>32</v>
      </c>
      <c r="AX459" s="14" t="s">
        <v>76</v>
      </c>
      <c r="AY459" s="170" t="s">
        <v>350</v>
      </c>
    </row>
    <row r="460" spans="2:65" s="12" customFormat="1" ht="10.199999999999999">
      <c r="B460" s="155"/>
      <c r="D460" s="151" t="s">
        <v>361</v>
      </c>
      <c r="E460" s="156" t="s">
        <v>1</v>
      </c>
      <c r="F460" s="157" t="s">
        <v>1663</v>
      </c>
      <c r="H460" s="158">
        <v>5.0999999999999996</v>
      </c>
      <c r="I460" s="159"/>
      <c r="L460" s="155"/>
      <c r="M460" s="160"/>
      <c r="T460" s="161"/>
      <c r="AT460" s="156" t="s">
        <v>361</v>
      </c>
      <c r="AU460" s="156" t="s">
        <v>86</v>
      </c>
      <c r="AV460" s="12" t="s">
        <v>86</v>
      </c>
      <c r="AW460" s="12" t="s">
        <v>32</v>
      </c>
      <c r="AX460" s="12" t="s">
        <v>76</v>
      </c>
      <c r="AY460" s="156" t="s">
        <v>350</v>
      </c>
    </row>
    <row r="461" spans="2:65" s="14" customFormat="1" ht="10.199999999999999">
      <c r="B461" s="169"/>
      <c r="D461" s="151" t="s">
        <v>361</v>
      </c>
      <c r="E461" s="170" t="s">
        <v>1</v>
      </c>
      <c r="F461" s="171" t="s">
        <v>1530</v>
      </c>
      <c r="H461" s="170" t="s">
        <v>1</v>
      </c>
      <c r="I461" s="172"/>
      <c r="L461" s="169"/>
      <c r="M461" s="173"/>
      <c r="T461" s="174"/>
      <c r="AT461" s="170" t="s">
        <v>361</v>
      </c>
      <c r="AU461" s="170" t="s">
        <v>86</v>
      </c>
      <c r="AV461" s="14" t="s">
        <v>84</v>
      </c>
      <c r="AW461" s="14" t="s">
        <v>32</v>
      </c>
      <c r="AX461" s="14" t="s">
        <v>76</v>
      </c>
      <c r="AY461" s="170" t="s">
        <v>350</v>
      </c>
    </row>
    <row r="462" spans="2:65" s="12" customFormat="1" ht="10.199999999999999">
      <c r="B462" s="155"/>
      <c r="D462" s="151" t="s">
        <v>361</v>
      </c>
      <c r="E462" s="156" t="s">
        <v>1</v>
      </c>
      <c r="F462" s="157" t="s">
        <v>1664</v>
      </c>
      <c r="H462" s="158">
        <v>0.14399999999999999</v>
      </c>
      <c r="I462" s="159"/>
      <c r="L462" s="155"/>
      <c r="M462" s="160"/>
      <c r="T462" s="161"/>
      <c r="AT462" s="156" t="s">
        <v>361</v>
      </c>
      <c r="AU462" s="156" t="s">
        <v>86</v>
      </c>
      <c r="AV462" s="12" t="s">
        <v>86</v>
      </c>
      <c r="AW462" s="12" t="s">
        <v>32</v>
      </c>
      <c r="AX462" s="12" t="s">
        <v>76</v>
      </c>
      <c r="AY462" s="156" t="s">
        <v>350</v>
      </c>
    </row>
    <row r="463" spans="2:65" s="12" customFormat="1" ht="10.199999999999999">
      <c r="B463" s="155"/>
      <c r="D463" s="151" t="s">
        <v>361</v>
      </c>
      <c r="E463" s="156" t="s">
        <v>1</v>
      </c>
      <c r="F463" s="157" t="s">
        <v>1665</v>
      </c>
      <c r="H463" s="158">
        <v>0.312</v>
      </c>
      <c r="I463" s="159"/>
      <c r="L463" s="155"/>
      <c r="M463" s="160"/>
      <c r="T463" s="161"/>
      <c r="AT463" s="156" t="s">
        <v>361</v>
      </c>
      <c r="AU463" s="156" t="s">
        <v>86</v>
      </c>
      <c r="AV463" s="12" t="s">
        <v>86</v>
      </c>
      <c r="AW463" s="12" t="s">
        <v>32</v>
      </c>
      <c r="AX463" s="12" t="s">
        <v>76</v>
      </c>
      <c r="AY463" s="156" t="s">
        <v>350</v>
      </c>
    </row>
    <row r="464" spans="2:65" s="12" customFormat="1" ht="10.199999999999999">
      <c r="B464" s="155"/>
      <c r="D464" s="151" t="s">
        <v>361</v>
      </c>
      <c r="E464" s="156" t="s">
        <v>1</v>
      </c>
      <c r="F464" s="157" t="s">
        <v>1666</v>
      </c>
      <c r="H464" s="158">
        <v>0.12</v>
      </c>
      <c r="I464" s="159"/>
      <c r="L464" s="155"/>
      <c r="M464" s="160"/>
      <c r="T464" s="161"/>
      <c r="AT464" s="156" t="s">
        <v>361</v>
      </c>
      <c r="AU464" s="156" t="s">
        <v>86</v>
      </c>
      <c r="AV464" s="12" t="s">
        <v>86</v>
      </c>
      <c r="AW464" s="12" t="s">
        <v>32</v>
      </c>
      <c r="AX464" s="12" t="s">
        <v>76</v>
      </c>
      <c r="AY464" s="156" t="s">
        <v>350</v>
      </c>
    </row>
    <row r="465" spans="2:51" s="12" customFormat="1" ht="10.199999999999999">
      <c r="B465" s="155"/>
      <c r="D465" s="151" t="s">
        <v>361</v>
      </c>
      <c r="E465" s="156" t="s">
        <v>1</v>
      </c>
      <c r="F465" s="157" t="s">
        <v>1667</v>
      </c>
      <c r="H465" s="158">
        <v>0.16</v>
      </c>
      <c r="I465" s="159"/>
      <c r="L465" s="155"/>
      <c r="M465" s="160"/>
      <c r="T465" s="161"/>
      <c r="AT465" s="156" t="s">
        <v>361</v>
      </c>
      <c r="AU465" s="156" t="s">
        <v>86</v>
      </c>
      <c r="AV465" s="12" t="s">
        <v>86</v>
      </c>
      <c r="AW465" s="12" t="s">
        <v>32</v>
      </c>
      <c r="AX465" s="12" t="s">
        <v>76</v>
      </c>
      <c r="AY465" s="156" t="s">
        <v>350</v>
      </c>
    </row>
    <row r="466" spans="2:51" s="12" customFormat="1" ht="10.199999999999999">
      <c r="B466" s="155"/>
      <c r="D466" s="151" t="s">
        <v>361</v>
      </c>
      <c r="E466" s="156" t="s">
        <v>1</v>
      </c>
      <c r="F466" s="157" t="s">
        <v>1668</v>
      </c>
      <c r="H466" s="158">
        <v>0.26400000000000001</v>
      </c>
      <c r="I466" s="159"/>
      <c r="L466" s="155"/>
      <c r="M466" s="160"/>
      <c r="T466" s="161"/>
      <c r="AT466" s="156" t="s">
        <v>361</v>
      </c>
      <c r="AU466" s="156" t="s">
        <v>86</v>
      </c>
      <c r="AV466" s="12" t="s">
        <v>86</v>
      </c>
      <c r="AW466" s="12" t="s">
        <v>32</v>
      </c>
      <c r="AX466" s="12" t="s">
        <v>76</v>
      </c>
      <c r="AY466" s="156" t="s">
        <v>350</v>
      </c>
    </row>
    <row r="467" spans="2:51" s="12" customFormat="1" ht="10.199999999999999">
      <c r="B467" s="155"/>
      <c r="D467" s="151" t="s">
        <v>361</v>
      </c>
      <c r="E467" s="156" t="s">
        <v>1</v>
      </c>
      <c r="F467" s="157" t="s">
        <v>1669</v>
      </c>
      <c r="H467" s="158">
        <v>8.5999999999999993E-2</v>
      </c>
      <c r="I467" s="159"/>
      <c r="L467" s="155"/>
      <c r="M467" s="160"/>
      <c r="T467" s="161"/>
      <c r="AT467" s="156" t="s">
        <v>361</v>
      </c>
      <c r="AU467" s="156" t="s">
        <v>86</v>
      </c>
      <c r="AV467" s="12" t="s">
        <v>86</v>
      </c>
      <c r="AW467" s="12" t="s">
        <v>32</v>
      </c>
      <c r="AX467" s="12" t="s">
        <v>76</v>
      </c>
      <c r="AY467" s="156" t="s">
        <v>350</v>
      </c>
    </row>
    <row r="468" spans="2:51" s="12" customFormat="1" ht="10.199999999999999">
      <c r="B468" s="155"/>
      <c r="D468" s="151" t="s">
        <v>361</v>
      </c>
      <c r="E468" s="156" t="s">
        <v>1</v>
      </c>
      <c r="F468" s="157" t="s">
        <v>1670</v>
      </c>
      <c r="H468" s="158">
        <v>0.72</v>
      </c>
      <c r="I468" s="159"/>
      <c r="L468" s="155"/>
      <c r="M468" s="160"/>
      <c r="T468" s="161"/>
      <c r="AT468" s="156" t="s">
        <v>361</v>
      </c>
      <c r="AU468" s="156" t="s">
        <v>86</v>
      </c>
      <c r="AV468" s="12" t="s">
        <v>86</v>
      </c>
      <c r="AW468" s="12" t="s">
        <v>32</v>
      </c>
      <c r="AX468" s="12" t="s">
        <v>76</v>
      </c>
      <c r="AY468" s="156" t="s">
        <v>350</v>
      </c>
    </row>
    <row r="469" spans="2:51" s="12" customFormat="1" ht="10.199999999999999">
      <c r="B469" s="155"/>
      <c r="D469" s="151" t="s">
        <v>361</v>
      </c>
      <c r="E469" s="156" t="s">
        <v>1</v>
      </c>
      <c r="F469" s="157" t="s">
        <v>1671</v>
      </c>
      <c r="H469" s="158">
        <v>0.47199999999999998</v>
      </c>
      <c r="I469" s="159"/>
      <c r="L469" s="155"/>
      <c r="M469" s="160"/>
      <c r="T469" s="161"/>
      <c r="AT469" s="156" t="s">
        <v>361</v>
      </c>
      <c r="AU469" s="156" t="s">
        <v>86</v>
      </c>
      <c r="AV469" s="12" t="s">
        <v>86</v>
      </c>
      <c r="AW469" s="12" t="s">
        <v>32</v>
      </c>
      <c r="AX469" s="12" t="s">
        <v>76</v>
      </c>
      <c r="AY469" s="156" t="s">
        <v>350</v>
      </c>
    </row>
    <row r="470" spans="2:51" s="12" customFormat="1" ht="10.199999999999999">
      <c r="B470" s="155"/>
      <c r="D470" s="151" t="s">
        <v>361</v>
      </c>
      <c r="E470" s="156" t="s">
        <v>1</v>
      </c>
      <c r="F470" s="157" t="s">
        <v>1672</v>
      </c>
      <c r="H470" s="158">
        <v>0.432</v>
      </c>
      <c r="I470" s="159"/>
      <c r="L470" s="155"/>
      <c r="M470" s="160"/>
      <c r="T470" s="161"/>
      <c r="AT470" s="156" t="s">
        <v>361</v>
      </c>
      <c r="AU470" s="156" t="s">
        <v>86</v>
      </c>
      <c r="AV470" s="12" t="s">
        <v>86</v>
      </c>
      <c r="AW470" s="12" t="s">
        <v>32</v>
      </c>
      <c r="AX470" s="12" t="s">
        <v>76</v>
      </c>
      <c r="AY470" s="156" t="s">
        <v>350</v>
      </c>
    </row>
    <row r="471" spans="2:51" s="12" customFormat="1" ht="10.199999999999999">
      <c r="B471" s="155"/>
      <c r="D471" s="151" t="s">
        <v>361</v>
      </c>
      <c r="E471" s="156" t="s">
        <v>1</v>
      </c>
      <c r="F471" s="157" t="s">
        <v>1673</v>
      </c>
      <c r="H471" s="158">
        <v>0.432</v>
      </c>
      <c r="I471" s="159"/>
      <c r="L471" s="155"/>
      <c r="M471" s="160"/>
      <c r="T471" s="161"/>
      <c r="AT471" s="156" t="s">
        <v>361</v>
      </c>
      <c r="AU471" s="156" t="s">
        <v>86</v>
      </c>
      <c r="AV471" s="12" t="s">
        <v>86</v>
      </c>
      <c r="AW471" s="12" t="s">
        <v>32</v>
      </c>
      <c r="AX471" s="12" t="s">
        <v>76</v>
      </c>
      <c r="AY471" s="156" t="s">
        <v>350</v>
      </c>
    </row>
    <row r="472" spans="2:51" s="12" customFormat="1" ht="10.199999999999999">
      <c r="B472" s="155"/>
      <c r="D472" s="151" t="s">
        <v>361</v>
      </c>
      <c r="E472" s="156" t="s">
        <v>1</v>
      </c>
      <c r="F472" s="157" t="s">
        <v>1674</v>
      </c>
      <c r="H472" s="158">
        <v>0.57599999999999996</v>
      </c>
      <c r="I472" s="159"/>
      <c r="L472" s="155"/>
      <c r="M472" s="160"/>
      <c r="T472" s="161"/>
      <c r="AT472" s="156" t="s">
        <v>361</v>
      </c>
      <c r="AU472" s="156" t="s">
        <v>86</v>
      </c>
      <c r="AV472" s="12" t="s">
        <v>86</v>
      </c>
      <c r="AW472" s="12" t="s">
        <v>32</v>
      </c>
      <c r="AX472" s="12" t="s">
        <v>76</v>
      </c>
      <c r="AY472" s="156" t="s">
        <v>350</v>
      </c>
    </row>
    <row r="473" spans="2:51" s="12" customFormat="1" ht="10.199999999999999">
      <c r="B473" s="155"/>
      <c r="D473" s="151" t="s">
        <v>361</v>
      </c>
      <c r="E473" s="156" t="s">
        <v>1</v>
      </c>
      <c r="F473" s="157" t="s">
        <v>1675</v>
      </c>
      <c r="H473" s="158">
        <v>0.46800000000000003</v>
      </c>
      <c r="I473" s="159"/>
      <c r="L473" s="155"/>
      <c r="M473" s="160"/>
      <c r="T473" s="161"/>
      <c r="AT473" s="156" t="s">
        <v>361</v>
      </c>
      <c r="AU473" s="156" t="s">
        <v>86</v>
      </c>
      <c r="AV473" s="12" t="s">
        <v>86</v>
      </c>
      <c r="AW473" s="12" t="s">
        <v>32</v>
      </c>
      <c r="AX473" s="12" t="s">
        <v>76</v>
      </c>
      <c r="AY473" s="156" t="s">
        <v>350</v>
      </c>
    </row>
    <row r="474" spans="2:51" s="12" customFormat="1" ht="10.199999999999999">
      <c r="B474" s="155"/>
      <c r="D474" s="151" t="s">
        <v>361</v>
      </c>
      <c r="E474" s="156" t="s">
        <v>1</v>
      </c>
      <c r="F474" s="157" t="s">
        <v>1676</v>
      </c>
      <c r="H474" s="158">
        <v>0.41399999999999998</v>
      </c>
      <c r="I474" s="159"/>
      <c r="L474" s="155"/>
      <c r="M474" s="160"/>
      <c r="T474" s="161"/>
      <c r="AT474" s="156" t="s">
        <v>361</v>
      </c>
      <c r="AU474" s="156" t="s">
        <v>86</v>
      </c>
      <c r="AV474" s="12" t="s">
        <v>86</v>
      </c>
      <c r="AW474" s="12" t="s">
        <v>32</v>
      </c>
      <c r="AX474" s="12" t="s">
        <v>76</v>
      </c>
      <c r="AY474" s="156" t="s">
        <v>350</v>
      </c>
    </row>
    <row r="475" spans="2:51" s="12" customFormat="1" ht="10.199999999999999">
      <c r="B475" s="155"/>
      <c r="D475" s="151" t="s">
        <v>361</v>
      </c>
      <c r="E475" s="156" t="s">
        <v>1</v>
      </c>
      <c r="F475" s="157" t="s">
        <v>1677</v>
      </c>
      <c r="H475" s="158">
        <v>0.45</v>
      </c>
      <c r="I475" s="159"/>
      <c r="L475" s="155"/>
      <c r="M475" s="160"/>
      <c r="T475" s="161"/>
      <c r="AT475" s="156" t="s">
        <v>361</v>
      </c>
      <c r="AU475" s="156" t="s">
        <v>86</v>
      </c>
      <c r="AV475" s="12" t="s">
        <v>86</v>
      </c>
      <c r="AW475" s="12" t="s">
        <v>32</v>
      </c>
      <c r="AX475" s="12" t="s">
        <v>76</v>
      </c>
      <c r="AY475" s="156" t="s">
        <v>350</v>
      </c>
    </row>
    <row r="476" spans="2:51" s="12" customFormat="1" ht="10.199999999999999">
      <c r="B476" s="155"/>
      <c r="D476" s="151" t="s">
        <v>361</v>
      </c>
      <c r="E476" s="156" t="s">
        <v>1</v>
      </c>
      <c r="F476" s="157" t="s">
        <v>1678</v>
      </c>
      <c r="H476" s="158">
        <v>0.54</v>
      </c>
      <c r="I476" s="159"/>
      <c r="L476" s="155"/>
      <c r="M476" s="160"/>
      <c r="T476" s="161"/>
      <c r="AT476" s="156" t="s">
        <v>361</v>
      </c>
      <c r="AU476" s="156" t="s">
        <v>86</v>
      </c>
      <c r="AV476" s="12" t="s">
        <v>86</v>
      </c>
      <c r="AW476" s="12" t="s">
        <v>32</v>
      </c>
      <c r="AX476" s="12" t="s">
        <v>76</v>
      </c>
      <c r="AY476" s="156" t="s">
        <v>350</v>
      </c>
    </row>
    <row r="477" spans="2:51" s="12" customFormat="1" ht="10.199999999999999">
      <c r="B477" s="155"/>
      <c r="D477" s="151" t="s">
        <v>361</v>
      </c>
      <c r="E477" s="156" t="s">
        <v>1</v>
      </c>
      <c r="F477" s="157" t="s">
        <v>1679</v>
      </c>
      <c r="H477" s="158">
        <v>0.56899999999999995</v>
      </c>
      <c r="I477" s="159"/>
      <c r="L477" s="155"/>
      <c r="M477" s="160"/>
      <c r="T477" s="161"/>
      <c r="AT477" s="156" t="s">
        <v>361</v>
      </c>
      <c r="AU477" s="156" t="s">
        <v>86</v>
      </c>
      <c r="AV477" s="12" t="s">
        <v>86</v>
      </c>
      <c r="AW477" s="12" t="s">
        <v>32</v>
      </c>
      <c r="AX477" s="12" t="s">
        <v>76</v>
      </c>
      <c r="AY477" s="156" t="s">
        <v>350</v>
      </c>
    </row>
    <row r="478" spans="2:51" s="12" customFormat="1" ht="10.199999999999999">
      <c r="B478" s="155"/>
      <c r="D478" s="151" t="s">
        <v>361</v>
      </c>
      <c r="E478" s="156" t="s">
        <v>1</v>
      </c>
      <c r="F478" s="157" t="s">
        <v>1680</v>
      </c>
      <c r="H478" s="158">
        <v>0.504</v>
      </c>
      <c r="I478" s="159"/>
      <c r="L478" s="155"/>
      <c r="M478" s="160"/>
      <c r="T478" s="161"/>
      <c r="AT478" s="156" t="s">
        <v>361</v>
      </c>
      <c r="AU478" s="156" t="s">
        <v>86</v>
      </c>
      <c r="AV478" s="12" t="s">
        <v>86</v>
      </c>
      <c r="AW478" s="12" t="s">
        <v>32</v>
      </c>
      <c r="AX478" s="12" t="s">
        <v>76</v>
      </c>
      <c r="AY478" s="156" t="s">
        <v>350</v>
      </c>
    </row>
    <row r="479" spans="2:51" s="12" customFormat="1" ht="10.199999999999999">
      <c r="B479" s="155"/>
      <c r="D479" s="151" t="s">
        <v>361</v>
      </c>
      <c r="E479" s="156" t="s">
        <v>1</v>
      </c>
      <c r="F479" s="157" t="s">
        <v>1681</v>
      </c>
      <c r="H479" s="158">
        <v>0.55800000000000005</v>
      </c>
      <c r="I479" s="159"/>
      <c r="L479" s="155"/>
      <c r="M479" s="160"/>
      <c r="T479" s="161"/>
      <c r="AT479" s="156" t="s">
        <v>361</v>
      </c>
      <c r="AU479" s="156" t="s">
        <v>86</v>
      </c>
      <c r="AV479" s="12" t="s">
        <v>86</v>
      </c>
      <c r="AW479" s="12" t="s">
        <v>32</v>
      </c>
      <c r="AX479" s="12" t="s">
        <v>76</v>
      </c>
      <c r="AY479" s="156" t="s">
        <v>350</v>
      </c>
    </row>
    <row r="480" spans="2:51" s="12" customFormat="1" ht="10.199999999999999">
      <c r="B480" s="155"/>
      <c r="D480" s="151" t="s">
        <v>361</v>
      </c>
      <c r="E480" s="156" t="s">
        <v>1</v>
      </c>
      <c r="F480" s="157" t="s">
        <v>1682</v>
      </c>
      <c r="H480" s="158">
        <v>0.504</v>
      </c>
      <c r="I480" s="159"/>
      <c r="L480" s="155"/>
      <c r="M480" s="160"/>
      <c r="T480" s="161"/>
      <c r="AT480" s="156" t="s">
        <v>361</v>
      </c>
      <c r="AU480" s="156" t="s">
        <v>86</v>
      </c>
      <c r="AV480" s="12" t="s">
        <v>86</v>
      </c>
      <c r="AW480" s="12" t="s">
        <v>32</v>
      </c>
      <c r="AX480" s="12" t="s">
        <v>76</v>
      </c>
      <c r="AY480" s="156" t="s">
        <v>350</v>
      </c>
    </row>
    <row r="481" spans="2:51" s="12" customFormat="1" ht="10.199999999999999">
      <c r="B481" s="155"/>
      <c r="D481" s="151" t="s">
        <v>361</v>
      </c>
      <c r="E481" s="156" t="s">
        <v>1</v>
      </c>
      <c r="F481" s="157" t="s">
        <v>1683</v>
      </c>
      <c r="H481" s="158">
        <v>0.378</v>
      </c>
      <c r="I481" s="159"/>
      <c r="L481" s="155"/>
      <c r="M481" s="160"/>
      <c r="T481" s="161"/>
      <c r="AT481" s="156" t="s">
        <v>361</v>
      </c>
      <c r="AU481" s="156" t="s">
        <v>86</v>
      </c>
      <c r="AV481" s="12" t="s">
        <v>86</v>
      </c>
      <c r="AW481" s="12" t="s">
        <v>32</v>
      </c>
      <c r="AX481" s="12" t="s">
        <v>76</v>
      </c>
      <c r="AY481" s="156" t="s">
        <v>350</v>
      </c>
    </row>
    <row r="482" spans="2:51" s="12" customFormat="1" ht="10.199999999999999">
      <c r="B482" s="155"/>
      <c r="D482" s="151" t="s">
        <v>361</v>
      </c>
      <c r="E482" s="156" t="s">
        <v>1</v>
      </c>
      <c r="F482" s="157" t="s">
        <v>1684</v>
      </c>
      <c r="H482" s="158">
        <v>0.64400000000000002</v>
      </c>
      <c r="I482" s="159"/>
      <c r="L482" s="155"/>
      <c r="M482" s="160"/>
      <c r="T482" s="161"/>
      <c r="AT482" s="156" t="s">
        <v>361</v>
      </c>
      <c r="AU482" s="156" t="s">
        <v>86</v>
      </c>
      <c r="AV482" s="12" t="s">
        <v>86</v>
      </c>
      <c r="AW482" s="12" t="s">
        <v>32</v>
      </c>
      <c r="AX482" s="12" t="s">
        <v>76</v>
      </c>
      <c r="AY482" s="156" t="s">
        <v>350</v>
      </c>
    </row>
    <row r="483" spans="2:51" s="12" customFormat="1" ht="10.199999999999999">
      <c r="B483" s="155"/>
      <c r="D483" s="151" t="s">
        <v>361</v>
      </c>
      <c r="E483" s="156" t="s">
        <v>1</v>
      </c>
      <c r="F483" s="157" t="s">
        <v>1685</v>
      </c>
      <c r="H483" s="158">
        <v>0.68799999999999994</v>
      </c>
      <c r="I483" s="159"/>
      <c r="L483" s="155"/>
      <c r="M483" s="160"/>
      <c r="T483" s="161"/>
      <c r="AT483" s="156" t="s">
        <v>361</v>
      </c>
      <c r="AU483" s="156" t="s">
        <v>86</v>
      </c>
      <c r="AV483" s="12" t="s">
        <v>86</v>
      </c>
      <c r="AW483" s="12" t="s">
        <v>32</v>
      </c>
      <c r="AX483" s="12" t="s">
        <v>76</v>
      </c>
      <c r="AY483" s="156" t="s">
        <v>350</v>
      </c>
    </row>
    <row r="484" spans="2:51" s="12" customFormat="1" ht="10.199999999999999">
      <c r="B484" s="155"/>
      <c r="D484" s="151" t="s">
        <v>361</v>
      </c>
      <c r="E484" s="156" t="s">
        <v>1</v>
      </c>
      <c r="F484" s="157" t="s">
        <v>1686</v>
      </c>
      <c r="H484" s="158">
        <v>0.61899999999999999</v>
      </c>
      <c r="I484" s="159"/>
      <c r="L484" s="155"/>
      <c r="M484" s="160"/>
      <c r="T484" s="161"/>
      <c r="AT484" s="156" t="s">
        <v>361</v>
      </c>
      <c r="AU484" s="156" t="s">
        <v>86</v>
      </c>
      <c r="AV484" s="12" t="s">
        <v>86</v>
      </c>
      <c r="AW484" s="12" t="s">
        <v>32</v>
      </c>
      <c r="AX484" s="12" t="s">
        <v>76</v>
      </c>
      <c r="AY484" s="156" t="s">
        <v>350</v>
      </c>
    </row>
    <row r="485" spans="2:51" s="12" customFormat="1" ht="10.199999999999999">
      <c r="B485" s="155"/>
      <c r="D485" s="151" t="s">
        <v>361</v>
      </c>
      <c r="E485" s="156" t="s">
        <v>1</v>
      </c>
      <c r="F485" s="157" t="s">
        <v>1687</v>
      </c>
      <c r="H485" s="158">
        <v>0.88600000000000001</v>
      </c>
      <c r="I485" s="159"/>
      <c r="L485" s="155"/>
      <c r="M485" s="160"/>
      <c r="T485" s="161"/>
      <c r="AT485" s="156" t="s">
        <v>361</v>
      </c>
      <c r="AU485" s="156" t="s">
        <v>86</v>
      </c>
      <c r="AV485" s="12" t="s">
        <v>86</v>
      </c>
      <c r="AW485" s="12" t="s">
        <v>32</v>
      </c>
      <c r="AX485" s="12" t="s">
        <v>76</v>
      </c>
      <c r="AY485" s="156" t="s">
        <v>350</v>
      </c>
    </row>
    <row r="486" spans="2:51" s="12" customFormat="1" ht="10.199999999999999">
      <c r="B486" s="155"/>
      <c r="D486" s="151" t="s">
        <v>361</v>
      </c>
      <c r="E486" s="156" t="s">
        <v>1</v>
      </c>
      <c r="F486" s="157" t="s">
        <v>1688</v>
      </c>
      <c r="H486" s="158">
        <v>0.58699999999999997</v>
      </c>
      <c r="I486" s="159"/>
      <c r="L486" s="155"/>
      <c r="M486" s="160"/>
      <c r="T486" s="161"/>
      <c r="AT486" s="156" t="s">
        <v>361</v>
      </c>
      <c r="AU486" s="156" t="s">
        <v>86</v>
      </c>
      <c r="AV486" s="12" t="s">
        <v>86</v>
      </c>
      <c r="AW486" s="12" t="s">
        <v>32</v>
      </c>
      <c r="AX486" s="12" t="s">
        <v>76</v>
      </c>
      <c r="AY486" s="156" t="s">
        <v>350</v>
      </c>
    </row>
    <row r="487" spans="2:51" s="12" customFormat="1" ht="10.199999999999999">
      <c r="B487" s="155"/>
      <c r="D487" s="151" t="s">
        <v>361</v>
      </c>
      <c r="E487" s="156" t="s">
        <v>1</v>
      </c>
      <c r="F487" s="157" t="s">
        <v>1689</v>
      </c>
      <c r="H487" s="158">
        <v>2.58</v>
      </c>
      <c r="I487" s="159"/>
      <c r="L487" s="155"/>
      <c r="M487" s="160"/>
      <c r="T487" s="161"/>
      <c r="AT487" s="156" t="s">
        <v>361</v>
      </c>
      <c r="AU487" s="156" t="s">
        <v>86</v>
      </c>
      <c r="AV487" s="12" t="s">
        <v>86</v>
      </c>
      <c r="AW487" s="12" t="s">
        <v>32</v>
      </c>
      <c r="AX487" s="12" t="s">
        <v>76</v>
      </c>
      <c r="AY487" s="156" t="s">
        <v>350</v>
      </c>
    </row>
    <row r="488" spans="2:51" s="14" customFormat="1" ht="10.199999999999999">
      <c r="B488" s="169"/>
      <c r="D488" s="151" t="s">
        <v>361</v>
      </c>
      <c r="E488" s="170" t="s">
        <v>1</v>
      </c>
      <c r="F488" s="171" t="s">
        <v>1536</v>
      </c>
      <c r="H488" s="170" t="s">
        <v>1</v>
      </c>
      <c r="I488" s="172"/>
      <c r="L488" s="169"/>
      <c r="M488" s="173"/>
      <c r="T488" s="174"/>
      <c r="AT488" s="170" t="s">
        <v>361</v>
      </c>
      <c r="AU488" s="170" t="s">
        <v>86</v>
      </c>
      <c r="AV488" s="14" t="s">
        <v>84</v>
      </c>
      <c r="AW488" s="14" t="s">
        <v>32</v>
      </c>
      <c r="AX488" s="14" t="s">
        <v>76</v>
      </c>
      <c r="AY488" s="170" t="s">
        <v>350</v>
      </c>
    </row>
    <row r="489" spans="2:51" s="12" customFormat="1" ht="10.199999999999999">
      <c r="B489" s="155"/>
      <c r="D489" s="151" t="s">
        <v>361</v>
      </c>
      <c r="E489" s="156" t="s">
        <v>1</v>
      </c>
      <c r="F489" s="157" t="s">
        <v>1673</v>
      </c>
      <c r="H489" s="158">
        <v>0.432</v>
      </c>
      <c r="I489" s="159"/>
      <c r="L489" s="155"/>
      <c r="M489" s="160"/>
      <c r="T489" s="161"/>
      <c r="AT489" s="156" t="s">
        <v>361</v>
      </c>
      <c r="AU489" s="156" t="s">
        <v>86</v>
      </c>
      <c r="AV489" s="12" t="s">
        <v>86</v>
      </c>
      <c r="AW489" s="12" t="s">
        <v>32</v>
      </c>
      <c r="AX489" s="12" t="s">
        <v>76</v>
      </c>
      <c r="AY489" s="156" t="s">
        <v>350</v>
      </c>
    </row>
    <row r="490" spans="2:51" s="12" customFormat="1" ht="10.199999999999999">
      <c r="B490" s="155"/>
      <c r="D490" s="151" t="s">
        <v>361</v>
      </c>
      <c r="E490" s="156" t="s">
        <v>1</v>
      </c>
      <c r="F490" s="157" t="s">
        <v>1684</v>
      </c>
      <c r="H490" s="158">
        <v>0.64400000000000002</v>
      </c>
      <c r="I490" s="159"/>
      <c r="L490" s="155"/>
      <c r="M490" s="160"/>
      <c r="T490" s="161"/>
      <c r="AT490" s="156" t="s">
        <v>361</v>
      </c>
      <c r="AU490" s="156" t="s">
        <v>86</v>
      </c>
      <c r="AV490" s="12" t="s">
        <v>86</v>
      </c>
      <c r="AW490" s="12" t="s">
        <v>32</v>
      </c>
      <c r="AX490" s="12" t="s">
        <v>76</v>
      </c>
      <c r="AY490" s="156" t="s">
        <v>350</v>
      </c>
    </row>
    <row r="491" spans="2:51" s="12" customFormat="1" ht="10.199999999999999">
      <c r="B491" s="155"/>
      <c r="D491" s="151" t="s">
        <v>361</v>
      </c>
      <c r="E491" s="156" t="s">
        <v>1</v>
      </c>
      <c r="F491" s="157" t="s">
        <v>1690</v>
      </c>
      <c r="H491" s="158">
        <v>0.48599999999999999</v>
      </c>
      <c r="I491" s="159"/>
      <c r="L491" s="155"/>
      <c r="M491" s="160"/>
      <c r="T491" s="161"/>
      <c r="AT491" s="156" t="s">
        <v>361</v>
      </c>
      <c r="AU491" s="156" t="s">
        <v>86</v>
      </c>
      <c r="AV491" s="12" t="s">
        <v>86</v>
      </c>
      <c r="AW491" s="12" t="s">
        <v>32</v>
      </c>
      <c r="AX491" s="12" t="s">
        <v>76</v>
      </c>
      <c r="AY491" s="156" t="s">
        <v>350</v>
      </c>
    </row>
    <row r="492" spans="2:51" s="12" customFormat="1" ht="10.199999999999999">
      <c r="B492" s="155"/>
      <c r="D492" s="151" t="s">
        <v>361</v>
      </c>
      <c r="E492" s="156" t="s">
        <v>1</v>
      </c>
      <c r="F492" s="157" t="s">
        <v>1691</v>
      </c>
      <c r="H492" s="158">
        <v>0.497</v>
      </c>
      <c r="I492" s="159"/>
      <c r="L492" s="155"/>
      <c r="M492" s="160"/>
      <c r="T492" s="161"/>
      <c r="AT492" s="156" t="s">
        <v>361</v>
      </c>
      <c r="AU492" s="156" t="s">
        <v>86</v>
      </c>
      <c r="AV492" s="12" t="s">
        <v>86</v>
      </c>
      <c r="AW492" s="12" t="s">
        <v>32</v>
      </c>
      <c r="AX492" s="12" t="s">
        <v>76</v>
      </c>
      <c r="AY492" s="156" t="s">
        <v>350</v>
      </c>
    </row>
    <row r="493" spans="2:51" s="12" customFormat="1" ht="10.199999999999999">
      <c r="B493" s="155"/>
      <c r="D493" s="151" t="s">
        <v>361</v>
      </c>
      <c r="E493" s="156" t="s">
        <v>1</v>
      </c>
      <c r="F493" s="157" t="s">
        <v>1692</v>
      </c>
      <c r="H493" s="158">
        <v>0.60799999999999998</v>
      </c>
      <c r="I493" s="159"/>
      <c r="L493" s="155"/>
      <c r="M493" s="160"/>
      <c r="T493" s="161"/>
      <c r="AT493" s="156" t="s">
        <v>361</v>
      </c>
      <c r="AU493" s="156" t="s">
        <v>86</v>
      </c>
      <c r="AV493" s="12" t="s">
        <v>86</v>
      </c>
      <c r="AW493" s="12" t="s">
        <v>32</v>
      </c>
      <c r="AX493" s="12" t="s">
        <v>76</v>
      </c>
      <c r="AY493" s="156" t="s">
        <v>350</v>
      </c>
    </row>
    <row r="494" spans="2:51" s="12" customFormat="1" ht="10.199999999999999">
      <c r="B494" s="155"/>
      <c r="D494" s="151" t="s">
        <v>361</v>
      </c>
      <c r="E494" s="156" t="s">
        <v>1</v>
      </c>
      <c r="F494" s="157" t="s">
        <v>1693</v>
      </c>
      <c r="H494" s="158">
        <v>0.46800000000000003</v>
      </c>
      <c r="I494" s="159"/>
      <c r="L494" s="155"/>
      <c r="M494" s="160"/>
      <c r="T494" s="161"/>
      <c r="AT494" s="156" t="s">
        <v>361</v>
      </c>
      <c r="AU494" s="156" t="s">
        <v>86</v>
      </c>
      <c r="AV494" s="12" t="s">
        <v>86</v>
      </c>
      <c r="AW494" s="12" t="s">
        <v>32</v>
      </c>
      <c r="AX494" s="12" t="s">
        <v>76</v>
      </c>
      <c r="AY494" s="156" t="s">
        <v>350</v>
      </c>
    </row>
    <row r="495" spans="2:51" s="12" customFormat="1" ht="10.199999999999999">
      <c r="B495" s="155"/>
      <c r="D495" s="151" t="s">
        <v>361</v>
      </c>
      <c r="E495" s="156" t="s">
        <v>1</v>
      </c>
      <c r="F495" s="157" t="s">
        <v>1694</v>
      </c>
      <c r="H495" s="158">
        <v>0.48599999999999999</v>
      </c>
      <c r="I495" s="159"/>
      <c r="L495" s="155"/>
      <c r="M495" s="160"/>
      <c r="T495" s="161"/>
      <c r="AT495" s="156" t="s">
        <v>361</v>
      </c>
      <c r="AU495" s="156" t="s">
        <v>86</v>
      </c>
      <c r="AV495" s="12" t="s">
        <v>86</v>
      </c>
      <c r="AW495" s="12" t="s">
        <v>32</v>
      </c>
      <c r="AX495" s="12" t="s">
        <v>76</v>
      </c>
      <c r="AY495" s="156" t="s">
        <v>350</v>
      </c>
    </row>
    <row r="496" spans="2:51" s="12" customFormat="1" ht="10.199999999999999">
      <c r="B496" s="155"/>
      <c r="D496" s="151" t="s">
        <v>361</v>
      </c>
      <c r="E496" s="156" t="s">
        <v>1</v>
      </c>
      <c r="F496" s="157" t="s">
        <v>1695</v>
      </c>
      <c r="H496" s="158">
        <v>0.54</v>
      </c>
      <c r="I496" s="159"/>
      <c r="L496" s="155"/>
      <c r="M496" s="160"/>
      <c r="T496" s="161"/>
      <c r="AT496" s="156" t="s">
        <v>361</v>
      </c>
      <c r="AU496" s="156" t="s">
        <v>86</v>
      </c>
      <c r="AV496" s="12" t="s">
        <v>86</v>
      </c>
      <c r="AW496" s="12" t="s">
        <v>32</v>
      </c>
      <c r="AX496" s="12" t="s">
        <v>76</v>
      </c>
      <c r="AY496" s="156" t="s">
        <v>350</v>
      </c>
    </row>
    <row r="497" spans="2:65" s="14" customFormat="1" ht="10.199999999999999">
      <c r="B497" s="169"/>
      <c r="D497" s="151" t="s">
        <v>361</v>
      </c>
      <c r="E497" s="170" t="s">
        <v>1</v>
      </c>
      <c r="F497" s="171" t="s">
        <v>1524</v>
      </c>
      <c r="H497" s="170" t="s">
        <v>1</v>
      </c>
      <c r="I497" s="172"/>
      <c r="L497" s="169"/>
      <c r="M497" s="173"/>
      <c r="T497" s="174"/>
      <c r="AT497" s="170" t="s">
        <v>361</v>
      </c>
      <c r="AU497" s="170" t="s">
        <v>86</v>
      </c>
      <c r="AV497" s="14" t="s">
        <v>84</v>
      </c>
      <c r="AW497" s="14" t="s">
        <v>32</v>
      </c>
      <c r="AX497" s="14" t="s">
        <v>76</v>
      </c>
      <c r="AY497" s="170" t="s">
        <v>350</v>
      </c>
    </row>
    <row r="498" spans="2:65" s="12" customFormat="1" ht="10.199999999999999">
      <c r="B498" s="155"/>
      <c r="D498" s="151" t="s">
        <v>361</v>
      </c>
      <c r="E498" s="156" t="s">
        <v>1</v>
      </c>
      <c r="F498" s="157" t="s">
        <v>1696</v>
      </c>
      <c r="H498" s="158">
        <v>7.1999999999999995E-2</v>
      </c>
      <c r="I498" s="159"/>
      <c r="L498" s="155"/>
      <c r="M498" s="160"/>
      <c r="T498" s="161"/>
      <c r="AT498" s="156" t="s">
        <v>361</v>
      </c>
      <c r="AU498" s="156" t="s">
        <v>86</v>
      </c>
      <c r="AV498" s="12" t="s">
        <v>86</v>
      </c>
      <c r="AW498" s="12" t="s">
        <v>32</v>
      </c>
      <c r="AX498" s="12" t="s">
        <v>76</v>
      </c>
      <c r="AY498" s="156" t="s">
        <v>350</v>
      </c>
    </row>
    <row r="499" spans="2:65" s="12" customFormat="1" ht="10.199999999999999">
      <c r="B499" s="155"/>
      <c r="D499" s="151" t="s">
        <v>361</v>
      </c>
      <c r="E499" s="156" t="s">
        <v>1</v>
      </c>
      <c r="F499" s="157" t="s">
        <v>1697</v>
      </c>
      <c r="H499" s="158">
        <v>0.08</v>
      </c>
      <c r="I499" s="159"/>
      <c r="L499" s="155"/>
      <c r="M499" s="160"/>
      <c r="T499" s="161"/>
      <c r="AT499" s="156" t="s">
        <v>361</v>
      </c>
      <c r="AU499" s="156" t="s">
        <v>86</v>
      </c>
      <c r="AV499" s="12" t="s">
        <v>86</v>
      </c>
      <c r="AW499" s="12" t="s">
        <v>32</v>
      </c>
      <c r="AX499" s="12" t="s">
        <v>76</v>
      </c>
      <c r="AY499" s="156" t="s">
        <v>350</v>
      </c>
    </row>
    <row r="500" spans="2:65" s="12" customFormat="1" ht="10.199999999999999">
      <c r="B500" s="155"/>
      <c r="D500" s="151" t="s">
        <v>361</v>
      </c>
      <c r="E500" s="156" t="s">
        <v>1</v>
      </c>
      <c r="F500" s="157" t="s">
        <v>1694</v>
      </c>
      <c r="H500" s="158">
        <v>0.48599999999999999</v>
      </c>
      <c r="I500" s="159"/>
      <c r="L500" s="155"/>
      <c r="M500" s="160"/>
      <c r="T500" s="161"/>
      <c r="AT500" s="156" t="s">
        <v>361</v>
      </c>
      <c r="AU500" s="156" t="s">
        <v>86</v>
      </c>
      <c r="AV500" s="12" t="s">
        <v>86</v>
      </c>
      <c r="AW500" s="12" t="s">
        <v>32</v>
      </c>
      <c r="AX500" s="12" t="s">
        <v>76</v>
      </c>
      <c r="AY500" s="156" t="s">
        <v>350</v>
      </c>
    </row>
    <row r="501" spans="2:65" s="12" customFormat="1" ht="10.199999999999999">
      <c r="B501" s="155"/>
      <c r="D501" s="151" t="s">
        <v>361</v>
      </c>
      <c r="E501" s="156" t="s">
        <v>1</v>
      </c>
      <c r="F501" s="157" t="s">
        <v>1695</v>
      </c>
      <c r="H501" s="158">
        <v>0.54</v>
      </c>
      <c r="I501" s="159"/>
      <c r="L501" s="155"/>
      <c r="M501" s="160"/>
      <c r="T501" s="161"/>
      <c r="AT501" s="156" t="s">
        <v>361</v>
      </c>
      <c r="AU501" s="156" t="s">
        <v>86</v>
      </c>
      <c r="AV501" s="12" t="s">
        <v>86</v>
      </c>
      <c r="AW501" s="12" t="s">
        <v>32</v>
      </c>
      <c r="AX501" s="12" t="s">
        <v>76</v>
      </c>
      <c r="AY501" s="156" t="s">
        <v>350</v>
      </c>
    </row>
    <row r="502" spans="2:65" s="12" customFormat="1" ht="10.199999999999999">
      <c r="B502" s="155"/>
      <c r="D502" s="151" t="s">
        <v>361</v>
      </c>
      <c r="E502" s="156" t="s">
        <v>1</v>
      </c>
      <c r="F502" s="157" t="s">
        <v>1698</v>
      </c>
      <c r="H502" s="158">
        <v>0.55100000000000005</v>
      </c>
      <c r="I502" s="159"/>
      <c r="L502" s="155"/>
      <c r="M502" s="160"/>
      <c r="T502" s="161"/>
      <c r="AT502" s="156" t="s">
        <v>361</v>
      </c>
      <c r="AU502" s="156" t="s">
        <v>86</v>
      </c>
      <c r="AV502" s="12" t="s">
        <v>86</v>
      </c>
      <c r="AW502" s="12" t="s">
        <v>32</v>
      </c>
      <c r="AX502" s="12" t="s">
        <v>76</v>
      </c>
      <c r="AY502" s="156" t="s">
        <v>350</v>
      </c>
    </row>
    <row r="503" spans="2:65" s="12" customFormat="1" ht="10.199999999999999">
      <c r="B503" s="155"/>
      <c r="D503" s="151" t="s">
        <v>361</v>
      </c>
      <c r="E503" s="156" t="s">
        <v>1</v>
      </c>
      <c r="F503" s="157" t="s">
        <v>1699</v>
      </c>
      <c r="H503" s="158">
        <v>0.91800000000000004</v>
      </c>
      <c r="I503" s="159"/>
      <c r="L503" s="155"/>
      <c r="M503" s="160"/>
      <c r="T503" s="161"/>
      <c r="AT503" s="156" t="s">
        <v>361</v>
      </c>
      <c r="AU503" s="156" t="s">
        <v>86</v>
      </c>
      <c r="AV503" s="12" t="s">
        <v>86</v>
      </c>
      <c r="AW503" s="12" t="s">
        <v>32</v>
      </c>
      <c r="AX503" s="12" t="s">
        <v>76</v>
      </c>
      <c r="AY503" s="156" t="s">
        <v>350</v>
      </c>
    </row>
    <row r="504" spans="2:65" s="13" customFormat="1" ht="10.199999999999999">
      <c r="B504" s="162"/>
      <c r="D504" s="151" t="s">
        <v>361</v>
      </c>
      <c r="E504" s="163" t="s">
        <v>1</v>
      </c>
      <c r="F504" s="164" t="s">
        <v>364</v>
      </c>
      <c r="H504" s="165">
        <v>26.015000000000001</v>
      </c>
      <c r="I504" s="166"/>
      <c r="L504" s="162"/>
      <c r="M504" s="167"/>
      <c r="T504" s="168"/>
      <c r="AT504" s="163" t="s">
        <v>361</v>
      </c>
      <c r="AU504" s="163" t="s">
        <v>86</v>
      </c>
      <c r="AV504" s="13" t="s">
        <v>357</v>
      </c>
      <c r="AW504" s="13" t="s">
        <v>32</v>
      </c>
      <c r="AX504" s="13" t="s">
        <v>84</v>
      </c>
      <c r="AY504" s="163" t="s">
        <v>350</v>
      </c>
    </row>
    <row r="505" spans="2:65" s="11" customFormat="1" ht="22.8" customHeight="1">
      <c r="B505" s="126"/>
      <c r="D505" s="127" t="s">
        <v>75</v>
      </c>
      <c r="E505" s="136" t="s">
        <v>357</v>
      </c>
      <c r="F505" s="136" t="s">
        <v>1700</v>
      </c>
      <c r="I505" s="129"/>
      <c r="J505" s="137">
        <f>BK505</f>
        <v>0</v>
      </c>
      <c r="L505" s="126"/>
      <c r="M505" s="131"/>
      <c r="P505" s="132">
        <f>SUM(P506:P809)</f>
        <v>0</v>
      </c>
      <c r="R505" s="132">
        <f>SUM(R506:R809)</f>
        <v>262.93171572000006</v>
      </c>
      <c r="T505" s="133">
        <f>SUM(T506:T809)</f>
        <v>0</v>
      </c>
      <c r="AR505" s="127" t="s">
        <v>84</v>
      </c>
      <c r="AT505" s="134" t="s">
        <v>75</v>
      </c>
      <c r="AU505" s="134" t="s">
        <v>84</v>
      </c>
      <c r="AY505" s="127" t="s">
        <v>350</v>
      </c>
      <c r="BK505" s="135">
        <f>SUM(BK506:BK809)</f>
        <v>0</v>
      </c>
    </row>
    <row r="506" spans="2:65" s="1" customFormat="1" ht="16.5" customHeight="1">
      <c r="B506" s="32"/>
      <c r="C506" s="138" t="s">
        <v>937</v>
      </c>
      <c r="D506" s="138" t="s">
        <v>352</v>
      </c>
      <c r="E506" s="139" t="s">
        <v>1701</v>
      </c>
      <c r="F506" s="140" t="s">
        <v>1702</v>
      </c>
      <c r="G506" s="141" t="s">
        <v>374</v>
      </c>
      <c r="H506" s="142">
        <v>11.551</v>
      </c>
      <c r="I506" s="143"/>
      <c r="J506" s="144">
        <f>ROUND(I506*H506,2)</f>
        <v>0</v>
      </c>
      <c r="K506" s="140" t="s">
        <v>356</v>
      </c>
      <c r="L506" s="32"/>
      <c r="M506" s="145" t="s">
        <v>1</v>
      </c>
      <c r="N506" s="146" t="s">
        <v>41</v>
      </c>
      <c r="P506" s="147">
        <f>O506*H506</f>
        <v>0</v>
      </c>
      <c r="Q506" s="147">
        <v>2.5020099999999998</v>
      </c>
      <c r="R506" s="147">
        <f>Q506*H506</f>
        <v>28.90071751</v>
      </c>
      <c r="S506" s="147">
        <v>0</v>
      </c>
      <c r="T506" s="148">
        <f>S506*H506</f>
        <v>0</v>
      </c>
      <c r="AR506" s="149" t="s">
        <v>357</v>
      </c>
      <c r="AT506" s="149" t="s">
        <v>352</v>
      </c>
      <c r="AU506" s="149" t="s">
        <v>86</v>
      </c>
      <c r="AY506" s="17" t="s">
        <v>350</v>
      </c>
      <c r="BE506" s="150">
        <f>IF(N506="základní",J506,0)</f>
        <v>0</v>
      </c>
      <c r="BF506" s="150">
        <f>IF(N506="snížená",J506,0)</f>
        <v>0</v>
      </c>
      <c r="BG506" s="150">
        <f>IF(N506="zákl. přenesená",J506,0)</f>
        <v>0</v>
      </c>
      <c r="BH506" s="150">
        <f>IF(N506="sníž. přenesená",J506,0)</f>
        <v>0</v>
      </c>
      <c r="BI506" s="150">
        <f>IF(N506="nulová",J506,0)</f>
        <v>0</v>
      </c>
      <c r="BJ506" s="17" t="s">
        <v>84</v>
      </c>
      <c r="BK506" s="150">
        <f>ROUND(I506*H506,2)</f>
        <v>0</v>
      </c>
      <c r="BL506" s="17" t="s">
        <v>357</v>
      </c>
      <c r="BM506" s="149" t="s">
        <v>1703</v>
      </c>
    </row>
    <row r="507" spans="2:65" s="1" customFormat="1" ht="28.8">
      <c r="B507" s="32"/>
      <c r="D507" s="151" t="s">
        <v>359</v>
      </c>
      <c r="F507" s="152" t="s">
        <v>1704</v>
      </c>
      <c r="I507" s="153"/>
      <c r="L507" s="32"/>
      <c r="M507" s="154"/>
      <c r="T507" s="56"/>
      <c r="AT507" s="17" t="s">
        <v>359</v>
      </c>
      <c r="AU507" s="17" t="s">
        <v>86</v>
      </c>
    </row>
    <row r="508" spans="2:65" s="12" customFormat="1" ht="10.199999999999999">
      <c r="B508" s="155"/>
      <c r="D508" s="151" t="s">
        <v>361</v>
      </c>
      <c r="E508" s="156" t="s">
        <v>1</v>
      </c>
      <c r="F508" s="157" t="s">
        <v>1705</v>
      </c>
      <c r="H508" s="158">
        <v>6.2539999999999996</v>
      </c>
      <c r="I508" s="159"/>
      <c r="L508" s="155"/>
      <c r="M508" s="160"/>
      <c r="T508" s="161"/>
      <c r="AT508" s="156" t="s">
        <v>361</v>
      </c>
      <c r="AU508" s="156" t="s">
        <v>86</v>
      </c>
      <c r="AV508" s="12" t="s">
        <v>86</v>
      </c>
      <c r="AW508" s="12" t="s">
        <v>32</v>
      </c>
      <c r="AX508" s="12" t="s">
        <v>76</v>
      </c>
      <c r="AY508" s="156" t="s">
        <v>350</v>
      </c>
    </row>
    <row r="509" spans="2:65" s="12" customFormat="1" ht="20.399999999999999">
      <c r="B509" s="155"/>
      <c r="D509" s="151" t="s">
        <v>361</v>
      </c>
      <c r="E509" s="156" t="s">
        <v>1</v>
      </c>
      <c r="F509" s="157" t="s">
        <v>1706</v>
      </c>
      <c r="H509" s="158">
        <v>4.851</v>
      </c>
      <c r="I509" s="159"/>
      <c r="L509" s="155"/>
      <c r="M509" s="160"/>
      <c r="T509" s="161"/>
      <c r="AT509" s="156" t="s">
        <v>361</v>
      </c>
      <c r="AU509" s="156" t="s">
        <v>86</v>
      </c>
      <c r="AV509" s="12" t="s">
        <v>86</v>
      </c>
      <c r="AW509" s="12" t="s">
        <v>32</v>
      </c>
      <c r="AX509" s="12" t="s">
        <v>76</v>
      </c>
      <c r="AY509" s="156" t="s">
        <v>350</v>
      </c>
    </row>
    <row r="510" spans="2:65" s="12" customFormat="1" ht="20.399999999999999">
      <c r="B510" s="155"/>
      <c r="D510" s="151" t="s">
        <v>361</v>
      </c>
      <c r="E510" s="156" t="s">
        <v>1</v>
      </c>
      <c r="F510" s="157" t="s">
        <v>1707</v>
      </c>
      <c r="H510" s="158">
        <v>0.44600000000000001</v>
      </c>
      <c r="I510" s="159"/>
      <c r="L510" s="155"/>
      <c r="M510" s="160"/>
      <c r="T510" s="161"/>
      <c r="AT510" s="156" t="s">
        <v>361</v>
      </c>
      <c r="AU510" s="156" t="s">
        <v>86</v>
      </c>
      <c r="AV510" s="12" t="s">
        <v>86</v>
      </c>
      <c r="AW510" s="12" t="s">
        <v>32</v>
      </c>
      <c r="AX510" s="12" t="s">
        <v>76</v>
      </c>
      <c r="AY510" s="156" t="s">
        <v>350</v>
      </c>
    </row>
    <row r="511" spans="2:65" s="13" customFormat="1" ht="10.199999999999999">
      <c r="B511" s="162"/>
      <c r="D511" s="151" t="s">
        <v>361</v>
      </c>
      <c r="E511" s="163" t="s">
        <v>1</v>
      </c>
      <c r="F511" s="164" t="s">
        <v>364</v>
      </c>
      <c r="H511" s="165">
        <v>11.551</v>
      </c>
      <c r="I511" s="166"/>
      <c r="L511" s="162"/>
      <c r="M511" s="167"/>
      <c r="T511" s="168"/>
      <c r="AT511" s="163" t="s">
        <v>361</v>
      </c>
      <c r="AU511" s="163" t="s">
        <v>86</v>
      </c>
      <c r="AV511" s="13" t="s">
        <v>357</v>
      </c>
      <c r="AW511" s="13" t="s">
        <v>32</v>
      </c>
      <c r="AX511" s="13" t="s">
        <v>84</v>
      </c>
      <c r="AY511" s="163" t="s">
        <v>350</v>
      </c>
    </row>
    <row r="512" spans="2:65" s="1" customFormat="1" ht="24.15" customHeight="1">
      <c r="B512" s="32"/>
      <c r="C512" s="138" t="s">
        <v>943</v>
      </c>
      <c r="D512" s="138" t="s">
        <v>352</v>
      </c>
      <c r="E512" s="139" t="s">
        <v>1708</v>
      </c>
      <c r="F512" s="140" t="s">
        <v>1709</v>
      </c>
      <c r="G512" s="141" t="s">
        <v>355</v>
      </c>
      <c r="H512" s="142">
        <v>61.2</v>
      </c>
      <c r="I512" s="143"/>
      <c r="J512" s="144">
        <f>ROUND(I512*H512,2)</f>
        <v>0</v>
      </c>
      <c r="K512" s="140" t="s">
        <v>356</v>
      </c>
      <c r="L512" s="32"/>
      <c r="M512" s="145" t="s">
        <v>1</v>
      </c>
      <c r="N512" s="146" t="s">
        <v>41</v>
      </c>
      <c r="P512" s="147">
        <f>O512*H512</f>
        <v>0</v>
      </c>
      <c r="Q512" s="147">
        <v>5.3299999999999997E-3</v>
      </c>
      <c r="R512" s="147">
        <f>Q512*H512</f>
        <v>0.32619599999999999</v>
      </c>
      <c r="S512" s="147">
        <v>0</v>
      </c>
      <c r="T512" s="148">
        <f>S512*H512</f>
        <v>0</v>
      </c>
      <c r="AR512" s="149" t="s">
        <v>357</v>
      </c>
      <c r="AT512" s="149" t="s">
        <v>352</v>
      </c>
      <c r="AU512" s="149" t="s">
        <v>86</v>
      </c>
      <c r="AY512" s="17" t="s">
        <v>350</v>
      </c>
      <c r="BE512" s="150">
        <f>IF(N512="základní",J512,0)</f>
        <v>0</v>
      </c>
      <c r="BF512" s="150">
        <f>IF(N512="snížená",J512,0)</f>
        <v>0</v>
      </c>
      <c r="BG512" s="150">
        <f>IF(N512="zákl. přenesená",J512,0)</f>
        <v>0</v>
      </c>
      <c r="BH512" s="150">
        <f>IF(N512="sníž. přenesená",J512,0)</f>
        <v>0</v>
      </c>
      <c r="BI512" s="150">
        <f>IF(N512="nulová",J512,0)</f>
        <v>0</v>
      </c>
      <c r="BJ512" s="17" t="s">
        <v>84</v>
      </c>
      <c r="BK512" s="150">
        <f>ROUND(I512*H512,2)</f>
        <v>0</v>
      </c>
      <c r="BL512" s="17" t="s">
        <v>357</v>
      </c>
      <c r="BM512" s="149" t="s">
        <v>1710</v>
      </c>
    </row>
    <row r="513" spans="2:65" s="1" customFormat="1" ht="19.2">
      <c r="B513" s="32"/>
      <c r="D513" s="151" t="s">
        <v>359</v>
      </c>
      <c r="F513" s="152" t="s">
        <v>1711</v>
      </c>
      <c r="I513" s="153"/>
      <c r="L513" s="32"/>
      <c r="M513" s="154"/>
      <c r="T513" s="56"/>
      <c r="AT513" s="17" t="s">
        <v>359</v>
      </c>
      <c r="AU513" s="17" t="s">
        <v>86</v>
      </c>
    </row>
    <row r="514" spans="2:65" s="12" customFormat="1" ht="20.399999999999999">
      <c r="B514" s="155"/>
      <c r="D514" s="151" t="s">
        <v>361</v>
      </c>
      <c r="E514" s="156" t="s">
        <v>1</v>
      </c>
      <c r="F514" s="157" t="s">
        <v>1712</v>
      </c>
      <c r="H514" s="158">
        <v>33.225000000000001</v>
      </c>
      <c r="I514" s="159"/>
      <c r="L514" s="155"/>
      <c r="M514" s="160"/>
      <c r="T514" s="161"/>
      <c r="AT514" s="156" t="s">
        <v>361</v>
      </c>
      <c r="AU514" s="156" t="s">
        <v>86</v>
      </c>
      <c r="AV514" s="12" t="s">
        <v>86</v>
      </c>
      <c r="AW514" s="12" t="s">
        <v>32</v>
      </c>
      <c r="AX514" s="12" t="s">
        <v>76</v>
      </c>
      <c r="AY514" s="156" t="s">
        <v>350</v>
      </c>
    </row>
    <row r="515" spans="2:65" s="12" customFormat="1" ht="20.399999999999999">
      <c r="B515" s="155"/>
      <c r="D515" s="151" t="s">
        <v>361</v>
      </c>
      <c r="E515" s="156" t="s">
        <v>1</v>
      </c>
      <c r="F515" s="157" t="s">
        <v>1713</v>
      </c>
      <c r="H515" s="158">
        <v>24.254999999999999</v>
      </c>
      <c r="I515" s="159"/>
      <c r="L515" s="155"/>
      <c r="M515" s="160"/>
      <c r="T515" s="161"/>
      <c r="AT515" s="156" t="s">
        <v>361</v>
      </c>
      <c r="AU515" s="156" t="s">
        <v>86</v>
      </c>
      <c r="AV515" s="12" t="s">
        <v>86</v>
      </c>
      <c r="AW515" s="12" t="s">
        <v>32</v>
      </c>
      <c r="AX515" s="12" t="s">
        <v>76</v>
      </c>
      <c r="AY515" s="156" t="s">
        <v>350</v>
      </c>
    </row>
    <row r="516" spans="2:65" s="12" customFormat="1" ht="20.399999999999999">
      <c r="B516" s="155"/>
      <c r="D516" s="151" t="s">
        <v>361</v>
      </c>
      <c r="E516" s="156" t="s">
        <v>1</v>
      </c>
      <c r="F516" s="157" t="s">
        <v>1714</v>
      </c>
      <c r="H516" s="158">
        <v>3.72</v>
      </c>
      <c r="I516" s="159"/>
      <c r="L516" s="155"/>
      <c r="M516" s="160"/>
      <c r="T516" s="161"/>
      <c r="AT516" s="156" t="s">
        <v>361</v>
      </c>
      <c r="AU516" s="156" t="s">
        <v>86</v>
      </c>
      <c r="AV516" s="12" t="s">
        <v>86</v>
      </c>
      <c r="AW516" s="12" t="s">
        <v>32</v>
      </c>
      <c r="AX516" s="12" t="s">
        <v>76</v>
      </c>
      <c r="AY516" s="156" t="s">
        <v>350</v>
      </c>
    </row>
    <row r="517" spans="2:65" s="13" customFormat="1" ht="10.199999999999999">
      <c r="B517" s="162"/>
      <c r="D517" s="151" t="s">
        <v>361</v>
      </c>
      <c r="E517" s="163" t="s">
        <v>1</v>
      </c>
      <c r="F517" s="164" t="s">
        <v>364</v>
      </c>
      <c r="H517" s="165">
        <v>61.2</v>
      </c>
      <c r="I517" s="166"/>
      <c r="L517" s="162"/>
      <c r="M517" s="167"/>
      <c r="T517" s="168"/>
      <c r="AT517" s="163" t="s">
        <v>361</v>
      </c>
      <c r="AU517" s="163" t="s">
        <v>86</v>
      </c>
      <c r="AV517" s="13" t="s">
        <v>357</v>
      </c>
      <c r="AW517" s="13" t="s">
        <v>32</v>
      </c>
      <c r="AX517" s="13" t="s">
        <v>84</v>
      </c>
      <c r="AY517" s="163" t="s">
        <v>350</v>
      </c>
    </row>
    <row r="518" spans="2:65" s="1" customFormat="1" ht="24.15" customHeight="1">
      <c r="B518" s="32"/>
      <c r="C518" s="138" t="s">
        <v>950</v>
      </c>
      <c r="D518" s="138" t="s">
        <v>352</v>
      </c>
      <c r="E518" s="139" t="s">
        <v>1715</v>
      </c>
      <c r="F518" s="140" t="s">
        <v>1716</v>
      </c>
      <c r="G518" s="141" t="s">
        <v>355</v>
      </c>
      <c r="H518" s="142">
        <v>61.2</v>
      </c>
      <c r="I518" s="143"/>
      <c r="J518" s="144">
        <f>ROUND(I518*H518,2)</f>
        <v>0</v>
      </c>
      <c r="K518" s="140" t="s">
        <v>356</v>
      </c>
      <c r="L518" s="32"/>
      <c r="M518" s="145" t="s">
        <v>1</v>
      </c>
      <c r="N518" s="146" t="s">
        <v>41</v>
      </c>
      <c r="P518" s="147">
        <f>O518*H518</f>
        <v>0</v>
      </c>
      <c r="Q518" s="147">
        <v>0</v>
      </c>
      <c r="R518" s="147">
        <f>Q518*H518</f>
        <v>0</v>
      </c>
      <c r="S518" s="147">
        <v>0</v>
      </c>
      <c r="T518" s="148">
        <f>S518*H518</f>
        <v>0</v>
      </c>
      <c r="AR518" s="149" t="s">
        <v>357</v>
      </c>
      <c r="AT518" s="149" t="s">
        <v>352</v>
      </c>
      <c r="AU518" s="149" t="s">
        <v>86</v>
      </c>
      <c r="AY518" s="17" t="s">
        <v>350</v>
      </c>
      <c r="BE518" s="150">
        <f>IF(N518="základní",J518,0)</f>
        <v>0</v>
      </c>
      <c r="BF518" s="150">
        <f>IF(N518="snížená",J518,0)</f>
        <v>0</v>
      </c>
      <c r="BG518" s="150">
        <f>IF(N518="zákl. přenesená",J518,0)</f>
        <v>0</v>
      </c>
      <c r="BH518" s="150">
        <f>IF(N518="sníž. přenesená",J518,0)</f>
        <v>0</v>
      </c>
      <c r="BI518" s="150">
        <f>IF(N518="nulová",J518,0)</f>
        <v>0</v>
      </c>
      <c r="BJ518" s="17" t="s">
        <v>84</v>
      </c>
      <c r="BK518" s="150">
        <f>ROUND(I518*H518,2)</f>
        <v>0</v>
      </c>
      <c r="BL518" s="17" t="s">
        <v>357</v>
      </c>
      <c r="BM518" s="149" t="s">
        <v>1717</v>
      </c>
    </row>
    <row r="519" spans="2:65" s="1" customFormat="1" ht="19.2">
      <c r="B519" s="32"/>
      <c r="D519" s="151" t="s">
        <v>359</v>
      </c>
      <c r="F519" s="152" t="s">
        <v>1718</v>
      </c>
      <c r="I519" s="153"/>
      <c r="L519" s="32"/>
      <c r="M519" s="154"/>
      <c r="T519" s="56"/>
      <c r="AT519" s="17" t="s">
        <v>359</v>
      </c>
      <c r="AU519" s="17" t="s">
        <v>86</v>
      </c>
    </row>
    <row r="520" spans="2:65" s="1" customFormat="1" ht="24.15" customHeight="1">
      <c r="B520" s="32"/>
      <c r="C520" s="138" t="s">
        <v>964</v>
      </c>
      <c r="D520" s="138" t="s">
        <v>352</v>
      </c>
      <c r="E520" s="139" t="s">
        <v>1719</v>
      </c>
      <c r="F520" s="140" t="s">
        <v>1720</v>
      </c>
      <c r="G520" s="141" t="s">
        <v>355</v>
      </c>
      <c r="H520" s="142">
        <v>52.533999999999999</v>
      </c>
      <c r="I520" s="143"/>
      <c r="J520" s="144">
        <f>ROUND(I520*H520,2)</f>
        <v>0</v>
      </c>
      <c r="K520" s="140" t="s">
        <v>356</v>
      </c>
      <c r="L520" s="32"/>
      <c r="M520" s="145" t="s">
        <v>1</v>
      </c>
      <c r="N520" s="146" t="s">
        <v>41</v>
      </c>
      <c r="P520" s="147">
        <f>O520*H520</f>
        <v>0</v>
      </c>
      <c r="Q520" s="147">
        <v>8.8000000000000003E-4</v>
      </c>
      <c r="R520" s="147">
        <f>Q520*H520</f>
        <v>4.6229920000000001E-2</v>
      </c>
      <c r="S520" s="147">
        <v>0</v>
      </c>
      <c r="T520" s="148">
        <f>S520*H520</f>
        <v>0</v>
      </c>
      <c r="AR520" s="149" t="s">
        <v>357</v>
      </c>
      <c r="AT520" s="149" t="s">
        <v>352</v>
      </c>
      <c r="AU520" s="149" t="s">
        <v>86</v>
      </c>
      <c r="AY520" s="17" t="s">
        <v>350</v>
      </c>
      <c r="BE520" s="150">
        <f>IF(N520="základní",J520,0)</f>
        <v>0</v>
      </c>
      <c r="BF520" s="150">
        <f>IF(N520="snížená",J520,0)</f>
        <v>0</v>
      </c>
      <c r="BG520" s="150">
        <f>IF(N520="zákl. přenesená",J520,0)</f>
        <v>0</v>
      </c>
      <c r="BH520" s="150">
        <f>IF(N520="sníž. přenesená",J520,0)</f>
        <v>0</v>
      </c>
      <c r="BI520" s="150">
        <f>IF(N520="nulová",J520,0)</f>
        <v>0</v>
      </c>
      <c r="BJ520" s="17" t="s">
        <v>84</v>
      </c>
      <c r="BK520" s="150">
        <f>ROUND(I520*H520,2)</f>
        <v>0</v>
      </c>
      <c r="BL520" s="17" t="s">
        <v>357</v>
      </c>
      <c r="BM520" s="149" t="s">
        <v>1721</v>
      </c>
    </row>
    <row r="521" spans="2:65" s="1" customFormat="1" ht="19.2">
      <c r="B521" s="32"/>
      <c r="D521" s="151" t="s">
        <v>359</v>
      </c>
      <c r="F521" s="152" t="s">
        <v>1722</v>
      </c>
      <c r="I521" s="153"/>
      <c r="L521" s="32"/>
      <c r="M521" s="154"/>
      <c r="T521" s="56"/>
      <c r="AT521" s="17" t="s">
        <v>359</v>
      </c>
      <c r="AU521" s="17" t="s">
        <v>86</v>
      </c>
    </row>
    <row r="522" spans="2:65" s="12" customFormat="1" ht="10.199999999999999">
      <c r="B522" s="155"/>
      <c r="D522" s="151" t="s">
        <v>361</v>
      </c>
      <c r="E522" s="156" t="s">
        <v>1</v>
      </c>
      <c r="F522" s="157" t="s">
        <v>1723</v>
      </c>
      <c r="H522" s="158">
        <v>24.559000000000001</v>
      </c>
      <c r="I522" s="159"/>
      <c r="L522" s="155"/>
      <c r="M522" s="160"/>
      <c r="T522" s="161"/>
      <c r="AT522" s="156" t="s">
        <v>361</v>
      </c>
      <c r="AU522" s="156" t="s">
        <v>86</v>
      </c>
      <c r="AV522" s="12" t="s">
        <v>86</v>
      </c>
      <c r="AW522" s="12" t="s">
        <v>32</v>
      </c>
      <c r="AX522" s="12" t="s">
        <v>76</v>
      </c>
      <c r="AY522" s="156" t="s">
        <v>350</v>
      </c>
    </row>
    <row r="523" spans="2:65" s="12" customFormat="1" ht="20.399999999999999">
      <c r="B523" s="155"/>
      <c r="D523" s="151" t="s">
        <v>361</v>
      </c>
      <c r="E523" s="156" t="s">
        <v>1</v>
      </c>
      <c r="F523" s="157" t="s">
        <v>1713</v>
      </c>
      <c r="H523" s="158">
        <v>24.254999999999999</v>
      </c>
      <c r="I523" s="159"/>
      <c r="L523" s="155"/>
      <c r="M523" s="160"/>
      <c r="T523" s="161"/>
      <c r="AT523" s="156" t="s">
        <v>361</v>
      </c>
      <c r="AU523" s="156" t="s">
        <v>86</v>
      </c>
      <c r="AV523" s="12" t="s">
        <v>86</v>
      </c>
      <c r="AW523" s="12" t="s">
        <v>32</v>
      </c>
      <c r="AX523" s="12" t="s">
        <v>76</v>
      </c>
      <c r="AY523" s="156" t="s">
        <v>350</v>
      </c>
    </row>
    <row r="524" spans="2:65" s="12" customFormat="1" ht="20.399999999999999">
      <c r="B524" s="155"/>
      <c r="D524" s="151" t="s">
        <v>361</v>
      </c>
      <c r="E524" s="156" t="s">
        <v>1</v>
      </c>
      <c r="F524" s="157" t="s">
        <v>1714</v>
      </c>
      <c r="H524" s="158">
        <v>3.72</v>
      </c>
      <c r="I524" s="159"/>
      <c r="L524" s="155"/>
      <c r="M524" s="160"/>
      <c r="T524" s="161"/>
      <c r="AT524" s="156" t="s">
        <v>361</v>
      </c>
      <c r="AU524" s="156" t="s">
        <v>86</v>
      </c>
      <c r="AV524" s="12" t="s">
        <v>86</v>
      </c>
      <c r="AW524" s="12" t="s">
        <v>32</v>
      </c>
      <c r="AX524" s="12" t="s">
        <v>76</v>
      </c>
      <c r="AY524" s="156" t="s">
        <v>350</v>
      </c>
    </row>
    <row r="525" spans="2:65" s="13" customFormat="1" ht="10.199999999999999">
      <c r="B525" s="162"/>
      <c r="D525" s="151" t="s">
        <v>361</v>
      </c>
      <c r="E525" s="163" t="s">
        <v>1</v>
      </c>
      <c r="F525" s="164" t="s">
        <v>364</v>
      </c>
      <c r="H525" s="165">
        <v>52.533999999999999</v>
      </c>
      <c r="I525" s="166"/>
      <c r="L525" s="162"/>
      <c r="M525" s="167"/>
      <c r="T525" s="168"/>
      <c r="AT525" s="163" t="s">
        <v>361</v>
      </c>
      <c r="AU525" s="163" t="s">
        <v>86</v>
      </c>
      <c r="AV525" s="13" t="s">
        <v>357</v>
      </c>
      <c r="AW525" s="13" t="s">
        <v>32</v>
      </c>
      <c r="AX525" s="13" t="s">
        <v>84</v>
      </c>
      <c r="AY525" s="163" t="s">
        <v>350</v>
      </c>
    </row>
    <row r="526" spans="2:65" s="1" customFormat="1" ht="24.15" customHeight="1">
      <c r="B526" s="32"/>
      <c r="C526" s="138" t="s">
        <v>974</v>
      </c>
      <c r="D526" s="138" t="s">
        <v>352</v>
      </c>
      <c r="E526" s="139" t="s">
        <v>1724</v>
      </c>
      <c r="F526" s="140" t="s">
        <v>1725</v>
      </c>
      <c r="G526" s="141" t="s">
        <v>355</v>
      </c>
      <c r="H526" s="142">
        <v>52.533999999999999</v>
      </c>
      <c r="I526" s="143"/>
      <c r="J526" s="144">
        <f>ROUND(I526*H526,2)</f>
        <v>0</v>
      </c>
      <c r="K526" s="140" t="s">
        <v>356</v>
      </c>
      <c r="L526" s="32"/>
      <c r="M526" s="145" t="s">
        <v>1</v>
      </c>
      <c r="N526" s="146" t="s">
        <v>41</v>
      </c>
      <c r="P526" s="147">
        <f>O526*H526</f>
        <v>0</v>
      </c>
      <c r="Q526" s="147">
        <v>0</v>
      </c>
      <c r="R526" s="147">
        <f>Q526*H526</f>
        <v>0</v>
      </c>
      <c r="S526" s="147">
        <v>0</v>
      </c>
      <c r="T526" s="148">
        <f>S526*H526</f>
        <v>0</v>
      </c>
      <c r="AR526" s="149" t="s">
        <v>357</v>
      </c>
      <c r="AT526" s="149" t="s">
        <v>352</v>
      </c>
      <c r="AU526" s="149" t="s">
        <v>86</v>
      </c>
      <c r="AY526" s="17" t="s">
        <v>350</v>
      </c>
      <c r="BE526" s="150">
        <f>IF(N526="základní",J526,0)</f>
        <v>0</v>
      </c>
      <c r="BF526" s="150">
        <f>IF(N526="snížená",J526,0)</f>
        <v>0</v>
      </c>
      <c r="BG526" s="150">
        <f>IF(N526="zákl. přenesená",J526,0)</f>
        <v>0</v>
      </c>
      <c r="BH526" s="150">
        <f>IF(N526="sníž. přenesená",J526,0)</f>
        <v>0</v>
      </c>
      <c r="BI526" s="150">
        <f>IF(N526="nulová",J526,0)</f>
        <v>0</v>
      </c>
      <c r="BJ526" s="17" t="s">
        <v>84</v>
      </c>
      <c r="BK526" s="150">
        <f>ROUND(I526*H526,2)</f>
        <v>0</v>
      </c>
      <c r="BL526" s="17" t="s">
        <v>357</v>
      </c>
      <c r="BM526" s="149" t="s">
        <v>1726</v>
      </c>
    </row>
    <row r="527" spans="2:65" s="1" customFormat="1" ht="28.8">
      <c r="B527" s="32"/>
      <c r="D527" s="151" t="s">
        <v>359</v>
      </c>
      <c r="F527" s="152" t="s">
        <v>1727</v>
      </c>
      <c r="I527" s="153"/>
      <c r="L527" s="32"/>
      <c r="M527" s="154"/>
      <c r="T527" s="56"/>
      <c r="AT527" s="17" t="s">
        <v>359</v>
      </c>
      <c r="AU527" s="17" t="s">
        <v>86</v>
      </c>
    </row>
    <row r="528" spans="2:65" s="1" customFormat="1" ht="16.5" customHeight="1">
      <c r="B528" s="32"/>
      <c r="C528" s="138" t="s">
        <v>981</v>
      </c>
      <c r="D528" s="138" t="s">
        <v>352</v>
      </c>
      <c r="E528" s="139" t="s">
        <v>1728</v>
      </c>
      <c r="F528" s="140" t="s">
        <v>1729</v>
      </c>
      <c r="G528" s="141" t="s">
        <v>483</v>
      </c>
      <c r="H528" s="142">
        <v>0.63300000000000001</v>
      </c>
      <c r="I528" s="143"/>
      <c r="J528" s="144">
        <f>ROUND(I528*H528,2)</f>
        <v>0</v>
      </c>
      <c r="K528" s="140" t="s">
        <v>356</v>
      </c>
      <c r="L528" s="32"/>
      <c r="M528" s="145" t="s">
        <v>1</v>
      </c>
      <c r="N528" s="146" t="s">
        <v>41</v>
      </c>
      <c r="P528" s="147">
        <f>O528*H528</f>
        <v>0</v>
      </c>
      <c r="Q528" s="147">
        <v>1.05555</v>
      </c>
      <c r="R528" s="147">
        <f>Q528*H528</f>
        <v>0.66816315000000004</v>
      </c>
      <c r="S528" s="147">
        <v>0</v>
      </c>
      <c r="T528" s="148">
        <f>S528*H528</f>
        <v>0</v>
      </c>
      <c r="AR528" s="149" t="s">
        <v>357</v>
      </c>
      <c r="AT528" s="149" t="s">
        <v>352</v>
      </c>
      <c r="AU528" s="149" t="s">
        <v>86</v>
      </c>
      <c r="AY528" s="17" t="s">
        <v>350</v>
      </c>
      <c r="BE528" s="150">
        <f>IF(N528="základní",J528,0)</f>
        <v>0</v>
      </c>
      <c r="BF528" s="150">
        <f>IF(N528="snížená",J528,0)</f>
        <v>0</v>
      </c>
      <c r="BG528" s="150">
        <f>IF(N528="zákl. přenesená",J528,0)</f>
        <v>0</v>
      </c>
      <c r="BH528" s="150">
        <f>IF(N528="sníž. přenesená",J528,0)</f>
        <v>0</v>
      </c>
      <c r="BI528" s="150">
        <f>IF(N528="nulová",J528,0)</f>
        <v>0</v>
      </c>
      <c r="BJ528" s="17" t="s">
        <v>84</v>
      </c>
      <c r="BK528" s="150">
        <f>ROUND(I528*H528,2)</f>
        <v>0</v>
      </c>
      <c r="BL528" s="17" t="s">
        <v>357</v>
      </c>
      <c r="BM528" s="149" t="s">
        <v>1730</v>
      </c>
    </row>
    <row r="529" spans="2:65" s="1" customFormat="1" ht="57.6">
      <c r="B529" s="32"/>
      <c r="D529" s="151" t="s">
        <v>359</v>
      </c>
      <c r="F529" s="152" t="s">
        <v>1731</v>
      </c>
      <c r="I529" s="153"/>
      <c r="L529" s="32"/>
      <c r="M529" s="154"/>
      <c r="T529" s="56"/>
      <c r="AT529" s="17" t="s">
        <v>359</v>
      </c>
      <c r="AU529" s="17" t="s">
        <v>86</v>
      </c>
    </row>
    <row r="530" spans="2:65" s="12" customFormat="1" ht="10.199999999999999">
      <c r="B530" s="155"/>
      <c r="D530" s="151" t="s">
        <v>361</v>
      </c>
      <c r="E530" s="156" t="s">
        <v>1</v>
      </c>
      <c r="F530" s="157" t="s">
        <v>1732</v>
      </c>
      <c r="H530" s="158">
        <v>0.34100000000000003</v>
      </c>
      <c r="I530" s="159"/>
      <c r="L530" s="155"/>
      <c r="M530" s="160"/>
      <c r="T530" s="161"/>
      <c r="AT530" s="156" t="s">
        <v>361</v>
      </c>
      <c r="AU530" s="156" t="s">
        <v>86</v>
      </c>
      <c r="AV530" s="12" t="s">
        <v>86</v>
      </c>
      <c r="AW530" s="12" t="s">
        <v>32</v>
      </c>
      <c r="AX530" s="12" t="s">
        <v>76</v>
      </c>
      <c r="AY530" s="156" t="s">
        <v>350</v>
      </c>
    </row>
    <row r="531" spans="2:65" s="12" customFormat="1" ht="20.399999999999999">
      <c r="B531" s="155"/>
      <c r="D531" s="151" t="s">
        <v>361</v>
      </c>
      <c r="E531" s="156" t="s">
        <v>1</v>
      </c>
      <c r="F531" s="157" t="s">
        <v>1733</v>
      </c>
      <c r="H531" s="158">
        <v>0.26700000000000002</v>
      </c>
      <c r="I531" s="159"/>
      <c r="L531" s="155"/>
      <c r="M531" s="160"/>
      <c r="T531" s="161"/>
      <c r="AT531" s="156" t="s">
        <v>361</v>
      </c>
      <c r="AU531" s="156" t="s">
        <v>86</v>
      </c>
      <c r="AV531" s="12" t="s">
        <v>86</v>
      </c>
      <c r="AW531" s="12" t="s">
        <v>32</v>
      </c>
      <c r="AX531" s="12" t="s">
        <v>76</v>
      </c>
      <c r="AY531" s="156" t="s">
        <v>350</v>
      </c>
    </row>
    <row r="532" spans="2:65" s="12" customFormat="1" ht="20.399999999999999">
      <c r="B532" s="155"/>
      <c r="D532" s="151" t="s">
        <v>361</v>
      </c>
      <c r="E532" s="156" t="s">
        <v>1</v>
      </c>
      <c r="F532" s="157" t="s">
        <v>1734</v>
      </c>
      <c r="H532" s="158">
        <v>2.5000000000000001E-2</v>
      </c>
      <c r="I532" s="159"/>
      <c r="L532" s="155"/>
      <c r="M532" s="160"/>
      <c r="T532" s="161"/>
      <c r="AT532" s="156" t="s">
        <v>361</v>
      </c>
      <c r="AU532" s="156" t="s">
        <v>86</v>
      </c>
      <c r="AV532" s="12" t="s">
        <v>86</v>
      </c>
      <c r="AW532" s="12" t="s">
        <v>32</v>
      </c>
      <c r="AX532" s="12" t="s">
        <v>76</v>
      </c>
      <c r="AY532" s="156" t="s">
        <v>350</v>
      </c>
    </row>
    <row r="533" spans="2:65" s="13" customFormat="1" ht="10.199999999999999">
      <c r="B533" s="162"/>
      <c r="D533" s="151" t="s">
        <v>361</v>
      </c>
      <c r="E533" s="163" t="s">
        <v>1</v>
      </c>
      <c r="F533" s="164" t="s">
        <v>364</v>
      </c>
      <c r="H533" s="165">
        <v>0.63300000000000001</v>
      </c>
      <c r="I533" s="166"/>
      <c r="L533" s="162"/>
      <c r="M533" s="167"/>
      <c r="T533" s="168"/>
      <c r="AT533" s="163" t="s">
        <v>361</v>
      </c>
      <c r="AU533" s="163" t="s">
        <v>86</v>
      </c>
      <c r="AV533" s="13" t="s">
        <v>357</v>
      </c>
      <c r="AW533" s="13" t="s">
        <v>32</v>
      </c>
      <c r="AX533" s="13" t="s">
        <v>84</v>
      </c>
      <c r="AY533" s="163" t="s">
        <v>350</v>
      </c>
    </row>
    <row r="534" spans="2:65" s="1" customFormat="1" ht="16.5" customHeight="1">
      <c r="B534" s="32"/>
      <c r="C534" s="138" t="s">
        <v>987</v>
      </c>
      <c r="D534" s="138" t="s">
        <v>352</v>
      </c>
      <c r="E534" s="139" t="s">
        <v>1735</v>
      </c>
      <c r="F534" s="140" t="s">
        <v>1736</v>
      </c>
      <c r="G534" s="141" t="s">
        <v>374</v>
      </c>
      <c r="H534" s="142">
        <v>0.70799999999999996</v>
      </c>
      <c r="I534" s="143"/>
      <c r="J534" s="144">
        <f>ROUND(I534*H534,2)</f>
        <v>0</v>
      </c>
      <c r="K534" s="140" t="s">
        <v>356</v>
      </c>
      <c r="L534" s="32"/>
      <c r="M534" s="145" t="s">
        <v>1</v>
      </c>
      <c r="N534" s="146" t="s">
        <v>41</v>
      </c>
      <c r="P534" s="147">
        <f>O534*H534</f>
        <v>0</v>
      </c>
      <c r="Q534" s="147">
        <v>2.5019399999999998</v>
      </c>
      <c r="R534" s="147">
        <f>Q534*H534</f>
        <v>1.7713735199999998</v>
      </c>
      <c r="S534" s="147">
        <v>0</v>
      </c>
      <c r="T534" s="148">
        <f>S534*H534</f>
        <v>0</v>
      </c>
      <c r="AR534" s="149" t="s">
        <v>357</v>
      </c>
      <c r="AT534" s="149" t="s">
        <v>352</v>
      </c>
      <c r="AU534" s="149" t="s">
        <v>86</v>
      </c>
      <c r="AY534" s="17" t="s">
        <v>350</v>
      </c>
      <c r="BE534" s="150">
        <f>IF(N534="základní",J534,0)</f>
        <v>0</v>
      </c>
      <c r="BF534" s="150">
        <f>IF(N534="snížená",J534,0)</f>
        <v>0</v>
      </c>
      <c r="BG534" s="150">
        <f>IF(N534="zákl. přenesená",J534,0)</f>
        <v>0</v>
      </c>
      <c r="BH534" s="150">
        <f>IF(N534="sníž. přenesená",J534,0)</f>
        <v>0</v>
      </c>
      <c r="BI534" s="150">
        <f>IF(N534="nulová",J534,0)</f>
        <v>0</v>
      </c>
      <c r="BJ534" s="17" t="s">
        <v>84</v>
      </c>
      <c r="BK534" s="150">
        <f>ROUND(I534*H534,2)</f>
        <v>0</v>
      </c>
      <c r="BL534" s="17" t="s">
        <v>357</v>
      </c>
      <c r="BM534" s="149" t="s">
        <v>1737</v>
      </c>
    </row>
    <row r="535" spans="2:65" s="1" customFormat="1" ht="38.4">
      <c r="B535" s="32"/>
      <c r="D535" s="151" t="s">
        <v>359</v>
      </c>
      <c r="F535" s="152" t="s">
        <v>1738</v>
      </c>
      <c r="I535" s="153"/>
      <c r="L535" s="32"/>
      <c r="M535" s="154"/>
      <c r="T535" s="56"/>
      <c r="AT535" s="17" t="s">
        <v>359</v>
      </c>
      <c r="AU535" s="17" t="s">
        <v>86</v>
      </c>
    </row>
    <row r="536" spans="2:65" s="12" customFormat="1" ht="10.199999999999999">
      <c r="B536" s="155"/>
      <c r="D536" s="151" t="s">
        <v>361</v>
      </c>
      <c r="E536" s="156" t="s">
        <v>1</v>
      </c>
      <c r="F536" s="157" t="s">
        <v>1739</v>
      </c>
      <c r="H536" s="158">
        <v>0.70799999999999996</v>
      </c>
      <c r="I536" s="159"/>
      <c r="L536" s="155"/>
      <c r="M536" s="160"/>
      <c r="T536" s="161"/>
      <c r="AT536" s="156" t="s">
        <v>361</v>
      </c>
      <c r="AU536" s="156" t="s">
        <v>86</v>
      </c>
      <c r="AV536" s="12" t="s">
        <v>86</v>
      </c>
      <c r="AW536" s="12" t="s">
        <v>32</v>
      </c>
      <c r="AX536" s="12" t="s">
        <v>84</v>
      </c>
      <c r="AY536" s="156" t="s">
        <v>350</v>
      </c>
    </row>
    <row r="537" spans="2:65" s="1" customFormat="1" ht="24.15" customHeight="1">
      <c r="B537" s="32"/>
      <c r="C537" s="138" t="s">
        <v>993</v>
      </c>
      <c r="D537" s="138" t="s">
        <v>352</v>
      </c>
      <c r="E537" s="139" t="s">
        <v>1740</v>
      </c>
      <c r="F537" s="140" t="s">
        <v>1741</v>
      </c>
      <c r="G537" s="141" t="s">
        <v>355</v>
      </c>
      <c r="H537" s="142">
        <v>4.7220000000000004</v>
      </c>
      <c r="I537" s="143"/>
      <c r="J537" s="144">
        <f>ROUND(I537*H537,2)</f>
        <v>0</v>
      </c>
      <c r="K537" s="140" t="s">
        <v>356</v>
      </c>
      <c r="L537" s="32"/>
      <c r="M537" s="145" t="s">
        <v>1</v>
      </c>
      <c r="N537" s="146" t="s">
        <v>41</v>
      </c>
      <c r="P537" s="147">
        <f>O537*H537</f>
        <v>0</v>
      </c>
      <c r="Q537" s="147">
        <v>4.6499999999999996E-3</v>
      </c>
      <c r="R537" s="147">
        <f>Q537*H537</f>
        <v>2.1957299999999999E-2</v>
      </c>
      <c r="S537" s="147">
        <v>0</v>
      </c>
      <c r="T537" s="148">
        <f>S537*H537</f>
        <v>0</v>
      </c>
      <c r="AR537" s="149" t="s">
        <v>357</v>
      </c>
      <c r="AT537" s="149" t="s">
        <v>352</v>
      </c>
      <c r="AU537" s="149" t="s">
        <v>86</v>
      </c>
      <c r="AY537" s="17" t="s">
        <v>350</v>
      </c>
      <c r="BE537" s="150">
        <f>IF(N537="základní",J537,0)</f>
        <v>0</v>
      </c>
      <c r="BF537" s="150">
        <f>IF(N537="snížená",J537,0)</f>
        <v>0</v>
      </c>
      <c r="BG537" s="150">
        <f>IF(N537="zákl. přenesená",J537,0)</f>
        <v>0</v>
      </c>
      <c r="BH537" s="150">
        <f>IF(N537="sníž. přenesená",J537,0)</f>
        <v>0</v>
      </c>
      <c r="BI537" s="150">
        <f>IF(N537="nulová",J537,0)</f>
        <v>0</v>
      </c>
      <c r="BJ537" s="17" t="s">
        <v>84</v>
      </c>
      <c r="BK537" s="150">
        <f>ROUND(I537*H537,2)</f>
        <v>0</v>
      </c>
      <c r="BL537" s="17" t="s">
        <v>357</v>
      </c>
      <c r="BM537" s="149" t="s">
        <v>1742</v>
      </c>
    </row>
    <row r="538" spans="2:65" s="1" customFormat="1" ht="19.2">
      <c r="B538" s="32"/>
      <c r="D538" s="151" t="s">
        <v>359</v>
      </c>
      <c r="F538" s="152" t="s">
        <v>1743</v>
      </c>
      <c r="I538" s="153"/>
      <c r="L538" s="32"/>
      <c r="M538" s="154"/>
      <c r="T538" s="56"/>
      <c r="AT538" s="17" t="s">
        <v>359</v>
      </c>
      <c r="AU538" s="17" t="s">
        <v>86</v>
      </c>
    </row>
    <row r="539" spans="2:65" s="12" customFormat="1" ht="10.199999999999999">
      <c r="B539" s="155"/>
      <c r="D539" s="151" t="s">
        <v>361</v>
      </c>
      <c r="E539" s="156" t="s">
        <v>1</v>
      </c>
      <c r="F539" s="157" t="s">
        <v>1744</v>
      </c>
      <c r="H539" s="158">
        <v>4.7220000000000004</v>
      </c>
      <c r="I539" s="159"/>
      <c r="L539" s="155"/>
      <c r="M539" s="160"/>
      <c r="T539" s="161"/>
      <c r="AT539" s="156" t="s">
        <v>361</v>
      </c>
      <c r="AU539" s="156" t="s">
        <v>86</v>
      </c>
      <c r="AV539" s="12" t="s">
        <v>86</v>
      </c>
      <c r="AW539" s="12" t="s">
        <v>32</v>
      </c>
      <c r="AX539" s="12" t="s">
        <v>84</v>
      </c>
      <c r="AY539" s="156" t="s">
        <v>350</v>
      </c>
    </row>
    <row r="540" spans="2:65" s="1" customFormat="1" ht="24.15" customHeight="1">
      <c r="B540" s="32"/>
      <c r="C540" s="138" t="s">
        <v>1001</v>
      </c>
      <c r="D540" s="138" t="s">
        <v>352</v>
      </c>
      <c r="E540" s="139" t="s">
        <v>1745</v>
      </c>
      <c r="F540" s="140" t="s">
        <v>1746</v>
      </c>
      <c r="G540" s="141" t="s">
        <v>355</v>
      </c>
      <c r="H540" s="142">
        <v>4.7220000000000004</v>
      </c>
      <c r="I540" s="143"/>
      <c r="J540" s="144">
        <f>ROUND(I540*H540,2)</f>
        <v>0</v>
      </c>
      <c r="K540" s="140" t="s">
        <v>356</v>
      </c>
      <c r="L540" s="32"/>
      <c r="M540" s="145" t="s">
        <v>1</v>
      </c>
      <c r="N540" s="146" t="s">
        <v>41</v>
      </c>
      <c r="P540" s="147">
        <f>O540*H540</f>
        <v>0</v>
      </c>
      <c r="Q540" s="147">
        <v>0</v>
      </c>
      <c r="R540" s="147">
        <f>Q540*H540</f>
        <v>0</v>
      </c>
      <c r="S540" s="147">
        <v>0</v>
      </c>
      <c r="T540" s="148">
        <f>S540*H540</f>
        <v>0</v>
      </c>
      <c r="AR540" s="149" t="s">
        <v>357</v>
      </c>
      <c r="AT540" s="149" t="s">
        <v>352</v>
      </c>
      <c r="AU540" s="149" t="s">
        <v>86</v>
      </c>
      <c r="AY540" s="17" t="s">
        <v>350</v>
      </c>
      <c r="BE540" s="150">
        <f>IF(N540="základní",J540,0)</f>
        <v>0</v>
      </c>
      <c r="BF540" s="150">
        <f>IF(N540="snížená",J540,0)</f>
        <v>0</v>
      </c>
      <c r="BG540" s="150">
        <f>IF(N540="zákl. přenesená",J540,0)</f>
        <v>0</v>
      </c>
      <c r="BH540" s="150">
        <f>IF(N540="sníž. přenesená",J540,0)</f>
        <v>0</v>
      </c>
      <c r="BI540" s="150">
        <f>IF(N540="nulová",J540,0)</f>
        <v>0</v>
      </c>
      <c r="BJ540" s="17" t="s">
        <v>84</v>
      </c>
      <c r="BK540" s="150">
        <f>ROUND(I540*H540,2)</f>
        <v>0</v>
      </c>
      <c r="BL540" s="17" t="s">
        <v>357</v>
      </c>
      <c r="BM540" s="149" t="s">
        <v>1747</v>
      </c>
    </row>
    <row r="541" spans="2:65" s="1" customFormat="1" ht="19.2">
      <c r="B541" s="32"/>
      <c r="D541" s="151" t="s">
        <v>359</v>
      </c>
      <c r="F541" s="152" t="s">
        <v>1748</v>
      </c>
      <c r="I541" s="153"/>
      <c r="L541" s="32"/>
      <c r="M541" s="154"/>
      <c r="T541" s="56"/>
      <c r="AT541" s="17" t="s">
        <v>359</v>
      </c>
      <c r="AU541" s="17" t="s">
        <v>86</v>
      </c>
    </row>
    <row r="542" spans="2:65" s="1" customFormat="1" ht="33" customHeight="1">
      <c r="B542" s="32"/>
      <c r="C542" s="138" t="s">
        <v>1008</v>
      </c>
      <c r="D542" s="138" t="s">
        <v>352</v>
      </c>
      <c r="E542" s="139" t="s">
        <v>1749</v>
      </c>
      <c r="F542" s="140" t="s">
        <v>1750</v>
      </c>
      <c r="G542" s="141" t="s">
        <v>355</v>
      </c>
      <c r="H542" s="142">
        <v>2.3610000000000002</v>
      </c>
      <c r="I542" s="143"/>
      <c r="J542" s="144">
        <f>ROUND(I542*H542,2)</f>
        <v>0</v>
      </c>
      <c r="K542" s="140" t="s">
        <v>356</v>
      </c>
      <c r="L542" s="32"/>
      <c r="M542" s="145" t="s">
        <v>1</v>
      </c>
      <c r="N542" s="146" t="s">
        <v>41</v>
      </c>
      <c r="P542" s="147">
        <f>O542*H542</f>
        <v>0</v>
      </c>
      <c r="Q542" s="147">
        <v>1.6100000000000001E-3</v>
      </c>
      <c r="R542" s="147">
        <f>Q542*H542</f>
        <v>3.8012100000000006E-3</v>
      </c>
      <c r="S542" s="147">
        <v>0</v>
      </c>
      <c r="T542" s="148">
        <f>S542*H542</f>
        <v>0</v>
      </c>
      <c r="AR542" s="149" t="s">
        <v>357</v>
      </c>
      <c r="AT542" s="149" t="s">
        <v>352</v>
      </c>
      <c r="AU542" s="149" t="s">
        <v>86</v>
      </c>
      <c r="AY542" s="17" t="s">
        <v>350</v>
      </c>
      <c r="BE542" s="150">
        <f>IF(N542="základní",J542,0)</f>
        <v>0</v>
      </c>
      <c r="BF542" s="150">
        <f>IF(N542="snížená",J542,0)</f>
        <v>0</v>
      </c>
      <c r="BG542" s="150">
        <f>IF(N542="zákl. přenesená",J542,0)</f>
        <v>0</v>
      </c>
      <c r="BH542" s="150">
        <f>IF(N542="sníž. přenesená",J542,0)</f>
        <v>0</v>
      </c>
      <c r="BI542" s="150">
        <f>IF(N542="nulová",J542,0)</f>
        <v>0</v>
      </c>
      <c r="BJ542" s="17" t="s">
        <v>84</v>
      </c>
      <c r="BK542" s="150">
        <f>ROUND(I542*H542,2)</f>
        <v>0</v>
      </c>
      <c r="BL542" s="17" t="s">
        <v>357</v>
      </c>
      <c r="BM542" s="149" t="s">
        <v>1751</v>
      </c>
    </row>
    <row r="543" spans="2:65" s="1" customFormat="1" ht="28.8">
      <c r="B543" s="32"/>
      <c r="D543" s="151" t="s">
        <v>359</v>
      </c>
      <c r="F543" s="152" t="s">
        <v>1752</v>
      </c>
      <c r="I543" s="153"/>
      <c r="L543" s="32"/>
      <c r="M543" s="154"/>
      <c r="T543" s="56"/>
      <c r="AT543" s="17" t="s">
        <v>359</v>
      </c>
      <c r="AU543" s="17" t="s">
        <v>86</v>
      </c>
    </row>
    <row r="544" spans="2:65" s="12" customFormat="1" ht="10.199999999999999">
      <c r="B544" s="155"/>
      <c r="D544" s="151" t="s">
        <v>361</v>
      </c>
      <c r="E544" s="156" t="s">
        <v>1</v>
      </c>
      <c r="F544" s="157" t="s">
        <v>1753</v>
      </c>
      <c r="H544" s="158">
        <v>2.3610000000000002</v>
      </c>
      <c r="I544" s="159"/>
      <c r="L544" s="155"/>
      <c r="M544" s="160"/>
      <c r="T544" s="161"/>
      <c r="AT544" s="156" t="s">
        <v>361</v>
      </c>
      <c r="AU544" s="156" t="s">
        <v>86</v>
      </c>
      <c r="AV544" s="12" t="s">
        <v>86</v>
      </c>
      <c r="AW544" s="12" t="s">
        <v>32</v>
      </c>
      <c r="AX544" s="12" t="s">
        <v>84</v>
      </c>
      <c r="AY544" s="156" t="s">
        <v>350</v>
      </c>
    </row>
    <row r="545" spans="2:65" s="1" customFormat="1" ht="33" customHeight="1">
      <c r="B545" s="32"/>
      <c r="C545" s="138" t="s">
        <v>1014</v>
      </c>
      <c r="D545" s="138" t="s">
        <v>352</v>
      </c>
      <c r="E545" s="139" t="s">
        <v>1754</v>
      </c>
      <c r="F545" s="140" t="s">
        <v>1755</v>
      </c>
      <c r="G545" s="141" t="s">
        <v>355</v>
      </c>
      <c r="H545" s="142">
        <v>2.3610000000000002</v>
      </c>
      <c r="I545" s="143"/>
      <c r="J545" s="144">
        <f>ROUND(I545*H545,2)</f>
        <v>0</v>
      </c>
      <c r="K545" s="140" t="s">
        <v>356</v>
      </c>
      <c r="L545" s="32"/>
      <c r="M545" s="145" t="s">
        <v>1</v>
      </c>
      <c r="N545" s="146" t="s">
        <v>41</v>
      </c>
      <c r="P545" s="147">
        <f>O545*H545</f>
        <v>0</v>
      </c>
      <c r="Q545" s="147">
        <v>0</v>
      </c>
      <c r="R545" s="147">
        <f>Q545*H545</f>
        <v>0</v>
      </c>
      <c r="S545" s="147">
        <v>0</v>
      </c>
      <c r="T545" s="148">
        <f>S545*H545</f>
        <v>0</v>
      </c>
      <c r="AR545" s="149" t="s">
        <v>357</v>
      </c>
      <c r="AT545" s="149" t="s">
        <v>352</v>
      </c>
      <c r="AU545" s="149" t="s">
        <v>86</v>
      </c>
      <c r="AY545" s="17" t="s">
        <v>350</v>
      </c>
      <c r="BE545" s="150">
        <f>IF(N545="základní",J545,0)</f>
        <v>0</v>
      </c>
      <c r="BF545" s="150">
        <f>IF(N545="snížená",J545,0)</f>
        <v>0</v>
      </c>
      <c r="BG545" s="150">
        <f>IF(N545="zákl. přenesená",J545,0)</f>
        <v>0</v>
      </c>
      <c r="BH545" s="150">
        <f>IF(N545="sníž. přenesená",J545,0)</f>
        <v>0</v>
      </c>
      <c r="BI545" s="150">
        <f>IF(N545="nulová",J545,0)</f>
        <v>0</v>
      </c>
      <c r="BJ545" s="17" t="s">
        <v>84</v>
      </c>
      <c r="BK545" s="150">
        <f>ROUND(I545*H545,2)</f>
        <v>0</v>
      </c>
      <c r="BL545" s="17" t="s">
        <v>357</v>
      </c>
      <c r="BM545" s="149" t="s">
        <v>1756</v>
      </c>
    </row>
    <row r="546" spans="2:65" s="1" customFormat="1" ht="28.8">
      <c r="B546" s="32"/>
      <c r="D546" s="151" t="s">
        <v>359</v>
      </c>
      <c r="F546" s="152" t="s">
        <v>1757</v>
      </c>
      <c r="I546" s="153"/>
      <c r="L546" s="32"/>
      <c r="M546" s="154"/>
      <c r="T546" s="56"/>
      <c r="AT546" s="17" t="s">
        <v>359</v>
      </c>
      <c r="AU546" s="17" t="s">
        <v>86</v>
      </c>
    </row>
    <row r="547" spans="2:65" s="1" customFormat="1" ht="33" customHeight="1">
      <c r="B547" s="32"/>
      <c r="C547" s="138" t="s">
        <v>1023</v>
      </c>
      <c r="D547" s="138" t="s">
        <v>352</v>
      </c>
      <c r="E547" s="139" t="s">
        <v>1758</v>
      </c>
      <c r="F547" s="140" t="s">
        <v>1759</v>
      </c>
      <c r="G547" s="141" t="s">
        <v>483</v>
      </c>
      <c r="H547" s="142">
        <v>5.19</v>
      </c>
      <c r="I547" s="143"/>
      <c r="J547" s="144">
        <f>ROUND(I547*H547,2)</f>
        <v>0</v>
      </c>
      <c r="K547" s="140" t="s">
        <v>356</v>
      </c>
      <c r="L547" s="32"/>
      <c r="M547" s="145" t="s">
        <v>1</v>
      </c>
      <c r="N547" s="146" t="s">
        <v>41</v>
      </c>
      <c r="P547" s="147">
        <f>O547*H547</f>
        <v>0</v>
      </c>
      <c r="Q547" s="147">
        <v>1.9539999999999998E-2</v>
      </c>
      <c r="R547" s="147">
        <f>Q547*H547</f>
        <v>0.10141260000000001</v>
      </c>
      <c r="S547" s="147">
        <v>0</v>
      </c>
      <c r="T547" s="148">
        <f>S547*H547</f>
        <v>0</v>
      </c>
      <c r="AR547" s="149" t="s">
        <v>357</v>
      </c>
      <c r="AT547" s="149" t="s">
        <v>352</v>
      </c>
      <c r="AU547" s="149" t="s">
        <v>86</v>
      </c>
      <c r="AY547" s="17" t="s">
        <v>350</v>
      </c>
      <c r="BE547" s="150">
        <f>IF(N547="základní",J547,0)</f>
        <v>0</v>
      </c>
      <c r="BF547" s="150">
        <f>IF(N547="snížená",J547,0)</f>
        <v>0</v>
      </c>
      <c r="BG547" s="150">
        <f>IF(N547="zákl. přenesená",J547,0)</f>
        <v>0</v>
      </c>
      <c r="BH547" s="150">
        <f>IF(N547="sníž. přenesená",J547,0)</f>
        <v>0</v>
      </c>
      <c r="BI547" s="150">
        <f>IF(N547="nulová",J547,0)</f>
        <v>0</v>
      </c>
      <c r="BJ547" s="17" t="s">
        <v>84</v>
      </c>
      <c r="BK547" s="150">
        <f>ROUND(I547*H547,2)</f>
        <v>0</v>
      </c>
      <c r="BL547" s="17" t="s">
        <v>357</v>
      </c>
      <c r="BM547" s="149" t="s">
        <v>1760</v>
      </c>
    </row>
    <row r="548" spans="2:65" s="1" customFormat="1" ht="19.2">
      <c r="B548" s="32"/>
      <c r="D548" s="151" t="s">
        <v>359</v>
      </c>
      <c r="F548" s="152" t="s">
        <v>1761</v>
      </c>
      <c r="I548" s="153"/>
      <c r="L548" s="32"/>
      <c r="M548" s="154"/>
      <c r="T548" s="56"/>
      <c r="AT548" s="17" t="s">
        <v>359</v>
      </c>
      <c r="AU548" s="17" t="s">
        <v>86</v>
      </c>
    </row>
    <row r="549" spans="2:65" s="14" customFormat="1" ht="10.199999999999999">
      <c r="B549" s="169"/>
      <c r="D549" s="151" t="s">
        <v>361</v>
      </c>
      <c r="E549" s="170" t="s">
        <v>1</v>
      </c>
      <c r="F549" s="171" t="s">
        <v>1762</v>
      </c>
      <c r="H549" s="170" t="s">
        <v>1</v>
      </c>
      <c r="I549" s="172"/>
      <c r="L549" s="169"/>
      <c r="M549" s="173"/>
      <c r="T549" s="174"/>
      <c r="AT549" s="170" t="s">
        <v>361</v>
      </c>
      <c r="AU549" s="170" t="s">
        <v>86</v>
      </c>
      <c r="AV549" s="14" t="s">
        <v>84</v>
      </c>
      <c r="AW549" s="14" t="s">
        <v>32</v>
      </c>
      <c r="AX549" s="14" t="s">
        <v>76</v>
      </c>
      <c r="AY549" s="170" t="s">
        <v>350</v>
      </c>
    </row>
    <row r="550" spans="2:65" s="12" customFormat="1" ht="20.399999999999999">
      <c r="B550" s="155"/>
      <c r="D550" s="151" t="s">
        <v>361</v>
      </c>
      <c r="E550" s="156" t="s">
        <v>1</v>
      </c>
      <c r="F550" s="157" t="s">
        <v>1763</v>
      </c>
      <c r="H550" s="158">
        <v>2.556</v>
      </c>
      <c r="I550" s="159"/>
      <c r="L550" s="155"/>
      <c r="M550" s="160"/>
      <c r="T550" s="161"/>
      <c r="AT550" s="156" t="s">
        <v>361</v>
      </c>
      <c r="AU550" s="156" t="s">
        <v>86</v>
      </c>
      <c r="AV550" s="12" t="s">
        <v>86</v>
      </c>
      <c r="AW550" s="12" t="s">
        <v>32</v>
      </c>
      <c r="AX550" s="12" t="s">
        <v>76</v>
      </c>
      <c r="AY550" s="156" t="s">
        <v>350</v>
      </c>
    </row>
    <row r="551" spans="2:65" s="14" customFormat="1" ht="10.199999999999999">
      <c r="B551" s="169"/>
      <c r="D551" s="151" t="s">
        <v>361</v>
      </c>
      <c r="E551" s="170" t="s">
        <v>1</v>
      </c>
      <c r="F551" s="171" t="s">
        <v>1764</v>
      </c>
      <c r="H551" s="170" t="s">
        <v>1</v>
      </c>
      <c r="I551" s="172"/>
      <c r="L551" s="169"/>
      <c r="M551" s="173"/>
      <c r="T551" s="174"/>
      <c r="AT551" s="170" t="s">
        <v>361</v>
      </c>
      <c r="AU551" s="170" t="s">
        <v>86</v>
      </c>
      <c r="AV551" s="14" t="s">
        <v>84</v>
      </c>
      <c r="AW551" s="14" t="s">
        <v>32</v>
      </c>
      <c r="AX551" s="14" t="s">
        <v>76</v>
      </c>
      <c r="AY551" s="170" t="s">
        <v>350</v>
      </c>
    </row>
    <row r="552" spans="2:65" s="12" customFormat="1" ht="10.199999999999999">
      <c r="B552" s="155"/>
      <c r="D552" s="151" t="s">
        <v>361</v>
      </c>
      <c r="E552" s="156" t="s">
        <v>1</v>
      </c>
      <c r="F552" s="157" t="s">
        <v>1765</v>
      </c>
      <c r="H552" s="158">
        <v>0.14899999999999999</v>
      </c>
      <c r="I552" s="159"/>
      <c r="L552" s="155"/>
      <c r="M552" s="160"/>
      <c r="T552" s="161"/>
      <c r="AT552" s="156" t="s">
        <v>361</v>
      </c>
      <c r="AU552" s="156" t="s">
        <v>86</v>
      </c>
      <c r="AV552" s="12" t="s">
        <v>86</v>
      </c>
      <c r="AW552" s="12" t="s">
        <v>32</v>
      </c>
      <c r="AX552" s="12" t="s">
        <v>76</v>
      </c>
      <c r="AY552" s="156" t="s">
        <v>350</v>
      </c>
    </row>
    <row r="553" spans="2:65" s="12" customFormat="1" ht="20.399999999999999">
      <c r="B553" s="155"/>
      <c r="D553" s="151" t="s">
        <v>361</v>
      </c>
      <c r="E553" s="156" t="s">
        <v>1</v>
      </c>
      <c r="F553" s="157" t="s">
        <v>1766</v>
      </c>
      <c r="H553" s="158">
        <v>1.24</v>
      </c>
      <c r="I553" s="159"/>
      <c r="L553" s="155"/>
      <c r="M553" s="160"/>
      <c r="T553" s="161"/>
      <c r="AT553" s="156" t="s">
        <v>361</v>
      </c>
      <c r="AU553" s="156" t="s">
        <v>86</v>
      </c>
      <c r="AV553" s="12" t="s">
        <v>86</v>
      </c>
      <c r="AW553" s="12" t="s">
        <v>32</v>
      </c>
      <c r="AX553" s="12" t="s">
        <v>76</v>
      </c>
      <c r="AY553" s="156" t="s">
        <v>350</v>
      </c>
    </row>
    <row r="554" spans="2:65" s="14" customFormat="1" ht="10.199999999999999">
      <c r="B554" s="169"/>
      <c r="D554" s="151" t="s">
        <v>361</v>
      </c>
      <c r="E554" s="170" t="s">
        <v>1</v>
      </c>
      <c r="F554" s="171" t="s">
        <v>1767</v>
      </c>
      <c r="H554" s="170" t="s">
        <v>1</v>
      </c>
      <c r="I554" s="172"/>
      <c r="L554" s="169"/>
      <c r="M554" s="173"/>
      <c r="T554" s="174"/>
      <c r="AT554" s="170" t="s">
        <v>361</v>
      </c>
      <c r="AU554" s="170" t="s">
        <v>86</v>
      </c>
      <c r="AV554" s="14" t="s">
        <v>84</v>
      </c>
      <c r="AW554" s="14" t="s">
        <v>32</v>
      </c>
      <c r="AX554" s="14" t="s">
        <v>76</v>
      </c>
      <c r="AY554" s="170" t="s">
        <v>350</v>
      </c>
    </row>
    <row r="555" spans="2:65" s="12" customFormat="1" ht="10.199999999999999">
      <c r="B555" s="155"/>
      <c r="D555" s="151" t="s">
        <v>361</v>
      </c>
      <c r="E555" s="156" t="s">
        <v>1</v>
      </c>
      <c r="F555" s="157" t="s">
        <v>1768</v>
      </c>
      <c r="H555" s="158">
        <v>0.249</v>
      </c>
      <c r="I555" s="159"/>
      <c r="L555" s="155"/>
      <c r="M555" s="160"/>
      <c r="T555" s="161"/>
      <c r="AT555" s="156" t="s">
        <v>361</v>
      </c>
      <c r="AU555" s="156" t="s">
        <v>86</v>
      </c>
      <c r="AV555" s="12" t="s">
        <v>86</v>
      </c>
      <c r="AW555" s="12" t="s">
        <v>32</v>
      </c>
      <c r="AX555" s="12" t="s">
        <v>76</v>
      </c>
      <c r="AY555" s="156" t="s">
        <v>350</v>
      </c>
    </row>
    <row r="556" spans="2:65" s="12" customFormat="1" ht="10.199999999999999">
      <c r="B556" s="155"/>
      <c r="D556" s="151" t="s">
        <v>361</v>
      </c>
      <c r="E556" s="156" t="s">
        <v>1</v>
      </c>
      <c r="F556" s="157" t="s">
        <v>1769</v>
      </c>
      <c r="H556" s="158">
        <v>0.17399999999999999</v>
      </c>
      <c r="I556" s="159"/>
      <c r="L556" s="155"/>
      <c r="M556" s="160"/>
      <c r="T556" s="161"/>
      <c r="AT556" s="156" t="s">
        <v>361</v>
      </c>
      <c r="AU556" s="156" t="s">
        <v>86</v>
      </c>
      <c r="AV556" s="12" t="s">
        <v>86</v>
      </c>
      <c r="AW556" s="12" t="s">
        <v>32</v>
      </c>
      <c r="AX556" s="12" t="s">
        <v>76</v>
      </c>
      <c r="AY556" s="156" t="s">
        <v>350</v>
      </c>
    </row>
    <row r="557" spans="2:65" s="12" customFormat="1" ht="10.199999999999999">
      <c r="B557" s="155"/>
      <c r="D557" s="151" t="s">
        <v>361</v>
      </c>
      <c r="E557" s="156" t="s">
        <v>1</v>
      </c>
      <c r="F557" s="157" t="s">
        <v>1770</v>
      </c>
      <c r="H557" s="158">
        <v>0.249</v>
      </c>
      <c r="I557" s="159"/>
      <c r="L557" s="155"/>
      <c r="M557" s="160"/>
      <c r="T557" s="161"/>
      <c r="AT557" s="156" t="s">
        <v>361</v>
      </c>
      <c r="AU557" s="156" t="s">
        <v>86</v>
      </c>
      <c r="AV557" s="12" t="s">
        <v>86</v>
      </c>
      <c r="AW557" s="12" t="s">
        <v>32</v>
      </c>
      <c r="AX557" s="12" t="s">
        <v>76</v>
      </c>
      <c r="AY557" s="156" t="s">
        <v>350</v>
      </c>
    </row>
    <row r="558" spans="2:65" s="12" customFormat="1" ht="10.199999999999999">
      <c r="B558" s="155"/>
      <c r="D558" s="151" t="s">
        <v>361</v>
      </c>
      <c r="E558" s="156" t="s">
        <v>1</v>
      </c>
      <c r="F558" s="157" t="s">
        <v>1771</v>
      </c>
      <c r="H558" s="158">
        <v>0.27400000000000002</v>
      </c>
      <c r="I558" s="159"/>
      <c r="L558" s="155"/>
      <c r="M558" s="160"/>
      <c r="T558" s="161"/>
      <c r="AT558" s="156" t="s">
        <v>361</v>
      </c>
      <c r="AU558" s="156" t="s">
        <v>86</v>
      </c>
      <c r="AV558" s="12" t="s">
        <v>86</v>
      </c>
      <c r="AW558" s="12" t="s">
        <v>32</v>
      </c>
      <c r="AX558" s="12" t="s">
        <v>76</v>
      </c>
      <c r="AY558" s="156" t="s">
        <v>350</v>
      </c>
    </row>
    <row r="559" spans="2:65" s="12" customFormat="1" ht="10.199999999999999">
      <c r="B559" s="155"/>
      <c r="D559" s="151" t="s">
        <v>361</v>
      </c>
      <c r="E559" s="156" t="s">
        <v>1</v>
      </c>
      <c r="F559" s="157" t="s">
        <v>1772</v>
      </c>
      <c r="H559" s="158">
        <v>0.19900000000000001</v>
      </c>
      <c r="I559" s="159"/>
      <c r="L559" s="155"/>
      <c r="M559" s="160"/>
      <c r="T559" s="161"/>
      <c r="AT559" s="156" t="s">
        <v>361</v>
      </c>
      <c r="AU559" s="156" t="s">
        <v>86</v>
      </c>
      <c r="AV559" s="12" t="s">
        <v>86</v>
      </c>
      <c r="AW559" s="12" t="s">
        <v>32</v>
      </c>
      <c r="AX559" s="12" t="s">
        <v>76</v>
      </c>
      <c r="AY559" s="156" t="s">
        <v>350</v>
      </c>
    </row>
    <row r="560" spans="2:65" s="12" customFormat="1" ht="10.199999999999999">
      <c r="B560" s="155"/>
      <c r="D560" s="151" t="s">
        <v>361</v>
      </c>
      <c r="E560" s="156" t="s">
        <v>1</v>
      </c>
      <c r="F560" s="157" t="s">
        <v>1773</v>
      </c>
      <c r="H560" s="158">
        <v>0.1</v>
      </c>
      <c r="I560" s="159"/>
      <c r="L560" s="155"/>
      <c r="M560" s="160"/>
      <c r="T560" s="161"/>
      <c r="AT560" s="156" t="s">
        <v>361</v>
      </c>
      <c r="AU560" s="156" t="s">
        <v>86</v>
      </c>
      <c r="AV560" s="12" t="s">
        <v>86</v>
      </c>
      <c r="AW560" s="12" t="s">
        <v>32</v>
      </c>
      <c r="AX560" s="12" t="s">
        <v>76</v>
      </c>
      <c r="AY560" s="156" t="s">
        <v>350</v>
      </c>
    </row>
    <row r="561" spans="2:65" s="13" customFormat="1" ht="10.199999999999999">
      <c r="B561" s="162"/>
      <c r="D561" s="151" t="s">
        <v>361</v>
      </c>
      <c r="E561" s="163" t="s">
        <v>1</v>
      </c>
      <c r="F561" s="164" t="s">
        <v>364</v>
      </c>
      <c r="H561" s="165">
        <v>5.19</v>
      </c>
      <c r="I561" s="166"/>
      <c r="L561" s="162"/>
      <c r="M561" s="167"/>
      <c r="T561" s="168"/>
      <c r="AT561" s="163" t="s">
        <v>361</v>
      </c>
      <c r="AU561" s="163" t="s">
        <v>86</v>
      </c>
      <c r="AV561" s="13" t="s">
        <v>357</v>
      </c>
      <c r="AW561" s="13" t="s">
        <v>32</v>
      </c>
      <c r="AX561" s="13" t="s">
        <v>84</v>
      </c>
      <c r="AY561" s="163" t="s">
        <v>350</v>
      </c>
    </row>
    <row r="562" spans="2:65" s="1" customFormat="1" ht="16.5" customHeight="1">
      <c r="B562" s="32"/>
      <c r="C562" s="187" t="s">
        <v>1034</v>
      </c>
      <c r="D562" s="187" t="s">
        <v>1347</v>
      </c>
      <c r="E562" s="188" t="s">
        <v>1774</v>
      </c>
      <c r="F562" s="189" t="s">
        <v>1775</v>
      </c>
      <c r="G562" s="190" t="s">
        <v>483</v>
      </c>
      <c r="H562" s="191">
        <v>5.71</v>
      </c>
      <c r="I562" s="192"/>
      <c r="J562" s="193">
        <f>ROUND(I562*H562,2)</f>
        <v>0</v>
      </c>
      <c r="K562" s="189" t="s">
        <v>385</v>
      </c>
      <c r="L562" s="194"/>
      <c r="M562" s="195" t="s">
        <v>1</v>
      </c>
      <c r="N562" s="196" t="s">
        <v>41</v>
      </c>
      <c r="P562" s="147">
        <f>O562*H562</f>
        <v>0</v>
      </c>
      <c r="Q562" s="147">
        <v>1</v>
      </c>
      <c r="R562" s="147">
        <f>Q562*H562</f>
        <v>5.71</v>
      </c>
      <c r="S562" s="147">
        <v>0</v>
      </c>
      <c r="T562" s="148">
        <f>S562*H562</f>
        <v>0</v>
      </c>
      <c r="AR562" s="149" t="s">
        <v>468</v>
      </c>
      <c r="AT562" s="149" t="s">
        <v>1347</v>
      </c>
      <c r="AU562" s="149" t="s">
        <v>86</v>
      </c>
      <c r="AY562" s="17" t="s">
        <v>350</v>
      </c>
      <c r="BE562" s="150">
        <f>IF(N562="základní",J562,0)</f>
        <v>0</v>
      </c>
      <c r="BF562" s="150">
        <f>IF(N562="snížená",J562,0)</f>
        <v>0</v>
      </c>
      <c r="BG562" s="150">
        <f>IF(N562="zákl. přenesená",J562,0)</f>
        <v>0</v>
      </c>
      <c r="BH562" s="150">
        <f>IF(N562="sníž. přenesená",J562,0)</f>
        <v>0</v>
      </c>
      <c r="BI562" s="150">
        <f>IF(N562="nulová",J562,0)</f>
        <v>0</v>
      </c>
      <c r="BJ562" s="17" t="s">
        <v>84</v>
      </c>
      <c r="BK562" s="150">
        <f>ROUND(I562*H562,2)</f>
        <v>0</v>
      </c>
      <c r="BL562" s="17" t="s">
        <v>357</v>
      </c>
      <c r="BM562" s="149" t="s">
        <v>1776</v>
      </c>
    </row>
    <row r="563" spans="2:65" s="1" customFormat="1" ht="10.199999999999999">
      <c r="B563" s="32"/>
      <c r="D563" s="151" t="s">
        <v>359</v>
      </c>
      <c r="F563" s="152" t="s">
        <v>1777</v>
      </c>
      <c r="I563" s="153"/>
      <c r="L563" s="32"/>
      <c r="M563" s="154"/>
      <c r="T563" s="56"/>
      <c r="AT563" s="17" t="s">
        <v>359</v>
      </c>
      <c r="AU563" s="17" t="s">
        <v>86</v>
      </c>
    </row>
    <row r="564" spans="2:65" s="14" customFormat="1" ht="10.199999999999999">
      <c r="B564" s="169"/>
      <c r="D564" s="151" t="s">
        <v>361</v>
      </c>
      <c r="E564" s="170" t="s">
        <v>1</v>
      </c>
      <c r="F564" s="171" t="s">
        <v>1762</v>
      </c>
      <c r="H564" s="170" t="s">
        <v>1</v>
      </c>
      <c r="I564" s="172"/>
      <c r="L564" s="169"/>
      <c r="M564" s="173"/>
      <c r="T564" s="174"/>
      <c r="AT564" s="170" t="s">
        <v>361</v>
      </c>
      <c r="AU564" s="170" t="s">
        <v>86</v>
      </c>
      <c r="AV564" s="14" t="s">
        <v>84</v>
      </c>
      <c r="AW564" s="14" t="s">
        <v>32</v>
      </c>
      <c r="AX564" s="14" t="s">
        <v>76</v>
      </c>
      <c r="AY564" s="170" t="s">
        <v>350</v>
      </c>
    </row>
    <row r="565" spans="2:65" s="12" customFormat="1" ht="30.6">
      <c r="B565" s="155"/>
      <c r="D565" s="151" t="s">
        <v>361</v>
      </c>
      <c r="E565" s="156" t="s">
        <v>1</v>
      </c>
      <c r="F565" s="157" t="s">
        <v>1778</v>
      </c>
      <c r="H565" s="158">
        <v>2.8119999999999998</v>
      </c>
      <c r="I565" s="159"/>
      <c r="L565" s="155"/>
      <c r="M565" s="160"/>
      <c r="T565" s="161"/>
      <c r="AT565" s="156" t="s">
        <v>361</v>
      </c>
      <c r="AU565" s="156" t="s">
        <v>86</v>
      </c>
      <c r="AV565" s="12" t="s">
        <v>86</v>
      </c>
      <c r="AW565" s="12" t="s">
        <v>32</v>
      </c>
      <c r="AX565" s="12" t="s">
        <v>76</v>
      </c>
      <c r="AY565" s="156" t="s">
        <v>350</v>
      </c>
    </row>
    <row r="566" spans="2:65" s="14" customFormat="1" ht="10.199999999999999">
      <c r="B566" s="169"/>
      <c r="D566" s="151" t="s">
        <v>361</v>
      </c>
      <c r="E566" s="170" t="s">
        <v>1</v>
      </c>
      <c r="F566" s="171" t="s">
        <v>1764</v>
      </c>
      <c r="H566" s="170" t="s">
        <v>1</v>
      </c>
      <c r="I566" s="172"/>
      <c r="L566" s="169"/>
      <c r="M566" s="173"/>
      <c r="T566" s="174"/>
      <c r="AT566" s="170" t="s">
        <v>361</v>
      </c>
      <c r="AU566" s="170" t="s">
        <v>86</v>
      </c>
      <c r="AV566" s="14" t="s">
        <v>84</v>
      </c>
      <c r="AW566" s="14" t="s">
        <v>32</v>
      </c>
      <c r="AX566" s="14" t="s">
        <v>76</v>
      </c>
      <c r="AY566" s="170" t="s">
        <v>350</v>
      </c>
    </row>
    <row r="567" spans="2:65" s="12" customFormat="1" ht="10.199999999999999">
      <c r="B567" s="155"/>
      <c r="D567" s="151" t="s">
        <v>361</v>
      </c>
      <c r="E567" s="156" t="s">
        <v>1</v>
      </c>
      <c r="F567" s="157" t="s">
        <v>1779</v>
      </c>
      <c r="H567" s="158">
        <v>0.16400000000000001</v>
      </c>
      <c r="I567" s="159"/>
      <c r="L567" s="155"/>
      <c r="M567" s="160"/>
      <c r="T567" s="161"/>
      <c r="AT567" s="156" t="s">
        <v>361</v>
      </c>
      <c r="AU567" s="156" t="s">
        <v>86</v>
      </c>
      <c r="AV567" s="12" t="s">
        <v>86</v>
      </c>
      <c r="AW567" s="12" t="s">
        <v>32</v>
      </c>
      <c r="AX567" s="12" t="s">
        <v>76</v>
      </c>
      <c r="AY567" s="156" t="s">
        <v>350</v>
      </c>
    </row>
    <row r="568" spans="2:65" s="12" customFormat="1" ht="20.399999999999999">
      <c r="B568" s="155"/>
      <c r="D568" s="151" t="s">
        <v>361</v>
      </c>
      <c r="E568" s="156" t="s">
        <v>1</v>
      </c>
      <c r="F568" s="157" t="s">
        <v>1780</v>
      </c>
      <c r="H568" s="158">
        <v>1.3640000000000001</v>
      </c>
      <c r="I568" s="159"/>
      <c r="L568" s="155"/>
      <c r="M568" s="160"/>
      <c r="T568" s="161"/>
      <c r="AT568" s="156" t="s">
        <v>361</v>
      </c>
      <c r="AU568" s="156" t="s">
        <v>86</v>
      </c>
      <c r="AV568" s="12" t="s">
        <v>86</v>
      </c>
      <c r="AW568" s="12" t="s">
        <v>32</v>
      </c>
      <c r="AX568" s="12" t="s">
        <v>76</v>
      </c>
      <c r="AY568" s="156" t="s">
        <v>350</v>
      </c>
    </row>
    <row r="569" spans="2:65" s="14" customFormat="1" ht="10.199999999999999">
      <c r="B569" s="169"/>
      <c r="D569" s="151" t="s">
        <v>361</v>
      </c>
      <c r="E569" s="170" t="s">
        <v>1</v>
      </c>
      <c r="F569" s="171" t="s">
        <v>1767</v>
      </c>
      <c r="H569" s="170" t="s">
        <v>1</v>
      </c>
      <c r="I569" s="172"/>
      <c r="L569" s="169"/>
      <c r="M569" s="173"/>
      <c r="T569" s="174"/>
      <c r="AT569" s="170" t="s">
        <v>361</v>
      </c>
      <c r="AU569" s="170" t="s">
        <v>86</v>
      </c>
      <c r="AV569" s="14" t="s">
        <v>84</v>
      </c>
      <c r="AW569" s="14" t="s">
        <v>32</v>
      </c>
      <c r="AX569" s="14" t="s">
        <v>76</v>
      </c>
      <c r="AY569" s="170" t="s">
        <v>350</v>
      </c>
    </row>
    <row r="570" spans="2:65" s="12" customFormat="1" ht="10.199999999999999">
      <c r="B570" s="155"/>
      <c r="D570" s="151" t="s">
        <v>361</v>
      </c>
      <c r="E570" s="156" t="s">
        <v>1</v>
      </c>
      <c r="F570" s="157" t="s">
        <v>1781</v>
      </c>
      <c r="H570" s="158">
        <v>0.27400000000000002</v>
      </c>
      <c r="I570" s="159"/>
      <c r="L570" s="155"/>
      <c r="M570" s="160"/>
      <c r="T570" s="161"/>
      <c r="AT570" s="156" t="s">
        <v>361</v>
      </c>
      <c r="AU570" s="156" t="s">
        <v>86</v>
      </c>
      <c r="AV570" s="12" t="s">
        <v>86</v>
      </c>
      <c r="AW570" s="12" t="s">
        <v>32</v>
      </c>
      <c r="AX570" s="12" t="s">
        <v>76</v>
      </c>
      <c r="AY570" s="156" t="s">
        <v>350</v>
      </c>
    </row>
    <row r="571" spans="2:65" s="12" customFormat="1" ht="10.199999999999999">
      <c r="B571" s="155"/>
      <c r="D571" s="151" t="s">
        <v>361</v>
      </c>
      <c r="E571" s="156" t="s">
        <v>1</v>
      </c>
      <c r="F571" s="157" t="s">
        <v>1782</v>
      </c>
      <c r="H571" s="158">
        <v>0.192</v>
      </c>
      <c r="I571" s="159"/>
      <c r="L571" s="155"/>
      <c r="M571" s="160"/>
      <c r="T571" s="161"/>
      <c r="AT571" s="156" t="s">
        <v>361</v>
      </c>
      <c r="AU571" s="156" t="s">
        <v>86</v>
      </c>
      <c r="AV571" s="12" t="s">
        <v>86</v>
      </c>
      <c r="AW571" s="12" t="s">
        <v>32</v>
      </c>
      <c r="AX571" s="12" t="s">
        <v>76</v>
      </c>
      <c r="AY571" s="156" t="s">
        <v>350</v>
      </c>
    </row>
    <row r="572" spans="2:65" s="12" customFormat="1" ht="10.199999999999999">
      <c r="B572" s="155"/>
      <c r="D572" s="151" t="s">
        <v>361</v>
      </c>
      <c r="E572" s="156" t="s">
        <v>1</v>
      </c>
      <c r="F572" s="157" t="s">
        <v>1783</v>
      </c>
      <c r="H572" s="158">
        <v>0.27400000000000002</v>
      </c>
      <c r="I572" s="159"/>
      <c r="L572" s="155"/>
      <c r="M572" s="160"/>
      <c r="T572" s="161"/>
      <c r="AT572" s="156" t="s">
        <v>361</v>
      </c>
      <c r="AU572" s="156" t="s">
        <v>86</v>
      </c>
      <c r="AV572" s="12" t="s">
        <v>86</v>
      </c>
      <c r="AW572" s="12" t="s">
        <v>32</v>
      </c>
      <c r="AX572" s="12" t="s">
        <v>76</v>
      </c>
      <c r="AY572" s="156" t="s">
        <v>350</v>
      </c>
    </row>
    <row r="573" spans="2:65" s="12" customFormat="1" ht="10.199999999999999">
      <c r="B573" s="155"/>
      <c r="D573" s="151" t="s">
        <v>361</v>
      </c>
      <c r="E573" s="156" t="s">
        <v>1</v>
      </c>
      <c r="F573" s="157" t="s">
        <v>1784</v>
      </c>
      <c r="H573" s="158">
        <v>0.30099999999999999</v>
      </c>
      <c r="I573" s="159"/>
      <c r="L573" s="155"/>
      <c r="M573" s="160"/>
      <c r="T573" s="161"/>
      <c r="AT573" s="156" t="s">
        <v>361</v>
      </c>
      <c r="AU573" s="156" t="s">
        <v>86</v>
      </c>
      <c r="AV573" s="12" t="s">
        <v>86</v>
      </c>
      <c r="AW573" s="12" t="s">
        <v>32</v>
      </c>
      <c r="AX573" s="12" t="s">
        <v>76</v>
      </c>
      <c r="AY573" s="156" t="s">
        <v>350</v>
      </c>
    </row>
    <row r="574" spans="2:65" s="12" customFormat="1" ht="10.199999999999999">
      <c r="B574" s="155"/>
      <c r="D574" s="151" t="s">
        <v>361</v>
      </c>
      <c r="E574" s="156" t="s">
        <v>1</v>
      </c>
      <c r="F574" s="157" t="s">
        <v>1785</v>
      </c>
      <c r="H574" s="158">
        <v>0.219</v>
      </c>
      <c r="I574" s="159"/>
      <c r="L574" s="155"/>
      <c r="M574" s="160"/>
      <c r="T574" s="161"/>
      <c r="AT574" s="156" t="s">
        <v>361</v>
      </c>
      <c r="AU574" s="156" t="s">
        <v>86</v>
      </c>
      <c r="AV574" s="12" t="s">
        <v>86</v>
      </c>
      <c r="AW574" s="12" t="s">
        <v>32</v>
      </c>
      <c r="AX574" s="12" t="s">
        <v>76</v>
      </c>
      <c r="AY574" s="156" t="s">
        <v>350</v>
      </c>
    </row>
    <row r="575" spans="2:65" s="12" customFormat="1" ht="10.199999999999999">
      <c r="B575" s="155"/>
      <c r="D575" s="151" t="s">
        <v>361</v>
      </c>
      <c r="E575" s="156" t="s">
        <v>1</v>
      </c>
      <c r="F575" s="157" t="s">
        <v>1786</v>
      </c>
      <c r="H575" s="158">
        <v>0.11</v>
      </c>
      <c r="I575" s="159"/>
      <c r="L575" s="155"/>
      <c r="M575" s="160"/>
      <c r="T575" s="161"/>
      <c r="AT575" s="156" t="s">
        <v>361</v>
      </c>
      <c r="AU575" s="156" t="s">
        <v>86</v>
      </c>
      <c r="AV575" s="12" t="s">
        <v>86</v>
      </c>
      <c r="AW575" s="12" t="s">
        <v>32</v>
      </c>
      <c r="AX575" s="12" t="s">
        <v>76</v>
      </c>
      <c r="AY575" s="156" t="s">
        <v>350</v>
      </c>
    </row>
    <row r="576" spans="2:65" s="13" customFormat="1" ht="10.199999999999999">
      <c r="B576" s="162"/>
      <c r="D576" s="151" t="s">
        <v>361</v>
      </c>
      <c r="E576" s="163" t="s">
        <v>1</v>
      </c>
      <c r="F576" s="164" t="s">
        <v>364</v>
      </c>
      <c r="H576" s="165">
        <v>5.71</v>
      </c>
      <c r="I576" s="166"/>
      <c r="L576" s="162"/>
      <c r="M576" s="167"/>
      <c r="T576" s="168"/>
      <c r="AT576" s="163" t="s">
        <v>361</v>
      </c>
      <c r="AU576" s="163" t="s">
        <v>86</v>
      </c>
      <c r="AV576" s="13" t="s">
        <v>357</v>
      </c>
      <c r="AW576" s="13" t="s">
        <v>32</v>
      </c>
      <c r="AX576" s="13" t="s">
        <v>84</v>
      </c>
      <c r="AY576" s="163" t="s">
        <v>350</v>
      </c>
    </row>
    <row r="577" spans="2:65" s="1" customFormat="1" ht="37.799999999999997" customHeight="1">
      <c r="B577" s="32"/>
      <c r="C577" s="138" t="s">
        <v>1042</v>
      </c>
      <c r="D577" s="138" t="s">
        <v>352</v>
      </c>
      <c r="E577" s="139" t="s">
        <v>1787</v>
      </c>
      <c r="F577" s="140" t="s">
        <v>1788</v>
      </c>
      <c r="G577" s="141" t="s">
        <v>483</v>
      </c>
      <c r="H577" s="142">
        <v>9.9060000000000006</v>
      </c>
      <c r="I577" s="143"/>
      <c r="J577" s="144">
        <f>ROUND(I577*H577,2)</f>
        <v>0</v>
      </c>
      <c r="K577" s="140" t="s">
        <v>356</v>
      </c>
      <c r="L577" s="32"/>
      <c r="M577" s="145" t="s">
        <v>1</v>
      </c>
      <c r="N577" s="146" t="s">
        <v>41</v>
      </c>
      <c r="P577" s="147">
        <f>O577*H577</f>
        <v>0</v>
      </c>
      <c r="Q577" s="147">
        <v>1.7090000000000001E-2</v>
      </c>
      <c r="R577" s="147">
        <f>Q577*H577</f>
        <v>0.16929354000000002</v>
      </c>
      <c r="S577" s="147">
        <v>0</v>
      </c>
      <c r="T577" s="148">
        <f>S577*H577</f>
        <v>0</v>
      </c>
      <c r="AR577" s="149" t="s">
        <v>357</v>
      </c>
      <c r="AT577" s="149" t="s">
        <v>352</v>
      </c>
      <c r="AU577" s="149" t="s">
        <v>86</v>
      </c>
      <c r="AY577" s="17" t="s">
        <v>350</v>
      </c>
      <c r="BE577" s="150">
        <f>IF(N577="základní",J577,0)</f>
        <v>0</v>
      </c>
      <c r="BF577" s="150">
        <f>IF(N577="snížená",J577,0)</f>
        <v>0</v>
      </c>
      <c r="BG577" s="150">
        <f>IF(N577="zákl. přenesená",J577,0)</f>
        <v>0</v>
      </c>
      <c r="BH577" s="150">
        <f>IF(N577="sníž. přenesená",J577,0)</f>
        <v>0</v>
      </c>
      <c r="BI577" s="150">
        <f>IF(N577="nulová",J577,0)</f>
        <v>0</v>
      </c>
      <c r="BJ577" s="17" t="s">
        <v>84</v>
      </c>
      <c r="BK577" s="150">
        <f>ROUND(I577*H577,2)</f>
        <v>0</v>
      </c>
      <c r="BL577" s="17" t="s">
        <v>357</v>
      </c>
      <c r="BM577" s="149" t="s">
        <v>1789</v>
      </c>
    </row>
    <row r="578" spans="2:65" s="1" customFormat="1" ht="28.8">
      <c r="B578" s="32"/>
      <c r="D578" s="151" t="s">
        <v>359</v>
      </c>
      <c r="F578" s="152" t="s">
        <v>1790</v>
      </c>
      <c r="I578" s="153"/>
      <c r="L578" s="32"/>
      <c r="M578" s="154"/>
      <c r="T578" s="56"/>
      <c r="AT578" s="17" t="s">
        <v>359</v>
      </c>
      <c r="AU578" s="17" t="s">
        <v>86</v>
      </c>
    </row>
    <row r="579" spans="2:65" s="14" customFormat="1" ht="10.199999999999999">
      <c r="B579" s="169"/>
      <c r="D579" s="151" t="s">
        <v>361</v>
      </c>
      <c r="E579" s="170" t="s">
        <v>1</v>
      </c>
      <c r="F579" s="171" t="s">
        <v>1762</v>
      </c>
      <c r="H579" s="170" t="s">
        <v>1</v>
      </c>
      <c r="I579" s="172"/>
      <c r="L579" s="169"/>
      <c r="M579" s="173"/>
      <c r="T579" s="174"/>
      <c r="AT579" s="170" t="s">
        <v>361</v>
      </c>
      <c r="AU579" s="170" t="s">
        <v>86</v>
      </c>
      <c r="AV579" s="14" t="s">
        <v>84</v>
      </c>
      <c r="AW579" s="14" t="s">
        <v>32</v>
      </c>
      <c r="AX579" s="14" t="s">
        <v>76</v>
      </c>
      <c r="AY579" s="170" t="s">
        <v>350</v>
      </c>
    </row>
    <row r="580" spans="2:65" s="12" customFormat="1" ht="20.399999999999999">
      <c r="B580" s="155"/>
      <c r="D580" s="151" t="s">
        <v>361</v>
      </c>
      <c r="E580" s="156" t="s">
        <v>1</v>
      </c>
      <c r="F580" s="157" t="s">
        <v>1791</v>
      </c>
      <c r="H580" s="158">
        <v>4.3810000000000002</v>
      </c>
      <c r="I580" s="159"/>
      <c r="L580" s="155"/>
      <c r="M580" s="160"/>
      <c r="T580" s="161"/>
      <c r="AT580" s="156" t="s">
        <v>361</v>
      </c>
      <c r="AU580" s="156" t="s">
        <v>86</v>
      </c>
      <c r="AV580" s="12" t="s">
        <v>86</v>
      </c>
      <c r="AW580" s="12" t="s">
        <v>32</v>
      </c>
      <c r="AX580" s="12" t="s">
        <v>76</v>
      </c>
      <c r="AY580" s="156" t="s">
        <v>350</v>
      </c>
    </row>
    <row r="581" spans="2:65" s="12" customFormat="1" ht="20.399999999999999">
      <c r="B581" s="155"/>
      <c r="D581" s="151" t="s">
        <v>361</v>
      </c>
      <c r="E581" s="156" t="s">
        <v>1</v>
      </c>
      <c r="F581" s="157" t="s">
        <v>1792</v>
      </c>
      <c r="H581" s="158">
        <v>1.883</v>
      </c>
      <c r="I581" s="159"/>
      <c r="L581" s="155"/>
      <c r="M581" s="160"/>
      <c r="T581" s="161"/>
      <c r="AT581" s="156" t="s">
        <v>361</v>
      </c>
      <c r="AU581" s="156" t="s">
        <v>86</v>
      </c>
      <c r="AV581" s="12" t="s">
        <v>86</v>
      </c>
      <c r="AW581" s="12" t="s">
        <v>32</v>
      </c>
      <c r="AX581" s="12" t="s">
        <v>76</v>
      </c>
      <c r="AY581" s="156" t="s">
        <v>350</v>
      </c>
    </row>
    <row r="582" spans="2:65" s="14" customFormat="1" ht="10.199999999999999">
      <c r="B582" s="169"/>
      <c r="D582" s="151" t="s">
        <v>361</v>
      </c>
      <c r="E582" s="170" t="s">
        <v>1</v>
      </c>
      <c r="F582" s="171" t="s">
        <v>1764</v>
      </c>
      <c r="H582" s="170" t="s">
        <v>1</v>
      </c>
      <c r="I582" s="172"/>
      <c r="L582" s="169"/>
      <c r="M582" s="173"/>
      <c r="T582" s="174"/>
      <c r="AT582" s="170" t="s">
        <v>361</v>
      </c>
      <c r="AU582" s="170" t="s">
        <v>86</v>
      </c>
      <c r="AV582" s="14" t="s">
        <v>84</v>
      </c>
      <c r="AW582" s="14" t="s">
        <v>32</v>
      </c>
      <c r="AX582" s="14" t="s">
        <v>76</v>
      </c>
      <c r="AY582" s="170" t="s">
        <v>350</v>
      </c>
    </row>
    <row r="583" spans="2:65" s="12" customFormat="1" ht="20.399999999999999">
      <c r="B583" s="155"/>
      <c r="D583" s="151" t="s">
        <v>361</v>
      </c>
      <c r="E583" s="156" t="s">
        <v>1</v>
      </c>
      <c r="F583" s="157" t="s">
        <v>1793</v>
      </c>
      <c r="H583" s="158">
        <v>0.28000000000000003</v>
      </c>
      <c r="I583" s="159"/>
      <c r="L583" s="155"/>
      <c r="M583" s="160"/>
      <c r="T583" s="161"/>
      <c r="AT583" s="156" t="s">
        <v>361</v>
      </c>
      <c r="AU583" s="156" t="s">
        <v>86</v>
      </c>
      <c r="AV583" s="12" t="s">
        <v>86</v>
      </c>
      <c r="AW583" s="12" t="s">
        <v>32</v>
      </c>
      <c r="AX583" s="12" t="s">
        <v>76</v>
      </c>
      <c r="AY583" s="156" t="s">
        <v>350</v>
      </c>
    </row>
    <row r="584" spans="2:65" s="14" customFormat="1" ht="10.199999999999999">
      <c r="B584" s="169"/>
      <c r="D584" s="151" t="s">
        <v>361</v>
      </c>
      <c r="E584" s="170" t="s">
        <v>1</v>
      </c>
      <c r="F584" s="171" t="s">
        <v>1767</v>
      </c>
      <c r="H584" s="170" t="s">
        <v>1</v>
      </c>
      <c r="I584" s="172"/>
      <c r="L584" s="169"/>
      <c r="M584" s="173"/>
      <c r="T584" s="174"/>
      <c r="AT584" s="170" t="s">
        <v>361</v>
      </c>
      <c r="AU584" s="170" t="s">
        <v>86</v>
      </c>
      <c r="AV584" s="14" t="s">
        <v>84</v>
      </c>
      <c r="AW584" s="14" t="s">
        <v>32</v>
      </c>
      <c r="AX584" s="14" t="s">
        <v>76</v>
      </c>
      <c r="AY584" s="170" t="s">
        <v>350</v>
      </c>
    </row>
    <row r="585" spans="2:65" s="12" customFormat="1" ht="10.199999999999999">
      <c r="B585" s="155"/>
      <c r="D585" s="151" t="s">
        <v>361</v>
      </c>
      <c r="E585" s="156" t="s">
        <v>1</v>
      </c>
      <c r="F585" s="157" t="s">
        <v>1794</v>
      </c>
      <c r="H585" s="158">
        <v>0.498</v>
      </c>
      <c r="I585" s="159"/>
      <c r="L585" s="155"/>
      <c r="M585" s="160"/>
      <c r="T585" s="161"/>
      <c r="AT585" s="156" t="s">
        <v>361</v>
      </c>
      <c r="AU585" s="156" t="s">
        <v>86</v>
      </c>
      <c r="AV585" s="12" t="s">
        <v>86</v>
      </c>
      <c r="AW585" s="12" t="s">
        <v>32</v>
      </c>
      <c r="AX585" s="12" t="s">
        <v>76</v>
      </c>
      <c r="AY585" s="156" t="s">
        <v>350</v>
      </c>
    </row>
    <row r="586" spans="2:65" s="12" customFormat="1" ht="10.199999999999999">
      <c r="B586" s="155"/>
      <c r="D586" s="151" t="s">
        <v>361</v>
      </c>
      <c r="E586" s="156" t="s">
        <v>1</v>
      </c>
      <c r="F586" s="157" t="s">
        <v>1795</v>
      </c>
      <c r="H586" s="158">
        <v>0.42</v>
      </c>
      <c r="I586" s="159"/>
      <c r="L586" s="155"/>
      <c r="M586" s="160"/>
      <c r="T586" s="161"/>
      <c r="AT586" s="156" t="s">
        <v>361</v>
      </c>
      <c r="AU586" s="156" t="s">
        <v>86</v>
      </c>
      <c r="AV586" s="12" t="s">
        <v>86</v>
      </c>
      <c r="AW586" s="12" t="s">
        <v>32</v>
      </c>
      <c r="AX586" s="12" t="s">
        <v>76</v>
      </c>
      <c r="AY586" s="156" t="s">
        <v>350</v>
      </c>
    </row>
    <row r="587" spans="2:65" s="12" customFormat="1" ht="10.199999999999999">
      <c r="B587" s="155"/>
      <c r="D587" s="151" t="s">
        <v>361</v>
      </c>
      <c r="E587" s="156" t="s">
        <v>1</v>
      </c>
      <c r="F587" s="157" t="s">
        <v>1796</v>
      </c>
      <c r="H587" s="158">
        <v>0.68700000000000006</v>
      </c>
      <c r="I587" s="159"/>
      <c r="L587" s="155"/>
      <c r="M587" s="160"/>
      <c r="T587" s="161"/>
      <c r="AT587" s="156" t="s">
        <v>361</v>
      </c>
      <c r="AU587" s="156" t="s">
        <v>86</v>
      </c>
      <c r="AV587" s="12" t="s">
        <v>86</v>
      </c>
      <c r="AW587" s="12" t="s">
        <v>32</v>
      </c>
      <c r="AX587" s="12" t="s">
        <v>76</v>
      </c>
      <c r="AY587" s="156" t="s">
        <v>350</v>
      </c>
    </row>
    <row r="588" spans="2:65" s="12" customFormat="1" ht="10.199999999999999">
      <c r="B588" s="155"/>
      <c r="D588" s="151" t="s">
        <v>361</v>
      </c>
      <c r="E588" s="156" t="s">
        <v>1</v>
      </c>
      <c r="F588" s="157" t="s">
        <v>1797</v>
      </c>
      <c r="H588" s="158">
        <v>0.89700000000000002</v>
      </c>
      <c r="I588" s="159"/>
      <c r="L588" s="155"/>
      <c r="M588" s="160"/>
      <c r="T588" s="161"/>
      <c r="AT588" s="156" t="s">
        <v>361</v>
      </c>
      <c r="AU588" s="156" t="s">
        <v>86</v>
      </c>
      <c r="AV588" s="12" t="s">
        <v>86</v>
      </c>
      <c r="AW588" s="12" t="s">
        <v>32</v>
      </c>
      <c r="AX588" s="12" t="s">
        <v>76</v>
      </c>
      <c r="AY588" s="156" t="s">
        <v>350</v>
      </c>
    </row>
    <row r="589" spans="2:65" s="12" customFormat="1" ht="10.199999999999999">
      <c r="B589" s="155"/>
      <c r="D589" s="151" t="s">
        <v>361</v>
      </c>
      <c r="E589" s="156" t="s">
        <v>1</v>
      </c>
      <c r="F589" s="157" t="s">
        <v>1798</v>
      </c>
      <c r="H589" s="158">
        <v>0.45900000000000002</v>
      </c>
      <c r="I589" s="159"/>
      <c r="L589" s="155"/>
      <c r="M589" s="160"/>
      <c r="T589" s="161"/>
      <c r="AT589" s="156" t="s">
        <v>361</v>
      </c>
      <c r="AU589" s="156" t="s">
        <v>86</v>
      </c>
      <c r="AV589" s="12" t="s">
        <v>86</v>
      </c>
      <c r="AW589" s="12" t="s">
        <v>32</v>
      </c>
      <c r="AX589" s="12" t="s">
        <v>76</v>
      </c>
      <c r="AY589" s="156" t="s">
        <v>350</v>
      </c>
    </row>
    <row r="590" spans="2:65" s="12" customFormat="1" ht="10.199999999999999">
      <c r="B590" s="155"/>
      <c r="D590" s="151" t="s">
        <v>361</v>
      </c>
      <c r="E590" s="156" t="s">
        <v>1</v>
      </c>
      <c r="F590" s="157" t="s">
        <v>1799</v>
      </c>
      <c r="H590" s="158">
        <v>0.40100000000000002</v>
      </c>
      <c r="I590" s="159"/>
      <c r="L590" s="155"/>
      <c r="M590" s="160"/>
      <c r="T590" s="161"/>
      <c r="AT590" s="156" t="s">
        <v>361</v>
      </c>
      <c r="AU590" s="156" t="s">
        <v>86</v>
      </c>
      <c r="AV590" s="12" t="s">
        <v>86</v>
      </c>
      <c r="AW590" s="12" t="s">
        <v>32</v>
      </c>
      <c r="AX590" s="12" t="s">
        <v>76</v>
      </c>
      <c r="AY590" s="156" t="s">
        <v>350</v>
      </c>
    </row>
    <row r="591" spans="2:65" s="13" customFormat="1" ht="10.199999999999999">
      <c r="B591" s="162"/>
      <c r="D591" s="151" t="s">
        <v>361</v>
      </c>
      <c r="E591" s="163" t="s">
        <v>1</v>
      </c>
      <c r="F591" s="164" t="s">
        <v>364</v>
      </c>
      <c r="H591" s="165">
        <v>9.9060000000000006</v>
      </c>
      <c r="I591" s="166"/>
      <c r="L591" s="162"/>
      <c r="M591" s="167"/>
      <c r="T591" s="168"/>
      <c r="AT591" s="163" t="s">
        <v>361</v>
      </c>
      <c r="AU591" s="163" t="s">
        <v>86</v>
      </c>
      <c r="AV591" s="13" t="s">
        <v>357</v>
      </c>
      <c r="AW591" s="13" t="s">
        <v>32</v>
      </c>
      <c r="AX591" s="13" t="s">
        <v>84</v>
      </c>
      <c r="AY591" s="163" t="s">
        <v>350</v>
      </c>
    </row>
    <row r="592" spans="2:65" s="1" customFormat="1" ht="21.75" customHeight="1">
      <c r="B592" s="32"/>
      <c r="C592" s="187" t="s">
        <v>1050</v>
      </c>
      <c r="D592" s="187" t="s">
        <v>1347</v>
      </c>
      <c r="E592" s="188" t="s">
        <v>1800</v>
      </c>
      <c r="F592" s="189" t="s">
        <v>1801</v>
      </c>
      <c r="G592" s="190" t="s">
        <v>483</v>
      </c>
      <c r="H592" s="191">
        <v>8.8249999999999993</v>
      </c>
      <c r="I592" s="192"/>
      <c r="J592" s="193">
        <f>ROUND(I592*H592,2)</f>
        <v>0</v>
      </c>
      <c r="K592" s="189" t="s">
        <v>356</v>
      </c>
      <c r="L592" s="194"/>
      <c r="M592" s="195" t="s">
        <v>1</v>
      </c>
      <c r="N592" s="196" t="s">
        <v>41</v>
      </c>
      <c r="P592" s="147">
        <f>O592*H592</f>
        <v>0</v>
      </c>
      <c r="Q592" s="147">
        <v>1</v>
      </c>
      <c r="R592" s="147">
        <f>Q592*H592</f>
        <v>8.8249999999999993</v>
      </c>
      <c r="S592" s="147">
        <v>0</v>
      </c>
      <c r="T592" s="148">
        <f>S592*H592</f>
        <v>0</v>
      </c>
      <c r="AR592" s="149" t="s">
        <v>468</v>
      </c>
      <c r="AT592" s="149" t="s">
        <v>1347</v>
      </c>
      <c r="AU592" s="149" t="s">
        <v>86</v>
      </c>
      <c r="AY592" s="17" t="s">
        <v>350</v>
      </c>
      <c r="BE592" s="150">
        <f>IF(N592="základní",J592,0)</f>
        <v>0</v>
      </c>
      <c r="BF592" s="150">
        <f>IF(N592="snížená",J592,0)</f>
        <v>0</v>
      </c>
      <c r="BG592" s="150">
        <f>IF(N592="zákl. přenesená",J592,0)</f>
        <v>0</v>
      </c>
      <c r="BH592" s="150">
        <f>IF(N592="sníž. přenesená",J592,0)</f>
        <v>0</v>
      </c>
      <c r="BI592" s="150">
        <f>IF(N592="nulová",J592,0)</f>
        <v>0</v>
      </c>
      <c r="BJ592" s="17" t="s">
        <v>84</v>
      </c>
      <c r="BK592" s="150">
        <f>ROUND(I592*H592,2)</f>
        <v>0</v>
      </c>
      <c r="BL592" s="17" t="s">
        <v>357</v>
      </c>
      <c r="BM592" s="149" t="s">
        <v>1802</v>
      </c>
    </row>
    <row r="593" spans="2:65" s="1" customFormat="1" ht="10.199999999999999">
      <c r="B593" s="32"/>
      <c r="D593" s="151" t="s">
        <v>359</v>
      </c>
      <c r="F593" s="152" t="s">
        <v>1801</v>
      </c>
      <c r="I593" s="153"/>
      <c r="L593" s="32"/>
      <c r="M593" s="154"/>
      <c r="T593" s="56"/>
      <c r="AT593" s="17" t="s">
        <v>359</v>
      </c>
      <c r="AU593" s="17" t="s">
        <v>86</v>
      </c>
    </row>
    <row r="594" spans="2:65" s="14" customFormat="1" ht="10.199999999999999">
      <c r="B594" s="169"/>
      <c r="D594" s="151" t="s">
        <v>361</v>
      </c>
      <c r="E594" s="170" t="s">
        <v>1</v>
      </c>
      <c r="F594" s="171" t="s">
        <v>1762</v>
      </c>
      <c r="H594" s="170" t="s">
        <v>1</v>
      </c>
      <c r="I594" s="172"/>
      <c r="L594" s="169"/>
      <c r="M594" s="173"/>
      <c r="T594" s="174"/>
      <c r="AT594" s="170" t="s">
        <v>361</v>
      </c>
      <c r="AU594" s="170" t="s">
        <v>86</v>
      </c>
      <c r="AV594" s="14" t="s">
        <v>84</v>
      </c>
      <c r="AW594" s="14" t="s">
        <v>32</v>
      </c>
      <c r="AX594" s="14" t="s">
        <v>76</v>
      </c>
      <c r="AY594" s="170" t="s">
        <v>350</v>
      </c>
    </row>
    <row r="595" spans="2:65" s="12" customFormat="1" ht="20.399999999999999">
      <c r="B595" s="155"/>
      <c r="D595" s="151" t="s">
        <v>361</v>
      </c>
      <c r="E595" s="156" t="s">
        <v>1</v>
      </c>
      <c r="F595" s="157" t="s">
        <v>1803</v>
      </c>
      <c r="H595" s="158">
        <v>4.819</v>
      </c>
      <c r="I595" s="159"/>
      <c r="L595" s="155"/>
      <c r="M595" s="160"/>
      <c r="T595" s="161"/>
      <c r="AT595" s="156" t="s">
        <v>361</v>
      </c>
      <c r="AU595" s="156" t="s">
        <v>86</v>
      </c>
      <c r="AV595" s="12" t="s">
        <v>86</v>
      </c>
      <c r="AW595" s="12" t="s">
        <v>32</v>
      </c>
      <c r="AX595" s="12" t="s">
        <v>76</v>
      </c>
      <c r="AY595" s="156" t="s">
        <v>350</v>
      </c>
    </row>
    <row r="596" spans="2:65" s="14" customFormat="1" ht="10.199999999999999">
      <c r="B596" s="169"/>
      <c r="D596" s="151" t="s">
        <v>361</v>
      </c>
      <c r="E596" s="170" t="s">
        <v>1</v>
      </c>
      <c r="F596" s="171" t="s">
        <v>1764</v>
      </c>
      <c r="H596" s="170" t="s">
        <v>1</v>
      </c>
      <c r="I596" s="172"/>
      <c r="L596" s="169"/>
      <c r="M596" s="173"/>
      <c r="T596" s="174"/>
      <c r="AT596" s="170" t="s">
        <v>361</v>
      </c>
      <c r="AU596" s="170" t="s">
        <v>86</v>
      </c>
      <c r="AV596" s="14" t="s">
        <v>84</v>
      </c>
      <c r="AW596" s="14" t="s">
        <v>32</v>
      </c>
      <c r="AX596" s="14" t="s">
        <v>76</v>
      </c>
      <c r="AY596" s="170" t="s">
        <v>350</v>
      </c>
    </row>
    <row r="597" spans="2:65" s="12" customFormat="1" ht="20.399999999999999">
      <c r="B597" s="155"/>
      <c r="D597" s="151" t="s">
        <v>361</v>
      </c>
      <c r="E597" s="156" t="s">
        <v>1</v>
      </c>
      <c r="F597" s="157" t="s">
        <v>1804</v>
      </c>
      <c r="H597" s="158">
        <v>0.308</v>
      </c>
      <c r="I597" s="159"/>
      <c r="L597" s="155"/>
      <c r="M597" s="160"/>
      <c r="T597" s="161"/>
      <c r="AT597" s="156" t="s">
        <v>361</v>
      </c>
      <c r="AU597" s="156" t="s">
        <v>86</v>
      </c>
      <c r="AV597" s="12" t="s">
        <v>86</v>
      </c>
      <c r="AW597" s="12" t="s">
        <v>32</v>
      </c>
      <c r="AX597" s="12" t="s">
        <v>76</v>
      </c>
      <c r="AY597" s="156" t="s">
        <v>350</v>
      </c>
    </row>
    <row r="598" spans="2:65" s="14" customFormat="1" ht="10.199999999999999">
      <c r="B598" s="169"/>
      <c r="D598" s="151" t="s">
        <v>361</v>
      </c>
      <c r="E598" s="170" t="s">
        <v>1</v>
      </c>
      <c r="F598" s="171" t="s">
        <v>1767</v>
      </c>
      <c r="H598" s="170" t="s">
        <v>1</v>
      </c>
      <c r="I598" s="172"/>
      <c r="L598" s="169"/>
      <c r="M598" s="173"/>
      <c r="T598" s="174"/>
      <c r="AT598" s="170" t="s">
        <v>361</v>
      </c>
      <c r="AU598" s="170" t="s">
        <v>86</v>
      </c>
      <c r="AV598" s="14" t="s">
        <v>84</v>
      </c>
      <c r="AW598" s="14" t="s">
        <v>32</v>
      </c>
      <c r="AX598" s="14" t="s">
        <v>76</v>
      </c>
      <c r="AY598" s="170" t="s">
        <v>350</v>
      </c>
    </row>
    <row r="599" spans="2:65" s="12" customFormat="1" ht="10.199999999999999">
      <c r="B599" s="155"/>
      <c r="D599" s="151" t="s">
        <v>361</v>
      </c>
      <c r="E599" s="156" t="s">
        <v>1</v>
      </c>
      <c r="F599" s="157" t="s">
        <v>1805</v>
      </c>
      <c r="H599" s="158">
        <v>0.54800000000000004</v>
      </c>
      <c r="I599" s="159"/>
      <c r="L599" s="155"/>
      <c r="M599" s="160"/>
      <c r="T599" s="161"/>
      <c r="AT599" s="156" t="s">
        <v>361</v>
      </c>
      <c r="AU599" s="156" t="s">
        <v>86</v>
      </c>
      <c r="AV599" s="12" t="s">
        <v>86</v>
      </c>
      <c r="AW599" s="12" t="s">
        <v>32</v>
      </c>
      <c r="AX599" s="12" t="s">
        <v>76</v>
      </c>
      <c r="AY599" s="156" t="s">
        <v>350</v>
      </c>
    </row>
    <row r="600" spans="2:65" s="12" customFormat="1" ht="10.199999999999999">
      <c r="B600" s="155"/>
      <c r="D600" s="151" t="s">
        <v>361</v>
      </c>
      <c r="E600" s="156" t="s">
        <v>1</v>
      </c>
      <c r="F600" s="157" t="s">
        <v>1806</v>
      </c>
      <c r="H600" s="158">
        <v>0.46200000000000002</v>
      </c>
      <c r="I600" s="159"/>
      <c r="L600" s="155"/>
      <c r="M600" s="160"/>
      <c r="T600" s="161"/>
      <c r="AT600" s="156" t="s">
        <v>361</v>
      </c>
      <c r="AU600" s="156" t="s">
        <v>86</v>
      </c>
      <c r="AV600" s="12" t="s">
        <v>86</v>
      </c>
      <c r="AW600" s="12" t="s">
        <v>32</v>
      </c>
      <c r="AX600" s="12" t="s">
        <v>76</v>
      </c>
      <c r="AY600" s="156" t="s">
        <v>350</v>
      </c>
    </row>
    <row r="601" spans="2:65" s="12" customFormat="1" ht="10.199999999999999">
      <c r="B601" s="155"/>
      <c r="D601" s="151" t="s">
        <v>361</v>
      </c>
      <c r="E601" s="156" t="s">
        <v>1</v>
      </c>
      <c r="F601" s="157" t="s">
        <v>1807</v>
      </c>
      <c r="H601" s="158">
        <v>0.75600000000000001</v>
      </c>
      <c r="I601" s="159"/>
      <c r="L601" s="155"/>
      <c r="M601" s="160"/>
      <c r="T601" s="161"/>
      <c r="AT601" s="156" t="s">
        <v>361</v>
      </c>
      <c r="AU601" s="156" t="s">
        <v>86</v>
      </c>
      <c r="AV601" s="12" t="s">
        <v>86</v>
      </c>
      <c r="AW601" s="12" t="s">
        <v>32</v>
      </c>
      <c r="AX601" s="12" t="s">
        <v>76</v>
      </c>
      <c r="AY601" s="156" t="s">
        <v>350</v>
      </c>
    </row>
    <row r="602" spans="2:65" s="12" customFormat="1" ht="10.199999999999999">
      <c r="B602" s="155"/>
      <c r="D602" s="151" t="s">
        <v>361</v>
      </c>
      <c r="E602" s="156" t="s">
        <v>1</v>
      </c>
      <c r="F602" s="157" t="s">
        <v>1808</v>
      </c>
      <c r="H602" s="158">
        <v>0.98699999999999999</v>
      </c>
      <c r="I602" s="159"/>
      <c r="L602" s="155"/>
      <c r="M602" s="160"/>
      <c r="T602" s="161"/>
      <c r="AT602" s="156" t="s">
        <v>361</v>
      </c>
      <c r="AU602" s="156" t="s">
        <v>86</v>
      </c>
      <c r="AV602" s="12" t="s">
        <v>86</v>
      </c>
      <c r="AW602" s="12" t="s">
        <v>32</v>
      </c>
      <c r="AX602" s="12" t="s">
        <v>76</v>
      </c>
      <c r="AY602" s="156" t="s">
        <v>350</v>
      </c>
    </row>
    <row r="603" spans="2:65" s="12" customFormat="1" ht="10.199999999999999">
      <c r="B603" s="155"/>
      <c r="D603" s="151" t="s">
        <v>361</v>
      </c>
      <c r="E603" s="156" t="s">
        <v>1</v>
      </c>
      <c r="F603" s="157" t="s">
        <v>1809</v>
      </c>
      <c r="H603" s="158">
        <v>0.504</v>
      </c>
      <c r="I603" s="159"/>
      <c r="L603" s="155"/>
      <c r="M603" s="160"/>
      <c r="T603" s="161"/>
      <c r="AT603" s="156" t="s">
        <v>361</v>
      </c>
      <c r="AU603" s="156" t="s">
        <v>86</v>
      </c>
      <c r="AV603" s="12" t="s">
        <v>86</v>
      </c>
      <c r="AW603" s="12" t="s">
        <v>32</v>
      </c>
      <c r="AX603" s="12" t="s">
        <v>76</v>
      </c>
      <c r="AY603" s="156" t="s">
        <v>350</v>
      </c>
    </row>
    <row r="604" spans="2:65" s="12" customFormat="1" ht="10.199999999999999">
      <c r="B604" s="155"/>
      <c r="D604" s="151" t="s">
        <v>361</v>
      </c>
      <c r="E604" s="156" t="s">
        <v>1</v>
      </c>
      <c r="F604" s="157" t="s">
        <v>1810</v>
      </c>
      <c r="H604" s="158">
        <v>0.441</v>
      </c>
      <c r="I604" s="159"/>
      <c r="L604" s="155"/>
      <c r="M604" s="160"/>
      <c r="T604" s="161"/>
      <c r="AT604" s="156" t="s">
        <v>361</v>
      </c>
      <c r="AU604" s="156" t="s">
        <v>86</v>
      </c>
      <c r="AV604" s="12" t="s">
        <v>86</v>
      </c>
      <c r="AW604" s="12" t="s">
        <v>32</v>
      </c>
      <c r="AX604" s="12" t="s">
        <v>76</v>
      </c>
      <c r="AY604" s="156" t="s">
        <v>350</v>
      </c>
    </row>
    <row r="605" spans="2:65" s="13" customFormat="1" ht="10.199999999999999">
      <c r="B605" s="162"/>
      <c r="D605" s="151" t="s">
        <v>361</v>
      </c>
      <c r="E605" s="163" t="s">
        <v>1</v>
      </c>
      <c r="F605" s="164" t="s">
        <v>364</v>
      </c>
      <c r="H605" s="165">
        <v>8.8249999999999993</v>
      </c>
      <c r="I605" s="166"/>
      <c r="L605" s="162"/>
      <c r="M605" s="167"/>
      <c r="T605" s="168"/>
      <c r="AT605" s="163" t="s">
        <v>361</v>
      </c>
      <c r="AU605" s="163" t="s">
        <v>86</v>
      </c>
      <c r="AV605" s="13" t="s">
        <v>357</v>
      </c>
      <c r="AW605" s="13" t="s">
        <v>32</v>
      </c>
      <c r="AX605" s="13" t="s">
        <v>84</v>
      </c>
      <c r="AY605" s="163" t="s">
        <v>350</v>
      </c>
    </row>
    <row r="606" spans="2:65" s="1" customFormat="1" ht="21.75" customHeight="1">
      <c r="B606" s="32"/>
      <c r="C606" s="187" t="s">
        <v>1059</v>
      </c>
      <c r="D606" s="187" t="s">
        <v>1347</v>
      </c>
      <c r="E606" s="188" t="s">
        <v>1811</v>
      </c>
      <c r="F606" s="189" t="s">
        <v>1812</v>
      </c>
      <c r="G606" s="190" t="s">
        <v>483</v>
      </c>
      <c r="H606" s="191">
        <v>2.0720000000000001</v>
      </c>
      <c r="I606" s="192"/>
      <c r="J606" s="193">
        <f>ROUND(I606*H606,2)</f>
        <v>0</v>
      </c>
      <c r="K606" s="189" t="s">
        <v>356</v>
      </c>
      <c r="L606" s="194"/>
      <c r="M606" s="195" t="s">
        <v>1</v>
      </c>
      <c r="N606" s="196" t="s">
        <v>41</v>
      </c>
      <c r="P606" s="147">
        <f>O606*H606</f>
        <v>0</v>
      </c>
      <c r="Q606" s="147">
        <v>1</v>
      </c>
      <c r="R606" s="147">
        <f>Q606*H606</f>
        <v>2.0720000000000001</v>
      </c>
      <c r="S606" s="147">
        <v>0</v>
      </c>
      <c r="T606" s="148">
        <f>S606*H606</f>
        <v>0</v>
      </c>
      <c r="AR606" s="149" t="s">
        <v>468</v>
      </c>
      <c r="AT606" s="149" t="s">
        <v>1347</v>
      </c>
      <c r="AU606" s="149" t="s">
        <v>86</v>
      </c>
      <c r="AY606" s="17" t="s">
        <v>350</v>
      </c>
      <c r="BE606" s="150">
        <f>IF(N606="základní",J606,0)</f>
        <v>0</v>
      </c>
      <c r="BF606" s="150">
        <f>IF(N606="snížená",J606,0)</f>
        <v>0</v>
      </c>
      <c r="BG606" s="150">
        <f>IF(N606="zákl. přenesená",J606,0)</f>
        <v>0</v>
      </c>
      <c r="BH606" s="150">
        <f>IF(N606="sníž. přenesená",J606,0)</f>
        <v>0</v>
      </c>
      <c r="BI606" s="150">
        <f>IF(N606="nulová",J606,0)</f>
        <v>0</v>
      </c>
      <c r="BJ606" s="17" t="s">
        <v>84</v>
      </c>
      <c r="BK606" s="150">
        <f>ROUND(I606*H606,2)</f>
        <v>0</v>
      </c>
      <c r="BL606" s="17" t="s">
        <v>357</v>
      </c>
      <c r="BM606" s="149" t="s">
        <v>1813</v>
      </c>
    </row>
    <row r="607" spans="2:65" s="1" customFormat="1" ht="10.199999999999999">
      <c r="B607" s="32"/>
      <c r="D607" s="151" t="s">
        <v>359</v>
      </c>
      <c r="F607" s="152" t="s">
        <v>1812</v>
      </c>
      <c r="I607" s="153"/>
      <c r="L607" s="32"/>
      <c r="M607" s="154"/>
      <c r="T607" s="56"/>
      <c r="AT607" s="17" t="s">
        <v>359</v>
      </c>
      <c r="AU607" s="17" t="s">
        <v>86</v>
      </c>
    </row>
    <row r="608" spans="2:65" s="14" customFormat="1" ht="10.199999999999999">
      <c r="B608" s="169"/>
      <c r="D608" s="151" t="s">
        <v>361</v>
      </c>
      <c r="E608" s="170" t="s">
        <v>1</v>
      </c>
      <c r="F608" s="171" t="s">
        <v>1762</v>
      </c>
      <c r="H608" s="170" t="s">
        <v>1</v>
      </c>
      <c r="I608" s="172"/>
      <c r="L608" s="169"/>
      <c r="M608" s="173"/>
      <c r="T608" s="174"/>
      <c r="AT608" s="170" t="s">
        <v>361</v>
      </c>
      <c r="AU608" s="170" t="s">
        <v>86</v>
      </c>
      <c r="AV608" s="14" t="s">
        <v>84</v>
      </c>
      <c r="AW608" s="14" t="s">
        <v>32</v>
      </c>
      <c r="AX608" s="14" t="s">
        <v>76</v>
      </c>
      <c r="AY608" s="170" t="s">
        <v>350</v>
      </c>
    </row>
    <row r="609" spans="2:65" s="12" customFormat="1" ht="20.399999999999999">
      <c r="B609" s="155"/>
      <c r="D609" s="151" t="s">
        <v>361</v>
      </c>
      <c r="E609" s="156" t="s">
        <v>1</v>
      </c>
      <c r="F609" s="157" t="s">
        <v>1814</v>
      </c>
      <c r="H609" s="158">
        <v>2.0720000000000001</v>
      </c>
      <c r="I609" s="159"/>
      <c r="L609" s="155"/>
      <c r="M609" s="160"/>
      <c r="T609" s="161"/>
      <c r="AT609" s="156" t="s">
        <v>361</v>
      </c>
      <c r="AU609" s="156" t="s">
        <v>86</v>
      </c>
      <c r="AV609" s="12" t="s">
        <v>86</v>
      </c>
      <c r="AW609" s="12" t="s">
        <v>32</v>
      </c>
      <c r="AX609" s="12" t="s">
        <v>84</v>
      </c>
      <c r="AY609" s="156" t="s">
        <v>350</v>
      </c>
    </row>
    <row r="610" spans="2:65" s="1" customFormat="1" ht="33" customHeight="1">
      <c r="B610" s="32"/>
      <c r="C610" s="138" t="s">
        <v>1080</v>
      </c>
      <c r="D610" s="138" t="s">
        <v>352</v>
      </c>
      <c r="E610" s="139" t="s">
        <v>1815</v>
      </c>
      <c r="F610" s="140" t="s">
        <v>1816</v>
      </c>
      <c r="G610" s="141" t="s">
        <v>483</v>
      </c>
      <c r="H610" s="142">
        <v>1.7310000000000001</v>
      </c>
      <c r="I610" s="143"/>
      <c r="J610" s="144">
        <f>ROUND(I610*H610,2)</f>
        <v>0</v>
      </c>
      <c r="K610" s="140" t="s">
        <v>356</v>
      </c>
      <c r="L610" s="32"/>
      <c r="M610" s="145" t="s">
        <v>1</v>
      </c>
      <c r="N610" s="146" t="s">
        <v>41</v>
      </c>
      <c r="P610" s="147">
        <f>O610*H610</f>
        <v>0</v>
      </c>
      <c r="Q610" s="147">
        <v>1.221E-2</v>
      </c>
      <c r="R610" s="147">
        <f>Q610*H610</f>
        <v>2.1135510000000003E-2</v>
      </c>
      <c r="S610" s="147">
        <v>0</v>
      </c>
      <c r="T610" s="148">
        <f>S610*H610</f>
        <v>0</v>
      </c>
      <c r="AR610" s="149" t="s">
        <v>357</v>
      </c>
      <c r="AT610" s="149" t="s">
        <v>352</v>
      </c>
      <c r="AU610" s="149" t="s">
        <v>86</v>
      </c>
      <c r="AY610" s="17" t="s">
        <v>350</v>
      </c>
      <c r="BE610" s="150">
        <f>IF(N610="základní",J610,0)</f>
        <v>0</v>
      </c>
      <c r="BF610" s="150">
        <f>IF(N610="snížená",J610,0)</f>
        <v>0</v>
      </c>
      <c r="BG610" s="150">
        <f>IF(N610="zákl. přenesená",J610,0)</f>
        <v>0</v>
      </c>
      <c r="BH610" s="150">
        <f>IF(N610="sníž. přenesená",J610,0)</f>
        <v>0</v>
      </c>
      <c r="BI610" s="150">
        <f>IF(N610="nulová",J610,0)</f>
        <v>0</v>
      </c>
      <c r="BJ610" s="17" t="s">
        <v>84</v>
      </c>
      <c r="BK610" s="150">
        <f>ROUND(I610*H610,2)</f>
        <v>0</v>
      </c>
      <c r="BL610" s="17" t="s">
        <v>357</v>
      </c>
      <c r="BM610" s="149" t="s">
        <v>1817</v>
      </c>
    </row>
    <row r="611" spans="2:65" s="1" customFormat="1" ht="28.8">
      <c r="B611" s="32"/>
      <c r="D611" s="151" t="s">
        <v>359</v>
      </c>
      <c r="F611" s="152" t="s">
        <v>1818</v>
      </c>
      <c r="I611" s="153"/>
      <c r="L611" s="32"/>
      <c r="M611" s="154"/>
      <c r="T611" s="56"/>
      <c r="AT611" s="17" t="s">
        <v>359</v>
      </c>
      <c r="AU611" s="17" t="s">
        <v>86</v>
      </c>
    </row>
    <row r="612" spans="2:65" s="14" customFormat="1" ht="10.199999999999999">
      <c r="B612" s="169"/>
      <c r="D612" s="151" t="s">
        <v>361</v>
      </c>
      <c r="E612" s="170" t="s">
        <v>1</v>
      </c>
      <c r="F612" s="171" t="s">
        <v>1764</v>
      </c>
      <c r="H612" s="170" t="s">
        <v>1</v>
      </c>
      <c r="I612" s="172"/>
      <c r="L612" s="169"/>
      <c r="M612" s="173"/>
      <c r="T612" s="174"/>
      <c r="AT612" s="170" t="s">
        <v>361</v>
      </c>
      <c r="AU612" s="170" t="s">
        <v>86</v>
      </c>
      <c r="AV612" s="14" t="s">
        <v>84</v>
      </c>
      <c r="AW612" s="14" t="s">
        <v>32</v>
      </c>
      <c r="AX612" s="14" t="s">
        <v>76</v>
      </c>
      <c r="AY612" s="170" t="s">
        <v>350</v>
      </c>
    </row>
    <row r="613" spans="2:65" s="12" customFormat="1" ht="10.199999999999999">
      <c r="B613" s="155"/>
      <c r="D613" s="151" t="s">
        <v>361</v>
      </c>
      <c r="E613" s="156" t="s">
        <v>1</v>
      </c>
      <c r="F613" s="157" t="s">
        <v>1819</v>
      </c>
      <c r="H613" s="158">
        <v>0.61199999999999999</v>
      </c>
      <c r="I613" s="159"/>
      <c r="L613" s="155"/>
      <c r="M613" s="160"/>
      <c r="T613" s="161"/>
      <c r="AT613" s="156" t="s">
        <v>361</v>
      </c>
      <c r="AU613" s="156" t="s">
        <v>86</v>
      </c>
      <c r="AV613" s="12" t="s">
        <v>86</v>
      </c>
      <c r="AW613" s="12" t="s">
        <v>32</v>
      </c>
      <c r="AX613" s="12" t="s">
        <v>76</v>
      </c>
      <c r="AY613" s="156" t="s">
        <v>350</v>
      </c>
    </row>
    <row r="614" spans="2:65" s="12" customFormat="1" ht="10.199999999999999">
      <c r="B614" s="155"/>
      <c r="D614" s="151" t="s">
        <v>361</v>
      </c>
      <c r="E614" s="156" t="s">
        <v>1</v>
      </c>
      <c r="F614" s="157" t="s">
        <v>1820</v>
      </c>
      <c r="H614" s="158">
        <v>0.56299999999999994</v>
      </c>
      <c r="I614" s="159"/>
      <c r="L614" s="155"/>
      <c r="M614" s="160"/>
      <c r="T614" s="161"/>
      <c r="AT614" s="156" t="s">
        <v>361</v>
      </c>
      <c r="AU614" s="156" t="s">
        <v>86</v>
      </c>
      <c r="AV614" s="12" t="s">
        <v>86</v>
      </c>
      <c r="AW614" s="12" t="s">
        <v>32</v>
      </c>
      <c r="AX614" s="12" t="s">
        <v>76</v>
      </c>
      <c r="AY614" s="156" t="s">
        <v>350</v>
      </c>
    </row>
    <row r="615" spans="2:65" s="14" customFormat="1" ht="10.199999999999999">
      <c r="B615" s="169"/>
      <c r="D615" s="151" t="s">
        <v>361</v>
      </c>
      <c r="E615" s="170" t="s">
        <v>1</v>
      </c>
      <c r="F615" s="171" t="s">
        <v>1767</v>
      </c>
      <c r="H615" s="170" t="s">
        <v>1</v>
      </c>
      <c r="I615" s="172"/>
      <c r="L615" s="169"/>
      <c r="M615" s="173"/>
      <c r="T615" s="174"/>
      <c r="AT615" s="170" t="s">
        <v>361</v>
      </c>
      <c r="AU615" s="170" t="s">
        <v>86</v>
      </c>
      <c r="AV615" s="14" t="s">
        <v>84</v>
      </c>
      <c r="AW615" s="14" t="s">
        <v>32</v>
      </c>
      <c r="AX615" s="14" t="s">
        <v>76</v>
      </c>
      <c r="AY615" s="170" t="s">
        <v>350</v>
      </c>
    </row>
    <row r="616" spans="2:65" s="12" customFormat="1" ht="10.199999999999999">
      <c r="B616" s="155"/>
      <c r="D616" s="151" t="s">
        <v>361</v>
      </c>
      <c r="E616" s="156" t="s">
        <v>1</v>
      </c>
      <c r="F616" s="157" t="s">
        <v>1821</v>
      </c>
      <c r="H616" s="158">
        <v>0.55600000000000005</v>
      </c>
      <c r="I616" s="159"/>
      <c r="L616" s="155"/>
      <c r="M616" s="160"/>
      <c r="T616" s="161"/>
      <c r="AT616" s="156" t="s">
        <v>361</v>
      </c>
      <c r="AU616" s="156" t="s">
        <v>86</v>
      </c>
      <c r="AV616" s="12" t="s">
        <v>86</v>
      </c>
      <c r="AW616" s="12" t="s">
        <v>32</v>
      </c>
      <c r="AX616" s="12" t="s">
        <v>76</v>
      </c>
      <c r="AY616" s="156" t="s">
        <v>350</v>
      </c>
    </row>
    <row r="617" spans="2:65" s="13" customFormat="1" ht="10.199999999999999">
      <c r="B617" s="162"/>
      <c r="D617" s="151" t="s">
        <v>361</v>
      </c>
      <c r="E617" s="163" t="s">
        <v>1</v>
      </c>
      <c r="F617" s="164" t="s">
        <v>364</v>
      </c>
      <c r="H617" s="165">
        <v>1.7310000000000001</v>
      </c>
      <c r="I617" s="166"/>
      <c r="L617" s="162"/>
      <c r="M617" s="167"/>
      <c r="T617" s="168"/>
      <c r="AT617" s="163" t="s">
        <v>361</v>
      </c>
      <c r="AU617" s="163" t="s">
        <v>86</v>
      </c>
      <c r="AV617" s="13" t="s">
        <v>357</v>
      </c>
      <c r="AW617" s="13" t="s">
        <v>32</v>
      </c>
      <c r="AX617" s="13" t="s">
        <v>84</v>
      </c>
      <c r="AY617" s="163" t="s">
        <v>350</v>
      </c>
    </row>
    <row r="618" spans="2:65" s="1" customFormat="1" ht="21.75" customHeight="1">
      <c r="B618" s="32"/>
      <c r="C618" s="187" t="s">
        <v>1092</v>
      </c>
      <c r="D618" s="187" t="s">
        <v>1347</v>
      </c>
      <c r="E618" s="188" t="s">
        <v>1822</v>
      </c>
      <c r="F618" s="189" t="s">
        <v>1823</v>
      </c>
      <c r="G618" s="190" t="s">
        <v>483</v>
      </c>
      <c r="H618" s="191">
        <v>1.9039999999999999</v>
      </c>
      <c r="I618" s="192"/>
      <c r="J618" s="193">
        <f>ROUND(I618*H618,2)</f>
        <v>0</v>
      </c>
      <c r="K618" s="189" t="s">
        <v>356</v>
      </c>
      <c r="L618" s="194"/>
      <c r="M618" s="195" t="s">
        <v>1</v>
      </c>
      <c r="N618" s="196" t="s">
        <v>41</v>
      </c>
      <c r="P618" s="147">
        <f>O618*H618</f>
        <v>0</v>
      </c>
      <c r="Q618" s="147">
        <v>1</v>
      </c>
      <c r="R618" s="147">
        <f>Q618*H618</f>
        <v>1.9039999999999999</v>
      </c>
      <c r="S618" s="147">
        <v>0</v>
      </c>
      <c r="T618" s="148">
        <f>S618*H618</f>
        <v>0</v>
      </c>
      <c r="AR618" s="149" t="s">
        <v>468</v>
      </c>
      <c r="AT618" s="149" t="s">
        <v>1347</v>
      </c>
      <c r="AU618" s="149" t="s">
        <v>86</v>
      </c>
      <c r="AY618" s="17" t="s">
        <v>350</v>
      </c>
      <c r="BE618" s="150">
        <f>IF(N618="základní",J618,0)</f>
        <v>0</v>
      </c>
      <c r="BF618" s="150">
        <f>IF(N618="snížená",J618,0)</f>
        <v>0</v>
      </c>
      <c r="BG618" s="150">
        <f>IF(N618="zákl. přenesená",J618,0)</f>
        <v>0</v>
      </c>
      <c r="BH618" s="150">
        <f>IF(N618="sníž. přenesená",J618,0)</f>
        <v>0</v>
      </c>
      <c r="BI618" s="150">
        <f>IF(N618="nulová",J618,0)</f>
        <v>0</v>
      </c>
      <c r="BJ618" s="17" t="s">
        <v>84</v>
      </c>
      <c r="BK618" s="150">
        <f>ROUND(I618*H618,2)</f>
        <v>0</v>
      </c>
      <c r="BL618" s="17" t="s">
        <v>357</v>
      </c>
      <c r="BM618" s="149" t="s">
        <v>1824</v>
      </c>
    </row>
    <row r="619" spans="2:65" s="1" customFormat="1" ht="10.199999999999999">
      <c r="B619" s="32"/>
      <c r="D619" s="151" t="s">
        <v>359</v>
      </c>
      <c r="F619" s="152" t="s">
        <v>1823</v>
      </c>
      <c r="I619" s="153"/>
      <c r="L619" s="32"/>
      <c r="M619" s="154"/>
      <c r="T619" s="56"/>
      <c r="AT619" s="17" t="s">
        <v>359</v>
      </c>
      <c r="AU619" s="17" t="s">
        <v>86</v>
      </c>
    </row>
    <row r="620" spans="2:65" s="14" customFormat="1" ht="10.199999999999999">
      <c r="B620" s="169"/>
      <c r="D620" s="151" t="s">
        <v>361</v>
      </c>
      <c r="E620" s="170" t="s">
        <v>1</v>
      </c>
      <c r="F620" s="171" t="s">
        <v>1764</v>
      </c>
      <c r="H620" s="170" t="s">
        <v>1</v>
      </c>
      <c r="I620" s="172"/>
      <c r="L620" s="169"/>
      <c r="M620" s="173"/>
      <c r="T620" s="174"/>
      <c r="AT620" s="170" t="s">
        <v>361</v>
      </c>
      <c r="AU620" s="170" t="s">
        <v>86</v>
      </c>
      <c r="AV620" s="14" t="s">
        <v>84</v>
      </c>
      <c r="AW620" s="14" t="s">
        <v>32</v>
      </c>
      <c r="AX620" s="14" t="s">
        <v>76</v>
      </c>
      <c r="AY620" s="170" t="s">
        <v>350</v>
      </c>
    </row>
    <row r="621" spans="2:65" s="12" customFormat="1" ht="10.199999999999999">
      <c r="B621" s="155"/>
      <c r="D621" s="151" t="s">
        <v>361</v>
      </c>
      <c r="E621" s="156" t="s">
        <v>1</v>
      </c>
      <c r="F621" s="157" t="s">
        <v>1825</v>
      </c>
      <c r="H621" s="158">
        <v>0.67300000000000004</v>
      </c>
      <c r="I621" s="159"/>
      <c r="L621" s="155"/>
      <c r="M621" s="160"/>
      <c r="T621" s="161"/>
      <c r="AT621" s="156" t="s">
        <v>361</v>
      </c>
      <c r="AU621" s="156" t="s">
        <v>86</v>
      </c>
      <c r="AV621" s="12" t="s">
        <v>86</v>
      </c>
      <c r="AW621" s="12" t="s">
        <v>32</v>
      </c>
      <c r="AX621" s="12" t="s">
        <v>76</v>
      </c>
      <c r="AY621" s="156" t="s">
        <v>350</v>
      </c>
    </row>
    <row r="622" spans="2:65" s="12" customFormat="1" ht="10.199999999999999">
      <c r="B622" s="155"/>
      <c r="D622" s="151" t="s">
        <v>361</v>
      </c>
      <c r="E622" s="156" t="s">
        <v>1</v>
      </c>
      <c r="F622" s="157" t="s">
        <v>1826</v>
      </c>
      <c r="H622" s="158">
        <v>0.61899999999999999</v>
      </c>
      <c r="I622" s="159"/>
      <c r="L622" s="155"/>
      <c r="M622" s="160"/>
      <c r="T622" s="161"/>
      <c r="AT622" s="156" t="s">
        <v>361</v>
      </c>
      <c r="AU622" s="156" t="s">
        <v>86</v>
      </c>
      <c r="AV622" s="12" t="s">
        <v>86</v>
      </c>
      <c r="AW622" s="12" t="s">
        <v>32</v>
      </c>
      <c r="AX622" s="12" t="s">
        <v>76</v>
      </c>
      <c r="AY622" s="156" t="s">
        <v>350</v>
      </c>
    </row>
    <row r="623" spans="2:65" s="14" customFormat="1" ht="10.199999999999999">
      <c r="B623" s="169"/>
      <c r="D623" s="151" t="s">
        <v>361</v>
      </c>
      <c r="E623" s="170" t="s">
        <v>1</v>
      </c>
      <c r="F623" s="171" t="s">
        <v>1767</v>
      </c>
      <c r="H623" s="170" t="s">
        <v>1</v>
      </c>
      <c r="I623" s="172"/>
      <c r="L623" s="169"/>
      <c r="M623" s="173"/>
      <c r="T623" s="174"/>
      <c r="AT623" s="170" t="s">
        <v>361</v>
      </c>
      <c r="AU623" s="170" t="s">
        <v>86</v>
      </c>
      <c r="AV623" s="14" t="s">
        <v>84</v>
      </c>
      <c r="AW623" s="14" t="s">
        <v>32</v>
      </c>
      <c r="AX623" s="14" t="s">
        <v>76</v>
      </c>
      <c r="AY623" s="170" t="s">
        <v>350</v>
      </c>
    </row>
    <row r="624" spans="2:65" s="12" customFormat="1" ht="10.199999999999999">
      <c r="B624" s="155"/>
      <c r="D624" s="151" t="s">
        <v>361</v>
      </c>
      <c r="E624" s="156" t="s">
        <v>1</v>
      </c>
      <c r="F624" s="157" t="s">
        <v>1827</v>
      </c>
      <c r="H624" s="158">
        <v>0.61199999999999999</v>
      </c>
      <c r="I624" s="159"/>
      <c r="L624" s="155"/>
      <c r="M624" s="160"/>
      <c r="T624" s="161"/>
      <c r="AT624" s="156" t="s">
        <v>361</v>
      </c>
      <c r="AU624" s="156" t="s">
        <v>86</v>
      </c>
      <c r="AV624" s="12" t="s">
        <v>86</v>
      </c>
      <c r="AW624" s="12" t="s">
        <v>32</v>
      </c>
      <c r="AX624" s="12" t="s">
        <v>76</v>
      </c>
      <c r="AY624" s="156" t="s">
        <v>350</v>
      </c>
    </row>
    <row r="625" spans="2:65" s="13" customFormat="1" ht="10.199999999999999">
      <c r="B625" s="162"/>
      <c r="D625" s="151" t="s">
        <v>361</v>
      </c>
      <c r="E625" s="163" t="s">
        <v>1</v>
      </c>
      <c r="F625" s="164" t="s">
        <v>364</v>
      </c>
      <c r="H625" s="165">
        <v>1.9039999999999999</v>
      </c>
      <c r="I625" s="166"/>
      <c r="L625" s="162"/>
      <c r="M625" s="167"/>
      <c r="T625" s="168"/>
      <c r="AT625" s="163" t="s">
        <v>361</v>
      </c>
      <c r="AU625" s="163" t="s">
        <v>86</v>
      </c>
      <c r="AV625" s="13" t="s">
        <v>357</v>
      </c>
      <c r="AW625" s="13" t="s">
        <v>32</v>
      </c>
      <c r="AX625" s="13" t="s">
        <v>84</v>
      </c>
      <c r="AY625" s="163" t="s">
        <v>350</v>
      </c>
    </row>
    <row r="626" spans="2:65" s="1" customFormat="1" ht="24.15" customHeight="1">
      <c r="B626" s="32"/>
      <c r="C626" s="138" t="s">
        <v>804</v>
      </c>
      <c r="D626" s="138" t="s">
        <v>352</v>
      </c>
      <c r="E626" s="139" t="s">
        <v>1828</v>
      </c>
      <c r="F626" s="140" t="s">
        <v>1829</v>
      </c>
      <c r="G626" s="141" t="s">
        <v>483</v>
      </c>
      <c r="H626" s="142">
        <v>1.3620000000000001</v>
      </c>
      <c r="I626" s="143"/>
      <c r="J626" s="144">
        <f>ROUND(I626*H626,2)</f>
        <v>0</v>
      </c>
      <c r="K626" s="140" t="s">
        <v>356</v>
      </c>
      <c r="L626" s="32"/>
      <c r="M626" s="145" t="s">
        <v>1</v>
      </c>
      <c r="N626" s="146" t="s">
        <v>41</v>
      </c>
      <c r="P626" s="147">
        <f>O626*H626</f>
        <v>0</v>
      </c>
      <c r="Q626" s="147">
        <v>1.7090000000000001E-2</v>
      </c>
      <c r="R626" s="147">
        <f>Q626*H626</f>
        <v>2.3276580000000002E-2</v>
      </c>
      <c r="S626" s="147">
        <v>0</v>
      </c>
      <c r="T626" s="148">
        <f>S626*H626</f>
        <v>0</v>
      </c>
      <c r="AR626" s="149" t="s">
        <v>357</v>
      </c>
      <c r="AT626" s="149" t="s">
        <v>352</v>
      </c>
      <c r="AU626" s="149" t="s">
        <v>86</v>
      </c>
      <c r="AY626" s="17" t="s">
        <v>350</v>
      </c>
      <c r="BE626" s="150">
        <f>IF(N626="základní",J626,0)</f>
        <v>0</v>
      </c>
      <c r="BF626" s="150">
        <f>IF(N626="snížená",J626,0)</f>
        <v>0</v>
      </c>
      <c r="BG626" s="150">
        <f>IF(N626="zákl. přenesená",J626,0)</f>
        <v>0</v>
      </c>
      <c r="BH626" s="150">
        <f>IF(N626="sníž. přenesená",J626,0)</f>
        <v>0</v>
      </c>
      <c r="BI626" s="150">
        <f>IF(N626="nulová",J626,0)</f>
        <v>0</v>
      </c>
      <c r="BJ626" s="17" t="s">
        <v>84</v>
      </c>
      <c r="BK626" s="150">
        <f>ROUND(I626*H626,2)</f>
        <v>0</v>
      </c>
      <c r="BL626" s="17" t="s">
        <v>357</v>
      </c>
      <c r="BM626" s="149" t="s">
        <v>1830</v>
      </c>
    </row>
    <row r="627" spans="2:65" s="1" customFormat="1" ht="19.2">
      <c r="B627" s="32"/>
      <c r="D627" s="151" t="s">
        <v>359</v>
      </c>
      <c r="F627" s="152" t="s">
        <v>1831</v>
      </c>
      <c r="I627" s="153"/>
      <c r="L627" s="32"/>
      <c r="M627" s="154"/>
      <c r="T627" s="56"/>
      <c r="AT627" s="17" t="s">
        <v>359</v>
      </c>
      <c r="AU627" s="17" t="s">
        <v>86</v>
      </c>
    </row>
    <row r="628" spans="2:65" s="14" customFormat="1" ht="10.199999999999999">
      <c r="B628" s="169"/>
      <c r="D628" s="151" t="s">
        <v>361</v>
      </c>
      <c r="E628" s="170" t="s">
        <v>1</v>
      </c>
      <c r="F628" s="171" t="s">
        <v>1764</v>
      </c>
      <c r="H628" s="170" t="s">
        <v>1</v>
      </c>
      <c r="I628" s="172"/>
      <c r="L628" s="169"/>
      <c r="M628" s="173"/>
      <c r="T628" s="174"/>
      <c r="AT628" s="170" t="s">
        <v>361</v>
      </c>
      <c r="AU628" s="170" t="s">
        <v>86</v>
      </c>
      <c r="AV628" s="14" t="s">
        <v>84</v>
      </c>
      <c r="AW628" s="14" t="s">
        <v>32</v>
      </c>
      <c r="AX628" s="14" t="s">
        <v>76</v>
      </c>
      <c r="AY628" s="170" t="s">
        <v>350</v>
      </c>
    </row>
    <row r="629" spans="2:65" s="12" customFormat="1" ht="10.199999999999999">
      <c r="B629" s="155"/>
      <c r="D629" s="151" t="s">
        <v>361</v>
      </c>
      <c r="E629" s="156" t="s">
        <v>1</v>
      </c>
      <c r="F629" s="157" t="s">
        <v>1832</v>
      </c>
      <c r="H629" s="158">
        <v>0.13600000000000001</v>
      </c>
      <c r="I629" s="159"/>
      <c r="L629" s="155"/>
      <c r="M629" s="160"/>
      <c r="T629" s="161"/>
      <c r="AT629" s="156" t="s">
        <v>361</v>
      </c>
      <c r="AU629" s="156" t="s">
        <v>86</v>
      </c>
      <c r="AV629" s="12" t="s">
        <v>86</v>
      </c>
      <c r="AW629" s="12" t="s">
        <v>32</v>
      </c>
      <c r="AX629" s="12" t="s">
        <v>76</v>
      </c>
      <c r="AY629" s="156" t="s">
        <v>350</v>
      </c>
    </row>
    <row r="630" spans="2:65" s="14" customFormat="1" ht="10.199999999999999">
      <c r="B630" s="169"/>
      <c r="D630" s="151" t="s">
        <v>361</v>
      </c>
      <c r="E630" s="170" t="s">
        <v>1</v>
      </c>
      <c r="F630" s="171" t="s">
        <v>1767</v>
      </c>
      <c r="H630" s="170" t="s">
        <v>1</v>
      </c>
      <c r="I630" s="172"/>
      <c r="L630" s="169"/>
      <c r="M630" s="173"/>
      <c r="T630" s="174"/>
      <c r="AT630" s="170" t="s">
        <v>361</v>
      </c>
      <c r="AU630" s="170" t="s">
        <v>86</v>
      </c>
      <c r="AV630" s="14" t="s">
        <v>84</v>
      </c>
      <c r="AW630" s="14" t="s">
        <v>32</v>
      </c>
      <c r="AX630" s="14" t="s">
        <v>76</v>
      </c>
      <c r="AY630" s="170" t="s">
        <v>350</v>
      </c>
    </row>
    <row r="631" spans="2:65" s="12" customFormat="1" ht="10.199999999999999">
      <c r="B631" s="155"/>
      <c r="D631" s="151" t="s">
        <v>361</v>
      </c>
      <c r="E631" s="156" t="s">
        <v>1</v>
      </c>
      <c r="F631" s="157" t="s">
        <v>1833</v>
      </c>
      <c r="H631" s="158">
        <v>0.23400000000000001</v>
      </c>
      <c r="I631" s="159"/>
      <c r="L631" s="155"/>
      <c r="M631" s="160"/>
      <c r="T631" s="161"/>
      <c r="AT631" s="156" t="s">
        <v>361</v>
      </c>
      <c r="AU631" s="156" t="s">
        <v>86</v>
      </c>
      <c r="AV631" s="12" t="s">
        <v>86</v>
      </c>
      <c r="AW631" s="12" t="s">
        <v>32</v>
      </c>
      <c r="AX631" s="12" t="s">
        <v>76</v>
      </c>
      <c r="AY631" s="156" t="s">
        <v>350</v>
      </c>
    </row>
    <row r="632" spans="2:65" s="12" customFormat="1" ht="10.199999999999999">
      <c r="B632" s="155"/>
      <c r="D632" s="151" t="s">
        <v>361</v>
      </c>
      <c r="E632" s="156" t="s">
        <v>1</v>
      </c>
      <c r="F632" s="157" t="s">
        <v>1834</v>
      </c>
      <c r="H632" s="158">
        <v>0.107</v>
      </c>
      <c r="I632" s="159"/>
      <c r="L632" s="155"/>
      <c r="M632" s="160"/>
      <c r="T632" s="161"/>
      <c r="AT632" s="156" t="s">
        <v>361</v>
      </c>
      <c r="AU632" s="156" t="s">
        <v>86</v>
      </c>
      <c r="AV632" s="12" t="s">
        <v>86</v>
      </c>
      <c r="AW632" s="12" t="s">
        <v>32</v>
      </c>
      <c r="AX632" s="12" t="s">
        <v>76</v>
      </c>
      <c r="AY632" s="156" t="s">
        <v>350</v>
      </c>
    </row>
    <row r="633" spans="2:65" s="12" customFormat="1" ht="10.199999999999999">
      <c r="B633" s="155"/>
      <c r="D633" s="151" t="s">
        <v>361</v>
      </c>
      <c r="E633" s="156" t="s">
        <v>1</v>
      </c>
      <c r="F633" s="157" t="s">
        <v>1835</v>
      </c>
      <c r="H633" s="158">
        <v>0.26</v>
      </c>
      <c r="I633" s="159"/>
      <c r="L633" s="155"/>
      <c r="M633" s="160"/>
      <c r="T633" s="161"/>
      <c r="AT633" s="156" t="s">
        <v>361</v>
      </c>
      <c r="AU633" s="156" t="s">
        <v>86</v>
      </c>
      <c r="AV633" s="12" t="s">
        <v>86</v>
      </c>
      <c r="AW633" s="12" t="s">
        <v>32</v>
      </c>
      <c r="AX633" s="12" t="s">
        <v>76</v>
      </c>
      <c r="AY633" s="156" t="s">
        <v>350</v>
      </c>
    </row>
    <row r="634" spans="2:65" s="12" customFormat="1" ht="10.199999999999999">
      <c r="B634" s="155"/>
      <c r="D634" s="151" t="s">
        <v>361</v>
      </c>
      <c r="E634" s="156" t="s">
        <v>1</v>
      </c>
      <c r="F634" s="157" t="s">
        <v>1836</v>
      </c>
      <c r="H634" s="158">
        <v>0.29599999999999999</v>
      </c>
      <c r="I634" s="159"/>
      <c r="L634" s="155"/>
      <c r="M634" s="160"/>
      <c r="T634" s="161"/>
      <c r="AT634" s="156" t="s">
        <v>361</v>
      </c>
      <c r="AU634" s="156" t="s">
        <v>86</v>
      </c>
      <c r="AV634" s="12" t="s">
        <v>86</v>
      </c>
      <c r="AW634" s="12" t="s">
        <v>32</v>
      </c>
      <c r="AX634" s="12" t="s">
        <v>76</v>
      </c>
      <c r="AY634" s="156" t="s">
        <v>350</v>
      </c>
    </row>
    <row r="635" spans="2:65" s="12" customFormat="1" ht="10.199999999999999">
      <c r="B635" s="155"/>
      <c r="D635" s="151" t="s">
        <v>361</v>
      </c>
      <c r="E635" s="156" t="s">
        <v>1</v>
      </c>
      <c r="F635" s="157" t="s">
        <v>1837</v>
      </c>
      <c r="H635" s="158">
        <v>0.24099999999999999</v>
      </c>
      <c r="I635" s="159"/>
      <c r="L635" s="155"/>
      <c r="M635" s="160"/>
      <c r="T635" s="161"/>
      <c r="AT635" s="156" t="s">
        <v>361</v>
      </c>
      <c r="AU635" s="156" t="s">
        <v>86</v>
      </c>
      <c r="AV635" s="12" t="s">
        <v>86</v>
      </c>
      <c r="AW635" s="12" t="s">
        <v>32</v>
      </c>
      <c r="AX635" s="12" t="s">
        <v>76</v>
      </c>
      <c r="AY635" s="156" t="s">
        <v>350</v>
      </c>
    </row>
    <row r="636" spans="2:65" s="12" customFormat="1" ht="10.199999999999999">
      <c r="B636" s="155"/>
      <c r="D636" s="151" t="s">
        <v>361</v>
      </c>
      <c r="E636" s="156" t="s">
        <v>1</v>
      </c>
      <c r="F636" s="157" t="s">
        <v>1838</v>
      </c>
      <c r="H636" s="158">
        <v>8.7999999999999995E-2</v>
      </c>
      <c r="I636" s="159"/>
      <c r="L636" s="155"/>
      <c r="M636" s="160"/>
      <c r="T636" s="161"/>
      <c r="AT636" s="156" t="s">
        <v>361</v>
      </c>
      <c r="AU636" s="156" t="s">
        <v>86</v>
      </c>
      <c r="AV636" s="12" t="s">
        <v>86</v>
      </c>
      <c r="AW636" s="12" t="s">
        <v>32</v>
      </c>
      <c r="AX636" s="12" t="s">
        <v>76</v>
      </c>
      <c r="AY636" s="156" t="s">
        <v>350</v>
      </c>
    </row>
    <row r="637" spans="2:65" s="13" customFormat="1" ht="10.199999999999999">
      <c r="B637" s="162"/>
      <c r="D637" s="151" t="s">
        <v>361</v>
      </c>
      <c r="E637" s="163" t="s">
        <v>1</v>
      </c>
      <c r="F637" s="164" t="s">
        <v>364</v>
      </c>
      <c r="H637" s="165">
        <v>1.3620000000000001</v>
      </c>
      <c r="I637" s="166"/>
      <c r="L637" s="162"/>
      <c r="M637" s="167"/>
      <c r="T637" s="168"/>
      <c r="AT637" s="163" t="s">
        <v>361</v>
      </c>
      <c r="AU637" s="163" t="s">
        <v>86</v>
      </c>
      <c r="AV637" s="13" t="s">
        <v>357</v>
      </c>
      <c r="AW637" s="13" t="s">
        <v>32</v>
      </c>
      <c r="AX637" s="13" t="s">
        <v>84</v>
      </c>
      <c r="AY637" s="163" t="s">
        <v>350</v>
      </c>
    </row>
    <row r="638" spans="2:65" s="1" customFormat="1" ht="21.75" customHeight="1">
      <c r="B638" s="32"/>
      <c r="C638" s="187" t="s">
        <v>813</v>
      </c>
      <c r="D638" s="187" t="s">
        <v>1347</v>
      </c>
      <c r="E638" s="188" t="s">
        <v>1839</v>
      </c>
      <c r="F638" s="189" t="s">
        <v>1840</v>
      </c>
      <c r="G638" s="190" t="s">
        <v>483</v>
      </c>
      <c r="H638" s="191">
        <v>1.4970000000000001</v>
      </c>
      <c r="I638" s="192"/>
      <c r="J638" s="193">
        <f>ROUND(I638*H638,2)</f>
        <v>0</v>
      </c>
      <c r="K638" s="189" t="s">
        <v>356</v>
      </c>
      <c r="L638" s="194"/>
      <c r="M638" s="195" t="s">
        <v>1</v>
      </c>
      <c r="N638" s="196" t="s">
        <v>41</v>
      </c>
      <c r="P638" s="147">
        <f>O638*H638</f>
        <v>0</v>
      </c>
      <c r="Q638" s="147">
        <v>1</v>
      </c>
      <c r="R638" s="147">
        <f>Q638*H638</f>
        <v>1.4970000000000001</v>
      </c>
      <c r="S638" s="147">
        <v>0</v>
      </c>
      <c r="T638" s="148">
        <f>S638*H638</f>
        <v>0</v>
      </c>
      <c r="AR638" s="149" t="s">
        <v>468</v>
      </c>
      <c r="AT638" s="149" t="s">
        <v>1347</v>
      </c>
      <c r="AU638" s="149" t="s">
        <v>86</v>
      </c>
      <c r="AY638" s="17" t="s">
        <v>350</v>
      </c>
      <c r="BE638" s="150">
        <f>IF(N638="základní",J638,0)</f>
        <v>0</v>
      </c>
      <c r="BF638" s="150">
        <f>IF(N638="snížená",J638,0)</f>
        <v>0</v>
      </c>
      <c r="BG638" s="150">
        <f>IF(N638="zákl. přenesená",J638,0)</f>
        <v>0</v>
      </c>
      <c r="BH638" s="150">
        <f>IF(N638="sníž. přenesená",J638,0)</f>
        <v>0</v>
      </c>
      <c r="BI638" s="150">
        <f>IF(N638="nulová",J638,0)</f>
        <v>0</v>
      </c>
      <c r="BJ638" s="17" t="s">
        <v>84</v>
      </c>
      <c r="BK638" s="150">
        <f>ROUND(I638*H638,2)</f>
        <v>0</v>
      </c>
      <c r="BL638" s="17" t="s">
        <v>357</v>
      </c>
      <c r="BM638" s="149" t="s">
        <v>1841</v>
      </c>
    </row>
    <row r="639" spans="2:65" s="1" customFormat="1" ht="10.199999999999999">
      <c r="B639" s="32"/>
      <c r="D639" s="151" t="s">
        <v>359</v>
      </c>
      <c r="F639" s="152" t="s">
        <v>1840</v>
      </c>
      <c r="I639" s="153"/>
      <c r="L639" s="32"/>
      <c r="M639" s="154"/>
      <c r="T639" s="56"/>
      <c r="AT639" s="17" t="s">
        <v>359</v>
      </c>
      <c r="AU639" s="17" t="s">
        <v>86</v>
      </c>
    </row>
    <row r="640" spans="2:65" s="14" customFormat="1" ht="10.199999999999999">
      <c r="B640" s="169"/>
      <c r="D640" s="151" t="s">
        <v>361</v>
      </c>
      <c r="E640" s="170" t="s">
        <v>1</v>
      </c>
      <c r="F640" s="171" t="s">
        <v>1764</v>
      </c>
      <c r="H640" s="170" t="s">
        <v>1</v>
      </c>
      <c r="I640" s="172"/>
      <c r="L640" s="169"/>
      <c r="M640" s="173"/>
      <c r="T640" s="174"/>
      <c r="AT640" s="170" t="s">
        <v>361</v>
      </c>
      <c r="AU640" s="170" t="s">
        <v>86</v>
      </c>
      <c r="AV640" s="14" t="s">
        <v>84</v>
      </c>
      <c r="AW640" s="14" t="s">
        <v>32</v>
      </c>
      <c r="AX640" s="14" t="s">
        <v>76</v>
      </c>
      <c r="AY640" s="170" t="s">
        <v>350</v>
      </c>
    </row>
    <row r="641" spans="2:65" s="12" customFormat="1" ht="10.199999999999999">
      <c r="B641" s="155"/>
      <c r="D641" s="151" t="s">
        <v>361</v>
      </c>
      <c r="E641" s="156" t="s">
        <v>1</v>
      </c>
      <c r="F641" s="157" t="s">
        <v>1842</v>
      </c>
      <c r="H641" s="158">
        <v>0.15</v>
      </c>
      <c r="I641" s="159"/>
      <c r="L641" s="155"/>
      <c r="M641" s="160"/>
      <c r="T641" s="161"/>
      <c r="AT641" s="156" t="s">
        <v>361</v>
      </c>
      <c r="AU641" s="156" t="s">
        <v>86</v>
      </c>
      <c r="AV641" s="12" t="s">
        <v>86</v>
      </c>
      <c r="AW641" s="12" t="s">
        <v>32</v>
      </c>
      <c r="AX641" s="12" t="s">
        <v>76</v>
      </c>
      <c r="AY641" s="156" t="s">
        <v>350</v>
      </c>
    </row>
    <row r="642" spans="2:65" s="14" customFormat="1" ht="10.199999999999999">
      <c r="B642" s="169"/>
      <c r="D642" s="151" t="s">
        <v>361</v>
      </c>
      <c r="E642" s="170" t="s">
        <v>1</v>
      </c>
      <c r="F642" s="171" t="s">
        <v>1767</v>
      </c>
      <c r="H642" s="170" t="s">
        <v>1</v>
      </c>
      <c r="I642" s="172"/>
      <c r="L642" s="169"/>
      <c r="M642" s="173"/>
      <c r="T642" s="174"/>
      <c r="AT642" s="170" t="s">
        <v>361</v>
      </c>
      <c r="AU642" s="170" t="s">
        <v>86</v>
      </c>
      <c r="AV642" s="14" t="s">
        <v>84</v>
      </c>
      <c r="AW642" s="14" t="s">
        <v>32</v>
      </c>
      <c r="AX642" s="14" t="s">
        <v>76</v>
      </c>
      <c r="AY642" s="170" t="s">
        <v>350</v>
      </c>
    </row>
    <row r="643" spans="2:65" s="12" customFormat="1" ht="10.199999999999999">
      <c r="B643" s="155"/>
      <c r="D643" s="151" t="s">
        <v>361</v>
      </c>
      <c r="E643" s="156" t="s">
        <v>1</v>
      </c>
      <c r="F643" s="157" t="s">
        <v>1843</v>
      </c>
      <c r="H643" s="158">
        <v>0.25700000000000001</v>
      </c>
      <c r="I643" s="159"/>
      <c r="L643" s="155"/>
      <c r="M643" s="160"/>
      <c r="T643" s="161"/>
      <c r="AT643" s="156" t="s">
        <v>361</v>
      </c>
      <c r="AU643" s="156" t="s">
        <v>86</v>
      </c>
      <c r="AV643" s="12" t="s">
        <v>86</v>
      </c>
      <c r="AW643" s="12" t="s">
        <v>32</v>
      </c>
      <c r="AX643" s="12" t="s">
        <v>76</v>
      </c>
      <c r="AY643" s="156" t="s">
        <v>350</v>
      </c>
    </row>
    <row r="644" spans="2:65" s="12" customFormat="1" ht="10.199999999999999">
      <c r="B644" s="155"/>
      <c r="D644" s="151" t="s">
        <v>361</v>
      </c>
      <c r="E644" s="156" t="s">
        <v>1</v>
      </c>
      <c r="F644" s="157" t="s">
        <v>1844</v>
      </c>
      <c r="H644" s="158">
        <v>0.11700000000000001</v>
      </c>
      <c r="I644" s="159"/>
      <c r="L644" s="155"/>
      <c r="M644" s="160"/>
      <c r="T644" s="161"/>
      <c r="AT644" s="156" t="s">
        <v>361</v>
      </c>
      <c r="AU644" s="156" t="s">
        <v>86</v>
      </c>
      <c r="AV644" s="12" t="s">
        <v>86</v>
      </c>
      <c r="AW644" s="12" t="s">
        <v>32</v>
      </c>
      <c r="AX644" s="12" t="s">
        <v>76</v>
      </c>
      <c r="AY644" s="156" t="s">
        <v>350</v>
      </c>
    </row>
    <row r="645" spans="2:65" s="12" customFormat="1" ht="10.199999999999999">
      <c r="B645" s="155"/>
      <c r="D645" s="151" t="s">
        <v>361</v>
      </c>
      <c r="E645" s="156" t="s">
        <v>1</v>
      </c>
      <c r="F645" s="157" t="s">
        <v>1845</v>
      </c>
      <c r="H645" s="158">
        <v>0.28499999999999998</v>
      </c>
      <c r="I645" s="159"/>
      <c r="L645" s="155"/>
      <c r="M645" s="160"/>
      <c r="T645" s="161"/>
      <c r="AT645" s="156" t="s">
        <v>361</v>
      </c>
      <c r="AU645" s="156" t="s">
        <v>86</v>
      </c>
      <c r="AV645" s="12" t="s">
        <v>86</v>
      </c>
      <c r="AW645" s="12" t="s">
        <v>32</v>
      </c>
      <c r="AX645" s="12" t="s">
        <v>76</v>
      </c>
      <c r="AY645" s="156" t="s">
        <v>350</v>
      </c>
    </row>
    <row r="646" spans="2:65" s="12" customFormat="1" ht="10.199999999999999">
      <c r="B646" s="155"/>
      <c r="D646" s="151" t="s">
        <v>361</v>
      </c>
      <c r="E646" s="156" t="s">
        <v>1</v>
      </c>
      <c r="F646" s="157" t="s">
        <v>1846</v>
      </c>
      <c r="H646" s="158">
        <v>0.32500000000000001</v>
      </c>
      <c r="I646" s="159"/>
      <c r="L646" s="155"/>
      <c r="M646" s="160"/>
      <c r="T646" s="161"/>
      <c r="AT646" s="156" t="s">
        <v>361</v>
      </c>
      <c r="AU646" s="156" t="s">
        <v>86</v>
      </c>
      <c r="AV646" s="12" t="s">
        <v>86</v>
      </c>
      <c r="AW646" s="12" t="s">
        <v>32</v>
      </c>
      <c r="AX646" s="12" t="s">
        <v>76</v>
      </c>
      <c r="AY646" s="156" t="s">
        <v>350</v>
      </c>
    </row>
    <row r="647" spans="2:65" s="12" customFormat="1" ht="10.199999999999999">
      <c r="B647" s="155"/>
      <c r="D647" s="151" t="s">
        <v>361</v>
      </c>
      <c r="E647" s="156" t="s">
        <v>1</v>
      </c>
      <c r="F647" s="157" t="s">
        <v>1847</v>
      </c>
      <c r="H647" s="158">
        <v>0.26600000000000001</v>
      </c>
      <c r="I647" s="159"/>
      <c r="L647" s="155"/>
      <c r="M647" s="160"/>
      <c r="T647" s="161"/>
      <c r="AT647" s="156" t="s">
        <v>361</v>
      </c>
      <c r="AU647" s="156" t="s">
        <v>86</v>
      </c>
      <c r="AV647" s="12" t="s">
        <v>86</v>
      </c>
      <c r="AW647" s="12" t="s">
        <v>32</v>
      </c>
      <c r="AX647" s="12" t="s">
        <v>76</v>
      </c>
      <c r="AY647" s="156" t="s">
        <v>350</v>
      </c>
    </row>
    <row r="648" spans="2:65" s="12" customFormat="1" ht="10.199999999999999">
      <c r="B648" s="155"/>
      <c r="D648" s="151" t="s">
        <v>361</v>
      </c>
      <c r="E648" s="156" t="s">
        <v>1</v>
      </c>
      <c r="F648" s="157" t="s">
        <v>1848</v>
      </c>
      <c r="H648" s="158">
        <v>9.7000000000000003E-2</v>
      </c>
      <c r="I648" s="159"/>
      <c r="L648" s="155"/>
      <c r="M648" s="160"/>
      <c r="T648" s="161"/>
      <c r="AT648" s="156" t="s">
        <v>361</v>
      </c>
      <c r="AU648" s="156" t="s">
        <v>86</v>
      </c>
      <c r="AV648" s="12" t="s">
        <v>86</v>
      </c>
      <c r="AW648" s="12" t="s">
        <v>32</v>
      </c>
      <c r="AX648" s="12" t="s">
        <v>76</v>
      </c>
      <c r="AY648" s="156" t="s">
        <v>350</v>
      </c>
    </row>
    <row r="649" spans="2:65" s="13" customFormat="1" ht="10.199999999999999">
      <c r="B649" s="162"/>
      <c r="D649" s="151" t="s">
        <v>361</v>
      </c>
      <c r="E649" s="163" t="s">
        <v>1</v>
      </c>
      <c r="F649" s="164" t="s">
        <v>364</v>
      </c>
      <c r="H649" s="165">
        <v>1.4970000000000001</v>
      </c>
      <c r="I649" s="166"/>
      <c r="L649" s="162"/>
      <c r="M649" s="167"/>
      <c r="T649" s="168"/>
      <c r="AT649" s="163" t="s">
        <v>361</v>
      </c>
      <c r="AU649" s="163" t="s">
        <v>86</v>
      </c>
      <c r="AV649" s="13" t="s">
        <v>357</v>
      </c>
      <c r="AW649" s="13" t="s">
        <v>32</v>
      </c>
      <c r="AX649" s="13" t="s">
        <v>84</v>
      </c>
      <c r="AY649" s="163" t="s">
        <v>350</v>
      </c>
    </row>
    <row r="650" spans="2:65" s="1" customFormat="1" ht="33" customHeight="1">
      <c r="B650" s="32"/>
      <c r="C650" s="138" t="s">
        <v>865</v>
      </c>
      <c r="D650" s="138" t="s">
        <v>352</v>
      </c>
      <c r="E650" s="139" t="s">
        <v>1849</v>
      </c>
      <c r="F650" s="140" t="s">
        <v>1850</v>
      </c>
      <c r="G650" s="141" t="s">
        <v>483</v>
      </c>
      <c r="H650" s="142">
        <v>5.0880000000000001</v>
      </c>
      <c r="I650" s="143"/>
      <c r="J650" s="144">
        <f>ROUND(I650*H650,2)</f>
        <v>0</v>
      </c>
      <c r="K650" s="140" t="s">
        <v>356</v>
      </c>
      <c r="L650" s="32"/>
      <c r="M650" s="145" t="s">
        <v>1</v>
      </c>
      <c r="N650" s="146" t="s">
        <v>41</v>
      </c>
      <c r="P650" s="147">
        <f>O650*H650</f>
        <v>0</v>
      </c>
      <c r="Q650" s="147">
        <v>1.221E-2</v>
      </c>
      <c r="R650" s="147">
        <f>Q650*H650</f>
        <v>6.2124480000000003E-2</v>
      </c>
      <c r="S650" s="147">
        <v>0</v>
      </c>
      <c r="T650" s="148">
        <f>S650*H650</f>
        <v>0</v>
      </c>
      <c r="AR650" s="149" t="s">
        <v>357</v>
      </c>
      <c r="AT650" s="149" t="s">
        <v>352</v>
      </c>
      <c r="AU650" s="149" t="s">
        <v>86</v>
      </c>
      <c r="AY650" s="17" t="s">
        <v>350</v>
      </c>
      <c r="BE650" s="150">
        <f>IF(N650="základní",J650,0)</f>
        <v>0</v>
      </c>
      <c r="BF650" s="150">
        <f>IF(N650="snížená",J650,0)</f>
        <v>0</v>
      </c>
      <c r="BG650" s="150">
        <f>IF(N650="zákl. přenesená",J650,0)</f>
        <v>0</v>
      </c>
      <c r="BH650" s="150">
        <f>IF(N650="sníž. přenesená",J650,0)</f>
        <v>0</v>
      </c>
      <c r="BI650" s="150">
        <f>IF(N650="nulová",J650,0)</f>
        <v>0</v>
      </c>
      <c r="BJ650" s="17" t="s">
        <v>84</v>
      </c>
      <c r="BK650" s="150">
        <f>ROUND(I650*H650,2)</f>
        <v>0</v>
      </c>
      <c r="BL650" s="17" t="s">
        <v>357</v>
      </c>
      <c r="BM650" s="149" t="s">
        <v>1851</v>
      </c>
    </row>
    <row r="651" spans="2:65" s="1" customFormat="1" ht="19.2">
      <c r="B651" s="32"/>
      <c r="D651" s="151" t="s">
        <v>359</v>
      </c>
      <c r="F651" s="152" t="s">
        <v>1852</v>
      </c>
      <c r="I651" s="153"/>
      <c r="L651" s="32"/>
      <c r="M651" s="154"/>
      <c r="T651" s="56"/>
      <c r="AT651" s="17" t="s">
        <v>359</v>
      </c>
      <c r="AU651" s="17" t="s">
        <v>86</v>
      </c>
    </row>
    <row r="652" spans="2:65" s="14" customFormat="1" ht="10.199999999999999">
      <c r="B652" s="169"/>
      <c r="D652" s="151" t="s">
        <v>361</v>
      </c>
      <c r="E652" s="170" t="s">
        <v>1</v>
      </c>
      <c r="F652" s="171" t="s">
        <v>1762</v>
      </c>
      <c r="H652" s="170" t="s">
        <v>1</v>
      </c>
      <c r="I652" s="172"/>
      <c r="L652" s="169"/>
      <c r="M652" s="173"/>
      <c r="T652" s="174"/>
      <c r="AT652" s="170" t="s">
        <v>361</v>
      </c>
      <c r="AU652" s="170" t="s">
        <v>86</v>
      </c>
      <c r="AV652" s="14" t="s">
        <v>84</v>
      </c>
      <c r="AW652" s="14" t="s">
        <v>32</v>
      </c>
      <c r="AX652" s="14" t="s">
        <v>76</v>
      </c>
      <c r="AY652" s="170" t="s">
        <v>350</v>
      </c>
    </row>
    <row r="653" spans="2:65" s="12" customFormat="1" ht="10.199999999999999">
      <c r="B653" s="155"/>
      <c r="D653" s="151" t="s">
        <v>361</v>
      </c>
      <c r="E653" s="156" t="s">
        <v>1</v>
      </c>
      <c r="F653" s="157" t="s">
        <v>1853</v>
      </c>
      <c r="H653" s="158">
        <v>0.92</v>
      </c>
      <c r="I653" s="159"/>
      <c r="L653" s="155"/>
      <c r="M653" s="160"/>
      <c r="T653" s="161"/>
      <c r="AT653" s="156" t="s">
        <v>361</v>
      </c>
      <c r="AU653" s="156" t="s">
        <v>86</v>
      </c>
      <c r="AV653" s="12" t="s">
        <v>86</v>
      </c>
      <c r="AW653" s="12" t="s">
        <v>32</v>
      </c>
      <c r="AX653" s="12" t="s">
        <v>76</v>
      </c>
      <c r="AY653" s="156" t="s">
        <v>350</v>
      </c>
    </row>
    <row r="654" spans="2:65" s="14" customFormat="1" ht="10.199999999999999">
      <c r="B654" s="169"/>
      <c r="D654" s="151" t="s">
        <v>361</v>
      </c>
      <c r="E654" s="170" t="s">
        <v>1</v>
      </c>
      <c r="F654" s="171" t="s">
        <v>1764</v>
      </c>
      <c r="H654" s="170" t="s">
        <v>1</v>
      </c>
      <c r="I654" s="172"/>
      <c r="L654" s="169"/>
      <c r="M654" s="173"/>
      <c r="T654" s="174"/>
      <c r="AT654" s="170" t="s">
        <v>361</v>
      </c>
      <c r="AU654" s="170" t="s">
        <v>86</v>
      </c>
      <c r="AV654" s="14" t="s">
        <v>84</v>
      </c>
      <c r="AW654" s="14" t="s">
        <v>32</v>
      </c>
      <c r="AX654" s="14" t="s">
        <v>76</v>
      </c>
      <c r="AY654" s="170" t="s">
        <v>350</v>
      </c>
    </row>
    <row r="655" spans="2:65" s="12" customFormat="1" ht="20.399999999999999">
      <c r="B655" s="155"/>
      <c r="D655" s="151" t="s">
        <v>361</v>
      </c>
      <c r="E655" s="156" t="s">
        <v>1</v>
      </c>
      <c r="F655" s="157" t="s">
        <v>1854</v>
      </c>
      <c r="H655" s="158">
        <v>4.1680000000000001</v>
      </c>
      <c r="I655" s="159"/>
      <c r="L655" s="155"/>
      <c r="M655" s="160"/>
      <c r="T655" s="161"/>
      <c r="AT655" s="156" t="s">
        <v>361</v>
      </c>
      <c r="AU655" s="156" t="s">
        <v>86</v>
      </c>
      <c r="AV655" s="12" t="s">
        <v>86</v>
      </c>
      <c r="AW655" s="12" t="s">
        <v>32</v>
      </c>
      <c r="AX655" s="12" t="s">
        <v>76</v>
      </c>
      <c r="AY655" s="156" t="s">
        <v>350</v>
      </c>
    </row>
    <row r="656" spans="2:65" s="13" customFormat="1" ht="10.199999999999999">
      <c r="B656" s="162"/>
      <c r="D656" s="151" t="s">
        <v>361</v>
      </c>
      <c r="E656" s="163" t="s">
        <v>1</v>
      </c>
      <c r="F656" s="164" t="s">
        <v>364</v>
      </c>
      <c r="H656" s="165">
        <v>5.0880000000000001</v>
      </c>
      <c r="I656" s="166"/>
      <c r="L656" s="162"/>
      <c r="M656" s="167"/>
      <c r="T656" s="168"/>
      <c r="AT656" s="163" t="s">
        <v>361</v>
      </c>
      <c r="AU656" s="163" t="s">
        <v>86</v>
      </c>
      <c r="AV656" s="13" t="s">
        <v>357</v>
      </c>
      <c r="AW656" s="13" t="s">
        <v>32</v>
      </c>
      <c r="AX656" s="13" t="s">
        <v>84</v>
      </c>
      <c r="AY656" s="163" t="s">
        <v>350</v>
      </c>
    </row>
    <row r="657" spans="2:65" s="1" customFormat="1" ht="21.75" customHeight="1">
      <c r="B657" s="32"/>
      <c r="C657" s="187" t="s">
        <v>902</v>
      </c>
      <c r="D657" s="187" t="s">
        <v>1347</v>
      </c>
      <c r="E657" s="188" t="s">
        <v>1855</v>
      </c>
      <c r="F657" s="189" t="s">
        <v>1856</v>
      </c>
      <c r="G657" s="190" t="s">
        <v>483</v>
      </c>
      <c r="H657" s="191">
        <v>1.0109999999999999</v>
      </c>
      <c r="I657" s="192"/>
      <c r="J657" s="193">
        <f>ROUND(I657*H657,2)</f>
        <v>0</v>
      </c>
      <c r="K657" s="189" t="s">
        <v>356</v>
      </c>
      <c r="L657" s="194"/>
      <c r="M657" s="195" t="s">
        <v>1</v>
      </c>
      <c r="N657" s="196" t="s">
        <v>41</v>
      </c>
      <c r="P657" s="147">
        <f>O657*H657</f>
        <v>0</v>
      </c>
      <c r="Q657" s="147">
        <v>1</v>
      </c>
      <c r="R657" s="147">
        <f>Q657*H657</f>
        <v>1.0109999999999999</v>
      </c>
      <c r="S657" s="147">
        <v>0</v>
      </c>
      <c r="T657" s="148">
        <f>S657*H657</f>
        <v>0</v>
      </c>
      <c r="AR657" s="149" t="s">
        <v>468</v>
      </c>
      <c r="AT657" s="149" t="s">
        <v>1347</v>
      </c>
      <c r="AU657" s="149" t="s">
        <v>86</v>
      </c>
      <c r="AY657" s="17" t="s">
        <v>350</v>
      </c>
      <c r="BE657" s="150">
        <f>IF(N657="základní",J657,0)</f>
        <v>0</v>
      </c>
      <c r="BF657" s="150">
        <f>IF(N657="snížená",J657,0)</f>
        <v>0</v>
      </c>
      <c r="BG657" s="150">
        <f>IF(N657="zákl. přenesená",J657,0)</f>
        <v>0</v>
      </c>
      <c r="BH657" s="150">
        <f>IF(N657="sníž. přenesená",J657,0)</f>
        <v>0</v>
      </c>
      <c r="BI657" s="150">
        <f>IF(N657="nulová",J657,0)</f>
        <v>0</v>
      </c>
      <c r="BJ657" s="17" t="s">
        <v>84</v>
      </c>
      <c r="BK657" s="150">
        <f>ROUND(I657*H657,2)</f>
        <v>0</v>
      </c>
      <c r="BL657" s="17" t="s">
        <v>357</v>
      </c>
      <c r="BM657" s="149" t="s">
        <v>1857</v>
      </c>
    </row>
    <row r="658" spans="2:65" s="1" customFormat="1" ht="10.199999999999999">
      <c r="B658" s="32"/>
      <c r="D658" s="151" t="s">
        <v>359</v>
      </c>
      <c r="F658" s="152" t="s">
        <v>1856</v>
      </c>
      <c r="I658" s="153"/>
      <c r="L658" s="32"/>
      <c r="M658" s="154"/>
      <c r="T658" s="56"/>
      <c r="AT658" s="17" t="s">
        <v>359</v>
      </c>
      <c r="AU658" s="17" t="s">
        <v>86</v>
      </c>
    </row>
    <row r="659" spans="2:65" s="14" customFormat="1" ht="10.199999999999999">
      <c r="B659" s="169"/>
      <c r="D659" s="151" t="s">
        <v>361</v>
      </c>
      <c r="E659" s="170" t="s">
        <v>1</v>
      </c>
      <c r="F659" s="171" t="s">
        <v>1762</v>
      </c>
      <c r="H659" s="170" t="s">
        <v>1</v>
      </c>
      <c r="I659" s="172"/>
      <c r="L659" s="169"/>
      <c r="M659" s="173"/>
      <c r="T659" s="174"/>
      <c r="AT659" s="170" t="s">
        <v>361</v>
      </c>
      <c r="AU659" s="170" t="s">
        <v>86</v>
      </c>
      <c r="AV659" s="14" t="s">
        <v>84</v>
      </c>
      <c r="AW659" s="14" t="s">
        <v>32</v>
      </c>
      <c r="AX659" s="14" t="s">
        <v>76</v>
      </c>
      <c r="AY659" s="170" t="s">
        <v>350</v>
      </c>
    </row>
    <row r="660" spans="2:65" s="12" customFormat="1" ht="10.199999999999999">
      <c r="B660" s="155"/>
      <c r="D660" s="151" t="s">
        <v>361</v>
      </c>
      <c r="E660" s="156" t="s">
        <v>1</v>
      </c>
      <c r="F660" s="157" t="s">
        <v>1858</v>
      </c>
      <c r="H660" s="158">
        <v>1.0109999999999999</v>
      </c>
      <c r="I660" s="159"/>
      <c r="L660" s="155"/>
      <c r="M660" s="160"/>
      <c r="T660" s="161"/>
      <c r="AT660" s="156" t="s">
        <v>361</v>
      </c>
      <c r="AU660" s="156" t="s">
        <v>86</v>
      </c>
      <c r="AV660" s="12" t="s">
        <v>86</v>
      </c>
      <c r="AW660" s="12" t="s">
        <v>32</v>
      </c>
      <c r="AX660" s="12" t="s">
        <v>84</v>
      </c>
      <c r="AY660" s="156" t="s">
        <v>350</v>
      </c>
    </row>
    <row r="661" spans="2:65" s="1" customFormat="1" ht="21.75" customHeight="1">
      <c r="B661" s="32"/>
      <c r="C661" s="187" t="s">
        <v>1859</v>
      </c>
      <c r="D661" s="187" t="s">
        <v>1347</v>
      </c>
      <c r="E661" s="188" t="s">
        <v>1860</v>
      </c>
      <c r="F661" s="189" t="s">
        <v>1861</v>
      </c>
      <c r="G661" s="190" t="s">
        <v>483</v>
      </c>
      <c r="H661" s="191">
        <v>4.585</v>
      </c>
      <c r="I661" s="192"/>
      <c r="J661" s="193">
        <f>ROUND(I661*H661,2)</f>
        <v>0</v>
      </c>
      <c r="K661" s="189" t="s">
        <v>356</v>
      </c>
      <c r="L661" s="194"/>
      <c r="M661" s="195" t="s">
        <v>1</v>
      </c>
      <c r="N661" s="196" t="s">
        <v>41</v>
      </c>
      <c r="P661" s="147">
        <f>O661*H661</f>
        <v>0</v>
      </c>
      <c r="Q661" s="147">
        <v>1</v>
      </c>
      <c r="R661" s="147">
        <f>Q661*H661</f>
        <v>4.585</v>
      </c>
      <c r="S661" s="147">
        <v>0</v>
      </c>
      <c r="T661" s="148">
        <f>S661*H661</f>
        <v>0</v>
      </c>
      <c r="AR661" s="149" t="s">
        <v>468</v>
      </c>
      <c r="AT661" s="149" t="s">
        <v>1347</v>
      </c>
      <c r="AU661" s="149" t="s">
        <v>86</v>
      </c>
      <c r="AY661" s="17" t="s">
        <v>350</v>
      </c>
      <c r="BE661" s="150">
        <f>IF(N661="základní",J661,0)</f>
        <v>0</v>
      </c>
      <c r="BF661" s="150">
        <f>IF(N661="snížená",J661,0)</f>
        <v>0</v>
      </c>
      <c r="BG661" s="150">
        <f>IF(N661="zákl. přenesená",J661,0)</f>
        <v>0</v>
      </c>
      <c r="BH661" s="150">
        <f>IF(N661="sníž. přenesená",J661,0)</f>
        <v>0</v>
      </c>
      <c r="BI661" s="150">
        <f>IF(N661="nulová",J661,0)</f>
        <v>0</v>
      </c>
      <c r="BJ661" s="17" t="s">
        <v>84</v>
      </c>
      <c r="BK661" s="150">
        <f>ROUND(I661*H661,2)</f>
        <v>0</v>
      </c>
      <c r="BL661" s="17" t="s">
        <v>357</v>
      </c>
      <c r="BM661" s="149" t="s">
        <v>1862</v>
      </c>
    </row>
    <row r="662" spans="2:65" s="1" customFormat="1" ht="10.199999999999999">
      <c r="B662" s="32"/>
      <c r="D662" s="151" t="s">
        <v>359</v>
      </c>
      <c r="F662" s="152" t="s">
        <v>1861</v>
      </c>
      <c r="I662" s="153"/>
      <c r="L662" s="32"/>
      <c r="M662" s="154"/>
      <c r="T662" s="56"/>
      <c r="AT662" s="17" t="s">
        <v>359</v>
      </c>
      <c r="AU662" s="17" t="s">
        <v>86</v>
      </c>
    </row>
    <row r="663" spans="2:65" s="14" customFormat="1" ht="10.199999999999999">
      <c r="B663" s="169"/>
      <c r="D663" s="151" t="s">
        <v>361</v>
      </c>
      <c r="E663" s="170" t="s">
        <v>1</v>
      </c>
      <c r="F663" s="171" t="s">
        <v>1764</v>
      </c>
      <c r="H663" s="170" t="s">
        <v>1</v>
      </c>
      <c r="I663" s="172"/>
      <c r="L663" s="169"/>
      <c r="M663" s="173"/>
      <c r="T663" s="174"/>
      <c r="AT663" s="170" t="s">
        <v>361</v>
      </c>
      <c r="AU663" s="170" t="s">
        <v>86</v>
      </c>
      <c r="AV663" s="14" t="s">
        <v>84</v>
      </c>
      <c r="AW663" s="14" t="s">
        <v>32</v>
      </c>
      <c r="AX663" s="14" t="s">
        <v>76</v>
      </c>
      <c r="AY663" s="170" t="s">
        <v>350</v>
      </c>
    </row>
    <row r="664" spans="2:65" s="12" customFormat="1" ht="20.399999999999999">
      <c r="B664" s="155"/>
      <c r="D664" s="151" t="s">
        <v>361</v>
      </c>
      <c r="E664" s="156" t="s">
        <v>1</v>
      </c>
      <c r="F664" s="157" t="s">
        <v>1863</v>
      </c>
      <c r="H664" s="158">
        <v>4.585</v>
      </c>
      <c r="I664" s="159"/>
      <c r="L664" s="155"/>
      <c r="M664" s="160"/>
      <c r="T664" s="161"/>
      <c r="AT664" s="156" t="s">
        <v>361</v>
      </c>
      <c r="AU664" s="156" t="s">
        <v>86</v>
      </c>
      <c r="AV664" s="12" t="s">
        <v>86</v>
      </c>
      <c r="AW664" s="12" t="s">
        <v>32</v>
      </c>
      <c r="AX664" s="12" t="s">
        <v>84</v>
      </c>
      <c r="AY664" s="156" t="s">
        <v>350</v>
      </c>
    </row>
    <row r="665" spans="2:65" s="1" customFormat="1" ht="24.15" customHeight="1">
      <c r="B665" s="32"/>
      <c r="C665" s="138" t="s">
        <v>1864</v>
      </c>
      <c r="D665" s="138" t="s">
        <v>352</v>
      </c>
      <c r="E665" s="139" t="s">
        <v>1865</v>
      </c>
      <c r="F665" s="140" t="s">
        <v>1866</v>
      </c>
      <c r="G665" s="141" t="s">
        <v>483</v>
      </c>
      <c r="H665" s="142">
        <v>4.0970000000000004</v>
      </c>
      <c r="I665" s="143"/>
      <c r="J665" s="144">
        <f>ROUND(I665*H665,2)</f>
        <v>0</v>
      </c>
      <c r="K665" s="140" t="s">
        <v>356</v>
      </c>
      <c r="L665" s="32"/>
      <c r="M665" s="145" t="s">
        <v>1</v>
      </c>
      <c r="N665" s="146" t="s">
        <v>41</v>
      </c>
      <c r="P665" s="147">
        <f>O665*H665</f>
        <v>0</v>
      </c>
      <c r="Q665" s="147">
        <v>8.5500000000000003E-3</v>
      </c>
      <c r="R665" s="147">
        <f>Q665*H665</f>
        <v>3.5029350000000008E-2</v>
      </c>
      <c r="S665" s="147">
        <v>0</v>
      </c>
      <c r="T665" s="148">
        <f>S665*H665</f>
        <v>0</v>
      </c>
      <c r="AR665" s="149" t="s">
        <v>357</v>
      </c>
      <c r="AT665" s="149" t="s">
        <v>352</v>
      </c>
      <c r="AU665" s="149" t="s">
        <v>86</v>
      </c>
      <c r="AY665" s="17" t="s">
        <v>350</v>
      </c>
      <c r="BE665" s="150">
        <f>IF(N665="základní",J665,0)</f>
        <v>0</v>
      </c>
      <c r="BF665" s="150">
        <f>IF(N665="snížená",J665,0)</f>
        <v>0</v>
      </c>
      <c r="BG665" s="150">
        <f>IF(N665="zákl. přenesená",J665,0)</f>
        <v>0</v>
      </c>
      <c r="BH665" s="150">
        <f>IF(N665="sníž. přenesená",J665,0)</f>
        <v>0</v>
      </c>
      <c r="BI665" s="150">
        <f>IF(N665="nulová",J665,0)</f>
        <v>0</v>
      </c>
      <c r="BJ665" s="17" t="s">
        <v>84</v>
      </c>
      <c r="BK665" s="150">
        <f>ROUND(I665*H665,2)</f>
        <v>0</v>
      </c>
      <c r="BL665" s="17" t="s">
        <v>357</v>
      </c>
      <c r="BM665" s="149" t="s">
        <v>1867</v>
      </c>
    </row>
    <row r="666" spans="2:65" s="1" customFormat="1" ht="19.2">
      <c r="B666" s="32"/>
      <c r="D666" s="151" t="s">
        <v>359</v>
      </c>
      <c r="F666" s="152" t="s">
        <v>1868</v>
      </c>
      <c r="I666" s="153"/>
      <c r="L666" s="32"/>
      <c r="M666" s="154"/>
      <c r="T666" s="56"/>
      <c r="AT666" s="17" t="s">
        <v>359</v>
      </c>
      <c r="AU666" s="17" t="s">
        <v>86</v>
      </c>
    </row>
    <row r="667" spans="2:65" s="14" customFormat="1" ht="10.199999999999999">
      <c r="B667" s="169"/>
      <c r="D667" s="151" t="s">
        <v>361</v>
      </c>
      <c r="E667" s="170" t="s">
        <v>1</v>
      </c>
      <c r="F667" s="171" t="s">
        <v>1764</v>
      </c>
      <c r="H667" s="170" t="s">
        <v>1</v>
      </c>
      <c r="I667" s="172"/>
      <c r="L667" s="169"/>
      <c r="M667" s="173"/>
      <c r="T667" s="174"/>
      <c r="AT667" s="170" t="s">
        <v>361</v>
      </c>
      <c r="AU667" s="170" t="s">
        <v>86</v>
      </c>
      <c r="AV667" s="14" t="s">
        <v>84</v>
      </c>
      <c r="AW667" s="14" t="s">
        <v>32</v>
      </c>
      <c r="AX667" s="14" t="s">
        <v>76</v>
      </c>
      <c r="AY667" s="170" t="s">
        <v>350</v>
      </c>
    </row>
    <row r="668" spans="2:65" s="12" customFormat="1" ht="10.199999999999999">
      <c r="B668" s="155"/>
      <c r="D668" s="151" t="s">
        <v>361</v>
      </c>
      <c r="E668" s="156" t="s">
        <v>1</v>
      </c>
      <c r="F668" s="157" t="s">
        <v>1869</v>
      </c>
      <c r="H668" s="158">
        <v>2.5110000000000001</v>
      </c>
      <c r="I668" s="159"/>
      <c r="L668" s="155"/>
      <c r="M668" s="160"/>
      <c r="T668" s="161"/>
      <c r="AT668" s="156" t="s">
        <v>361</v>
      </c>
      <c r="AU668" s="156" t="s">
        <v>86</v>
      </c>
      <c r="AV668" s="12" t="s">
        <v>86</v>
      </c>
      <c r="AW668" s="12" t="s">
        <v>32</v>
      </c>
      <c r="AX668" s="12" t="s">
        <v>76</v>
      </c>
      <c r="AY668" s="156" t="s">
        <v>350</v>
      </c>
    </row>
    <row r="669" spans="2:65" s="14" customFormat="1" ht="10.199999999999999">
      <c r="B669" s="169"/>
      <c r="D669" s="151" t="s">
        <v>361</v>
      </c>
      <c r="E669" s="170" t="s">
        <v>1</v>
      </c>
      <c r="F669" s="171" t="s">
        <v>1767</v>
      </c>
      <c r="H669" s="170" t="s">
        <v>1</v>
      </c>
      <c r="I669" s="172"/>
      <c r="L669" s="169"/>
      <c r="M669" s="173"/>
      <c r="T669" s="174"/>
      <c r="AT669" s="170" t="s">
        <v>361</v>
      </c>
      <c r="AU669" s="170" t="s">
        <v>86</v>
      </c>
      <c r="AV669" s="14" t="s">
        <v>84</v>
      </c>
      <c r="AW669" s="14" t="s">
        <v>32</v>
      </c>
      <c r="AX669" s="14" t="s">
        <v>76</v>
      </c>
      <c r="AY669" s="170" t="s">
        <v>350</v>
      </c>
    </row>
    <row r="670" spans="2:65" s="12" customFormat="1" ht="10.199999999999999">
      <c r="B670" s="155"/>
      <c r="D670" s="151" t="s">
        <v>361</v>
      </c>
      <c r="E670" s="156" t="s">
        <v>1</v>
      </c>
      <c r="F670" s="157" t="s">
        <v>1870</v>
      </c>
      <c r="H670" s="158">
        <v>1.5860000000000001</v>
      </c>
      <c r="I670" s="159"/>
      <c r="L670" s="155"/>
      <c r="M670" s="160"/>
      <c r="T670" s="161"/>
      <c r="AT670" s="156" t="s">
        <v>361</v>
      </c>
      <c r="AU670" s="156" t="s">
        <v>86</v>
      </c>
      <c r="AV670" s="12" t="s">
        <v>86</v>
      </c>
      <c r="AW670" s="12" t="s">
        <v>32</v>
      </c>
      <c r="AX670" s="12" t="s">
        <v>76</v>
      </c>
      <c r="AY670" s="156" t="s">
        <v>350</v>
      </c>
    </row>
    <row r="671" spans="2:65" s="13" customFormat="1" ht="10.199999999999999">
      <c r="B671" s="162"/>
      <c r="D671" s="151" t="s">
        <v>361</v>
      </c>
      <c r="E671" s="163" t="s">
        <v>1</v>
      </c>
      <c r="F671" s="164" t="s">
        <v>364</v>
      </c>
      <c r="H671" s="165">
        <v>4.0970000000000004</v>
      </c>
      <c r="I671" s="166"/>
      <c r="L671" s="162"/>
      <c r="M671" s="167"/>
      <c r="T671" s="168"/>
      <c r="AT671" s="163" t="s">
        <v>361</v>
      </c>
      <c r="AU671" s="163" t="s">
        <v>86</v>
      </c>
      <c r="AV671" s="13" t="s">
        <v>357</v>
      </c>
      <c r="AW671" s="13" t="s">
        <v>32</v>
      </c>
      <c r="AX671" s="13" t="s">
        <v>84</v>
      </c>
      <c r="AY671" s="163" t="s">
        <v>350</v>
      </c>
    </row>
    <row r="672" spans="2:65" s="1" customFormat="1" ht="21.75" customHeight="1">
      <c r="B672" s="32"/>
      <c r="C672" s="187" t="s">
        <v>1871</v>
      </c>
      <c r="D672" s="187" t="s">
        <v>1347</v>
      </c>
      <c r="E672" s="188" t="s">
        <v>1872</v>
      </c>
      <c r="F672" s="189" t="s">
        <v>1873</v>
      </c>
      <c r="G672" s="190" t="s">
        <v>483</v>
      </c>
      <c r="H672" s="191">
        <v>2.762</v>
      </c>
      <c r="I672" s="192"/>
      <c r="J672" s="193">
        <f>ROUND(I672*H672,2)</f>
        <v>0</v>
      </c>
      <c r="K672" s="189" t="s">
        <v>356</v>
      </c>
      <c r="L672" s="194"/>
      <c r="M672" s="195" t="s">
        <v>1</v>
      </c>
      <c r="N672" s="196" t="s">
        <v>41</v>
      </c>
      <c r="P672" s="147">
        <f>O672*H672</f>
        <v>0</v>
      </c>
      <c r="Q672" s="147">
        <v>1</v>
      </c>
      <c r="R672" s="147">
        <f>Q672*H672</f>
        <v>2.762</v>
      </c>
      <c r="S672" s="147">
        <v>0</v>
      </c>
      <c r="T672" s="148">
        <f>S672*H672</f>
        <v>0</v>
      </c>
      <c r="AR672" s="149" t="s">
        <v>468</v>
      </c>
      <c r="AT672" s="149" t="s">
        <v>1347</v>
      </c>
      <c r="AU672" s="149" t="s">
        <v>86</v>
      </c>
      <c r="AY672" s="17" t="s">
        <v>350</v>
      </c>
      <c r="BE672" s="150">
        <f>IF(N672="základní",J672,0)</f>
        <v>0</v>
      </c>
      <c r="BF672" s="150">
        <f>IF(N672="snížená",J672,0)</f>
        <v>0</v>
      </c>
      <c r="BG672" s="150">
        <f>IF(N672="zákl. přenesená",J672,0)</f>
        <v>0</v>
      </c>
      <c r="BH672" s="150">
        <f>IF(N672="sníž. přenesená",J672,0)</f>
        <v>0</v>
      </c>
      <c r="BI672" s="150">
        <f>IF(N672="nulová",J672,0)</f>
        <v>0</v>
      </c>
      <c r="BJ672" s="17" t="s">
        <v>84</v>
      </c>
      <c r="BK672" s="150">
        <f>ROUND(I672*H672,2)</f>
        <v>0</v>
      </c>
      <c r="BL672" s="17" t="s">
        <v>357</v>
      </c>
      <c r="BM672" s="149" t="s">
        <v>1874</v>
      </c>
    </row>
    <row r="673" spans="2:65" s="1" customFormat="1" ht="10.199999999999999">
      <c r="B673" s="32"/>
      <c r="D673" s="151" t="s">
        <v>359</v>
      </c>
      <c r="F673" s="152" t="s">
        <v>1873</v>
      </c>
      <c r="I673" s="153"/>
      <c r="L673" s="32"/>
      <c r="M673" s="154"/>
      <c r="T673" s="56"/>
      <c r="AT673" s="17" t="s">
        <v>359</v>
      </c>
      <c r="AU673" s="17" t="s">
        <v>86</v>
      </c>
    </row>
    <row r="674" spans="2:65" s="14" customFormat="1" ht="10.199999999999999">
      <c r="B674" s="169"/>
      <c r="D674" s="151" t="s">
        <v>361</v>
      </c>
      <c r="E674" s="170" t="s">
        <v>1</v>
      </c>
      <c r="F674" s="171" t="s">
        <v>1764</v>
      </c>
      <c r="H674" s="170" t="s">
        <v>1</v>
      </c>
      <c r="I674" s="172"/>
      <c r="L674" s="169"/>
      <c r="M674" s="173"/>
      <c r="T674" s="174"/>
      <c r="AT674" s="170" t="s">
        <v>361</v>
      </c>
      <c r="AU674" s="170" t="s">
        <v>86</v>
      </c>
      <c r="AV674" s="14" t="s">
        <v>84</v>
      </c>
      <c r="AW674" s="14" t="s">
        <v>32</v>
      </c>
      <c r="AX674" s="14" t="s">
        <v>76</v>
      </c>
      <c r="AY674" s="170" t="s">
        <v>350</v>
      </c>
    </row>
    <row r="675" spans="2:65" s="12" customFormat="1" ht="10.199999999999999">
      <c r="B675" s="155"/>
      <c r="D675" s="151" t="s">
        <v>361</v>
      </c>
      <c r="E675" s="156" t="s">
        <v>1</v>
      </c>
      <c r="F675" s="157" t="s">
        <v>1875</v>
      </c>
      <c r="H675" s="158">
        <v>2.762</v>
      </c>
      <c r="I675" s="159"/>
      <c r="L675" s="155"/>
      <c r="M675" s="160"/>
      <c r="T675" s="161"/>
      <c r="AT675" s="156" t="s">
        <v>361</v>
      </c>
      <c r="AU675" s="156" t="s">
        <v>86</v>
      </c>
      <c r="AV675" s="12" t="s">
        <v>86</v>
      </c>
      <c r="AW675" s="12" t="s">
        <v>32</v>
      </c>
      <c r="AX675" s="12" t="s">
        <v>84</v>
      </c>
      <c r="AY675" s="156" t="s">
        <v>350</v>
      </c>
    </row>
    <row r="676" spans="2:65" s="1" customFormat="1" ht="21.75" customHeight="1">
      <c r="B676" s="32"/>
      <c r="C676" s="187" t="s">
        <v>1876</v>
      </c>
      <c r="D676" s="187" t="s">
        <v>1347</v>
      </c>
      <c r="E676" s="188" t="s">
        <v>1877</v>
      </c>
      <c r="F676" s="189" t="s">
        <v>1878</v>
      </c>
      <c r="G676" s="190" t="s">
        <v>483</v>
      </c>
      <c r="H676" s="191">
        <v>1.7450000000000001</v>
      </c>
      <c r="I676" s="192"/>
      <c r="J676" s="193">
        <f>ROUND(I676*H676,2)</f>
        <v>0</v>
      </c>
      <c r="K676" s="189" t="s">
        <v>356</v>
      </c>
      <c r="L676" s="194"/>
      <c r="M676" s="195" t="s">
        <v>1</v>
      </c>
      <c r="N676" s="196" t="s">
        <v>41</v>
      </c>
      <c r="P676" s="147">
        <f>O676*H676</f>
        <v>0</v>
      </c>
      <c r="Q676" s="147">
        <v>1</v>
      </c>
      <c r="R676" s="147">
        <f>Q676*H676</f>
        <v>1.7450000000000001</v>
      </c>
      <c r="S676" s="147">
        <v>0</v>
      </c>
      <c r="T676" s="148">
        <f>S676*H676</f>
        <v>0</v>
      </c>
      <c r="AR676" s="149" t="s">
        <v>468</v>
      </c>
      <c r="AT676" s="149" t="s">
        <v>1347</v>
      </c>
      <c r="AU676" s="149" t="s">
        <v>86</v>
      </c>
      <c r="AY676" s="17" t="s">
        <v>350</v>
      </c>
      <c r="BE676" s="150">
        <f>IF(N676="základní",J676,0)</f>
        <v>0</v>
      </c>
      <c r="BF676" s="150">
        <f>IF(N676="snížená",J676,0)</f>
        <v>0</v>
      </c>
      <c r="BG676" s="150">
        <f>IF(N676="zákl. přenesená",J676,0)</f>
        <v>0</v>
      </c>
      <c r="BH676" s="150">
        <f>IF(N676="sníž. přenesená",J676,0)</f>
        <v>0</v>
      </c>
      <c r="BI676" s="150">
        <f>IF(N676="nulová",J676,0)</f>
        <v>0</v>
      </c>
      <c r="BJ676" s="17" t="s">
        <v>84</v>
      </c>
      <c r="BK676" s="150">
        <f>ROUND(I676*H676,2)</f>
        <v>0</v>
      </c>
      <c r="BL676" s="17" t="s">
        <v>357</v>
      </c>
      <c r="BM676" s="149" t="s">
        <v>1879</v>
      </c>
    </row>
    <row r="677" spans="2:65" s="1" customFormat="1" ht="10.199999999999999">
      <c r="B677" s="32"/>
      <c r="D677" s="151" t="s">
        <v>359</v>
      </c>
      <c r="F677" s="152" t="s">
        <v>1878</v>
      </c>
      <c r="I677" s="153"/>
      <c r="L677" s="32"/>
      <c r="M677" s="154"/>
      <c r="T677" s="56"/>
      <c r="AT677" s="17" t="s">
        <v>359</v>
      </c>
      <c r="AU677" s="17" t="s">
        <v>86</v>
      </c>
    </row>
    <row r="678" spans="2:65" s="14" customFormat="1" ht="10.199999999999999">
      <c r="B678" s="169"/>
      <c r="D678" s="151" t="s">
        <v>361</v>
      </c>
      <c r="E678" s="170" t="s">
        <v>1</v>
      </c>
      <c r="F678" s="171" t="s">
        <v>1767</v>
      </c>
      <c r="H678" s="170" t="s">
        <v>1</v>
      </c>
      <c r="I678" s="172"/>
      <c r="L678" s="169"/>
      <c r="M678" s="173"/>
      <c r="T678" s="174"/>
      <c r="AT678" s="170" t="s">
        <v>361</v>
      </c>
      <c r="AU678" s="170" t="s">
        <v>86</v>
      </c>
      <c r="AV678" s="14" t="s">
        <v>84</v>
      </c>
      <c r="AW678" s="14" t="s">
        <v>32</v>
      </c>
      <c r="AX678" s="14" t="s">
        <v>76</v>
      </c>
      <c r="AY678" s="170" t="s">
        <v>350</v>
      </c>
    </row>
    <row r="679" spans="2:65" s="12" customFormat="1" ht="10.199999999999999">
      <c r="B679" s="155"/>
      <c r="D679" s="151" t="s">
        <v>361</v>
      </c>
      <c r="E679" s="156" t="s">
        <v>1</v>
      </c>
      <c r="F679" s="157" t="s">
        <v>1880</v>
      </c>
      <c r="H679" s="158">
        <v>1.7450000000000001</v>
      </c>
      <c r="I679" s="159"/>
      <c r="L679" s="155"/>
      <c r="M679" s="160"/>
      <c r="T679" s="161"/>
      <c r="AT679" s="156" t="s">
        <v>361</v>
      </c>
      <c r="AU679" s="156" t="s">
        <v>86</v>
      </c>
      <c r="AV679" s="12" t="s">
        <v>86</v>
      </c>
      <c r="AW679" s="12" t="s">
        <v>32</v>
      </c>
      <c r="AX679" s="12" t="s">
        <v>84</v>
      </c>
      <c r="AY679" s="156" t="s">
        <v>350</v>
      </c>
    </row>
    <row r="680" spans="2:65" s="1" customFormat="1" ht="16.5" customHeight="1">
      <c r="B680" s="32"/>
      <c r="C680" s="138" t="s">
        <v>1881</v>
      </c>
      <c r="D680" s="138" t="s">
        <v>352</v>
      </c>
      <c r="E680" s="139" t="s">
        <v>1882</v>
      </c>
      <c r="F680" s="140" t="s">
        <v>1883</v>
      </c>
      <c r="G680" s="141" t="s">
        <v>374</v>
      </c>
      <c r="H680" s="142">
        <v>64.286000000000001</v>
      </c>
      <c r="I680" s="143"/>
      <c r="J680" s="144">
        <f>ROUND(I680*H680,2)</f>
        <v>0</v>
      </c>
      <c r="K680" s="140" t="s">
        <v>356</v>
      </c>
      <c r="L680" s="32"/>
      <c r="M680" s="145" t="s">
        <v>1</v>
      </c>
      <c r="N680" s="146" t="s">
        <v>41</v>
      </c>
      <c r="P680" s="147">
        <f>O680*H680</f>
        <v>0</v>
      </c>
      <c r="Q680" s="147">
        <v>2.5019800000000001</v>
      </c>
      <c r="R680" s="147">
        <f>Q680*H680</f>
        <v>160.84228628</v>
      </c>
      <c r="S680" s="147">
        <v>0</v>
      </c>
      <c r="T680" s="148">
        <f>S680*H680</f>
        <v>0</v>
      </c>
      <c r="AR680" s="149" t="s">
        <v>357</v>
      </c>
      <c r="AT680" s="149" t="s">
        <v>352</v>
      </c>
      <c r="AU680" s="149" t="s">
        <v>86</v>
      </c>
      <c r="AY680" s="17" t="s">
        <v>350</v>
      </c>
      <c r="BE680" s="150">
        <f>IF(N680="základní",J680,0)</f>
        <v>0</v>
      </c>
      <c r="BF680" s="150">
        <f>IF(N680="snížená",J680,0)</f>
        <v>0</v>
      </c>
      <c r="BG680" s="150">
        <f>IF(N680="zákl. přenesená",J680,0)</f>
        <v>0</v>
      </c>
      <c r="BH680" s="150">
        <f>IF(N680="sníž. přenesená",J680,0)</f>
        <v>0</v>
      </c>
      <c r="BI680" s="150">
        <f>IF(N680="nulová",J680,0)</f>
        <v>0</v>
      </c>
      <c r="BJ680" s="17" t="s">
        <v>84</v>
      </c>
      <c r="BK680" s="150">
        <f>ROUND(I680*H680,2)</f>
        <v>0</v>
      </c>
      <c r="BL680" s="17" t="s">
        <v>357</v>
      </c>
      <c r="BM680" s="149" t="s">
        <v>1884</v>
      </c>
    </row>
    <row r="681" spans="2:65" s="1" customFormat="1" ht="19.2">
      <c r="B681" s="32"/>
      <c r="D681" s="151" t="s">
        <v>359</v>
      </c>
      <c r="F681" s="152" t="s">
        <v>1885</v>
      </c>
      <c r="I681" s="153"/>
      <c r="L681" s="32"/>
      <c r="M681" s="154"/>
      <c r="T681" s="56"/>
      <c r="AT681" s="17" t="s">
        <v>359</v>
      </c>
      <c r="AU681" s="17" t="s">
        <v>86</v>
      </c>
    </row>
    <row r="682" spans="2:65" s="14" customFormat="1" ht="10.199999999999999">
      <c r="B682" s="169"/>
      <c r="D682" s="151" t="s">
        <v>361</v>
      </c>
      <c r="E682" s="170" t="s">
        <v>1</v>
      </c>
      <c r="F682" s="171" t="s">
        <v>1536</v>
      </c>
      <c r="H682" s="170" t="s">
        <v>1</v>
      </c>
      <c r="I682" s="172"/>
      <c r="L682" s="169"/>
      <c r="M682" s="173"/>
      <c r="T682" s="174"/>
      <c r="AT682" s="170" t="s">
        <v>361</v>
      </c>
      <c r="AU682" s="170" t="s">
        <v>86</v>
      </c>
      <c r="AV682" s="14" t="s">
        <v>84</v>
      </c>
      <c r="AW682" s="14" t="s">
        <v>32</v>
      </c>
      <c r="AX682" s="14" t="s">
        <v>76</v>
      </c>
      <c r="AY682" s="170" t="s">
        <v>350</v>
      </c>
    </row>
    <row r="683" spans="2:65" s="12" customFormat="1" ht="10.199999999999999">
      <c r="B683" s="155"/>
      <c r="D683" s="151" t="s">
        <v>361</v>
      </c>
      <c r="E683" s="156" t="s">
        <v>1</v>
      </c>
      <c r="F683" s="157" t="s">
        <v>1886</v>
      </c>
      <c r="H683" s="158">
        <v>2.9249999999999998</v>
      </c>
      <c r="I683" s="159"/>
      <c r="L683" s="155"/>
      <c r="M683" s="160"/>
      <c r="T683" s="161"/>
      <c r="AT683" s="156" t="s">
        <v>361</v>
      </c>
      <c r="AU683" s="156" t="s">
        <v>86</v>
      </c>
      <c r="AV683" s="12" t="s">
        <v>86</v>
      </c>
      <c r="AW683" s="12" t="s">
        <v>32</v>
      </c>
      <c r="AX683" s="12" t="s">
        <v>76</v>
      </c>
      <c r="AY683" s="156" t="s">
        <v>350</v>
      </c>
    </row>
    <row r="684" spans="2:65" s="12" customFormat="1" ht="10.199999999999999">
      <c r="B684" s="155"/>
      <c r="D684" s="151" t="s">
        <v>361</v>
      </c>
      <c r="E684" s="156" t="s">
        <v>1</v>
      </c>
      <c r="F684" s="157" t="s">
        <v>1887</v>
      </c>
      <c r="H684" s="158">
        <v>0.872</v>
      </c>
      <c r="I684" s="159"/>
      <c r="L684" s="155"/>
      <c r="M684" s="160"/>
      <c r="T684" s="161"/>
      <c r="AT684" s="156" t="s">
        <v>361</v>
      </c>
      <c r="AU684" s="156" t="s">
        <v>86</v>
      </c>
      <c r="AV684" s="12" t="s">
        <v>86</v>
      </c>
      <c r="AW684" s="12" t="s">
        <v>32</v>
      </c>
      <c r="AX684" s="12" t="s">
        <v>76</v>
      </c>
      <c r="AY684" s="156" t="s">
        <v>350</v>
      </c>
    </row>
    <row r="685" spans="2:65" s="12" customFormat="1" ht="10.199999999999999">
      <c r="B685" s="155"/>
      <c r="D685" s="151" t="s">
        <v>361</v>
      </c>
      <c r="E685" s="156" t="s">
        <v>1</v>
      </c>
      <c r="F685" s="157" t="s">
        <v>1888</v>
      </c>
      <c r="H685" s="158">
        <v>5.8250000000000002</v>
      </c>
      <c r="I685" s="159"/>
      <c r="L685" s="155"/>
      <c r="M685" s="160"/>
      <c r="T685" s="161"/>
      <c r="AT685" s="156" t="s">
        <v>361</v>
      </c>
      <c r="AU685" s="156" t="s">
        <v>86</v>
      </c>
      <c r="AV685" s="12" t="s">
        <v>86</v>
      </c>
      <c r="AW685" s="12" t="s">
        <v>32</v>
      </c>
      <c r="AX685" s="12" t="s">
        <v>76</v>
      </c>
      <c r="AY685" s="156" t="s">
        <v>350</v>
      </c>
    </row>
    <row r="686" spans="2:65" s="12" customFormat="1" ht="10.199999999999999">
      <c r="B686" s="155"/>
      <c r="D686" s="151" t="s">
        <v>361</v>
      </c>
      <c r="E686" s="156" t="s">
        <v>1</v>
      </c>
      <c r="F686" s="157" t="s">
        <v>1889</v>
      </c>
      <c r="H686" s="158">
        <v>1.554</v>
      </c>
      <c r="I686" s="159"/>
      <c r="L686" s="155"/>
      <c r="M686" s="160"/>
      <c r="T686" s="161"/>
      <c r="AT686" s="156" t="s">
        <v>361</v>
      </c>
      <c r="AU686" s="156" t="s">
        <v>86</v>
      </c>
      <c r="AV686" s="12" t="s">
        <v>86</v>
      </c>
      <c r="AW686" s="12" t="s">
        <v>32</v>
      </c>
      <c r="AX686" s="12" t="s">
        <v>76</v>
      </c>
      <c r="AY686" s="156" t="s">
        <v>350</v>
      </c>
    </row>
    <row r="687" spans="2:65" s="12" customFormat="1" ht="10.199999999999999">
      <c r="B687" s="155"/>
      <c r="D687" s="151" t="s">
        <v>361</v>
      </c>
      <c r="E687" s="156" t="s">
        <v>1</v>
      </c>
      <c r="F687" s="157" t="s">
        <v>1890</v>
      </c>
      <c r="H687" s="158">
        <v>3.9249999999999998</v>
      </c>
      <c r="I687" s="159"/>
      <c r="L687" s="155"/>
      <c r="M687" s="160"/>
      <c r="T687" s="161"/>
      <c r="AT687" s="156" t="s">
        <v>361</v>
      </c>
      <c r="AU687" s="156" t="s">
        <v>86</v>
      </c>
      <c r="AV687" s="12" t="s">
        <v>86</v>
      </c>
      <c r="AW687" s="12" t="s">
        <v>32</v>
      </c>
      <c r="AX687" s="12" t="s">
        <v>76</v>
      </c>
      <c r="AY687" s="156" t="s">
        <v>350</v>
      </c>
    </row>
    <row r="688" spans="2:65" s="12" customFormat="1" ht="10.199999999999999">
      <c r="B688" s="155"/>
      <c r="D688" s="151" t="s">
        <v>361</v>
      </c>
      <c r="E688" s="156" t="s">
        <v>1</v>
      </c>
      <c r="F688" s="157" t="s">
        <v>1891</v>
      </c>
      <c r="H688" s="158">
        <v>3.2879999999999998</v>
      </c>
      <c r="I688" s="159"/>
      <c r="L688" s="155"/>
      <c r="M688" s="160"/>
      <c r="T688" s="161"/>
      <c r="AT688" s="156" t="s">
        <v>361</v>
      </c>
      <c r="AU688" s="156" t="s">
        <v>86</v>
      </c>
      <c r="AV688" s="12" t="s">
        <v>86</v>
      </c>
      <c r="AW688" s="12" t="s">
        <v>32</v>
      </c>
      <c r="AX688" s="12" t="s">
        <v>76</v>
      </c>
      <c r="AY688" s="156" t="s">
        <v>350</v>
      </c>
    </row>
    <row r="689" spans="2:51" s="12" customFormat="1" ht="10.199999999999999">
      <c r="B689" s="155"/>
      <c r="D689" s="151" t="s">
        <v>361</v>
      </c>
      <c r="E689" s="156" t="s">
        <v>1</v>
      </c>
      <c r="F689" s="157" t="s">
        <v>1892</v>
      </c>
      <c r="H689" s="158">
        <v>14.877000000000001</v>
      </c>
      <c r="I689" s="159"/>
      <c r="L689" s="155"/>
      <c r="M689" s="160"/>
      <c r="T689" s="161"/>
      <c r="AT689" s="156" t="s">
        <v>361</v>
      </c>
      <c r="AU689" s="156" t="s">
        <v>86</v>
      </c>
      <c r="AV689" s="12" t="s">
        <v>86</v>
      </c>
      <c r="AW689" s="12" t="s">
        <v>32</v>
      </c>
      <c r="AX689" s="12" t="s">
        <v>76</v>
      </c>
      <c r="AY689" s="156" t="s">
        <v>350</v>
      </c>
    </row>
    <row r="690" spans="2:51" s="12" customFormat="1" ht="10.199999999999999">
      <c r="B690" s="155"/>
      <c r="D690" s="151" t="s">
        <v>361</v>
      </c>
      <c r="E690" s="156" t="s">
        <v>1</v>
      </c>
      <c r="F690" s="157" t="s">
        <v>1893</v>
      </c>
      <c r="H690" s="158">
        <v>1.1919999999999999</v>
      </c>
      <c r="I690" s="159"/>
      <c r="L690" s="155"/>
      <c r="M690" s="160"/>
      <c r="T690" s="161"/>
      <c r="AT690" s="156" t="s">
        <v>361</v>
      </c>
      <c r="AU690" s="156" t="s">
        <v>86</v>
      </c>
      <c r="AV690" s="12" t="s">
        <v>86</v>
      </c>
      <c r="AW690" s="12" t="s">
        <v>32</v>
      </c>
      <c r="AX690" s="12" t="s">
        <v>76</v>
      </c>
      <c r="AY690" s="156" t="s">
        <v>350</v>
      </c>
    </row>
    <row r="691" spans="2:51" s="12" customFormat="1" ht="10.199999999999999">
      <c r="B691" s="155"/>
      <c r="D691" s="151" t="s">
        <v>361</v>
      </c>
      <c r="E691" s="156" t="s">
        <v>1</v>
      </c>
      <c r="F691" s="157" t="s">
        <v>1894</v>
      </c>
      <c r="H691" s="158">
        <v>3.8340000000000001</v>
      </c>
      <c r="I691" s="159"/>
      <c r="L691" s="155"/>
      <c r="M691" s="160"/>
      <c r="T691" s="161"/>
      <c r="AT691" s="156" t="s">
        <v>361</v>
      </c>
      <c r="AU691" s="156" t="s">
        <v>86</v>
      </c>
      <c r="AV691" s="12" t="s">
        <v>86</v>
      </c>
      <c r="AW691" s="12" t="s">
        <v>32</v>
      </c>
      <c r="AX691" s="12" t="s">
        <v>76</v>
      </c>
      <c r="AY691" s="156" t="s">
        <v>350</v>
      </c>
    </row>
    <row r="692" spans="2:51" s="12" customFormat="1" ht="10.199999999999999">
      <c r="B692" s="155"/>
      <c r="D692" s="151" t="s">
        <v>361</v>
      </c>
      <c r="E692" s="156" t="s">
        <v>1</v>
      </c>
      <c r="F692" s="157" t="s">
        <v>1895</v>
      </c>
      <c r="H692" s="158">
        <v>4.6619999999999999</v>
      </c>
      <c r="I692" s="159"/>
      <c r="L692" s="155"/>
      <c r="M692" s="160"/>
      <c r="T692" s="161"/>
      <c r="AT692" s="156" t="s">
        <v>361</v>
      </c>
      <c r="AU692" s="156" t="s">
        <v>86</v>
      </c>
      <c r="AV692" s="12" t="s">
        <v>86</v>
      </c>
      <c r="AW692" s="12" t="s">
        <v>32</v>
      </c>
      <c r="AX692" s="12" t="s">
        <v>76</v>
      </c>
      <c r="AY692" s="156" t="s">
        <v>350</v>
      </c>
    </row>
    <row r="693" spans="2:51" s="12" customFormat="1" ht="10.199999999999999">
      <c r="B693" s="155"/>
      <c r="D693" s="151" t="s">
        <v>361</v>
      </c>
      <c r="E693" s="156" t="s">
        <v>1</v>
      </c>
      <c r="F693" s="157" t="s">
        <v>1896</v>
      </c>
      <c r="H693" s="158">
        <v>3.5190000000000001</v>
      </c>
      <c r="I693" s="159"/>
      <c r="L693" s="155"/>
      <c r="M693" s="160"/>
      <c r="T693" s="161"/>
      <c r="AT693" s="156" t="s">
        <v>361</v>
      </c>
      <c r="AU693" s="156" t="s">
        <v>86</v>
      </c>
      <c r="AV693" s="12" t="s">
        <v>86</v>
      </c>
      <c r="AW693" s="12" t="s">
        <v>32</v>
      </c>
      <c r="AX693" s="12" t="s">
        <v>76</v>
      </c>
      <c r="AY693" s="156" t="s">
        <v>350</v>
      </c>
    </row>
    <row r="694" spans="2:51" s="14" customFormat="1" ht="10.199999999999999">
      <c r="B694" s="169"/>
      <c r="D694" s="151" t="s">
        <v>361</v>
      </c>
      <c r="E694" s="170" t="s">
        <v>1</v>
      </c>
      <c r="F694" s="171" t="s">
        <v>1524</v>
      </c>
      <c r="H694" s="170" t="s">
        <v>1</v>
      </c>
      <c r="I694" s="172"/>
      <c r="L694" s="169"/>
      <c r="M694" s="173"/>
      <c r="T694" s="174"/>
      <c r="AT694" s="170" t="s">
        <v>361</v>
      </c>
      <c r="AU694" s="170" t="s">
        <v>86</v>
      </c>
      <c r="AV694" s="14" t="s">
        <v>84</v>
      </c>
      <c r="AW694" s="14" t="s">
        <v>32</v>
      </c>
      <c r="AX694" s="14" t="s">
        <v>76</v>
      </c>
      <c r="AY694" s="170" t="s">
        <v>350</v>
      </c>
    </row>
    <row r="695" spans="2:51" s="12" customFormat="1" ht="10.199999999999999">
      <c r="B695" s="155"/>
      <c r="D695" s="151" t="s">
        <v>361</v>
      </c>
      <c r="E695" s="156" t="s">
        <v>1</v>
      </c>
      <c r="F695" s="157" t="s">
        <v>1897</v>
      </c>
      <c r="H695" s="158">
        <v>3.625</v>
      </c>
      <c r="I695" s="159"/>
      <c r="L695" s="155"/>
      <c r="M695" s="160"/>
      <c r="T695" s="161"/>
      <c r="AT695" s="156" t="s">
        <v>361</v>
      </c>
      <c r="AU695" s="156" t="s">
        <v>86</v>
      </c>
      <c r="AV695" s="12" t="s">
        <v>86</v>
      </c>
      <c r="AW695" s="12" t="s">
        <v>32</v>
      </c>
      <c r="AX695" s="12" t="s">
        <v>76</v>
      </c>
      <c r="AY695" s="156" t="s">
        <v>350</v>
      </c>
    </row>
    <row r="696" spans="2:51" s="12" customFormat="1" ht="10.199999999999999">
      <c r="B696" s="155"/>
      <c r="D696" s="151" t="s">
        <v>361</v>
      </c>
      <c r="E696" s="156" t="s">
        <v>1</v>
      </c>
      <c r="F696" s="157" t="s">
        <v>1898</v>
      </c>
      <c r="H696" s="158">
        <v>1.179</v>
      </c>
      <c r="I696" s="159"/>
      <c r="L696" s="155"/>
      <c r="M696" s="160"/>
      <c r="T696" s="161"/>
      <c r="AT696" s="156" t="s">
        <v>361</v>
      </c>
      <c r="AU696" s="156" t="s">
        <v>86</v>
      </c>
      <c r="AV696" s="12" t="s">
        <v>86</v>
      </c>
      <c r="AW696" s="12" t="s">
        <v>32</v>
      </c>
      <c r="AX696" s="12" t="s">
        <v>76</v>
      </c>
      <c r="AY696" s="156" t="s">
        <v>350</v>
      </c>
    </row>
    <row r="697" spans="2:51" s="12" customFormat="1" ht="10.199999999999999">
      <c r="B697" s="155"/>
      <c r="D697" s="151" t="s">
        <v>361</v>
      </c>
      <c r="E697" s="156" t="s">
        <v>1</v>
      </c>
      <c r="F697" s="157" t="s">
        <v>1899</v>
      </c>
      <c r="H697" s="158">
        <v>3.1749999999999998</v>
      </c>
      <c r="I697" s="159"/>
      <c r="L697" s="155"/>
      <c r="M697" s="160"/>
      <c r="T697" s="161"/>
      <c r="AT697" s="156" t="s">
        <v>361</v>
      </c>
      <c r="AU697" s="156" t="s">
        <v>86</v>
      </c>
      <c r="AV697" s="12" t="s">
        <v>86</v>
      </c>
      <c r="AW697" s="12" t="s">
        <v>32</v>
      </c>
      <c r="AX697" s="12" t="s">
        <v>76</v>
      </c>
      <c r="AY697" s="156" t="s">
        <v>350</v>
      </c>
    </row>
    <row r="698" spans="2:51" s="12" customFormat="1" ht="10.199999999999999">
      <c r="B698" s="155"/>
      <c r="D698" s="151" t="s">
        <v>361</v>
      </c>
      <c r="E698" s="156" t="s">
        <v>1</v>
      </c>
      <c r="F698" s="157" t="s">
        <v>1900</v>
      </c>
      <c r="H698" s="158">
        <v>1.47</v>
      </c>
      <c r="I698" s="159"/>
      <c r="L698" s="155"/>
      <c r="M698" s="160"/>
      <c r="T698" s="161"/>
      <c r="AT698" s="156" t="s">
        <v>361</v>
      </c>
      <c r="AU698" s="156" t="s">
        <v>86</v>
      </c>
      <c r="AV698" s="12" t="s">
        <v>86</v>
      </c>
      <c r="AW698" s="12" t="s">
        <v>32</v>
      </c>
      <c r="AX698" s="12" t="s">
        <v>76</v>
      </c>
      <c r="AY698" s="156" t="s">
        <v>350</v>
      </c>
    </row>
    <row r="699" spans="2:51" s="12" customFormat="1" ht="10.199999999999999">
      <c r="B699" s="155"/>
      <c r="D699" s="151" t="s">
        <v>361</v>
      </c>
      <c r="E699" s="156" t="s">
        <v>1</v>
      </c>
      <c r="F699" s="157" t="s">
        <v>1901</v>
      </c>
      <c r="H699" s="158">
        <v>0.68400000000000005</v>
      </c>
      <c r="I699" s="159"/>
      <c r="L699" s="155"/>
      <c r="M699" s="160"/>
      <c r="T699" s="161"/>
      <c r="AT699" s="156" t="s">
        <v>361</v>
      </c>
      <c r="AU699" s="156" t="s">
        <v>86</v>
      </c>
      <c r="AV699" s="12" t="s">
        <v>86</v>
      </c>
      <c r="AW699" s="12" t="s">
        <v>32</v>
      </c>
      <c r="AX699" s="12" t="s">
        <v>76</v>
      </c>
      <c r="AY699" s="156" t="s">
        <v>350</v>
      </c>
    </row>
    <row r="700" spans="2:51" s="12" customFormat="1" ht="10.199999999999999">
      <c r="B700" s="155"/>
      <c r="D700" s="151" t="s">
        <v>361</v>
      </c>
      <c r="E700" s="156" t="s">
        <v>1</v>
      </c>
      <c r="F700" s="157" t="s">
        <v>1902</v>
      </c>
      <c r="H700" s="158">
        <v>1.4</v>
      </c>
      <c r="I700" s="159"/>
      <c r="L700" s="155"/>
      <c r="M700" s="160"/>
      <c r="T700" s="161"/>
      <c r="AT700" s="156" t="s">
        <v>361</v>
      </c>
      <c r="AU700" s="156" t="s">
        <v>86</v>
      </c>
      <c r="AV700" s="12" t="s">
        <v>86</v>
      </c>
      <c r="AW700" s="12" t="s">
        <v>32</v>
      </c>
      <c r="AX700" s="12" t="s">
        <v>76</v>
      </c>
      <c r="AY700" s="156" t="s">
        <v>350</v>
      </c>
    </row>
    <row r="701" spans="2:51" s="12" customFormat="1" ht="10.199999999999999">
      <c r="B701" s="155"/>
      <c r="D701" s="151" t="s">
        <v>361</v>
      </c>
      <c r="E701" s="156" t="s">
        <v>1</v>
      </c>
      <c r="F701" s="157" t="s">
        <v>1903</v>
      </c>
      <c r="H701" s="158">
        <v>0.82</v>
      </c>
      <c r="I701" s="159"/>
      <c r="L701" s="155"/>
      <c r="M701" s="160"/>
      <c r="T701" s="161"/>
      <c r="AT701" s="156" t="s">
        <v>361</v>
      </c>
      <c r="AU701" s="156" t="s">
        <v>86</v>
      </c>
      <c r="AV701" s="12" t="s">
        <v>86</v>
      </c>
      <c r="AW701" s="12" t="s">
        <v>32</v>
      </c>
      <c r="AX701" s="12" t="s">
        <v>76</v>
      </c>
      <c r="AY701" s="156" t="s">
        <v>350</v>
      </c>
    </row>
    <row r="702" spans="2:51" s="12" customFormat="1" ht="10.199999999999999">
      <c r="B702" s="155"/>
      <c r="D702" s="151" t="s">
        <v>361</v>
      </c>
      <c r="E702" s="156" t="s">
        <v>1</v>
      </c>
      <c r="F702" s="157" t="s">
        <v>1904</v>
      </c>
      <c r="H702" s="158">
        <v>2.46</v>
      </c>
      <c r="I702" s="159"/>
      <c r="L702" s="155"/>
      <c r="M702" s="160"/>
      <c r="T702" s="161"/>
      <c r="AT702" s="156" t="s">
        <v>361</v>
      </c>
      <c r="AU702" s="156" t="s">
        <v>86</v>
      </c>
      <c r="AV702" s="12" t="s">
        <v>86</v>
      </c>
      <c r="AW702" s="12" t="s">
        <v>32</v>
      </c>
      <c r="AX702" s="12" t="s">
        <v>76</v>
      </c>
      <c r="AY702" s="156" t="s">
        <v>350</v>
      </c>
    </row>
    <row r="703" spans="2:51" s="14" customFormat="1" ht="10.199999999999999">
      <c r="B703" s="169"/>
      <c r="D703" s="151" t="s">
        <v>361</v>
      </c>
      <c r="E703" s="170" t="s">
        <v>1</v>
      </c>
      <c r="F703" s="171" t="s">
        <v>1905</v>
      </c>
      <c r="H703" s="170" t="s">
        <v>1</v>
      </c>
      <c r="I703" s="172"/>
      <c r="L703" s="169"/>
      <c r="M703" s="173"/>
      <c r="T703" s="174"/>
      <c r="AT703" s="170" t="s">
        <v>361</v>
      </c>
      <c r="AU703" s="170" t="s">
        <v>86</v>
      </c>
      <c r="AV703" s="14" t="s">
        <v>84</v>
      </c>
      <c r="AW703" s="14" t="s">
        <v>32</v>
      </c>
      <c r="AX703" s="14" t="s">
        <v>76</v>
      </c>
      <c r="AY703" s="170" t="s">
        <v>350</v>
      </c>
    </row>
    <row r="704" spans="2:51" s="12" customFormat="1" ht="10.199999999999999">
      <c r="B704" s="155"/>
      <c r="D704" s="151" t="s">
        <v>361</v>
      </c>
      <c r="E704" s="156" t="s">
        <v>1</v>
      </c>
      <c r="F704" s="157" t="s">
        <v>371</v>
      </c>
      <c r="H704" s="158">
        <v>3</v>
      </c>
      <c r="I704" s="159"/>
      <c r="L704" s="155"/>
      <c r="M704" s="160"/>
      <c r="T704" s="161"/>
      <c r="AT704" s="156" t="s">
        <v>361</v>
      </c>
      <c r="AU704" s="156" t="s">
        <v>86</v>
      </c>
      <c r="AV704" s="12" t="s">
        <v>86</v>
      </c>
      <c r="AW704" s="12" t="s">
        <v>32</v>
      </c>
      <c r="AX704" s="12" t="s">
        <v>76</v>
      </c>
      <c r="AY704" s="156" t="s">
        <v>350</v>
      </c>
    </row>
    <row r="705" spans="2:65" s="13" customFormat="1" ht="10.199999999999999">
      <c r="B705" s="162"/>
      <c r="D705" s="151" t="s">
        <v>361</v>
      </c>
      <c r="E705" s="163" t="s">
        <v>1</v>
      </c>
      <c r="F705" s="164" t="s">
        <v>364</v>
      </c>
      <c r="H705" s="165">
        <v>64.286000000000001</v>
      </c>
      <c r="I705" s="166"/>
      <c r="L705" s="162"/>
      <c r="M705" s="167"/>
      <c r="T705" s="168"/>
      <c r="AT705" s="163" t="s">
        <v>361</v>
      </c>
      <c r="AU705" s="163" t="s">
        <v>86</v>
      </c>
      <c r="AV705" s="13" t="s">
        <v>357</v>
      </c>
      <c r="AW705" s="13" t="s">
        <v>32</v>
      </c>
      <c r="AX705" s="13" t="s">
        <v>84</v>
      </c>
      <c r="AY705" s="163" t="s">
        <v>350</v>
      </c>
    </row>
    <row r="706" spans="2:65" s="1" customFormat="1" ht="16.5" customHeight="1">
      <c r="B706" s="32"/>
      <c r="C706" s="138" t="s">
        <v>1906</v>
      </c>
      <c r="D706" s="138" t="s">
        <v>352</v>
      </c>
      <c r="E706" s="139" t="s">
        <v>1907</v>
      </c>
      <c r="F706" s="140" t="s">
        <v>1908</v>
      </c>
      <c r="G706" s="141" t="s">
        <v>355</v>
      </c>
      <c r="H706" s="142">
        <v>196.26900000000001</v>
      </c>
      <c r="I706" s="143"/>
      <c r="J706" s="144">
        <f>ROUND(I706*H706,2)</f>
        <v>0</v>
      </c>
      <c r="K706" s="140" t="s">
        <v>356</v>
      </c>
      <c r="L706" s="32"/>
      <c r="M706" s="145" t="s">
        <v>1</v>
      </c>
      <c r="N706" s="146" t="s">
        <v>41</v>
      </c>
      <c r="P706" s="147">
        <f>O706*H706</f>
        <v>0</v>
      </c>
      <c r="Q706" s="147">
        <v>5.7600000000000004E-3</v>
      </c>
      <c r="R706" s="147">
        <f>Q706*H706</f>
        <v>1.1305094400000002</v>
      </c>
      <c r="S706" s="147">
        <v>0</v>
      </c>
      <c r="T706" s="148">
        <f>S706*H706</f>
        <v>0</v>
      </c>
      <c r="AR706" s="149" t="s">
        <v>357</v>
      </c>
      <c r="AT706" s="149" t="s">
        <v>352</v>
      </c>
      <c r="AU706" s="149" t="s">
        <v>86</v>
      </c>
      <c r="AY706" s="17" t="s">
        <v>350</v>
      </c>
      <c r="BE706" s="150">
        <f>IF(N706="základní",J706,0)</f>
        <v>0</v>
      </c>
      <c r="BF706" s="150">
        <f>IF(N706="snížená",J706,0)</f>
        <v>0</v>
      </c>
      <c r="BG706" s="150">
        <f>IF(N706="zákl. přenesená",J706,0)</f>
        <v>0</v>
      </c>
      <c r="BH706" s="150">
        <f>IF(N706="sníž. přenesená",J706,0)</f>
        <v>0</v>
      </c>
      <c r="BI706" s="150">
        <f>IF(N706="nulová",J706,0)</f>
        <v>0</v>
      </c>
      <c r="BJ706" s="17" t="s">
        <v>84</v>
      </c>
      <c r="BK706" s="150">
        <f>ROUND(I706*H706,2)</f>
        <v>0</v>
      </c>
      <c r="BL706" s="17" t="s">
        <v>357</v>
      </c>
      <c r="BM706" s="149" t="s">
        <v>1909</v>
      </c>
    </row>
    <row r="707" spans="2:65" s="1" customFormat="1" ht="10.199999999999999">
      <c r="B707" s="32"/>
      <c r="D707" s="151" t="s">
        <v>359</v>
      </c>
      <c r="F707" s="152" t="s">
        <v>1910</v>
      </c>
      <c r="I707" s="153"/>
      <c r="L707" s="32"/>
      <c r="M707" s="154"/>
      <c r="T707" s="56"/>
      <c r="AT707" s="17" t="s">
        <v>359</v>
      </c>
      <c r="AU707" s="17" t="s">
        <v>86</v>
      </c>
    </row>
    <row r="708" spans="2:65" s="14" customFormat="1" ht="10.199999999999999">
      <c r="B708" s="169"/>
      <c r="D708" s="151" t="s">
        <v>361</v>
      </c>
      <c r="E708" s="170" t="s">
        <v>1</v>
      </c>
      <c r="F708" s="171" t="s">
        <v>1536</v>
      </c>
      <c r="H708" s="170" t="s">
        <v>1</v>
      </c>
      <c r="I708" s="172"/>
      <c r="L708" s="169"/>
      <c r="M708" s="173"/>
      <c r="T708" s="174"/>
      <c r="AT708" s="170" t="s">
        <v>361</v>
      </c>
      <c r="AU708" s="170" t="s">
        <v>86</v>
      </c>
      <c r="AV708" s="14" t="s">
        <v>84</v>
      </c>
      <c r="AW708" s="14" t="s">
        <v>32</v>
      </c>
      <c r="AX708" s="14" t="s">
        <v>76</v>
      </c>
      <c r="AY708" s="170" t="s">
        <v>350</v>
      </c>
    </row>
    <row r="709" spans="2:65" s="12" customFormat="1" ht="10.199999999999999">
      <c r="B709" s="155"/>
      <c r="D709" s="151" t="s">
        <v>361</v>
      </c>
      <c r="E709" s="156" t="s">
        <v>1</v>
      </c>
      <c r="F709" s="157" t="s">
        <v>1911</v>
      </c>
      <c r="H709" s="158">
        <v>7.3129999999999997</v>
      </c>
      <c r="I709" s="159"/>
      <c r="L709" s="155"/>
      <c r="M709" s="160"/>
      <c r="T709" s="161"/>
      <c r="AT709" s="156" t="s">
        <v>361</v>
      </c>
      <c r="AU709" s="156" t="s">
        <v>86</v>
      </c>
      <c r="AV709" s="12" t="s">
        <v>86</v>
      </c>
      <c r="AW709" s="12" t="s">
        <v>32</v>
      </c>
      <c r="AX709" s="12" t="s">
        <v>76</v>
      </c>
      <c r="AY709" s="156" t="s">
        <v>350</v>
      </c>
    </row>
    <row r="710" spans="2:65" s="12" customFormat="1" ht="10.199999999999999">
      <c r="B710" s="155"/>
      <c r="D710" s="151" t="s">
        <v>361</v>
      </c>
      <c r="E710" s="156" t="s">
        <v>1</v>
      </c>
      <c r="F710" s="157" t="s">
        <v>1912</v>
      </c>
      <c r="H710" s="158">
        <v>5.45</v>
      </c>
      <c r="I710" s="159"/>
      <c r="L710" s="155"/>
      <c r="M710" s="160"/>
      <c r="T710" s="161"/>
      <c r="AT710" s="156" t="s">
        <v>361</v>
      </c>
      <c r="AU710" s="156" t="s">
        <v>86</v>
      </c>
      <c r="AV710" s="12" t="s">
        <v>86</v>
      </c>
      <c r="AW710" s="12" t="s">
        <v>32</v>
      </c>
      <c r="AX710" s="12" t="s">
        <v>76</v>
      </c>
      <c r="AY710" s="156" t="s">
        <v>350</v>
      </c>
    </row>
    <row r="711" spans="2:65" s="12" customFormat="1" ht="10.199999999999999">
      <c r="B711" s="155"/>
      <c r="D711" s="151" t="s">
        <v>361</v>
      </c>
      <c r="E711" s="156" t="s">
        <v>1</v>
      </c>
      <c r="F711" s="157" t="s">
        <v>1913</v>
      </c>
      <c r="H711" s="158">
        <v>14.563000000000001</v>
      </c>
      <c r="I711" s="159"/>
      <c r="L711" s="155"/>
      <c r="M711" s="160"/>
      <c r="T711" s="161"/>
      <c r="AT711" s="156" t="s">
        <v>361</v>
      </c>
      <c r="AU711" s="156" t="s">
        <v>86</v>
      </c>
      <c r="AV711" s="12" t="s">
        <v>86</v>
      </c>
      <c r="AW711" s="12" t="s">
        <v>32</v>
      </c>
      <c r="AX711" s="12" t="s">
        <v>76</v>
      </c>
      <c r="AY711" s="156" t="s">
        <v>350</v>
      </c>
    </row>
    <row r="712" spans="2:65" s="12" customFormat="1" ht="10.199999999999999">
      <c r="B712" s="155"/>
      <c r="D712" s="151" t="s">
        <v>361</v>
      </c>
      <c r="E712" s="156" t="s">
        <v>1</v>
      </c>
      <c r="F712" s="157" t="s">
        <v>1914</v>
      </c>
      <c r="H712" s="158">
        <v>5.55</v>
      </c>
      <c r="I712" s="159"/>
      <c r="L712" s="155"/>
      <c r="M712" s="160"/>
      <c r="T712" s="161"/>
      <c r="AT712" s="156" t="s">
        <v>361</v>
      </c>
      <c r="AU712" s="156" t="s">
        <v>86</v>
      </c>
      <c r="AV712" s="12" t="s">
        <v>86</v>
      </c>
      <c r="AW712" s="12" t="s">
        <v>32</v>
      </c>
      <c r="AX712" s="12" t="s">
        <v>76</v>
      </c>
      <c r="AY712" s="156" t="s">
        <v>350</v>
      </c>
    </row>
    <row r="713" spans="2:65" s="12" customFormat="1" ht="10.199999999999999">
      <c r="B713" s="155"/>
      <c r="D713" s="151" t="s">
        <v>361</v>
      </c>
      <c r="E713" s="156" t="s">
        <v>1</v>
      </c>
      <c r="F713" s="157" t="s">
        <v>1915</v>
      </c>
      <c r="H713" s="158">
        <v>9.9700000000000006</v>
      </c>
      <c r="I713" s="159"/>
      <c r="L713" s="155"/>
      <c r="M713" s="160"/>
      <c r="T713" s="161"/>
      <c r="AT713" s="156" t="s">
        <v>361</v>
      </c>
      <c r="AU713" s="156" t="s">
        <v>86</v>
      </c>
      <c r="AV713" s="12" t="s">
        <v>86</v>
      </c>
      <c r="AW713" s="12" t="s">
        <v>32</v>
      </c>
      <c r="AX713" s="12" t="s">
        <v>76</v>
      </c>
      <c r="AY713" s="156" t="s">
        <v>350</v>
      </c>
    </row>
    <row r="714" spans="2:65" s="12" customFormat="1" ht="10.199999999999999">
      <c r="B714" s="155"/>
      <c r="D714" s="151" t="s">
        <v>361</v>
      </c>
      <c r="E714" s="156" t="s">
        <v>1</v>
      </c>
      <c r="F714" s="157" t="s">
        <v>1916</v>
      </c>
      <c r="H714" s="158">
        <v>10.96</v>
      </c>
      <c r="I714" s="159"/>
      <c r="L714" s="155"/>
      <c r="M714" s="160"/>
      <c r="T714" s="161"/>
      <c r="AT714" s="156" t="s">
        <v>361</v>
      </c>
      <c r="AU714" s="156" t="s">
        <v>86</v>
      </c>
      <c r="AV714" s="12" t="s">
        <v>86</v>
      </c>
      <c r="AW714" s="12" t="s">
        <v>32</v>
      </c>
      <c r="AX714" s="12" t="s">
        <v>76</v>
      </c>
      <c r="AY714" s="156" t="s">
        <v>350</v>
      </c>
    </row>
    <row r="715" spans="2:65" s="12" customFormat="1" ht="10.199999999999999">
      <c r="B715" s="155"/>
      <c r="D715" s="151" t="s">
        <v>361</v>
      </c>
      <c r="E715" s="156" t="s">
        <v>1</v>
      </c>
      <c r="F715" s="157" t="s">
        <v>1917</v>
      </c>
      <c r="H715" s="158">
        <v>33.06</v>
      </c>
      <c r="I715" s="159"/>
      <c r="L715" s="155"/>
      <c r="M715" s="160"/>
      <c r="T715" s="161"/>
      <c r="AT715" s="156" t="s">
        <v>361</v>
      </c>
      <c r="AU715" s="156" t="s">
        <v>86</v>
      </c>
      <c r="AV715" s="12" t="s">
        <v>86</v>
      </c>
      <c r="AW715" s="12" t="s">
        <v>32</v>
      </c>
      <c r="AX715" s="12" t="s">
        <v>76</v>
      </c>
      <c r="AY715" s="156" t="s">
        <v>350</v>
      </c>
    </row>
    <row r="716" spans="2:65" s="12" customFormat="1" ht="10.199999999999999">
      <c r="B716" s="155"/>
      <c r="D716" s="151" t="s">
        <v>361</v>
      </c>
      <c r="E716" s="156" t="s">
        <v>1</v>
      </c>
      <c r="F716" s="157" t="s">
        <v>1918</v>
      </c>
      <c r="H716" s="158">
        <v>2.2349999999999999</v>
      </c>
      <c r="I716" s="159"/>
      <c r="L716" s="155"/>
      <c r="M716" s="160"/>
      <c r="T716" s="161"/>
      <c r="AT716" s="156" t="s">
        <v>361</v>
      </c>
      <c r="AU716" s="156" t="s">
        <v>86</v>
      </c>
      <c r="AV716" s="12" t="s">
        <v>86</v>
      </c>
      <c r="AW716" s="12" t="s">
        <v>32</v>
      </c>
      <c r="AX716" s="12" t="s">
        <v>76</v>
      </c>
      <c r="AY716" s="156" t="s">
        <v>350</v>
      </c>
    </row>
    <row r="717" spans="2:65" s="12" customFormat="1" ht="10.199999999999999">
      <c r="B717" s="155"/>
      <c r="D717" s="151" t="s">
        <v>361</v>
      </c>
      <c r="E717" s="156" t="s">
        <v>1</v>
      </c>
      <c r="F717" s="157" t="s">
        <v>1919</v>
      </c>
      <c r="H717" s="158">
        <v>8.6620000000000008</v>
      </c>
      <c r="I717" s="159"/>
      <c r="L717" s="155"/>
      <c r="M717" s="160"/>
      <c r="T717" s="161"/>
      <c r="AT717" s="156" t="s">
        <v>361</v>
      </c>
      <c r="AU717" s="156" t="s">
        <v>86</v>
      </c>
      <c r="AV717" s="12" t="s">
        <v>86</v>
      </c>
      <c r="AW717" s="12" t="s">
        <v>32</v>
      </c>
      <c r="AX717" s="12" t="s">
        <v>76</v>
      </c>
      <c r="AY717" s="156" t="s">
        <v>350</v>
      </c>
    </row>
    <row r="718" spans="2:65" s="12" customFormat="1" ht="10.199999999999999">
      <c r="B718" s="155"/>
      <c r="D718" s="151" t="s">
        <v>361</v>
      </c>
      <c r="E718" s="156" t="s">
        <v>1</v>
      </c>
      <c r="F718" s="157" t="s">
        <v>1920</v>
      </c>
      <c r="H718" s="158">
        <v>15.54</v>
      </c>
      <c r="I718" s="159"/>
      <c r="L718" s="155"/>
      <c r="M718" s="160"/>
      <c r="T718" s="161"/>
      <c r="AT718" s="156" t="s">
        <v>361</v>
      </c>
      <c r="AU718" s="156" t="s">
        <v>86</v>
      </c>
      <c r="AV718" s="12" t="s">
        <v>86</v>
      </c>
      <c r="AW718" s="12" t="s">
        <v>32</v>
      </c>
      <c r="AX718" s="12" t="s">
        <v>76</v>
      </c>
      <c r="AY718" s="156" t="s">
        <v>350</v>
      </c>
    </row>
    <row r="719" spans="2:65" s="12" customFormat="1" ht="10.199999999999999">
      <c r="B719" s="155"/>
      <c r="D719" s="151" t="s">
        <v>361</v>
      </c>
      <c r="E719" s="156" t="s">
        <v>1</v>
      </c>
      <c r="F719" s="157" t="s">
        <v>1921</v>
      </c>
      <c r="H719" s="158">
        <v>21.42</v>
      </c>
      <c r="I719" s="159"/>
      <c r="L719" s="155"/>
      <c r="M719" s="160"/>
      <c r="T719" s="161"/>
      <c r="AT719" s="156" t="s">
        <v>361</v>
      </c>
      <c r="AU719" s="156" t="s">
        <v>86</v>
      </c>
      <c r="AV719" s="12" t="s">
        <v>86</v>
      </c>
      <c r="AW719" s="12" t="s">
        <v>32</v>
      </c>
      <c r="AX719" s="12" t="s">
        <v>76</v>
      </c>
      <c r="AY719" s="156" t="s">
        <v>350</v>
      </c>
    </row>
    <row r="720" spans="2:65" s="14" customFormat="1" ht="10.199999999999999">
      <c r="B720" s="169"/>
      <c r="D720" s="151" t="s">
        <v>361</v>
      </c>
      <c r="E720" s="170" t="s">
        <v>1</v>
      </c>
      <c r="F720" s="171" t="s">
        <v>1524</v>
      </c>
      <c r="H720" s="170" t="s">
        <v>1</v>
      </c>
      <c r="I720" s="172"/>
      <c r="L720" s="169"/>
      <c r="M720" s="173"/>
      <c r="T720" s="174"/>
      <c r="AT720" s="170" t="s">
        <v>361</v>
      </c>
      <c r="AU720" s="170" t="s">
        <v>86</v>
      </c>
      <c r="AV720" s="14" t="s">
        <v>84</v>
      </c>
      <c r="AW720" s="14" t="s">
        <v>32</v>
      </c>
      <c r="AX720" s="14" t="s">
        <v>76</v>
      </c>
      <c r="AY720" s="170" t="s">
        <v>350</v>
      </c>
    </row>
    <row r="721" spans="2:65" s="12" customFormat="1" ht="10.199999999999999">
      <c r="B721" s="155"/>
      <c r="D721" s="151" t="s">
        <v>361</v>
      </c>
      <c r="E721" s="156" t="s">
        <v>1</v>
      </c>
      <c r="F721" s="157" t="s">
        <v>1922</v>
      </c>
      <c r="H721" s="158">
        <v>6.96</v>
      </c>
      <c r="I721" s="159"/>
      <c r="L721" s="155"/>
      <c r="M721" s="160"/>
      <c r="T721" s="161"/>
      <c r="AT721" s="156" t="s">
        <v>361</v>
      </c>
      <c r="AU721" s="156" t="s">
        <v>86</v>
      </c>
      <c r="AV721" s="12" t="s">
        <v>86</v>
      </c>
      <c r="AW721" s="12" t="s">
        <v>32</v>
      </c>
      <c r="AX721" s="12" t="s">
        <v>76</v>
      </c>
      <c r="AY721" s="156" t="s">
        <v>350</v>
      </c>
    </row>
    <row r="722" spans="2:65" s="12" customFormat="1" ht="10.199999999999999">
      <c r="B722" s="155"/>
      <c r="D722" s="151" t="s">
        <v>361</v>
      </c>
      <c r="E722" s="156" t="s">
        <v>1</v>
      </c>
      <c r="F722" s="157" t="s">
        <v>1923</v>
      </c>
      <c r="H722" s="158">
        <v>7.0739999999999998</v>
      </c>
      <c r="I722" s="159"/>
      <c r="L722" s="155"/>
      <c r="M722" s="160"/>
      <c r="T722" s="161"/>
      <c r="AT722" s="156" t="s">
        <v>361</v>
      </c>
      <c r="AU722" s="156" t="s">
        <v>86</v>
      </c>
      <c r="AV722" s="12" t="s">
        <v>86</v>
      </c>
      <c r="AW722" s="12" t="s">
        <v>32</v>
      </c>
      <c r="AX722" s="12" t="s">
        <v>76</v>
      </c>
      <c r="AY722" s="156" t="s">
        <v>350</v>
      </c>
    </row>
    <row r="723" spans="2:65" s="12" customFormat="1" ht="10.199999999999999">
      <c r="B723" s="155"/>
      <c r="D723" s="151" t="s">
        <v>361</v>
      </c>
      <c r="E723" s="156" t="s">
        <v>1</v>
      </c>
      <c r="F723" s="157" t="s">
        <v>1924</v>
      </c>
      <c r="H723" s="158">
        <v>6.0960000000000001</v>
      </c>
      <c r="I723" s="159"/>
      <c r="L723" s="155"/>
      <c r="M723" s="160"/>
      <c r="T723" s="161"/>
      <c r="AT723" s="156" t="s">
        <v>361</v>
      </c>
      <c r="AU723" s="156" t="s">
        <v>86</v>
      </c>
      <c r="AV723" s="12" t="s">
        <v>86</v>
      </c>
      <c r="AW723" s="12" t="s">
        <v>32</v>
      </c>
      <c r="AX723" s="12" t="s">
        <v>76</v>
      </c>
      <c r="AY723" s="156" t="s">
        <v>350</v>
      </c>
    </row>
    <row r="724" spans="2:65" s="12" customFormat="1" ht="10.199999999999999">
      <c r="B724" s="155"/>
      <c r="D724" s="151" t="s">
        <v>361</v>
      </c>
      <c r="E724" s="156" t="s">
        <v>1</v>
      </c>
      <c r="F724" s="157" t="s">
        <v>1925</v>
      </c>
      <c r="H724" s="158">
        <v>7.9379999999999997</v>
      </c>
      <c r="I724" s="159"/>
      <c r="L724" s="155"/>
      <c r="M724" s="160"/>
      <c r="T724" s="161"/>
      <c r="AT724" s="156" t="s">
        <v>361</v>
      </c>
      <c r="AU724" s="156" t="s">
        <v>86</v>
      </c>
      <c r="AV724" s="12" t="s">
        <v>86</v>
      </c>
      <c r="AW724" s="12" t="s">
        <v>32</v>
      </c>
      <c r="AX724" s="12" t="s">
        <v>76</v>
      </c>
      <c r="AY724" s="156" t="s">
        <v>350</v>
      </c>
    </row>
    <row r="725" spans="2:65" s="12" customFormat="1" ht="10.199999999999999">
      <c r="B725" s="155"/>
      <c r="D725" s="151" t="s">
        <v>361</v>
      </c>
      <c r="E725" s="156" t="s">
        <v>1</v>
      </c>
      <c r="F725" s="157" t="s">
        <v>1926</v>
      </c>
      <c r="H725" s="158">
        <v>4.1040000000000001</v>
      </c>
      <c r="I725" s="159"/>
      <c r="L725" s="155"/>
      <c r="M725" s="160"/>
      <c r="T725" s="161"/>
      <c r="AT725" s="156" t="s">
        <v>361</v>
      </c>
      <c r="AU725" s="156" t="s">
        <v>86</v>
      </c>
      <c r="AV725" s="12" t="s">
        <v>86</v>
      </c>
      <c r="AW725" s="12" t="s">
        <v>32</v>
      </c>
      <c r="AX725" s="12" t="s">
        <v>76</v>
      </c>
      <c r="AY725" s="156" t="s">
        <v>350</v>
      </c>
    </row>
    <row r="726" spans="2:65" s="12" customFormat="1" ht="10.199999999999999">
      <c r="B726" s="155"/>
      <c r="D726" s="151" t="s">
        <v>361</v>
      </c>
      <c r="E726" s="156" t="s">
        <v>1</v>
      </c>
      <c r="F726" s="157" t="s">
        <v>1927</v>
      </c>
      <c r="H726" s="158">
        <v>7.56</v>
      </c>
      <c r="I726" s="159"/>
      <c r="L726" s="155"/>
      <c r="M726" s="160"/>
      <c r="T726" s="161"/>
      <c r="AT726" s="156" t="s">
        <v>361</v>
      </c>
      <c r="AU726" s="156" t="s">
        <v>86</v>
      </c>
      <c r="AV726" s="12" t="s">
        <v>86</v>
      </c>
      <c r="AW726" s="12" t="s">
        <v>32</v>
      </c>
      <c r="AX726" s="12" t="s">
        <v>76</v>
      </c>
      <c r="AY726" s="156" t="s">
        <v>350</v>
      </c>
    </row>
    <row r="727" spans="2:65" s="12" customFormat="1" ht="10.199999999999999">
      <c r="B727" s="155"/>
      <c r="D727" s="151" t="s">
        <v>361</v>
      </c>
      <c r="E727" s="156" t="s">
        <v>1</v>
      </c>
      <c r="F727" s="157" t="s">
        <v>1928</v>
      </c>
      <c r="H727" s="158">
        <v>4.4279999999999999</v>
      </c>
      <c r="I727" s="159"/>
      <c r="L727" s="155"/>
      <c r="M727" s="160"/>
      <c r="T727" s="161"/>
      <c r="AT727" s="156" t="s">
        <v>361</v>
      </c>
      <c r="AU727" s="156" t="s">
        <v>86</v>
      </c>
      <c r="AV727" s="12" t="s">
        <v>86</v>
      </c>
      <c r="AW727" s="12" t="s">
        <v>32</v>
      </c>
      <c r="AX727" s="12" t="s">
        <v>76</v>
      </c>
      <c r="AY727" s="156" t="s">
        <v>350</v>
      </c>
    </row>
    <row r="728" spans="2:65" s="12" customFormat="1" ht="10.199999999999999">
      <c r="B728" s="155"/>
      <c r="D728" s="151" t="s">
        <v>361</v>
      </c>
      <c r="E728" s="156" t="s">
        <v>1</v>
      </c>
      <c r="F728" s="157" t="s">
        <v>1929</v>
      </c>
      <c r="H728" s="158">
        <v>8.8559999999999999</v>
      </c>
      <c r="I728" s="159"/>
      <c r="L728" s="155"/>
      <c r="M728" s="160"/>
      <c r="T728" s="161"/>
      <c r="AT728" s="156" t="s">
        <v>361</v>
      </c>
      <c r="AU728" s="156" t="s">
        <v>86</v>
      </c>
      <c r="AV728" s="12" t="s">
        <v>86</v>
      </c>
      <c r="AW728" s="12" t="s">
        <v>32</v>
      </c>
      <c r="AX728" s="12" t="s">
        <v>76</v>
      </c>
      <c r="AY728" s="156" t="s">
        <v>350</v>
      </c>
    </row>
    <row r="729" spans="2:65" s="14" customFormat="1" ht="10.199999999999999">
      <c r="B729" s="169"/>
      <c r="D729" s="151" t="s">
        <v>361</v>
      </c>
      <c r="E729" s="170" t="s">
        <v>1</v>
      </c>
      <c r="F729" s="171" t="s">
        <v>1905</v>
      </c>
      <c r="H729" s="170" t="s">
        <v>1</v>
      </c>
      <c r="I729" s="172"/>
      <c r="L729" s="169"/>
      <c r="M729" s="173"/>
      <c r="T729" s="174"/>
      <c r="AT729" s="170" t="s">
        <v>361</v>
      </c>
      <c r="AU729" s="170" t="s">
        <v>86</v>
      </c>
      <c r="AV729" s="14" t="s">
        <v>84</v>
      </c>
      <c r="AW729" s="14" t="s">
        <v>32</v>
      </c>
      <c r="AX729" s="14" t="s">
        <v>76</v>
      </c>
      <c r="AY729" s="170" t="s">
        <v>350</v>
      </c>
    </row>
    <row r="730" spans="2:65" s="12" customFormat="1" ht="10.199999999999999">
      <c r="B730" s="155"/>
      <c r="D730" s="151" t="s">
        <v>361</v>
      </c>
      <c r="E730" s="156" t="s">
        <v>1</v>
      </c>
      <c r="F730" s="157" t="s">
        <v>1930</v>
      </c>
      <c r="H730" s="158">
        <v>8.5299999999999994</v>
      </c>
      <c r="I730" s="159"/>
      <c r="L730" s="155"/>
      <c r="M730" s="160"/>
      <c r="T730" s="161"/>
      <c r="AT730" s="156" t="s">
        <v>361</v>
      </c>
      <c r="AU730" s="156" t="s">
        <v>86</v>
      </c>
      <c r="AV730" s="12" t="s">
        <v>86</v>
      </c>
      <c r="AW730" s="12" t="s">
        <v>32</v>
      </c>
      <c r="AX730" s="12" t="s">
        <v>76</v>
      </c>
      <c r="AY730" s="156" t="s">
        <v>350</v>
      </c>
    </row>
    <row r="731" spans="2:65" s="13" customFormat="1" ht="10.199999999999999">
      <c r="B731" s="162"/>
      <c r="D731" s="151" t="s">
        <v>361</v>
      </c>
      <c r="E731" s="163" t="s">
        <v>1</v>
      </c>
      <c r="F731" s="164" t="s">
        <v>364</v>
      </c>
      <c r="H731" s="165">
        <v>196.26900000000001</v>
      </c>
      <c r="I731" s="166"/>
      <c r="L731" s="162"/>
      <c r="M731" s="167"/>
      <c r="T731" s="168"/>
      <c r="AT731" s="163" t="s">
        <v>361</v>
      </c>
      <c r="AU731" s="163" t="s">
        <v>86</v>
      </c>
      <c r="AV731" s="13" t="s">
        <v>357</v>
      </c>
      <c r="AW731" s="13" t="s">
        <v>32</v>
      </c>
      <c r="AX731" s="13" t="s">
        <v>84</v>
      </c>
      <c r="AY731" s="163" t="s">
        <v>350</v>
      </c>
    </row>
    <row r="732" spans="2:65" s="1" customFormat="1" ht="16.5" customHeight="1">
      <c r="B732" s="32"/>
      <c r="C732" s="138" t="s">
        <v>1931</v>
      </c>
      <c r="D732" s="138" t="s">
        <v>352</v>
      </c>
      <c r="E732" s="139" t="s">
        <v>1932</v>
      </c>
      <c r="F732" s="140" t="s">
        <v>1933</v>
      </c>
      <c r="G732" s="141" t="s">
        <v>355</v>
      </c>
      <c r="H732" s="142">
        <v>196.26900000000001</v>
      </c>
      <c r="I732" s="143"/>
      <c r="J732" s="144">
        <f>ROUND(I732*H732,2)</f>
        <v>0</v>
      </c>
      <c r="K732" s="140" t="s">
        <v>356</v>
      </c>
      <c r="L732" s="32"/>
      <c r="M732" s="145" t="s">
        <v>1</v>
      </c>
      <c r="N732" s="146" t="s">
        <v>41</v>
      </c>
      <c r="P732" s="147">
        <f>O732*H732</f>
        <v>0</v>
      </c>
      <c r="Q732" s="147">
        <v>0</v>
      </c>
      <c r="R732" s="147">
        <f>Q732*H732</f>
        <v>0</v>
      </c>
      <c r="S732" s="147">
        <v>0</v>
      </c>
      <c r="T732" s="148">
        <f>S732*H732</f>
        <v>0</v>
      </c>
      <c r="AR732" s="149" t="s">
        <v>357</v>
      </c>
      <c r="AT732" s="149" t="s">
        <v>352</v>
      </c>
      <c r="AU732" s="149" t="s">
        <v>86</v>
      </c>
      <c r="AY732" s="17" t="s">
        <v>350</v>
      </c>
      <c r="BE732" s="150">
        <f>IF(N732="základní",J732,0)</f>
        <v>0</v>
      </c>
      <c r="BF732" s="150">
        <f>IF(N732="snížená",J732,0)</f>
        <v>0</v>
      </c>
      <c r="BG732" s="150">
        <f>IF(N732="zákl. přenesená",J732,0)</f>
        <v>0</v>
      </c>
      <c r="BH732" s="150">
        <f>IF(N732="sníž. přenesená",J732,0)</f>
        <v>0</v>
      </c>
      <c r="BI732" s="150">
        <f>IF(N732="nulová",J732,0)</f>
        <v>0</v>
      </c>
      <c r="BJ732" s="17" t="s">
        <v>84</v>
      </c>
      <c r="BK732" s="150">
        <f>ROUND(I732*H732,2)</f>
        <v>0</v>
      </c>
      <c r="BL732" s="17" t="s">
        <v>357</v>
      </c>
      <c r="BM732" s="149" t="s">
        <v>1934</v>
      </c>
    </row>
    <row r="733" spans="2:65" s="1" customFormat="1" ht="19.2">
      <c r="B733" s="32"/>
      <c r="D733" s="151" t="s">
        <v>359</v>
      </c>
      <c r="F733" s="152" t="s">
        <v>1935</v>
      </c>
      <c r="I733" s="153"/>
      <c r="L733" s="32"/>
      <c r="M733" s="154"/>
      <c r="T733" s="56"/>
      <c r="AT733" s="17" t="s">
        <v>359</v>
      </c>
      <c r="AU733" s="17" t="s">
        <v>86</v>
      </c>
    </row>
    <row r="734" spans="2:65" s="1" customFormat="1" ht="24.15" customHeight="1">
      <c r="B734" s="32"/>
      <c r="C734" s="138" t="s">
        <v>1936</v>
      </c>
      <c r="D734" s="138" t="s">
        <v>352</v>
      </c>
      <c r="E734" s="139" t="s">
        <v>1937</v>
      </c>
      <c r="F734" s="140" t="s">
        <v>1938</v>
      </c>
      <c r="G734" s="141" t="s">
        <v>483</v>
      </c>
      <c r="H734" s="142">
        <v>3.6139999999999999</v>
      </c>
      <c r="I734" s="143"/>
      <c r="J734" s="144">
        <f>ROUND(I734*H734,2)</f>
        <v>0</v>
      </c>
      <c r="K734" s="140" t="s">
        <v>356</v>
      </c>
      <c r="L734" s="32"/>
      <c r="M734" s="145" t="s">
        <v>1</v>
      </c>
      <c r="N734" s="146" t="s">
        <v>41</v>
      </c>
      <c r="P734" s="147">
        <f>O734*H734</f>
        <v>0</v>
      </c>
      <c r="Q734" s="147">
        <v>1.05291</v>
      </c>
      <c r="R734" s="147">
        <f>Q734*H734</f>
        <v>3.8052167400000001</v>
      </c>
      <c r="S734" s="147">
        <v>0</v>
      </c>
      <c r="T734" s="148">
        <f>S734*H734</f>
        <v>0</v>
      </c>
      <c r="AR734" s="149" t="s">
        <v>357</v>
      </c>
      <c r="AT734" s="149" t="s">
        <v>352</v>
      </c>
      <c r="AU734" s="149" t="s">
        <v>86</v>
      </c>
      <c r="AY734" s="17" t="s">
        <v>350</v>
      </c>
      <c r="BE734" s="150">
        <f>IF(N734="základní",J734,0)</f>
        <v>0</v>
      </c>
      <c r="BF734" s="150">
        <f>IF(N734="snížená",J734,0)</f>
        <v>0</v>
      </c>
      <c r="BG734" s="150">
        <f>IF(N734="zákl. přenesená",J734,0)</f>
        <v>0</v>
      </c>
      <c r="BH734" s="150">
        <f>IF(N734="sníž. přenesená",J734,0)</f>
        <v>0</v>
      </c>
      <c r="BI734" s="150">
        <f>IF(N734="nulová",J734,0)</f>
        <v>0</v>
      </c>
      <c r="BJ734" s="17" t="s">
        <v>84</v>
      </c>
      <c r="BK734" s="150">
        <f>ROUND(I734*H734,2)</f>
        <v>0</v>
      </c>
      <c r="BL734" s="17" t="s">
        <v>357</v>
      </c>
      <c r="BM734" s="149" t="s">
        <v>1939</v>
      </c>
    </row>
    <row r="735" spans="2:65" s="1" customFormat="1" ht="19.2">
      <c r="B735" s="32"/>
      <c r="D735" s="151" t="s">
        <v>359</v>
      </c>
      <c r="F735" s="152" t="s">
        <v>1940</v>
      </c>
      <c r="I735" s="153"/>
      <c r="L735" s="32"/>
      <c r="M735" s="154"/>
      <c r="T735" s="56"/>
      <c r="AT735" s="17" t="s">
        <v>359</v>
      </c>
      <c r="AU735" s="17" t="s">
        <v>86</v>
      </c>
    </row>
    <row r="736" spans="2:65" s="14" customFormat="1" ht="10.199999999999999">
      <c r="B736" s="169"/>
      <c r="D736" s="151" t="s">
        <v>361</v>
      </c>
      <c r="E736" s="170" t="s">
        <v>1</v>
      </c>
      <c r="F736" s="171" t="s">
        <v>1536</v>
      </c>
      <c r="H736" s="170" t="s">
        <v>1</v>
      </c>
      <c r="I736" s="172"/>
      <c r="L736" s="169"/>
      <c r="M736" s="173"/>
      <c r="T736" s="174"/>
      <c r="AT736" s="170" t="s">
        <v>361</v>
      </c>
      <c r="AU736" s="170" t="s">
        <v>86</v>
      </c>
      <c r="AV736" s="14" t="s">
        <v>84</v>
      </c>
      <c r="AW736" s="14" t="s">
        <v>32</v>
      </c>
      <c r="AX736" s="14" t="s">
        <v>76</v>
      </c>
      <c r="AY736" s="170" t="s">
        <v>350</v>
      </c>
    </row>
    <row r="737" spans="2:51" s="12" customFormat="1" ht="10.199999999999999">
      <c r="B737" s="155"/>
      <c r="D737" s="151" t="s">
        <v>361</v>
      </c>
      <c r="E737" s="156" t="s">
        <v>1</v>
      </c>
      <c r="F737" s="157" t="s">
        <v>1941</v>
      </c>
      <c r="H737" s="158">
        <v>0.13300000000000001</v>
      </c>
      <c r="I737" s="159"/>
      <c r="L737" s="155"/>
      <c r="M737" s="160"/>
      <c r="T737" s="161"/>
      <c r="AT737" s="156" t="s">
        <v>361</v>
      </c>
      <c r="AU737" s="156" t="s">
        <v>86</v>
      </c>
      <c r="AV737" s="12" t="s">
        <v>86</v>
      </c>
      <c r="AW737" s="12" t="s">
        <v>32</v>
      </c>
      <c r="AX737" s="12" t="s">
        <v>76</v>
      </c>
      <c r="AY737" s="156" t="s">
        <v>350</v>
      </c>
    </row>
    <row r="738" spans="2:51" s="12" customFormat="1" ht="10.199999999999999">
      <c r="B738" s="155"/>
      <c r="D738" s="151" t="s">
        <v>361</v>
      </c>
      <c r="E738" s="156" t="s">
        <v>1</v>
      </c>
      <c r="F738" s="157" t="s">
        <v>1942</v>
      </c>
      <c r="H738" s="158">
        <v>0.04</v>
      </c>
      <c r="I738" s="159"/>
      <c r="L738" s="155"/>
      <c r="M738" s="160"/>
      <c r="T738" s="161"/>
      <c r="AT738" s="156" t="s">
        <v>361</v>
      </c>
      <c r="AU738" s="156" t="s">
        <v>86</v>
      </c>
      <c r="AV738" s="12" t="s">
        <v>86</v>
      </c>
      <c r="AW738" s="12" t="s">
        <v>32</v>
      </c>
      <c r="AX738" s="12" t="s">
        <v>76</v>
      </c>
      <c r="AY738" s="156" t="s">
        <v>350</v>
      </c>
    </row>
    <row r="739" spans="2:51" s="12" customFormat="1" ht="10.199999999999999">
      <c r="B739" s="155"/>
      <c r="D739" s="151" t="s">
        <v>361</v>
      </c>
      <c r="E739" s="156" t="s">
        <v>1</v>
      </c>
      <c r="F739" s="157" t="s">
        <v>1943</v>
      </c>
      <c r="H739" s="158">
        <v>0.26500000000000001</v>
      </c>
      <c r="I739" s="159"/>
      <c r="L739" s="155"/>
      <c r="M739" s="160"/>
      <c r="T739" s="161"/>
      <c r="AT739" s="156" t="s">
        <v>361</v>
      </c>
      <c r="AU739" s="156" t="s">
        <v>86</v>
      </c>
      <c r="AV739" s="12" t="s">
        <v>86</v>
      </c>
      <c r="AW739" s="12" t="s">
        <v>32</v>
      </c>
      <c r="AX739" s="12" t="s">
        <v>76</v>
      </c>
      <c r="AY739" s="156" t="s">
        <v>350</v>
      </c>
    </row>
    <row r="740" spans="2:51" s="12" customFormat="1" ht="10.199999999999999">
      <c r="B740" s="155"/>
      <c r="D740" s="151" t="s">
        <v>361</v>
      </c>
      <c r="E740" s="156" t="s">
        <v>1</v>
      </c>
      <c r="F740" s="157" t="s">
        <v>1944</v>
      </c>
      <c r="H740" s="158">
        <v>7.0000000000000007E-2</v>
      </c>
      <c r="I740" s="159"/>
      <c r="L740" s="155"/>
      <c r="M740" s="160"/>
      <c r="T740" s="161"/>
      <c r="AT740" s="156" t="s">
        <v>361</v>
      </c>
      <c r="AU740" s="156" t="s">
        <v>86</v>
      </c>
      <c r="AV740" s="12" t="s">
        <v>86</v>
      </c>
      <c r="AW740" s="12" t="s">
        <v>32</v>
      </c>
      <c r="AX740" s="12" t="s">
        <v>76</v>
      </c>
      <c r="AY740" s="156" t="s">
        <v>350</v>
      </c>
    </row>
    <row r="741" spans="2:51" s="12" customFormat="1" ht="10.199999999999999">
      <c r="B741" s="155"/>
      <c r="D741" s="151" t="s">
        <v>361</v>
      </c>
      <c r="E741" s="156" t="s">
        <v>1</v>
      </c>
      <c r="F741" s="157" t="s">
        <v>1945</v>
      </c>
      <c r="H741" s="158">
        <v>0.17899999999999999</v>
      </c>
      <c r="I741" s="159"/>
      <c r="L741" s="155"/>
      <c r="M741" s="160"/>
      <c r="T741" s="161"/>
      <c r="AT741" s="156" t="s">
        <v>361</v>
      </c>
      <c r="AU741" s="156" t="s">
        <v>86</v>
      </c>
      <c r="AV741" s="12" t="s">
        <v>86</v>
      </c>
      <c r="AW741" s="12" t="s">
        <v>32</v>
      </c>
      <c r="AX741" s="12" t="s">
        <v>76</v>
      </c>
      <c r="AY741" s="156" t="s">
        <v>350</v>
      </c>
    </row>
    <row r="742" spans="2:51" s="12" customFormat="1" ht="10.199999999999999">
      <c r="B742" s="155"/>
      <c r="D742" s="151" t="s">
        <v>361</v>
      </c>
      <c r="E742" s="156" t="s">
        <v>1</v>
      </c>
      <c r="F742" s="157" t="s">
        <v>1946</v>
      </c>
      <c r="H742" s="158">
        <v>0.14899999999999999</v>
      </c>
      <c r="I742" s="159"/>
      <c r="L742" s="155"/>
      <c r="M742" s="160"/>
      <c r="T742" s="161"/>
      <c r="AT742" s="156" t="s">
        <v>361</v>
      </c>
      <c r="AU742" s="156" t="s">
        <v>86</v>
      </c>
      <c r="AV742" s="12" t="s">
        <v>86</v>
      </c>
      <c r="AW742" s="12" t="s">
        <v>32</v>
      </c>
      <c r="AX742" s="12" t="s">
        <v>76</v>
      </c>
      <c r="AY742" s="156" t="s">
        <v>350</v>
      </c>
    </row>
    <row r="743" spans="2:51" s="12" customFormat="1" ht="10.199999999999999">
      <c r="B743" s="155"/>
      <c r="D743" s="151" t="s">
        <v>361</v>
      </c>
      <c r="E743" s="156" t="s">
        <v>1</v>
      </c>
      <c r="F743" s="157" t="s">
        <v>1947</v>
      </c>
      <c r="H743" s="158">
        <v>0.67600000000000005</v>
      </c>
      <c r="I743" s="159"/>
      <c r="L743" s="155"/>
      <c r="M743" s="160"/>
      <c r="T743" s="161"/>
      <c r="AT743" s="156" t="s">
        <v>361</v>
      </c>
      <c r="AU743" s="156" t="s">
        <v>86</v>
      </c>
      <c r="AV743" s="12" t="s">
        <v>86</v>
      </c>
      <c r="AW743" s="12" t="s">
        <v>32</v>
      </c>
      <c r="AX743" s="12" t="s">
        <v>76</v>
      </c>
      <c r="AY743" s="156" t="s">
        <v>350</v>
      </c>
    </row>
    <row r="744" spans="2:51" s="12" customFormat="1" ht="10.199999999999999">
      <c r="B744" s="155"/>
      <c r="D744" s="151" t="s">
        <v>361</v>
      </c>
      <c r="E744" s="156" t="s">
        <v>1</v>
      </c>
      <c r="F744" s="157" t="s">
        <v>1948</v>
      </c>
      <c r="H744" s="158">
        <v>5.3999999999999999E-2</v>
      </c>
      <c r="I744" s="159"/>
      <c r="L744" s="155"/>
      <c r="M744" s="160"/>
      <c r="T744" s="161"/>
      <c r="AT744" s="156" t="s">
        <v>361</v>
      </c>
      <c r="AU744" s="156" t="s">
        <v>86</v>
      </c>
      <c r="AV744" s="12" t="s">
        <v>86</v>
      </c>
      <c r="AW744" s="12" t="s">
        <v>32</v>
      </c>
      <c r="AX744" s="12" t="s">
        <v>76</v>
      </c>
      <c r="AY744" s="156" t="s">
        <v>350</v>
      </c>
    </row>
    <row r="745" spans="2:51" s="12" customFormat="1" ht="10.199999999999999">
      <c r="B745" s="155"/>
      <c r="D745" s="151" t="s">
        <v>361</v>
      </c>
      <c r="E745" s="156" t="s">
        <v>1</v>
      </c>
      <c r="F745" s="157" t="s">
        <v>1949</v>
      </c>
      <c r="H745" s="158">
        <v>0.17399999999999999</v>
      </c>
      <c r="I745" s="159"/>
      <c r="L745" s="155"/>
      <c r="M745" s="160"/>
      <c r="T745" s="161"/>
      <c r="AT745" s="156" t="s">
        <v>361</v>
      </c>
      <c r="AU745" s="156" t="s">
        <v>86</v>
      </c>
      <c r="AV745" s="12" t="s">
        <v>86</v>
      </c>
      <c r="AW745" s="12" t="s">
        <v>32</v>
      </c>
      <c r="AX745" s="12" t="s">
        <v>76</v>
      </c>
      <c r="AY745" s="156" t="s">
        <v>350</v>
      </c>
    </row>
    <row r="746" spans="2:51" s="12" customFormat="1" ht="10.199999999999999">
      <c r="B746" s="155"/>
      <c r="D746" s="151" t="s">
        <v>361</v>
      </c>
      <c r="E746" s="156" t="s">
        <v>1</v>
      </c>
      <c r="F746" s="157" t="s">
        <v>1950</v>
      </c>
      <c r="H746" s="158">
        <v>0.21199999999999999</v>
      </c>
      <c r="I746" s="159"/>
      <c r="L746" s="155"/>
      <c r="M746" s="160"/>
      <c r="T746" s="161"/>
      <c r="AT746" s="156" t="s">
        <v>361</v>
      </c>
      <c r="AU746" s="156" t="s">
        <v>86</v>
      </c>
      <c r="AV746" s="12" t="s">
        <v>86</v>
      </c>
      <c r="AW746" s="12" t="s">
        <v>32</v>
      </c>
      <c r="AX746" s="12" t="s">
        <v>76</v>
      </c>
      <c r="AY746" s="156" t="s">
        <v>350</v>
      </c>
    </row>
    <row r="747" spans="2:51" s="12" customFormat="1" ht="10.199999999999999">
      <c r="B747" s="155"/>
      <c r="D747" s="151" t="s">
        <v>361</v>
      </c>
      <c r="E747" s="156" t="s">
        <v>1</v>
      </c>
      <c r="F747" s="157" t="s">
        <v>1951</v>
      </c>
      <c r="H747" s="158">
        <v>0.16</v>
      </c>
      <c r="I747" s="159"/>
      <c r="L747" s="155"/>
      <c r="M747" s="160"/>
      <c r="T747" s="161"/>
      <c r="AT747" s="156" t="s">
        <v>361</v>
      </c>
      <c r="AU747" s="156" t="s">
        <v>86</v>
      </c>
      <c r="AV747" s="12" t="s">
        <v>86</v>
      </c>
      <c r="AW747" s="12" t="s">
        <v>32</v>
      </c>
      <c r="AX747" s="12" t="s">
        <v>76</v>
      </c>
      <c r="AY747" s="156" t="s">
        <v>350</v>
      </c>
    </row>
    <row r="748" spans="2:51" s="14" customFormat="1" ht="10.199999999999999">
      <c r="B748" s="169"/>
      <c r="D748" s="151" t="s">
        <v>361</v>
      </c>
      <c r="E748" s="170" t="s">
        <v>1</v>
      </c>
      <c r="F748" s="171" t="s">
        <v>1524</v>
      </c>
      <c r="H748" s="170" t="s">
        <v>1</v>
      </c>
      <c r="I748" s="172"/>
      <c r="L748" s="169"/>
      <c r="M748" s="173"/>
      <c r="T748" s="174"/>
      <c r="AT748" s="170" t="s">
        <v>361</v>
      </c>
      <c r="AU748" s="170" t="s">
        <v>86</v>
      </c>
      <c r="AV748" s="14" t="s">
        <v>84</v>
      </c>
      <c r="AW748" s="14" t="s">
        <v>32</v>
      </c>
      <c r="AX748" s="14" t="s">
        <v>76</v>
      </c>
      <c r="AY748" s="170" t="s">
        <v>350</v>
      </c>
    </row>
    <row r="749" spans="2:51" s="12" customFormat="1" ht="10.199999999999999">
      <c r="B749" s="155"/>
      <c r="D749" s="151" t="s">
        <v>361</v>
      </c>
      <c r="E749" s="156" t="s">
        <v>1</v>
      </c>
      <c r="F749" s="157" t="s">
        <v>1952</v>
      </c>
      <c r="H749" s="158">
        <v>0.16500000000000001</v>
      </c>
      <c r="I749" s="159"/>
      <c r="L749" s="155"/>
      <c r="M749" s="160"/>
      <c r="T749" s="161"/>
      <c r="AT749" s="156" t="s">
        <v>361</v>
      </c>
      <c r="AU749" s="156" t="s">
        <v>86</v>
      </c>
      <c r="AV749" s="12" t="s">
        <v>86</v>
      </c>
      <c r="AW749" s="12" t="s">
        <v>32</v>
      </c>
      <c r="AX749" s="12" t="s">
        <v>76</v>
      </c>
      <c r="AY749" s="156" t="s">
        <v>350</v>
      </c>
    </row>
    <row r="750" spans="2:51" s="12" customFormat="1" ht="10.199999999999999">
      <c r="B750" s="155"/>
      <c r="D750" s="151" t="s">
        <v>361</v>
      </c>
      <c r="E750" s="156" t="s">
        <v>1</v>
      </c>
      <c r="F750" s="157" t="s">
        <v>1953</v>
      </c>
      <c r="H750" s="158">
        <v>5.3999999999999999E-2</v>
      </c>
      <c r="I750" s="159"/>
      <c r="L750" s="155"/>
      <c r="M750" s="160"/>
      <c r="T750" s="161"/>
      <c r="AT750" s="156" t="s">
        <v>361</v>
      </c>
      <c r="AU750" s="156" t="s">
        <v>86</v>
      </c>
      <c r="AV750" s="12" t="s">
        <v>86</v>
      </c>
      <c r="AW750" s="12" t="s">
        <v>32</v>
      </c>
      <c r="AX750" s="12" t="s">
        <v>76</v>
      </c>
      <c r="AY750" s="156" t="s">
        <v>350</v>
      </c>
    </row>
    <row r="751" spans="2:51" s="12" customFormat="1" ht="10.199999999999999">
      <c r="B751" s="155"/>
      <c r="D751" s="151" t="s">
        <v>361</v>
      </c>
      <c r="E751" s="156" t="s">
        <v>1</v>
      </c>
      <c r="F751" s="157" t="s">
        <v>1954</v>
      </c>
      <c r="H751" s="158">
        <v>0.14399999999999999</v>
      </c>
      <c r="I751" s="159"/>
      <c r="L751" s="155"/>
      <c r="M751" s="160"/>
      <c r="T751" s="161"/>
      <c r="AT751" s="156" t="s">
        <v>361</v>
      </c>
      <c r="AU751" s="156" t="s">
        <v>86</v>
      </c>
      <c r="AV751" s="12" t="s">
        <v>86</v>
      </c>
      <c r="AW751" s="12" t="s">
        <v>32</v>
      </c>
      <c r="AX751" s="12" t="s">
        <v>76</v>
      </c>
      <c r="AY751" s="156" t="s">
        <v>350</v>
      </c>
    </row>
    <row r="752" spans="2:51" s="12" customFormat="1" ht="10.199999999999999">
      <c r="B752" s="155"/>
      <c r="D752" s="151" t="s">
        <v>361</v>
      </c>
      <c r="E752" s="156" t="s">
        <v>1</v>
      </c>
      <c r="F752" s="157" t="s">
        <v>1955</v>
      </c>
      <c r="H752" s="158">
        <v>6.7000000000000004E-2</v>
      </c>
      <c r="I752" s="159"/>
      <c r="L752" s="155"/>
      <c r="M752" s="160"/>
      <c r="T752" s="161"/>
      <c r="AT752" s="156" t="s">
        <v>361</v>
      </c>
      <c r="AU752" s="156" t="s">
        <v>86</v>
      </c>
      <c r="AV752" s="12" t="s">
        <v>86</v>
      </c>
      <c r="AW752" s="12" t="s">
        <v>32</v>
      </c>
      <c r="AX752" s="12" t="s">
        <v>76</v>
      </c>
      <c r="AY752" s="156" t="s">
        <v>350</v>
      </c>
    </row>
    <row r="753" spans="2:65" s="12" customFormat="1" ht="10.199999999999999">
      <c r="B753" s="155"/>
      <c r="D753" s="151" t="s">
        <v>361</v>
      </c>
      <c r="E753" s="156" t="s">
        <v>1</v>
      </c>
      <c r="F753" s="157" t="s">
        <v>1956</v>
      </c>
      <c r="H753" s="158">
        <v>3.1E-2</v>
      </c>
      <c r="I753" s="159"/>
      <c r="L753" s="155"/>
      <c r="M753" s="160"/>
      <c r="T753" s="161"/>
      <c r="AT753" s="156" t="s">
        <v>361</v>
      </c>
      <c r="AU753" s="156" t="s">
        <v>86</v>
      </c>
      <c r="AV753" s="12" t="s">
        <v>86</v>
      </c>
      <c r="AW753" s="12" t="s">
        <v>32</v>
      </c>
      <c r="AX753" s="12" t="s">
        <v>76</v>
      </c>
      <c r="AY753" s="156" t="s">
        <v>350</v>
      </c>
    </row>
    <row r="754" spans="2:65" s="12" customFormat="1" ht="10.199999999999999">
      <c r="B754" s="155"/>
      <c r="D754" s="151" t="s">
        <v>361</v>
      </c>
      <c r="E754" s="156" t="s">
        <v>1</v>
      </c>
      <c r="F754" s="157" t="s">
        <v>1957</v>
      </c>
      <c r="H754" s="158">
        <v>6.4000000000000001E-2</v>
      </c>
      <c r="I754" s="159"/>
      <c r="L754" s="155"/>
      <c r="M754" s="160"/>
      <c r="T754" s="161"/>
      <c r="AT754" s="156" t="s">
        <v>361</v>
      </c>
      <c r="AU754" s="156" t="s">
        <v>86</v>
      </c>
      <c r="AV754" s="12" t="s">
        <v>86</v>
      </c>
      <c r="AW754" s="12" t="s">
        <v>32</v>
      </c>
      <c r="AX754" s="12" t="s">
        <v>76</v>
      </c>
      <c r="AY754" s="156" t="s">
        <v>350</v>
      </c>
    </row>
    <row r="755" spans="2:65" s="12" customFormat="1" ht="10.199999999999999">
      <c r="B755" s="155"/>
      <c r="D755" s="151" t="s">
        <v>361</v>
      </c>
      <c r="E755" s="156" t="s">
        <v>1</v>
      </c>
      <c r="F755" s="157" t="s">
        <v>1958</v>
      </c>
      <c r="H755" s="158">
        <v>3.6999999999999998E-2</v>
      </c>
      <c r="I755" s="159"/>
      <c r="L755" s="155"/>
      <c r="M755" s="160"/>
      <c r="T755" s="161"/>
      <c r="AT755" s="156" t="s">
        <v>361</v>
      </c>
      <c r="AU755" s="156" t="s">
        <v>86</v>
      </c>
      <c r="AV755" s="12" t="s">
        <v>86</v>
      </c>
      <c r="AW755" s="12" t="s">
        <v>32</v>
      </c>
      <c r="AX755" s="12" t="s">
        <v>76</v>
      </c>
      <c r="AY755" s="156" t="s">
        <v>350</v>
      </c>
    </row>
    <row r="756" spans="2:65" s="12" customFormat="1" ht="10.199999999999999">
      <c r="B756" s="155"/>
      <c r="D756" s="151" t="s">
        <v>361</v>
      </c>
      <c r="E756" s="156" t="s">
        <v>1</v>
      </c>
      <c r="F756" s="157" t="s">
        <v>1959</v>
      </c>
      <c r="H756" s="158">
        <v>0.112</v>
      </c>
      <c r="I756" s="159"/>
      <c r="L756" s="155"/>
      <c r="M756" s="160"/>
      <c r="T756" s="161"/>
      <c r="AT756" s="156" t="s">
        <v>361</v>
      </c>
      <c r="AU756" s="156" t="s">
        <v>86</v>
      </c>
      <c r="AV756" s="12" t="s">
        <v>86</v>
      </c>
      <c r="AW756" s="12" t="s">
        <v>32</v>
      </c>
      <c r="AX756" s="12" t="s">
        <v>76</v>
      </c>
      <c r="AY756" s="156" t="s">
        <v>350</v>
      </c>
    </row>
    <row r="757" spans="2:65" s="14" customFormat="1" ht="10.199999999999999">
      <c r="B757" s="169"/>
      <c r="D757" s="151" t="s">
        <v>361</v>
      </c>
      <c r="E757" s="170" t="s">
        <v>1</v>
      </c>
      <c r="F757" s="171" t="s">
        <v>1905</v>
      </c>
      <c r="H757" s="170" t="s">
        <v>1</v>
      </c>
      <c r="I757" s="172"/>
      <c r="L757" s="169"/>
      <c r="M757" s="173"/>
      <c r="T757" s="174"/>
      <c r="AT757" s="170" t="s">
        <v>361</v>
      </c>
      <c r="AU757" s="170" t="s">
        <v>86</v>
      </c>
      <c r="AV757" s="14" t="s">
        <v>84</v>
      </c>
      <c r="AW757" s="14" t="s">
        <v>32</v>
      </c>
      <c r="AX757" s="14" t="s">
        <v>76</v>
      </c>
      <c r="AY757" s="170" t="s">
        <v>350</v>
      </c>
    </row>
    <row r="758" spans="2:65" s="12" customFormat="1" ht="10.199999999999999">
      <c r="B758" s="155"/>
      <c r="D758" s="151" t="s">
        <v>361</v>
      </c>
      <c r="E758" s="156" t="s">
        <v>1</v>
      </c>
      <c r="F758" s="157" t="s">
        <v>1960</v>
      </c>
      <c r="H758" s="158">
        <v>0.82799999999999996</v>
      </c>
      <c r="I758" s="159"/>
      <c r="L758" s="155"/>
      <c r="M758" s="160"/>
      <c r="T758" s="161"/>
      <c r="AT758" s="156" t="s">
        <v>361</v>
      </c>
      <c r="AU758" s="156" t="s">
        <v>86</v>
      </c>
      <c r="AV758" s="12" t="s">
        <v>86</v>
      </c>
      <c r="AW758" s="12" t="s">
        <v>32</v>
      </c>
      <c r="AX758" s="12" t="s">
        <v>76</v>
      </c>
      <c r="AY758" s="156" t="s">
        <v>350</v>
      </c>
    </row>
    <row r="759" spans="2:65" s="13" customFormat="1" ht="10.199999999999999">
      <c r="B759" s="162"/>
      <c r="D759" s="151" t="s">
        <v>361</v>
      </c>
      <c r="E759" s="163" t="s">
        <v>1</v>
      </c>
      <c r="F759" s="164" t="s">
        <v>364</v>
      </c>
      <c r="H759" s="165">
        <v>3.6139999999999999</v>
      </c>
      <c r="I759" s="166"/>
      <c r="L759" s="162"/>
      <c r="M759" s="167"/>
      <c r="T759" s="168"/>
      <c r="AT759" s="163" t="s">
        <v>361</v>
      </c>
      <c r="AU759" s="163" t="s">
        <v>86</v>
      </c>
      <c r="AV759" s="13" t="s">
        <v>357</v>
      </c>
      <c r="AW759" s="13" t="s">
        <v>32</v>
      </c>
      <c r="AX759" s="13" t="s">
        <v>84</v>
      </c>
      <c r="AY759" s="163" t="s">
        <v>350</v>
      </c>
    </row>
    <row r="760" spans="2:65" s="1" customFormat="1" ht="21.75" customHeight="1">
      <c r="B760" s="32"/>
      <c r="C760" s="138" t="s">
        <v>1961</v>
      </c>
      <c r="D760" s="138" t="s">
        <v>352</v>
      </c>
      <c r="E760" s="139" t="s">
        <v>1962</v>
      </c>
      <c r="F760" s="140" t="s">
        <v>1963</v>
      </c>
      <c r="G760" s="141" t="s">
        <v>374</v>
      </c>
      <c r="H760" s="142">
        <v>11.46</v>
      </c>
      <c r="I760" s="143"/>
      <c r="J760" s="144">
        <f>ROUND(I760*H760,2)</f>
        <v>0</v>
      </c>
      <c r="K760" s="140" t="s">
        <v>356</v>
      </c>
      <c r="L760" s="32"/>
      <c r="M760" s="145" t="s">
        <v>1</v>
      </c>
      <c r="N760" s="146" t="s">
        <v>41</v>
      </c>
      <c r="P760" s="147">
        <f>O760*H760</f>
        <v>0</v>
      </c>
      <c r="Q760" s="147">
        <v>2.5019499999999999</v>
      </c>
      <c r="R760" s="147">
        <f>Q760*H760</f>
        <v>28.672347000000002</v>
      </c>
      <c r="S760" s="147">
        <v>0</v>
      </c>
      <c r="T760" s="148">
        <f>S760*H760</f>
        <v>0</v>
      </c>
      <c r="AR760" s="149" t="s">
        <v>357</v>
      </c>
      <c r="AT760" s="149" t="s">
        <v>352</v>
      </c>
      <c r="AU760" s="149" t="s">
        <v>86</v>
      </c>
      <c r="AY760" s="17" t="s">
        <v>350</v>
      </c>
      <c r="BE760" s="150">
        <f>IF(N760="základní",J760,0)</f>
        <v>0</v>
      </c>
      <c r="BF760" s="150">
        <f>IF(N760="snížená",J760,0)</f>
        <v>0</v>
      </c>
      <c r="BG760" s="150">
        <f>IF(N760="zákl. přenesená",J760,0)</f>
        <v>0</v>
      </c>
      <c r="BH760" s="150">
        <f>IF(N760="sníž. přenesená",J760,0)</f>
        <v>0</v>
      </c>
      <c r="BI760" s="150">
        <f>IF(N760="nulová",J760,0)</f>
        <v>0</v>
      </c>
      <c r="BJ760" s="17" t="s">
        <v>84</v>
      </c>
      <c r="BK760" s="150">
        <f>ROUND(I760*H760,2)</f>
        <v>0</v>
      </c>
      <c r="BL760" s="17" t="s">
        <v>357</v>
      </c>
      <c r="BM760" s="149" t="s">
        <v>1964</v>
      </c>
    </row>
    <row r="761" spans="2:65" s="1" customFormat="1" ht="28.8">
      <c r="B761" s="32"/>
      <c r="D761" s="151" t="s">
        <v>359</v>
      </c>
      <c r="F761" s="152" t="s">
        <v>1965</v>
      </c>
      <c r="I761" s="153"/>
      <c r="L761" s="32"/>
      <c r="M761" s="154"/>
      <c r="T761" s="56"/>
      <c r="AT761" s="17" t="s">
        <v>359</v>
      </c>
      <c r="AU761" s="17" t="s">
        <v>86</v>
      </c>
    </row>
    <row r="762" spans="2:65" s="12" customFormat="1" ht="10.199999999999999">
      <c r="B762" s="155"/>
      <c r="D762" s="151" t="s">
        <v>361</v>
      </c>
      <c r="E762" s="156" t="s">
        <v>1</v>
      </c>
      <c r="F762" s="157" t="s">
        <v>1966</v>
      </c>
      <c r="H762" s="158">
        <v>1.694</v>
      </c>
      <c r="I762" s="159"/>
      <c r="L762" s="155"/>
      <c r="M762" s="160"/>
      <c r="T762" s="161"/>
      <c r="AT762" s="156" t="s">
        <v>361</v>
      </c>
      <c r="AU762" s="156" t="s">
        <v>86</v>
      </c>
      <c r="AV762" s="12" t="s">
        <v>86</v>
      </c>
      <c r="AW762" s="12" t="s">
        <v>32</v>
      </c>
      <c r="AX762" s="12" t="s">
        <v>76</v>
      </c>
      <c r="AY762" s="156" t="s">
        <v>350</v>
      </c>
    </row>
    <row r="763" spans="2:65" s="12" customFormat="1" ht="20.399999999999999">
      <c r="B763" s="155"/>
      <c r="D763" s="151" t="s">
        <v>361</v>
      </c>
      <c r="E763" s="156" t="s">
        <v>1</v>
      </c>
      <c r="F763" s="157" t="s">
        <v>1967</v>
      </c>
      <c r="H763" s="158">
        <v>4.681</v>
      </c>
      <c r="I763" s="159"/>
      <c r="L763" s="155"/>
      <c r="M763" s="160"/>
      <c r="T763" s="161"/>
      <c r="AT763" s="156" t="s">
        <v>361</v>
      </c>
      <c r="AU763" s="156" t="s">
        <v>86</v>
      </c>
      <c r="AV763" s="12" t="s">
        <v>86</v>
      </c>
      <c r="AW763" s="12" t="s">
        <v>32</v>
      </c>
      <c r="AX763" s="12" t="s">
        <v>76</v>
      </c>
      <c r="AY763" s="156" t="s">
        <v>350</v>
      </c>
    </row>
    <row r="764" spans="2:65" s="12" customFormat="1" ht="20.399999999999999">
      <c r="B764" s="155"/>
      <c r="D764" s="151" t="s">
        <v>361</v>
      </c>
      <c r="E764" s="156" t="s">
        <v>1</v>
      </c>
      <c r="F764" s="157" t="s">
        <v>1968</v>
      </c>
      <c r="H764" s="158">
        <v>5.085</v>
      </c>
      <c r="I764" s="159"/>
      <c r="L764" s="155"/>
      <c r="M764" s="160"/>
      <c r="T764" s="161"/>
      <c r="AT764" s="156" t="s">
        <v>361</v>
      </c>
      <c r="AU764" s="156" t="s">
        <v>86</v>
      </c>
      <c r="AV764" s="12" t="s">
        <v>86</v>
      </c>
      <c r="AW764" s="12" t="s">
        <v>32</v>
      </c>
      <c r="AX764" s="12" t="s">
        <v>76</v>
      </c>
      <c r="AY764" s="156" t="s">
        <v>350</v>
      </c>
    </row>
    <row r="765" spans="2:65" s="13" customFormat="1" ht="10.199999999999999">
      <c r="B765" s="162"/>
      <c r="D765" s="151" t="s">
        <v>361</v>
      </c>
      <c r="E765" s="163" t="s">
        <v>1</v>
      </c>
      <c r="F765" s="164" t="s">
        <v>364</v>
      </c>
      <c r="H765" s="165">
        <v>11.46</v>
      </c>
      <c r="I765" s="166"/>
      <c r="L765" s="162"/>
      <c r="M765" s="167"/>
      <c r="T765" s="168"/>
      <c r="AT765" s="163" t="s">
        <v>361</v>
      </c>
      <c r="AU765" s="163" t="s">
        <v>86</v>
      </c>
      <c r="AV765" s="13" t="s">
        <v>357</v>
      </c>
      <c r="AW765" s="13" t="s">
        <v>32</v>
      </c>
      <c r="AX765" s="13" t="s">
        <v>84</v>
      </c>
      <c r="AY765" s="163" t="s">
        <v>350</v>
      </c>
    </row>
    <row r="766" spans="2:65" s="1" customFormat="1" ht="24.15" customHeight="1">
      <c r="B766" s="32"/>
      <c r="C766" s="138" t="s">
        <v>1969</v>
      </c>
      <c r="D766" s="138" t="s">
        <v>352</v>
      </c>
      <c r="E766" s="139" t="s">
        <v>1970</v>
      </c>
      <c r="F766" s="140" t="s">
        <v>1971</v>
      </c>
      <c r="G766" s="141" t="s">
        <v>483</v>
      </c>
      <c r="H766" s="142">
        <v>0.68700000000000006</v>
      </c>
      <c r="I766" s="143"/>
      <c r="J766" s="144">
        <f>ROUND(I766*H766,2)</f>
        <v>0</v>
      </c>
      <c r="K766" s="140" t="s">
        <v>356</v>
      </c>
      <c r="L766" s="32"/>
      <c r="M766" s="145" t="s">
        <v>1</v>
      </c>
      <c r="N766" s="146" t="s">
        <v>41</v>
      </c>
      <c r="P766" s="147">
        <f>O766*H766</f>
        <v>0</v>
      </c>
      <c r="Q766" s="147">
        <v>1.0492699999999999</v>
      </c>
      <c r="R766" s="147">
        <f>Q766*H766</f>
        <v>0.72084848999999995</v>
      </c>
      <c r="S766" s="147">
        <v>0</v>
      </c>
      <c r="T766" s="148">
        <f>S766*H766</f>
        <v>0</v>
      </c>
      <c r="AR766" s="149" t="s">
        <v>357</v>
      </c>
      <c r="AT766" s="149" t="s">
        <v>352</v>
      </c>
      <c r="AU766" s="149" t="s">
        <v>86</v>
      </c>
      <c r="AY766" s="17" t="s">
        <v>350</v>
      </c>
      <c r="BE766" s="150">
        <f>IF(N766="základní",J766,0)</f>
        <v>0</v>
      </c>
      <c r="BF766" s="150">
        <f>IF(N766="snížená",J766,0)</f>
        <v>0</v>
      </c>
      <c r="BG766" s="150">
        <f>IF(N766="zákl. přenesená",J766,0)</f>
        <v>0</v>
      </c>
      <c r="BH766" s="150">
        <f>IF(N766="sníž. přenesená",J766,0)</f>
        <v>0</v>
      </c>
      <c r="BI766" s="150">
        <f>IF(N766="nulová",J766,0)</f>
        <v>0</v>
      </c>
      <c r="BJ766" s="17" t="s">
        <v>84</v>
      </c>
      <c r="BK766" s="150">
        <f>ROUND(I766*H766,2)</f>
        <v>0</v>
      </c>
      <c r="BL766" s="17" t="s">
        <v>357</v>
      </c>
      <c r="BM766" s="149" t="s">
        <v>1972</v>
      </c>
    </row>
    <row r="767" spans="2:65" s="1" customFormat="1" ht="28.8">
      <c r="B767" s="32"/>
      <c r="D767" s="151" t="s">
        <v>359</v>
      </c>
      <c r="F767" s="152" t="s">
        <v>1973</v>
      </c>
      <c r="I767" s="153"/>
      <c r="L767" s="32"/>
      <c r="M767" s="154"/>
      <c r="T767" s="56"/>
      <c r="AT767" s="17" t="s">
        <v>359</v>
      </c>
      <c r="AU767" s="17" t="s">
        <v>86</v>
      </c>
    </row>
    <row r="768" spans="2:65" s="12" customFormat="1" ht="10.199999999999999">
      <c r="B768" s="155"/>
      <c r="D768" s="151" t="s">
        <v>361</v>
      </c>
      <c r="E768" s="156" t="s">
        <v>1</v>
      </c>
      <c r="F768" s="157" t="s">
        <v>1974</v>
      </c>
      <c r="H768" s="158">
        <v>0.154</v>
      </c>
      <c r="I768" s="159"/>
      <c r="L768" s="155"/>
      <c r="M768" s="160"/>
      <c r="T768" s="161"/>
      <c r="AT768" s="156" t="s">
        <v>361</v>
      </c>
      <c r="AU768" s="156" t="s">
        <v>86</v>
      </c>
      <c r="AV768" s="12" t="s">
        <v>86</v>
      </c>
      <c r="AW768" s="12" t="s">
        <v>32</v>
      </c>
      <c r="AX768" s="12" t="s">
        <v>76</v>
      </c>
      <c r="AY768" s="156" t="s">
        <v>350</v>
      </c>
    </row>
    <row r="769" spans="2:65" s="12" customFormat="1" ht="10.199999999999999">
      <c r="B769" s="155"/>
      <c r="D769" s="151" t="s">
        <v>361</v>
      </c>
      <c r="E769" s="156" t="s">
        <v>1</v>
      </c>
      <c r="F769" s="157" t="s">
        <v>1975</v>
      </c>
      <c r="H769" s="158">
        <v>0.25600000000000001</v>
      </c>
      <c r="I769" s="159"/>
      <c r="L769" s="155"/>
      <c r="M769" s="160"/>
      <c r="T769" s="161"/>
      <c r="AT769" s="156" t="s">
        <v>361</v>
      </c>
      <c r="AU769" s="156" t="s">
        <v>86</v>
      </c>
      <c r="AV769" s="12" t="s">
        <v>86</v>
      </c>
      <c r="AW769" s="12" t="s">
        <v>32</v>
      </c>
      <c r="AX769" s="12" t="s">
        <v>76</v>
      </c>
      <c r="AY769" s="156" t="s">
        <v>350</v>
      </c>
    </row>
    <row r="770" spans="2:65" s="12" customFormat="1" ht="10.199999999999999">
      <c r="B770" s="155"/>
      <c r="D770" s="151" t="s">
        <v>361</v>
      </c>
      <c r="E770" s="156" t="s">
        <v>1</v>
      </c>
      <c r="F770" s="157" t="s">
        <v>1976</v>
      </c>
      <c r="H770" s="158">
        <v>0.27700000000000002</v>
      </c>
      <c r="I770" s="159"/>
      <c r="L770" s="155"/>
      <c r="M770" s="160"/>
      <c r="T770" s="161"/>
      <c r="AT770" s="156" t="s">
        <v>361</v>
      </c>
      <c r="AU770" s="156" t="s">
        <v>86</v>
      </c>
      <c r="AV770" s="12" t="s">
        <v>86</v>
      </c>
      <c r="AW770" s="12" t="s">
        <v>32</v>
      </c>
      <c r="AX770" s="12" t="s">
        <v>76</v>
      </c>
      <c r="AY770" s="156" t="s">
        <v>350</v>
      </c>
    </row>
    <row r="771" spans="2:65" s="13" customFormat="1" ht="10.199999999999999">
      <c r="B771" s="162"/>
      <c r="D771" s="151" t="s">
        <v>361</v>
      </c>
      <c r="E771" s="163" t="s">
        <v>1</v>
      </c>
      <c r="F771" s="164" t="s">
        <v>364</v>
      </c>
      <c r="H771" s="165">
        <v>0.68700000000000006</v>
      </c>
      <c r="I771" s="166"/>
      <c r="L771" s="162"/>
      <c r="M771" s="167"/>
      <c r="T771" s="168"/>
      <c r="AT771" s="163" t="s">
        <v>361</v>
      </c>
      <c r="AU771" s="163" t="s">
        <v>86</v>
      </c>
      <c r="AV771" s="13" t="s">
        <v>357</v>
      </c>
      <c r="AW771" s="13" t="s">
        <v>32</v>
      </c>
      <c r="AX771" s="13" t="s">
        <v>84</v>
      </c>
      <c r="AY771" s="163" t="s">
        <v>350</v>
      </c>
    </row>
    <row r="772" spans="2:65" s="1" customFormat="1" ht="24.15" customHeight="1">
      <c r="B772" s="32"/>
      <c r="C772" s="138" t="s">
        <v>1977</v>
      </c>
      <c r="D772" s="138" t="s">
        <v>352</v>
      </c>
      <c r="E772" s="139" t="s">
        <v>1978</v>
      </c>
      <c r="F772" s="140" t="s">
        <v>1979</v>
      </c>
      <c r="G772" s="141" t="s">
        <v>355</v>
      </c>
      <c r="H772" s="142">
        <v>63.293999999999997</v>
      </c>
      <c r="I772" s="143"/>
      <c r="J772" s="144">
        <f>ROUND(I772*H772,2)</f>
        <v>0</v>
      </c>
      <c r="K772" s="140" t="s">
        <v>356</v>
      </c>
      <c r="L772" s="32"/>
      <c r="M772" s="145" t="s">
        <v>1</v>
      </c>
      <c r="N772" s="146" t="s">
        <v>41</v>
      </c>
      <c r="P772" s="147">
        <f>O772*H772</f>
        <v>0</v>
      </c>
      <c r="Q772" s="147">
        <v>1.282E-2</v>
      </c>
      <c r="R772" s="147">
        <f>Q772*H772</f>
        <v>0.81142907999999991</v>
      </c>
      <c r="S772" s="147">
        <v>0</v>
      </c>
      <c r="T772" s="148">
        <f>S772*H772</f>
        <v>0</v>
      </c>
      <c r="AR772" s="149" t="s">
        <v>357</v>
      </c>
      <c r="AT772" s="149" t="s">
        <v>352</v>
      </c>
      <c r="AU772" s="149" t="s">
        <v>86</v>
      </c>
      <c r="AY772" s="17" t="s">
        <v>350</v>
      </c>
      <c r="BE772" s="150">
        <f>IF(N772="základní",J772,0)</f>
        <v>0</v>
      </c>
      <c r="BF772" s="150">
        <f>IF(N772="snížená",J772,0)</f>
        <v>0</v>
      </c>
      <c r="BG772" s="150">
        <f>IF(N772="zákl. přenesená",J772,0)</f>
        <v>0</v>
      </c>
      <c r="BH772" s="150">
        <f>IF(N772="sníž. přenesená",J772,0)</f>
        <v>0</v>
      </c>
      <c r="BI772" s="150">
        <f>IF(N772="nulová",J772,0)</f>
        <v>0</v>
      </c>
      <c r="BJ772" s="17" t="s">
        <v>84</v>
      </c>
      <c r="BK772" s="150">
        <f>ROUND(I772*H772,2)</f>
        <v>0</v>
      </c>
      <c r="BL772" s="17" t="s">
        <v>357</v>
      </c>
      <c r="BM772" s="149" t="s">
        <v>1980</v>
      </c>
    </row>
    <row r="773" spans="2:65" s="1" customFormat="1" ht="28.8">
      <c r="B773" s="32"/>
      <c r="D773" s="151" t="s">
        <v>359</v>
      </c>
      <c r="F773" s="152" t="s">
        <v>1981</v>
      </c>
      <c r="I773" s="153"/>
      <c r="L773" s="32"/>
      <c r="M773" s="154"/>
      <c r="T773" s="56"/>
      <c r="AT773" s="17" t="s">
        <v>359</v>
      </c>
      <c r="AU773" s="17" t="s">
        <v>86</v>
      </c>
    </row>
    <row r="774" spans="2:65" s="12" customFormat="1" ht="20.399999999999999">
      <c r="B774" s="155"/>
      <c r="D774" s="151" t="s">
        <v>361</v>
      </c>
      <c r="E774" s="156" t="s">
        <v>1</v>
      </c>
      <c r="F774" s="157" t="s">
        <v>1982</v>
      </c>
      <c r="H774" s="158">
        <v>10.994</v>
      </c>
      <c r="I774" s="159"/>
      <c r="L774" s="155"/>
      <c r="M774" s="160"/>
      <c r="T774" s="161"/>
      <c r="AT774" s="156" t="s">
        <v>361</v>
      </c>
      <c r="AU774" s="156" t="s">
        <v>86</v>
      </c>
      <c r="AV774" s="12" t="s">
        <v>86</v>
      </c>
      <c r="AW774" s="12" t="s">
        <v>32</v>
      </c>
      <c r="AX774" s="12" t="s">
        <v>76</v>
      </c>
      <c r="AY774" s="156" t="s">
        <v>350</v>
      </c>
    </row>
    <row r="775" spans="2:65" s="12" customFormat="1" ht="30.6">
      <c r="B775" s="155"/>
      <c r="D775" s="151" t="s">
        <v>361</v>
      </c>
      <c r="E775" s="156" t="s">
        <v>1</v>
      </c>
      <c r="F775" s="157" t="s">
        <v>1983</v>
      </c>
      <c r="H775" s="158">
        <v>24.684000000000001</v>
      </c>
      <c r="I775" s="159"/>
      <c r="L775" s="155"/>
      <c r="M775" s="160"/>
      <c r="T775" s="161"/>
      <c r="AT775" s="156" t="s">
        <v>361</v>
      </c>
      <c r="AU775" s="156" t="s">
        <v>86</v>
      </c>
      <c r="AV775" s="12" t="s">
        <v>86</v>
      </c>
      <c r="AW775" s="12" t="s">
        <v>32</v>
      </c>
      <c r="AX775" s="12" t="s">
        <v>76</v>
      </c>
      <c r="AY775" s="156" t="s">
        <v>350</v>
      </c>
    </row>
    <row r="776" spans="2:65" s="12" customFormat="1" ht="30.6">
      <c r="B776" s="155"/>
      <c r="D776" s="151" t="s">
        <v>361</v>
      </c>
      <c r="E776" s="156" t="s">
        <v>1</v>
      </c>
      <c r="F776" s="157" t="s">
        <v>1984</v>
      </c>
      <c r="H776" s="158">
        <v>27.616</v>
      </c>
      <c r="I776" s="159"/>
      <c r="L776" s="155"/>
      <c r="M776" s="160"/>
      <c r="T776" s="161"/>
      <c r="AT776" s="156" t="s">
        <v>361</v>
      </c>
      <c r="AU776" s="156" t="s">
        <v>86</v>
      </c>
      <c r="AV776" s="12" t="s">
        <v>86</v>
      </c>
      <c r="AW776" s="12" t="s">
        <v>32</v>
      </c>
      <c r="AX776" s="12" t="s">
        <v>76</v>
      </c>
      <c r="AY776" s="156" t="s">
        <v>350</v>
      </c>
    </row>
    <row r="777" spans="2:65" s="13" customFormat="1" ht="10.199999999999999">
      <c r="B777" s="162"/>
      <c r="D777" s="151" t="s">
        <v>361</v>
      </c>
      <c r="E777" s="163" t="s">
        <v>1</v>
      </c>
      <c r="F777" s="164" t="s">
        <v>364</v>
      </c>
      <c r="H777" s="165">
        <v>63.293999999999997</v>
      </c>
      <c r="I777" s="166"/>
      <c r="L777" s="162"/>
      <c r="M777" s="167"/>
      <c r="T777" s="168"/>
      <c r="AT777" s="163" t="s">
        <v>361</v>
      </c>
      <c r="AU777" s="163" t="s">
        <v>86</v>
      </c>
      <c r="AV777" s="13" t="s">
        <v>357</v>
      </c>
      <c r="AW777" s="13" t="s">
        <v>32</v>
      </c>
      <c r="AX777" s="13" t="s">
        <v>84</v>
      </c>
      <c r="AY777" s="163" t="s">
        <v>350</v>
      </c>
    </row>
    <row r="778" spans="2:65" s="1" customFormat="1" ht="24.15" customHeight="1">
      <c r="B778" s="32"/>
      <c r="C778" s="138" t="s">
        <v>1985</v>
      </c>
      <c r="D778" s="138" t="s">
        <v>352</v>
      </c>
      <c r="E778" s="139" t="s">
        <v>1986</v>
      </c>
      <c r="F778" s="140" t="s">
        <v>1987</v>
      </c>
      <c r="G778" s="141" t="s">
        <v>355</v>
      </c>
      <c r="H778" s="142">
        <v>63.293999999999997</v>
      </c>
      <c r="I778" s="143"/>
      <c r="J778" s="144">
        <f>ROUND(I778*H778,2)</f>
        <v>0</v>
      </c>
      <c r="K778" s="140" t="s">
        <v>356</v>
      </c>
      <c r="L778" s="32"/>
      <c r="M778" s="145" t="s">
        <v>1</v>
      </c>
      <c r="N778" s="146" t="s">
        <v>41</v>
      </c>
      <c r="P778" s="147">
        <f>O778*H778</f>
        <v>0</v>
      </c>
      <c r="Q778" s="147">
        <v>0</v>
      </c>
      <c r="R778" s="147">
        <f>Q778*H778</f>
        <v>0</v>
      </c>
      <c r="S778" s="147">
        <v>0</v>
      </c>
      <c r="T778" s="148">
        <f>S778*H778</f>
        <v>0</v>
      </c>
      <c r="AR778" s="149" t="s">
        <v>357</v>
      </c>
      <c r="AT778" s="149" t="s">
        <v>352</v>
      </c>
      <c r="AU778" s="149" t="s">
        <v>86</v>
      </c>
      <c r="AY778" s="17" t="s">
        <v>350</v>
      </c>
      <c r="BE778" s="150">
        <f>IF(N778="základní",J778,0)</f>
        <v>0</v>
      </c>
      <c r="BF778" s="150">
        <f>IF(N778="snížená",J778,0)</f>
        <v>0</v>
      </c>
      <c r="BG778" s="150">
        <f>IF(N778="zákl. přenesená",J778,0)</f>
        <v>0</v>
      </c>
      <c r="BH778" s="150">
        <f>IF(N778="sníž. přenesená",J778,0)</f>
        <v>0</v>
      </c>
      <c r="BI778" s="150">
        <f>IF(N778="nulová",J778,0)</f>
        <v>0</v>
      </c>
      <c r="BJ778" s="17" t="s">
        <v>84</v>
      </c>
      <c r="BK778" s="150">
        <f>ROUND(I778*H778,2)</f>
        <v>0</v>
      </c>
      <c r="BL778" s="17" t="s">
        <v>357</v>
      </c>
      <c r="BM778" s="149" t="s">
        <v>1988</v>
      </c>
    </row>
    <row r="779" spans="2:65" s="1" customFormat="1" ht="28.8">
      <c r="B779" s="32"/>
      <c r="D779" s="151" t="s">
        <v>359</v>
      </c>
      <c r="F779" s="152" t="s">
        <v>1989</v>
      </c>
      <c r="I779" s="153"/>
      <c r="L779" s="32"/>
      <c r="M779" s="154"/>
      <c r="T779" s="56"/>
      <c r="AT779" s="17" t="s">
        <v>359</v>
      </c>
      <c r="AU779" s="17" t="s">
        <v>86</v>
      </c>
    </row>
    <row r="780" spans="2:65" s="1" customFormat="1" ht="24.15" customHeight="1">
      <c r="B780" s="32"/>
      <c r="C780" s="138" t="s">
        <v>1990</v>
      </c>
      <c r="D780" s="138" t="s">
        <v>352</v>
      </c>
      <c r="E780" s="139" t="s">
        <v>1991</v>
      </c>
      <c r="F780" s="140" t="s">
        <v>1992</v>
      </c>
      <c r="G780" s="141" t="s">
        <v>355</v>
      </c>
      <c r="H780" s="142">
        <v>14.573</v>
      </c>
      <c r="I780" s="143"/>
      <c r="J780" s="144">
        <f>ROUND(I780*H780,2)</f>
        <v>0</v>
      </c>
      <c r="K780" s="140" t="s">
        <v>356</v>
      </c>
      <c r="L780" s="32"/>
      <c r="M780" s="145" t="s">
        <v>1</v>
      </c>
      <c r="N780" s="146" t="s">
        <v>41</v>
      </c>
      <c r="P780" s="147">
        <f>O780*H780</f>
        <v>0</v>
      </c>
      <c r="Q780" s="147">
        <v>8.7399999999999995E-3</v>
      </c>
      <c r="R780" s="147">
        <f>Q780*H780</f>
        <v>0.12736802</v>
      </c>
      <c r="S780" s="147">
        <v>0</v>
      </c>
      <c r="T780" s="148">
        <f>S780*H780</f>
        <v>0</v>
      </c>
      <c r="AR780" s="149" t="s">
        <v>357</v>
      </c>
      <c r="AT780" s="149" t="s">
        <v>352</v>
      </c>
      <c r="AU780" s="149" t="s">
        <v>86</v>
      </c>
      <c r="AY780" s="17" t="s">
        <v>350</v>
      </c>
      <c r="BE780" s="150">
        <f>IF(N780="základní",J780,0)</f>
        <v>0</v>
      </c>
      <c r="BF780" s="150">
        <f>IF(N780="snížená",J780,0)</f>
        <v>0</v>
      </c>
      <c r="BG780" s="150">
        <f>IF(N780="zákl. přenesená",J780,0)</f>
        <v>0</v>
      </c>
      <c r="BH780" s="150">
        <f>IF(N780="sníž. přenesená",J780,0)</f>
        <v>0</v>
      </c>
      <c r="BI780" s="150">
        <f>IF(N780="nulová",J780,0)</f>
        <v>0</v>
      </c>
      <c r="BJ780" s="17" t="s">
        <v>84</v>
      </c>
      <c r="BK780" s="150">
        <f>ROUND(I780*H780,2)</f>
        <v>0</v>
      </c>
      <c r="BL780" s="17" t="s">
        <v>357</v>
      </c>
      <c r="BM780" s="149" t="s">
        <v>1993</v>
      </c>
    </row>
    <row r="781" spans="2:65" s="1" customFormat="1" ht="19.2">
      <c r="B781" s="32"/>
      <c r="D781" s="151" t="s">
        <v>359</v>
      </c>
      <c r="F781" s="152" t="s">
        <v>1994</v>
      </c>
      <c r="I781" s="153"/>
      <c r="L781" s="32"/>
      <c r="M781" s="154"/>
      <c r="T781" s="56"/>
      <c r="AT781" s="17" t="s">
        <v>359</v>
      </c>
      <c r="AU781" s="17" t="s">
        <v>86</v>
      </c>
    </row>
    <row r="782" spans="2:65" s="12" customFormat="1" ht="20.399999999999999">
      <c r="B782" s="155"/>
      <c r="D782" s="151" t="s">
        <v>361</v>
      </c>
      <c r="E782" s="156" t="s">
        <v>1</v>
      </c>
      <c r="F782" s="157" t="s">
        <v>1995</v>
      </c>
      <c r="H782" s="158">
        <v>2.218</v>
      </c>
      <c r="I782" s="159"/>
      <c r="L782" s="155"/>
      <c r="M782" s="160"/>
      <c r="T782" s="161"/>
      <c r="AT782" s="156" t="s">
        <v>361</v>
      </c>
      <c r="AU782" s="156" t="s">
        <v>86</v>
      </c>
      <c r="AV782" s="12" t="s">
        <v>86</v>
      </c>
      <c r="AW782" s="12" t="s">
        <v>32</v>
      </c>
      <c r="AX782" s="12" t="s">
        <v>76</v>
      </c>
      <c r="AY782" s="156" t="s">
        <v>350</v>
      </c>
    </row>
    <row r="783" spans="2:65" s="12" customFormat="1" ht="20.399999999999999">
      <c r="B783" s="155"/>
      <c r="D783" s="151" t="s">
        <v>361</v>
      </c>
      <c r="E783" s="156" t="s">
        <v>1</v>
      </c>
      <c r="F783" s="157" t="s">
        <v>1996</v>
      </c>
      <c r="H783" s="158">
        <v>6.2679999999999998</v>
      </c>
      <c r="I783" s="159"/>
      <c r="L783" s="155"/>
      <c r="M783" s="160"/>
      <c r="T783" s="161"/>
      <c r="AT783" s="156" t="s">
        <v>361</v>
      </c>
      <c r="AU783" s="156" t="s">
        <v>86</v>
      </c>
      <c r="AV783" s="12" t="s">
        <v>86</v>
      </c>
      <c r="AW783" s="12" t="s">
        <v>32</v>
      </c>
      <c r="AX783" s="12" t="s">
        <v>76</v>
      </c>
      <c r="AY783" s="156" t="s">
        <v>350</v>
      </c>
    </row>
    <row r="784" spans="2:65" s="12" customFormat="1" ht="20.399999999999999">
      <c r="B784" s="155"/>
      <c r="D784" s="151" t="s">
        <v>361</v>
      </c>
      <c r="E784" s="156" t="s">
        <v>1</v>
      </c>
      <c r="F784" s="157" t="s">
        <v>1997</v>
      </c>
      <c r="H784" s="158">
        <v>6.0869999999999997</v>
      </c>
      <c r="I784" s="159"/>
      <c r="L784" s="155"/>
      <c r="M784" s="160"/>
      <c r="T784" s="161"/>
      <c r="AT784" s="156" t="s">
        <v>361</v>
      </c>
      <c r="AU784" s="156" t="s">
        <v>86</v>
      </c>
      <c r="AV784" s="12" t="s">
        <v>86</v>
      </c>
      <c r="AW784" s="12" t="s">
        <v>32</v>
      </c>
      <c r="AX784" s="12" t="s">
        <v>76</v>
      </c>
      <c r="AY784" s="156" t="s">
        <v>350</v>
      </c>
    </row>
    <row r="785" spans="2:65" s="13" customFormat="1" ht="10.199999999999999">
      <c r="B785" s="162"/>
      <c r="D785" s="151" t="s">
        <v>361</v>
      </c>
      <c r="E785" s="163" t="s">
        <v>1</v>
      </c>
      <c r="F785" s="164" t="s">
        <v>364</v>
      </c>
      <c r="H785" s="165">
        <v>14.573</v>
      </c>
      <c r="I785" s="166"/>
      <c r="L785" s="162"/>
      <c r="M785" s="167"/>
      <c r="T785" s="168"/>
      <c r="AT785" s="163" t="s">
        <v>361</v>
      </c>
      <c r="AU785" s="163" t="s">
        <v>86</v>
      </c>
      <c r="AV785" s="13" t="s">
        <v>357</v>
      </c>
      <c r="AW785" s="13" t="s">
        <v>32</v>
      </c>
      <c r="AX785" s="13" t="s">
        <v>84</v>
      </c>
      <c r="AY785" s="163" t="s">
        <v>350</v>
      </c>
    </row>
    <row r="786" spans="2:65" s="1" customFormat="1" ht="24.15" customHeight="1">
      <c r="B786" s="32"/>
      <c r="C786" s="138" t="s">
        <v>1998</v>
      </c>
      <c r="D786" s="138" t="s">
        <v>352</v>
      </c>
      <c r="E786" s="139" t="s">
        <v>1999</v>
      </c>
      <c r="F786" s="140" t="s">
        <v>2000</v>
      </c>
      <c r="G786" s="141" t="s">
        <v>355</v>
      </c>
      <c r="H786" s="142">
        <v>14.573</v>
      </c>
      <c r="I786" s="143"/>
      <c r="J786" s="144">
        <f>ROUND(I786*H786,2)</f>
        <v>0</v>
      </c>
      <c r="K786" s="140" t="s">
        <v>356</v>
      </c>
      <c r="L786" s="32"/>
      <c r="M786" s="145" t="s">
        <v>1</v>
      </c>
      <c r="N786" s="146" t="s">
        <v>41</v>
      </c>
      <c r="P786" s="147">
        <f>O786*H786</f>
        <v>0</v>
      </c>
      <c r="Q786" s="147">
        <v>0</v>
      </c>
      <c r="R786" s="147">
        <f>Q786*H786</f>
        <v>0</v>
      </c>
      <c r="S786" s="147">
        <v>0</v>
      </c>
      <c r="T786" s="148">
        <f>S786*H786</f>
        <v>0</v>
      </c>
      <c r="AR786" s="149" t="s">
        <v>357</v>
      </c>
      <c r="AT786" s="149" t="s">
        <v>352</v>
      </c>
      <c r="AU786" s="149" t="s">
        <v>86</v>
      </c>
      <c r="AY786" s="17" t="s">
        <v>350</v>
      </c>
      <c r="BE786" s="150">
        <f>IF(N786="základní",J786,0)</f>
        <v>0</v>
      </c>
      <c r="BF786" s="150">
        <f>IF(N786="snížená",J786,0)</f>
        <v>0</v>
      </c>
      <c r="BG786" s="150">
        <f>IF(N786="zákl. přenesená",J786,0)</f>
        <v>0</v>
      </c>
      <c r="BH786" s="150">
        <f>IF(N786="sníž. přenesená",J786,0)</f>
        <v>0</v>
      </c>
      <c r="BI786" s="150">
        <f>IF(N786="nulová",J786,0)</f>
        <v>0</v>
      </c>
      <c r="BJ786" s="17" t="s">
        <v>84</v>
      </c>
      <c r="BK786" s="150">
        <f>ROUND(I786*H786,2)</f>
        <v>0</v>
      </c>
      <c r="BL786" s="17" t="s">
        <v>357</v>
      </c>
      <c r="BM786" s="149" t="s">
        <v>2001</v>
      </c>
    </row>
    <row r="787" spans="2:65" s="1" customFormat="1" ht="19.2">
      <c r="B787" s="32"/>
      <c r="D787" s="151" t="s">
        <v>359</v>
      </c>
      <c r="F787" s="152" t="s">
        <v>2002</v>
      </c>
      <c r="I787" s="153"/>
      <c r="L787" s="32"/>
      <c r="M787" s="154"/>
      <c r="T787" s="56"/>
      <c r="AT787" s="17" t="s">
        <v>359</v>
      </c>
      <c r="AU787" s="17" t="s">
        <v>86</v>
      </c>
    </row>
    <row r="788" spans="2:65" s="1" customFormat="1" ht="24.15" customHeight="1">
      <c r="B788" s="32"/>
      <c r="C788" s="138" t="s">
        <v>2003</v>
      </c>
      <c r="D788" s="138" t="s">
        <v>352</v>
      </c>
      <c r="E788" s="139" t="s">
        <v>2004</v>
      </c>
      <c r="F788" s="140" t="s">
        <v>2005</v>
      </c>
      <c r="G788" s="141" t="s">
        <v>483</v>
      </c>
      <c r="H788" s="142">
        <v>1.2989999999999999</v>
      </c>
      <c r="I788" s="143"/>
      <c r="J788" s="144">
        <f>ROUND(I788*H788,2)</f>
        <v>0</v>
      </c>
      <c r="K788" s="140" t="s">
        <v>356</v>
      </c>
      <c r="L788" s="32"/>
      <c r="M788" s="145" t="s">
        <v>1</v>
      </c>
      <c r="N788" s="146" t="s">
        <v>41</v>
      </c>
      <c r="P788" s="147">
        <f>O788*H788</f>
        <v>0</v>
      </c>
      <c r="Q788" s="147">
        <v>0</v>
      </c>
      <c r="R788" s="147">
        <f>Q788*H788</f>
        <v>0</v>
      </c>
      <c r="S788" s="147">
        <v>0</v>
      </c>
      <c r="T788" s="148">
        <f>S788*H788</f>
        <v>0</v>
      </c>
      <c r="AR788" s="149" t="s">
        <v>357</v>
      </c>
      <c r="AT788" s="149" t="s">
        <v>352</v>
      </c>
      <c r="AU788" s="149" t="s">
        <v>86</v>
      </c>
      <c r="AY788" s="17" t="s">
        <v>350</v>
      </c>
      <c r="BE788" s="150">
        <f>IF(N788="základní",J788,0)</f>
        <v>0</v>
      </c>
      <c r="BF788" s="150">
        <f>IF(N788="snížená",J788,0)</f>
        <v>0</v>
      </c>
      <c r="BG788" s="150">
        <f>IF(N788="zákl. přenesená",J788,0)</f>
        <v>0</v>
      </c>
      <c r="BH788" s="150">
        <f>IF(N788="sníž. přenesená",J788,0)</f>
        <v>0</v>
      </c>
      <c r="BI788" s="150">
        <f>IF(N788="nulová",J788,0)</f>
        <v>0</v>
      </c>
      <c r="BJ788" s="17" t="s">
        <v>84</v>
      </c>
      <c r="BK788" s="150">
        <f>ROUND(I788*H788,2)</f>
        <v>0</v>
      </c>
      <c r="BL788" s="17" t="s">
        <v>357</v>
      </c>
      <c r="BM788" s="149" t="s">
        <v>2006</v>
      </c>
    </row>
    <row r="789" spans="2:65" s="1" customFormat="1" ht="19.2">
      <c r="B789" s="32"/>
      <c r="D789" s="151" t="s">
        <v>359</v>
      </c>
      <c r="F789" s="152" t="s">
        <v>2007</v>
      </c>
      <c r="I789" s="153"/>
      <c r="L789" s="32"/>
      <c r="M789" s="154"/>
      <c r="T789" s="56"/>
      <c r="AT789" s="17" t="s">
        <v>359</v>
      </c>
      <c r="AU789" s="17" t="s">
        <v>86</v>
      </c>
    </row>
    <row r="790" spans="2:65" s="12" customFormat="1" ht="20.399999999999999">
      <c r="B790" s="155"/>
      <c r="D790" s="151" t="s">
        <v>361</v>
      </c>
      <c r="E790" s="156" t="s">
        <v>1</v>
      </c>
      <c r="F790" s="157" t="s">
        <v>2008</v>
      </c>
      <c r="H790" s="158">
        <v>1.0660000000000001</v>
      </c>
      <c r="I790" s="159"/>
      <c r="L790" s="155"/>
      <c r="M790" s="160"/>
      <c r="T790" s="161"/>
      <c r="AT790" s="156" t="s">
        <v>361</v>
      </c>
      <c r="AU790" s="156" t="s">
        <v>86</v>
      </c>
      <c r="AV790" s="12" t="s">
        <v>86</v>
      </c>
      <c r="AW790" s="12" t="s">
        <v>32</v>
      </c>
      <c r="AX790" s="12" t="s">
        <v>76</v>
      </c>
      <c r="AY790" s="156" t="s">
        <v>350</v>
      </c>
    </row>
    <row r="791" spans="2:65" s="12" customFormat="1" ht="20.399999999999999">
      <c r="B791" s="155"/>
      <c r="D791" s="151" t="s">
        <v>361</v>
      </c>
      <c r="E791" s="156" t="s">
        <v>1</v>
      </c>
      <c r="F791" s="157" t="s">
        <v>2009</v>
      </c>
      <c r="H791" s="158">
        <v>0.23300000000000001</v>
      </c>
      <c r="I791" s="159"/>
      <c r="L791" s="155"/>
      <c r="M791" s="160"/>
      <c r="T791" s="161"/>
      <c r="AT791" s="156" t="s">
        <v>361</v>
      </c>
      <c r="AU791" s="156" t="s">
        <v>86</v>
      </c>
      <c r="AV791" s="12" t="s">
        <v>86</v>
      </c>
      <c r="AW791" s="12" t="s">
        <v>32</v>
      </c>
      <c r="AX791" s="12" t="s">
        <v>76</v>
      </c>
      <c r="AY791" s="156" t="s">
        <v>350</v>
      </c>
    </row>
    <row r="792" spans="2:65" s="13" customFormat="1" ht="10.199999999999999">
      <c r="B792" s="162"/>
      <c r="D792" s="151" t="s">
        <v>361</v>
      </c>
      <c r="E792" s="163" t="s">
        <v>1</v>
      </c>
      <c r="F792" s="164" t="s">
        <v>364</v>
      </c>
      <c r="H792" s="165">
        <v>1.2989999999999999</v>
      </c>
      <c r="I792" s="166"/>
      <c r="L792" s="162"/>
      <c r="M792" s="167"/>
      <c r="T792" s="168"/>
      <c r="AT792" s="163" t="s">
        <v>361</v>
      </c>
      <c r="AU792" s="163" t="s">
        <v>86</v>
      </c>
      <c r="AV792" s="13" t="s">
        <v>357</v>
      </c>
      <c r="AW792" s="13" t="s">
        <v>32</v>
      </c>
      <c r="AX792" s="13" t="s">
        <v>84</v>
      </c>
      <c r="AY792" s="163" t="s">
        <v>350</v>
      </c>
    </row>
    <row r="793" spans="2:65" s="1" customFormat="1" ht="21.75" customHeight="1">
      <c r="B793" s="32"/>
      <c r="C793" s="187" t="s">
        <v>2010</v>
      </c>
      <c r="D793" s="187" t="s">
        <v>1347</v>
      </c>
      <c r="E793" s="188" t="s">
        <v>2011</v>
      </c>
      <c r="F793" s="189" t="s">
        <v>2012</v>
      </c>
      <c r="G793" s="190" t="s">
        <v>483</v>
      </c>
      <c r="H793" s="191">
        <v>1.071</v>
      </c>
      <c r="I793" s="192"/>
      <c r="J793" s="193">
        <f>ROUND(I793*H793,2)</f>
        <v>0</v>
      </c>
      <c r="K793" s="189" t="s">
        <v>356</v>
      </c>
      <c r="L793" s="194"/>
      <c r="M793" s="195" t="s">
        <v>1</v>
      </c>
      <c r="N793" s="196" t="s">
        <v>41</v>
      </c>
      <c r="P793" s="147">
        <f>O793*H793</f>
        <v>0</v>
      </c>
      <c r="Q793" s="147">
        <v>1</v>
      </c>
      <c r="R793" s="147">
        <f>Q793*H793</f>
        <v>1.071</v>
      </c>
      <c r="S793" s="147">
        <v>0</v>
      </c>
      <c r="T793" s="148">
        <f>S793*H793</f>
        <v>0</v>
      </c>
      <c r="AR793" s="149" t="s">
        <v>468</v>
      </c>
      <c r="AT793" s="149" t="s">
        <v>1347</v>
      </c>
      <c r="AU793" s="149" t="s">
        <v>86</v>
      </c>
      <c r="AY793" s="17" t="s">
        <v>350</v>
      </c>
      <c r="BE793" s="150">
        <f>IF(N793="základní",J793,0)</f>
        <v>0</v>
      </c>
      <c r="BF793" s="150">
        <f>IF(N793="snížená",J793,0)</f>
        <v>0</v>
      </c>
      <c r="BG793" s="150">
        <f>IF(N793="zákl. přenesená",J793,0)</f>
        <v>0</v>
      </c>
      <c r="BH793" s="150">
        <f>IF(N793="sníž. přenesená",J793,0)</f>
        <v>0</v>
      </c>
      <c r="BI793" s="150">
        <f>IF(N793="nulová",J793,0)</f>
        <v>0</v>
      </c>
      <c r="BJ793" s="17" t="s">
        <v>84</v>
      </c>
      <c r="BK793" s="150">
        <f>ROUND(I793*H793,2)</f>
        <v>0</v>
      </c>
      <c r="BL793" s="17" t="s">
        <v>357</v>
      </c>
      <c r="BM793" s="149" t="s">
        <v>2013</v>
      </c>
    </row>
    <row r="794" spans="2:65" s="1" customFormat="1" ht="10.199999999999999">
      <c r="B794" s="32"/>
      <c r="D794" s="151" t="s">
        <v>359</v>
      </c>
      <c r="F794" s="152" t="s">
        <v>2012</v>
      </c>
      <c r="I794" s="153"/>
      <c r="L794" s="32"/>
      <c r="M794" s="154"/>
      <c r="T794" s="56"/>
      <c r="AT794" s="17" t="s">
        <v>359</v>
      </c>
      <c r="AU794" s="17" t="s">
        <v>86</v>
      </c>
    </row>
    <row r="795" spans="2:65" s="12" customFormat="1" ht="20.399999999999999">
      <c r="B795" s="155"/>
      <c r="D795" s="151" t="s">
        <v>361</v>
      </c>
      <c r="E795" s="156" t="s">
        <v>1</v>
      </c>
      <c r="F795" s="157" t="s">
        <v>2014</v>
      </c>
      <c r="H795" s="158">
        <v>1.071</v>
      </c>
      <c r="I795" s="159"/>
      <c r="L795" s="155"/>
      <c r="M795" s="160"/>
      <c r="T795" s="161"/>
      <c r="AT795" s="156" t="s">
        <v>361</v>
      </c>
      <c r="AU795" s="156" t="s">
        <v>86</v>
      </c>
      <c r="AV795" s="12" t="s">
        <v>86</v>
      </c>
      <c r="AW795" s="12" t="s">
        <v>32</v>
      </c>
      <c r="AX795" s="12" t="s">
        <v>84</v>
      </c>
      <c r="AY795" s="156" t="s">
        <v>350</v>
      </c>
    </row>
    <row r="796" spans="2:65" s="1" customFormat="1" ht="16.5" customHeight="1">
      <c r="B796" s="32"/>
      <c r="C796" s="187" t="s">
        <v>2015</v>
      </c>
      <c r="D796" s="187" t="s">
        <v>1347</v>
      </c>
      <c r="E796" s="188" t="s">
        <v>1774</v>
      </c>
      <c r="F796" s="189" t="s">
        <v>1775</v>
      </c>
      <c r="G796" s="190" t="s">
        <v>483</v>
      </c>
      <c r="H796" s="191">
        <v>0.23300000000000001</v>
      </c>
      <c r="I796" s="192"/>
      <c r="J796" s="193">
        <f>ROUND(I796*H796,2)</f>
        <v>0</v>
      </c>
      <c r="K796" s="189" t="s">
        <v>385</v>
      </c>
      <c r="L796" s="194"/>
      <c r="M796" s="195" t="s">
        <v>1</v>
      </c>
      <c r="N796" s="196" t="s">
        <v>41</v>
      </c>
      <c r="P796" s="147">
        <f>O796*H796</f>
        <v>0</v>
      </c>
      <c r="Q796" s="147">
        <v>1</v>
      </c>
      <c r="R796" s="147">
        <f>Q796*H796</f>
        <v>0.23300000000000001</v>
      </c>
      <c r="S796" s="147">
        <v>0</v>
      </c>
      <c r="T796" s="148">
        <f>S796*H796</f>
        <v>0</v>
      </c>
      <c r="AR796" s="149" t="s">
        <v>468</v>
      </c>
      <c r="AT796" s="149" t="s">
        <v>1347</v>
      </c>
      <c r="AU796" s="149" t="s">
        <v>86</v>
      </c>
      <c r="AY796" s="17" t="s">
        <v>350</v>
      </c>
      <c r="BE796" s="150">
        <f>IF(N796="základní",J796,0)</f>
        <v>0</v>
      </c>
      <c r="BF796" s="150">
        <f>IF(N796="snížená",J796,0)</f>
        <v>0</v>
      </c>
      <c r="BG796" s="150">
        <f>IF(N796="zákl. přenesená",J796,0)</f>
        <v>0</v>
      </c>
      <c r="BH796" s="150">
        <f>IF(N796="sníž. přenesená",J796,0)</f>
        <v>0</v>
      </c>
      <c r="BI796" s="150">
        <f>IF(N796="nulová",J796,0)</f>
        <v>0</v>
      </c>
      <c r="BJ796" s="17" t="s">
        <v>84</v>
      </c>
      <c r="BK796" s="150">
        <f>ROUND(I796*H796,2)</f>
        <v>0</v>
      </c>
      <c r="BL796" s="17" t="s">
        <v>357</v>
      </c>
      <c r="BM796" s="149" t="s">
        <v>2016</v>
      </c>
    </row>
    <row r="797" spans="2:65" s="1" customFormat="1" ht="10.199999999999999">
      <c r="B797" s="32"/>
      <c r="D797" s="151" t="s">
        <v>359</v>
      </c>
      <c r="F797" s="152" t="s">
        <v>1777</v>
      </c>
      <c r="I797" s="153"/>
      <c r="L797" s="32"/>
      <c r="M797" s="154"/>
      <c r="T797" s="56"/>
      <c r="AT797" s="17" t="s">
        <v>359</v>
      </c>
      <c r="AU797" s="17" t="s">
        <v>86</v>
      </c>
    </row>
    <row r="798" spans="2:65" s="12" customFormat="1" ht="20.399999999999999">
      <c r="B798" s="155"/>
      <c r="D798" s="151" t="s">
        <v>361</v>
      </c>
      <c r="E798" s="156" t="s">
        <v>1</v>
      </c>
      <c r="F798" s="157" t="s">
        <v>2009</v>
      </c>
      <c r="H798" s="158">
        <v>0.23300000000000001</v>
      </c>
      <c r="I798" s="159"/>
      <c r="L798" s="155"/>
      <c r="M798" s="160"/>
      <c r="T798" s="161"/>
      <c r="AT798" s="156" t="s">
        <v>361</v>
      </c>
      <c r="AU798" s="156" t="s">
        <v>86</v>
      </c>
      <c r="AV798" s="12" t="s">
        <v>86</v>
      </c>
      <c r="AW798" s="12" t="s">
        <v>32</v>
      </c>
      <c r="AX798" s="12" t="s">
        <v>84</v>
      </c>
      <c r="AY798" s="156" t="s">
        <v>350</v>
      </c>
    </row>
    <row r="799" spans="2:65" s="1" customFormat="1" ht="33" customHeight="1">
      <c r="B799" s="32"/>
      <c r="C799" s="138" t="s">
        <v>2017</v>
      </c>
      <c r="D799" s="138" t="s">
        <v>352</v>
      </c>
      <c r="E799" s="139" t="s">
        <v>2018</v>
      </c>
      <c r="F799" s="140" t="s">
        <v>2019</v>
      </c>
      <c r="G799" s="141" t="s">
        <v>483</v>
      </c>
      <c r="H799" s="142">
        <v>3.24</v>
      </c>
      <c r="I799" s="143"/>
      <c r="J799" s="144">
        <f>ROUND(I799*H799,2)</f>
        <v>0</v>
      </c>
      <c r="K799" s="140" t="s">
        <v>356</v>
      </c>
      <c r="L799" s="32"/>
      <c r="M799" s="145" t="s">
        <v>1</v>
      </c>
      <c r="N799" s="146" t="s">
        <v>41</v>
      </c>
      <c r="P799" s="147">
        <f>O799*H799</f>
        <v>0</v>
      </c>
      <c r="Q799" s="147">
        <v>0</v>
      </c>
      <c r="R799" s="147">
        <f>Q799*H799</f>
        <v>0</v>
      </c>
      <c r="S799" s="147">
        <v>0</v>
      </c>
      <c r="T799" s="148">
        <f>S799*H799</f>
        <v>0</v>
      </c>
      <c r="AR799" s="149" t="s">
        <v>357</v>
      </c>
      <c r="AT799" s="149" t="s">
        <v>352</v>
      </c>
      <c r="AU799" s="149" t="s">
        <v>86</v>
      </c>
      <c r="AY799" s="17" t="s">
        <v>350</v>
      </c>
      <c r="BE799" s="150">
        <f>IF(N799="základní",J799,0)</f>
        <v>0</v>
      </c>
      <c r="BF799" s="150">
        <f>IF(N799="snížená",J799,0)</f>
        <v>0</v>
      </c>
      <c r="BG799" s="150">
        <f>IF(N799="zákl. přenesená",J799,0)</f>
        <v>0</v>
      </c>
      <c r="BH799" s="150">
        <f>IF(N799="sníž. přenesená",J799,0)</f>
        <v>0</v>
      </c>
      <c r="BI799" s="150">
        <f>IF(N799="nulová",J799,0)</f>
        <v>0</v>
      </c>
      <c r="BJ799" s="17" t="s">
        <v>84</v>
      </c>
      <c r="BK799" s="150">
        <f>ROUND(I799*H799,2)</f>
        <v>0</v>
      </c>
      <c r="BL799" s="17" t="s">
        <v>357</v>
      </c>
      <c r="BM799" s="149" t="s">
        <v>2020</v>
      </c>
    </row>
    <row r="800" spans="2:65" s="1" customFormat="1" ht="28.8">
      <c r="B800" s="32"/>
      <c r="D800" s="151" t="s">
        <v>359</v>
      </c>
      <c r="F800" s="152" t="s">
        <v>2021</v>
      </c>
      <c r="I800" s="153"/>
      <c r="L800" s="32"/>
      <c r="M800" s="154"/>
      <c r="T800" s="56"/>
      <c r="AT800" s="17" t="s">
        <v>359</v>
      </c>
      <c r="AU800" s="17" t="s">
        <v>86</v>
      </c>
    </row>
    <row r="801" spans="2:65" s="12" customFormat="1" ht="20.399999999999999">
      <c r="B801" s="155"/>
      <c r="D801" s="151" t="s">
        <v>361</v>
      </c>
      <c r="E801" s="156" t="s">
        <v>1</v>
      </c>
      <c r="F801" s="157" t="s">
        <v>2022</v>
      </c>
      <c r="H801" s="158">
        <v>1.179</v>
      </c>
      <c r="I801" s="159"/>
      <c r="L801" s="155"/>
      <c r="M801" s="160"/>
      <c r="T801" s="161"/>
      <c r="AT801" s="156" t="s">
        <v>361</v>
      </c>
      <c r="AU801" s="156" t="s">
        <v>86</v>
      </c>
      <c r="AV801" s="12" t="s">
        <v>86</v>
      </c>
      <c r="AW801" s="12" t="s">
        <v>32</v>
      </c>
      <c r="AX801" s="12" t="s">
        <v>76</v>
      </c>
      <c r="AY801" s="156" t="s">
        <v>350</v>
      </c>
    </row>
    <row r="802" spans="2:65" s="12" customFormat="1" ht="20.399999999999999">
      <c r="B802" s="155"/>
      <c r="D802" s="151" t="s">
        <v>361</v>
      </c>
      <c r="E802" s="156" t="s">
        <v>1</v>
      </c>
      <c r="F802" s="157" t="s">
        <v>2023</v>
      </c>
      <c r="H802" s="158">
        <v>2.0609999999999999</v>
      </c>
      <c r="I802" s="159"/>
      <c r="L802" s="155"/>
      <c r="M802" s="160"/>
      <c r="T802" s="161"/>
      <c r="AT802" s="156" t="s">
        <v>361</v>
      </c>
      <c r="AU802" s="156" t="s">
        <v>86</v>
      </c>
      <c r="AV802" s="12" t="s">
        <v>86</v>
      </c>
      <c r="AW802" s="12" t="s">
        <v>32</v>
      </c>
      <c r="AX802" s="12" t="s">
        <v>76</v>
      </c>
      <c r="AY802" s="156" t="s">
        <v>350</v>
      </c>
    </row>
    <row r="803" spans="2:65" s="13" customFormat="1" ht="10.199999999999999">
      <c r="B803" s="162"/>
      <c r="D803" s="151" t="s">
        <v>361</v>
      </c>
      <c r="E803" s="163" t="s">
        <v>1</v>
      </c>
      <c r="F803" s="164" t="s">
        <v>364</v>
      </c>
      <c r="H803" s="165">
        <v>3.24</v>
      </c>
      <c r="I803" s="166"/>
      <c r="L803" s="162"/>
      <c r="M803" s="167"/>
      <c r="T803" s="168"/>
      <c r="AT803" s="163" t="s">
        <v>361</v>
      </c>
      <c r="AU803" s="163" t="s">
        <v>86</v>
      </c>
      <c r="AV803" s="13" t="s">
        <v>357</v>
      </c>
      <c r="AW803" s="13" t="s">
        <v>32</v>
      </c>
      <c r="AX803" s="13" t="s">
        <v>84</v>
      </c>
      <c r="AY803" s="163" t="s">
        <v>350</v>
      </c>
    </row>
    <row r="804" spans="2:65" s="1" customFormat="1" ht="21.75" customHeight="1">
      <c r="B804" s="32"/>
      <c r="C804" s="187" t="s">
        <v>2024</v>
      </c>
      <c r="D804" s="187" t="s">
        <v>1347</v>
      </c>
      <c r="E804" s="188" t="s">
        <v>2025</v>
      </c>
      <c r="F804" s="189" t="s">
        <v>2026</v>
      </c>
      <c r="G804" s="190" t="s">
        <v>483</v>
      </c>
      <c r="H804" s="191">
        <v>1.1850000000000001</v>
      </c>
      <c r="I804" s="192"/>
      <c r="J804" s="193">
        <f>ROUND(I804*H804,2)</f>
        <v>0</v>
      </c>
      <c r="K804" s="189" t="s">
        <v>356</v>
      </c>
      <c r="L804" s="194"/>
      <c r="M804" s="195" t="s">
        <v>1</v>
      </c>
      <c r="N804" s="196" t="s">
        <v>41</v>
      </c>
      <c r="P804" s="147">
        <f>O804*H804</f>
        <v>0</v>
      </c>
      <c r="Q804" s="147">
        <v>1</v>
      </c>
      <c r="R804" s="147">
        <f>Q804*H804</f>
        <v>1.1850000000000001</v>
      </c>
      <c r="S804" s="147">
        <v>0</v>
      </c>
      <c r="T804" s="148">
        <f>S804*H804</f>
        <v>0</v>
      </c>
      <c r="AR804" s="149" t="s">
        <v>468</v>
      </c>
      <c r="AT804" s="149" t="s">
        <v>1347</v>
      </c>
      <c r="AU804" s="149" t="s">
        <v>86</v>
      </c>
      <c r="AY804" s="17" t="s">
        <v>350</v>
      </c>
      <c r="BE804" s="150">
        <f>IF(N804="základní",J804,0)</f>
        <v>0</v>
      </c>
      <c r="BF804" s="150">
        <f>IF(N804="snížená",J804,0)</f>
        <v>0</v>
      </c>
      <c r="BG804" s="150">
        <f>IF(N804="zákl. přenesená",J804,0)</f>
        <v>0</v>
      </c>
      <c r="BH804" s="150">
        <f>IF(N804="sníž. přenesená",J804,0)</f>
        <v>0</v>
      </c>
      <c r="BI804" s="150">
        <f>IF(N804="nulová",J804,0)</f>
        <v>0</v>
      </c>
      <c r="BJ804" s="17" t="s">
        <v>84</v>
      </c>
      <c r="BK804" s="150">
        <f>ROUND(I804*H804,2)</f>
        <v>0</v>
      </c>
      <c r="BL804" s="17" t="s">
        <v>357</v>
      </c>
      <c r="BM804" s="149" t="s">
        <v>2027</v>
      </c>
    </row>
    <row r="805" spans="2:65" s="1" customFormat="1" ht="10.199999999999999">
      <c r="B805" s="32"/>
      <c r="D805" s="151" t="s">
        <v>359</v>
      </c>
      <c r="F805" s="152" t="s">
        <v>2026</v>
      </c>
      <c r="I805" s="153"/>
      <c r="L805" s="32"/>
      <c r="M805" s="154"/>
      <c r="T805" s="56"/>
      <c r="AT805" s="17" t="s">
        <v>359</v>
      </c>
      <c r="AU805" s="17" t="s">
        <v>86</v>
      </c>
    </row>
    <row r="806" spans="2:65" s="12" customFormat="1" ht="20.399999999999999">
      <c r="B806" s="155"/>
      <c r="D806" s="151" t="s">
        <v>361</v>
      </c>
      <c r="E806" s="156" t="s">
        <v>1</v>
      </c>
      <c r="F806" s="157" t="s">
        <v>2028</v>
      </c>
      <c r="H806" s="158">
        <v>1.1850000000000001</v>
      </c>
      <c r="I806" s="159"/>
      <c r="L806" s="155"/>
      <c r="M806" s="160"/>
      <c r="T806" s="161"/>
      <c r="AT806" s="156" t="s">
        <v>361</v>
      </c>
      <c r="AU806" s="156" t="s">
        <v>86</v>
      </c>
      <c r="AV806" s="12" t="s">
        <v>86</v>
      </c>
      <c r="AW806" s="12" t="s">
        <v>32</v>
      </c>
      <c r="AX806" s="12" t="s">
        <v>84</v>
      </c>
      <c r="AY806" s="156" t="s">
        <v>350</v>
      </c>
    </row>
    <row r="807" spans="2:65" s="1" customFormat="1" ht="24.15" customHeight="1">
      <c r="B807" s="32"/>
      <c r="C807" s="187" t="s">
        <v>2029</v>
      </c>
      <c r="D807" s="187" t="s">
        <v>1347</v>
      </c>
      <c r="E807" s="188" t="s">
        <v>2030</v>
      </c>
      <c r="F807" s="189" t="s">
        <v>2031</v>
      </c>
      <c r="G807" s="190" t="s">
        <v>483</v>
      </c>
      <c r="H807" s="191">
        <v>2.0710000000000002</v>
      </c>
      <c r="I807" s="192"/>
      <c r="J807" s="193">
        <f>ROUND(I807*H807,2)</f>
        <v>0</v>
      </c>
      <c r="K807" s="189" t="s">
        <v>356</v>
      </c>
      <c r="L807" s="194"/>
      <c r="M807" s="195" t="s">
        <v>1</v>
      </c>
      <c r="N807" s="196" t="s">
        <v>41</v>
      </c>
      <c r="P807" s="147">
        <f>O807*H807</f>
        <v>0</v>
      </c>
      <c r="Q807" s="147">
        <v>1</v>
      </c>
      <c r="R807" s="147">
        <f>Q807*H807</f>
        <v>2.0710000000000002</v>
      </c>
      <c r="S807" s="147">
        <v>0</v>
      </c>
      <c r="T807" s="148">
        <f>S807*H807</f>
        <v>0</v>
      </c>
      <c r="AR807" s="149" t="s">
        <v>468</v>
      </c>
      <c r="AT807" s="149" t="s">
        <v>1347</v>
      </c>
      <c r="AU807" s="149" t="s">
        <v>86</v>
      </c>
      <c r="AY807" s="17" t="s">
        <v>350</v>
      </c>
      <c r="BE807" s="150">
        <f>IF(N807="základní",J807,0)</f>
        <v>0</v>
      </c>
      <c r="BF807" s="150">
        <f>IF(N807="snížená",J807,0)</f>
        <v>0</v>
      </c>
      <c r="BG807" s="150">
        <f>IF(N807="zákl. přenesená",J807,0)</f>
        <v>0</v>
      </c>
      <c r="BH807" s="150">
        <f>IF(N807="sníž. přenesená",J807,0)</f>
        <v>0</v>
      </c>
      <c r="BI807" s="150">
        <f>IF(N807="nulová",J807,0)</f>
        <v>0</v>
      </c>
      <c r="BJ807" s="17" t="s">
        <v>84</v>
      </c>
      <c r="BK807" s="150">
        <f>ROUND(I807*H807,2)</f>
        <v>0</v>
      </c>
      <c r="BL807" s="17" t="s">
        <v>357</v>
      </c>
      <c r="BM807" s="149" t="s">
        <v>2032</v>
      </c>
    </row>
    <row r="808" spans="2:65" s="1" customFormat="1" ht="19.2">
      <c r="B808" s="32"/>
      <c r="D808" s="151" t="s">
        <v>359</v>
      </c>
      <c r="F808" s="152" t="s">
        <v>2031</v>
      </c>
      <c r="I808" s="153"/>
      <c r="L808" s="32"/>
      <c r="M808" s="154"/>
      <c r="T808" s="56"/>
      <c r="AT808" s="17" t="s">
        <v>359</v>
      </c>
      <c r="AU808" s="17" t="s">
        <v>86</v>
      </c>
    </row>
    <row r="809" spans="2:65" s="12" customFormat="1" ht="20.399999999999999">
      <c r="B809" s="155"/>
      <c r="D809" s="151" t="s">
        <v>361</v>
      </c>
      <c r="E809" s="156" t="s">
        <v>1</v>
      </c>
      <c r="F809" s="157" t="s">
        <v>2033</v>
      </c>
      <c r="H809" s="158">
        <v>2.0710000000000002</v>
      </c>
      <c r="I809" s="159"/>
      <c r="L809" s="155"/>
      <c r="M809" s="160"/>
      <c r="T809" s="161"/>
      <c r="AT809" s="156" t="s">
        <v>361</v>
      </c>
      <c r="AU809" s="156" t="s">
        <v>86</v>
      </c>
      <c r="AV809" s="12" t="s">
        <v>86</v>
      </c>
      <c r="AW809" s="12" t="s">
        <v>32</v>
      </c>
      <c r="AX809" s="12" t="s">
        <v>84</v>
      </c>
      <c r="AY809" s="156" t="s">
        <v>350</v>
      </c>
    </row>
    <row r="810" spans="2:65" s="11" customFormat="1" ht="22.8" customHeight="1">
      <c r="B810" s="126"/>
      <c r="D810" s="127" t="s">
        <v>75</v>
      </c>
      <c r="E810" s="136" t="s">
        <v>389</v>
      </c>
      <c r="F810" s="136" t="s">
        <v>2034</v>
      </c>
      <c r="I810" s="129"/>
      <c r="J810" s="137">
        <f>BK810</f>
        <v>0</v>
      </c>
      <c r="L810" s="126"/>
      <c r="M810" s="131"/>
      <c r="P810" s="132">
        <f>SUM(P811:P842)</f>
        <v>0</v>
      </c>
      <c r="R810" s="132">
        <f>SUM(R811:R842)</f>
        <v>147.57256599999999</v>
      </c>
      <c r="T810" s="133">
        <f>SUM(T811:T842)</f>
        <v>0</v>
      </c>
      <c r="AR810" s="127" t="s">
        <v>84</v>
      </c>
      <c r="AT810" s="134" t="s">
        <v>75</v>
      </c>
      <c r="AU810" s="134" t="s">
        <v>84</v>
      </c>
      <c r="AY810" s="127" t="s">
        <v>350</v>
      </c>
      <c r="BK810" s="135">
        <f>SUM(BK811:BK842)</f>
        <v>0</v>
      </c>
    </row>
    <row r="811" spans="2:65" s="1" customFormat="1" ht="24.15" customHeight="1">
      <c r="B811" s="32"/>
      <c r="C811" s="138" t="s">
        <v>2035</v>
      </c>
      <c r="D811" s="138" t="s">
        <v>352</v>
      </c>
      <c r="E811" s="139" t="s">
        <v>2036</v>
      </c>
      <c r="F811" s="140" t="s">
        <v>2037</v>
      </c>
      <c r="G811" s="141" t="s">
        <v>355</v>
      </c>
      <c r="H811" s="142">
        <v>115.6</v>
      </c>
      <c r="I811" s="143"/>
      <c r="J811" s="144">
        <f>ROUND(I811*H811,2)</f>
        <v>0</v>
      </c>
      <c r="K811" s="140" t="s">
        <v>356</v>
      </c>
      <c r="L811" s="32"/>
      <c r="M811" s="145" t="s">
        <v>1</v>
      </c>
      <c r="N811" s="146" t="s">
        <v>41</v>
      </c>
      <c r="P811" s="147">
        <f>O811*H811</f>
        <v>0</v>
      </c>
      <c r="Q811" s="147">
        <v>0</v>
      </c>
      <c r="R811" s="147">
        <f>Q811*H811</f>
        <v>0</v>
      </c>
      <c r="S811" s="147">
        <v>0</v>
      </c>
      <c r="T811" s="148">
        <f>S811*H811</f>
        <v>0</v>
      </c>
      <c r="AR811" s="149" t="s">
        <v>357</v>
      </c>
      <c r="AT811" s="149" t="s">
        <v>352</v>
      </c>
      <c r="AU811" s="149" t="s">
        <v>86</v>
      </c>
      <c r="AY811" s="17" t="s">
        <v>350</v>
      </c>
      <c r="BE811" s="150">
        <f>IF(N811="základní",J811,0)</f>
        <v>0</v>
      </c>
      <c r="BF811" s="150">
        <f>IF(N811="snížená",J811,0)</f>
        <v>0</v>
      </c>
      <c r="BG811" s="150">
        <f>IF(N811="zákl. přenesená",J811,0)</f>
        <v>0</v>
      </c>
      <c r="BH811" s="150">
        <f>IF(N811="sníž. přenesená",J811,0)</f>
        <v>0</v>
      </c>
      <c r="BI811" s="150">
        <f>IF(N811="nulová",J811,0)</f>
        <v>0</v>
      </c>
      <c r="BJ811" s="17" t="s">
        <v>84</v>
      </c>
      <c r="BK811" s="150">
        <f>ROUND(I811*H811,2)</f>
        <v>0</v>
      </c>
      <c r="BL811" s="17" t="s">
        <v>357</v>
      </c>
      <c r="BM811" s="149" t="s">
        <v>2038</v>
      </c>
    </row>
    <row r="812" spans="2:65" s="1" customFormat="1" ht="28.8">
      <c r="B812" s="32"/>
      <c r="D812" s="151" t="s">
        <v>359</v>
      </c>
      <c r="F812" s="152" t="s">
        <v>2039</v>
      </c>
      <c r="I812" s="153"/>
      <c r="L812" s="32"/>
      <c r="M812" s="154"/>
      <c r="T812" s="56"/>
      <c r="AT812" s="17" t="s">
        <v>359</v>
      </c>
      <c r="AU812" s="17" t="s">
        <v>86</v>
      </c>
    </row>
    <row r="813" spans="2:65" s="12" customFormat="1" ht="20.399999999999999">
      <c r="B813" s="155"/>
      <c r="D813" s="151" t="s">
        <v>361</v>
      </c>
      <c r="E813" s="156" t="s">
        <v>1102</v>
      </c>
      <c r="F813" s="157" t="s">
        <v>2040</v>
      </c>
      <c r="H813" s="158">
        <v>62.4</v>
      </c>
      <c r="I813" s="159"/>
      <c r="L813" s="155"/>
      <c r="M813" s="160"/>
      <c r="T813" s="161"/>
      <c r="AT813" s="156" t="s">
        <v>361</v>
      </c>
      <c r="AU813" s="156" t="s">
        <v>86</v>
      </c>
      <c r="AV813" s="12" t="s">
        <v>86</v>
      </c>
      <c r="AW813" s="12" t="s">
        <v>32</v>
      </c>
      <c r="AX813" s="12" t="s">
        <v>76</v>
      </c>
      <c r="AY813" s="156" t="s">
        <v>350</v>
      </c>
    </row>
    <row r="814" spans="2:65" s="12" customFormat="1" ht="10.199999999999999">
      <c r="B814" s="155"/>
      <c r="D814" s="151" t="s">
        <v>361</v>
      </c>
      <c r="E814" s="156" t="s">
        <v>1106</v>
      </c>
      <c r="F814" s="157" t="s">
        <v>2041</v>
      </c>
      <c r="H814" s="158">
        <v>53.2</v>
      </c>
      <c r="I814" s="159"/>
      <c r="L814" s="155"/>
      <c r="M814" s="160"/>
      <c r="T814" s="161"/>
      <c r="AT814" s="156" t="s">
        <v>361</v>
      </c>
      <c r="AU814" s="156" t="s">
        <v>86</v>
      </c>
      <c r="AV814" s="12" t="s">
        <v>86</v>
      </c>
      <c r="AW814" s="12" t="s">
        <v>32</v>
      </c>
      <c r="AX814" s="12" t="s">
        <v>76</v>
      </c>
      <c r="AY814" s="156" t="s">
        <v>350</v>
      </c>
    </row>
    <row r="815" spans="2:65" s="13" customFormat="1" ht="10.199999999999999">
      <c r="B815" s="162"/>
      <c r="D815" s="151" t="s">
        <v>361</v>
      </c>
      <c r="E815" s="163" t="s">
        <v>1</v>
      </c>
      <c r="F815" s="164" t="s">
        <v>364</v>
      </c>
      <c r="H815" s="165">
        <v>115.6</v>
      </c>
      <c r="I815" s="166"/>
      <c r="L815" s="162"/>
      <c r="M815" s="167"/>
      <c r="T815" s="168"/>
      <c r="AT815" s="163" t="s">
        <v>361</v>
      </c>
      <c r="AU815" s="163" t="s">
        <v>86</v>
      </c>
      <c r="AV815" s="13" t="s">
        <v>357</v>
      </c>
      <c r="AW815" s="13" t="s">
        <v>32</v>
      </c>
      <c r="AX815" s="13" t="s">
        <v>84</v>
      </c>
      <c r="AY815" s="163" t="s">
        <v>350</v>
      </c>
    </row>
    <row r="816" spans="2:65" s="1" customFormat="1" ht="24.15" customHeight="1">
      <c r="B816" s="32"/>
      <c r="C816" s="138" t="s">
        <v>2042</v>
      </c>
      <c r="D816" s="138" t="s">
        <v>352</v>
      </c>
      <c r="E816" s="139" t="s">
        <v>2043</v>
      </c>
      <c r="F816" s="140" t="s">
        <v>2044</v>
      </c>
      <c r="G816" s="141" t="s">
        <v>355</v>
      </c>
      <c r="H816" s="142">
        <v>13.5</v>
      </c>
      <c r="I816" s="143"/>
      <c r="J816" s="144">
        <f>ROUND(I816*H816,2)</f>
        <v>0</v>
      </c>
      <c r="K816" s="140" t="s">
        <v>356</v>
      </c>
      <c r="L816" s="32"/>
      <c r="M816" s="145" t="s">
        <v>1</v>
      </c>
      <c r="N816" s="146" t="s">
        <v>41</v>
      </c>
      <c r="P816" s="147">
        <f>O816*H816</f>
        <v>0</v>
      </c>
      <c r="Q816" s="147">
        <v>0</v>
      </c>
      <c r="R816" s="147">
        <f>Q816*H816</f>
        <v>0</v>
      </c>
      <c r="S816" s="147">
        <v>0</v>
      </c>
      <c r="T816" s="148">
        <f>S816*H816</f>
        <v>0</v>
      </c>
      <c r="AR816" s="149" t="s">
        <v>357</v>
      </c>
      <c r="AT816" s="149" t="s">
        <v>352</v>
      </c>
      <c r="AU816" s="149" t="s">
        <v>86</v>
      </c>
      <c r="AY816" s="17" t="s">
        <v>350</v>
      </c>
      <c r="BE816" s="150">
        <f>IF(N816="základní",J816,0)</f>
        <v>0</v>
      </c>
      <c r="BF816" s="150">
        <f>IF(N816="snížená",J816,0)</f>
        <v>0</v>
      </c>
      <c r="BG816" s="150">
        <f>IF(N816="zákl. přenesená",J816,0)</f>
        <v>0</v>
      </c>
      <c r="BH816" s="150">
        <f>IF(N816="sníž. přenesená",J816,0)</f>
        <v>0</v>
      </c>
      <c r="BI816" s="150">
        <f>IF(N816="nulová",J816,0)</f>
        <v>0</v>
      </c>
      <c r="BJ816" s="17" t="s">
        <v>84</v>
      </c>
      <c r="BK816" s="150">
        <f>ROUND(I816*H816,2)</f>
        <v>0</v>
      </c>
      <c r="BL816" s="17" t="s">
        <v>357</v>
      </c>
      <c r="BM816" s="149" t="s">
        <v>2045</v>
      </c>
    </row>
    <row r="817" spans="2:65" s="1" customFormat="1" ht="28.8">
      <c r="B817" s="32"/>
      <c r="D817" s="151" t="s">
        <v>359</v>
      </c>
      <c r="F817" s="152" t="s">
        <v>2046</v>
      </c>
      <c r="I817" s="153"/>
      <c r="L817" s="32"/>
      <c r="M817" s="154"/>
      <c r="T817" s="56"/>
      <c r="AT817" s="17" t="s">
        <v>359</v>
      </c>
      <c r="AU817" s="17" t="s">
        <v>86</v>
      </c>
    </row>
    <row r="818" spans="2:65" s="12" customFormat="1" ht="20.399999999999999">
      <c r="B818" s="155"/>
      <c r="D818" s="151" t="s">
        <v>361</v>
      </c>
      <c r="E818" s="156" t="s">
        <v>1104</v>
      </c>
      <c r="F818" s="157" t="s">
        <v>2047</v>
      </c>
      <c r="H818" s="158">
        <v>13.5</v>
      </c>
      <c r="I818" s="159"/>
      <c r="L818" s="155"/>
      <c r="M818" s="160"/>
      <c r="T818" s="161"/>
      <c r="AT818" s="156" t="s">
        <v>361</v>
      </c>
      <c r="AU818" s="156" t="s">
        <v>86</v>
      </c>
      <c r="AV818" s="12" t="s">
        <v>86</v>
      </c>
      <c r="AW818" s="12" t="s">
        <v>32</v>
      </c>
      <c r="AX818" s="12" t="s">
        <v>84</v>
      </c>
      <c r="AY818" s="156" t="s">
        <v>350</v>
      </c>
    </row>
    <row r="819" spans="2:65" s="1" customFormat="1" ht="24.15" customHeight="1">
      <c r="B819" s="32"/>
      <c r="C819" s="138" t="s">
        <v>2048</v>
      </c>
      <c r="D819" s="138" t="s">
        <v>352</v>
      </c>
      <c r="E819" s="139" t="s">
        <v>2049</v>
      </c>
      <c r="F819" s="140" t="s">
        <v>2050</v>
      </c>
      <c r="G819" s="141" t="s">
        <v>355</v>
      </c>
      <c r="H819" s="142">
        <v>129.1</v>
      </c>
      <c r="I819" s="143"/>
      <c r="J819" s="144">
        <f>ROUND(I819*H819,2)</f>
        <v>0</v>
      </c>
      <c r="K819" s="140" t="s">
        <v>356</v>
      </c>
      <c r="L819" s="32"/>
      <c r="M819" s="145" t="s">
        <v>1</v>
      </c>
      <c r="N819" s="146" t="s">
        <v>41</v>
      </c>
      <c r="P819" s="147">
        <f>O819*H819</f>
        <v>0</v>
      </c>
      <c r="Q819" s="147">
        <v>0.1837</v>
      </c>
      <c r="R819" s="147">
        <f>Q819*H819</f>
        <v>23.715669999999999</v>
      </c>
      <c r="S819" s="147">
        <v>0</v>
      </c>
      <c r="T819" s="148">
        <f>S819*H819</f>
        <v>0</v>
      </c>
      <c r="AR819" s="149" t="s">
        <v>357</v>
      </c>
      <c r="AT819" s="149" t="s">
        <v>352</v>
      </c>
      <c r="AU819" s="149" t="s">
        <v>86</v>
      </c>
      <c r="AY819" s="17" t="s">
        <v>350</v>
      </c>
      <c r="BE819" s="150">
        <f>IF(N819="základní",J819,0)</f>
        <v>0</v>
      </c>
      <c r="BF819" s="150">
        <f>IF(N819="snížená",J819,0)</f>
        <v>0</v>
      </c>
      <c r="BG819" s="150">
        <f>IF(N819="zákl. přenesená",J819,0)</f>
        <v>0</v>
      </c>
      <c r="BH819" s="150">
        <f>IF(N819="sníž. přenesená",J819,0)</f>
        <v>0</v>
      </c>
      <c r="BI819" s="150">
        <f>IF(N819="nulová",J819,0)</f>
        <v>0</v>
      </c>
      <c r="BJ819" s="17" t="s">
        <v>84</v>
      </c>
      <c r="BK819" s="150">
        <f>ROUND(I819*H819,2)</f>
        <v>0</v>
      </c>
      <c r="BL819" s="17" t="s">
        <v>357</v>
      </c>
      <c r="BM819" s="149" t="s">
        <v>2051</v>
      </c>
    </row>
    <row r="820" spans="2:65" s="1" customFormat="1" ht="38.4">
      <c r="B820" s="32"/>
      <c r="D820" s="151" t="s">
        <v>359</v>
      </c>
      <c r="F820" s="152" t="s">
        <v>2052</v>
      </c>
      <c r="I820" s="153"/>
      <c r="L820" s="32"/>
      <c r="M820" s="154"/>
      <c r="T820" s="56"/>
      <c r="AT820" s="17" t="s">
        <v>359</v>
      </c>
      <c r="AU820" s="17" t="s">
        <v>86</v>
      </c>
    </row>
    <row r="821" spans="2:65" s="12" customFormat="1" ht="20.399999999999999">
      <c r="B821" s="155"/>
      <c r="D821" s="151" t="s">
        <v>361</v>
      </c>
      <c r="E821" s="156" t="s">
        <v>1</v>
      </c>
      <c r="F821" s="157" t="s">
        <v>1358</v>
      </c>
      <c r="H821" s="158">
        <v>62.4</v>
      </c>
      <c r="I821" s="159"/>
      <c r="L821" s="155"/>
      <c r="M821" s="160"/>
      <c r="T821" s="161"/>
      <c r="AT821" s="156" t="s">
        <v>361</v>
      </c>
      <c r="AU821" s="156" t="s">
        <v>86</v>
      </c>
      <c r="AV821" s="12" t="s">
        <v>86</v>
      </c>
      <c r="AW821" s="12" t="s">
        <v>32</v>
      </c>
      <c r="AX821" s="12" t="s">
        <v>76</v>
      </c>
      <c r="AY821" s="156" t="s">
        <v>350</v>
      </c>
    </row>
    <row r="822" spans="2:65" s="12" customFormat="1" ht="20.399999999999999">
      <c r="B822" s="155"/>
      <c r="D822" s="151" t="s">
        <v>361</v>
      </c>
      <c r="E822" s="156" t="s">
        <v>1</v>
      </c>
      <c r="F822" s="157" t="s">
        <v>1359</v>
      </c>
      <c r="H822" s="158">
        <v>13.5</v>
      </c>
      <c r="I822" s="159"/>
      <c r="L822" s="155"/>
      <c r="M822" s="160"/>
      <c r="T822" s="161"/>
      <c r="AT822" s="156" t="s">
        <v>361</v>
      </c>
      <c r="AU822" s="156" t="s">
        <v>86</v>
      </c>
      <c r="AV822" s="12" t="s">
        <v>86</v>
      </c>
      <c r="AW822" s="12" t="s">
        <v>32</v>
      </c>
      <c r="AX822" s="12" t="s">
        <v>76</v>
      </c>
      <c r="AY822" s="156" t="s">
        <v>350</v>
      </c>
    </row>
    <row r="823" spans="2:65" s="12" customFormat="1" ht="20.399999999999999">
      <c r="B823" s="155"/>
      <c r="D823" s="151" t="s">
        <v>361</v>
      </c>
      <c r="E823" s="156" t="s">
        <v>1</v>
      </c>
      <c r="F823" s="157" t="s">
        <v>1360</v>
      </c>
      <c r="H823" s="158">
        <v>53.2</v>
      </c>
      <c r="I823" s="159"/>
      <c r="L823" s="155"/>
      <c r="M823" s="160"/>
      <c r="T823" s="161"/>
      <c r="AT823" s="156" t="s">
        <v>361</v>
      </c>
      <c r="AU823" s="156" t="s">
        <v>86</v>
      </c>
      <c r="AV823" s="12" t="s">
        <v>86</v>
      </c>
      <c r="AW823" s="12" t="s">
        <v>32</v>
      </c>
      <c r="AX823" s="12" t="s">
        <v>76</v>
      </c>
      <c r="AY823" s="156" t="s">
        <v>350</v>
      </c>
    </row>
    <row r="824" spans="2:65" s="13" customFormat="1" ht="10.199999999999999">
      <c r="B824" s="162"/>
      <c r="D824" s="151" t="s">
        <v>361</v>
      </c>
      <c r="E824" s="163" t="s">
        <v>1</v>
      </c>
      <c r="F824" s="164" t="s">
        <v>364</v>
      </c>
      <c r="H824" s="165">
        <v>129.1</v>
      </c>
      <c r="I824" s="166"/>
      <c r="L824" s="162"/>
      <c r="M824" s="167"/>
      <c r="T824" s="168"/>
      <c r="AT824" s="163" t="s">
        <v>361</v>
      </c>
      <c r="AU824" s="163" t="s">
        <v>86</v>
      </c>
      <c r="AV824" s="13" t="s">
        <v>357</v>
      </c>
      <c r="AW824" s="13" t="s">
        <v>32</v>
      </c>
      <c r="AX824" s="13" t="s">
        <v>84</v>
      </c>
      <c r="AY824" s="163" t="s">
        <v>350</v>
      </c>
    </row>
    <row r="825" spans="2:65" s="1" customFormat="1" ht="16.5" customHeight="1">
      <c r="B825" s="32"/>
      <c r="C825" s="187" t="s">
        <v>2053</v>
      </c>
      <c r="D825" s="187" t="s">
        <v>1347</v>
      </c>
      <c r="E825" s="188" t="s">
        <v>2054</v>
      </c>
      <c r="F825" s="189" t="s">
        <v>2055</v>
      </c>
      <c r="G825" s="190" t="s">
        <v>355</v>
      </c>
      <c r="H825" s="191">
        <v>88.271000000000001</v>
      </c>
      <c r="I825" s="192"/>
      <c r="J825" s="193">
        <f>ROUND(I825*H825,2)</f>
        <v>0</v>
      </c>
      <c r="K825" s="189" t="s">
        <v>1</v>
      </c>
      <c r="L825" s="194"/>
      <c r="M825" s="195" t="s">
        <v>1</v>
      </c>
      <c r="N825" s="196" t="s">
        <v>41</v>
      </c>
      <c r="P825" s="147">
        <f>O825*H825</f>
        <v>0</v>
      </c>
      <c r="Q825" s="147">
        <v>0.161</v>
      </c>
      <c r="R825" s="147">
        <f>Q825*H825</f>
        <v>14.211631000000001</v>
      </c>
      <c r="S825" s="147">
        <v>0</v>
      </c>
      <c r="T825" s="148">
        <f>S825*H825</f>
        <v>0</v>
      </c>
      <c r="AR825" s="149" t="s">
        <v>468</v>
      </c>
      <c r="AT825" s="149" t="s">
        <v>1347</v>
      </c>
      <c r="AU825" s="149" t="s">
        <v>86</v>
      </c>
      <c r="AY825" s="17" t="s">
        <v>350</v>
      </c>
      <c r="BE825" s="150">
        <f>IF(N825="základní",J825,0)</f>
        <v>0</v>
      </c>
      <c r="BF825" s="150">
        <f>IF(N825="snížená",J825,0)</f>
        <v>0</v>
      </c>
      <c r="BG825" s="150">
        <f>IF(N825="zákl. přenesená",J825,0)</f>
        <v>0</v>
      </c>
      <c r="BH825" s="150">
        <f>IF(N825="sníž. přenesená",J825,0)</f>
        <v>0</v>
      </c>
      <c r="BI825" s="150">
        <f>IF(N825="nulová",J825,0)</f>
        <v>0</v>
      </c>
      <c r="BJ825" s="17" t="s">
        <v>84</v>
      </c>
      <c r="BK825" s="150">
        <f>ROUND(I825*H825,2)</f>
        <v>0</v>
      </c>
      <c r="BL825" s="17" t="s">
        <v>357</v>
      </c>
      <c r="BM825" s="149" t="s">
        <v>2056</v>
      </c>
    </row>
    <row r="826" spans="2:65" s="1" customFormat="1" ht="10.199999999999999">
      <c r="B826" s="32"/>
      <c r="D826" s="151" t="s">
        <v>359</v>
      </c>
      <c r="F826" s="152" t="s">
        <v>2057</v>
      </c>
      <c r="I826" s="153"/>
      <c r="L826" s="32"/>
      <c r="M826" s="154"/>
      <c r="T826" s="56"/>
      <c r="AT826" s="17" t="s">
        <v>359</v>
      </c>
      <c r="AU826" s="17" t="s">
        <v>86</v>
      </c>
    </row>
    <row r="827" spans="2:65" s="12" customFormat="1" ht="20.399999999999999">
      <c r="B827" s="155"/>
      <c r="D827" s="151" t="s">
        <v>361</v>
      </c>
      <c r="E827" s="156" t="s">
        <v>1</v>
      </c>
      <c r="F827" s="157" t="s">
        <v>1358</v>
      </c>
      <c r="H827" s="158">
        <v>62.4</v>
      </c>
      <c r="I827" s="159"/>
      <c r="L827" s="155"/>
      <c r="M827" s="160"/>
      <c r="T827" s="161"/>
      <c r="AT827" s="156" t="s">
        <v>361</v>
      </c>
      <c r="AU827" s="156" t="s">
        <v>86</v>
      </c>
      <c r="AV827" s="12" t="s">
        <v>86</v>
      </c>
      <c r="AW827" s="12" t="s">
        <v>32</v>
      </c>
      <c r="AX827" s="12" t="s">
        <v>76</v>
      </c>
      <c r="AY827" s="156" t="s">
        <v>350</v>
      </c>
    </row>
    <row r="828" spans="2:65" s="12" customFormat="1" ht="20.399999999999999">
      <c r="B828" s="155"/>
      <c r="D828" s="151" t="s">
        <v>361</v>
      </c>
      <c r="E828" s="156" t="s">
        <v>1</v>
      </c>
      <c r="F828" s="157" t="s">
        <v>1359</v>
      </c>
      <c r="H828" s="158">
        <v>13.5</v>
      </c>
      <c r="I828" s="159"/>
      <c r="L828" s="155"/>
      <c r="M828" s="160"/>
      <c r="T828" s="161"/>
      <c r="AT828" s="156" t="s">
        <v>361</v>
      </c>
      <c r="AU828" s="156" t="s">
        <v>86</v>
      </c>
      <c r="AV828" s="12" t="s">
        <v>86</v>
      </c>
      <c r="AW828" s="12" t="s">
        <v>32</v>
      </c>
      <c r="AX828" s="12" t="s">
        <v>76</v>
      </c>
      <c r="AY828" s="156" t="s">
        <v>350</v>
      </c>
    </row>
    <row r="829" spans="2:65" s="12" customFormat="1" ht="20.399999999999999">
      <c r="B829" s="155"/>
      <c r="D829" s="151" t="s">
        <v>361</v>
      </c>
      <c r="E829" s="156" t="s">
        <v>1</v>
      </c>
      <c r="F829" s="157" t="s">
        <v>2058</v>
      </c>
      <c r="H829" s="158">
        <v>10.64</v>
      </c>
      <c r="I829" s="159"/>
      <c r="L829" s="155"/>
      <c r="M829" s="160"/>
      <c r="T829" s="161"/>
      <c r="AT829" s="156" t="s">
        <v>361</v>
      </c>
      <c r="AU829" s="156" t="s">
        <v>86</v>
      </c>
      <c r="AV829" s="12" t="s">
        <v>86</v>
      </c>
      <c r="AW829" s="12" t="s">
        <v>32</v>
      </c>
      <c r="AX829" s="12" t="s">
        <v>76</v>
      </c>
      <c r="AY829" s="156" t="s">
        <v>350</v>
      </c>
    </row>
    <row r="830" spans="2:65" s="13" customFormat="1" ht="10.199999999999999">
      <c r="B830" s="162"/>
      <c r="D830" s="151" t="s">
        <v>361</v>
      </c>
      <c r="E830" s="163" t="s">
        <v>1</v>
      </c>
      <c r="F830" s="164" t="s">
        <v>364</v>
      </c>
      <c r="H830" s="165">
        <v>86.54</v>
      </c>
      <c r="I830" s="166"/>
      <c r="L830" s="162"/>
      <c r="M830" s="167"/>
      <c r="T830" s="168"/>
      <c r="AT830" s="163" t="s">
        <v>361</v>
      </c>
      <c r="AU830" s="163" t="s">
        <v>86</v>
      </c>
      <c r="AV830" s="13" t="s">
        <v>357</v>
      </c>
      <c r="AW830" s="13" t="s">
        <v>32</v>
      </c>
      <c r="AX830" s="13" t="s">
        <v>84</v>
      </c>
      <c r="AY830" s="163" t="s">
        <v>350</v>
      </c>
    </row>
    <row r="831" spans="2:65" s="12" customFormat="1" ht="10.199999999999999">
      <c r="B831" s="155"/>
      <c r="D831" s="151" t="s">
        <v>361</v>
      </c>
      <c r="F831" s="157" t="s">
        <v>2059</v>
      </c>
      <c r="H831" s="158">
        <v>88.271000000000001</v>
      </c>
      <c r="I831" s="159"/>
      <c r="L831" s="155"/>
      <c r="M831" s="160"/>
      <c r="T831" s="161"/>
      <c r="AT831" s="156" t="s">
        <v>361</v>
      </c>
      <c r="AU831" s="156" t="s">
        <v>86</v>
      </c>
      <c r="AV831" s="12" t="s">
        <v>86</v>
      </c>
      <c r="AW831" s="12" t="s">
        <v>4</v>
      </c>
      <c r="AX831" s="12" t="s">
        <v>84</v>
      </c>
      <c r="AY831" s="156" t="s">
        <v>350</v>
      </c>
    </row>
    <row r="832" spans="2:65" s="1" customFormat="1" ht="33" customHeight="1">
      <c r="B832" s="32"/>
      <c r="C832" s="138" t="s">
        <v>2060</v>
      </c>
      <c r="D832" s="138" t="s">
        <v>352</v>
      </c>
      <c r="E832" s="139" t="s">
        <v>2061</v>
      </c>
      <c r="F832" s="140" t="s">
        <v>2062</v>
      </c>
      <c r="G832" s="141" t="s">
        <v>355</v>
      </c>
      <c r="H832" s="142">
        <v>456.76</v>
      </c>
      <c r="I832" s="143"/>
      <c r="J832" s="144">
        <f>ROUND(I832*H832,2)</f>
        <v>0</v>
      </c>
      <c r="K832" s="140" t="s">
        <v>356</v>
      </c>
      <c r="L832" s="32"/>
      <c r="M832" s="145" t="s">
        <v>1</v>
      </c>
      <c r="N832" s="146" t="s">
        <v>41</v>
      </c>
      <c r="P832" s="147">
        <f>O832*H832</f>
        <v>0</v>
      </c>
      <c r="Q832" s="147">
        <v>0.10100000000000001</v>
      </c>
      <c r="R832" s="147">
        <f>Q832*H832</f>
        <v>46.132760000000005</v>
      </c>
      <c r="S832" s="147">
        <v>0</v>
      </c>
      <c r="T832" s="148">
        <f>S832*H832</f>
        <v>0</v>
      </c>
      <c r="AR832" s="149" t="s">
        <v>357</v>
      </c>
      <c r="AT832" s="149" t="s">
        <v>352</v>
      </c>
      <c r="AU832" s="149" t="s">
        <v>86</v>
      </c>
      <c r="AY832" s="17" t="s">
        <v>350</v>
      </c>
      <c r="BE832" s="150">
        <f>IF(N832="základní",J832,0)</f>
        <v>0</v>
      </c>
      <c r="BF832" s="150">
        <f>IF(N832="snížená",J832,0)</f>
        <v>0</v>
      </c>
      <c r="BG832" s="150">
        <f>IF(N832="zákl. přenesená",J832,0)</f>
        <v>0</v>
      </c>
      <c r="BH832" s="150">
        <f>IF(N832="sníž. přenesená",J832,0)</f>
        <v>0</v>
      </c>
      <c r="BI832" s="150">
        <f>IF(N832="nulová",J832,0)</f>
        <v>0</v>
      </c>
      <c r="BJ832" s="17" t="s">
        <v>84</v>
      </c>
      <c r="BK832" s="150">
        <f>ROUND(I832*H832,2)</f>
        <v>0</v>
      </c>
      <c r="BL832" s="17" t="s">
        <v>357</v>
      </c>
      <c r="BM832" s="149" t="s">
        <v>2063</v>
      </c>
    </row>
    <row r="833" spans="2:65" s="1" customFormat="1" ht="48">
      <c r="B833" s="32"/>
      <c r="D833" s="151" t="s">
        <v>359</v>
      </c>
      <c r="F833" s="152" t="s">
        <v>2064</v>
      </c>
      <c r="I833" s="153"/>
      <c r="L833" s="32"/>
      <c r="M833" s="154"/>
      <c r="T833" s="56"/>
      <c r="AT833" s="17" t="s">
        <v>359</v>
      </c>
      <c r="AU833" s="17" t="s">
        <v>86</v>
      </c>
    </row>
    <row r="834" spans="2:65" s="12" customFormat="1" ht="20.399999999999999">
      <c r="B834" s="155"/>
      <c r="D834" s="151" t="s">
        <v>361</v>
      </c>
      <c r="E834" s="156" t="s">
        <v>1</v>
      </c>
      <c r="F834" s="157" t="s">
        <v>2065</v>
      </c>
      <c r="H834" s="158">
        <v>138.16</v>
      </c>
      <c r="I834" s="159"/>
      <c r="L834" s="155"/>
      <c r="M834" s="160"/>
      <c r="T834" s="161"/>
      <c r="AT834" s="156" t="s">
        <v>361</v>
      </c>
      <c r="AU834" s="156" t="s">
        <v>86</v>
      </c>
      <c r="AV834" s="12" t="s">
        <v>86</v>
      </c>
      <c r="AW834" s="12" t="s">
        <v>32</v>
      </c>
      <c r="AX834" s="12" t="s">
        <v>76</v>
      </c>
      <c r="AY834" s="156" t="s">
        <v>350</v>
      </c>
    </row>
    <row r="835" spans="2:65" s="12" customFormat="1" ht="20.399999999999999">
      <c r="B835" s="155"/>
      <c r="D835" s="151" t="s">
        <v>361</v>
      </c>
      <c r="E835" s="156" t="s">
        <v>1</v>
      </c>
      <c r="F835" s="157" t="s">
        <v>2066</v>
      </c>
      <c r="H835" s="158">
        <v>318.60000000000002</v>
      </c>
      <c r="I835" s="159"/>
      <c r="L835" s="155"/>
      <c r="M835" s="160"/>
      <c r="T835" s="161"/>
      <c r="AT835" s="156" t="s">
        <v>361</v>
      </c>
      <c r="AU835" s="156" t="s">
        <v>86</v>
      </c>
      <c r="AV835" s="12" t="s">
        <v>86</v>
      </c>
      <c r="AW835" s="12" t="s">
        <v>32</v>
      </c>
      <c r="AX835" s="12" t="s">
        <v>76</v>
      </c>
      <c r="AY835" s="156" t="s">
        <v>350</v>
      </c>
    </row>
    <row r="836" spans="2:65" s="13" customFormat="1" ht="10.199999999999999">
      <c r="B836" s="162"/>
      <c r="D836" s="151" t="s">
        <v>361</v>
      </c>
      <c r="E836" s="163" t="s">
        <v>1</v>
      </c>
      <c r="F836" s="164" t="s">
        <v>364</v>
      </c>
      <c r="H836" s="165">
        <v>456.76</v>
      </c>
      <c r="I836" s="166"/>
      <c r="L836" s="162"/>
      <c r="M836" s="167"/>
      <c r="T836" s="168"/>
      <c r="AT836" s="163" t="s">
        <v>361</v>
      </c>
      <c r="AU836" s="163" t="s">
        <v>86</v>
      </c>
      <c r="AV836" s="13" t="s">
        <v>357</v>
      </c>
      <c r="AW836" s="13" t="s">
        <v>32</v>
      </c>
      <c r="AX836" s="13" t="s">
        <v>84</v>
      </c>
      <c r="AY836" s="163" t="s">
        <v>350</v>
      </c>
    </row>
    <row r="837" spans="2:65" s="1" customFormat="1" ht="16.5" customHeight="1">
      <c r="B837" s="32"/>
      <c r="C837" s="187" t="s">
        <v>2067</v>
      </c>
      <c r="D837" s="187" t="s">
        <v>1347</v>
      </c>
      <c r="E837" s="188" t="s">
        <v>2068</v>
      </c>
      <c r="F837" s="189" t="s">
        <v>2069</v>
      </c>
      <c r="G837" s="190" t="s">
        <v>355</v>
      </c>
      <c r="H837" s="191">
        <v>470.46300000000002</v>
      </c>
      <c r="I837" s="192"/>
      <c r="J837" s="193">
        <f>ROUND(I837*H837,2)</f>
        <v>0</v>
      </c>
      <c r="K837" s="189" t="s">
        <v>1</v>
      </c>
      <c r="L837" s="194"/>
      <c r="M837" s="195" t="s">
        <v>1</v>
      </c>
      <c r="N837" s="196" t="s">
        <v>41</v>
      </c>
      <c r="P837" s="147">
        <f>O837*H837</f>
        <v>0</v>
      </c>
      <c r="Q837" s="147">
        <v>0.13500000000000001</v>
      </c>
      <c r="R837" s="147">
        <f>Q837*H837</f>
        <v>63.512505000000004</v>
      </c>
      <c r="S837" s="147">
        <v>0</v>
      </c>
      <c r="T837" s="148">
        <f>S837*H837</f>
        <v>0</v>
      </c>
      <c r="AR837" s="149" t="s">
        <v>468</v>
      </c>
      <c r="AT837" s="149" t="s">
        <v>1347</v>
      </c>
      <c r="AU837" s="149" t="s">
        <v>86</v>
      </c>
      <c r="AY837" s="17" t="s">
        <v>350</v>
      </c>
      <c r="BE837" s="150">
        <f>IF(N837="základní",J837,0)</f>
        <v>0</v>
      </c>
      <c r="BF837" s="150">
        <f>IF(N837="snížená",J837,0)</f>
        <v>0</v>
      </c>
      <c r="BG837" s="150">
        <f>IF(N837="zákl. přenesená",J837,0)</f>
        <v>0</v>
      </c>
      <c r="BH837" s="150">
        <f>IF(N837="sníž. přenesená",J837,0)</f>
        <v>0</v>
      </c>
      <c r="BI837" s="150">
        <f>IF(N837="nulová",J837,0)</f>
        <v>0</v>
      </c>
      <c r="BJ837" s="17" t="s">
        <v>84</v>
      </c>
      <c r="BK837" s="150">
        <f>ROUND(I837*H837,2)</f>
        <v>0</v>
      </c>
      <c r="BL837" s="17" t="s">
        <v>357</v>
      </c>
      <c r="BM837" s="149" t="s">
        <v>2070</v>
      </c>
    </row>
    <row r="838" spans="2:65" s="1" customFormat="1" ht="10.199999999999999">
      <c r="B838" s="32"/>
      <c r="D838" s="151" t="s">
        <v>359</v>
      </c>
      <c r="F838" s="152" t="s">
        <v>2071</v>
      </c>
      <c r="I838" s="153"/>
      <c r="L838" s="32"/>
      <c r="M838" s="154"/>
      <c r="T838" s="56"/>
      <c r="AT838" s="17" t="s">
        <v>359</v>
      </c>
      <c r="AU838" s="17" t="s">
        <v>86</v>
      </c>
    </row>
    <row r="839" spans="2:65" s="12" customFormat="1" ht="20.399999999999999">
      <c r="B839" s="155"/>
      <c r="D839" s="151" t="s">
        <v>361</v>
      </c>
      <c r="E839" s="156" t="s">
        <v>1</v>
      </c>
      <c r="F839" s="157" t="s">
        <v>2065</v>
      </c>
      <c r="H839" s="158">
        <v>138.16</v>
      </c>
      <c r="I839" s="159"/>
      <c r="L839" s="155"/>
      <c r="M839" s="160"/>
      <c r="T839" s="161"/>
      <c r="AT839" s="156" t="s">
        <v>361</v>
      </c>
      <c r="AU839" s="156" t="s">
        <v>86</v>
      </c>
      <c r="AV839" s="12" t="s">
        <v>86</v>
      </c>
      <c r="AW839" s="12" t="s">
        <v>32</v>
      </c>
      <c r="AX839" s="12" t="s">
        <v>76</v>
      </c>
      <c r="AY839" s="156" t="s">
        <v>350</v>
      </c>
    </row>
    <row r="840" spans="2:65" s="12" customFormat="1" ht="20.399999999999999">
      <c r="B840" s="155"/>
      <c r="D840" s="151" t="s">
        <v>361</v>
      </c>
      <c r="E840" s="156" t="s">
        <v>1</v>
      </c>
      <c r="F840" s="157" t="s">
        <v>2066</v>
      </c>
      <c r="H840" s="158">
        <v>318.60000000000002</v>
      </c>
      <c r="I840" s="159"/>
      <c r="L840" s="155"/>
      <c r="M840" s="160"/>
      <c r="T840" s="161"/>
      <c r="AT840" s="156" t="s">
        <v>361</v>
      </c>
      <c r="AU840" s="156" t="s">
        <v>86</v>
      </c>
      <c r="AV840" s="12" t="s">
        <v>86</v>
      </c>
      <c r="AW840" s="12" t="s">
        <v>32</v>
      </c>
      <c r="AX840" s="12" t="s">
        <v>76</v>
      </c>
      <c r="AY840" s="156" t="s">
        <v>350</v>
      </c>
    </row>
    <row r="841" spans="2:65" s="13" customFormat="1" ht="10.199999999999999">
      <c r="B841" s="162"/>
      <c r="D841" s="151" t="s">
        <v>361</v>
      </c>
      <c r="E841" s="163" t="s">
        <v>1</v>
      </c>
      <c r="F841" s="164" t="s">
        <v>364</v>
      </c>
      <c r="H841" s="165">
        <v>456.76</v>
      </c>
      <c r="I841" s="166"/>
      <c r="L841" s="162"/>
      <c r="M841" s="167"/>
      <c r="T841" s="168"/>
      <c r="AT841" s="163" t="s">
        <v>361</v>
      </c>
      <c r="AU841" s="163" t="s">
        <v>86</v>
      </c>
      <c r="AV841" s="13" t="s">
        <v>357</v>
      </c>
      <c r="AW841" s="13" t="s">
        <v>32</v>
      </c>
      <c r="AX841" s="13" t="s">
        <v>84</v>
      </c>
      <c r="AY841" s="163" t="s">
        <v>350</v>
      </c>
    </row>
    <row r="842" spans="2:65" s="12" customFormat="1" ht="10.199999999999999">
      <c r="B842" s="155"/>
      <c r="D842" s="151" t="s">
        <v>361</v>
      </c>
      <c r="F842" s="157" t="s">
        <v>2072</v>
      </c>
      <c r="H842" s="158">
        <v>470.46300000000002</v>
      </c>
      <c r="I842" s="159"/>
      <c r="L842" s="155"/>
      <c r="M842" s="160"/>
      <c r="T842" s="161"/>
      <c r="AT842" s="156" t="s">
        <v>361</v>
      </c>
      <c r="AU842" s="156" t="s">
        <v>86</v>
      </c>
      <c r="AV842" s="12" t="s">
        <v>86</v>
      </c>
      <c r="AW842" s="12" t="s">
        <v>4</v>
      </c>
      <c r="AX842" s="12" t="s">
        <v>84</v>
      </c>
      <c r="AY842" s="156" t="s">
        <v>350</v>
      </c>
    </row>
    <row r="843" spans="2:65" s="11" customFormat="1" ht="22.8" customHeight="1">
      <c r="B843" s="126"/>
      <c r="D843" s="127" t="s">
        <v>75</v>
      </c>
      <c r="E843" s="136" t="s">
        <v>456</v>
      </c>
      <c r="F843" s="136" t="s">
        <v>2073</v>
      </c>
      <c r="I843" s="129"/>
      <c r="J843" s="137">
        <f>BK843</f>
        <v>0</v>
      </c>
      <c r="L843" s="126"/>
      <c r="M843" s="131"/>
      <c r="P843" s="132">
        <f>SUM(P844:P1095)</f>
        <v>0</v>
      </c>
      <c r="R843" s="132">
        <f>SUM(R844:R1095)</f>
        <v>682.81493922999994</v>
      </c>
      <c r="T843" s="133">
        <f>SUM(T844:T1095)</f>
        <v>0</v>
      </c>
      <c r="AR843" s="127" t="s">
        <v>84</v>
      </c>
      <c r="AT843" s="134" t="s">
        <v>75</v>
      </c>
      <c r="AU843" s="134" t="s">
        <v>84</v>
      </c>
      <c r="AY843" s="127" t="s">
        <v>350</v>
      </c>
      <c r="BK843" s="135">
        <f>SUM(BK844:BK1095)</f>
        <v>0</v>
      </c>
    </row>
    <row r="844" spans="2:65" s="1" customFormat="1" ht="24.15" customHeight="1">
      <c r="B844" s="32"/>
      <c r="C844" s="138" t="s">
        <v>2074</v>
      </c>
      <c r="D844" s="138" t="s">
        <v>352</v>
      </c>
      <c r="E844" s="139" t="s">
        <v>2075</v>
      </c>
      <c r="F844" s="140" t="s">
        <v>2076</v>
      </c>
      <c r="G844" s="141" t="s">
        <v>355</v>
      </c>
      <c r="H844" s="142">
        <v>1195.4970000000001</v>
      </c>
      <c r="I844" s="143"/>
      <c r="J844" s="144">
        <f>ROUND(I844*H844,2)</f>
        <v>0</v>
      </c>
      <c r="K844" s="140" t="s">
        <v>356</v>
      </c>
      <c r="L844" s="32"/>
      <c r="M844" s="145" t="s">
        <v>1</v>
      </c>
      <c r="N844" s="146" t="s">
        <v>41</v>
      </c>
      <c r="P844" s="147">
        <f>O844*H844</f>
        <v>0</v>
      </c>
      <c r="Q844" s="147">
        <v>2.5999999999999998E-4</v>
      </c>
      <c r="R844" s="147">
        <f>Q844*H844</f>
        <v>0.31082922000000002</v>
      </c>
      <c r="S844" s="147">
        <v>0</v>
      </c>
      <c r="T844" s="148">
        <f>S844*H844</f>
        <v>0</v>
      </c>
      <c r="AR844" s="149" t="s">
        <v>357</v>
      </c>
      <c r="AT844" s="149" t="s">
        <v>352</v>
      </c>
      <c r="AU844" s="149" t="s">
        <v>86</v>
      </c>
      <c r="AY844" s="17" t="s">
        <v>350</v>
      </c>
      <c r="BE844" s="150">
        <f>IF(N844="základní",J844,0)</f>
        <v>0</v>
      </c>
      <c r="BF844" s="150">
        <f>IF(N844="snížená",J844,0)</f>
        <v>0</v>
      </c>
      <c r="BG844" s="150">
        <f>IF(N844="zákl. přenesená",J844,0)</f>
        <v>0</v>
      </c>
      <c r="BH844" s="150">
        <f>IF(N844="sníž. přenesená",J844,0)</f>
        <v>0</v>
      </c>
      <c r="BI844" s="150">
        <f>IF(N844="nulová",J844,0)</f>
        <v>0</v>
      </c>
      <c r="BJ844" s="17" t="s">
        <v>84</v>
      </c>
      <c r="BK844" s="150">
        <f>ROUND(I844*H844,2)</f>
        <v>0</v>
      </c>
      <c r="BL844" s="17" t="s">
        <v>357</v>
      </c>
      <c r="BM844" s="149" t="s">
        <v>2077</v>
      </c>
    </row>
    <row r="845" spans="2:65" s="1" customFormat="1" ht="19.2">
      <c r="B845" s="32"/>
      <c r="D845" s="151" t="s">
        <v>359</v>
      </c>
      <c r="F845" s="152" t="s">
        <v>2078</v>
      </c>
      <c r="I845" s="153"/>
      <c r="L845" s="32"/>
      <c r="M845" s="154"/>
      <c r="T845" s="56"/>
      <c r="AT845" s="17" t="s">
        <v>359</v>
      </c>
      <c r="AU845" s="17" t="s">
        <v>86</v>
      </c>
    </row>
    <row r="846" spans="2:65" s="12" customFormat="1" ht="20.399999999999999">
      <c r="B846" s="155"/>
      <c r="D846" s="151" t="s">
        <v>361</v>
      </c>
      <c r="E846" s="156" t="s">
        <v>1</v>
      </c>
      <c r="F846" s="157" t="s">
        <v>2079</v>
      </c>
      <c r="H846" s="158">
        <v>88.902000000000001</v>
      </c>
      <c r="I846" s="159"/>
      <c r="L846" s="155"/>
      <c r="M846" s="160"/>
      <c r="T846" s="161"/>
      <c r="AT846" s="156" t="s">
        <v>361</v>
      </c>
      <c r="AU846" s="156" t="s">
        <v>86</v>
      </c>
      <c r="AV846" s="12" t="s">
        <v>86</v>
      </c>
      <c r="AW846" s="12" t="s">
        <v>32</v>
      </c>
      <c r="AX846" s="12" t="s">
        <v>76</v>
      </c>
      <c r="AY846" s="156" t="s">
        <v>350</v>
      </c>
    </row>
    <row r="847" spans="2:65" s="12" customFormat="1" ht="20.399999999999999">
      <c r="B847" s="155"/>
      <c r="D847" s="151" t="s">
        <v>361</v>
      </c>
      <c r="E847" s="156" t="s">
        <v>1</v>
      </c>
      <c r="F847" s="157" t="s">
        <v>2080</v>
      </c>
      <c r="H847" s="158">
        <v>34.274000000000001</v>
      </c>
      <c r="I847" s="159"/>
      <c r="L847" s="155"/>
      <c r="M847" s="160"/>
      <c r="T847" s="161"/>
      <c r="AT847" s="156" t="s">
        <v>361</v>
      </c>
      <c r="AU847" s="156" t="s">
        <v>86</v>
      </c>
      <c r="AV847" s="12" t="s">
        <v>86</v>
      </c>
      <c r="AW847" s="12" t="s">
        <v>32</v>
      </c>
      <c r="AX847" s="12" t="s">
        <v>76</v>
      </c>
      <c r="AY847" s="156" t="s">
        <v>350</v>
      </c>
    </row>
    <row r="848" spans="2:65" s="12" customFormat="1" ht="10.199999999999999">
      <c r="B848" s="155"/>
      <c r="D848" s="151" t="s">
        <v>361</v>
      </c>
      <c r="E848" s="156" t="s">
        <v>1</v>
      </c>
      <c r="F848" s="157" t="s">
        <v>2081</v>
      </c>
      <c r="H848" s="158">
        <v>174.58</v>
      </c>
      <c r="I848" s="159"/>
      <c r="L848" s="155"/>
      <c r="M848" s="160"/>
      <c r="T848" s="161"/>
      <c r="AT848" s="156" t="s">
        <v>361</v>
      </c>
      <c r="AU848" s="156" t="s">
        <v>86</v>
      </c>
      <c r="AV848" s="12" t="s">
        <v>86</v>
      </c>
      <c r="AW848" s="12" t="s">
        <v>32</v>
      </c>
      <c r="AX848" s="12" t="s">
        <v>76</v>
      </c>
      <c r="AY848" s="156" t="s">
        <v>350</v>
      </c>
    </row>
    <row r="849" spans="2:65" s="12" customFormat="1" ht="20.399999999999999">
      <c r="B849" s="155"/>
      <c r="D849" s="151" t="s">
        <v>361</v>
      </c>
      <c r="E849" s="156" t="s">
        <v>1</v>
      </c>
      <c r="F849" s="157" t="s">
        <v>2082</v>
      </c>
      <c r="H849" s="158">
        <v>78.3</v>
      </c>
      <c r="I849" s="159"/>
      <c r="L849" s="155"/>
      <c r="M849" s="160"/>
      <c r="T849" s="161"/>
      <c r="AT849" s="156" t="s">
        <v>361</v>
      </c>
      <c r="AU849" s="156" t="s">
        <v>86</v>
      </c>
      <c r="AV849" s="12" t="s">
        <v>86</v>
      </c>
      <c r="AW849" s="12" t="s">
        <v>32</v>
      </c>
      <c r="AX849" s="12" t="s">
        <v>76</v>
      </c>
      <c r="AY849" s="156" t="s">
        <v>350</v>
      </c>
    </row>
    <row r="850" spans="2:65" s="12" customFormat="1" ht="20.399999999999999">
      <c r="B850" s="155"/>
      <c r="D850" s="151" t="s">
        <v>361</v>
      </c>
      <c r="E850" s="156" t="s">
        <v>1</v>
      </c>
      <c r="F850" s="157" t="s">
        <v>2083</v>
      </c>
      <c r="H850" s="158">
        <v>205.934</v>
      </c>
      <c r="I850" s="159"/>
      <c r="L850" s="155"/>
      <c r="M850" s="160"/>
      <c r="T850" s="161"/>
      <c r="AT850" s="156" t="s">
        <v>361</v>
      </c>
      <c r="AU850" s="156" t="s">
        <v>86</v>
      </c>
      <c r="AV850" s="12" t="s">
        <v>86</v>
      </c>
      <c r="AW850" s="12" t="s">
        <v>32</v>
      </c>
      <c r="AX850" s="12" t="s">
        <v>76</v>
      </c>
      <c r="AY850" s="156" t="s">
        <v>350</v>
      </c>
    </row>
    <row r="851" spans="2:65" s="12" customFormat="1" ht="20.399999999999999">
      <c r="B851" s="155"/>
      <c r="D851" s="151" t="s">
        <v>361</v>
      </c>
      <c r="E851" s="156" t="s">
        <v>1</v>
      </c>
      <c r="F851" s="157" t="s">
        <v>2084</v>
      </c>
      <c r="H851" s="158">
        <v>613.50699999999995</v>
      </c>
      <c r="I851" s="159"/>
      <c r="L851" s="155"/>
      <c r="M851" s="160"/>
      <c r="T851" s="161"/>
      <c r="AT851" s="156" t="s">
        <v>361</v>
      </c>
      <c r="AU851" s="156" t="s">
        <v>86</v>
      </c>
      <c r="AV851" s="12" t="s">
        <v>86</v>
      </c>
      <c r="AW851" s="12" t="s">
        <v>32</v>
      </c>
      <c r="AX851" s="12" t="s">
        <v>76</v>
      </c>
      <c r="AY851" s="156" t="s">
        <v>350</v>
      </c>
    </row>
    <row r="852" spans="2:65" s="13" customFormat="1" ht="10.199999999999999">
      <c r="B852" s="162"/>
      <c r="D852" s="151" t="s">
        <v>361</v>
      </c>
      <c r="E852" s="163" t="s">
        <v>1</v>
      </c>
      <c r="F852" s="164" t="s">
        <v>364</v>
      </c>
      <c r="H852" s="165">
        <v>1195.4970000000001</v>
      </c>
      <c r="I852" s="166"/>
      <c r="L852" s="162"/>
      <c r="M852" s="167"/>
      <c r="T852" s="168"/>
      <c r="AT852" s="163" t="s">
        <v>361</v>
      </c>
      <c r="AU852" s="163" t="s">
        <v>86</v>
      </c>
      <c r="AV852" s="13" t="s">
        <v>357</v>
      </c>
      <c r="AW852" s="13" t="s">
        <v>32</v>
      </c>
      <c r="AX852" s="13" t="s">
        <v>84</v>
      </c>
      <c r="AY852" s="163" t="s">
        <v>350</v>
      </c>
    </row>
    <row r="853" spans="2:65" s="1" customFormat="1" ht="24.15" customHeight="1">
      <c r="B853" s="32"/>
      <c r="C853" s="138" t="s">
        <v>2085</v>
      </c>
      <c r="D853" s="138" t="s">
        <v>352</v>
      </c>
      <c r="E853" s="139" t="s">
        <v>2086</v>
      </c>
      <c r="F853" s="140" t="s">
        <v>2087</v>
      </c>
      <c r="G853" s="141" t="s">
        <v>355</v>
      </c>
      <c r="H853" s="142">
        <v>144.86000000000001</v>
      </c>
      <c r="I853" s="143"/>
      <c r="J853" s="144">
        <f>ROUND(I853*H853,2)</f>
        <v>0</v>
      </c>
      <c r="K853" s="140" t="s">
        <v>356</v>
      </c>
      <c r="L853" s="32"/>
      <c r="M853" s="145" t="s">
        <v>1</v>
      </c>
      <c r="N853" s="146" t="s">
        <v>41</v>
      </c>
      <c r="P853" s="147">
        <f>O853*H853</f>
        <v>0</v>
      </c>
      <c r="Q853" s="147">
        <v>6.8999999999999997E-4</v>
      </c>
      <c r="R853" s="147">
        <f>Q853*H853</f>
        <v>9.9953399999999998E-2</v>
      </c>
      <c r="S853" s="147">
        <v>0</v>
      </c>
      <c r="T853" s="148">
        <f>S853*H853</f>
        <v>0</v>
      </c>
      <c r="AR853" s="149" t="s">
        <v>357</v>
      </c>
      <c r="AT853" s="149" t="s">
        <v>352</v>
      </c>
      <c r="AU853" s="149" t="s">
        <v>86</v>
      </c>
      <c r="AY853" s="17" t="s">
        <v>350</v>
      </c>
      <c r="BE853" s="150">
        <f>IF(N853="základní",J853,0)</f>
        <v>0</v>
      </c>
      <c r="BF853" s="150">
        <f>IF(N853="snížená",J853,0)</f>
        <v>0</v>
      </c>
      <c r="BG853" s="150">
        <f>IF(N853="zákl. přenesená",J853,0)</f>
        <v>0</v>
      </c>
      <c r="BH853" s="150">
        <f>IF(N853="sníž. přenesená",J853,0)</f>
        <v>0</v>
      </c>
      <c r="BI853" s="150">
        <f>IF(N853="nulová",J853,0)</f>
        <v>0</v>
      </c>
      <c r="BJ853" s="17" t="s">
        <v>84</v>
      </c>
      <c r="BK853" s="150">
        <f>ROUND(I853*H853,2)</f>
        <v>0</v>
      </c>
      <c r="BL853" s="17" t="s">
        <v>357</v>
      </c>
      <c r="BM853" s="149" t="s">
        <v>2088</v>
      </c>
    </row>
    <row r="854" spans="2:65" s="1" customFormat="1" ht="19.2">
      <c r="B854" s="32"/>
      <c r="D854" s="151" t="s">
        <v>359</v>
      </c>
      <c r="F854" s="152" t="s">
        <v>2089</v>
      </c>
      <c r="I854" s="153"/>
      <c r="L854" s="32"/>
      <c r="M854" s="154"/>
      <c r="T854" s="56"/>
      <c r="AT854" s="17" t="s">
        <v>359</v>
      </c>
      <c r="AU854" s="17" t="s">
        <v>86</v>
      </c>
    </row>
    <row r="855" spans="2:65" s="12" customFormat="1" ht="10.199999999999999">
      <c r="B855" s="155"/>
      <c r="D855" s="151" t="s">
        <v>361</v>
      </c>
      <c r="E855" s="156" t="s">
        <v>1</v>
      </c>
      <c r="F855" s="157" t="s">
        <v>2090</v>
      </c>
      <c r="H855" s="158">
        <v>144.86000000000001</v>
      </c>
      <c r="I855" s="159"/>
      <c r="L855" s="155"/>
      <c r="M855" s="160"/>
      <c r="T855" s="161"/>
      <c r="AT855" s="156" t="s">
        <v>361</v>
      </c>
      <c r="AU855" s="156" t="s">
        <v>86</v>
      </c>
      <c r="AV855" s="12" t="s">
        <v>86</v>
      </c>
      <c r="AW855" s="12" t="s">
        <v>32</v>
      </c>
      <c r="AX855" s="12" t="s">
        <v>84</v>
      </c>
      <c r="AY855" s="156" t="s">
        <v>350</v>
      </c>
    </row>
    <row r="856" spans="2:65" s="1" customFormat="1" ht="24.15" customHeight="1">
      <c r="B856" s="32"/>
      <c r="C856" s="138" t="s">
        <v>2091</v>
      </c>
      <c r="D856" s="138" t="s">
        <v>352</v>
      </c>
      <c r="E856" s="139" t="s">
        <v>2092</v>
      </c>
      <c r="F856" s="140" t="s">
        <v>2093</v>
      </c>
      <c r="G856" s="141" t="s">
        <v>355</v>
      </c>
      <c r="H856" s="142">
        <v>989.56299999999999</v>
      </c>
      <c r="I856" s="143"/>
      <c r="J856" s="144">
        <f>ROUND(I856*H856,2)</f>
        <v>0</v>
      </c>
      <c r="K856" s="140" t="s">
        <v>356</v>
      </c>
      <c r="L856" s="32"/>
      <c r="M856" s="145" t="s">
        <v>1</v>
      </c>
      <c r="N856" s="146" t="s">
        <v>41</v>
      </c>
      <c r="P856" s="147">
        <f>O856*H856</f>
        <v>0</v>
      </c>
      <c r="Q856" s="147">
        <v>4.0000000000000001E-3</v>
      </c>
      <c r="R856" s="147">
        <f>Q856*H856</f>
        <v>3.9582519999999999</v>
      </c>
      <c r="S856" s="147">
        <v>0</v>
      </c>
      <c r="T856" s="148">
        <f>S856*H856</f>
        <v>0</v>
      </c>
      <c r="AR856" s="149" t="s">
        <v>357</v>
      </c>
      <c r="AT856" s="149" t="s">
        <v>352</v>
      </c>
      <c r="AU856" s="149" t="s">
        <v>86</v>
      </c>
      <c r="AY856" s="17" t="s">
        <v>350</v>
      </c>
      <c r="BE856" s="150">
        <f>IF(N856="základní",J856,0)</f>
        <v>0</v>
      </c>
      <c r="BF856" s="150">
        <f>IF(N856="snížená",J856,0)</f>
        <v>0</v>
      </c>
      <c r="BG856" s="150">
        <f>IF(N856="zákl. přenesená",J856,0)</f>
        <v>0</v>
      </c>
      <c r="BH856" s="150">
        <f>IF(N856="sníž. přenesená",J856,0)</f>
        <v>0</v>
      </c>
      <c r="BI856" s="150">
        <f>IF(N856="nulová",J856,0)</f>
        <v>0</v>
      </c>
      <c r="BJ856" s="17" t="s">
        <v>84</v>
      </c>
      <c r="BK856" s="150">
        <f>ROUND(I856*H856,2)</f>
        <v>0</v>
      </c>
      <c r="BL856" s="17" t="s">
        <v>357</v>
      </c>
      <c r="BM856" s="149" t="s">
        <v>2094</v>
      </c>
    </row>
    <row r="857" spans="2:65" s="1" customFormat="1" ht="19.2">
      <c r="B857" s="32"/>
      <c r="D857" s="151" t="s">
        <v>359</v>
      </c>
      <c r="F857" s="152" t="s">
        <v>2095</v>
      </c>
      <c r="I857" s="153"/>
      <c r="L857" s="32"/>
      <c r="M857" s="154"/>
      <c r="T857" s="56"/>
      <c r="AT857" s="17" t="s">
        <v>359</v>
      </c>
      <c r="AU857" s="17" t="s">
        <v>86</v>
      </c>
    </row>
    <row r="858" spans="2:65" s="12" customFormat="1" ht="20.399999999999999">
      <c r="B858" s="155"/>
      <c r="D858" s="151" t="s">
        <v>361</v>
      </c>
      <c r="E858" s="156" t="s">
        <v>1</v>
      </c>
      <c r="F858" s="157" t="s">
        <v>2079</v>
      </c>
      <c r="H858" s="158">
        <v>88.902000000000001</v>
      </c>
      <c r="I858" s="159"/>
      <c r="L858" s="155"/>
      <c r="M858" s="160"/>
      <c r="T858" s="161"/>
      <c r="AT858" s="156" t="s">
        <v>361</v>
      </c>
      <c r="AU858" s="156" t="s">
        <v>86</v>
      </c>
      <c r="AV858" s="12" t="s">
        <v>86</v>
      </c>
      <c r="AW858" s="12" t="s">
        <v>32</v>
      </c>
      <c r="AX858" s="12" t="s">
        <v>76</v>
      </c>
      <c r="AY858" s="156" t="s">
        <v>350</v>
      </c>
    </row>
    <row r="859" spans="2:65" s="12" customFormat="1" ht="20.399999999999999">
      <c r="B859" s="155"/>
      <c r="D859" s="151" t="s">
        <v>361</v>
      </c>
      <c r="E859" s="156" t="s">
        <v>1</v>
      </c>
      <c r="F859" s="157" t="s">
        <v>2080</v>
      </c>
      <c r="H859" s="158">
        <v>34.274000000000001</v>
      </c>
      <c r="I859" s="159"/>
      <c r="L859" s="155"/>
      <c r="M859" s="160"/>
      <c r="T859" s="161"/>
      <c r="AT859" s="156" t="s">
        <v>361</v>
      </c>
      <c r="AU859" s="156" t="s">
        <v>86</v>
      </c>
      <c r="AV859" s="12" t="s">
        <v>86</v>
      </c>
      <c r="AW859" s="12" t="s">
        <v>32</v>
      </c>
      <c r="AX859" s="12" t="s">
        <v>76</v>
      </c>
      <c r="AY859" s="156" t="s">
        <v>350</v>
      </c>
    </row>
    <row r="860" spans="2:65" s="12" customFormat="1" ht="10.199999999999999">
      <c r="B860" s="155"/>
      <c r="D860" s="151" t="s">
        <v>361</v>
      </c>
      <c r="E860" s="156" t="s">
        <v>1</v>
      </c>
      <c r="F860" s="157" t="s">
        <v>2081</v>
      </c>
      <c r="H860" s="158">
        <v>174.58</v>
      </c>
      <c r="I860" s="159"/>
      <c r="L860" s="155"/>
      <c r="M860" s="160"/>
      <c r="T860" s="161"/>
      <c r="AT860" s="156" t="s">
        <v>361</v>
      </c>
      <c r="AU860" s="156" t="s">
        <v>86</v>
      </c>
      <c r="AV860" s="12" t="s">
        <v>86</v>
      </c>
      <c r="AW860" s="12" t="s">
        <v>32</v>
      </c>
      <c r="AX860" s="12" t="s">
        <v>76</v>
      </c>
      <c r="AY860" s="156" t="s">
        <v>350</v>
      </c>
    </row>
    <row r="861" spans="2:65" s="12" customFormat="1" ht="20.399999999999999">
      <c r="B861" s="155"/>
      <c r="D861" s="151" t="s">
        <v>361</v>
      </c>
      <c r="E861" s="156" t="s">
        <v>1</v>
      </c>
      <c r="F861" s="157" t="s">
        <v>2082</v>
      </c>
      <c r="H861" s="158">
        <v>78.3</v>
      </c>
      <c r="I861" s="159"/>
      <c r="L861" s="155"/>
      <c r="M861" s="160"/>
      <c r="T861" s="161"/>
      <c r="AT861" s="156" t="s">
        <v>361</v>
      </c>
      <c r="AU861" s="156" t="s">
        <v>86</v>
      </c>
      <c r="AV861" s="12" t="s">
        <v>86</v>
      </c>
      <c r="AW861" s="12" t="s">
        <v>32</v>
      </c>
      <c r="AX861" s="12" t="s">
        <v>76</v>
      </c>
      <c r="AY861" s="156" t="s">
        <v>350</v>
      </c>
    </row>
    <row r="862" spans="2:65" s="12" customFormat="1" ht="20.399999999999999">
      <c r="B862" s="155"/>
      <c r="D862" s="151" t="s">
        <v>361</v>
      </c>
      <c r="E862" s="156" t="s">
        <v>1</v>
      </c>
      <c r="F862" s="157" t="s">
        <v>2084</v>
      </c>
      <c r="H862" s="158">
        <v>613.50699999999995</v>
      </c>
      <c r="I862" s="159"/>
      <c r="L862" s="155"/>
      <c r="M862" s="160"/>
      <c r="T862" s="161"/>
      <c r="AT862" s="156" t="s">
        <v>361</v>
      </c>
      <c r="AU862" s="156" t="s">
        <v>86</v>
      </c>
      <c r="AV862" s="12" t="s">
        <v>86</v>
      </c>
      <c r="AW862" s="12" t="s">
        <v>32</v>
      </c>
      <c r="AX862" s="12" t="s">
        <v>76</v>
      </c>
      <c r="AY862" s="156" t="s">
        <v>350</v>
      </c>
    </row>
    <row r="863" spans="2:65" s="13" customFormat="1" ht="10.199999999999999">
      <c r="B863" s="162"/>
      <c r="D863" s="151" t="s">
        <v>361</v>
      </c>
      <c r="E863" s="163" t="s">
        <v>1</v>
      </c>
      <c r="F863" s="164" t="s">
        <v>364</v>
      </c>
      <c r="H863" s="165">
        <v>989.56299999999999</v>
      </c>
      <c r="I863" s="166"/>
      <c r="L863" s="162"/>
      <c r="M863" s="167"/>
      <c r="T863" s="168"/>
      <c r="AT863" s="163" t="s">
        <v>361</v>
      </c>
      <c r="AU863" s="163" t="s">
        <v>86</v>
      </c>
      <c r="AV863" s="13" t="s">
        <v>357</v>
      </c>
      <c r="AW863" s="13" t="s">
        <v>32</v>
      </c>
      <c r="AX863" s="13" t="s">
        <v>84</v>
      </c>
      <c r="AY863" s="163" t="s">
        <v>350</v>
      </c>
    </row>
    <row r="864" spans="2:65" s="1" customFormat="1" ht="24.15" customHeight="1">
      <c r="B864" s="32"/>
      <c r="C864" s="138" t="s">
        <v>2096</v>
      </c>
      <c r="D864" s="138" t="s">
        <v>352</v>
      </c>
      <c r="E864" s="139" t="s">
        <v>2097</v>
      </c>
      <c r="F864" s="140" t="s">
        <v>2098</v>
      </c>
      <c r="G864" s="141" t="s">
        <v>355</v>
      </c>
      <c r="H864" s="142">
        <v>845.13400000000001</v>
      </c>
      <c r="I864" s="143"/>
      <c r="J864" s="144">
        <f>ROUND(I864*H864,2)</f>
        <v>0</v>
      </c>
      <c r="K864" s="140" t="s">
        <v>1</v>
      </c>
      <c r="L864" s="32"/>
      <c r="M864" s="145" t="s">
        <v>1</v>
      </c>
      <c r="N864" s="146" t="s">
        <v>41</v>
      </c>
      <c r="P864" s="147">
        <f>O864*H864</f>
        <v>0</v>
      </c>
      <c r="Q864" s="147">
        <v>1.7330000000000002E-2</v>
      </c>
      <c r="R864" s="147">
        <f>Q864*H864</f>
        <v>14.646172220000002</v>
      </c>
      <c r="S864" s="147">
        <v>0</v>
      </c>
      <c r="T864" s="148">
        <f>S864*H864</f>
        <v>0</v>
      </c>
      <c r="AR864" s="149" t="s">
        <v>357</v>
      </c>
      <c r="AT864" s="149" t="s">
        <v>352</v>
      </c>
      <c r="AU864" s="149" t="s">
        <v>86</v>
      </c>
      <c r="AY864" s="17" t="s">
        <v>350</v>
      </c>
      <c r="BE864" s="150">
        <f>IF(N864="základní",J864,0)</f>
        <v>0</v>
      </c>
      <c r="BF864" s="150">
        <f>IF(N864="snížená",J864,0)</f>
        <v>0</v>
      </c>
      <c r="BG864" s="150">
        <f>IF(N864="zákl. přenesená",J864,0)</f>
        <v>0</v>
      </c>
      <c r="BH864" s="150">
        <f>IF(N864="sníž. přenesená",J864,0)</f>
        <v>0</v>
      </c>
      <c r="BI864" s="150">
        <f>IF(N864="nulová",J864,0)</f>
        <v>0</v>
      </c>
      <c r="BJ864" s="17" t="s">
        <v>84</v>
      </c>
      <c r="BK864" s="150">
        <f>ROUND(I864*H864,2)</f>
        <v>0</v>
      </c>
      <c r="BL864" s="17" t="s">
        <v>357</v>
      </c>
      <c r="BM864" s="149" t="s">
        <v>2099</v>
      </c>
    </row>
    <row r="865" spans="2:65" s="1" customFormat="1" ht="28.8">
      <c r="B865" s="32"/>
      <c r="D865" s="151" t="s">
        <v>359</v>
      </c>
      <c r="F865" s="152" t="s">
        <v>2100</v>
      </c>
      <c r="I865" s="153"/>
      <c r="L865" s="32"/>
      <c r="M865" s="154"/>
      <c r="T865" s="56"/>
      <c r="AT865" s="17" t="s">
        <v>359</v>
      </c>
      <c r="AU865" s="17" t="s">
        <v>86</v>
      </c>
    </row>
    <row r="866" spans="2:65" s="12" customFormat="1" ht="20.399999999999999">
      <c r="B866" s="155"/>
      <c r="D866" s="151" t="s">
        <v>361</v>
      </c>
      <c r="E866" s="156" t="s">
        <v>1</v>
      </c>
      <c r="F866" s="157" t="s">
        <v>2101</v>
      </c>
      <c r="H866" s="158">
        <v>639.20000000000005</v>
      </c>
      <c r="I866" s="159"/>
      <c r="L866" s="155"/>
      <c r="M866" s="160"/>
      <c r="T866" s="161"/>
      <c r="AT866" s="156" t="s">
        <v>361</v>
      </c>
      <c r="AU866" s="156" t="s">
        <v>86</v>
      </c>
      <c r="AV866" s="12" t="s">
        <v>86</v>
      </c>
      <c r="AW866" s="12" t="s">
        <v>32</v>
      </c>
      <c r="AX866" s="12" t="s">
        <v>76</v>
      </c>
      <c r="AY866" s="156" t="s">
        <v>350</v>
      </c>
    </row>
    <row r="867" spans="2:65" s="12" customFormat="1" ht="20.399999999999999">
      <c r="B867" s="155"/>
      <c r="D867" s="151" t="s">
        <v>361</v>
      </c>
      <c r="E867" s="156" t="s">
        <v>1</v>
      </c>
      <c r="F867" s="157" t="s">
        <v>2083</v>
      </c>
      <c r="H867" s="158">
        <v>205.934</v>
      </c>
      <c r="I867" s="159"/>
      <c r="L867" s="155"/>
      <c r="M867" s="160"/>
      <c r="T867" s="161"/>
      <c r="AT867" s="156" t="s">
        <v>361</v>
      </c>
      <c r="AU867" s="156" t="s">
        <v>86</v>
      </c>
      <c r="AV867" s="12" t="s">
        <v>86</v>
      </c>
      <c r="AW867" s="12" t="s">
        <v>32</v>
      </c>
      <c r="AX867" s="12" t="s">
        <v>76</v>
      </c>
      <c r="AY867" s="156" t="s">
        <v>350</v>
      </c>
    </row>
    <row r="868" spans="2:65" s="13" customFormat="1" ht="10.199999999999999">
      <c r="B868" s="162"/>
      <c r="D868" s="151" t="s">
        <v>361</v>
      </c>
      <c r="E868" s="163" t="s">
        <v>1</v>
      </c>
      <c r="F868" s="164" t="s">
        <v>364</v>
      </c>
      <c r="H868" s="165">
        <v>845.13400000000001</v>
      </c>
      <c r="I868" s="166"/>
      <c r="L868" s="162"/>
      <c r="M868" s="167"/>
      <c r="T868" s="168"/>
      <c r="AT868" s="163" t="s">
        <v>361</v>
      </c>
      <c r="AU868" s="163" t="s">
        <v>86</v>
      </c>
      <c r="AV868" s="13" t="s">
        <v>357</v>
      </c>
      <c r="AW868" s="13" t="s">
        <v>32</v>
      </c>
      <c r="AX868" s="13" t="s">
        <v>84</v>
      </c>
      <c r="AY868" s="163" t="s">
        <v>350</v>
      </c>
    </row>
    <row r="869" spans="2:65" s="1" customFormat="1" ht="24.15" customHeight="1">
      <c r="B869" s="32"/>
      <c r="C869" s="138" t="s">
        <v>2102</v>
      </c>
      <c r="D869" s="138" t="s">
        <v>352</v>
      </c>
      <c r="E869" s="139" t="s">
        <v>2103</v>
      </c>
      <c r="F869" s="140" t="s">
        <v>2104</v>
      </c>
      <c r="G869" s="141" t="s">
        <v>355</v>
      </c>
      <c r="H869" s="142">
        <v>172.83500000000001</v>
      </c>
      <c r="I869" s="143"/>
      <c r="J869" s="144">
        <f>ROUND(I869*H869,2)</f>
        <v>0</v>
      </c>
      <c r="K869" s="140" t="s">
        <v>356</v>
      </c>
      <c r="L869" s="32"/>
      <c r="M869" s="145" t="s">
        <v>1</v>
      </c>
      <c r="N869" s="146" t="s">
        <v>41</v>
      </c>
      <c r="P869" s="147">
        <f>O869*H869</f>
        <v>0</v>
      </c>
      <c r="Q869" s="147">
        <v>1.7330000000000002E-2</v>
      </c>
      <c r="R869" s="147">
        <f>Q869*H869</f>
        <v>2.9952305500000005</v>
      </c>
      <c r="S869" s="147">
        <v>0</v>
      </c>
      <c r="T869" s="148">
        <f>S869*H869</f>
        <v>0</v>
      </c>
      <c r="AR869" s="149" t="s">
        <v>357</v>
      </c>
      <c r="AT869" s="149" t="s">
        <v>352</v>
      </c>
      <c r="AU869" s="149" t="s">
        <v>86</v>
      </c>
      <c r="AY869" s="17" t="s">
        <v>350</v>
      </c>
      <c r="BE869" s="150">
        <f>IF(N869="základní",J869,0)</f>
        <v>0</v>
      </c>
      <c r="BF869" s="150">
        <f>IF(N869="snížená",J869,0)</f>
        <v>0</v>
      </c>
      <c r="BG869" s="150">
        <f>IF(N869="zákl. přenesená",J869,0)</f>
        <v>0</v>
      </c>
      <c r="BH869" s="150">
        <f>IF(N869="sníž. přenesená",J869,0)</f>
        <v>0</v>
      </c>
      <c r="BI869" s="150">
        <f>IF(N869="nulová",J869,0)</f>
        <v>0</v>
      </c>
      <c r="BJ869" s="17" t="s">
        <v>84</v>
      </c>
      <c r="BK869" s="150">
        <f>ROUND(I869*H869,2)</f>
        <v>0</v>
      </c>
      <c r="BL869" s="17" t="s">
        <v>357</v>
      </c>
      <c r="BM869" s="149" t="s">
        <v>2105</v>
      </c>
    </row>
    <row r="870" spans="2:65" s="1" customFormat="1" ht="28.8">
      <c r="B870" s="32"/>
      <c r="D870" s="151" t="s">
        <v>359</v>
      </c>
      <c r="F870" s="152" t="s">
        <v>2100</v>
      </c>
      <c r="I870" s="153"/>
      <c r="L870" s="32"/>
      <c r="M870" s="154"/>
      <c r="T870" s="56"/>
      <c r="AT870" s="17" t="s">
        <v>359</v>
      </c>
      <c r="AU870" s="17" t="s">
        <v>86</v>
      </c>
    </row>
    <row r="871" spans="2:65" s="12" customFormat="1" ht="20.399999999999999">
      <c r="B871" s="155"/>
      <c r="D871" s="151" t="s">
        <v>361</v>
      </c>
      <c r="E871" s="156" t="s">
        <v>1163</v>
      </c>
      <c r="F871" s="157" t="s">
        <v>2106</v>
      </c>
      <c r="H871" s="158">
        <v>27.975000000000001</v>
      </c>
      <c r="I871" s="159"/>
      <c r="L871" s="155"/>
      <c r="M871" s="160"/>
      <c r="T871" s="161"/>
      <c r="AT871" s="156" t="s">
        <v>361</v>
      </c>
      <c r="AU871" s="156" t="s">
        <v>86</v>
      </c>
      <c r="AV871" s="12" t="s">
        <v>86</v>
      </c>
      <c r="AW871" s="12" t="s">
        <v>32</v>
      </c>
      <c r="AX871" s="12" t="s">
        <v>76</v>
      </c>
      <c r="AY871" s="156" t="s">
        <v>350</v>
      </c>
    </row>
    <row r="872" spans="2:65" s="12" customFormat="1" ht="10.199999999999999">
      <c r="B872" s="155"/>
      <c r="D872" s="151" t="s">
        <v>361</v>
      </c>
      <c r="E872" s="156" t="s">
        <v>1</v>
      </c>
      <c r="F872" s="157" t="s">
        <v>2090</v>
      </c>
      <c r="H872" s="158">
        <v>144.86000000000001</v>
      </c>
      <c r="I872" s="159"/>
      <c r="L872" s="155"/>
      <c r="M872" s="160"/>
      <c r="T872" s="161"/>
      <c r="AT872" s="156" t="s">
        <v>361</v>
      </c>
      <c r="AU872" s="156" t="s">
        <v>86</v>
      </c>
      <c r="AV872" s="12" t="s">
        <v>86</v>
      </c>
      <c r="AW872" s="12" t="s">
        <v>32</v>
      </c>
      <c r="AX872" s="12" t="s">
        <v>76</v>
      </c>
      <c r="AY872" s="156" t="s">
        <v>350</v>
      </c>
    </row>
    <row r="873" spans="2:65" s="13" customFormat="1" ht="10.199999999999999">
      <c r="B873" s="162"/>
      <c r="D873" s="151" t="s">
        <v>361</v>
      </c>
      <c r="E873" s="163" t="s">
        <v>1</v>
      </c>
      <c r="F873" s="164" t="s">
        <v>364</v>
      </c>
      <c r="H873" s="165">
        <v>172.83500000000001</v>
      </c>
      <c r="I873" s="166"/>
      <c r="L873" s="162"/>
      <c r="M873" s="167"/>
      <c r="T873" s="168"/>
      <c r="AT873" s="163" t="s">
        <v>361</v>
      </c>
      <c r="AU873" s="163" t="s">
        <v>86</v>
      </c>
      <c r="AV873" s="13" t="s">
        <v>357</v>
      </c>
      <c r="AW873" s="13" t="s">
        <v>32</v>
      </c>
      <c r="AX873" s="13" t="s">
        <v>84</v>
      </c>
      <c r="AY873" s="163" t="s">
        <v>350</v>
      </c>
    </row>
    <row r="874" spans="2:65" s="1" customFormat="1" ht="24.15" customHeight="1">
      <c r="B874" s="32"/>
      <c r="C874" s="138" t="s">
        <v>2107</v>
      </c>
      <c r="D874" s="138" t="s">
        <v>352</v>
      </c>
      <c r="E874" s="139" t="s">
        <v>2108</v>
      </c>
      <c r="F874" s="140" t="s">
        <v>2109</v>
      </c>
      <c r="G874" s="141" t="s">
        <v>355</v>
      </c>
      <c r="H874" s="142">
        <v>98.352000000000004</v>
      </c>
      <c r="I874" s="143"/>
      <c r="J874" s="144">
        <f>ROUND(I874*H874,2)</f>
        <v>0</v>
      </c>
      <c r="K874" s="140" t="s">
        <v>356</v>
      </c>
      <c r="L874" s="32"/>
      <c r="M874" s="145" t="s">
        <v>1</v>
      </c>
      <c r="N874" s="146" t="s">
        <v>41</v>
      </c>
      <c r="P874" s="147">
        <f>O874*H874</f>
        <v>0</v>
      </c>
      <c r="Q874" s="147">
        <v>1.7330000000000002E-2</v>
      </c>
      <c r="R874" s="147">
        <f>Q874*H874</f>
        <v>1.7044401600000003</v>
      </c>
      <c r="S874" s="147">
        <v>0</v>
      </c>
      <c r="T874" s="148">
        <f>S874*H874</f>
        <v>0</v>
      </c>
      <c r="AR874" s="149" t="s">
        <v>357</v>
      </c>
      <c r="AT874" s="149" t="s">
        <v>352</v>
      </c>
      <c r="AU874" s="149" t="s">
        <v>86</v>
      </c>
      <c r="AY874" s="17" t="s">
        <v>350</v>
      </c>
      <c r="BE874" s="150">
        <f>IF(N874="základní",J874,0)</f>
        <v>0</v>
      </c>
      <c r="BF874" s="150">
        <f>IF(N874="snížená",J874,0)</f>
        <v>0</v>
      </c>
      <c r="BG874" s="150">
        <f>IF(N874="zákl. přenesená",J874,0)</f>
        <v>0</v>
      </c>
      <c r="BH874" s="150">
        <f>IF(N874="sníž. přenesená",J874,0)</f>
        <v>0</v>
      </c>
      <c r="BI874" s="150">
        <f>IF(N874="nulová",J874,0)</f>
        <v>0</v>
      </c>
      <c r="BJ874" s="17" t="s">
        <v>84</v>
      </c>
      <c r="BK874" s="150">
        <f>ROUND(I874*H874,2)</f>
        <v>0</v>
      </c>
      <c r="BL874" s="17" t="s">
        <v>357</v>
      </c>
      <c r="BM874" s="149" t="s">
        <v>2110</v>
      </c>
    </row>
    <row r="875" spans="2:65" s="1" customFormat="1" ht="28.8">
      <c r="B875" s="32"/>
      <c r="D875" s="151" t="s">
        <v>359</v>
      </c>
      <c r="F875" s="152" t="s">
        <v>2111</v>
      </c>
      <c r="I875" s="153"/>
      <c r="L875" s="32"/>
      <c r="M875" s="154"/>
      <c r="T875" s="56"/>
      <c r="AT875" s="17" t="s">
        <v>359</v>
      </c>
      <c r="AU875" s="17" t="s">
        <v>86</v>
      </c>
    </row>
    <row r="876" spans="2:65" s="12" customFormat="1" ht="30.6">
      <c r="B876" s="155"/>
      <c r="D876" s="151" t="s">
        <v>361</v>
      </c>
      <c r="E876" s="156" t="s">
        <v>1</v>
      </c>
      <c r="F876" s="157" t="s">
        <v>2112</v>
      </c>
      <c r="H876" s="158">
        <v>47.545999999999999</v>
      </c>
      <c r="I876" s="159"/>
      <c r="L876" s="155"/>
      <c r="M876" s="160"/>
      <c r="T876" s="161"/>
      <c r="AT876" s="156" t="s">
        <v>361</v>
      </c>
      <c r="AU876" s="156" t="s">
        <v>86</v>
      </c>
      <c r="AV876" s="12" t="s">
        <v>86</v>
      </c>
      <c r="AW876" s="12" t="s">
        <v>32</v>
      </c>
      <c r="AX876" s="12" t="s">
        <v>76</v>
      </c>
      <c r="AY876" s="156" t="s">
        <v>350</v>
      </c>
    </row>
    <row r="877" spans="2:65" s="12" customFormat="1" ht="20.399999999999999">
      <c r="B877" s="155"/>
      <c r="D877" s="151" t="s">
        <v>361</v>
      </c>
      <c r="E877" s="156" t="s">
        <v>1</v>
      </c>
      <c r="F877" s="157" t="s">
        <v>2113</v>
      </c>
      <c r="H877" s="158">
        <v>29.623000000000001</v>
      </c>
      <c r="I877" s="159"/>
      <c r="L877" s="155"/>
      <c r="M877" s="160"/>
      <c r="T877" s="161"/>
      <c r="AT877" s="156" t="s">
        <v>361</v>
      </c>
      <c r="AU877" s="156" t="s">
        <v>86</v>
      </c>
      <c r="AV877" s="12" t="s">
        <v>86</v>
      </c>
      <c r="AW877" s="12" t="s">
        <v>32</v>
      </c>
      <c r="AX877" s="12" t="s">
        <v>76</v>
      </c>
      <c r="AY877" s="156" t="s">
        <v>350</v>
      </c>
    </row>
    <row r="878" spans="2:65" s="15" customFormat="1" ht="10.199999999999999">
      <c r="B878" s="175"/>
      <c r="D878" s="151" t="s">
        <v>361</v>
      </c>
      <c r="E878" s="176" t="s">
        <v>1165</v>
      </c>
      <c r="F878" s="177" t="s">
        <v>755</v>
      </c>
      <c r="H878" s="178">
        <v>77.168999999999997</v>
      </c>
      <c r="I878" s="179"/>
      <c r="L878" s="175"/>
      <c r="M878" s="180"/>
      <c r="T878" s="181"/>
      <c r="AT878" s="176" t="s">
        <v>361</v>
      </c>
      <c r="AU878" s="176" t="s">
        <v>86</v>
      </c>
      <c r="AV878" s="15" t="s">
        <v>371</v>
      </c>
      <c r="AW878" s="15" t="s">
        <v>32</v>
      </c>
      <c r="AX878" s="15" t="s">
        <v>76</v>
      </c>
      <c r="AY878" s="176" t="s">
        <v>350</v>
      </c>
    </row>
    <row r="879" spans="2:65" s="12" customFormat="1" ht="30.6">
      <c r="B879" s="155"/>
      <c r="D879" s="151" t="s">
        <v>361</v>
      </c>
      <c r="E879" s="156" t="s">
        <v>1159</v>
      </c>
      <c r="F879" s="157" t="s">
        <v>2114</v>
      </c>
      <c r="H879" s="158">
        <v>11.779</v>
      </c>
      <c r="I879" s="159"/>
      <c r="L879" s="155"/>
      <c r="M879" s="160"/>
      <c r="T879" s="161"/>
      <c r="AT879" s="156" t="s">
        <v>361</v>
      </c>
      <c r="AU879" s="156" t="s">
        <v>86</v>
      </c>
      <c r="AV879" s="12" t="s">
        <v>86</v>
      </c>
      <c r="AW879" s="12" t="s">
        <v>32</v>
      </c>
      <c r="AX879" s="12" t="s">
        <v>76</v>
      </c>
      <c r="AY879" s="156" t="s">
        <v>350</v>
      </c>
    </row>
    <row r="880" spans="2:65" s="12" customFormat="1" ht="20.399999999999999">
      <c r="B880" s="155"/>
      <c r="D880" s="151" t="s">
        <v>361</v>
      </c>
      <c r="E880" s="156" t="s">
        <v>1161</v>
      </c>
      <c r="F880" s="157" t="s">
        <v>2115</v>
      </c>
      <c r="H880" s="158">
        <v>0.29299999999999998</v>
      </c>
      <c r="I880" s="159"/>
      <c r="L880" s="155"/>
      <c r="M880" s="160"/>
      <c r="T880" s="161"/>
      <c r="AT880" s="156" t="s">
        <v>361</v>
      </c>
      <c r="AU880" s="156" t="s">
        <v>86</v>
      </c>
      <c r="AV880" s="12" t="s">
        <v>86</v>
      </c>
      <c r="AW880" s="12" t="s">
        <v>32</v>
      </c>
      <c r="AX880" s="12" t="s">
        <v>76</v>
      </c>
      <c r="AY880" s="156" t="s">
        <v>350</v>
      </c>
    </row>
    <row r="881" spans="2:65" s="12" customFormat="1" ht="20.399999999999999">
      <c r="B881" s="155"/>
      <c r="D881" s="151" t="s">
        <v>361</v>
      </c>
      <c r="E881" s="156" t="s">
        <v>1171</v>
      </c>
      <c r="F881" s="157" t="s">
        <v>2116</v>
      </c>
      <c r="H881" s="158">
        <v>9.1110000000000007</v>
      </c>
      <c r="I881" s="159"/>
      <c r="L881" s="155"/>
      <c r="M881" s="160"/>
      <c r="T881" s="161"/>
      <c r="AT881" s="156" t="s">
        <v>361</v>
      </c>
      <c r="AU881" s="156" t="s">
        <v>86</v>
      </c>
      <c r="AV881" s="12" t="s">
        <v>86</v>
      </c>
      <c r="AW881" s="12" t="s">
        <v>32</v>
      </c>
      <c r="AX881" s="12" t="s">
        <v>76</v>
      </c>
      <c r="AY881" s="156" t="s">
        <v>350</v>
      </c>
    </row>
    <row r="882" spans="2:65" s="13" customFormat="1" ht="10.199999999999999">
      <c r="B882" s="162"/>
      <c r="D882" s="151" t="s">
        <v>361</v>
      </c>
      <c r="E882" s="163" t="s">
        <v>1</v>
      </c>
      <c r="F882" s="164" t="s">
        <v>364</v>
      </c>
      <c r="H882" s="165">
        <v>98.352000000000004</v>
      </c>
      <c r="I882" s="166"/>
      <c r="L882" s="162"/>
      <c r="M882" s="167"/>
      <c r="T882" s="168"/>
      <c r="AT882" s="163" t="s">
        <v>361</v>
      </c>
      <c r="AU882" s="163" t="s">
        <v>86</v>
      </c>
      <c r="AV882" s="13" t="s">
        <v>357</v>
      </c>
      <c r="AW882" s="13" t="s">
        <v>32</v>
      </c>
      <c r="AX882" s="13" t="s">
        <v>84</v>
      </c>
      <c r="AY882" s="163" t="s">
        <v>350</v>
      </c>
    </row>
    <row r="883" spans="2:65" s="1" customFormat="1" ht="24.15" customHeight="1">
      <c r="B883" s="32"/>
      <c r="C883" s="138" t="s">
        <v>2117</v>
      </c>
      <c r="D883" s="138" t="s">
        <v>352</v>
      </c>
      <c r="E883" s="139" t="s">
        <v>2118</v>
      </c>
      <c r="F883" s="140" t="s">
        <v>2119</v>
      </c>
      <c r="G883" s="141" t="s">
        <v>355</v>
      </c>
      <c r="H883" s="142">
        <v>59.69</v>
      </c>
      <c r="I883" s="143"/>
      <c r="J883" s="144">
        <f>ROUND(I883*H883,2)</f>
        <v>0</v>
      </c>
      <c r="K883" s="140" t="s">
        <v>356</v>
      </c>
      <c r="L883" s="32"/>
      <c r="M883" s="145" t="s">
        <v>1</v>
      </c>
      <c r="N883" s="146" t="s">
        <v>41</v>
      </c>
      <c r="P883" s="147">
        <f>O883*H883</f>
        <v>0</v>
      </c>
      <c r="Q883" s="147">
        <v>1.7330000000000002E-2</v>
      </c>
      <c r="R883" s="147">
        <f>Q883*H883</f>
        <v>1.0344277</v>
      </c>
      <c r="S883" s="147">
        <v>0</v>
      </c>
      <c r="T883" s="148">
        <f>S883*H883</f>
        <v>0</v>
      </c>
      <c r="AR883" s="149" t="s">
        <v>357</v>
      </c>
      <c r="AT883" s="149" t="s">
        <v>352</v>
      </c>
      <c r="AU883" s="149" t="s">
        <v>86</v>
      </c>
      <c r="AY883" s="17" t="s">
        <v>350</v>
      </c>
      <c r="BE883" s="150">
        <f>IF(N883="základní",J883,0)</f>
        <v>0</v>
      </c>
      <c r="BF883" s="150">
        <f>IF(N883="snížená",J883,0)</f>
        <v>0</v>
      </c>
      <c r="BG883" s="150">
        <f>IF(N883="zákl. přenesená",J883,0)</f>
        <v>0</v>
      </c>
      <c r="BH883" s="150">
        <f>IF(N883="sníž. přenesená",J883,0)</f>
        <v>0</v>
      </c>
      <c r="BI883" s="150">
        <f>IF(N883="nulová",J883,0)</f>
        <v>0</v>
      </c>
      <c r="BJ883" s="17" t="s">
        <v>84</v>
      </c>
      <c r="BK883" s="150">
        <f>ROUND(I883*H883,2)</f>
        <v>0</v>
      </c>
      <c r="BL883" s="17" t="s">
        <v>357</v>
      </c>
      <c r="BM883" s="149" t="s">
        <v>2120</v>
      </c>
    </row>
    <row r="884" spans="2:65" s="1" customFormat="1" ht="38.4">
      <c r="B884" s="32"/>
      <c r="D884" s="151" t="s">
        <v>359</v>
      </c>
      <c r="F884" s="152" t="s">
        <v>2121</v>
      </c>
      <c r="I884" s="153"/>
      <c r="L884" s="32"/>
      <c r="M884" s="154"/>
      <c r="T884" s="56"/>
      <c r="AT884" s="17" t="s">
        <v>359</v>
      </c>
      <c r="AU884" s="17" t="s">
        <v>86</v>
      </c>
    </row>
    <row r="885" spans="2:65" s="12" customFormat="1" ht="20.399999999999999">
      <c r="B885" s="155"/>
      <c r="D885" s="151" t="s">
        <v>361</v>
      </c>
      <c r="E885" s="156" t="s">
        <v>1169</v>
      </c>
      <c r="F885" s="157" t="s">
        <v>2122</v>
      </c>
      <c r="H885" s="158">
        <v>59.69</v>
      </c>
      <c r="I885" s="159"/>
      <c r="L885" s="155"/>
      <c r="M885" s="160"/>
      <c r="T885" s="161"/>
      <c r="AT885" s="156" t="s">
        <v>361</v>
      </c>
      <c r="AU885" s="156" t="s">
        <v>86</v>
      </c>
      <c r="AV885" s="12" t="s">
        <v>86</v>
      </c>
      <c r="AW885" s="12" t="s">
        <v>32</v>
      </c>
      <c r="AX885" s="12" t="s">
        <v>84</v>
      </c>
      <c r="AY885" s="156" t="s">
        <v>350</v>
      </c>
    </row>
    <row r="886" spans="2:65" s="1" customFormat="1" ht="24.15" customHeight="1">
      <c r="B886" s="32"/>
      <c r="C886" s="138" t="s">
        <v>2123</v>
      </c>
      <c r="D886" s="138" t="s">
        <v>352</v>
      </c>
      <c r="E886" s="139" t="s">
        <v>2124</v>
      </c>
      <c r="F886" s="140" t="s">
        <v>2125</v>
      </c>
      <c r="G886" s="141" t="s">
        <v>355</v>
      </c>
      <c r="H886" s="142">
        <v>382.14499999999998</v>
      </c>
      <c r="I886" s="143"/>
      <c r="J886" s="144">
        <f>ROUND(I886*H886,2)</f>
        <v>0</v>
      </c>
      <c r="K886" s="140" t="s">
        <v>1</v>
      </c>
      <c r="L886" s="32"/>
      <c r="M886" s="145" t="s">
        <v>1</v>
      </c>
      <c r="N886" s="146" t="s">
        <v>41</v>
      </c>
      <c r="P886" s="147">
        <f>O886*H886</f>
        <v>0</v>
      </c>
      <c r="Q886" s="147">
        <v>1.7330000000000002E-2</v>
      </c>
      <c r="R886" s="147">
        <f>Q886*H886</f>
        <v>6.6225728500000001</v>
      </c>
      <c r="S886" s="147">
        <v>0</v>
      </c>
      <c r="T886" s="148">
        <f>S886*H886</f>
        <v>0</v>
      </c>
      <c r="AR886" s="149" t="s">
        <v>357</v>
      </c>
      <c r="AT886" s="149" t="s">
        <v>352</v>
      </c>
      <c r="AU886" s="149" t="s">
        <v>86</v>
      </c>
      <c r="AY886" s="17" t="s">
        <v>350</v>
      </c>
      <c r="BE886" s="150">
        <f>IF(N886="základní",J886,0)</f>
        <v>0</v>
      </c>
      <c r="BF886" s="150">
        <f>IF(N886="snížená",J886,0)</f>
        <v>0</v>
      </c>
      <c r="BG886" s="150">
        <f>IF(N886="zákl. přenesená",J886,0)</f>
        <v>0</v>
      </c>
      <c r="BH886" s="150">
        <f>IF(N886="sníž. přenesená",J886,0)</f>
        <v>0</v>
      </c>
      <c r="BI886" s="150">
        <f>IF(N886="nulová",J886,0)</f>
        <v>0</v>
      </c>
      <c r="BJ886" s="17" t="s">
        <v>84</v>
      </c>
      <c r="BK886" s="150">
        <f>ROUND(I886*H886,2)</f>
        <v>0</v>
      </c>
      <c r="BL886" s="17" t="s">
        <v>357</v>
      </c>
      <c r="BM886" s="149" t="s">
        <v>2126</v>
      </c>
    </row>
    <row r="887" spans="2:65" s="1" customFormat="1" ht="28.8">
      <c r="B887" s="32"/>
      <c r="D887" s="151" t="s">
        <v>359</v>
      </c>
      <c r="F887" s="152" t="s">
        <v>2111</v>
      </c>
      <c r="I887" s="153"/>
      <c r="L887" s="32"/>
      <c r="M887" s="154"/>
      <c r="T887" s="56"/>
      <c r="AT887" s="17" t="s">
        <v>359</v>
      </c>
      <c r="AU887" s="17" t="s">
        <v>86</v>
      </c>
    </row>
    <row r="888" spans="2:65" s="12" customFormat="1" ht="10.199999999999999">
      <c r="B888" s="155"/>
      <c r="D888" s="151" t="s">
        <v>361</v>
      </c>
      <c r="E888" s="156" t="s">
        <v>1</v>
      </c>
      <c r="F888" s="157" t="s">
        <v>2127</v>
      </c>
      <c r="H888" s="158">
        <v>382.14499999999998</v>
      </c>
      <c r="I888" s="159"/>
      <c r="L888" s="155"/>
      <c r="M888" s="160"/>
      <c r="T888" s="161"/>
      <c r="AT888" s="156" t="s">
        <v>361</v>
      </c>
      <c r="AU888" s="156" t="s">
        <v>86</v>
      </c>
      <c r="AV888" s="12" t="s">
        <v>86</v>
      </c>
      <c r="AW888" s="12" t="s">
        <v>32</v>
      </c>
      <c r="AX888" s="12" t="s">
        <v>84</v>
      </c>
      <c r="AY888" s="156" t="s">
        <v>350</v>
      </c>
    </row>
    <row r="889" spans="2:65" s="1" customFormat="1" ht="24.15" customHeight="1">
      <c r="B889" s="32"/>
      <c r="C889" s="138" t="s">
        <v>2128</v>
      </c>
      <c r="D889" s="138" t="s">
        <v>352</v>
      </c>
      <c r="E889" s="139" t="s">
        <v>2129</v>
      </c>
      <c r="F889" s="140" t="s">
        <v>2130</v>
      </c>
      <c r="G889" s="141" t="s">
        <v>355</v>
      </c>
      <c r="H889" s="142">
        <v>585.05200000000002</v>
      </c>
      <c r="I889" s="143"/>
      <c r="J889" s="144">
        <f>ROUND(I889*H889,2)</f>
        <v>0</v>
      </c>
      <c r="K889" s="140" t="s">
        <v>356</v>
      </c>
      <c r="L889" s="32"/>
      <c r="M889" s="145" t="s">
        <v>1</v>
      </c>
      <c r="N889" s="146" t="s">
        <v>41</v>
      </c>
      <c r="P889" s="147">
        <f>O889*H889</f>
        <v>0</v>
      </c>
      <c r="Q889" s="147">
        <v>7.3499999999999998E-3</v>
      </c>
      <c r="R889" s="147">
        <f>Q889*H889</f>
        <v>4.3001322000000002</v>
      </c>
      <c r="S889" s="147">
        <v>0</v>
      </c>
      <c r="T889" s="148">
        <f>S889*H889</f>
        <v>0</v>
      </c>
      <c r="AR889" s="149" t="s">
        <v>357</v>
      </c>
      <c r="AT889" s="149" t="s">
        <v>352</v>
      </c>
      <c r="AU889" s="149" t="s">
        <v>86</v>
      </c>
      <c r="AY889" s="17" t="s">
        <v>350</v>
      </c>
      <c r="BE889" s="150">
        <f>IF(N889="základní",J889,0)</f>
        <v>0</v>
      </c>
      <c r="BF889" s="150">
        <f>IF(N889="snížená",J889,0)</f>
        <v>0</v>
      </c>
      <c r="BG889" s="150">
        <f>IF(N889="zákl. přenesená",J889,0)</f>
        <v>0</v>
      </c>
      <c r="BH889" s="150">
        <f>IF(N889="sníž. přenesená",J889,0)</f>
        <v>0</v>
      </c>
      <c r="BI889" s="150">
        <f>IF(N889="nulová",J889,0)</f>
        <v>0</v>
      </c>
      <c r="BJ889" s="17" t="s">
        <v>84</v>
      </c>
      <c r="BK889" s="150">
        <f>ROUND(I889*H889,2)</f>
        <v>0</v>
      </c>
      <c r="BL889" s="17" t="s">
        <v>357</v>
      </c>
      <c r="BM889" s="149" t="s">
        <v>2131</v>
      </c>
    </row>
    <row r="890" spans="2:65" s="1" customFormat="1" ht="28.8">
      <c r="B890" s="32"/>
      <c r="D890" s="151" t="s">
        <v>359</v>
      </c>
      <c r="F890" s="152" t="s">
        <v>2132</v>
      </c>
      <c r="I890" s="153"/>
      <c r="L890" s="32"/>
      <c r="M890" s="154"/>
      <c r="T890" s="56"/>
      <c r="AT890" s="17" t="s">
        <v>359</v>
      </c>
      <c r="AU890" s="17" t="s">
        <v>86</v>
      </c>
    </row>
    <row r="891" spans="2:65" s="12" customFormat="1" ht="20.399999999999999">
      <c r="B891" s="155"/>
      <c r="D891" s="151" t="s">
        <v>361</v>
      </c>
      <c r="E891" s="156" t="s">
        <v>1</v>
      </c>
      <c r="F891" s="157" t="s">
        <v>2133</v>
      </c>
      <c r="H891" s="158">
        <v>308.67599999999999</v>
      </c>
      <c r="I891" s="159"/>
      <c r="L891" s="155"/>
      <c r="M891" s="160"/>
      <c r="T891" s="161"/>
      <c r="AT891" s="156" t="s">
        <v>361</v>
      </c>
      <c r="AU891" s="156" t="s">
        <v>86</v>
      </c>
      <c r="AV891" s="12" t="s">
        <v>86</v>
      </c>
      <c r="AW891" s="12" t="s">
        <v>32</v>
      </c>
      <c r="AX891" s="12" t="s">
        <v>76</v>
      </c>
      <c r="AY891" s="156" t="s">
        <v>350</v>
      </c>
    </row>
    <row r="892" spans="2:65" s="12" customFormat="1" ht="20.399999999999999">
      <c r="B892" s="155"/>
      <c r="D892" s="151" t="s">
        <v>361</v>
      </c>
      <c r="E892" s="156" t="s">
        <v>1</v>
      </c>
      <c r="F892" s="157" t="s">
        <v>2134</v>
      </c>
      <c r="H892" s="158">
        <v>1.1719999999999999</v>
      </c>
      <c r="I892" s="159"/>
      <c r="L892" s="155"/>
      <c r="M892" s="160"/>
      <c r="T892" s="161"/>
      <c r="AT892" s="156" t="s">
        <v>361</v>
      </c>
      <c r="AU892" s="156" t="s">
        <v>86</v>
      </c>
      <c r="AV892" s="12" t="s">
        <v>86</v>
      </c>
      <c r="AW892" s="12" t="s">
        <v>32</v>
      </c>
      <c r="AX892" s="12" t="s">
        <v>76</v>
      </c>
      <c r="AY892" s="156" t="s">
        <v>350</v>
      </c>
    </row>
    <row r="893" spans="2:65" s="12" customFormat="1" ht="20.399999999999999">
      <c r="B893" s="155"/>
      <c r="D893" s="151" t="s">
        <v>361</v>
      </c>
      <c r="E893" s="156" t="s">
        <v>1</v>
      </c>
      <c r="F893" s="157" t="s">
        <v>2135</v>
      </c>
      <c r="H893" s="158">
        <v>238.76</v>
      </c>
      <c r="I893" s="159"/>
      <c r="L893" s="155"/>
      <c r="M893" s="160"/>
      <c r="T893" s="161"/>
      <c r="AT893" s="156" t="s">
        <v>361</v>
      </c>
      <c r="AU893" s="156" t="s">
        <v>86</v>
      </c>
      <c r="AV893" s="12" t="s">
        <v>86</v>
      </c>
      <c r="AW893" s="12" t="s">
        <v>32</v>
      </c>
      <c r="AX893" s="12" t="s">
        <v>76</v>
      </c>
      <c r="AY893" s="156" t="s">
        <v>350</v>
      </c>
    </row>
    <row r="894" spans="2:65" s="12" customFormat="1" ht="20.399999999999999">
      <c r="B894" s="155"/>
      <c r="D894" s="151" t="s">
        <v>361</v>
      </c>
      <c r="E894" s="156" t="s">
        <v>1</v>
      </c>
      <c r="F894" s="157" t="s">
        <v>2136</v>
      </c>
      <c r="H894" s="158">
        <v>36.444000000000003</v>
      </c>
      <c r="I894" s="159"/>
      <c r="L894" s="155"/>
      <c r="M894" s="160"/>
      <c r="T894" s="161"/>
      <c r="AT894" s="156" t="s">
        <v>361</v>
      </c>
      <c r="AU894" s="156" t="s">
        <v>86</v>
      </c>
      <c r="AV894" s="12" t="s">
        <v>86</v>
      </c>
      <c r="AW894" s="12" t="s">
        <v>32</v>
      </c>
      <c r="AX894" s="12" t="s">
        <v>76</v>
      </c>
      <c r="AY894" s="156" t="s">
        <v>350</v>
      </c>
    </row>
    <row r="895" spans="2:65" s="13" customFormat="1" ht="10.199999999999999">
      <c r="B895" s="162"/>
      <c r="D895" s="151" t="s">
        <v>361</v>
      </c>
      <c r="E895" s="163" t="s">
        <v>1</v>
      </c>
      <c r="F895" s="164" t="s">
        <v>364</v>
      </c>
      <c r="H895" s="165">
        <v>585.05200000000002</v>
      </c>
      <c r="I895" s="166"/>
      <c r="L895" s="162"/>
      <c r="M895" s="167"/>
      <c r="T895" s="168"/>
      <c r="AT895" s="163" t="s">
        <v>361</v>
      </c>
      <c r="AU895" s="163" t="s">
        <v>86</v>
      </c>
      <c r="AV895" s="13" t="s">
        <v>357</v>
      </c>
      <c r="AW895" s="13" t="s">
        <v>32</v>
      </c>
      <c r="AX895" s="13" t="s">
        <v>84</v>
      </c>
      <c r="AY895" s="163" t="s">
        <v>350</v>
      </c>
    </row>
    <row r="896" spans="2:65" s="1" customFormat="1" ht="24.15" customHeight="1">
      <c r="B896" s="32"/>
      <c r="C896" s="138" t="s">
        <v>2137</v>
      </c>
      <c r="D896" s="138" t="s">
        <v>352</v>
      </c>
      <c r="E896" s="139" t="s">
        <v>2138</v>
      </c>
      <c r="F896" s="140" t="s">
        <v>2139</v>
      </c>
      <c r="G896" s="141" t="s">
        <v>355</v>
      </c>
      <c r="H896" s="142">
        <v>1450.74</v>
      </c>
      <c r="I896" s="143"/>
      <c r="J896" s="144">
        <f>ROUND(I896*H896,2)</f>
        <v>0</v>
      </c>
      <c r="K896" s="140" t="s">
        <v>356</v>
      </c>
      <c r="L896" s="32"/>
      <c r="M896" s="145" t="s">
        <v>1</v>
      </c>
      <c r="N896" s="146" t="s">
        <v>41</v>
      </c>
      <c r="P896" s="147">
        <f>O896*H896</f>
        <v>0</v>
      </c>
      <c r="Q896" s="147">
        <v>2.5999999999999998E-4</v>
      </c>
      <c r="R896" s="147">
        <f>Q896*H896</f>
        <v>0.37719239999999998</v>
      </c>
      <c r="S896" s="147">
        <v>0</v>
      </c>
      <c r="T896" s="148">
        <f>S896*H896</f>
        <v>0</v>
      </c>
      <c r="AR896" s="149" t="s">
        <v>357</v>
      </c>
      <c r="AT896" s="149" t="s">
        <v>352</v>
      </c>
      <c r="AU896" s="149" t="s">
        <v>86</v>
      </c>
      <c r="AY896" s="17" t="s">
        <v>350</v>
      </c>
      <c r="BE896" s="150">
        <f>IF(N896="základní",J896,0)</f>
        <v>0</v>
      </c>
      <c r="BF896" s="150">
        <f>IF(N896="snížená",J896,0)</f>
        <v>0</v>
      </c>
      <c r="BG896" s="150">
        <f>IF(N896="zákl. přenesená",J896,0)</f>
        <v>0</v>
      </c>
      <c r="BH896" s="150">
        <f>IF(N896="sníž. přenesená",J896,0)</f>
        <v>0</v>
      </c>
      <c r="BI896" s="150">
        <f>IF(N896="nulová",J896,0)</f>
        <v>0</v>
      </c>
      <c r="BJ896" s="17" t="s">
        <v>84</v>
      </c>
      <c r="BK896" s="150">
        <f>ROUND(I896*H896,2)</f>
        <v>0</v>
      </c>
      <c r="BL896" s="17" t="s">
        <v>357</v>
      </c>
      <c r="BM896" s="149" t="s">
        <v>2140</v>
      </c>
    </row>
    <row r="897" spans="2:65" s="1" customFormat="1" ht="19.2">
      <c r="B897" s="32"/>
      <c r="D897" s="151" t="s">
        <v>359</v>
      </c>
      <c r="F897" s="152" t="s">
        <v>2141</v>
      </c>
      <c r="I897" s="153"/>
      <c r="L897" s="32"/>
      <c r="M897" s="154"/>
      <c r="T897" s="56"/>
      <c r="AT897" s="17" t="s">
        <v>359</v>
      </c>
      <c r="AU897" s="17" t="s">
        <v>86</v>
      </c>
    </row>
    <row r="898" spans="2:65" s="12" customFormat="1" ht="20.399999999999999">
      <c r="B898" s="155"/>
      <c r="D898" s="151" t="s">
        <v>361</v>
      </c>
      <c r="E898" s="156" t="s">
        <v>1</v>
      </c>
      <c r="F898" s="157" t="s">
        <v>2142</v>
      </c>
      <c r="H898" s="158">
        <v>620.51400000000001</v>
      </c>
      <c r="I898" s="159"/>
      <c r="L898" s="155"/>
      <c r="M898" s="160"/>
      <c r="T898" s="161"/>
      <c r="AT898" s="156" t="s">
        <v>361</v>
      </c>
      <c r="AU898" s="156" t="s">
        <v>86</v>
      </c>
      <c r="AV898" s="12" t="s">
        <v>86</v>
      </c>
      <c r="AW898" s="12" t="s">
        <v>32</v>
      </c>
      <c r="AX898" s="12" t="s">
        <v>76</v>
      </c>
      <c r="AY898" s="156" t="s">
        <v>350</v>
      </c>
    </row>
    <row r="899" spans="2:65" s="12" customFormat="1" ht="20.399999999999999">
      <c r="B899" s="155"/>
      <c r="D899" s="151" t="s">
        <v>361</v>
      </c>
      <c r="E899" s="156" t="s">
        <v>1</v>
      </c>
      <c r="F899" s="157" t="s">
        <v>2143</v>
      </c>
      <c r="H899" s="158">
        <v>323.74599999999998</v>
      </c>
      <c r="I899" s="159"/>
      <c r="L899" s="155"/>
      <c r="M899" s="160"/>
      <c r="T899" s="161"/>
      <c r="AT899" s="156" t="s">
        <v>361</v>
      </c>
      <c r="AU899" s="156" t="s">
        <v>86</v>
      </c>
      <c r="AV899" s="12" t="s">
        <v>86</v>
      </c>
      <c r="AW899" s="12" t="s">
        <v>32</v>
      </c>
      <c r="AX899" s="12" t="s">
        <v>76</v>
      </c>
      <c r="AY899" s="156" t="s">
        <v>350</v>
      </c>
    </row>
    <row r="900" spans="2:65" s="12" customFormat="1" ht="10.199999999999999">
      <c r="B900" s="155"/>
      <c r="D900" s="151" t="s">
        <v>361</v>
      </c>
      <c r="E900" s="156" t="s">
        <v>1</v>
      </c>
      <c r="F900" s="157" t="s">
        <v>2144</v>
      </c>
      <c r="H900" s="158">
        <v>135.761</v>
      </c>
      <c r="I900" s="159"/>
      <c r="L900" s="155"/>
      <c r="M900" s="160"/>
      <c r="T900" s="161"/>
      <c r="AT900" s="156" t="s">
        <v>361</v>
      </c>
      <c r="AU900" s="156" t="s">
        <v>86</v>
      </c>
      <c r="AV900" s="12" t="s">
        <v>86</v>
      </c>
      <c r="AW900" s="12" t="s">
        <v>32</v>
      </c>
      <c r="AX900" s="12" t="s">
        <v>76</v>
      </c>
      <c r="AY900" s="156" t="s">
        <v>350</v>
      </c>
    </row>
    <row r="901" spans="2:65" s="12" customFormat="1" ht="20.399999999999999">
      <c r="B901" s="155"/>
      <c r="D901" s="151" t="s">
        <v>361</v>
      </c>
      <c r="E901" s="156" t="s">
        <v>1</v>
      </c>
      <c r="F901" s="157" t="s">
        <v>2145</v>
      </c>
      <c r="H901" s="158">
        <v>77.477999999999994</v>
      </c>
      <c r="I901" s="159"/>
      <c r="L901" s="155"/>
      <c r="M901" s="160"/>
      <c r="T901" s="161"/>
      <c r="AT901" s="156" t="s">
        <v>361</v>
      </c>
      <c r="AU901" s="156" t="s">
        <v>86</v>
      </c>
      <c r="AV901" s="12" t="s">
        <v>86</v>
      </c>
      <c r="AW901" s="12" t="s">
        <v>32</v>
      </c>
      <c r="AX901" s="12" t="s">
        <v>76</v>
      </c>
      <c r="AY901" s="156" t="s">
        <v>350</v>
      </c>
    </row>
    <row r="902" spans="2:65" s="12" customFormat="1" ht="20.399999999999999">
      <c r="B902" s="155"/>
      <c r="D902" s="151" t="s">
        <v>361</v>
      </c>
      <c r="E902" s="156" t="s">
        <v>1</v>
      </c>
      <c r="F902" s="157" t="s">
        <v>2146</v>
      </c>
      <c r="H902" s="158">
        <v>251.696</v>
      </c>
      <c r="I902" s="159"/>
      <c r="L902" s="155"/>
      <c r="M902" s="160"/>
      <c r="T902" s="161"/>
      <c r="AT902" s="156" t="s">
        <v>361</v>
      </c>
      <c r="AU902" s="156" t="s">
        <v>86</v>
      </c>
      <c r="AV902" s="12" t="s">
        <v>86</v>
      </c>
      <c r="AW902" s="12" t="s">
        <v>32</v>
      </c>
      <c r="AX902" s="12" t="s">
        <v>76</v>
      </c>
      <c r="AY902" s="156" t="s">
        <v>350</v>
      </c>
    </row>
    <row r="903" spans="2:65" s="12" customFormat="1" ht="20.399999999999999">
      <c r="B903" s="155"/>
      <c r="D903" s="151" t="s">
        <v>361</v>
      </c>
      <c r="E903" s="156" t="s">
        <v>1</v>
      </c>
      <c r="F903" s="157" t="s">
        <v>2147</v>
      </c>
      <c r="H903" s="158">
        <v>298.678</v>
      </c>
      <c r="I903" s="159"/>
      <c r="L903" s="155"/>
      <c r="M903" s="160"/>
      <c r="T903" s="161"/>
      <c r="AT903" s="156" t="s">
        <v>361</v>
      </c>
      <c r="AU903" s="156" t="s">
        <v>86</v>
      </c>
      <c r="AV903" s="12" t="s">
        <v>86</v>
      </c>
      <c r="AW903" s="12" t="s">
        <v>32</v>
      </c>
      <c r="AX903" s="12" t="s">
        <v>76</v>
      </c>
      <c r="AY903" s="156" t="s">
        <v>350</v>
      </c>
    </row>
    <row r="904" spans="2:65" s="12" customFormat="1" ht="20.399999999999999">
      <c r="B904" s="155"/>
      <c r="D904" s="151" t="s">
        <v>361</v>
      </c>
      <c r="E904" s="156" t="s">
        <v>1</v>
      </c>
      <c r="F904" s="157" t="s">
        <v>2148</v>
      </c>
      <c r="H904" s="158">
        <v>74</v>
      </c>
      <c r="I904" s="159"/>
      <c r="L904" s="155"/>
      <c r="M904" s="160"/>
      <c r="T904" s="161"/>
      <c r="AT904" s="156" t="s">
        <v>361</v>
      </c>
      <c r="AU904" s="156" t="s">
        <v>86</v>
      </c>
      <c r="AV904" s="12" t="s">
        <v>86</v>
      </c>
      <c r="AW904" s="12" t="s">
        <v>32</v>
      </c>
      <c r="AX904" s="12" t="s">
        <v>76</v>
      </c>
      <c r="AY904" s="156" t="s">
        <v>350</v>
      </c>
    </row>
    <row r="905" spans="2:65" s="12" customFormat="1" ht="20.399999999999999">
      <c r="B905" s="155"/>
      <c r="D905" s="151" t="s">
        <v>361</v>
      </c>
      <c r="E905" s="156" t="s">
        <v>1</v>
      </c>
      <c r="F905" s="157" t="s">
        <v>2149</v>
      </c>
      <c r="H905" s="158">
        <v>68.427000000000007</v>
      </c>
      <c r="I905" s="159"/>
      <c r="L905" s="155"/>
      <c r="M905" s="160"/>
      <c r="T905" s="161"/>
      <c r="AT905" s="156" t="s">
        <v>361</v>
      </c>
      <c r="AU905" s="156" t="s">
        <v>86</v>
      </c>
      <c r="AV905" s="12" t="s">
        <v>86</v>
      </c>
      <c r="AW905" s="12" t="s">
        <v>32</v>
      </c>
      <c r="AX905" s="12" t="s">
        <v>76</v>
      </c>
      <c r="AY905" s="156" t="s">
        <v>350</v>
      </c>
    </row>
    <row r="906" spans="2:65" s="12" customFormat="1" ht="20.399999999999999">
      <c r="B906" s="155"/>
      <c r="D906" s="151" t="s">
        <v>361</v>
      </c>
      <c r="E906" s="156" t="s">
        <v>1</v>
      </c>
      <c r="F906" s="157" t="s">
        <v>2150</v>
      </c>
      <c r="H906" s="158">
        <v>111.746</v>
      </c>
      <c r="I906" s="159"/>
      <c r="L906" s="155"/>
      <c r="M906" s="160"/>
      <c r="T906" s="161"/>
      <c r="AT906" s="156" t="s">
        <v>361</v>
      </c>
      <c r="AU906" s="156" t="s">
        <v>86</v>
      </c>
      <c r="AV906" s="12" t="s">
        <v>86</v>
      </c>
      <c r="AW906" s="12" t="s">
        <v>32</v>
      </c>
      <c r="AX906" s="12" t="s">
        <v>76</v>
      </c>
      <c r="AY906" s="156" t="s">
        <v>350</v>
      </c>
    </row>
    <row r="907" spans="2:65" s="12" customFormat="1" ht="10.199999999999999">
      <c r="B907" s="155"/>
      <c r="D907" s="151" t="s">
        <v>361</v>
      </c>
      <c r="E907" s="156" t="s">
        <v>1</v>
      </c>
      <c r="F907" s="157" t="s">
        <v>2151</v>
      </c>
      <c r="H907" s="158">
        <v>-511.30599999999998</v>
      </c>
      <c r="I907" s="159"/>
      <c r="L907" s="155"/>
      <c r="M907" s="160"/>
      <c r="T907" s="161"/>
      <c r="AT907" s="156" t="s">
        <v>361</v>
      </c>
      <c r="AU907" s="156" t="s">
        <v>86</v>
      </c>
      <c r="AV907" s="12" t="s">
        <v>86</v>
      </c>
      <c r="AW907" s="12" t="s">
        <v>32</v>
      </c>
      <c r="AX907" s="12" t="s">
        <v>76</v>
      </c>
      <c r="AY907" s="156" t="s">
        <v>350</v>
      </c>
    </row>
    <row r="908" spans="2:65" s="13" customFormat="1" ht="10.199999999999999">
      <c r="B908" s="162"/>
      <c r="D908" s="151" t="s">
        <v>361</v>
      </c>
      <c r="E908" s="163" t="s">
        <v>1</v>
      </c>
      <c r="F908" s="164" t="s">
        <v>364</v>
      </c>
      <c r="H908" s="165">
        <v>1450.74</v>
      </c>
      <c r="I908" s="166"/>
      <c r="L908" s="162"/>
      <c r="M908" s="167"/>
      <c r="T908" s="168"/>
      <c r="AT908" s="163" t="s">
        <v>361</v>
      </c>
      <c r="AU908" s="163" t="s">
        <v>86</v>
      </c>
      <c r="AV908" s="13" t="s">
        <v>357</v>
      </c>
      <c r="AW908" s="13" t="s">
        <v>32</v>
      </c>
      <c r="AX908" s="13" t="s">
        <v>84</v>
      </c>
      <c r="AY908" s="163" t="s">
        <v>350</v>
      </c>
    </row>
    <row r="909" spans="2:65" s="1" customFormat="1" ht="24.15" customHeight="1">
      <c r="B909" s="32"/>
      <c r="C909" s="138" t="s">
        <v>2152</v>
      </c>
      <c r="D909" s="138" t="s">
        <v>352</v>
      </c>
      <c r="E909" s="139" t="s">
        <v>2153</v>
      </c>
      <c r="F909" s="140" t="s">
        <v>2154</v>
      </c>
      <c r="G909" s="141" t="s">
        <v>355</v>
      </c>
      <c r="H909" s="142">
        <v>5705.4530000000004</v>
      </c>
      <c r="I909" s="143"/>
      <c r="J909" s="144">
        <f>ROUND(I909*H909,2)</f>
        <v>0</v>
      </c>
      <c r="K909" s="140" t="s">
        <v>356</v>
      </c>
      <c r="L909" s="32"/>
      <c r="M909" s="145" t="s">
        <v>1</v>
      </c>
      <c r="N909" s="146" t="s">
        <v>41</v>
      </c>
      <c r="P909" s="147">
        <f>O909*H909</f>
        <v>0</v>
      </c>
      <c r="Q909" s="147">
        <v>1.7330000000000002E-2</v>
      </c>
      <c r="R909" s="147">
        <f>Q909*H909</f>
        <v>98.875500490000022</v>
      </c>
      <c r="S909" s="147">
        <v>0</v>
      </c>
      <c r="T909" s="148">
        <f>S909*H909</f>
        <v>0</v>
      </c>
      <c r="AR909" s="149" t="s">
        <v>357</v>
      </c>
      <c r="AT909" s="149" t="s">
        <v>352</v>
      </c>
      <c r="AU909" s="149" t="s">
        <v>86</v>
      </c>
      <c r="AY909" s="17" t="s">
        <v>350</v>
      </c>
      <c r="BE909" s="150">
        <f>IF(N909="základní",J909,0)</f>
        <v>0</v>
      </c>
      <c r="BF909" s="150">
        <f>IF(N909="snížená",J909,0)</f>
        <v>0</v>
      </c>
      <c r="BG909" s="150">
        <f>IF(N909="zákl. přenesená",J909,0)</f>
        <v>0</v>
      </c>
      <c r="BH909" s="150">
        <f>IF(N909="sníž. přenesená",J909,0)</f>
        <v>0</v>
      </c>
      <c r="BI909" s="150">
        <f>IF(N909="nulová",J909,0)</f>
        <v>0</v>
      </c>
      <c r="BJ909" s="17" t="s">
        <v>84</v>
      </c>
      <c r="BK909" s="150">
        <f>ROUND(I909*H909,2)</f>
        <v>0</v>
      </c>
      <c r="BL909" s="17" t="s">
        <v>357</v>
      </c>
      <c r="BM909" s="149" t="s">
        <v>2155</v>
      </c>
    </row>
    <row r="910" spans="2:65" s="1" customFormat="1" ht="28.8">
      <c r="B910" s="32"/>
      <c r="D910" s="151" t="s">
        <v>359</v>
      </c>
      <c r="F910" s="152" t="s">
        <v>2156</v>
      </c>
      <c r="I910" s="153"/>
      <c r="L910" s="32"/>
      <c r="M910" s="154"/>
      <c r="T910" s="56"/>
      <c r="AT910" s="17" t="s">
        <v>359</v>
      </c>
      <c r="AU910" s="17" t="s">
        <v>86</v>
      </c>
    </row>
    <row r="911" spans="2:65" s="14" customFormat="1" ht="10.199999999999999">
      <c r="B911" s="169"/>
      <c r="D911" s="151" t="s">
        <v>361</v>
      </c>
      <c r="E911" s="170" t="s">
        <v>1</v>
      </c>
      <c r="F911" s="171" t="s">
        <v>2157</v>
      </c>
      <c r="H911" s="170" t="s">
        <v>1</v>
      </c>
      <c r="I911" s="172"/>
      <c r="L911" s="169"/>
      <c r="M911" s="173"/>
      <c r="T911" s="174"/>
      <c r="AT911" s="170" t="s">
        <v>361</v>
      </c>
      <c r="AU911" s="170" t="s">
        <v>86</v>
      </c>
      <c r="AV911" s="14" t="s">
        <v>84</v>
      </c>
      <c r="AW911" s="14" t="s">
        <v>32</v>
      </c>
      <c r="AX911" s="14" t="s">
        <v>76</v>
      </c>
      <c r="AY911" s="170" t="s">
        <v>350</v>
      </c>
    </row>
    <row r="912" spans="2:65" s="12" customFormat="1" ht="51">
      <c r="B912" s="155"/>
      <c r="D912" s="151" t="s">
        <v>361</v>
      </c>
      <c r="E912" s="156" t="s">
        <v>1</v>
      </c>
      <c r="F912" s="157" t="s">
        <v>2158</v>
      </c>
      <c r="H912" s="158">
        <v>185.87799999999999</v>
      </c>
      <c r="I912" s="159"/>
      <c r="L912" s="155"/>
      <c r="M912" s="160"/>
      <c r="T912" s="161"/>
      <c r="AT912" s="156" t="s">
        <v>361</v>
      </c>
      <c r="AU912" s="156" t="s">
        <v>86</v>
      </c>
      <c r="AV912" s="12" t="s">
        <v>86</v>
      </c>
      <c r="AW912" s="12" t="s">
        <v>32</v>
      </c>
      <c r="AX912" s="12" t="s">
        <v>76</v>
      </c>
      <c r="AY912" s="156" t="s">
        <v>350</v>
      </c>
    </row>
    <row r="913" spans="2:51" s="12" customFormat="1" ht="30.6">
      <c r="B913" s="155"/>
      <c r="D913" s="151" t="s">
        <v>361</v>
      </c>
      <c r="E913" s="156" t="s">
        <v>1</v>
      </c>
      <c r="F913" s="157" t="s">
        <v>2159</v>
      </c>
      <c r="H913" s="158">
        <v>142.571</v>
      </c>
      <c r="I913" s="159"/>
      <c r="L913" s="155"/>
      <c r="M913" s="160"/>
      <c r="T913" s="161"/>
      <c r="AT913" s="156" t="s">
        <v>361</v>
      </c>
      <c r="AU913" s="156" t="s">
        <v>86</v>
      </c>
      <c r="AV913" s="12" t="s">
        <v>86</v>
      </c>
      <c r="AW913" s="12" t="s">
        <v>32</v>
      </c>
      <c r="AX913" s="12" t="s">
        <v>76</v>
      </c>
      <c r="AY913" s="156" t="s">
        <v>350</v>
      </c>
    </row>
    <row r="914" spans="2:51" s="12" customFormat="1" ht="40.799999999999997">
      <c r="B914" s="155"/>
      <c r="D914" s="151" t="s">
        <v>361</v>
      </c>
      <c r="E914" s="156" t="s">
        <v>1</v>
      </c>
      <c r="F914" s="157" t="s">
        <v>2160</v>
      </c>
      <c r="H914" s="158">
        <v>353.32</v>
      </c>
      <c r="I914" s="159"/>
      <c r="L914" s="155"/>
      <c r="M914" s="160"/>
      <c r="T914" s="161"/>
      <c r="AT914" s="156" t="s">
        <v>361</v>
      </c>
      <c r="AU914" s="156" t="s">
        <v>86</v>
      </c>
      <c r="AV914" s="12" t="s">
        <v>86</v>
      </c>
      <c r="AW914" s="12" t="s">
        <v>32</v>
      </c>
      <c r="AX914" s="12" t="s">
        <v>76</v>
      </c>
      <c r="AY914" s="156" t="s">
        <v>350</v>
      </c>
    </row>
    <row r="915" spans="2:51" s="12" customFormat="1" ht="40.799999999999997">
      <c r="B915" s="155"/>
      <c r="D915" s="151" t="s">
        <v>361</v>
      </c>
      <c r="E915" s="156" t="s">
        <v>1</v>
      </c>
      <c r="F915" s="157" t="s">
        <v>2161</v>
      </c>
      <c r="H915" s="158">
        <v>230.24600000000001</v>
      </c>
      <c r="I915" s="159"/>
      <c r="L915" s="155"/>
      <c r="M915" s="160"/>
      <c r="T915" s="161"/>
      <c r="AT915" s="156" t="s">
        <v>361</v>
      </c>
      <c r="AU915" s="156" t="s">
        <v>86</v>
      </c>
      <c r="AV915" s="12" t="s">
        <v>86</v>
      </c>
      <c r="AW915" s="12" t="s">
        <v>32</v>
      </c>
      <c r="AX915" s="12" t="s">
        <v>76</v>
      </c>
      <c r="AY915" s="156" t="s">
        <v>350</v>
      </c>
    </row>
    <row r="916" spans="2:51" s="12" customFormat="1" ht="40.799999999999997">
      <c r="B916" s="155"/>
      <c r="D916" s="151" t="s">
        <v>361</v>
      </c>
      <c r="E916" s="156" t="s">
        <v>1</v>
      </c>
      <c r="F916" s="157" t="s">
        <v>2162</v>
      </c>
      <c r="H916" s="158">
        <v>112.723</v>
      </c>
      <c r="I916" s="159"/>
      <c r="L916" s="155"/>
      <c r="M916" s="160"/>
      <c r="T916" s="161"/>
      <c r="AT916" s="156" t="s">
        <v>361</v>
      </c>
      <c r="AU916" s="156" t="s">
        <v>86</v>
      </c>
      <c r="AV916" s="12" t="s">
        <v>86</v>
      </c>
      <c r="AW916" s="12" t="s">
        <v>32</v>
      </c>
      <c r="AX916" s="12" t="s">
        <v>76</v>
      </c>
      <c r="AY916" s="156" t="s">
        <v>350</v>
      </c>
    </row>
    <row r="917" spans="2:51" s="12" customFormat="1" ht="30.6">
      <c r="B917" s="155"/>
      <c r="D917" s="151" t="s">
        <v>361</v>
      </c>
      <c r="E917" s="156" t="s">
        <v>1</v>
      </c>
      <c r="F917" s="157" t="s">
        <v>2163</v>
      </c>
      <c r="H917" s="158">
        <v>193.50299999999999</v>
      </c>
      <c r="I917" s="159"/>
      <c r="L917" s="155"/>
      <c r="M917" s="160"/>
      <c r="T917" s="161"/>
      <c r="AT917" s="156" t="s">
        <v>361</v>
      </c>
      <c r="AU917" s="156" t="s">
        <v>86</v>
      </c>
      <c r="AV917" s="12" t="s">
        <v>86</v>
      </c>
      <c r="AW917" s="12" t="s">
        <v>32</v>
      </c>
      <c r="AX917" s="12" t="s">
        <v>76</v>
      </c>
      <c r="AY917" s="156" t="s">
        <v>350</v>
      </c>
    </row>
    <row r="918" spans="2:51" s="12" customFormat="1" ht="40.799999999999997">
      <c r="B918" s="155"/>
      <c r="D918" s="151" t="s">
        <v>361</v>
      </c>
      <c r="E918" s="156" t="s">
        <v>1</v>
      </c>
      <c r="F918" s="157" t="s">
        <v>2164</v>
      </c>
      <c r="H918" s="158">
        <v>107.643</v>
      </c>
      <c r="I918" s="159"/>
      <c r="L918" s="155"/>
      <c r="M918" s="160"/>
      <c r="T918" s="161"/>
      <c r="AT918" s="156" t="s">
        <v>361</v>
      </c>
      <c r="AU918" s="156" t="s">
        <v>86</v>
      </c>
      <c r="AV918" s="12" t="s">
        <v>86</v>
      </c>
      <c r="AW918" s="12" t="s">
        <v>32</v>
      </c>
      <c r="AX918" s="12" t="s">
        <v>76</v>
      </c>
      <c r="AY918" s="156" t="s">
        <v>350</v>
      </c>
    </row>
    <row r="919" spans="2:51" s="12" customFormat="1" ht="30.6">
      <c r="B919" s="155"/>
      <c r="D919" s="151" t="s">
        <v>361</v>
      </c>
      <c r="E919" s="156" t="s">
        <v>1</v>
      </c>
      <c r="F919" s="157" t="s">
        <v>2165</v>
      </c>
      <c r="H919" s="158">
        <v>178.46899999999999</v>
      </c>
      <c r="I919" s="159"/>
      <c r="L919" s="155"/>
      <c r="M919" s="160"/>
      <c r="T919" s="161"/>
      <c r="AT919" s="156" t="s">
        <v>361</v>
      </c>
      <c r="AU919" s="156" t="s">
        <v>86</v>
      </c>
      <c r="AV919" s="12" t="s">
        <v>86</v>
      </c>
      <c r="AW919" s="12" t="s">
        <v>32</v>
      </c>
      <c r="AX919" s="12" t="s">
        <v>76</v>
      </c>
      <c r="AY919" s="156" t="s">
        <v>350</v>
      </c>
    </row>
    <row r="920" spans="2:51" s="12" customFormat="1" ht="40.799999999999997">
      <c r="B920" s="155"/>
      <c r="D920" s="151" t="s">
        <v>361</v>
      </c>
      <c r="E920" s="156" t="s">
        <v>1</v>
      </c>
      <c r="F920" s="157" t="s">
        <v>2166</v>
      </c>
      <c r="H920" s="158">
        <v>95.655000000000001</v>
      </c>
      <c r="I920" s="159"/>
      <c r="L920" s="155"/>
      <c r="M920" s="160"/>
      <c r="T920" s="161"/>
      <c r="AT920" s="156" t="s">
        <v>361</v>
      </c>
      <c r="AU920" s="156" t="s">
        <v>86</v>
      </c>
      <c r="AV920" s="12" t="s">
        <v>86</v>
      </c>
      <c r="AW920" s="12" t="s">
        <v>32</v>
      </c>
      <c r="AX920" s="12" t="s">
        <v>76</v>
      </c>
      <c r="AY920" s="156" t="s">
        <v>350</v>
      </c>
    </row>
    <row r="921" spans="2:51" s="12" customFormat="1" ht="40.799999999999997">
      <c r="B921" s="155"/>
      <c r="D921" s="151" t="s">
        <v>361</v>
      </c>
      <c r="E921" s="156" t="s">
        <v>1</v>
      </c>
      <c r="F921" s="157" t="s">
        <v>2167</v>
      </c>
      <c r="H921" s="158">
        <v>185.21899999999999</v>
      </c>
      <c r="I921" s="159"/>
      <c r="L921" s="155"/>
      <c r="M921" s="160"/>
      <c r="T921" s="161"/>
      <c r="AT921" s="156" t="s">
        <v>361</v>
      </c>
      <c r="AU921" s="156" t="s">
        <v>86</v>
      </c>
      <c r="AV921" s="12" t="s">
        <v>86</v>
      </c>
      <c r="AW921" s="12" t="s">
        <v>32</v>
      </c>
      <c r="AX921" s="12" t="s">
        <v>76</v>
      </c>
      <c r="AY921" s="156" t="s">
        <v>350</v>
      </c>
    </row>
    <row r="922" spans="2:51" s="12" customFormat="1" ht="30.6">
      <c r="B922" s="155"/>
      <c r="D922" s="151" t="s">
        <v>361</v>
      </c>
      <c r="E922" s="156" t="s">
        <v>1</v>
      </c>
      <c r="F922" s="157" t="s">
        <v>2168</v>
      </c>
      <c r="H922" s="158">
        <v>126.78</v>
      </c>
      <c r="I922" s="159"/>
      <c r="L922" s="155"/>
      <c r="M922" s="160"/>
      <c r="T922" s="161"/>
      <c r="AT922" s="156" t="s">
        <v>361</v>
      </c>
      <c r="AU922" s="156" t="s">
        <v>86</v>
      </c>
      <c r="AV922" s="12" t="s">
        <v>86</v>
      </c>
      <c r="AW922" s="12" t="s">
        <v>32</v>
      </c>
      <c r="AX922" s="12" t="s">
        <v>76</v>
      </c>
      <c r="AY922" s="156" t="s">
        <v>350</v>
      </c>
    </row>
    <row r="923" spans="2:51" s="12" customFormat="1" ht="10.199999999999999">
      <c r="B923" s="155"/>
      <c r="D923" s="151" t="s">
        <v>361</v>
      </c>
      <c r="E923" s="156" t="s">
        <v>1</v>
      </c>
      <c r="F923" s="157" t="s">
        <v>2169</v>
      </c>
      <c r="H923" s="158">
        <v>49.298999999999999</v>
      </c>
      <c r="I923" s="159"/>
      <c r="L923" s="155"/>
      <c r="M923" s="160"/>
      <c r="T923" s="161"/>
      <c r="AT923" s="156" t="s">
        <v>361</v>
      </c>
      <c r="AU923" s="156" t="s">
        <v>86</v>
      </c>
      <c r="AV923" s="12" t="s">
        <v>86</v>
      </c>
      <c r="AW923" s="12" t="s">
        <v>32</v>
      </c>
      <c r="AX923" s="12" t="s">
        <v>76</v>
      </c>
      <c r="AY923" s="156" t="s">
        <v>350</v>
      </c>
    </row>
    <row r="924" spans="2:51" s="12" customFormat="1" ht="51">
      <c r="B924" s="155"/>
      <c r="D924" s="151" t="s">
        <v>361</v>
      </c>
      <c r="E924" s="156" t="s">
        <v>1</v>
      </c>
      <c r="F924" s="157" t="s">
        <v>2170</v>
      </c>
      <c r="H924" s="158">
        <v>242.63300000000001</v>
      </c>
      <c r="I924" s="159"/>
      <c r="L924" s="155"/>
      <c r="M924" s="160"/>
      <c r="T924" s="161"/>
      <c r="AT924" s="156" t="s">
        <v>361</v>
      </c>
      <c r="AU924" s="156" t="s">
        <v>86</v>
      </c>
      <c r="AV924" s="12" t="s">
        <v>86</v>
      </c>
      <c r="AW924" s="12" t="s">
        <v>32</v>
      </c>
      <c r="AX924" s="12" t="s">
        <v>76</v>
      </c>
      <c r="AY924" s="156" t="s">
        <v>350</v>
      </c>
    </row>
    <row r="925" spans="2:51" s="12" customFormat="1" ht="30.6">
      <c r="B925" s="155"/>
      <c r="D925" s="151" t="s">
        <v>361</v>
      </c>
      <c r="E925" s="156" t="s">
        <v>1</v>
      </c>
      <c r="F925" s="157" t="s">
        <v>2171</v>
      </c>
      <c r="H925" s="158">
        <v>513.18899999999996</v>
      </c>
      <c r="I925" s="159"/>
      <c r="L925" s="155"/>
      <c r="M925" s="160"/>
      <c r="T925" s="161"/>
      <c r="AT925" s="156" t="s">
        <v>361</v>
      </c>
      <c r="AU925" s="156" t="s">
        <v>86</v>
      </c>
      <c r="AV925" s="12" t="s">
        <v>86</v>
      </c>
      <c r="AW925" s="12" t="s">
        <v>32</v>
      </c>
      <c r="AX925" s="12" t="s">
        <v>76</v>
      </c>
      <c r="AY925" s="156" t="s">
        <v>350</v>
      </c>
    </row>
    <row r="926" spans="2:51" s="12" customFormat="1" ht="40.799999999999997">
      <c r="B926" s="155"/>
      <c r="D926" s="151" t="s">
        <v>361</v>
      </c>
      <c r="E926" s="156" t="s">
        <v>1</v>
      </c>
      <c r="F926" s="157" t="s">
        <v>2172</v>
      </c>
      <c r="H926" s="158">
        <v>209.44200000000001</v>
      </c>
      <c r="I926" s="159"/>
      <c r="L926" s="155"/>
      <c r="M926" s="160"/>
      <c r="T926" s="161"/>
      <c r="AT926" s="156" t="s">
        <v>361</v>
      </c>
      <c r="AU926" s="156" t="s">
        <v>86</v>
      </c>
      <c r="AV926" s="12" t="s">
        <v>86</v>
      </c>
      <c r="AW926" s="12" t="s">
        <v>32</v>
      </c>
      <c r="AX926" s="12" t="s">
        <v>76</v>
      </c>
      <c r="AY926" s="156" t="s">
        <v>350</v>
      </c>
    </row>
    <row r="927" spans="2:51" s="12" customFormat="1" ht="40.799999999999997">
      <c r="B927" s="155"/>
      <c r="D927" s="151" t="s">
        <v>361</v>
      </c>
      <c r="E927" s="156" t="s">
        <v>1</v>
      </c>
      <c r="F927" s="157" t="s">
        <v>2173</v>
      </c>
      <c r="H927" s="158">
        <v>120.146</v>
      </c>
      <c r="I927" s="159"/>
      <c r="L927" s="155"/>
      <c r="M927" s="160"/>
      <c r="T927" s="161"/>
      <c r="AT927" s="156" t="s">
        <v>361</v>
      </c>
      <c r="AU927" s="156" t="s">
        <v>86</v>
      </c>
      <c r="AV927" s="12" t="s">
        <v>86</v>
      </c>
      <c r="AW927" s="12" t="s">
        <v>32</v>
      </c>
      <c r="AX927" s="12" t="s">
        <v>76</v>
      </c>
      <c r="AY927" s="156" t="s">
        <v>350</v>
      </c>
    </row>
    <row r="928" spans="2:51" s="12" customFormat="1" ht="40.799999999999997">
      <c r="B928" s="155"/>
      <c r="D928" s="151" t="s">
        <v>361</v>
      </c>
      <c r="E928" s="156" t="s">
        <v>1</v>
      </c>
      <c r="F928" s="157" t="s">
        <v>2174</v>
      </c>
      <c r="H928" s="158">
        <v>203.33199999999999</v>
      </c>
      <c r="I928" s="159"/>
      <c r="L928" s="155"/>
      <c r="M928" s="160"/>
      <c r="T928" s="161"/>
      <c r="AT928" s="156" t="s">
        <v>361</v>
      </c>
      <c r="AU928" s="156" t="s">
        <v>86</v>
      </c>
      <c r="AV928" s="12" t="s">
        <v>86</v>
      </c>
      <c r="AW928" s="12" t="s">
        <v>32</v>
      </c>
      <c r="AX928" s="12" t="s">
        <v>76</v>
      </c>
      <c r="AY928" s="156" t="s">
        <v>350</v>
      </c>
    </row>
    <row r="929" spans="2:51" s="15" customFormat="1" ht="10.199999999999999">
      <c r="B929" s="175"/>
      <c r="D929" s="151" t="s">
        <v>361</v>
      </c>
      <c r="E929" s="176" t="s">
        <v>1232</v>
      </c>
      <c r="F929" s="177" t="s">
        <v>755</v>
      </c>
      <c r="H929" s="178">
        <v>3250.0479999999998</v>
      </c>
      <c r="I929" s="179"/>
      <c r="L929" s="175"/>
      <c r="M929" s="180"/>
      <c r="T929" s="181"/>
      <c r="AT929" s="176" t="s">
        <v>361</v>
      </c>
      <c r="AU929" s="176" t="s">
        <v>86</v>
      </c>
      <c r="AV929" s="15" t="s">
        <v>371</v>
      </c>
      <c r="AW929" s="15" t="s">
        <v>32</v>
      </c>
      <c r="AX929" s="15" t="s">
        <v>76</v>
      </c>
      <c r="AY929" s="176" t="s">
        <v>350</v>
      </c>
    </row>
    <row r="930" spans="2:51" s="14" customFormat="1" ht="10.199999999999999">
      <c r="B930" s="169"/>
      <c r="D930" s="151" t="s">
        <v>361</v>
      </c>
      <c r="E930" s="170" t="s">
        <v>1</v>
      </c>
      <c r="F930" s="171" t="s">
        <v>2175</v>
      </c>
      <c r="H930" s="170" t="s">
        <v>1</v>
      </c>
      <c r="I930" s="172"/>
      <c r="L930" s="169"/>
      <c r="M930" s="173"/>
      <c r="T930" s="174"/>
      <c r="AT930" s="170" t="s">
        <v>361</v>
      </c>
      <c r="AU930" s="170" t="s">
        <v>86</v>
      </c>
      <c r="AV930" s="14" t="s">
        <v>84</v>
      </c>
      <c r="AW930" s="14" t="s">
        <v>32</v>
      </c>
      <c r="AX930" s="14" t="s">
        <v>76</v>
      </c>
      <c r="AY930" s="170" t="s">
        <v>350</v>
      </c>
    </row>
    <row r="931" spans="2:51" s="12" customFormat="1" ht="40.799999999999997">
      <c r="B931" s="155"/>
      <c r="D931" s="151" t="s">
        <v>361</v>
      </c>
      <c r="E931" s="156" t="s">
        <v>1</v>
      </c>
      <c r="F931" s="157" t="s">
        <v>2176</v>
      </c>
      <c r="H931" s="158">
        <v>117.408</v>
      </c>
      <c r="I931" s="159"/>
      <c r="L931" s="155"/>
      <c r="M931" s="160"/>
      <c r="T931" s="161"/>
      <c r="AT931" s="156" t="s">
        <v>361</v>
      </c>
      <c r="AU931" s="156" t="s">
        <v>86</v>
      </c>
      <c r="AV931" s="12" t="s">
        <v>86</v>
      </c>
      <c r="AW931" s="12" t="s">
        <v>32</v>
      </c>
      <c r="AX931" s="12" t="s">
        <v>76</v>
      </c>
      <c r="AY931" s="156" t="s">
        <v>350</v>
      </c>
    </row>
    <row r="932" spans="2:51" s="12" customFormat="1" ht="30.6">
      <c r="B932" s="155"/>
      <c r="D932" s="151" t="s">
        <v>361</v>
      </c>
      <c r="E932" s="156" t="s">
        <v>1</v>
      </c>
      <c r="F932" s="157" t="s">
        <v>2177</v>
      </c>
      <c r="H932" s="158">
        <v>141.42599999999999</v>
      </c>
      <c r="I932" s="159"/>
      <c r="L932" s="155"/>
      <c r="M932" s="160"/>
      <c r="T932" s="161"/>
      <c r="AT932" s="156" t="s">
        <v>361</v>
      </c>
      <c r="AU932" s="156" t="s">
        <v>86</v>
      </c>
      <c r="AV932" s="12" t="s">
        <v>86</v>
      </c>
      <c r="AW932" s="12" t="s">
        <v>32</v>
      </c>
      <c r="AX932" s="12" t="s">
        <v>76</v>
      </c>
      <c r="AY932" s="156" t="s">
        <v>350</v>
      </c>
    </row>
    <row r="933" spans="2:51" s="12" customFormat="1" ht="10.199999999999999">
      <c r="B933" s="155"/>
      <c r="D933" s="151" t="s">
        <v>361</v>
      </c>
      <c r="E933" s="156" t="s">
        <v>1</v>
      </c>
      <c r="F933" s="157" t="s">
        <v>2178</v>
      </c>
      <c r="H933" s="158">
        <v>28.34</v>
      </c>
      <c r="I933" s="159"/>
      <c r="L933" s="155"/>
      <c r="M933" s="160"/>
      <c r="T933" s="161"/>
      <c r="AT933" s="156" t="s">
        <v>361</v>
      </c>
      <c r="AU933" s="156" t="s">
        <v>86</v>
      </c>
      <c r="AV933" s="12" t="s">
        <v>86</v>
      </c>
      <c r="AW933" s="12" t="s">
        <v>32</v>
      </c>
      <c r="AX933" s="12" t="s">
        <v>76</v>
      </c>
      <c r="AY933" s="156" t="s">
        <v>350</v>
      </c>
    </row>
    <row r="934" spans="2:51" s="15" customFormat="1" ht="10.199999999999999">
      <c r="B934" s="175"/>
      <c r="D934" s="151" t="s">
        <v>361</v>
      </c>
      <c r="E934" s="176" t="s">
        <v>1234</v>
      </c>
      <c r="F934" s="177" t="s">
        <v>755</v>
      </c>
      <c r="H934" s="178">
        <v>287.17399999999998</v>
      </c>
      <c r="I934" s="179"/>
      <c r="L934" s="175"/>
      <c r="M934" s="180"/>
      <c r="T934" s="181"/>
      <c r="AT934" s="176" t="s">
        <v>361</v>
      </c>
      <c r="AU934" s="176" t="s">
        <v>86</v>
      </c>
      <c r="AV934" s="15" t="s">
        <v>371</v>
      </c>
      <c r="AW934" s="15" t="s">
        <v>32</v>
      </c>
      <c r="AX934" s="15" t="s">
        <v>76</v>
      </c>
      <c r="AY934" s="176" t="s">
        <v>350</v>
      </c>
    </row>
    <row r="935" spans="2:51" s="14" customFormat="1" ht="10.199999999999999">
      <c r="B935" s="169"/>
      <c r="D935" s="151" t="s">
        <v>361</v>
      </c>
      <c r="E935" s="170" t="s">
        <v>1</v>
      </c>
      <c r="F935" s="171" t="s">
        <v>2179</v>
      </c>
      <c r="H935" s="170" t="s">
        <v>1</v>
      </c>
      <c r="I935" s="172"/>
      <c r="L935" s="169"/>
      <c r="M935" s="173"/>
      <c r="T935" s="174"/>
      <c r="AT935" s="170" t="s">
        <v>361</v>
      </c>
      <c r="AU935" s="170" t="s">
        <v>86</v>
      </c>
      <c r="AV935" s="14" t="s">
        <v>84</v>
      </c>
      <c r="AW935" s="14" t="s">
        <v>32</v>
      </c>
      <c r="AX935" s="14" t="s">
        <v>76</v>
      </c>
      <c r="AY935" s="170" t="s">
        <v>350</v>
      </c>
    </row>
    <row r="936" spans="2:51" s="12" customFormat="1" ht="51">
      <c r="B936" s="155"/>
      <c r="D936" s="151" t="s">
        <v>361</v>
      </c>
      <c r="E936" s="156" t="s">
        <v>1</v>
      </c>
      <c r="F936" s="157" t="s">
        <v>2180</v>
      </c>
      <c r="H936" s="158">
        <v>161.07599999999999</v>
      </c>
      <c r="I936" s="159"/>
      <c r="L936" s="155"/>
      <c r="M936" s="160"/>
      <c r="T936" s="161"/>
      <c r="AT936" s="156" t="s">
        <v>361</v>
      </c>
      <c r="AU936" s="156" t="s">
        <v>86</v>
      </c>
      <c r="AV936" s="12" t="s">
        <v>86</v>
      </c>
      <c r="AW936" s="12" t="s">
        <v>32</v>
      </c>
      <c r="AX936" s="12" t="s">
        <v>76</v>
      </c>
      <c r="AY936" s="156" t="s">
        <v>350</v>
      </c>
    </row>
    <row r="937" spans="2:51" s="12" customFormat="1" ht="40.799999999999997">
      <c r="B937" s="155"/>
      <c r="D937" s="151" t="s">
        <v>361</v>
      </c>
      <c r="E937" s="156" t="s">
        <v>1</v>
      </c>
      <c r="F937" s="157" t="s">
        <v>2181</v>
      </c>
      <c r="H937" s="158">
        <v>214.56299999999999</v>
      </c>
      <c r="I937" s="159"/>
      <c r="L937" s="155"/>
      <c r="M937" s="160"/>
      <c r="T937" s="161"/>
      <c r="AT937" s="156" t="s">
        <v>361</v>
      </c>
      <c r="AU937" s="156" t="s">
        <v>86</v>
      </c>
      <c r="AV937" s="12" t="s">
        <v>86</v>
      </c>
      <c r="AW937" s="12" t="s">
        <v>32</v>
      </c>
      <c r="AX937" s="12" t="s">
        <v>76</v>
      </c>
      <c r="AY937" s="156" t="s">
        <v>350</v>
      </c>
    </row>
    <row r="938" spans="2:51" s="15" customFormat="1" ht="10.199999999999999">
      <c r="B938" s="175"/>
      <c r="D938" s="151" t="s">
        <v>361</v>
      </c>
      <c r="E938" s="176" t="s">
        <v>1236</v>
      </c>
      <c r="F938" s="177" t="s">
        <v>755</v>
      </c>
      <c r="H938" s="178">
        <v>375.63900000000001</v>
      </c>
      <c r="I938" s="179"/>
      <c r="L938" s="175"/>
      <c r="M938" s="180"/>
      <c r="T938" s="181"/>
      <c r="AT938" s="176" t="s">
        <v>361</v>
      </c>
      <c r="AU938" s="176" t="s">
        <v>86</v>
      </c>
      <c r="AV938" s="15" t="s">
        <v>371</v>
      </c>
      <c r="AW938" s="15" t="s">
        <v>32</v>
      </c>
      <c r="AX938" s="15" t="s">
        <v>76</v>
      </c>
      <c r="AY938" s="176" t="s">
        <v>350</v>
      </c>
    </row>
    <row r="939" spans="2:51" s="12" customFormat="1" ht="20.399999999999999">
      <c r="B939" s="155"/>
      <c r="D939" s="151" t="s">
        <v>361</v>
      </c>
      <c r="E939" s="156" t="s">
        <v>1</v>
      </c>
      <c r="F939" s="157" t="s">
        <v>2142</v>
      </c>
      <c r="H939" s="158">
        <v>620.51400000000001</v>
      </c>
      <c r="I939" s="159"/>
      <c r="L939" s="155"/>
      <c r="M939" s="160"/>
      <c r="T939" s="161"/>
      <c r="AT939" s="156" t="s">
        <v>361</v>
      </c>
      <c r="AU939" s="156" t="s">
        <v>86</v>
      </c>
      <c r="AV939" s="12" t="s">
        <v>86</v>
      </c>
      <c r="AW939" s="12" t="s">
        <v>32</v>
      </c>
      <c r="AX939" s="12" t="s">
        <v>76</v>
      </c>
      <c r="AY939" s="156" t="s">
        <v>350</v>
      </c>
    </row>
    <row r="940" spans="2:51" s="12" customFormat="1" ht="20.399999999999999">
      <c r="B940" s="155"/>
      <c r="D940" s="151" t="s">
        <v>361</v>
      </c>
      <c r="E940" s="156" t="s">
        <v>1</v>
      </c>
      <c r="F940" s="157" t="s">
        <v>2143</v>
      </c>
      <c r="H940" s="158">
        <v>323.74599999999998</v>
      </c>
      <c r="I940" s="159"/>
      <c r="L940" s="155"/>
      <c r="M940" s="160"/>
      <c r="T940" s="161"/>
      <c r="AT940" s="156" t="s">
        <v>361</v>
      </c>
      <c r="AU940" s="156" t="s">
        <v>86</v>
      </c>
      <c r="AV940" s="12" t="s">
        <v>86</v>
      </c>
      <c r="AW940" s="12" t="s">
        <v>32</v>
      </c>
      <c r="AX940" s="12" t="s">
        <v>76</v>
      </c>
      <c r="AY940" s="156" t="s">
        <v>350</v>
      </c>
    </row>
    <row r="941" spans="2:51" s="12" customFormat="1" ht="10.199999999999999">
      <c r="B941" s="155"/>
      <c r="D941" s="151" t="s">
        <v>361</v>
      </c>
      <c r="E941" s="156" t="s">
        <v>1</v>
      </c>
      <c r="F941" s="157" t="s">
        <v>2144</v>
      </c>
      <c r="H941" s="158">
        <v>135.761</v>
      </c>
      <c r="I941" s="159"/>
      <c r="L941" s="155"/>
      <c r="M941" s="160"/>
      <c r="T941" s="161"/>
      <c r="AT941" s="156" t="s">
        <v>361</v>
      </c>
      <c r="AU941" s="156" t="s">
        <v>86</v>
      </c>
      <c r="AV941" s="12" t="s">
        <v>86</v>
      </c>
      <c r="AW941" s="12" t="s">
        <v>32</v>
      </c>
      <c r="AX941" s="12" t="s">
        <v>76</v>
      </c>
      <c r="AY941" s="156" t="s">
        <v>350</v>
      </c>
    </row>
    <row r="942" spans="2:51" s="12" customFormat="1" ht="20.399999999999999">
      <c r="B942" s="155"/>
      <c r="D942" s="151" t="s">
        <v>361</v>
      </c>
      <c r="E942" s="156" t="s">
        <v>1</v>
      </c>
      <c r="F942" s="157" t="s">
        <v>2145</v>
      </c>
      <c r="H942" s="158">
        <v>77.477999999999994</v>
      </c>
      <c r="I942" s="159"/>
      <c r="L942" s="155"/>
      <c r="M942" s="160"/>
      <c r="T942" s="161"/>
      <c r="AT942" s="156" t="s">
        <v>361</v>
      </c>
      <c r="AU942" s="156" t="s">
        <v>86</v>
      </c>
      <c r="AV942" s="12" t="s">
        <v>86</v>
      </c>
      <c r="AW942" s="12" t="s">
        <v>32</v>
      </c>
      <c r="AX942" s="12" t="s">
        <v>76</v>
      </c>
      <c r="AY942" s="156" t="s">
        <v>350</v>
      </c>
    </row>
    <row r="943" spans="2:51" s="12" customFormat="1" ht="20.399999999999999">
      <c r="B943" s="155"/>
      <c r="D943" s="151" t="s">
        <v>361</v>
      </c>
      <c r="E943" s="156" t="s">
        <v>1</v>
      </c>
      <c r="F943" s="157" t="s">
        <v>2146</v>
      </c>
      <c r="H943" s="158">
        <v>251.696</v>
      </c>
      <c r="I943" s="159"/>
      <c r="L943" s="155"/>
      <c r="M943" s="160"/>
      <c r="T943" s="161"/>
      <c r="AT943" s="156" t="s">
        <v>361</v>
      </c>
      <c r="AU943" s="156" t="s">
        <v>86</v>
      </c>
      <c r="AV943" s="12" t="s">
        <v>86</v>
      </c>
      <c r="AW943" s="12" t="s">
        <v>32</v>
      </c>
      <c r="AX943" s="12" t="s">
        <v>76</v>
      </c>
      <c r="AY943" s="156" t="s">
        <v>350</v>
      </c>
    </row>
    <row r="944" spans="2:51" s="12" customFormat="1" ht="20.399999999999999">
      <c r="B944" s="155"/>
      <c r="D944" s="151" t="s">
        <v>361</v>
      </c>
      <c r="E944" s="156" t="s">
        <v>1</v>
      </c>
      <c r="F944" s="157" t="s">
        <v>2147</v>
      </c>
      <c r="H944" s="158">
        <v>298.678</v>
      </c>
      <c r="I944" s="159"/>
      <c r="L944" s="155"/>
      <c r="M944" s="160"/>
      <c r="T944" s="161"/>
      <c r="AT944" s="156" t="s">
        <v>361</v>
      </c>
      <c r="AU944" s="156" t="s">
        <v>86</v>
      </c>
      <c r="AV944" s="12" t="s">
        <v>86</v>
      </c>
      <c r="AW944" s="12" t="s">
        <v>32</v>
      </c>
      <c r="AX944" s="12" t="s">
        <v>76</v>
      </c>
      <c r="AY944" s="156" t="s">
        <v>350</v>
      </c>
    </row>
    <row r="945" spans="2:65" s="12" customFormat="1" ht="20.399999999999999">
      <c r="B945" s="155"/>
      <c r="D945" s="151" t="s">
        <v>361</v>
      </c>
      <c r="E945" s="156" t="s">
        <v>1</v>
      </c>
      <c r="F945" s="157" t="s">
        <v>2148</v>
      </c>
      <c r="H945" s="158">
        <v>74</v>
      </c>
      <c r="I945" s="159"/>
      <c r="L945" s="155"/>
      <c r="M945" s="160"/>
      <c r="T945" s="161"/>
      <c r="AT945" s="156" t="s">
        <v>361</v>
      </c>
      <c r="AU945" s="156" t="s">
        <v>86</v>
      </c>
      <c r="AV945" s="12" t="s">
        <v>86</v>
      </c>
      <c r="AW945" s="12" t="s">
        <v>32</v>
      </c>
      <c r="AX945" s="12" t="s">
        <v>76</v>
      </c>
      <c r="AY945" s="156" t="s">
        <v>350</v>
      </c>
    </row>
    <row r="946" spans="2:65" s="12" customFormat="1" ht="20.399999999999999">
      <c r="B946" s="155"/>
      <c r="D946" s="151" t="s">
        <v>361</v>
      </c>
      <c r="E946" s="156" t="s">
        <v>1</v>
      </c>
      <c r="F946" s="157" t="s">
        <v>2149</v>
      </c>
      <c r="H946" s="158">
        <v>68.427000000000007</v>
      </c>
      <c r="I946" s="159"/>
      <c r="L946" s="155"/>
      <c r="M946" s="160"/>
      <c r="T946" s="161"/>
      <c r="AT946" s="156" t="s">
        <v>361</v>
      </c>
      <c r="AU946" s="156" t="s">
        <v>86</v>
      </c>
      <c r="AV946" s="12" t="s">
        <v>86</v>
      </c>
      <c r="AW946" s="12" t="s">
        <v>32</v>
      </c>
      <c r="AX946" s="12" t="s">
        <v>76</v>
      </c>
      <c r="AY946" s="156" t="s">
        <v>350</v>
      </c>
    </row>
    <row r="947" spans="2:65" s="12" customFormat="1" ht="20.399999999999999">
      <c r="B947" s="155"/>
      <c r="D947" s="151" t="s">
        <v>361</v>
      </c>
      <c r="E947" s="156" t="s">
        <v>1</v>
      </c>
      <c r="F947" s="157" t="s">
        <v>2150</v>
      </c>
      <c r="H947" s="158">
        <v>111.746</v>
      </c>
      <c r="I947" s="159"/>
      <c r="L947" s="155"/>
      <c r="M947" s="160"/>
      <c r="T947" s="161"/>
      <c r="AT947" s="156" t="s">
        <v>361</v>
      </c>
      <c r="AU947" s="156" t="s">
        <v>86</v>
      </c>
      <c r="AV947" s="12" t="s">
        <v>86</v>
      </c>
      <c r="AW947" s="12" t="s">
        <v>32</v>
      </c>
      <c r="AX947" s="12" t="s">
        <v>76</v>
      </c>
      <c r="AY947" s="156" t="s">
        <v>350</v>
      </c>
    </row>
    <row r="948" spans="2:65" s="12" customFormat="1" ht="20.399999999999999">
      <c r="B948" s="155"/>
      <c r="D948" s="151" t="s">
        <v>361</v>
      </c>
      <c r="E948" s="156" t="s">
        <v>1</v>
      </c>
      <c r="F948" s="157" t="s">
        <v>2182</v>
      </c>
      <c r="H948" s="158">
        <v>37.613999999999997</v>
      </c>
      <c r="I948" s="159"/>
      <c r="L948" s="155"/>
      <c r="M948" s="160"/>
      <c r="T948" s="161"/>
      <c r="AT948" s="156" t="s">
        <v>361</v>
      </c>
      <c r="AU948" s="156" t="s">
        <v>86</v>
      </c>
      <c r="AV948" s="12" t="s">
        <v>86</v>
      </c>
      <c r="AW948" s="12" t="s">
        <v>32</v>
      </c>
      <c r="AX948" s="12" t="s">
        <v>76</v>
      </c>
      <c r="AY948" s="156" t="s">
        <v>350</v>
      </c>
    </row>
    <row r="949" spans="2:65" s="12" customFormat="1" ht="20.399999999999999">
      <c r="B949" s="155"/>
      <c r="D949" s="151" t="s">
        <v>361</v>
      </c>
      <c r="E949" s="156" t="s">
        <v>1</v>
      </c>
      <c r="F949" s="157" t="s">
        <v>2183</v>
      </c>
      <c r="H949" s="158">
        <v>156.90799999999999</v>
      </c>
      <c r="I949" s="159"/>
      <c r="L949" s="155"/>
      <c r="M949" s="160"/>
      <c r="T949" s="161"/>
      <c r="AT949" s="156" t="s">
        <v>361</v>
      </c>
      <c r="AU949" s="156" t="s">
        <v>86</v>
      </c>
      <c r="AV949" s="12" t="s">
        <v>86</v>
      </c>
      <c r="AW949" s="12" t="s">
        <v>32</v>
      </c>
      <c r="AX949" s="12" t="s">
        <v>76</v>
      </c>
      <c r="AY949" s="156" t="s">
        <v>350</v>
      </c>
    </row>
    <row r="950" spans="2:65" s="12" customFormat="1" ht="20.399999999999999">
      <c r="B950" s="155"/>
      <c r="D950" s="151" t="s">
        <v>361</v>
      </c>
      <c r="E950" s="156" t="s">
        <v>1</v>
      </c>
      <c r="F950" s="157" t="s">
        <v>2184</v>
      </c>
      <c r="H950" s="158">
        <v>37.802</v>
      </c>
      <c r="I950" s="159"/>
      <c r="L950" s="155"/>
      <c r="M950" s="160"/>
      <c r="T950" s="161"/>
      <c r="AT950" s="156" t="s">
        <v>361</v>
      </c>
      <c r="AU950" s="156" t="s">
        <v>86</v>
      </c>
      <c r="AV950" s="12" t="s">
        <v>86</v>
      </c>
      <c r="AW950" s="12" t="s">
        <v>32</v>
      </c>
      <c r="AX950" s="12" t="s">
        <v>76</v>
      </c>
      <c r="AY950" s="156" t="s">
        <v>350</v>
      </c>
    </row>
    <row r="951" spans="2:65" s="12" customFormat="1" ht="20.399999999999999">
      <c r="B951" s="155"/>
      <c r="D951" s="151" t="s">
        <v>361</v>
      </c>
      <c r="E951" s="156" t="s">
        <v>1</v>
      </c>
      <c r="F951" s="157" t="s">
        <v>2185</v>
      </c>
      <c r="H951" s="158">
        <v>33.078000000000003</v>
      </c>
      <c r="I951" s="159"/>
      <c r="L951" s="155"/>
      <c r="M951" s="160"/>
      <c r="T951" s="161"/>
      <c r="AT951" s="156" t="s">
        <v>361</v>
      </c>
      <c r="AU951" s="156" t="s">
        <v>86</v>
      </c>
      <c r="AV951" s="12" t="s">
        <v>86</v>
      </c>
      <c r="AW951" s="12" t="s">
        <v>32</v>
      </c>
      <c r="AX951" s="12" t="s">
        <v>76</v>
      </c>
      <c r="AY951" s="156" t="s">
        <v>350</v>
      </c>
    </row>
    <row r="952" spans="2:65" s="12" customFormat="1" ht="20.399999999999999">
      <c r="B952" s="155"/>
      <c r="D952" s="151" t="s">
        <v>361</v>
      </c>
      <c r="E952" s="156" t="s">
        <v>1</v>
      </c>
      <c r="F952" s="157" t="s">
        <v>2186</v>
      </c>
      <c r="H952" s="158">
        <v>23.968</v>
      </c>
      <c r="I952" s="159"/>
      <c r="L952" s="155"/>
      <c r="M952" s="160"/>
      <c r="T952" s="161"/>
      <c r="AT952" s="156" t="s">
        <v>361</v>
      </c>
      <c r="AU952" s="156" t="s">
        <v>86</v>
      </c>
      <c r="AV952" s="12" t="s">
        <v>86</v>
      </c>
      <c r="AW952" s="12" t="s">
        <v>32</v>
      </c>
      <c r="AX952" s="12" t="s">
        <v>76</v>
      </c>
      <c r="AY952" s="156" t="s">
        <v>350</v>
      </c>
    </row>
    <row r="953" spans="2:65" s="12" customFormat="1" ht="20.399999999999999">
      <c r="B953" s="155"/>
      <c r="D953" s="151" t="s">
        <v>361</v>
      </c>
      <c r="E953" s="156" t="s">
        <v>1</v>
      </c>
      <c r="F953" s="157" t="s">
        <v>2187</v>
      </c>
      <c r="H953" s="158">
        <v>46.902000000000001</v>
      </c>
      <c r="I953" s="159"/>
      <c r="L953" s="155"/>
      <c r="M953" s="160"/>
      <c r="T953" s="161"/>
      <c r="AT953" s="156" t="s">
        <v>361</v>
      </c>
      <c r="AU953" s="156" t="s">
        <v>86</v>
      </c>
      <c r="AV953" s="12" t="s">
        <v>86</v>
      </c>
      <c r="AW953" s="12" t="s">
        <v>32</v>
      </c>
      <c r="AX953" s="12" t="s">
        <v>76</v>
      </c>
      <c r="AY953" s="156" t="s">
        <v>350</v>
      </c>
    </row>
    <row r="954" spans="2:65" s="12" customFormat="1" ht="10.199999999999999">
      <c r="B954" s="155"/>
      <c r="D954" s="151" t="s">
        <v>361</v>
      </c>
      <c r="E954" s="156" t="s">
        <v>1</v>
      </c>
      <c r="F954" s="157" t="s">
        <v>2188</v>
      </c>
      <c r="H954" s="158">
        <v>5.58</v>
      </c>
      <c r="I954" s="159"/>
      <c r="L954" s="155"/>
      <c r="M954" s="160"/>
      <c r="T954" s="161"/>
      <c r="AT954" s="156" t="s">
        <v>361</v>
      </c>
      <c r="AU954" s="156" t="s">
        <v>86</v>
      </c>
      <c r="AV954" s="12" t="s">
        <v>86</v>
      </c>
      <c r="AW954" s="12" t="s">
        <v>32</v>
      </c>
      <c r="AX954" s="12" t="s">
        <v>76</v>
      </c>
      <c r="AY954" s="156" t="s">
        <v>350</v>
      </c>
    </row>
    <row r="955" spans="2:65" s="12" customFormat="1" ht="10.199999999999999">
      <c r="B955" s="155"/>
      <c r="D955" s="151" t="s">
        <v>361</v>
      </c>
      <c r="E955" s="156" t="s">
        <v>1</v>
      </c>
      <c r="F955" s="157" t="s">
        <v>2151</v>
      </c>
      <c r="H955" s="158">
        <v>-511.30599999999998</v>
      </c>
      <c r="I955" s="159"/>
      <c r="L955" s="155"/>
      <c r="M955" s="160"/>
      <c r="T955" s="161"/>
      <c r="AT955" s="156" t="s">
        <v>361</v>
      </c>
      <c r="AU955" s="156" t="s">
        <v>86</v>
      </c>
      <c r="AV955" s="12" t="s">
        <v>86</v>
      </c>
      <c r="AW955" s="12" t="s">
        <v>32</v>
      </c>
      <c r="AX955" s="12" t="s">
        <v>76</v>
      </c>
      <c r="AY955" s="156" t="s">
        <v>350</v>
      </c>
    </row>
    <row r="956" spans="2:65" s="13" customFormat="1" ht="10.199999999999999">
      <c r="B956" s="162"/>
      <c r="D956" s="151" t="s">
        <v>361</v>
      </c>
      <c r="E956" s="163" t="s">
        <v>1</v>
      </c>
      <c r="F956" s="164" t="s">
        <v>364</v>
      </c>
      <c r="H956" s="165">
        <v>5705.4530000000004</v>
      </c>
      <c r="I956" s="166"/>
      <c r="L956" s="162"/>
      <c r="M956" s="167"/>
      <c r="T956" s="168"/>
      <c r="AT956" s="163" t="s">
        <v>361</v>
      </c>
      <c r="AU956" s="163" t="s">
        <v>86</v>
      </c>
      <c r="AV956" s="13" t="s">
        <v>357</v>
      </c>
      <c r="AW956" s="13" t="s">
        <v>32</v>
      </c>
      <c r="AX956" s="13" t="s">
        <v>84</v>
      </c>
      <c r="AY956" s="163" t="s">
        <v>350</v>
      </c>
    </row>
    <row r="957" spans="2:65" s="1" customFormat="1" ht="24.15" customHeight="1">
      <c r="B957" s="32"/>
      <c r="C957" s="138" t="s">
        <v>2189</v>
      </c>
      <c r="D957" s="138" t="s">
        <v>352</v>
      </c>
      <c r="E957" s="139" t="s">
        <v>2190</v>
      </c>
      <c r="F957" s="140" t="s">
        <v>2191</v>
      </c>
      <c r="G957" s="141" t="s">
        <v>355</v>
      </c>
      <c r="H957" s="142">
        <v>60.14</v>
      </c>
      <c r="I957" s="143"/>
      <c r="J957" s="144">
        <f>ROUND(I957*H957,2)</f>
        <v>0</v>
      </c>
      <c r="K957" s="140" t="s">
        <v>356</v>
      </c>
      <c r="L957" s="32"/>
      <c r="M957" s="145" t="s">
        <v>1</v>
      </c>
      <c r="N957" s="146" t="s">
        <v>41</v>
      </c>
      <c r="P957" s="147">
        <f>O957*H957</f>
        <v>0</v>
      </c>
      <c r="Q957" s="147">
        <v>2.1000000000000001E-2</v>
      </c>
      <c r="R957" s="147">
        <f>Q957*H957</f>
        <v>1.2629400000000002</v>
      </c>
      <c r="S957" s="147">
        <v>0</v>
      </c>
      <c r="T957" s="148">
        <f>S957*H957</f>
        <v>0</v>
      </c>
      <c r="AR957" s="149" t="s">
        <v>357</v>
      </c>
      <c r="AT957" s="149" t="s">
        <v>352</v>
      </c>
      <c r="AU957" s="149" t="s">
        <v>86</v>
      </c>
      <c r="AY957" s="17" t="s">
        <v>350</v>
      </c>
      <c r="BE957" s="150">
        <f>IF(N957="základní",J957,0)</f>
        <v>0</v>
      </c>
      <c r="BF957" s="150">
        <f>IF(N957="snížená",J957,0)</f>
        <v>0</v>
      </c>
      <c r="BG957" s="150">
        <f>IF(N957="zákl. přenesená",J957,0)</f>
        <v>0</v>
      </c>
      <c r="BH957" s="150">
        <f>IF(N957="sníž. přenesená",J957,0)</f>
        <v>0</v>
      </c>
      <c r="BI957" s="150">
        <f>IF(N957="nulová",J957,0)</f>
        <v>0</v>
      </c>
      <c r="BJ957" s="17" t="s">
        <v>84</v>
      </c>
      <c r="BK957" s="150">
        <f>ROUND(I957*H957,2)</f>
        <v>0</v>
      </c>
      <c r="BL957" s="17" t="s">
        <v>357</v>
      </c>
      <c r="BM957" s="149" t="s">
        <v>2192</v>
      </c>
    </row>
    <row r="958" spans="2:65" s="1" customFormat="1" ht="19.2">
      <c r="B958" s="32"/>
      <c r="D958" s="151" t="s">
        <v>359</v>
      </c>
      <c r="F958" s="152" t="s">
        <v>2193</v>
      </c>
      <c r="I958" s="153"/>
      <c r="L958" s="32"/>
      <c r="M958" s="154"/>
      <c r="T958" s="56"/>
      <c r="AT958" s="17" t="s">
        <v>359</v>
      </c>
      <c r="AU958" s="17" t="s">
        <v>86</v>
      </c>
    </row>
    <row r="959" spans="2:65" s="12" customFormat="1" ht="10.199999999999999">
      <c r="B959" s="155"/>
      <c r="D959" s="151" t="s">
        <v>361</v>
      </c>
      <c r="E959" s="156" t="s">
        <v>1</v>
      </c>
      <c r="F959" s="157" t="s">
        <v>833</v>
      </c>
      <c r="H959" s="158">
        <v>54.35</v>
      </c>
      <c r="I959" s="159"/>
      <c r="L959" s="155"/>
      <c r="M959" s="160"/>
      <c r="T959" s="161"/>
      <c r="AT959" s="156" t="s">
        <v>361</v>
      </c>
      <c r="AU959" s="156" t="s">
        <v>86</v>
      </c>
      <c r="AV959" s="12" t="s">
        <v>86</v>
      </c>
      <c r="AW959" s="12" t="s">
        <v>32</v>
      </c>
      <c r="AX959" s="12" t="s">
        <v>76</v>
      </c>
      <c r="AY959" s="156" t="s">
        <v>350</v>
      </c>
    </row>
    <row r="960" spans="2:65" s="12" customFormat="1" ht="10.199999999999999">
      <c r="B960" s="155"/>
      <c r="D960" s="151" t="s">
        <v>361</v>
      </c>
      <c r="E960" s="156" t="s">
        <v>1</v>
      </c>
      <c r="F960" s="157" t="s">
        <v>2194</v>
      </c>
      <c r="H960" s="158">
        <v>5.79</v>
      </c>
      <c r="I960" s="159"/>
      <c r="L960" s="155"/>
      <c r="M960" s="160"/>
      <c r="T960" s="161"/>
      <c r="AT960" s="156" t="s">
        <v>361</v>
      </c>
      <c r="AU960" s="156" t="s">
        <v>86</v>
      </c>
      <c r="AV960" s="12" t="s">
        <v>86</v>
      </c>
      <c r="AW960" s="12" t="s">
        <v>32</v>
      </c>
      <c r="AX960" s="12" t="s">
        <v>76</v>
      </c>
      <c r="AY960" s="156" t="s">
        <v>350</v>
      </c>
    </row>
    <row r="961" spans="2:65" s="13" customFormat="1" ht="10.199999999999999">
      <c r="B961" s="162"/>
      <c r="D961" s="151" t="s">
        <v>361</v>
      </c>
      <c r="E961" s="163" t="s">
        <v>1</v>
      </c>
      <c r="F961" s="164" t="s">
        <v>364</v>
      </c>
      <c r="H961" s="165">
        <v>60.14</v>
      </c>
      <c r="I961" s="166"/>
      <c r="L961" s="162"/>
      <c r="M961" s="167"/>
      <c r="T961" s="168"/>
      <c r="AT961" s="163" t="s">
        <v>361</v>
      </c>
      <c r="AU961" s="163" t="s">
        <v>86</v>
      </c>
      <c r="AV961" s="13" t="s">
        <v>357</v>
      </c>
      <c r="AW961" s="13" t="s">
        <v>32</v>
      </c>
      <c r="AX961" s="13" t="s">
        <v>84</v>
      </c>
      <c r="AY961" s="163" t="s">
        <v>350</v>
      </c>
    </row>
    <row r="962" spans="2:65" s="1" customFormat="1" ht="24.15" customHeight="1">
      <c r="B962" s="32"/>
      <c r="C962" s="138" t="s">
        <v>2195</v>
      </c>
      <c r="D962" s="138" t="s">
        <v>352</v>
      </c>
      <c r="E962" s="139" t="s">
        <v>2196</v>
      </c>
      <c r="F962" s="140" t="s">
        <v>2197</v>
      </c>
      <c r="G962" s="141" t="s">
        <v>355</v>
      </c>
      <c r="H962" s="142">
        <v>1342.838</v>
      </c>
      <c r="I962" s="143"/>
      <c r="J962" s="144">
        <f>ROUND(I962*H962,2)</f>
        <v>0</v>
      </c>
      <c r="K962" s="140" t="s">
        <v>385</v>
      </c>
      <c r="L962" s="32"/>
      <c r="M962" s="145" t="s">
        <v>1</v>
      </c>
      <c r="N962" s="146" t="s">
        <v>41</v>
      </c>
      <c r="P962" s="147">
        <f>O962*H962</f>
        <v>0</v>
      </c>
      <c r="Q962" s="147">
        <v>2.1000000000000001E-2</v>
      </c>
      <c r="R962" s="147">
        <f>Q962*H962</f>
        <v>28.199598000000002</v>
      </c>
      <c r="S962" s="147">
        <v>0</v>
      </c>
      <c r="T962" s="148">
        <f>S962*H962</f>
        <v>0</v>
      </c>
      <c r="AR962" s="149" t="s">
        <v>357</v>
      </c>
      <c r="AT962" s="149" t="s">
        <v>352</v>
      </c>
      <c r="AU962" s="149" t="s">
        <v>86</v>
      </c>
      <c r="AY962" s="17" t="s">
        <v>350</v>
      </c>
      <c r="BE962" s="150">
        <f>IF(N962="základní",J962,0)</f>
        <v>0</v>
      </c>
      <c r="BF962" s="150">
        <f>IF(N962="snížená",J962,0)</f>
        <v>0</v>
      </c>
      <c r="BG962" s="150">
        <f>IF(N962="zákl. přenesená",J962,0)</f>
        <v>0</v>
      </c>
      <c r="BH962" s="150">
        <f>IF(N962="sníž. přenesená",J962,0)</f>
        <v>0</v>
      </c>
      <c r="BI962" s="150">
        <f>IF(N962="nulová",J962,0)</f>
        <v>0</v>
      </c>
      <c r="BJ962" s="17" t="s">
        <v>84</v>
      </c>
      <c r="BK962" s="150">
        <f>ROUND(I962*H962,2)</f>
        <v>0</v>
      </c>
      <c r="BL962" s="17" t="s">
        <v>357</v>
      </c>
      <c r="BM962" s="149" t="s">
        <v>2198</v>
      </c>
    </row>
    <row r="963" spans="2:65" s="1" customFormat="1" ht="19.2">
      <c r="B963" s="32"/>
      <c r="D963" s="151" t="s">
        <v>359</v>
      </c>
      <c r="F963" s="152" t="s">
        <v>2199</v>
      </c>
      <c r="I963" s="153"/>
      <c r="L963" s="32"/>
      <c r="M963" s="154"/>
      <c r="T963" s="56"/>
      <c r="AT963" s="17" t="s">
        <v>359</v>
      </c>
      <c r="AU963" s="17" t="s">
        <v>86</v>
      </c>
    </row>
    <row r="964" spans="2:65" s="14" customFormat="1" ht="10.199999999999999">
      <c r="B964" s="169"/>
      <c r="D964" s="151" t="s">
        <v>361</v>
      </c>
      <c r="E964" s="170" t="s">
        <v>1</v>
      </c>
      <c r="F964" s="171" t="s">
        <v>2200</v>
      </c>
      <c r="H964" s="170" t="s">
        <v>1</v>
      </c>
      <c r="I964" s="172"/>
      <c r="L964" s="169"/>
      <c r="M964" s="173"/>
      <c r="T964" s="174"/>
      <c r="AT964" s="170" t="s">
        <v>361</v>
      </c>
      <c r="AU964" s="170" t="s">
        <v>86</v>
      </c>
      <c r="AV964" s="14" t="s">
        <v>84</v>
      </c>
      <c r="AW964" s="14" t="s">
        <v>32</v>
      </c>
      <c r="AX964" s="14" t="s">
        <v>76</v>
      </c>
      <c r="AY964" s="170" t="s">
        <v>350</v>
      </c>
    </row>
    <row r="965" spans="2:65" s="12" customFormat="1" ht="20.399999999999999">
      <c r="B965" s="155"/>
      <c r="D965" s="151" t="s">
        <v>361</v>
      </c>
      <c r="E965" s="156" t="s">
        <v>1</v>
      </c>
      <c r="F965" s="157" t="s">
        <v>2201</v>
      </c>
      <c r="H965" s="158">
        <v>55.44</v>
      </c>
      <c r="I965" s="159"/>
      <c r="L965" s="155"/>
      <c r="M965" s="160"/>
      <c r="T965" s="161"/>
      <c r="AT965" s="156" t="s">
        <v>361</v>
      </c>
      <c r="AU965" s="156" t="s">
        <v>86</v>
      </c>
      <c r="AV965" s="12" t="s">
        <v>86</v>
      </c>
      <c r="AW965" s="12" t="s">
        <v>32</v>
      </c>
      <c r="AX965" s="12" t="s">
        <v>76</v>
      </c>
      <c r="AY965" s="156" t="s">
        <v>350</v>
      </c>
    </row>
    <row r="966" spans="2:65" s="12" customFormat="1" ht="30.6">
      <c r="B966" s="155"/>
      <c r="D966" s="151" t="s">
        <v>361</v>
      </c>
      <c r="E966" s="156" t="s">
        <v>1</v>
      </c>
      <c r="F966" s="157" t="s">
        <v>2202</v>
      </c>
      <c r="H966" s="158">
        <v>54.398000000000003</v>
      </c>
      <c r="I966" s="159"/>
      <c r="L966" s="155"/>
      <c r="M966" s="160"/>
      <c r="T966" s="161"/>
      <c r="AT966" s="156" t="s">
        <v>361</v>
      </c>
      <c r="AU966" s="156" t="s">
        <v>86</v>
      </c>
      <c r="AV966" s="12" t="s">
        <v>86</v>
      </c>
      <c r="AW966" s="12" t="s">
        <v>32</v>
      </c>
      <c r="AX966" s="12" t="s">
        <v>76</v>
      </c>
      <c r="AY966" s="156" t="s">
        <v>350</v>
      </c>
    </row>
    <row r="967" spans="2:65" s="12" customFormat="1" ht="30.6">
      <c r="B967" s="155"/>
      <c r="D967" s="151" t="s">
        <v>361</v>
      </c>
      <c r="E967" s="156" t="s">
        <v>1</v>
      </c>
      <c r="F967" s="157" t="s">
        <v>2203</v>
      </c>
      <c r="H967" s="158">
        <v>90.72</v>
      </c>
      <c r="I967" s="159"/>
      <c r="L967" s="155"/>
      <c r="M967" s="160"/>
      <c r="T967" s="161"/>
      <c r="AT967" s="156" t="s">
        <v>361</v>
      </c>
      <c r="AU967" s="156" t="s">
        <v>86</v>
      </c>
      <c r="AV967" s="12" t="s">
        <v>86</v>
      </c>
      <c r="AW967" s="12" t="s">
        <v>32</v>
      </c>
      <c r="AX967" s="12" t="s">
        <v>76</v>
      </c>
      <c r="AY967" s="156" t="s">
        <v>350</v>
      </c>
    </row>
    <row r="968" spans="2:65" s="12" customFormat="1" ht="20.399999999999999">
      <c r="B968" s="155"/>
      <c r="D968" s="151" t="s">
        <v>361</v>
      </c>
      <c r="E968" s="156" t="s">
        <v>1</v>
      </c>
      <c r="F968" s="157" t="s">
        <v>2204</v>
      </c>
      <c r="H968" s="158">
        <v>86.745000000000005</v>
      </c>
      <c r="I968" s="159"/>
      <c r="L968" s="155"/>
      <c r="M968" s="160"/>
      <c r="T968" s="161"/>
      <c r="AT968" s="156" t="s">
        <v>361</v>
      </c>
      <c r="AU968" s="156" t="s">
        <v>86</v>
      </c>
      <c r="AV968" s="12" t="s">
        <v>86</v>
      </c>
      <c r="AW968" s="12" t="s">
        <v>32</v>
      </c>
      <c r="AX968" s="12" t="s">
        <v>76</v>
      </c>
      <c r="AY968" s="156" t="s">
        <v>350</v>
      </c>
    </row>
    <row r="969" spans="2:65" s="12" customFormat="1" ht="20.399999999999999">
      <c r="B969" s="155"/>
      <c r="D969" s="151" t="s">
        <v>361</v>
      </c>
      <c r="E969" s="156" t="s">
        <v>1</v>
      </c>
      <c r="F969" s="157" t="s">
        <v>2205</v>
      </c>
      <c r="H969" s="158">
        <v>38.317999999999998</v>
      </c>
      <c r="I969" s="159"/>
      <c r="L969" s="155"/>
      <c r="M969" s="160"/>
      <c r="T969" s="161"/>
      <c r="AT969" s="156" t="s">
        <v>361</v>
      </c>
      <c r="AU969" s="156" t="s">
        <v>86</v>
      </c>
      <c r="AV969" s="12" t="s">
        <v>86</v>
      </c>
      <c r="AW969" s="12" t="s">
        <v>32</v>
      </c>
      <c r="AX969" s="12" t="s">
        <v>76</v>
      </c>
      <c r="AY969" s="156" t="s">
        <v>350</v>
      </c>
    </row>
    <row r="970" spans="2:65" s="12" customFormat="1" ht="30.6">
      <c r="B970" s="155"/>
      <c r="D970" s="151" t="s">
        <v>361</v>
      </c>
      <c r="E970" s="156" t="s">
        <v>1</v>
      </c>
      <c r="F970" s="157" t="s">
        <v>2206</v>
      </c>
      <c r="H970" s="158">
        <v>62.093000000000004</v>
      </c>
      <c r="I970" s="159"/>
      <c r="L970" s="155"/>
      <c r="M970" s="160"/>
      <c r="T970" s="161"/>
      <c r="AT970" s="156" t="s">
        <v>361</v>
      </c>
      <c r="AU970" s="156" t="s">
        <v>86</v>
      </c>
      <c r="AV970" s="12" t="s">
        <v>86</v>
      </c>
      <c r="AW970" s="12" t="s">
        <v>32</v>
      </c>
      <c r="AX970" s="12" t="s">
        <v>76</v>
      </c>
      <c r="AY970" s="156" t="s">
        <v>350</v>
      </c>
    </row>
    <row r="971" spans="2:65" s="12" customFormat="1" ht="20.399999999999999">
      <c r="B971" s="155"/>
      <c r="D971" s="151" t="s">
        <v>361</v>
      </c>
      <c r="E971" s="156" t="s">
        <v>1</v>
      </c>
      <c r="F971" s="157" t="s">
        <v>2207</v>
      </c>
      <c r="H971" s="158">
        <v>35.183</v>
      </c>
      <c r="I971" s="159"/>
      <c r="L971" s="155"/>
      <c r="M971" s="160"/>
      <c r="T971" s="161"/>
      <c r="AT971" s="156" t="s">
        <v>361</v>
      </c>
      <c r="AU971" s="156" t="s">
        <v>86</v>
      </c>
      <c r="AV971" s="12" t="s">
        <v>86</v>
      </c>
      <c r="AW971" s="12" t="s">
        <v>32</v>
      </c>
      <c r="AX971" s="12" t="s">
        <v>76</v>
      </c>
      <c r="AY971" s="156" t="s">
        <v>350</v>
      </c>
    </row>
    <row r="972" spans="2:65" s="12" customFormat="1" ht="30.6">
      <c r="B972" s="155"/>
      <c r="D972" s="151" t="s">
        <v>361</v>
      </c>
      <c r="E972" s="156" t="s">
        <v>1</v>
      </c>
      <c r="F972" s="157" t="s">
        <v>2208</v>
      </c>
      <c r="H972" s="158">
        <v>66.662000000000006</v>
      </c>
      <c r="I972" s="159"/>
      <c r="L972" s="155"/>
      <c r="M972" s="160"/>
      <c r="T972" s="161"/>
      <c r="AT972" s="156" t="s">
        <v>361</v>
      </c>
      <c r="AU972" s="156" t="s">
        <v>86</v>
      </c>
      <c r="AV972" s="12" t="s">
        <v>86</v>
      </c>
      <c r="AW972" s="12" t="s">
        <v>32</v>
      </c>
      <c r="AX972" s="12" t="s">
        <v>76</v>
      </c>
      <c r="AY972" s="156" t="s">
        <v>350</v>
      </c>
    </row>
    <row r="973" spans="2:65" s="12" customFormat="1" ht="20.399999999999999">
      <c r="B973" s="155"/>
      <c r="D973" s="151" t="s">
        <v>361</v>
      </c>
      <c r="E973" s="156" t="s">
        <v>1</v>
      </c>
      <c r="F973" s="157" t="s">
        <v>2209</v>
      </c>
      <c r="H973" s="158">
        <v>39.75</v>
      </c>
      <c r="I973" s="159"/>
      <c r="L973" s="155"/>
      <c r="M973" s="160"/>
      <c r="T973" s="161"/>
      <c r="AT973" s="156" t="s">
        <v>361</v>
      </c>
      <c r="AU973" s="156" t="s">
        <v>86</v>
      </c>
      <c r="AV973" s="12" t="s">
        <v>86</v>
      </c>
      <c r="AW973" s="12" t="s">
        <v>32</v>
      </c>
      <c r="AX973" s="12" t="s">
        <v>76</v>
      </c>
      <c r="AY973" s="156" t="s">
        <v>350</v>
      </c>
    </row>
    <row r="974" spans="2:65" s="12" customFormat="1" ht="20.399999999999999">
      <c r="B974" s="155"/>
      <c r="D974" s="151" t="s">
        <v>361</v>
      </c>
      <c r="E974" s="156" t="s">
        <v>1</v>
      </c>
      <c r="F974" s="157" t="s">
        <v>2210</v>
      </c>
      <c r="H974" s="158">
        <v>64.8</v>
      </c>
      <c r="I974" s="159"/>
      <c r="L974" s="155"/>
      <c r="M974" s="160"/>
      <c r="T974" s="161"/>
      <c r="AT974" s="156" t="s">
        <v>361</v>
      </c>
      <c r="AU974" s="156" t="s">
        <v>86</v>
      </c>
      <c r="AV974" s="12" t="s">
        <v>86</v>
      </c>
      <c r="AW974" s="12" t="s">
        <v>32</v>
      </c>
      <c r="AX974" s="12" t="s">
        <v>76</v>
      </c>
      <c r="AY974" s="156" t="s">
        <v>350</v>
      </c>
    </row>
    <row r="975" spans="2:65" s="12" customFormat="1" ht="20.399999999999999">
      <c r="B975" s="155"/>
      <c r="D975" s="151" t="s">
        <v>361</v>
      </c>
      <c r="E975" s="156" t="s">
        <v>1</v>
      </c>
      <c r="F975" s="157" t="s">
        <v>2211</v>
      </c>
      <c r="H975" s="158">
        <v>55.95</v>
      </c>
      <c r="I975" s="159"/>
      <c r="L975" s="155"/>
      <c r="M975" s="160"/>
      <c r="T975" s="161"/>
      <c r="AT975" s="156" t="s">
        <v>361</v>
      </c>
      <c r="AU975" s="156" t="s">
        <v>86</v>
      </c>
      <c r="AV975" s="12" t="s">
        <v>86</v>
      </c>
      <c r="AW975" s="12" t="s">
        <v>32</v>
      </c>
      <c r="AX975" s="12" t="s">
        <v>76</v>
      </c>
      <c r="AY975" s="156" t="s">
        <v>350</v>
      </c>
    </row>
    <row r="976" spans="2:65" s="12" customFormat="1" ht="10.199999999999999">
      <c r="B976" s="155"/>
      <c r="D976" s="151" t="s">
        <v>361</v>
      </c>
      <c r="E976" s="156" t="s">
        <v>1</v>
      </c>
      <c r="F976" s="157" t="s">
        <v>2212</v>
      </c>
      <c r="H976" s="158">
        <v>21.36</v>
      </c>
      <c r="I976" s="159"/>
      <c r="L976" s="155"/>
      <c r="M976" s="160"/>
      <c r="T976" s="161"/>
      <c r="AT976" s="156" t="s">
        <v>361</v>
      </c>
      <c r="AU976" s="156" t="s">
        <v>86</v>
      </c>
      <c r="AV976" s="12" t="s">
        <v>86</v>
      </c>
      <c r="AW976" s="12" t="s">
        <v>32</v>
      </c>
      <c r="AX976" s="12" t="s">
        <v>76</v>
      </c>
      <c r="AY976" s="156" t="s">
        <v>350</v>
      </c>
    </row>
    <row r="977" spans="2:65" s="13" customFormat="1" ht="10.199999999999999">
      <c r="B977" s="162"/>
      <c r="D977" s="151" t="s">
        <v>361</v>
      </c>
      <c r="E977" s="163" t="s">
        <v>1125</v>
      </c>
      <c r="F977" s="164" t="s">
        <v>364</v>
      </c>
      <c r="H977" s="165">
        <v>671.41899999999998</v>
      </c>
      <c r="I977" s="166"/>
      <c r="L977" s="162"/>
      <c r="M977" s="167"/>
      <c r="T977" s="168"/>
      <c r="AT977" s="163" t="s">
        <v>361</v>
      </c>
      <c r="AU977" s="163" t="s">
        <v>86</v>
      </c>
      <c r="AV977" s="13" t="s">
        <v>357</v>
      </c>
      <c r="AW977" s="13" t="s">
        <v>32</v>
      </c>
      <c r="AX977" s="13" t="s">
        <v>76</v>
      </c>
      <c r="AY977" s="163" t="s">
        <v>350</v>
      </c>
    </row>
    <row r="978" spans="2:65" s="12" customFormat="1" ht="10.199999999999999">
      <c r="B978" s="155"/>
      <c r="D978" s="151" t="s">
        <v>361</v>
      </c>
      <c r="E978" s="156" t="s">
        <v>1</v>
      </c>
      <c r="F978" s="157" t="s">
        <v>2213</v>
      </c>
      <c r="H978" s="158">
        <v>1342.838</v>
      </c>
      <c r="I978" s="159"/>
      <c r="L978" s="155"/>
      <c r="M978" s="160"/>
      <c r="T978" s="161"/>
      <c r="AT978" s="156" t="s">
        <v>361</v>
      </c>
      <c r="AU978" s="156" t="s">
        <v>86</v>
      </c>
      <c r="AV978" s="12" t="s">
        <v>86</v>
      </c>
      <c r="AW978" s="12" t="s">
        <v>32</v>
      </c>
      <c r="AX978" s="12" t="s">
        <v>84</v>
      </c>
      <c r="AY978" s="156" t="s">
        <v>350</v>
      </c>
    </row>
    <row r="979" spans="2:65" s="1" customFormat="1" ht="24.15" customHeight="1">
      <c r="B979" s="32"/>
      <c r="C979" s="138" t="s">
        <v>2214</v>
      </c>
      <c r="D979" s="138" t="s">
        <v>352</v>
      </c>
      <c r="E979" s="139" t="s">
        <v>2215</v>
      </c>
      <c r="F979" s="140" t="s">
        <v>2216</v>
      </c>
      <c r="G979" s="141" t="s">
        <v>355</v>
      </c>
      <c r="H979" s="142">
        <v>1030.9280000000001</v>
      </c>
      <c r="I979" s="143"/>
      <c r="J979" s="144">
        <f>ROUND(I979*H979,2)</f>
        <v>0</v>
      </c>
      <c r="K979" s="140" t="s">
        <v>356</v>
      </c>
      <c r="L979" s="32"/>
      <c r="M979" s="145" t="s">
        <v>1</v>
      </c>
      <c r="N979" s="146" t="s">
        <v>41</v>
      </c>
      <c r="P979" s="147">
        <f>O979*H979</f>
        <v>0</v>
      </c>
      <c r="Q979" s="147">
        <v>4.0000000000000001E-3</v>
      </c>
      <c r="R979" s="147">
        <f>Q979*H979</f>
        <v>4.1237120000000003</v>
      </c>
      <c r="S979" s="147">
        <v>0</v>
      </c>
      <c r="T979" s="148">
        <f>S979*H979</f>
        <v>0</v>
      </c>
      <c r="AR979" s="149" t="s">
        <v>357</v>
      </c>
      <c r="AT979" s="149" t="s">
        <v>352</v>
      </c>
      <c r="AU979" s="149" t="s">
        <v>86</v>
      </c>
      <c r="AY979" s="17" t="s">
        <v>350</v>
      </c>
      <c r="BE979" s="150">
        <f>IF(N979="základní",J979,0)</f>
        <v>0</v>
      </c>
      <c r="BF979" s="150">
        <f>IF(N979="snížená",J979,0)</f>
        <v>0</v>
      </c>
      <c r="BG979" s="150">
        <f>IF(N979="zákl. přenesená",J979,0)</f>
        <v>0</v>
      </c>
      <c r="BH979" s="150">
        <f>IF(N979="sníž. přenesená",J979,0)</f>
        <v>0</v>
      </c>
      <c r="BI979" s="150">
        <f>IF(N979="nulová",J979,0)</f>
        <v>0</v>
      </c>
      <c r="BJ979" s="17" t="s">
        <v>84</v>
      </c>
      <c r="BK979" s="150">
        <f>ROUND(I979*H979,2)</f>
        <v>0</v>
      </c>
      <c r="BL979" s="17" t="s">
        <v>357</v>
      </c>
      <c r="BM979" s="149" t="s">
        <v>2217</v>
      </c>
    </row>
    <row r="980" spans="2:65" s="1" customFormat="1" ht="19.2">
      <c r="B980" s="32"/>
      <c r="D980" s="151" t="s">
        <v>359</v>
      </c>
      <c r="F980" s="152" t="s">
        <v>2218</v>
      </c>
      <c r="I980" s="153"/>
      <c r="L980" s="32"/>
      <c r="M980" s="154"/>
      <c r="T980" s="56"/>
      <c r="AT980" s="17" t="s">
        <v>359</v>
      </c>
      <c r="AU980" s="17" t="s">
        <v>86</v>
      </c>
    </row>
    <row r="981" spans="2:65" s="14" customFormat="1" ht="10.199999999999999">
      <c r="B981" s="169"/>
      <c r="D981" s="151" t="s">
        <v>361</v>
      </c>
      <c r="E981" s="170" t="s">
        <v>1</v>
      </c>
      <c r="F981" s="171" t="s">
        <v>839</v>
      </c>
      <c r="H981" s="170" t="s">
        <v>1</v>
      </c>
      <c r="I981" s="172"/>
      <c r="L981" s="169"/>
      <c r="M981" s="173"/>
      <c r="T981" s="174"/>
      <c r="AT981" s="170" t="s">
        <v>361</v>
      </c>
      <c r="AU981" s="170" t="s">
        <v>86</v>
      </c>
      <c r="AV981" s="14" t="s">
        <v>84</v>
      </c>
      <c r="AW981" s="14" t="s">
        <v>32</v>
      </c>
      <c r="AX981" s="14" t="s">
        <v>76</v>
      </c>
      <c r="AY981" s="170" t="s">
        <v>350</v>
      </c>
    </row>
    <row r="982" spans="2:65" s="12" customFormat="1" ht="10.199999999999999">
      <c r="B982" s="155"/>
      <c r="D982" s="151" t="s">
        <v>361</v>
      </c>
      <c r="E982" s="156" t="s">
        <v>1</v>
      </c>
      <c r="F982" s="157" t="s">
        <v>840</v>
      </c>
      <c r="H982" s="158">
        <v>19</v>
      </c>
      <c r="I982" s="159"/>
      <c r="L982" s="155"/>
      <c r="M982" s="160"/>
      <c r="T982" s="161"/>
      <c r="AT982" s="156" t="s">
        <v>361</v>
      </c>
      <c r="AU982" s="156" t="s">
        <v>86</v>
      </c>
      <c r="AV982" s="12" t="s">
        <v>86</v>
      </c>
      <c r="AW982" s="12" t="s">
        <v>32</v>
      </c>
      <c r="AX982" s="12" t="s">
        <v>76</v>
      </c>
      <c r="AY982" s="156" t="s">
        <v>350</v>
      </c>
    </row>
    <row r="983" spans="2:65" s="12" customFormat="1" ht="10.199999999999999">
      <c r="B983" s="155"/>
      <c r="D983" s="151" t="s">
        <v>361</v>
      </c>
      <c r="E983" s="156" t="s">
        <v>1</v>
      </c>
      <c r="F983" s="157" t="s">
        <v>841</v>
      </c>
      <c r="H983" s="158">
        <v>10.1</v>
      </c>
      <c r="I983" s="159"/>
      <c r="L983" s="155"/>
      <c r="M983" s="160"/>
      <c r="T983" s="161"/>
      <c r="AT983" s="156" t="s">
        <v>361</v>
      </c>
      <c r="AU983" s="156" t="s">
        <v>86</v>
      </c>
      <c r="AV983" s="12" t="s">
        <v>86</v>
      </c>
      <c r="AW983" s="12" t="s">
        <v>32</v>
      </c>
      <c r="AX983" s="12" t="s">
        <v>76</v>
      </c>
      <c r="AY983" s="156" t="s">
        <v>350</v>
      </c>
    </row>
    <row r="984" spans="2:65" s="12" customFormat="1" ht="10.199999999999999">
      <c r="B984" s="155"/>
      <c r="D984" s="151" t="s">
        <v>361</v>
      </c>
      <c r="E984" s="156" t="s">
        <v>1</v>
      </c>
      <c r="F984" s="157" t="s">
        <v>842</v>
      </c>
      <c r="H984" s="158">
        <v>9.25</v>
      </c>
      <c r="I984" s="159"/>
      <c r="L984" s="155"/>
      <c r="M984" s="160"/>
      <c r="T984" s="161"/>
      <c r="AT984" s="156" t="s">
        <v>361</v>
      </c>
      <c r="AU984" s="156" t="s">
        <v>86</v>
      </c>
      <c r="AV984" s="12" t="s">
        <v>86</v>
      </c>
      <c r="AW984" s="12" t="s">
        <v>32</v>
      </c>
      <c r="AX984" s="12" t="s">
        <v>76</v>
      </c>
      <c r="AY984" s="156" t="s">
        <v>350</v>
      </c>
    </row>
    <row r="985" spans="2:65" s="12" customFormat="1" ht="10.199999999999999">
      <c r="B985" s="155"/>
      <c r="D985" s="151" t="s">
        <v>361</v>
      </c>
      <c r="E985" s="156" t="s">
        <v>1</v>
      </c>
      <c r="F985" s="157" t="s">
        <v>843</v>
      </c>
      <c r="H985" s="158">
        <v>16</v>
      </c>
      <c r="I985" s="159"/>
      <c r="L985" s="155"/>
      <c r="M985" s="160"/>
      <c r="T985" s="161"/>
      <c r="AT985" s="156" t="s">
        <v>361</v>
      </c>
      <c r="AU985" s="156" t="s">
        <v>86</v>
      </c>
      <c r="AV985" s="12" t="s">
        <v>86</v>
      </c>
      <c r="AW985" s="12" t="s">
        <v>32</v>
      </c>
      <c r="AX985" s="12" t="s">
        <v>76</v>
      </c>
      <c r="AY985" s="156" t="s">
        <v>350</v>
      </c>
    </row>
    <row r="986" spans="2:65" s="15" customFormat="1" ht="10.199999999999999">
      <c r="B986" s="175"/>
      <c r="D986" s="151" t="s">
        <v>361</v>
      </c>
      <c r="E986" s="176" t="s">
        <v>300</v>
      </c>
      <c r="F986" s="177" t="s">
        <v>755</v>
      </c>
      <c r="H986" s="178">
        <v>54.35</v>
      </c>
      <c r="I986" s="179"/>
      <c r="L986" s="175"/>
      <c r="M986" s="180"/>
      <c r="T986" s="181"/>
      <c r="AT986" s="176" t="s">
        <v>361</v>
      </c>
      <c r="AU986" s="176" t="s">
        <v>86</v>
      </c>
      <c r="AV986" s="15" t="s">
        <v>371</v>
      </c>
      <c r="AW986" s="15" t="s">
        <v>32</v>
      </c>
      <c r="AX986" s="15" t="s">
        <v>76</v>
      </c>
      <c r="AY986" s="176" t="s">
        <v>350</v>
      </c>
    </row>
    <row r="987" spans="2:65" s="14" customFormat="1" ht="10.199999999999999">
      <c r="B987" s="169"/>
      <c r="D987" s="151" t="s">
        <v>361</v>
      </c>
      <c r="E987" s="170" t="s">
        <v>1</v>
      </c>
      <c r="F987" s="171" t="s">
        <v>844</v>
      </c>
      <c r="H987" s="170" t="s">
        <v>1</v>
      </c>
      <c r="I987" s="172"/>
      <c r="L987" s="169"/>
      <c r="M987" s="173"/>
      <c r="T987" s="174"/>
      <c r="AT987" s="170" t="s">
        <v>361</v>
      </c>
      <c r="AU987" s="170" t="s">
        <v>86</v>
      </c>
      <c r="AV987" s="14" t="s">
        <v>84</v>
      </c>
      <c r="AW987" s="14" t="s">
        <v>32</v>
      </c>
      <c r="AX987" s="14" t="s">
        <v>76</v>
      </c>
      <c r="AY987" s="170" t="s">
        <v>350</v>
      </c>
    </row>
    <row r="988" spans="2:65" s="12" customFormat="1" ht="10.199999999999999">
      <c r="B988" s="155"/>
      <c r="D988" s="151" t="s">
        <v>361</v>
      </c>
      <c r="E988" s="156" t="s">
        <v>1</v>
      </c>
      <c r="F988" s="157" t="s">
        <v>845</v>
      </c>
      <c r="H988" s="158">
        <v>19.399999999999999</v>
      </c>
      <c r="I988" s="159"/>
      <c r="L988" s="155"/>
      <c r="M988" s="160"/>
      <c r="T988" s="161"/>
      <c r="AT988" s="156" t="s">
        <v>361</v>
      </c>
      <c r="AU988" s="156" t="s">
        <v>86</v>
      </c>
      <c r="AV988" s="12" t="s">
        <v>86</v>
      </c>
      <c r="AW988" s="12" t="s">
        <v>32</v>
      </c>
      <c r="AX988" s="12" t="s">
        <v>76</v>
      </c>
      <c r="AY988" s="156" t="s">
        <v>350</v>
      </c>
    </row>
    <row r="989" spans="2:65" s="12" customFormat="1" ht="10.199999999999999">
      <c r="B989" s="155"/>
      <c r="D989" s="151" t="s">
        <v>361</v>
      </c>
      <c r="E989" s="156" t="s">
        <v>1</v>
      </c>
      <c r="F989" s="157" t="s">
        <v>846</v>
      </c>
      <c r="H989" s="158">
        <v>44.9</v>
      </c>
      <c r="I989" s="159"/>
      <c r="L989" s="155"/>
      <c r="M989" s="160"/>
      <c r="T989" s="161"/>
      <c r="AT989" s="156" t="s">
        <v>361</v>
      </c>
      <c r="AU989" s="156" t="s">
        <v>86</v>
      </c>
      <c r="AV989" s="12" t="s">
        <v>86</v>
      </c>
      <c r="AW989" s="12" t="s">
        <v>32</v>
      </c>
      <c r="AX989" s="12" t="s">
        <v>76</v>
      </c>
      <c r="AY989" s="156" t="s">
        <v>350</v>
      </c>
    </row>
    <row r="990" spans="2:65" s="12" customFormat="1" ht="10.199999999999999">
      <c r="B990" s="155"/>
      <c r="D990" s="151" t="s">
        <v>361</v>
      </c>
      <c r="E990" s="156" t="s">
        <v>1</v>
      </c>
      <c r="F990" s="157" t="s">
        <v>847</v>
      </c>
      <c r="H990" s="158">
        <v>29.6</v>
      </c>
      <c r="I990" s="159"/>
      <c r="L990" s="155"/>
      <c r="M990" s="160"/>
      <c r="T990" s="161"/>
      <c r="AT990" s="156" t="s">
        <v>361</v>
      </c>
      <c r="AU990" s="156" t="s">
        <v>86</v>
      </c>
      <c r="AV990" s="12" t="s">
        <v>86</v>
      </c>
      <c r="AW990" s="12" t="s">
        <v>32</v>
      </c>
      <c r="AX990" s="12" t="s">
        <v>76</v>
      </c>
      <c r="AY990" s="156" t="s">
        <v>350</v>
      </c>
    </row>
    <row r="991" spans="2:65" s="12" customFormat="1" ht="10.199999999999999">
      <c r="B991" s="155"/>
      <c r="D991" s="151" t="s">
        <v>361</v>
      </c>
      <c r="E991" s="156" t="s">
        <v>1</v>
      </c>
      <c r="F991" s="157" t="s">
        <v>848</v>
      </c>
      <c r="H991" s="158">
        <v>40</v>
      </c>
      <c r="I991" s="159"/>
      <c r="L991" s="155"/>
      <c r="M991" s="160"/>
      <c r="T991" s="161"/>
      <c r="AT991" s="156" t="s">
        <v>361</v>
      </c>
      <c r="AU991" s="156" t="s">
        <v>86</v>
      </c>
      <c r="AV991" s="12" t="s">
        <v>86</v>
      </c>
      <c r="AW991" s="12" t="s">
        <v>32</v>
      </c>
      <c r="AX991" s="12" t="s">
        <v>76</v>
      </c>
      <c r="AY991" s="156" t="s">
        <v>350</v>
      </c>
    </row>
    <row r="992" spans="2:65" s="15" customFormat="1" ht="10.199999999999999">
      <c r="B992" s="175"/>
      <c r="D992" s="151" t="s">
        <v>361</v>
      </c>
      <c r="E992" s="176" t="s">
        <v>302</v>
      </c>
      <c r="F992" s="177" t="s">
        <v>755</v>
      </c>
      <c r="H992" s="178">
        <v>133.9</v>
      </c>
      <c r="I992" s="179"/>
      <c r="L992" s="175"/>
      <c r="M992" s="180"/>
      <c r="T992" s="181"/>
      <c r="AT992" s="176" t="s">
        <v>361</v>
      </c>
      <c r="AU992" s="176" t="s">
        <v>86</v>
      </c>
      <c r="AV992" s="15" t="s">
        <v>371</v>
      </c>
      <c r="AW992" s="15" t="s">
        <v>32</v>
      </c>
      <c r="AX992" s="15" t="s">
        <v>76</v>
      </c>
      <c r="AY992" s="176" t="s">
        <v>350</v>
      </c>
    </row>
    <row r="993" spans="2:65" s="14" customFormat="1" ht="10.199999999999999">
      <c r="B993" s="169"/>
      <c r="D993" s="151" t="s">
        <v>361</v>
      </c>
      <c r="E993" s="170" t="s">
        <v>1</v>
      </c>
      <c r="F993" s="171" t="s">
        <v>849</v>
      </c>
      <c r="H993" s="170" t="s">
        <v>1</v>
      </c>
      <c r="I993" s="172"/>
      <c r="L993" s="169"/>
      <c r="M993" s="173"/>
      <c r="T993" s="174"/>
      <c r="AT993" s="170" t="s">
        <v>361</v>
      </c>
      <c r="AU993" s="170" t="s">
        <v>86</v>
      </c>
      <c r="AV993" s="14" t="s">
        <v>84</v>
      </c>
      <c r="AW993" s="14" t="s">
        <v>32</v>
      </c>
      <c r="AX993" s="14" t="s">
        <v>76</v>
      </c>
      <c r="AY993" s="170" t="s">
        <v>350</v>
      </c>
    </row>
    <row r="994" spans="2:65" s="12" customFormat="1" ht="30.6">
      <c r="B994" s="155"/>
      <c r="D994" s="151" t="s">
        <v>361</v>
      </c>
      <c r="E994" s="156" t="s">
        <v>1</v>
      </c>
      <c r="F994" s="157" t="s">
        <v>850</v>
      </c>
      <c r="H994" s="158">
        <v>192.684</v>
      </c>
      <c r="I994" s="159"/>
      <c r="L994" s="155"/>
      <c r="M994" s="160"/>
      <c r="T994" s="161"/>
      <c r="AT994" s="156" t="s">
        <v>361</v>
      </c>
      <c r="AU994" s="156" t="s">
        <v>86</v>
      </c>
      <c r="AV994" s="12" t="s">
        <v>86</v>
      </c>
      <c r="AW994" s="12" t="s">
        <v>32</v>
      </c>
      <c r="AX994" s="12" t="s">
        <v>76</v>
      </c>
      <c r="AY994" s="156" t="s">
        <v>350</v>
      </c>
    </row>
    <row r="995" spans="2:65" s="12" customFormat="1" ht="30.6">
      <c r="B995" s="155"/>
      <c r="D995" s="151" t="s">
        <v>361</v>
      </c>
      <c r="E995" s="156" t="s">
        <v>1</v>
      </c>
      <c r="F995" s="157" t="s">
        <v>851</v>
      </c>
      <c r="H995" s="158">
        <v>246.22399999999999</v>
      </c>
      <c r="I995" s="159"/>
      <c r="L995" s="155"/>
      <c r="M995" s="160"/>
      <c r="T995" s="161"/>
      <c r="AT995" s="156" t="s">
        <v>361</v>
      </c>
      <c r="AU995" s="156" t="s">
        <v>86</v>
      </c>
      <c r="AV995" s="12" t="s">
        <v>86</v>
      </c>
      <c r="AW995" s="12" t="s">
        <v>32</v>
      </c>
      <c r="AX995" s="12" t="s">
        <v>76</v>
      </c>
      <c r="AY995" s="156" t="s">
        <v>350</v>
      </c>
    </row>
    <row r="996" spans="2:65" s="12" customFormat="1" ht="10.199999999999999">
      <c r="B996" s="155"/>
      <c r="D996" s="151" t="s">
        <v>361</v>
      </c>
      <c r="E996" s="156" t="s">
        <v>1</v>
      </c>
      <c r="F996" s="157" t="s">
        <v>852</v>
      </c>
      <c r="H996" s="158">
        <v>146.62</v>
      </c>
      <c r="I996" s="159"/>
      <c r="L996" s="155"/>
      <c r="M996" s="160"/>
      <c r="T996" s="161"/>
      <c r="AT996" s="156" t="s">
        <v>361</v>
      </c>
      <c r="AU996" s="156" t="s">
        <v>86</v>
      </c>
      <c r="AV996" s="12" t="s">
        <v>86</v>
      </c>
      <c r="AW996" s="12" t="s">
        <v>32</v>
      </c>
      <c r="AX996" s="12" t="s">
        <v>76</v>
      </c>
      <c r="AY996" s="156" t="s">
        <v>350</v>
      </c>
    </row>
    <row r="997" spans="2:65" s="12" customFormat="1" ht="10.199999999999999">
      <c r="B997" s="155"/>
      <c r="D997" s="151" t="s">
        <v>361</v>
      </c>
      <c r="E997" s="156" t="s">
        <v>1</v>
      </c>
      <c r="F997" s="157" t="s">
        <v>853</v>
      </c>
      <c r="H997" s="158">
        <v>238.56</v>
      </c>
      <c r="I997" s="159"/>
      <c r="L997" s="155"/>
      <c r="M997" s="160"/>
      <c r="T997" s="161"/>
      <c r="AT997" s="156" t="s">
        <v>361</v>
      </c>
      <c r="AU997" s="156" t="s">
        <v>86</v>
      </c>
      <c r="AV997" s="12" t="s">
        <v>86</v>
      </c>
      <c r="AW997" s="12" t="s">
        <v>32</v>
      </c>
      <c r="AX997" s="12" t="s">
        <v>76</v>
      </c>
      <c r="AY997" s="156" t="s">
        <v>350</v>
      </c>
    </row>
    <row r="998" spans="2:65" s="15" customFormat="1" ht="10.199999999999999">
      <c r="B998" s="175"/>
      <c r="D998" s="151" t="s">
        <v>361</v>
      </c>
      <c r="E998" s="176" t="s">
        <v>304</v>
      </c>
      <c r="F998" s="177" t="s">
        <v>755</v>
      </c>
      <c r="H998" s="178">
        <v>824.08799999999997</v>
      </c>
      <c r="I998" s="179"/>
      <c r="L998" s="175"/>
      <c r="M998" s="180"/>
      <c r="T998" s="181"/>
      <c r="AT998" s="176" t="s">
        <v>361</v>
      </c>
      <c r="AU998" s="176" t="s">
        <v>86</v>
      </c>
      <c r="AV998" s="15" t="s">
        <v>371</v>
      </c>
      <c r="AW998" s="15" t="s">
        <v>32</v>
      </c>
      <c r="AX998" s="15" t="s">
        <v>76</v>
      </c>
      <c r="AY998" s="176" t="s">
        <v>350</v>
      </c>
    </row>
    <row r="999" spans="2:65" s="14" customFormat="1" ht="10.199999999999999">
      <c r="B999" s="169"/>
      <c r="D999" s="151" t="s">
        <v>361</v>
      </c>
      <c r="E999" s="170" t="s">
        <v>1</v>
      </c>
      <c r="F999" s="171" t="s">
        <v>2219</v>
      </c>
      <c r="H999" s="170" t="s">
        <v>1</v>
      </c>
      <c r="I999" s="172"/>
      <c r="L999" s="169"/>
      <c r="M999" s="173"/>
      <c r="T999" s="174"/>
      <c r="AT999" s="170" t="s">
        <v>361</v>
      </c>
      <c r="AU999" s="170" t="s">
        <v>86</v>
      </c>
      <c r="AV999" s="14" t="s">
        <v>84</v>
      </c>
      <c r="AW999" s="14" t="s">
        <v>32</v>
      </c>
      <c r="AX999" s="14" t="s">
        <v>76</v>
      </c>
      <c r="AY999" s="170" t="s">
        <v>350</v>
      </c>
    </row>
    <row r="1000" spans="2:65" s="12" customFormat="1" ht="10.199999999999999">
      <c r="B1000" s="155"/>
      <c r="D1000" s="151" t="s">
        <v>361</v>
      </c>
      <c r="E1000" s="156" t="s">
        <v>1</v>
      </c>
      <c r="F1000" s="157" t="s">
        <v>2220</v>
      </c>
      <c r="H1000" s="158">
        <v>5.08</v>
      </c>
      <c r="I1000" s="159"/>
      <c r="L1000" s="155"/>
      <c r="M1000" s="160"/>
      <c r="T1000" s="161"/>
      <c r="AT1000" s="156" t="s">
        <v>361</v>
      </c>
      <c r="AU1000" s="156" t="s">
        <v>86</v>
      </c>
      <c r="AV1000" s="12" t="s">
        <v>86</v>
      </c>
      <c r="AW1000" s="12" t="s">
        <v>32</v>
      </c>
      <c r="AX1000" s="12" t="s">
        <v>76</v>
      </c>
      <c r="AY1000" s="156" t="s">
        <v>350</v>
      </c>
    </row>
    <row r="1001" spans="2:65" s="12" customFormat="1" ht="10.199999999999999">
      <c r="B1001" s="155"/>
      <c r="D1001" s="151" t="s">
        <v>361</v>
      </c>
      <c r="E1001" s="156" t="s">
        <v>1</v>
      </c>
      <c r="F1001" s="157" t="s">
        <v>2221</v>
      </c>
      <c r="H1001" s="158">
        <v>0.15</v>
      </c>
      <c r="I1001" s="159"/>
      <c r="L1001" s="155"/>
      <c r="M1001" s="160"/>
      <c r="T1001" s="161"/>
      <c r="AT1001" s="156" t="s">
        <v>361</v>
      </c>
      <c r="AU1001" s="156" t="s">
        <v>86</v>
      </c>
      <c r="AV1001" s="12" t="s">
        <v>86</v>
      </c>
      <c r="AW1001" s="12" t="s">
        <v>32</v>
      </c>
      <c r="AX1001" s="12" t="s">
        <v>76</v>
      </c>
      <c r="AY1001" s="156" t="s">
        <v>350</v>
      </c>
    </row>
    <row r="1002" spans="2:65" s="12" customFormat="1" ht="10.199999999999999">
      <c r="B1002" s="155"/>
      <c r="D1002" s="151" t="s">
        <v>361</v>
      </c>
      <c r="E1002" s="156" t="s">
        <v>1</v>
      </c>
      <c r="F1002" s="157" t="s">
        <v>2222</v>
      </c>
      <c r="H1002" s="158">
        <v>0.56000000000000005</v>
      </c>
      <c r="I1002" s="159"/>
      <c r="L1002" s="155"/>
      <c r="M1002" s="160"/>
      <c r="T1002" s="161"/>
      <c r="AT1002" s="156" t="s">
        <v>361</v>
      </c>
      <c r="AU1002" s="156" t="s">
        <v>86</v>
      </c>
      <c r="AV1002" s="12" t="s">
        <v>86</v>
      </c>
      <c r="AW1002" s="12" t="s">
        <v>32</v>
      </c>
      <c r="AX1002" s="12" t="s">
        <v>76</v>
      </c>
      <c r="AY1002" s="156" t="s">
        <v>350</v>
      </c>
    </row>
    <row r="1003" spans="2:65" s="15" customFormat="1" ht="10.199999999999999">
      <c r="B1003" s="175"/>
      <c r="D1003" s="151" t="s">
        <v>361</v>
      </c>
      <c r="E1003" s="176" t="s">
        <v>1238</v>
      </c>
      <c r="F1003" s="177" t="s">
        <v>755</v>
      </c>
      <c r="H1003" s="178">
        <v>5.79</v>
      </c>
      <c r="I1003" s="179"/>
      <c r="L1003" s="175"/>
      <c r="M1003" s="180"/>
      <c r="T1003" s="181"/>
      <c r="AT1003" s="176" t="s">
        <v>361</v>
      </c>
      <c r="AU1003" s="176" t="s">
        <v>86</v>
      </c>
      <c r="AV1003" s="15" t="s">
        <v>371</v>
      </c>
      <c r="AW1003" s="15" t="s">
        <v>32</v>
      </c>
      <c r="AX1003" s="15" t="s">
        <v>76</v>
      </c>
      <c r="AY1003" s="176" t="s">
        <v>350</v>
      </c>
    </row>
    <row r="1004" spans="2:65" s="12" customFormat="1" ht="10.199999999999999">
      <c r="B1004" s="155"/>
      <c r="D1004" s="151" t="s">
        <v>361</v>
      </c>
      <c r="E1004" s="156" t="s">
        <v>1</v>
      </c>
      <c r="F1004" s="157" t="s">
        <v>2223</v>
      </c>
      <c r="H1004" s="158">
        <v>12.8</v>
      </c>
      <c r="I1004" s="159"/>
      <c r="L1004" s="155"/>
      <c r="M1004" s="160"/>
      <c r="T1004" s="161"/>
      <c r="AT1004" s="156" t="s">
        <v>361</v>
      </c>
      <c r="AU1004" s="156" t="s">
        <v>86</v>
      </c>
      <c r="AV1004" s="12" t="s">
        <v>86</v>
      </c>
      <c r="AW1004" s="12" t="s">
        <v>32</v>
      </c>
      <c r="AX1004" s="12" t="s">
        <v>76</v>
      </c>
      <c r="AY1004" s="156" t="s">
        <v>350</v>
      </c>
    </row>
    <row r="1005" spans="2:65" s="13" customFormat="1" ht="10.199999999999999">
      <c r="B1005" s="162"/>
      <c r="D1005" s="151" t="s">
        <v>361</v>
      </c>
      <c r="E1005" s="163" t="s">
        <v>1</v>
      </c>
      <c r="F1005" s="164" t="s">
        <v>364</v>
      </c>
      <c r="H1005" s="165">
        <v>1030.9280000000001</v>
      </c>
      <c r="I1005" s="166"/>
      <c r="L1005" s="162"/>
      <c r="M1005" s="167"/>
      <c r="T1005" s="168"/>
      <c r="AT1005" s="163" t="s">
        <v>361</v>
      </c>
      <c r="AU1005" s="163" t="s">
        <v>86</v>
      </c>
      <c r="AV1005" s="13" t="s">
        <v>357</v>
      </c>
      <c r="AW1005" s="13" t="s">
        <v>32</v>
      </c>
      <c r="AX1005" s="13" t="s">
        <v>84</v>
      </c>
      <c r="AY1005" s="163" t="s">
        <v>350</v>
      </c>
    </row>
    <row r="1006" spans="2:65" s="1" customFormat="1" ht="24.15" customHeight="1">
      <c r="B1006" s="32"/>
      <c r="C1006" s="138" t="s">
        <v>2224</v>
      </c>
      <c r="D1006" s="138" t="s">
        <v>352</v>
      </c>
      <c r="E1006" s="139" t="s">
        <v>2225</v>
      </c>
      <c r="F1006" s="140" t="s">
        <v>2226</v>
      </c>
      <c r="G1006" s="141" t="s">
        <v>355</v>
      </c>
      <c r="H1006" s="142">
        <v>180.42</v>
      </c>
      <c r="I1006" s="143"/>
      <c r="J1006" s="144">
        <f>ROUND(I1006*H1006,2)</f>
        <v>0</v>
      </c>
      <c r="K1006" s="140" t="s">
        <v>356</v>
      </c>
      <c r="L1006" s="32"/>
      <c r="M1006" s="145" t="s">
        <v>1</v>
      </c>
      <c r="N1006" s="146" t="s">
        <v>41</v>
      </c>
      <c r="P1006" s="147">
        <f>O1006*H1006</f>
        <v>0</v>
      </c>
      <c r="Q1006" s="147">
        <v>7.0000000000000001E-3</v>
      </c>
      <c r="R1006" s="147">
        <f>Q1006*H1006</f>
        <v>1.26294</v>
      </c>
      <c r="S1006" s="147">
        <v>0</v>
      </c>
      <c r="T1006" s="148">
        <f>S1006*H1006</f>
        <v>0</v>
      </c>
      <c r="AR1006" s="149" t="s">
        <v>357</v>
      </c>
      <c r="AT1006" s="149" t="s">
        <v>352</v>
      </c>
      <c r="AU1006" s="149" t="s">
        <v>86</v>
      </c>
      <c r="AY1006" s="17" t="s">
        <v>350</v>
      </c>
      <c r="BE1006" s="150">
        <f>IF(N1006="základní",J1006,0)</f>
        <v>0</v>
      </c>
      <c r="BF1006" s="150">
        <f>IF(N1006="snížená",J1006,0)</f>
        <v>0</v>
      </c>
      <c r="BG1006" s="150">
        <f>IF(N1006="zákl. přenesená",J1006,0)</f>
        <v>0</v>
      </c>
      <c r="BH1006" s="150">
        <f>IF(N1006="sníž. přenesená",J1006,0)</f>
        <v>0</v>
      </c>
      <c r="BI1006" s="150">
        <f>IF(N1006="nulová",J1006,0)</f>
        <v>0</v>
      </c>
      <c r="BJ1006" s="17" t="s">
        <v>84</v>
      </c>
      <c r="BK1006" s="150">
        <f>ROUND(I1006*H1006,2)</f>
        <v>0</v>
      </c>
      <c r="BL1006" s="17" t="s">
        <v>357</v>
      </c>
      <c r="BM1006" s="149" t="s">
        <v>2227</v>
      </c>
    </row>
    <row r="1007" spans="2:65" s="1" customFormat="1" ht="28.8">
      <c r="B1007" s="32"/>
      <c r="D1007" s="151" t="s">
        <v>359</v>
      </c>
      <c r="F1007" s="152" t="s">
        <v>2228</v>
      </c>
      <c r="I1007" s="153"/>
      <c r="L1007" s="32"/>
      <c r="M1007" s="154"/>
      <c r="T1007" s="56"/>
      <c r="AT1007" s="17" t="s">
        <v>359</v>
      </c>
      <c r="AU1007" s="17" t="s">
        <v>86</v>
      </c>
    </row>
    <row r="1008" spans="2:65" s="12" customFormat="1" ht="20.399999999999999">
      <c r="B1008" s="155"/>
      <c r="D1008" s="151" t="s">
        <v>361</v>
      </c>
      <c r="E1008" s="156" t="s">
        <v>1</v>
      </c>
      <c r="F1008" s="157" t="s">
        <v>2229</v>
      </c>
      <c r="H1008" s="158">
        <v>163.05000000000001</v>
      </c>
      <c r="I1008" s="159"/>
      <c r="L1008" s="155"/>
      <c r="M1008" s="160"/>
      <c r="T1008" s="161"/>
      <c r="AT1008" s="156" t="s">
        <v>361</v>
      </c>
      <c r="AU1008" s="156" t="s">
        <v>86</v>
      </c>
      <c r="AV1008" s="12" t="s">
        <v>86</v>
      </c>
      <c r="AW1008" s="12" t="s">
        <v>32</v>
      </c>
      <c r="AX1008" s="12" t="s">
        <v>76</v>
      </c>
      <c r="AY1008" s="156" t="s">
        <v>350</v>
      </c>
    </row>
    <row r="1009" spans="2:65" s="12" customFormat="1" ht="20.399999999999999">
      <c r="B1009" s="155"/>
      <c r="D1009" s="151" t="s">
        <v>361</v>
      </c>
      <c r="E1009" s="156" t="s">
        <v>1</v>
      </c>
      <c r="F1009" s="157" t="s">
        <v>2230</v>
      </c>
      <c r="H1009" s="158">
        <v>17.37</v>
      </c>
      <c r="I1009" s="159"/>
      <c r="L1009" s="155"/>
      <c r="M1009" s="160"/>
      <c r="T1009" s="161"/>
      <c r="AT1009" s="156" t="s">
        <v>361</v>
      </c>
      <c r="AU1009" s="156" t="s">
        <v>86</v>
      </c>
      <c r="AV1009" s="12" t="s">
        <v>86</v>
      </c>
      <c r="AW1009" s="12" t="s">
        <v>32</v>
      </c>
      <c r="AX1009" s="12" t="s">
        <v>76</v>
      </c>
      <c r="AY1009" s="156" t="s">
        <v>350</v>
      </c>
    </row>
    <row r="1010" spans="2:65" s="13" customFormat="1" ht="10.199999999999999">
      <c r="B1010" s="162"/>
      <c r="D1010" s="151" t="s">
        <v>361</v>
      </c>
      <c r="E1010" s="163" t="s">
        <v>1</v>
      </c>
      <c r="F1010" s="164" t="s">
        <v>364</v>
      </c>
      <c r="H1010" s="165">
        <v>180.42</v>
      </c>
      <c r="I1010" s="166"/>
      <c r="L1010" s="162"/>
      <c r="M1010" s="167"/>
      <c r="T1010" s="168"/>
      <c r="AT1010" s="163" t="s">
        <v>361</v>
      </c>
      <c r="AU1010" s="163" t="s">
        <v>86</v>
      </c>
      <c r="AV1010" s="13" t="s">
        <v>357</v>
      </c>
      <c r="AW1010" s="13" t="s">
        <v>32</v>
      </c>
      <c r="AX1010" s="13" t="s">
        <v>84</v>
      </c>
      <c r="AY1010" s="163" t="s">
        <v>350</v>
      </c>
    </row>
    <row r="1011" spans="2:65" s="1" customFormat="1" ht="24.15" customHeight="1">
      <c r="B1011" s="32"/>
      <c r="C1011" s="138" t="s">
        <v>2231</v>
      </c>
      <c r="D1011" s="138" t="s">
        <v>352</v>
      </c>
      <c r="E1011" s="139" t="s">
        <v>2232</v>
      </c>
      <c r="F1011" s="140" t="s">
        <v>2233</v>
      </c>
      <c r="G1011" s="141" t="s">
        <v>355</v>
      </c>
      <c r="H1011" s="142">
        <v>957.98800000000006</v>
      </c>
      <c r="I1011" s="143"/>
      <c r="J1011" s="144">
        <f>ROUND(I1011*H1011,2)</f>
        <v>0</v>
      </c>
      <c r="K1011" s="140" t="s">
        <v>356</v>
      </c>
      <c r="L1011" s="32"/>
      <c r="M1011" s="145" t="s">
        <v>1</v>
      </c>
      <c r="N1011" s="146" t="s">
        <v>41</v>
      </c>
      <c r="P1011" s="147">
        <f>O1011*H1011</f>
        <v>0</v>
      </c>
      <c r="Q1011" s="147">
        <v>1.9959999999999999E-2</v>
      </c>
      <c r="R1011" s="147">
        <f>Q1011*H1011</f>
        <v>19.12144048</v>
      </c>
      <c r="S1011" s="147">
        <v>0</v>
      </c>
      <c r="T1011" s="148">
        <f>S1011*H1011</f>
        <v>0</v>
      </c>
      <c r="AR1011" s="149" t="s">
        <v>357</v>
      </c>
      <c r="AT1011" s="149" t="s">
        <v>352</v>
      </c>
      <c r="AU1011" s="149" t="s">
        <v>86</v>
      </c>
      <c r="AY1011" s="17" t="s">
        <v>350</v>
      </c>
      <c r="BE1011" s="150">
        <f>IF(N1011="základní",J1011,0)</f>
        <v>0</v>
      </c>
      <c r="BF1011" s="150">
        <f>IF(N1011="snížená",J1011,0)</f>
        <v>0</v>
      </c>
      <c r="BG1011" s="150">
        <f>IF(N1011="zákl. přenesená",J1011,0)</f>
        <v>0</v>
      </c>
      <c r="BH1011" s="150">
        <f>IF(N1011="sníž. přenesená",J1011,0)</f>
        <v>0</v>
      </c>
      <c r="BI1011" s="150">
        <f>IF(N1011="nulová",J1011,0)</f>
        <v>0</v>
      </c>
      <c r="BJ1011" s="17" t="s">
        <v>84</v>
      </c>
      <c r="BK1011" s="150">
        <f>ROUND(I1011*H1011,2)</f>
        <v>0</v>
      </c>
      <c r="BL1011" s="17" t="s">
        <v>357</v>
      </c>
      <c r="BM1011" s="149" t="s">
        <v>2234</v>
      </c>
    </row>
    <row r="1012" spans="2:65" s="1" customFormat="1" ht="19.2">
      <c r="B1012" s="32"/>
      <c r="D1012" s="151" t="s">
        <v>359</v>
      </c>
      <c r="F1012" s="152" t="s">
        <v>2235</v>
      </c>
      <c r="I1012" s="153"/>
      <c r="L1012" s="32"/>
      <c r="M1012" s="154"/>
      <c r="T1012" s="56"/>
      <c r="AT1012" s="17" t="s">
        <v>359</v>
      </c>
      <c r="AU1012" s="17" t="s">
        <v>86</v>
      </c>
    </row>
    <row r="1013" spans="2:65" s="12" customFormat="1" ht="10.199999999999999">
      <c r="B1013" s="155"/>
      <c r="D1013" s="151" t="s">
        <v>361</v>
      </c>
      <c r="E1013" s="156" t="s">
        <v>1</v>
      </c>
      <c r="F1013" s="157" t="s">
        <v>826</v>
      </c>
      <c r="H1013" s="158">
        <v>133.9</v>
      </c>
      <c r="I1013" s="159"/>
      <c r="L1013" s="155"/>
      <c r="M1013" s="160"/>
      <c r="T1013" s="161"/>
      <c r="AT1013" s="156" t="s">
        <v>361</v>
      </c>
      <c r="AU1013" s="156" t="s">
        <v>86</v>
      </c>
      <c r="AV1013" s="12" t="s">
        <v>86</v>
      </c>
      <c r="AW1013" s="12" t="s">
        <v>32</v>
      </c>
      <c r="AX1013" s="12" t="s">
        <v>76</v>
      </c>
      <c r="AY1013" s="156" t="s">
        <v>350</v>
      </c>
    </row>
    <row r="1014" spans="2:65" s="12" customFormat="1" ht="10.199999999999999">
      <c r="B1014" s="155"/>
      <c r="D1014" s="151" t="s">
        <v>361</v>
      </c>
      <c r="E1014" s="156" t="s">
        <v>1</v>
      </c>
      <c r="F1014" s="157" t="s">
        <v>861</v>
      </c>
      <c r="H1014" s="158">
        <v>824.08799999999997</v>
      </c>
      <c r="I1014" s="159"/>
      <c r="L1014" s="155"/>
      <c r="M1014" s="160"/>
      <c r="T1014" s="161"/>
      <c r="AT1014" s="156" t="s">
        <v>361</v>
      </c>
      <c r="AU1014" s="156" t="s">
        <v>86</v>
      </c>
      <c r="AV1014" s="12" t="s">
        <v>86</v>
      </c>
      <c r="AW1014" s="12" t="s">
        <v>32</v>
      </c>
      <c r="AX1014" s="12" t="s">
        <v>76</v>
      </c>
      <c r="AY1014" s="156" t="s">
        <v>350</v>
      </c>
    </row>
    <row r="1015" spans="2:65" s="13" customFormat="1" ht="10.199999999999999">
      <c r="B1015" s="162"/>
      <c r="D1015" s="151" t="s">
        <v>361</v>
      </c>
      <c r="E1015" s="163" t="s">
        <v>1</v>
      </c>
      <c r="F1015" s="164" t="s">
        <v>364</v>
      </c>
      <c r="H1015" s="165">
        <v>957.98800000000006</v>
      </c>
      <c r="I1015" s="166"/>
      <c r="L1015" s="162"/>
      <c r="M1015" s="167"/>
      <c r="T1015" s="168"/>
      <c r="AT1015" s="163" t="s">
        <v>361</v>
      </c>
      <c r="AU1015" s="163" t="s">
        <v>86</v>
      </c>
      <c r="AV1015" s="13" t="s">
        <v>357</v>
      </c>
      <c r="AW1015" s="13" t="s">
        <v>32</v>
      </c>
      <c r="AX1015" s="13" t="s">
        <v>84</v>
      </c>
      <c r="AY1015" s="163" t="s">
        <v>350</v>
      </c>
    </row>
    <row r="1016" spans="2:65" s="1" customFormat="1" ht="24.15" customHeight="1">
      <c r="B1016" s="32"/>
      <c r="C1016" s="138" t="s">
        <v>2236</v>
      </c>
      <c r="D1016" s="138" t="s">
        <v>352</v>
      </c>
      <c r="E1016" s="139" t="s">
        <v>2237</v>
      </c>
      <c r="F1016" s="140" t="s">
        <v>2238</v>
      </c>
      <c r="G1016" s="141" t="s">
        <v>374</v>
      </c>
      <c r="H1016" s="142">
        <v>38.317999999999998</v>
      </c>
      <c r="I1016" s="143"/>
      <c r="J1016" s="144">
        <f>ROUND(I1016*H1016,2)</f>
        <v>0</v>
      </c>
      <c r="K1016" s="140" t="s">
        <v>356</v>
      </c>
      <c r="L1016" s="32"/>
      <c r="M1016" s="145" t="s">
        <v>1</v>
      </c>
      <c r="N1016" s="146" t="s">
        <v>41</v>
      </c>
      <c r="P1016" s="147">
        <f>O1016*H1016</f>
        <v>0</v>
      </c>
      <c r="Q1016" s="147">
        <v>0.51500000000000001</v>
      </c>
      <c r="R1016" s="147">
        <f>Q1016*H1016</f>
        <v>19.73377</v>
      </c>
      <c r="S1016" s="147">
        <v>0</v>
      </c>
      <c r="T1016" s="148">
        <f>S1016*H1016</f>
        <v>0</v>
      </c>
      <c r="AR1016" s="149" t="s">
        <v>357</v>
      </c>
      <c r="AT1016" s="149" t="s">
        <v>352</v>
      </c>
      <c r="AU1016" s="149" t="s">
        <v>86</v>
      </c>
      <c r="AY1016" s="17" t="s">
        <v>350</v>
      </c>
      <c r="BE1016" s="150">
        <f>IF(N1016="základní",J1016,0)</f>
        <v>0</v>
      </c>
      <c r="BF1016" s="150">
        <f>IF(N1016="snížená",J1016,0)</f>
        <v>0</v>
      </c>
      <c r="BG1016" s="150">
        <f>IF(N1016="zákl. přenesená",J1016,0)</f>
        <v>0</v>
      </c>
      <c r="BH1016" s="150">
        <f>IF(N1016="sníž. přenesená",J1016,0)</f>
        <v>0</v>
      </c>
      <c r="BI1016" s="150">
        <f>IF(N1016="nulová",J1016,0)</f>
        <v>0</v>
      </c>
      <c r="BJ1016" s="17" t="s">
        <v>84</v>
      </c>
      <c r="BK1016" s="150">
        <f>ROUND(I1016*H1016,2)</f>
        <v>0</v>
      </c>
      <c r="BL1016" s="17" t="s">
        <v>357</v>
      </c>
      <c r="BM1016" s="149" t="s">
        <v>2239</v>
      </c>
    </row>
    <row r="1017" spans="2:65" s="1" customFormat="1" ht="28.8">
      <c r="B1017" s="32"/>
      <c r="D1017" s="151" t="s">
        <v>359</v>
      </c>
      <c r="F1017" s="152" t="s">
        <v>2240</v>
      </c>
      <c r="I1017" s="153"/>
      <c r="L1017" s="32"/>
      <c r="M1017" s="154"/>
      <c r="T1017" s="56"/>
      <c r="AT1017" s="17" t="s">
        <v>359</v>
      </c>
      <c r="AU1017" s="17" t="s">
        <v>86</v>
      </c>
    </row>
    <row r="1018" spans="2:65" s="12" customFormat="1" ht="20.399999999999999">
      <c r="B1018" s="155"/>
      <c r="D1018" s="151" t="s">
        <v>361</v>
      </c>
      <c r="E1018" s="156" t="s">
        <v>1</v>
      </c>
      <c r="F1018" s="157" t="s">
        <v>2241</v>
      </c>
      <c r="H1018" s="158">
        <v>15.044</v>
      </c>
      <c r="I1018" s="159"/>
      <c r="L1018" s="155"/>
      <c r="M1018" s="160"/>
      <c r="T1018" s="161"/>
      <c r="AT1018" s="156" t="s">
        <v>361</v>
      </c>
      <c r="AU1018" s="156" t="s">
        <v>86</v>
      </c>
      <c r="AV1018" s="12" t="s">
        <v>86</v>
      </c>
      <c r="AW1018" s="12" t="s">
        <v>32</v>
      </c>
      <c r="AX1018" s="12" t="s">
        <v>76</v>
      </c>
      <c r="AY1018" s="156" t="s">
        <v>350</v>
      </c>
    </row>
    <row r="1019" spans="2:65" s="12" customFormat="1" ht="20.399999999999999">
      <c r="B1019" s="155"/>
      <c r="D1019" s="151" t="s">
        <v>361</v>
      </c>
      <c r="E1019" s="156" t="s">
        <v>1</v>
      </c>
      <c r="F1019" s="157" t="s">
        <v>2242</v>
      </c>
      <c r="H1019" s="158">
        <v>38.317999999999998</v>
      </c>
      <c r="I1019" s="159"/>
      <c r="L1019" s="155"/>
      <c r="M1019" s="160"/>
      <c r="T1019" s="161"/>
      <c r="AT1019" s="156" t="s">
        <v>361</v>
      </c>
      <c r="AU1019" s="156" t="s">
        <v>86</v>
      </c>
      <c r="AV1019" s="12" t="s">
        <v>86</v>
      </c>
      <c r="AW1019" s="12" t="s">
        <v>32</v>
      </c>
      <c r="AX1019" s="12" t="s">
        <v>84</v>
      </c>
      <c r="AY1019" s="156" t="s">
        <v>350</v>
      </c>
    </row>
    <row r="1020" spans="2:65" s="1" customFormat="1" ht="16.5" customHeight="1">
      <c r="B1020" s="32"/>
      <c r="C1020" s="138" t="s">
        <v>2243</v>
      </c>
      <c r="D1020" s="138" t="s">
        <v>352</v>
      </c>
      <c r="E1020" s="139" t="s">
        <v>2244</v>
      </c>
      <c r="F1020" s="140" t="s">
        <v>2245</v>
      </c>
      <c r="G1020" s="141" t="s">
        <v>483</v>
      </c>
      <c r="H1020" s="142">
        <v>8.1430000000000007</v>
      </c>
      <c r="I1020" s="143"/>
      <c r="J1020" s="144">
        <f>ROUND(I1020*H1020,2)</f>
        <v>0</v>
      </c>
      <c r="K1020" s="140" t="s">
        <v>356</v>
      </c>
      <c r="L1020" s="32"/>
      <c r="M1020" s="145" t="s">
        <v>1</v>
      </c>
      <c r="N1020" s="146" t="s">
        <v>41</v>
      </c>
      <c r="P1020" s="147">
        <f>O1020*H1020</f>
        <v>0</v>
      </c>
      <c r="Q1020" s="147">
        <v>1.06277</v>
      </c>
      <c r="R1020" s="147">
        <f>Q1020*H1020</f>
        <v>8.6541361100000014</v>
      </c>
      <c r="S1020" s="147">
        <v>0</v>
      </c>
      <c r="T1020" s="148">
        <f>S1020*H1020</f>
        <v>0</v>
      </c>
      <c r="AR1020" s="149" t="s">
        <v>357</v>
      </c>
      <c r="AT1020" s="149" t="s">
        <v>352</v>
      </c>
      <c r="AU1020" s="149" t="s">
        <v>86</v>
      </c>
      <c r="AY1020" s="17" t="s">
        <v>350</v>
      </c>
      <c r="BE1020" s="150">
        <f>IF(N1020="základní",J1020,0)</f>
        <v>0</v>
      </c>
      <c r="BF1020" s="150">
        <f>IF(N1020="snížená",J1020,0)</f>
        <v>0</v>
      </c>
      <c r="BG1020" s="150">
        <f>IF(N1020="zákl. přenesená",J1020,0)</f>
        <v>0</v>
      </c>
      <c r="BH1020" s="150">
        <f>IF(N1020="sníž. přenesená",J1020,0)</f>
        <v>0</v>
      </c>
      <c r="BI1020" s="150">
        <f>IF(N1020="nulová",J1020,0)</f>
        <v>0</v>
      </c>
      <c r="BJ1020" s="17" t="s">
        <v>84</v>
      </c>
      <c r="BK1020" s="150">
        <f>ROUND(I1020*H1020,2)</f>
        <v>0</v>
      </c>
      <c r="BL1020" s="17" t="s">
        <v>357</v>
      </c>
      <c r="BM1020" s="149" t="s">
        <v>2246</v>
      </c>
    </row>
    <row r="1021" spans="2:65" s="1" customFormat="1" ht="10.199999999999999">
      <c r="B1021" s="32"/>
      <c r="D1021" s="151" t="s">
        <v>359</v>
      </c>
      <c r="F1021" s="152" t="s">
        <v>2247</v>
      </c>
      <c r="I1021" s="153"/>
      <c r="L1021" s="32"/>
      <c r="M1021" s="154"/>
      <c r="T1021" s="56"/>
      <c r="AT1021" s="17" t="s">
        <v>359</v>
      </c>
      <c r="AU1021" s="17" t="s">
        <v>86</v>
      </c>
    </row>
    <row r="1022" spans="2:65" s="14" customFormat="1" ht="10.199999999999999">
      <c r="B1022" s="169"/>
      <c r="D1022" s="151" t="s">
        <v>361</v>
      </c>
      <c r="E1022" s="170" t="s">
        <v>1</v>
      </c>
      <c r="F1022" s="171" t="s">
        <v>2248</v>
      </c>
      <c r="H1022" s="170" t="s">
        <v>1</v>
      </c>
      <c r="I1022" s="172"/>
      <c r="L1022" s="169"/>
      <c r="M1022" s="173"/>
      <c r="T1022" s="174"/>
      <c r="AT1022" s="170" t="s">
        <v>361</v>
      </c>
      <c r="AU1022" s="170" t="s">
        <v>86</v>
      </c>
      <c r="AV1022" s="14" t="s">
        <v>84</v>
      </c>
      <c r="AW1022" s="14" t="s">
        <v>32</v>
      </c>
      <c r="AX1022" s="14" t="s">
        <v>76</v>
      </c>
      <c r="AY1022" s="170" t="s">
        <v>350</v>
      </c>
    </row>
    <row r="1023" spans="2:65" s="12" customFormat="1" ht="20.399999999999999">
      <c r="B1023" s="155"/>
      <c r="D1023" s="151" t="s">
        <v>361</v>
      </c>
      <c r="E1023" s="156" t="s">
        <v>1</v>
      </c>
      <c r="F1023" s="157" t="s">
        <v>2249</v>
      </c>
      <c r="H1023" s="158">
        <v>0.33500000000000002</v>
      </c>
      <c r="I1023" s="159"/>
      <c r="L1023" s="155"/>
      <c r="M1023" s="160"/>
      <c r="T1023" s="161"/>
      <c r="AT1023" s="156" t="s">
        <v>361</v>
      </c>
      <c r="AU1023" s="156" t="s">
        <v>86</v>
      </c>
      <c r="AV1023" s="12" t="s">
        <v>86</v>
      </c>
      <c r="AW1023" s="12" t="s">
        <v>32</v>
      </c>
      <c r="AX1023" s="12" t="s">
        <v>76</v>
      </c>
      <c r="AY1023" s="156" t="s">
        <v>350</v>
      </c>
    </row>
    <row r="1024" spans="2:65" s="12" customFormat="1" ht="20.399999999999999">
      <c r="B1024" s="155"/>
      <c r="D1024" s="151" t="s">
        <v>361</v>
      </c>
      <c r="E1024" s="156" t="s">
        <v>1</v>
      </c>
      <c r="F1024" s="157" t="s">
        <v>2250</v>
      </c>
      <c r="H1024" s="158">
        <v>1.603</v>
      </c>
      <c r="I1024" s="159"/>
      <c r="L1024" s="155"/>
      <c r="M1024" s="160"/>
      <c r="T1024" s="161"/>
      <c r="AT1024" s="156" t="s">
        <v>361</v>
      </c>
      <c r="AU1024" s="156" t="s">
        <v>86</v>
      </c>
      <c r="AV1024" s="12" t="s">
        <v>86</v>
      </c>
      <c r="AW1024" s="12" t="s">
        <v>32</v>
      </c>
      <c r="AX1024" s="12" t="s">
        <v>76</v>
      </c>
      <c r="AY1024" s="156" t="s">
        <v>350</v>
      </c>
    </row>
    <row r="1025" spans="2:65" s="12" customFormat="1" ht="20.399999999999999">
      <c r="B1025" s="155"/>
      <c r="D1025" s="151" t="s">
        <v>361</v>
      </c>
      <c r="E1025" s="156" t="s">
        <v>1</v>
      </c>
      <c r="F1025" s="157" t="s">
        <v>2251</v>
      </c>
      <c r="H1025" s="158">
        <v>0.41899999999999998</v>
      </c>
      <c r="I1025" s="159"/>
      <c r="L1025" s="155"/>
      <c r="M1025" s="160"/>
      <c r="T1025" s="161"/>
      <c r="AT1025" s="156" t="s">
        <v>361</v>
      </c>
      <c r="AU1025" s="156" t="s">
        <v>86</v>
      </c>
      <c r="AV1025" s="12" t="s">
        <v>86</v>
      </c>
      <c r="AW1025" s="12" t="s">
        <v>32</v>
      </c>
      <c r="AX1025" s="12" t="s">
        <v>76</v>
      </c>
      <c r="AY1025" s="156" t="s">
        <v>350</v>
      </c>
    </row>
    <row r="1026" spans="2:65" s="12" customFormat="1" ht="20.399999999999999">
      <c r="B1026" s="155"/>
      <c r="D1026" s="151" t="s">
        <v>361</v>
      </c>
      <c r="E1026" s="156" t="s">
        <v>1</v>
      </c>
      <c r="F1026" s="157" t="s">
        <v>2252</v>
      </c>
      <c r="H1026" s="158">
        <v>0.161</v>
      </c>
      <c r="I1026" s="159"/>
      <c r="L1026" s="155"/>
      <c r="M1026" s="160"/>
      <c r="T1026" s="161"/>
      <c r="AT1026" s="156" t="s">
        <v>361</v>
      </c>
      <c r="AU1026" s="156" t="s">
        <v>86</v>
      </c>
      <c r="AV1026" s="12" t="s">
        <v>86</v>
      </c>
      <c r="AW1026" s="12" t="s">
        <v>32</v>
      </c>
      <c r="AX1026" s="12" t="s">
        <v>76</v>
      </c>
      <c r="AY1026" s="156" t="s">
        <v>350</v>
      </c>
    </row>
    <row r="1027" spans="2:65" s="12" customFormat="1" ht="20.399999999999999">
      <c r="B1027" s="155"/>
      <c r="D1027" s="151" t="s">
        <v>361</v>
      </c>
      <c r="E1027" s="156" t="s">
        <v>1</v>
      </c>
      <c r="F1027" s="157" t="s">
        <v>2253</v>
      </c>
      <c r="H1027" s="158">
        <v>4.4999999999999998E-2</v>
      </c>
      <c r="I1027" s="159"/>
      <c r="L1027" s="155"/>
      <c r="M1027" s="160"/>
      <c r="T1027" s="161"/>
      <c r="AT1027" s="156" t="s">
        <v>361</v>
      </c>
      <c r="AU1027" s="156" t="s">
        <v>86</v>
      </c>
      <c r="AV1027" s="12" t="s">
        <v>86</v>
      </c>
      <c r="AW1027" s="12" t="s">
        <v>32</v>
      </c>
      <c r="AX1027" s="12" t="s">
        <v>76</v>
      </c>
      <c r="AY1027" s="156" t="s">
        <v>350</v>
      </c>
    </row>
    <row r="1028" spans="2:65" s="12" customFormat="1" ht="20.399999999999999">
      <c r="B1028" s="155"/>
      <c r="D1028" s="151" t="s">
        <v>361</v>
      </c>
      <c r="E1028" s="156" t="s">
        <v>1</v>
      </c>
      <c r="F1028" s="157" t="s">
        <v>2254</v>
      </c>
      <c r="H1028" s="158">
        <v>3.6999999999999998E-2</v>
      </c>
      <c r="I1028" s="159"/>
      <c r="L1028" s="155"/>
      <c r="M1028" s="160"/>
      <c r="T1028" s="161"/>
      <c r="AT1028" s="156" t="s">
        <v>361</v>
      </c>
      <c r="AU1028" s="156" t="s">
        <v>86</v>
      </c>
      <c r="AV1028" s="12" t="s">
        <v>86</v>
      </c>
      <c r="AW1028" s="12" t="s">
        <v>32</v>
      </c>
      <c r="AX1028" s="12" t="s">
        <v>76</v>
      </c>
      <c r="AY1028" s="156" t="s">
        <v>350</v>
      </c>
    </row>
    <row r="1029" spans="2:65" s="12" customFormat="1" ht="20.399999999999999">
      <c r="B1029" s="155"/>
      <c r="D1029" s="151" t="s">
        <v>361</v>
      </c>
      <c r="E1029" s="156" t="s">
        <v>1</v>
      </c>
      <c r="F1029" s="157" t="s">
        <v>2255</v>
      </c>
      <c r="H1029" s="158">
        <v>8.4000000000000005E-2</v>
      </c>
      <c r="I1029" s="159"/>
      <c r="L1029" s="155"/>
      <c r="M1029" s="160"/>
      <c r="T1029" s="161"/>
      <c r="AT1029" s="156" t="s">
        <v>361</v>
      </c>
      <c r="AU1029" s="156" t="s">
        <v>86</v>
      </c>
      <c r="AV1029" s="12" t="s">
        <v>86</v>
      </c>
      <c r="AW1029" s="12" t="s">
        <v>32</v>
      </c>
      <c r="AX1029" s="12" t="s">
        <v>76</v>
      </c>
      <c r="AY1029" s="156" t="s">
        <v>350</v>
      </c>
    </row>
    <row r="1030" spans="2:65" s="12" customFormat="1" ht="20.399999999999999">
      <c r="B1030" s="155"/>
      <c r="D1030" s="151" t="s">
        <v>361</v>
      </c>
      <c r="E1030" s="156" t="s">
        <v>1</v>
      </c>
      <c r="F1030" s="157" t="s">
        <v>2256</v>
      </c>
      <c r="H1030" s="158">
        <v>5.8999999999999997E-2</v>
      </c>
      <c r="I1030" s="159"/>
      <c r="L1030" s="155"/>
      <c r="M1030" s="160"/>
      <c r="T1030" s="161"/>
      <c r="AT1030" s="156" t="s">
        <v>361</v>
      </c>
      <c r="AU1030" s="156" t="s">
        <v>86</v>
      </c>
      <c r="AV1030" s="12" t="s">
        <v>86</v>
      </c>
      <c r="AW1030" s="12" t="s">
        <v>32</v>
      </c>
      <c r="AX1030" s="12" t="s">
        <v>76</v>
      </c>
      <c r="AY1030" s="156" t="s">
        <v>350</v>
      </c>
    </row>
    <row r="1031" spans="2:65" s="12" customFormat="1" ht="20.399999999999999">
      <c r="B1031" s="155"/>
      <c r="D1031" s="151" t="s">
        <v>361</v>
      </c>
      <c r="E1031" s="156" t="s">
        <v>1</v>
      </c>
      <c r="F1031" s="157" t="s">
        <v>2257</v>
      </c>
      <c r="H1031" s="158">
        <v>0.91200000000000003</v>
      </c>
      <c r="I1031" s="159"/>
      <c r="L1031" s="155"/>
      <c r="M1031" s="160"/>
      <c r="T1031" s="161"/>
      <c r="AT1031" s="156" t="s">
        <v>361</v>
      </c>
      <c r="AU1031" s="156" t="s">
        <v>86</v>
      </c>
      <c r="AV1031" s="12" t="s">
        <v>86</v>
      </c>
      <c r="AW1031" s="12" t="s">
        <v>32</v>
      </c>
      <c r="AX1031" s="12" t="s">
        <v>76</v>
      </c>
      <c r="AY1031" s="156" t="s">
        <v>350</v>
      </c>
    </row>
    <row r="1032" spans="2:65" s="12" customFormat="1" ht="20.399999999999999">
      <c r="B1032" s="155"/>
      <c r="D1032" s="151" t="s">
        <v>361</v>
      </c>
      <c r="E1032" s="156" t="s">
        <v>1</v>
      </c>
      <c r="F1032" s="157" t="s">
        <v>2258</v>
      </c>
      <c r="H1032" s="158">
        <v>1.786</v>
      </c>
      <c r="I1032" s="159"/>
      <c r="L1032" s="155"/>
      <c r="M1032" s="160"/>
      <c r="T1032" s="161"/>
      <c r="AT1032" s="156" t="s">
        <v>361</v>
      </c>
      <c r="AU1032" s="156" t="s">
        <v>86</v>
      </c>
      <c r="AV1032" s="12" t="s">
        <v>86</v>
      </c>
      <c r="AW1032" s="12" t="s">
        <v>32</v>
      </c>
      <c r="AX1032" s="12" t="s">
        <v>76</v>
      </c>
      <c r="AY1032" s="156" t="s">
        <v>350</v>
      </c>
    </row>
    <row r="1033" spans="2:65" s="12" customFormat="1" ht="20.399999999999999">
      <c r="B1033" s="155"/>
      <c r="D1033" s="151" t="s">
        <v>361</v>
      </c>
      <c r="E1033" s="156" t="s">
        <v>1</v>
      </c>
      <c r="F1033" s="157" t="s">
        <v>2259</v>
      </c>
      <c r="H1033" s="158">
        <v>1.921</v>
      </c>
      <c r="I1033" s="159"/>
      <c r="L1033" s="155"/>
      <c r="M1033" s="160"/>
      <c r="T1033" s="161"/>
      <c r="AT1033" s="156" t="s">
        <v>361</v>
      </c>
      <c r="AU1033" s="156" t="s">
        <v>86</v>
      </c>
      <c r="AV1033" s="12" t="s">
        <v>86</v>
      </c>
      <c r="AW1033" s="12" t="s">
        <v>32</v>
      </c>
      <c r="AX1033" s="12" t="s">
        <v>76</v>
      </c>
      <c r="AY1033" s="156" t="s">
        <v>350</v>
      </c>
    </row>
    <row r="1034" spans="2:65" s="12" customFormat="1" ht="20.399999999999999">
      <c r="B1034" s="155"/>
      <c r="D1034" s="151" t="s">
        <v>361</v>
      </c>
      <c r="E1034" s="156" t="s">
        <v>1</v>
      </c>
      <c r="F1034" s="157" t="s">
        <v>2260</v>
      </c>
      <c r="H1034" s="158">
        <v>0.78100000000000003</v>
      </c>
      <c r="I1034" s="159"/>
      <c r="L1034" s="155"/>
      <c r="M1034" s="160"/>
      <c r="T1034" s="161"/>
      <c r="AT1034" s="156" t="s">
        <v>361</v>
      </c>
      <c r="AU1034" s="156" t="s">
        <v>86</v>
      </c>
      <c r="AV1034" s="12" t="s">
        <v>86</v>
      </c>
      <c r="AW1034" s="12" t="s">
        <v>32</v>
      </c>
      <c r="AX1034" s="12" t="s">
        <v>76</v>
      </c>
      <c r="AY1034" s="156" t="s">
        <v>350</v>
      </c>
    </row>
    <row r="1035" spans="2:65" s="13" customFormat="1" ht="10.199999999999999">
      <c r="B1035" s="162"/>
      <c r="D1035" s="151" t="s">
        <v>361</v>
      </c>
      <c r="E1035" s="163" t="s">
        <v>1</v>
      </c>
      <c r="F1035" s="164" t="s">
        <v>364</v>
      </c>
      <c r="H1035" s="165">
        <v>8.1430000000000007</v>
      </c>
      <c r="I1035" s="166"/>
      <c r="L1035" s="162"/>
      <c r="M1035" s="167"/>
      <c r="T1035" s="168"/>
      <c r="AT1035" s="163" t="s">
        <v>361</v>
      </c>
      <c r="AU1035" s="163" t="s">
        <v>86</v>
      </c>
      <c r="AV1035" s="13" t="s">
        <v>357</v>
      </c>
      <c r="AW1035" s="13" t="s">
        <v>32</v>
      </c>
      <c r="AX1035" s="13" t="s">
        <v>84</v>
      </c>
      <c r="AY1035" s="163" t="s">
        <v>350</v>
      </c>
    </row>
    <row r="1036" spans="2:65" s="1" customFormat="1" ht="24.15" customHeight="1">
      <c r="B1036" s="32"/>
      <c r="C1036" s="138" t="s">
        <v>2261</v>
      </c>
      <c r="D1036" s="138" t="s">
        <v>352</v>
      </c>
      <c r="E1036" s="139" t="s">
        <v>2262</v>
      </c>
      <c r="F1036" s="140" t="s">
        <v>2263</v>
      </c>
      <c r="G1036" s="141" t="s">
        <v>355</v>
      </c>
      <c r="H1036" s="142">
        <v>633.99699999999996</v>
      </c>
      <c r="I1036" s="143"/>
      <c r="J1036" s="144">
        <f>ROUND(I1036*H1036,2)</f>
        <v>0</v>
      </c>
      <c r="K1036" s="140" t="s">
        <v>356</v>
      </c>
      <c r="L1036" s="32"/>
      <c r="M1036" s="145" t="s">
        <v>1</v>
      </c>
      <c r="N1036" s="146" t="s">
        <v>41</v>
      </c>
      <c r="P1036" s="147">
        <f>O1036*H1036</f>
        <v>0</v>
      </c>
      <c r="Q1036" s="147">
        <v>9.9000000000000005E-2</v>
      </c>
      <c r="R1036" s="147">
        <f>Q1036*H1036</f>
        <v>62.765703000000002</v>
      </c>
      <c r="S1036" s="147">
        <v>0</v>
      </c>
      <c r="T1036" s="148">
        <f>S1036*H1036</f>
        <v>0</v>
      </c>
      <c r="AR1036" s="149" t="s">
        <v>357</v>
      </c>
      <c r="AT1036" s="149" t="s">
        <v>352</v>
      </c>
      <c r="AU1036" s="149" t="s">
        <v>86</v>
      </c>
      <c r="AY1036" s="17" t="s">
        <v>350</v>
      </c>
      <c r="BE1036" s="150">
        <f>IF(N1036="základní",J1036,0)</f>
        <v>0</v>
      </c>
      <c r="BF1036" s="150">
        <f>IF(N1036="snížená",J1036,0)</f>
        <v>0</v>
      </c>
      <c r="BG1036" s="150">
        <f>IF(N1036="zákl. přenesená",J1036,0)</f>
        <v>0</v>
      </c>
      <c r="BH1036" s="150">
        <f>IF(N1036="sníž. přenesená",J1036,0)</f>
        <v>0</v>
      </c>
      <c r="BI1036" s="150">
        <f>IF(N1036="nulová",J1036,0)</f>
        <v>0</v>
      </c>
      <c r="BJ1036" s="17" t="s">
        <v>84</v>
      </c>
      <c r="BK1036" s="150">
        <f>ROUND(I1036*H1036,2)</f>
        <v>0</v>
      </c>
      <c r="BL1036" s="17" t="s">
        <v>357</v>
      </c>
      <c r="BM1036" s="149" t="s">
        <v>2264</v>
      </c>
    </row>
    <row r="1037" spans="2:65" s="1" customFormat="1" ht="19.2">
      <c r="B1037" s="32"/>
      <c r="D1037" s="151" t="s">
        <v>359</v>
      </c>
      <c r="F1037" s="152" t="s">
        <v>2265</v>
      </c>
      <c r="I1037" s="153"/>
      <c r="L1037" s="32"/>
      <c r="M1037" s="154"/>
      <c r="T1037" s="56"/>
      <c r="AT1037" s="17" t="s">
        <v>359</v>
      </c>
      <c r="AU1037" s="17" t="s">
        <v>86</v>
      </c>
    </row>
    <row r="1038" spans="2:65" s="12" customFormat="1" ht="10.199999999999999">
      <c r="B1038" s="155"/>
      <c r="D1038" s="151" t="s">
        <v>361</v>
      </c>
      <c r="E1038" s="156" t="s">
        <v>1</v>
      </c>
      <c r="F1038" s="157" t="s">
        <v>2266</v>
      </c>
      <c r="H1038" s="158">
        <v>633.99699999999996</v>
      </c>
      <c r="I1038" s="159"/>
      <c r="L1038" s="155"/>
      <c r="M1038" s="160"/>
      <c r="T1038" s="161"/>
      <c r="AT1038" s="156" t="s">
        <v>361</v>
      </c>
      <c r="AU1038" s="156" t="s">
        <v>86</v>
      </c>
      <c r="AV1038" s="12" t="s">
        <v>86</v>
      </c>
      <c r="AW1038" s="12" t="s">
        <v>32</v>
      </c>
      <c r="AX1038" s="12" t="s">
        <v>84</v>
      </c>
      <c r="AY1038" s="156" t="s">
        <v>350</v>
      </c>
    </row>
    <row r="1039" spans="2:65" s="1" customFormat="1" ht="24.15" customHeight="1">
      <c r="B1039" s="32"/>
      <c r="C1039" s="138" t="s">
        <v>2267</v>
      </c>
      <c r="D1039" s="138" t="s">
        <v>352</v>
      </c>
      <c r="E1039" s="139" t="s">
        <v>2268</v>
      </c>
      <c r="F1039" s="140" t="s">
        <v>2269</v>
      </c>
      <c r="G1039" s="141" t="s">
        <v>355</v>
      </c>
      <c r="H1039" s="142">
        <v>2053.2240000000002</v>
      </c>
      <c r="I1039" s="143"/>
      <c r="J1039" s="144">
        <f>ROUND(I1039*H1039,2)</f>
        <v>0</v>
      </c>
      <c r="K1039" s="140" t="s">
        <v>356</v>
      </c>
      <c r="L1039" s="32"/>
      <c r="M1039" s="145" t="s">
        <v>1</v>
      </c>
      <c r="N1039" s="146" t="s">
        <v>41</v>
      </c>
      <c r="P1039" s="147">
        <f>O1039*H1039</f>
        <v>0</v>
      </c>
      <c r="Q1039" s="147">
        <v>0.11</v>
      </c>
      <c r="R1039" s="147">
        <f>Q1039*H1039</f>
        <v>225.85464000000002</v>
      </c>
      <c r="S1039" s="147">
        <v>0</v>
      </c>
      <c r="T1039" s="148">
        <f>S1039*H1039</f>
        <v>0</v>
      </c>
      <c r="AR1039" s="149" t="s">
        <v>357</v>
      </c>
      <c r="AT1039" s="149" t="s">
        <v>352</v>
      </c>
      <c r="AU1039" s="149" t="s">
        <v>86</v>
      </c>
      <c r="AY1039" s="17" t="s">
        <v>350</v>
      </c>
      <c r="BE1039" s="150">
        <f>IF(N1039="základní",J1039,0)</f>
        <v>0</v>
      </c>
      <c r="BF1039" s="150">
        <f>IF(N1039="snížená",J1039,0)</f>
        <v>0</v>
      </c>
      <c r="BG1039" s="150">
        <f>IF(N1039="zákl. přenesená",J1039,0)</f>
        <v>0</v>
      </c>
      <c r="BH1039" s="150">
        <f>IF(N1039="sníž. přenesená",J1039,0)</f>
        <v>0</v>
      </c>
      <c r="BI1039" s="150">
        <f>IF(N1039="nulová",J1039,0)</f>
        <v>0</v>
      </c>
      <c r="BJ1039" s="17" t="s">
        <v>84</v>
      </c>
      <c r="BK1039" s="150">
        <f>ROUND(I1039*H1039,2)</f>
        <v>0</v>
      </c>
      <c r="BL1039" s="17" t="s">
        <v>357</v>
      </c>
      <c r="BM1039" s="149" t="s">
        <v>2270</v>
      </c>
    </row>
    <row r="1040" spans="2:65" s="1" customFormat="1" ht="19.2">
      <c r="B1040" s="32"/>
      <c r="D1040" s="151" t="s">
        <v>359</v>
      </c>
      <c r="F1040" s="152" t="s">
        <v>2271</v>
      </c>
      <c r="I1040" s="153"/>
      <c r="L1040" s="32"/>
      <c r="M1040" s="154"/>
      <c r="T1040" s="56"/>
      <c r="AT1040" s="17" t="s">
        <v>359</v>
      </c>
      <c r="AU1040" s="17" t="s">
        <v>86</v>
      </c>
    </row>
    <row r="1041" spans="2:65" s="12" customFormat="1" ht="10.199999999999999">
      <c r="B1041" s="155"/>
      <c r="D1041" s="151" t="s">
        <v>361</v>
      </c>
      <c r="E1041" s="156" t="s">
        <v>1</v>
      </c>
      <c r="F1041" s="157" t="s">
        <v>2272</v>
      </c>
      <c r="H1041" s="158">
        <v>110.54</v>
      </c>
      <c r="I1041" s="159"/>
      <c r="L1041" s="155"/>
      <c r="M1041" s="160"/>
      <c r="T1041" s="161"/>
      <c r="AT1041" s="156" t="s">
        <v>361</v>
      </c>
      <c r="AU1041" s="156" t="s">
        <v>86</v>
      </c>
      <c r="AV1041" s="12" t="s">
        <v>86</v>
      </c>
      <c r="AW1041" s="12" t="s">
        <v>32</v>
      </c>
      <c r="AX1041" s="12" t="s">
        <v>76</v>
      </c>
      <c r="AY1041" s="156" t="s">
        <v>350</v>
      </c>
    </row>
    <row r="1042" spans="2:65" s="12" customFormat="1" ht="20.399999999999999">
      <c r="B1042" s="155"/>
      <c r="D1042" s="151" t="s">
        <v>361</v>
      </c>
      <c r="E1042" s="156" t="s">
        <v>1</v>
      </c>
      <c r="F1042" s="157" t="s">
        <v>2273</v>
      </c>
      <c r="H1042" s="158">
        <v>529.02</v>
      </c>
      <c r="I1042" s="159"/>
      <c r="L1042" s="155"/>
      <c r="M1042" s="160"/>
      <c r="T1042" s="161"/>
      <c r="AT1042" s="156" t="s">
        <v>361</v>
      </c>
      <c r="AU1042" s="156" t="s">
        <v>86</v>
      </c>
      <c r="AV1042" s="12" t="s">
        <v>86</v>
      </c>
      <c r="AW1042" s="12" t="s">
        <v>32</v>
      </c>
      <c r="AX1042" s="12" t="s">
        <v>76</v>
      </c>
      <c r="AY1042" s="156" t="s">
        <v>350</v>
      </c>
    </row>
    <row r="1043" spans="2:65" s="12" customFormat="1" ht="20.399999999999999">
      <c r="B1043" s="155"/>
      <c r="D1043" s="151" t="s">
        <v>361</v>
      </c>
      <c r="E1043" s="156" t="s">
        <v>1</v>
      </c>
      <c r="F1043" s="157" t="s">
        <v>2065</v>
      </c>
      <c r="H1043" s="158">
        <v>138.16</v>
      </c>
      <c r="I1043" s="159"/>
      <c r="L1043" s="155"/>
      <c r="M1043" s="160"/>
      <c r="T1043" s="161"/>
      <c r="AT1043" s="156" t="s">
        <v>361</v>
      </c>
      <c r="AU1043" s="156" t="s">
        <v>86</v>
      </c>
      <c r="AV1043" s="12" t="s">
        <v>86</v>
      </c>
      <c r="AW1043" s="12" t="s">
        <v>32</v>
      </c>
      <c r="AX1043" s="12" t="s">
        <v>76</v>
      </c>
      <c r="AY1043" s="156" t="s">
        <v>350</v>
      </c>
    </row>
    <row r="1044" spans="2:65" s="12" customFormat="1" ht="10.199999999999999">
      <c r="B1044" s="155"/>
      <c r="D1044" s="151" t="s">
        <v>361</v>
      </c>
      <c r="E1044" s="156" t="s">
        <v>1</v>
      </c>
      <c r="F1044" s="157" t="s">
        <v>2274</v>
      </c>
      <c r="H1044" s="158">
        <v>53.22</v>
      </c>
      <c r="I1044" s="159"/>
      <c r="L1044" s="155"/>
      <c r="M1044" s="160"/>
      <c r="T1044" s="161"/>
      <c r="AT1044" s="156" t="s">
        <v>361</v>
      </c>
      <c r="AU1044" s="156" t="s">
        <v>86</v>
      </c>
      <c r="AV1044" s="12" t="s">
        <v>86</v>
      </c>
      <c r="AW1044" s="12" t="s">
        <v>32</v>
      </c>
      <c r="AX1044" s="12" t="s">
        <v>76</v>
      </c>
      <c r="AY1044" s="156" t="s">
        <v>350</v>
      </c>
    </row>
    <row r="1045" spans="2:65" s="12" customFormat="1" ht="20.399999999999999">
      <c r="B1045" s="155"/>
      <c r="D1045" s="151" t="s">
        <v>361</v>
      </c>
      <c r="E1045" s="156" t="s">
        <v>1</v>
      </c>
      <c r="F1045" s="157" t="s">
        <v>2275</v>
      </c>
      <c r="H1045" s="158">
        <v>14.76</v>
      </c>
      <c r="I1045" s="159"/>
      <c r="L1045" s="155"/>
      <c r="M1045" s="160"/>
      <c r="T1045" s="161"/>
      <c r="AT1045" s="156" t="s">
        <v>361</v>
      </c>
      <c r="AU1045" s="156" t="s">
        <v>86</v>
      </c>
      <c r="AV1045" s="12" t="s">
        <v>86</v>
      </c>
      <c r="AW1045" s="12" t="s">
        <v>32</v>
      </c>
      <c r="AX1045" s="12" t="s">
        <v>76</v>
      </c>
      <c r="AY1045" s="156" t="s">
        <v>350</v>
      </c>
    </row>
    <row r="1046" spans="2:65" s="12" customFormat="1" ht="20.399999999999999">
      <c r="B1046" s="155"/>
      <c r="D1046" s="151" t="s">
        <v>361</v>
      </c>
      <c r="E1046" s="156" t="s">
        <v>1</v>
      </c>
      <c r="F1046" s="157" t="s">
        <v>2276</v>
      </c>
      <c r="H1046" s="158">
        <v>12.29</v>
      </c>
      <c r="I1046" s="159"/>
      <c r="L1046" s="155"/>
      <c r="M1046" s="160"/>
      <c r="T1046" s="161"/>
      <c r="AT1046" s="156" t="s">
        <v>361</v>
      </c>
      <c r="AU1046" s="156" t="s">
        <v>86</v>
      </c>
      <c r="AV1046" s="12" t="s">
        <v>86</v>
      </c>
      <c r="AW1046" s="12" t="s">
        <v>32</v>
      </c>
      <c r="AX1046" s="12" t="s">
        <v>76</v>
      </c>
      <c r="AY1046" s="156" t="s">
        <v>350</v>
      </c>
    </row>
    <row r="1047" spans="2:65" s="12" customFormat="1" ht="10.199999999999999">
      <c r="B1047" s="155"/>
      <c r="D1047" s="151" t="s">
        <v>361</v>
      </c>
      <c r="E1047" s="156" t="s">
        <v>1</v>
      </c>
      <c r="F1047" s="157" t="s">
        <v>2277</v>
      </c>
      <c r="H1047" s="158">
        <v>27.76</v>
      </c>
      <c r="I1047" s="159"/>
      <c r="L1047" s="155"/>
      <c r="M1047" s="160"/>
      <c r="T1047" s="161"/>
      <c r="AT1047" s="156" t="s">
        <v>361</v>
      </c>
      <c r="AU1047" s="156" t="s">
        <v>86</v>
      </c>
      <c r="AV1047" s="12" t="s">
        <v>86</v>
      </c>
      <c r="AW1047" s="12" t="s">
        <v>32</v>
      </c>
      <c r="AX1047" s="12" t="s">
        <v>76</v>
      </c>
      <c r="AY1047" s="156" t="s">
        <v>350</v>
      </c>
    </row>
    <row r="1048" spans="2:65" s="12" customFormat="1" ht="20.399999999999999">
      <c r="B1048" s="155"/>
      <c r="D1048" s="151" t="s">
        <v>361</v>
      </c>
      <c r="E1048" s="156" t="s">
        <v>1</v>
      </c>
      <c r="F1048" s="157" t="s">
        <v>2278</v>
      </c>
      <c r="H1048" s="158">
        <v>19.350000000000001</v>
      </c>
      <c r="I1048" s="159"/>
      <c r="L1048" s="155"/>
      <c r="M1048" s="160"/>
      <c r="T1048" s="161"/>
      <c r="AT1048" s="156" t="s">
        <v>361</v>
      </c>
      <c r="AU1048" s="156" t="s">
        <v>86</v>
      </c>
      <c r="AV1048" s="12" t="s">
        <v>86</v>
      </c>
      <c r="AW1048" s="12" t="s">
        <v>32</v>
      </c>
      <c r="AX1048" s="12" t="s">
        <v>76</v>
      </c>
      <c r="AY1048" s="156" t="s">
        <v>350</v>
      </c>
    </row>
    <row r="1049" spans="2:65" s="12" customFormat="1" ht="10.199999999999999">
      <c r="B1049" s="155"/>
      <c r="D1049" s="151" t="s">
        <v>361</v>
      </c>
      <c r="E1049" s="156" t="s">
        <v>1</v>
      </c>
      <c r="F1049" s="157" t="s">
        <v>2279</v>
      </c>
      <c r="H1049" s="158">
        <v>300.88400000000001</v>
      </c>
      <c r="I1049" s="159"/>
      <c r="L1049" s="155"/>
      <c r="M1049" s="160"/>
      <c r="T1049" s="161"/>
      <c r="AT1049" s="156" t="s">
        <v>361</v>
      </c>
      <c r="AU1049" s="156" t="s">
        <v>86</v>
      </c>
      <c r="AV1049" s="12" t="s">
        <v>86</v>
      </c>
      <c r="AW1049" s="12" t="s">
        <v>32</v>
      </c>
      <c r="AX1049" s="12" t="s">
        <v>76</v>
      </c>
      <c r="AY1049" s="156" t="s">
        <v>350</v>
      </c>
    </row>
    <row r="1050" spans="2:65" s="12" customFormat="1" ht="10.199999999999999">
      <c r="B1050" s="155"/>
      <c r="D1050" s="151" t="s">
        <v>361</v>
      </c>
      <c r="E1050" s="156" t="s">
        <v>1</v>
      </c>
      <c r="F1050" s="157" t="s">
        <v>2280</v>
      </c>
      <c r="H1050" s="158">
        <v>589.51</v>
      </c>
      <c r="I1050" s="159"/>
      <c r="L1050" s="155"/>
      <c r="M1050" s="160"/>
      <c r="T1050" s="161"/>
      <c r="AT1050" s="156" t="s">
        <v>361</v>
      </c>
      <c r="AU1050" s="156" t="s">
        <v>86</v>
      </c>
      <c r="AV1050" s="12" t="s">
        <v>86</v>
      </c>
      <c r="AW1050" s="12" t="s">
        <v>32</v>
      </c>
      <c r="AX1050" s="12" t="s">
        <v>76</v>
      </c>
      <c r="AY1050" s="156" t="s">
        <v>350</v>
      </c>
    </row>
    <row r="1051" spans="2:65" s="12" customFormat="1" ht="10.199999999999999">
      <c r="B1051" s="155"/>
      <c r="D1051" s="151" t="s">
        <v>361</v>
      </c>
      <c r="E1051" s="156" t="s">
        <v>1</v>
      </c>
      <c r="F1051" s="157" t="s">
        <v>2281</v>
      </c>
      <c r="H1051" s="158">
        <v>257.73</v>
      </c>
      <c r="I1051" s="159"/>
      <c r="L1051" s="155"/>
      <c r="M1051" s="160"/>
      <c r="T1051" s="161"/>
      <c r="AT1051" s="156" t="s">
        <v>361</v>
      </c>
      <c r="AU1051" s="156" t="s">
        <v>86</v>
      </c>
      <c r="AV1051" s="12" t="s">
        <v>86</v>
      </c>
      <c r="AW1051" s="12" t="s">
        <v>32</v>
      </c>
      <c r="AX1051" s="12" t="s">
        <v>76</v>
      </c>
      <c r="AY1051" s="156" t="s">
        <v>350</v>
      </c>
    </row>
    <row r="1052" spans="2:65" s="13" customFormat="1" ht="10.199999999999999">
      <c r="B1052" s="162"/>
      <c r="D1052" s="151" t="s">
        <v>361</v>
      </c>
      <c r="E1052" s="163" t="s">
        <v>1</v>
      </c>
      <c r="F1052" s="164" t="s">
        <v>364</v>
      </c>
      <c r="H1052" s="165">
        <v>2053.2240000000002</v>
      </c>
      <c r="I1052" s="166"/>
      <c r="L1052" s="162"/>
      <c r="M1052" s="167"/>
      <c r="T1052" s="168"/>
      <c r="AT1052" s="163" t="s">
        <v>361</v>
      </c>
      <c r="AU1052" s="163" t="s">
        <v>86</v>
      </c>
      <c r="AV1052" s="13" t="s">
        <v>357</v>
      </c>
      <c r="AW1052" s="13" t="s">
        <v>32</v>
      </c>
      <c r="AX1052" s="13" t="s">
        <v>84</v>
      </c>
      <c r="AY1052" s="163" t="s">
        <v>350</v>
      </c>
    </row>
    <row r="1053" spans="2:65" s="1" customFormat="1" ht="24.15" customHeight="1">
      <c r="B1053" s="32"/>
      <c r="C1053" s="138" t="s">
        <v>2282</v>
      </c>
      <c r="D1053" s="138" t="s">
        <v>352</v>
      </c>
      <c r="E1053" s="139" t="s">
        <v>2283</v>
      </c>
      <c r="F1053" s="140" t="s">
        <v>2284</v>
      </c>
      <c r="G1053" s="141" t="s">
        <v>355</v>
      </c>
      <c r="H1053" s="142">
        <v>5872.06</v>
      </c>
      <c r="I1053" s="143"/>
      <c r="J1053" s="144">
        <f>ROUND(I1053*H1053,2)</f>
        <v>0</v>
      </c>
      <c r="K1053" s="140" t="s">
        <v>356</v>
      </c>
      <c r="L1053" s="32"/>
      <c r="M1053" s="145" t="s">
        <v>1</v>
      </c>
      <c r="N1053" s="146" t="s">
        <v>41</v>
      </c>
      <c r="P1053" s="147">
        <f>O1053*H1053</f>
        <v>0</v>
      </c>
      <c r="Q1053" s="147">
        <v>1.0999999999999999E-2</v>
      </c>
      <c r="R1053" s="147">
        <f>Q1053*H1053</f>
        <v>64.592659999999995</v>
      </c>
      <c r="S1053" s="147">
        <v>0</v>
      </c>
      <c r="T1053" s="148">
        <f>S1053*H1053</f>
        <v>0</v>
      </c>
      <c r="AR1053" s="149" t="s">
        <v>357</v>
      </c>
      <c r="AT1053" s="149" t="s">
        <v>352</v>
      </c>
      <c r="AU1053" s="149" t="s">
        <v>86</v>
      </c>
      <c r="AY1053" s="17" t="s">
        <v>350</v>
      </c>
      <c r="BE1053" s="150">
        <f>IF(N1053="základní",J1053,0)</f>
        <v>0</v>
      </c>
      <c r="BF1053" s="150">
        <f>IF(N1053="snížená",J1053,0)</f>
        <v>0</v>
      </c>
      <c r="BG1053" s="150">
        <f>IF(N1053="zákl. přenesená",J1053,0)</f>
        <v>0</v>
      </c>
      <c r="BH1053" s="150">
        <f>IF(N1053="sníž. přenesená",J1053,0)</f>
        <v>0</v>
      </c>
      <c r="BI1053" s="150">
        <f>IF(N1053="nulová",J1053,0)</f>
        <v>0</v>
      </c>
      <c r="BJ1053" s="17" t="s">
        <v>84</v>
      </c>
      <c r="BK1053" s="150">
        <f>ROUND(I1053*H1053,2)</f>
        <v>0</v>
      </c>
      <c r="BL1053" s="17" t="s">
        <v>357</v>
      </c>
      <c r="BM1053" s="149" t="s">
        <v>2285</v>
      </c>
    </row>
    <row r="1054" spans="2:65" s="1" customFormat="1" ht="28.8">
      <c r="B1054" s="32"/>
      <c r="D1054" s="151" t="s">
        <v>359</v>
      </c>
      <c r="F1054" s="152" t="s">
        <v>2286</v>
      </c>
      <c r="I1054" s="153"/>
      <c r="L1054" s="32"/>
      <c r="M1054" s="154"/>
      <c r="T1054" s="56"/>
      <c r="AT1054" s="17" t="s">
        <v>359</v>
      </c>
      <c r="AU1054" s="17" t="s">
        <v>86</v>
      </c>
    </row>
    <row r="1055" spans="2:65" s="12" customFormat="1" ht="20.399999999999999">
      <c r="B1055" s="155"/>
      <c r="D1055" s="151" t="s">
        <v>361</v>
      </c>
      <c r="E1055" s="156" t="s">
        <v>1</v>
      </c>
      <c r="F1055" s="157" t="s">
        <v>2287</v>
      </c>
      <c r="H1055" s="158">
        <v>773.78</v>
      </c>
      <c r="I1055" s="159"/>
      <c r="L1055" s="155"/>
      <c r="M1055" s="160"/>
      <c r="T1055" s="161"/>
      <c r="AT1055" s="156" t="s">
        <v>361</v>
      </c>
      <c r="AU1055" s="156" t="s">
        <v>86</v>
      </c>
      <c r="AV1055" s="12" t="s">
        <v>86</v>
      </c>
      <c r="AW1055" s="12" t="s">
        <v>32</v>
      </c>
      <c r="AX1055" s="12" t="s">
        <v>76</v>
      </c>
      <c r="AY1055" s="156" t="s">
        <v>350</v>
      </c>
    </row>
    <row r="1056" spans="2:65" s="12" customFormat="1" ht="20.399999999999999">
      <c r="B1056" s="155"/>
      <c r="D1056" s="151" t="s">
        <v>361</v>
      </c>
      <c r="E1056" s="156" t="s">
        <v>1</v>
      </c>
      <c r="F1056" s="157" t="s">
        <v>2288</v>
      </c>
      <c r="H1056" s="158">
        <v>3703.14</v>
      </c>
      <c r="I1056" s="159"/>
      <c r="L1056" s="155"/>
      <c r="M1056" s="160"/>
      <c r="T1056" s="161"/>
      <c r="AT1056" s="156" t="s">
        <v>361</v>
      </c>
      <c r="AU1056" s="156" t="s">
        <v>86</v>
      </c>
      <c r="AV1056" s="12" t="s">
        <v>86</v>
      </c>
      <c r="AW1056" s="12" t="s">
        <v>32</v>
      </c>
      <c r="AX1056" s="12" t="s">
        <v>76</v>
      </c>
      <c r="AY1056" s="156" t="s">
        <v>350</v>
      </c>
    </row>
    <row r="1057" spans="2:65" s="12" customFormat="1" ht="20.399999999999999">
      <c r="B1057" s="155"/>
      <c r="D1057" s="151" t="s">
        <v>361</v>
      </c>
      <c r="E1057" s="156" t="s">
        <v>1</v>
      </c>
      <c r="F1057" s="157" t="s">
        <v>2289</v>
      </c>
      <c r="H1057" s="158">
        <v>372.54</v>
      </c>
      <c r="I1057" s="159"/>
      <c r="L1057" s="155"/>
      <c r="M1057" s="160"/>
      <c r="T1057" s="161"/>
      <c r="AT1057" s="156" t="s">
        <v>361</v>
      </c>
      <c r="AU1057" s="156" t="s">
        <v>86</v>
      </c>
      <c r="AV1057" s="12" t="s">
        <v>86</v>
      </c>
      <c r="AW1057" s="12" t="s">
        <v>32</v>
      </c>
      <c r="AX1057" s="12" t="s">
        <v>76</v>
      </c>
      <c r="AY1057" s="156" t="s">
        <v>350</v>
      </c>
    </row>
    <row r="1058" spans="2:65" s="12" customFormat="1" ht="20.399999999999999">
      <c r="B1058" s="155"/>
      <c r="D1058" s="151" t="s">
        <v>361</v>
      </c>
      <c r="E1058" s="156" t="s">
        <v>1</v>
      </c>
      <c r="F1058" s="157" t="s">
        <v>2290</v>
      </c>
      <c r="H1058" s="158">
        <v>103.32</v>
      </c>
      <c r="I1058" s="159"/>
      <c r="L1058" s="155"/>
      <c r="M1058" s="160"/>
      <c r="T1058" s="161"/>
      <c r="AT1058" s="156" t="s">
        <v>361</v>
      </c>
      <c r="AU1058" s="156" t="s">
        <v>86</v>
      </c>
      <c r="AV1058" s="12" t="s">
        <v>86</v>
      </c>
      <c r="AW1058" s="12" t="s">
        <v>32</v>
      </c>
      <c r="AX1058" s="12" t="s">
        <v>76</v>
      </c>
      <c r="AY1058" s="156" t="s">
        <v>350</v>
      </c>
    </row>
    <row r="1059" spans="2:65" s="12" customFormat="1" ht="20.399999999999999">
      <c r="B1059" s="155"/>
      <c r="D1059" s="151" t="s">
        <v>361</v>
      </c>
      <c r="E1059" s="156" t="s">
        <v>1</v>
      </c>
      <c r="F1059" s="157" t="s">
        <v>2291</v>
      </c>
      <c r="H1059" s="158">
        <v>194.32</v>
      </c>
      <c r="I1059" s="159"/>
      <c r="L1059" s="155"/>
      <c r="M1059" s="160"/>
      <c r="T1059" s="161"/>
      <c r="AT1059" s="156" t="s">
        <v>361</v>
      </c>
      <c r="AU1059" s="156" t="s">
        <v>86</v>
      </c>
      <c r="AV1059" s="12" t="s">
        <v>86</v>
      </c>
      <c r="AW1059" s="12" t="s">
        <v>32</v>
      </c>
      <c r="AX1059" s="12" t="s">
        <v>76</v>
      </c>
      <c r="AY1059" s="156" t="s">
        <v>350</v>
      </c>
    </row>
    <row r="1060" spans="2:65" s="12" customFormat="1" ht="20.399999999999999">
      <c r="B1060" s="155"/>
      <c r="D1060" s="151" t="s">
        <v>361</v>
      </c>
      <c r="E1060" s="156" t="s">
        <v>1</v>
      </c>
      <c r="F1060" s="157" t="s">
        <v>2292</v>
      </c>
      <c r="H1060" s="158">
        <v>135.44999999999999</v>
      </c>
      <c r="I1060" s="159"/>
      <c r="L1060" s="155"/>
      <c r="M1060" s="160"/>
      <c r="T1060" s="161"/>
      <c r="AT1060" s="156" t="s">
        <v>361</v>
      </c>
      <c r="AU1060" s="156" t="s">
        <v>86</v>
      </c>
      <c r="AV1060" s="12" t="s">
        <v>86</v>
      </c>
      <c r="AW1060" s="12" t="s">
        <v>32</v>
      </c>
      <c r="AX1060" s="12" t="s">
        <v>76</v>
      </c>
      <c r="AY1060" s="156" t="s">
        <v>350</v>
      </c>
    </row>
    <row r="1061" spans="2:65" s="12" customFormat="1" ht="10.199999999999999">
      <c r="B1061" s="155"/>
      <c r="D1061" s="151" t="s">
        <v>361</v>
      </c>
      <c r="E1061" s="156" t="s">
        <v>1</v>
      </c>
      <c r="F1061" s="157" t="s">
        <v>2280</v>
      </c>
      <c r="H1061" s="158">
        <v>589.51</v>
      </c>
      <c r="I1061" s="159"/>
      <c r="L1061" s="155"/>
      <c r="M1061" s="160"/>
      <c r="T1061" s="161"/>
      <c r="AT1061" s="156" t="s">
        <v>361</v>
      </c>
      <c r="AU1061" s="156" t="s">
        <v>86</v>
      </c>
      <c r="AV1061" s="12" t="s">
        <v>86</v>
      </c>
      <c r="AW1061" s="12" t="s">
        <v>32</v>
      </c>
      <c r="AX1061" s="12" t="s">
        <v>76</v>
      </c>
      <c r="AY1061" s="156" t="s">
        <v>350</v>
      </c>
    </row>
    <row r="1062" spans="2:65" s="13" customFormat="1" ht="10.199999999999999">
      <c r="B1062" s="162"/>
      <c r="D1062" s="151" t="s">
        <v>361</v>
      </c>
      <c r="E1062" s="163" t="s">
        <v>1</v>
      </c>
      <c r="F1062" s="164" t="s">
        <v>364</v>
      </c>
      <c r="H1062" s="165">
        <v>5872.06</v>
      </c>
      <c r="I1062" s="166"/>
      <c r="L1062" s="162"/>
      <c r="M1062" s="167"/>
      <c r="T1062" s="168"/>
      <c r="AT1062" s="163" t="s">
        <v>361</v>
      </c>
      <c r="AU1062" s="163" t="s">
        <v>86</v>
      </c>
      <c r="AV1062" s="13" t="s">
        <v>357</v>
      </c>
      <c r="AW1062" s="13" t="s">
        <v>32</v>
      </c>
      <c r="AX1062" s="13" t="s">
        <v>84</v>
      </c>
      <c r="AY1062" s="163" t="s">
        <v>350</v>
      </c>
    </row>
    <row r="1063" spans="2:65" s="1" customFormat="1" ht="16.5" customHeight="1">
      <c r="B1063" s="32"/>
      <c r="C1063" s="138" t="s">
        <v>2293</v>
      </c>
      <c r="D1063" s="138" t="s">
        <v>352</v>
      </c>
      <c r="E1063" s="139" t="s">
        <v>2294</v>
      </c>
      <c r="F1063" s="140" t="s">
        <v>2295</v>
      </c>
      <c r="G1063" s="141" t="s">
        <v>355</v>
      </c>
      <c r="H1063" s="142">
        <v>2549.0610000000001</v>
      </c>
      <c r="I1063" s="143"/>
      <c r="J1063" s="144">
        <f>ROUND(I1063*H1063,2)</f>
        <v>0</v>
      </c>
      <c r="K1063" s="140" t="s">
        <v>356</v>
      </c>
      <c r="L1063" s="32"/>
      <c r="M1063" s="145" t="s">
        <v>1</v>
      </c>
      <c r="N1063" s="146" t="s">
        <v>41</v>
      </c>
      <c r="P1063" s="147">
        <f>O1063*H1063</f>
        <v>0</v>
      </c>
      <c r="Q1063" s="147">
        <v>1.2999999999999999E-4</v>
      </c>
      <c r="R1063" s="147">
        <f>Q1063*H1063</f>
        <v>0.33137792999999999</v>
      </c>
      <c r="S1063" s="147">
        <v>0</v>
      </c>
      <c r="T1063" s="148">
        <f>S1063*H1063</f>
        <v>0</v>
      </c>
      <c r="AR1063" s="149" t="s">
        <v>357</v>
      </c>
      <c r="AT1063" s="149" t="s">
        <v>352</v>
      </c>
      <c r="AU1063" s="149" t="s">
        <v>86</v>
      </c>
      <c r="AY1063" s="17" t="s">
        <v>350</v>
      </c>
      <c r="BE1063" s="150">
        <f>IF(N1063="základní",J1063,0)</f>
        <v>0</v>
      </c>
      <c r="BF1063" s="150">
        <f>IF(N1063="snížená",J1063,0)</f>
        <v>0</v>
      </c>
      <c r="BG1063" s="150">
        <f>IF(N1063="zákl. přenesená",J1063,0)</f>
        <v>0</v>
      </c>
      <c r="BH1063" s="150">
        <f>IF(N1063="sníž. přenesená",J1063,0)</f>
        <v>0</v>
      </c>
      <c r="BI1063" s="150">
        <f>IF(N1063="nulová",J1063,0)</f>
        <v>0</v>
      </c>
      <c r="BJ1063" s="17" t="s">
        <v>84</v>
      </c>
      <c r="BK1063" s="150">
        <f>ROUND(I1063*H1063,2)</f>
        <v>0</v>
      </c>
      <c r="BL1063" s="17" t="s">
        <v>357</v>
      </c>
      <c r="BM1063" s="149" t="s">
        <v>2296</v>
      </c>
    </row>
    <row r="1064" spans="2:65" s="1" customFormat="1" ht="19.2">
      <c r="B1064" s="32"/>
      <c r="D1064" s="151" t="s">
        <v>359</v>
      </c>
      <c r="F1064" s="152" t="s">
        <v>2297</v>
      </c>
      <c r="I1064" s="153"/>
      <c r="L1064" s="32"/>
      <c r="M1064" s="154"/>
      <c r="T1064" s="56"/>
      <c r="AT1064" s="17" t="s">
        <v>359</v>
      </c>
      <c r="AU1064" s="17" t="s">
        <v>86</v>
      </c>
    </row>
    <row r="1065" spans="2:65" s="12" customFormat="1" ht="10.199999999999999">
      <c r="B1065" s="155"/>
      <c r="D1065" s="151" t="s">
        <v>361</v>
      </c>
      <c r="E1065" s="156" t="s">
        <v>1</v>
      </c>
      <c r="F1065" s="157" t="s">
        <v>2272</v>
      </c>
      <c r="H1065" s="158">
        <v>110.54</v>
      </c>
      <c r="I1065" s="159"/>
      <c r="L1065" s="155"/>
      <c r="M1065" s="160"/>
      <c r="T1065" s="161"/>
      <c r="AT1065" s="156" t="s">
        <v>361</v>
      </c>
      <c r="AU1065" s="156" t="s">
        <v>86</v>
      </c>
      <c r="AV1065" s="12" t="s">
        <v>86</v>
      </c>
      <c r="AW1065" s="12" t="s">
        <v>32</v>
      </c>
      <c r="AX1065" s="12" t="s">
        <v>76</v>
      </c>
      <c r="AY1065" s="156" t="s">
        <v>350</v>
      </c>
    </row>
    <row r="1066" spans="2:65" s="12" customFormat="1" ht="20.399999999999999">
      <c r="B1066" s="155"/>
      <c r="D1066" s="151" t="s">
        <v>361</v>
      </c>
      <c r="E1066" s="156" t="s">
        <v>1</v>
      </c>
      <c r="F1066" s="157" t="s">
        <v>2273</v>
      </c>
      <c r="H1066" s="158">
        <v>529.02</v>
      </c>
      <c r="I1066" s="159"/>
      <c r="L1066" s="155"/>
      <c r="M1066" s="160"/>
      <c r="T1066" s="161"/>
      <c r="AT1066" s="156" t="s">
        <v>361</v>
      </c>
      <c r="AU1066" s="156" t="s">
        <v>86</v>
      </c>
      <c r="AV1066" s="12" t="s">
        <v>86</v>
      </c>
      <c r="AW1066" s="12" t="s">
        <v>32</v>
      </c>
      <c r="AX1066" s="12" t="s">
        <v>76</v>
      </c>
      <c r="AY1066" s="156" t="s">
        <v>350</v>
      </c>
    </row>
    <row r="1067" spans="2:65" s="12" customFormat="1" ht="10.199999999999999">
      <c r="B1067" s="155"/>
      <c r="D1067" s="151" t="s">
        <v>361</v>
      </c>
      <c r="E1067" s="156" t="s">
        <v>1</v>
      </c>
      <c r="F1067" s="157" t="s">
        <v>2274</v>
      </c>
      <c r="H1067" s="158">
        <v>53.22</v>
      </c>
      <c r="I1067" s="159"/>
      <c r="L1067" s="155"/>
      <c r="M1067" s="160"/>
      <c r="T1067" s="161"/>
      <c r="AT1067" s="156" t="s">
        <v>361</v>
      </c>
      <c r="AU1067" s="156" t="s">
        <v>86</v>
      </c>
      <c r="AV1067" s="12" t="s">
        <v>86</v>
      </c>
      <c r="AW1067" s="12" t="s">
        <v>32</v>
      </c>
      <c r="AX1067" s="12" t="s">
        <v>76</v>
      </c>
      <c r="AY1067" s="156" t="s">
        <v>350</v>
      </c>
    </row>
    <row r="1068" spans="2:65" s="12" customFormat="1" ht="20.399999999999999">
      <c r="B1068" s="155"/>
      <c r="D1068" s="151" t="s">
        <v>361</v>
      </c>
      <c r="E1068" s="156" t="s">
        <v>1</v>
      </c>
      <c r="F1068" s="157" t="s">
        <v>2275</v>
      </c>
      <c r="H1068" s="158">
        <v>14.76</v>
      </c>
      <c r="I1068" s="159"/>
      <c r="L1068" s="155"/>
      <c r="M1068" s="160"/>
      <c r="T1068" s="161"/>
      <c r="AT1068" s="156" t="s">
        <v>361</v>
      </c>
      <c r="AU1068" s="156" t="s">
        <v>86</v>
      </c>
      <c r="AV1068" s="12" t="s">
        <v>86</v>
      </c>
      <c r="AW1068" s="12" t="s">
        <v>32</v>
      </c>
      <c r="AX1068" s="12" t="s">
        <v>76</v>
      </c>
      <c r="AY1068" s="156" t="s">
        <v>350</v>
      </c>
    </row>
    <row r="1069" spans="2:65" s="12" customFormat="1" ht="20.399999999999999">
      <c r="B1069" s="155"/>
      <c r="D1069" s="151" t="s">
        <v>361</v>
      </c>
      <c r="E1069" s="156" t="s">
        <v>1</v>
      </c>
      <c r="F1069" s="157" t="s">
        <v>2276</v>
      </c>
      <c r="H1069" s="158">
        <v>12.29</v>
      </c>
      <c r="I1069" s="159"/>
      <c r="L1069" s="155"/>
      <c r="M1069" s="160"/>
      <c r="T1069" s="161"/>
      <c r="AT1069" s="156" t="s">
        <v>361</v>
      </c>
      <c r="AU1069" s="156" t="s">
        <v>86</v>
      </c>
      <c r="AV1069" s="12" t="s">
        <v>86</v>
      </c>
      <c r="AW1069" s="12" t="s">
        <v>32</v>
      </c>
      <c r="AX1069" s="12" t="s">
        <v>76</v>
      </c>
      <c r="AY1069" s="156" t="s">
        <v>350</v>
      </c>
    </row>
    <row r="1070" spans="2:65" s="12" customFormat="1" ht="10.199999999999999">
      <c r="B1070" s="155"/>
      <c r="D1070" s="151" t="s">
        <v>361</v>
      </c>
      <c r="E1070" s="156" t="s">
        <v>1</v>
      </c>
      <c r="F1070" s="157" t="s">
        <v>2277</v>
      </c>
      <c r="H1070" s="158">
        <v>27.76</v>
      </c>
      <c r="I1070" s="159"/>
      <c r="L1070" s="155"/>
      <c r="M1070" s="160"/>
      <c r="T1070" s="161"/>
      <c r="AT1070" s="156" t="s">
        <v>361</v>
      </c>
      <c r="AU1070" s="156" t="s">
        <v>86</v>
      </c>
      <c r="AV1070" s="12" t="s">
        <v>86</v>
      </c>
      <c r="AW1070" s="12" t="s">
        <v>32</v>
      </c>
      <c r="AX1070" s="12" t="s">
        <v>76</v>
      </c>
      <c r="AY1070" s="156" t="s">
        <v>350</v>
      </c>
    </row>
    <row r="1071" spans="2:65" s="12" customFormat="1" ht="20.399999999999999">
      <c r="B1071" s="155"/>
      <c r="D1071" s="151" t="s">
        <v>361</v>
      </c>
      <c r="E1071" s="156" t="s">
        <v>1</v>
      </c>
      <c r="F1071" s="157" t="s">
        <v>2278</v>
      </c>
      <c r="H1071" s="158">
        <v>19.350000000000001</v>
      </c>
      <c r="I1071" s="159"/>
      <c r="L1071" s="155"/>
      <c r="M1071" s="160"/>
      <c r="T1071" s="161"/>
      <c r="AT1071" s="156" t="s">
        <v>361</v>
      </c>
      <c r="AU1071" s="156" t="s">
        <v>86</v>
      </c>
      <c r="AV1071" s="12" t="s">
        <v>86</v>
      </c>
      <c r="AW1071" s="12" t="s">
        <v>32</v>
      </c>
      <c r="AX1071" s="12" t="s">
        <v>76</v>
      </c>
      <c r="AY1071" s="156" t="s">
        <v>350</v>
      </c>
    </row>
    <row r="1072" spans="2:65" s="12" customFormat="1" ht="10.199999999999999">
      <c r="B1072" s="155"/>
      <c r="D1072" s="151" t="s">
        <v>361</v>
      </c>
      <c r="E1072" s="156" t="s">
        <v>1</v>
      </c>
      <c r="F1072" s="157" t="s">
        <v>2279</v>
      </c>
      <c r="H1072" s="158">
        <v>300.88400000000001</v>
      </c>
      <c r="I1072" s="159"/>
      <c r="L1072" s="155"/>
      <c r="M1072" s="160"/>
      <c r="T1072" s="161"/>
      <c r="AT1072" s="156" t="s">
        <v>361</v>
      </c>
      <c r="AU1072" s="156" t="s">
        <v>86</v>
      </c>
      <c r="AV1072" s="12" t="s">
        <v>86</v>
      </c>
      <c r="AW1072" s="12" t="s">
        <v>32</v>
      </c>
      <c r="AX1072" s="12" t="s">
        <v>76</v>
      </c>
      <c r="AY1072" s="156" t="s">
        <v>350</v>
      </c>
    </row>
    <row r="1073" spans="2:65" s="12" customFormat="1" ht="10.199999999999999">
      <c r="B1073" s="155"/>
      <c r="D1073" s="151" t="s">
        <v>361</v>
      </c>
      <c r="E1073" s="156" t="s">
        <v>1</v>
      </c>
      <c r="F1073" s="157" t="s">
        <v>2280</v>
      </c>
      <c r="H1073" s="158">
        <v>589.51</v>
      </c>
      <c r="I1073" s="159"/>
      <c r="L1073" s="155"/>
      <c r="M1073" s="160"/>
      <c r="T1073" s="161"/>
      <c r="AT1073" s="156" t="s">
        <v>361</v>
      </c>
      <c r="AU1073" s="156" t="s">
        <v>86</v>
      </c>
      <c r="AV1073" s="12" t="s">
        <v>86</v>
      </c>
      <c r="AW1073" s="12" t="s">
        <v>32</v>
      </c>
      <c r="AX1073" s="12" t="s">
        <v>76</v>
      </c>
      <c r="AY1073" s="156" t="s">
        <v>350</v>
      </c>
    </row>
    <row r="1074" spans="2:65" s="12" customFormat="1" ht="10.199999999999999">
      <c r="B1074" s="155"/>
      <c r="D1074" s="151" t="s">
        <v>361</v>
      </c>
      <c r="E1074" s="156" t="s">
        <v>1</v>
      </c>
      <c r="F1074" s="157" t="s">
        <v>2266</v>
      </c>
      <c r="H1074" s="158">
        <v>633.99699999999996</v>
      </c>
      <c r="I1074" s="159"/>
      <c r="L1074" s="155"/>
      <c r="M1074" s="160"/>
      <c r="T1074" s="161"/>
      <c r="AT1074" s="156" t="s">
        <v>361</v>
      </c>
      <c r="AU1074" s="156" t="s">
        <v>86</v>
      </c>
      <c r="AV1074" s="12" t="s">
        <v>86</v>
      </c>
      <c r="AW1074" s="12" t="s">
        <v>32</v>
      </c>
      <c r="AX1074" s="12" t="s">
        <v>76</v>
      </c>
      <c r="AY1074" s="156" t="s">
        <v>350</v>
      </c>
    </row>
    <row r="1075" spans="2:65" s="12" customFormat="1" ht="10.199999999999999">
      <c r="B1075" s="155"/>
      <c r="D1075" s="151" t="s">
        <v>361</v>
      </c>
      <c r="E1075" s="156" t="s">
        <v>1</v>
      </c>
      <c r="F1075" s="157" t="s">
        <v>2281</v>
      </c>
      <c r="H1075" s="158">
        <v>257.73</v>
      </c>
      <c r="I1075" s="159"/>
      <c r="L1075" s="155"/>
      <c r="M1075" s="160"/>
      <c r="T1075" s="161"/>
      <c r="AT1075" s="156" t="s">
        <v>361</v>
      </c>
      <c r="AU1075" s="156" t="s">
        <v>86</v>
      </c>
      <c r="AV1075" s="12" t="s">
        <v>86</v>
      </c>
      <c r="AW1075" s="12" t="s">
        <v>32</v>
      </c>
      <c r="AX1075" s="12" t="s">
        <v>76</v>
      </c>
      <c r="AY1075" s="156" t="s">
        <v>350</v>
      </c>
    </row>
    <row r="1076" spans="2:65" s="13" customFormat="1" ht="10.199999999999999">
      <c r="B1076" s="162"/>
      <c r="D1076" s="151" t="s">
        <v>361</v>
      </c>
      <c r="E1076" s="163" t="s">
        <v>1</v>
      </c>
      <c r="F1076" s="164" t="s">
        <v>364</v>
      </c>
      <c r="H1076" s="165">
        <v>2549.0610000000001</v>
      </c>
      <c r="I1076" s="166"/>
      <c r="L1076" s="162"/>
      <c r="M1076" s="167"/>
      <c r="T1076" s="168"/>
      <c r="AT1076" s="163" t="s">
        <v>361</v>
      </c>
      <c r="AU1076" s="163" t="s">
        <v>86</v>
      </c>
      <c r="AV1076" s="13" t="s">
        <v>357</v>
      </c>
      <c r="AW1076" s="13" t="s">
        <v>32</v>
      </c>
      <c r="AX1076" s="13" t="s">
        <v>84</v>
      </c>
      <c r="AY1076" s="163" t="s">
        <v>350</v>
      </c>
    </row>
    <row r="1077" spans="2:65" s="1" customFormat="1" ht="16.5" customHeight="1">
      <c r="B1077" s="32"/>
      <c r="C1077" s="138" t="s">
        <v>2298</v>
      </c>
      <c r="D1077" s="138" t="s">
        <v>352</v>
      </c>
      <c r="E1077" s="139" t="s">
        <v>2299</v>
      </c>
      <c r="F1077" s="140" t="s">
        <v>2300</v>
      </c>
      <c r="G1077" s="141" t="s">
        <v>355</v>
      </c>
      <c r="H1077" s="142">
        <v>1944.8440000000001</v>
      </c>
      <c r="I1077" s="143"/>
      <c r="J1077" s="144">
        <f>ROUND(I1077*H1077,2)</f>
        <v>0</v>
      </c>
      <c r="K1077" s="140" t="s">
        <v>356</v>
      </c>
      <c r="L1077" s="32"/>
      <c r="M1077" s="145" t="s">
        <v>1</v>
      </c>
      <c r="N1077" s="146" t="s">
        <v>41</v>
      </c>
      <c r="P1077" s="147">
        <f>O1077*H1077</f>
        <v>0</v>
      </c>
      <c r="Q1077" s="147">
        <v>3.3E-4</v>
      </c>
      <c r="R1077" s="147">
        <f>Q1077*H1077</f>
        <v>0.64179852000000004</v>
      </c>
      <c r="S1077" s="147">
        <v>0</v>
      </c>
      <c r="T1077" s="148">
        <f>S1077*H1077</f>
        <v>0</v>
      </c>
      <c r="AR1077" s="149" t="s">
        <v>357</v>
      </c>
      <c r="AT1077" s="149" t="s">
        <v>352</v>
      </c>
      <c r="AU1077" s="149" t="s">
        <v>86</v>
      </c>
      <c r="AY1077" s="17" t="s">
        <v>350</v>
      </c>
      <c r="BE1077" s="150">
        <f>IF(N1077="základní",J1077,0)</f>
        <v>0</v>
      </c>
      <c r="BF1077" s="150">
        <f>IF(N1077="snížená",J1077,0)</f>
        <v>0</v>
      </c>
      <c r="BG1077" s="150">
        <f>IF(N1077="zákl. přenesená",J1077,0)</f>
        <v>0</v>
      </c>
      <c r="BH1077" s="150">
        <f>IF(N1077="sníž. přenesená",J1077,0)</f>
        <v>0</v>
      </c>
      <c r="BI1077" s="150">
        <f>IF(N1077="nulová",J1077,0)</f>
        <v>0</v>
      </c>
      <c r="BJ1077" s="17" t="s">
        <v>84</v>
      </c>
      <c r="BK1077" s="150">
        <f>ROUND(I1077*H1077,2)</f>
        <v>0</v>
      </c>
      <c r="BL1077" s="17" t="s">
        <v>357</v>
      </c>
      <c r="BM1077" s="149" t="s">
        <v>2301</v>
      </c>
    </row>
    <row r="1078" spans="2:65" s="1" customFormat="1" ht="10.199999999999999">
      <c r="B1078" s="32"/>
      <c r="D1078" s="151" t="s">
        <v>359</v>
      </c>
      <c r="F1078" s="152" t="s">
        <v>2302</v>
      </c>
      <c r="I1078" s="153"/>
      <c r="L1078" s="32"/>
      <c r="M1078" s="154"/>
      <c r="T1078" s="56"/>
      <c r="AT1078" s="17" t="s">
        <v>359</v>
      </c>
      <c r="AU1078" s="17" t="s">
        <v>86</v>
      </c>
    </row>
    <row r="1079" spans="2:65" s="12" customFormat="1" ht="30.6">
      <c r="B1079" s="155"/>
      <c r="D1079" s="151" t="s">
        <v>361</v>
      </c>
      <c r="E1079" s="156" t="s">
        <v>1128</v>
      </c>
      <c r="F1079" s="157" t="s">
        <v>2303</v>
      </c>
      <c r="H1079" s="158">
        <v>110.54</v>
      </c>
      <c r="I1079" s="159"/>
      <c r="L1079" s="155"/>
      <c r="M1079" s="160"/>
      <c r="T1079" s="161"/>
      <c r="AT1079" s="156" t="s">
        <v>361</v>
      </c>
      <c r="AU1079" s="156" t="s">
        <v>86</v>
      </c>
      <c r="AV1079" s="12" t="s">
        <v>86</v>
      </c>
      <c r="AW1079" s="12" t="s">
        <v>32</v>
      </c>
      <c r="AX1079" s="12" t="s">
        <v>76</v>
      </c>
      <c r="AY1079" s="156" t="s">
        <v>350</v>
      </c>
    </row>
    <row r="1080" spans="2:65" s="12" customFormat="1" ht="30.6">
      <c r="B1080" s="155"/>
      <c r="D1080" s="151" t="s">
        <v>361</v>
      </c>
      <c r="E1080" s="156" t="s">
        <v>1130</v>
      </c>
      <c r="F1080" s="157" t="s">
        <v>2304</v>
      </c>
      <c r="H1080" s="158">
        <v>529.02</v>
      </c>
      <c r="I1080" s="159"/>
      <c r="L1080" s="155"/>
      <c r="M1080" s="160"/>
      <c r="T1080" s="161"/>
      <c r="AT1080" s="156" t="s">
        <v>361</v>
      </c>
      <c r="AU1080" s="156" t="s">
        <v>86</v>
      </c>
      <c r="AV1080" s="12" t="s">
        <v>86</v>
      </c>
      <c r="AW1080" s="12" t="s">
        <v>32</v>
      </c>
      <c r="AX1080" s="12" t="s">
        <v>76</v>
      </c>
      <c r="AY1080" s="156" t="s">
        <v>350</v>
      </c>
    </row>
    <row r="1081" spans="2:65" s="12" customFormat="1" ht="20.399999999999999">
      <c r="B1081" s="155"/>
      <c r="D1081" s="151" t="s">
        <v>361</v>
      </c>
      <c r="E1081" s="156" t="s">
        <v>1</v>
      </c>
      <c r="F1081" s="157" t="s">
        <v>2305</v>
      </c>
      <c r="H1081" s="158">
        <v>276.32</v>
      </c>
      <c r="I1081" s="159"/>
      <c r="L1081" s="155"/>
      <c r="M1081" s="160"/>
      <c r="T1081" s="161"/>
      <c r="AT1081" s="156" t="s">
        <v>361</v>
      </c>
      <c r="AU1081" s="156" t="s">
        <v>86</v>
      </c>
      <c r="AV1081" s="12" t="s">
        <v>86</v>
      </c>
      <c r="AW1081" s="12" t="s">
        <v>32</v>
      </c>
      <c r="AX1081" s="12" t="s">
        <v>76</v>
      </c>
      <c r="AY1081" s="156" t="s">
        <v>350</v>
      </c>
    </row>
    <row r="1082" spans="2:65" s="12" customFormat="1" ht="10.199999999999999">
      <c r="B1082" s="155"/>
      <c r="D1082" s="151" t="s">
        <v>361</v>
      </c>
      <c r="E1082" s="156" t="s">
        <v>175</v>
      </c>
      <c r="F1082" s="157" t="s">
        <v>2306</v>
      </c>
      <c r="H1082" s="158">
        <v>53.22</v>
      </c>
      <c r="I1082" s="159"/>
      <c r="L1082" s="155"/>
      <c r="M1082" s="160"/>
      <c r="T1082" s="161"/>
      <c r="AT1082" s="156" t="s">
        <v>361</v>
      </c>
      <c r="AU1082" s="156" t="s">
        <v>86</v>
      </c>
      <c r="AV1082" s="12" t="s">
        <v>86</v>
      </c>
      <c r="AW1082" s="12" t="s">
        <v>32</v>
      </c>
      <c r="AX1082" s="12" t="s">
        <v>76</v>
      </c>
      <c r="AY1082" s="156" t="s">
        <v>350</v>
      </c>
    </row>
    <row r="1083" spans="2:65" s="12" customFormat="1" ht="20.399999999999999">
      <c r="B1083" s="155"/>
      <c r="D1083" s="151" t="s">
        <v>361</v>
      </c>
      <c r="E1083" s="156" t="s">
        <v>1134</v>
      </c>
      <c r="F1083" s="157" t="s">
        <v>2307</v>
      </c>
      <c r="H1083" s="158">
        <v>14.76</v>
      </c>
      <c r="I1083" s="159"/>
      <c r="L1083" s="155"/>
      <c r="M1083" s="160"/>
      <c r="T1083" s="161"/>
      <c r="AT1083" s="156" t="s">
        <v>361</v>
      </c>
      <c r="AU1083" s="156" t="s">
        <v>86</v>
      </c>
      <c r="AV1083" s="12" t="s">
        <v>86</v>
      </c>
      <c r="AW1083" s="12" t="s">
        <v>32</v>
      </c>
      <c r="AX1083" s="12" t="s">
        <v>76</v>
      </c>
      <c r="AY1083" s="156" t="s">
        <v>350</v>
      </c>
    </row>
    <row r="1084" spans="2:65" s="12" customFormat="1" ht="20.399999999999999">
      <c r="B1084" s="155"/>
      <c r="D1084" s="151" t="s">
        <v>361</v>
      </c>
      <c r="E1084" s="156" t="s">
        <v>1136</v>
      </c>
      <c r="F1084" s="157" t="s">
        <v>2308</v>
      </c>
      <c r="H1084" s="158">
        <v>12.29</v>
      </c>
      <c r="I1084" s="159"/>
      <c r="L1084" s="155"/>
      <c r="M1084" s="160"/>
      <c r="T1084" s="161"/>
      <c r="AT1084" s="156" t="s">
        <v>361</v>
      </c>
      <c r="AU1084" s="156" t="s">
        <v>86</v>
      </c>
      <c r="AV1084" s="12" t="s">
        <v>86</v>
      </c>
      <c r="AW1084" s="12" t="s">
        <v>32</v>
      </c>
      <c r="AX1084" s="12" t="s">
        <v>76</v>
      </c>
      <c r="AY1084" s="156" t="s">
        <v>350</v>
      </c>
    </row>
    <row r="1085" spans="2:65" s="12" customFormat="1" ht="20.399999999999999">
      <c r="B1085" s="155"/>
      <c r="D1085" s="151" t="s">
        <v>361</v>
      </c>
      <c r="E1085" s="156" t="s">
        <v>1138</v>
      </c>
      <c r="F1085" s="157" t="s">
        <v>2309</v>
      </c>
      <c r="H1085" s="158">
        <v>27.76</v>
      </c>
      <c r="I1085" s="159"/>
      <c r="L1085" s="155"/>
      <c r="M1085" s="160"/>
      <c r="T1085" s="161"/>
      <c r="AT1085" s="156" t="s">
        <v>361</v>
      </c>
      <c r="AU1085" s="156" t="s">
        <v>86</v>
      </c>
      <c r="AV1085" s="12" t="s">
        <v>86</v>
      </c>
      <c r="AW1085" s="12" t="s">
        <v>32</v>
      </c>
      <c r="AX1085" s="12" t="s">
        <v>76</v>
      </c>
      <c r="AY1085" s="156" t="s">
        <v>350</v>
      </c>
    </row>
    <row r="1086" spans="2:65" s="12" customFormat="1" ht="20.399999999999999">
      <c r="B1086" s="155"/>
      <c r="D1086" s="151" t="s">
        <v>361</v>
      </c>
      <c r="E1086" s="156" t="s">
        <v>185</v>
      </c>
      <c r="F1086" s="157" t="s">
        <v>2310</v>
      </c>
      <c r="H1086" s="158">
        <v>19.350000000000001</v>
      </c>
      <c r="I1086" s="159"/>
      <c r="L1086" s="155"/>
      <c r="M1086" s="160"/>
      <c r="T1086" s="161"/>
      <c r="AT1086" s="156" t="s">
        <v>361</v>
      </c>
      <c r="AU1086" s="156" t="s">
        <v>86</v>
      </c>
      <c r="AV1086" s="12" t="s">
        <v>86</v>
      </c>
      <c r="AW1086" s="12" t="s">
        <v>32</v>
      </c>
      <c r="AX1086" s="12" t="s">
        <v>76</v>
      </c>
      <c r="AY1086" s="156" t="s">
        <v>350</v>
      </c>
    </row>
    <row r="1087" spans="2:65" s="12" customFormat="1" ht="10.199999999999999">
      <c r="B1087" s="155"/>
      <c r="D1087" s="151" t="s">
        <v>361</v>
      </c>
      <c r="E1087" s="156" t="s">
        <v>187</v>
      </c>
      <c r="F1087" s="157" t="s">
        <v>2311</v>
      </c>
      <c r="H1087" s="158">
        <v>5.75</v>
      </c>
      <c r="I1087" s="159"/>
      <c r="L1087" s="155"/>
      <c r="M1087" s="160"/>
      <c r="T1087" s="161"/>
      <c r="AT1087" s="156" t="s">
        <v>361</v>
      </c>
      <c r="AU1087" s="156" t="s">
        <v>86</v>
      </c>
      <c r="AV1087" s="12" t="s">
        <v>86</v>
      </c>
      <c r="AW1087" s="12" t="s">
        <v>32</v>
      </c>
      <c r="AX1087" s="12" t="s">
        <v>76</v>
      </c>
      <c r="AY1087" s="156" t="s">
        <v>350</v>
      </c>
    </row>
    <row r="1088" spans="2:65" s="12" customFormat="1" ht="30.6">
      <c r="B1088" s="155"/>
      <c r="D1088" s="151" t="s">
        <v>361</v>
      </c>
      <c r="E1088" s="156" t="s">
        <v>1142</v>
      </c>
      <c r="F1088" s="157" t="s">
        <v>2312</v>
      </c>
      <c r="H1088" s="158">
        <v>300.88400000000001</v>
      </c>
      <c r="I1088" s="159"/>
      <c r="L1088" s="155"/>
      <c r="M1088" s="160"/>
      <c r="T1088" s="161"/>
      <c r="AT1088" s="156" t="s">
        <v>361</v>
      </c>
      <c r="AU1088" s="156" t="s">
        <v>86</v>
      </c>
      <c r="AV1088" s="12" t="s">
        <v>86</v>
      </c>
      <c r="AW1088" s="12" t="s">
        <v>32</v>
      </c>
      <c r="AX1088" s="12" t="s">
        <v>76</v>
      </c>
      <c r="AY1088" s="156" t="s">
        <v>350</v>
      </c>
    </row>
    <row r="1089" spans="2:65" s="12" customFormat="1" ht="30.6">
      <c r="B1089" s="155"/>
      <c r="D1089" s="151" t="s">
        <v>361</v>
      </c>
      <c r="E1089" s="156" t="s">
        <v>193</v>
      </c>
      <c r="F1089" s="157" t="s">
        <v>2313</v>
      </c>
      <c r="H1089" s="158">
        <v>589.51</v>
      </c>
      <c r="I1089" s="159"/>
      <c r="L1089" s="155"/>
      <c r="M1089" s="160"/>
      <c r="T1089" s="161"/>
      <c r="AT1089" s="156" t="s">
        <v>361</v>
      </c>
      <c r="AU1089" s="156" t="s">
        <v>86</v>
      </c>
      <c r="AV1089" s="12" t="s">
        <v>86</v>
      </c>
      <c r="AW1089" s="12" t="s">
        <v>32</v>
      </c>
      <c r="AX1089" s="12" t="s">
        <v>76</v>
      </c>
      <c r="AY1089" s="156" t="s">
        <v>350</v>
      </c>
    </row>
    <row r="1090" spans="2:65" s="12" customFormat="1" ht="10.199999999999999">
      <c r="B1090" s="155"/>
      <c r="D1090" s="151" t="s">
        <v>361</v>
      </c>
      <c r="E1090" s="156" t="s">
        <v>203</v>
      </c>
      <c r="F1090" s="157" t="s">
        <v>2314</v>
      </c>
      <c r="H1090" s="158">
        <v>5.44</v>
      </c>
      <c r="I1090" s="159"/>
      <c r="L1090" s="155"/>
      <c r="M1090" s="160"/>
      <c r="T1090" s="161"/>
      <c r="AT1090" s="156" t="s">
        <v>361</v>
      </c>
      <c r="AU1090" s="156" t="s">
        <v>86</v>
      </c>
      <c r="AV1090" s="12" t="s">
        <v>86</v>
      </c>
      <c r="AW1090" s="12" t="s">
        <v>32</v>
      </c>
      <c r="AX1090" s="12" t="s">
        <v>76</v>
      </c>
      <c r="AY1090" s="156" t="s">
        <v>350</v>
      </c>
    </row>
    <row r="1091" spans="2:65" s="13" customFormat="1" ht="10.199999999999999">
      <c r="B1091" s="162"/>
      <c r="D1091" s="151" t="s">
        <v>361</v>
      </c>
      <c r="E1091" s="163" t="s">
        <v>1</v>
      </c>
      <c r="F1091" s="164" t="s">
        <v>364</v>
      </c>
      <c r="H1091" s="165">
        <v>1944.8440000000001</v>
      </c>
      <c r="I1091" s="166"/>
      <c r="L1091" s="162"/>
      <c r="M1091" s="167"/>
      <c r="T1091" s="168"/>
      <c r="AT1091" s="163" t="s">
        <v>361</v>
      </c>
      <c r="AU1091" s="163" t="s">
        <v>86</v>
      </c>
      <c r="AV1091" s="13" t="s">
        <v>357</v>
      </c>
      <c r="AW1091" s="13" t="s">
        <v>32</v>
      </c>
      <c r="AX1091" s="13" t="s">
        <v>84</v>
      </c>
      <c r="AY1091" s="163" t="s">
        <v>350</v>
      </c>
    </row>
    <row r="1092" spans="2:65" s="1" customFormat="1" ht="24.15" customHeight="1">
      <c r="B1092" s="32"/>
      <c r="C1092" s="138" t="s">
        <v>2315</v>
      </c>
      <c r="D1092" s="138" t="s">
        <v>352</v>
      </c>
      <c r="E1092" s="139" t="s">
        <v>2316</v>
      </c>
      <c r="F1092" s="140" t="s">
        <v>2317</v>
      </c>
      <c r="G1092" s="141" t="s">
        <v>374</v>
      </c>
      <c r="H1092" s="142">
        <v>535.31500000000005</v>
      </c>
      <c r="I1092" s="143"/>
      <c r="J1092" s="144">
        <f>ROUND(I1092*H1092,2)</f>
        <v>0</v>
      </c>
      <c r="K1092" s="140" t="s">
        <v>356</v>
      </c>
      <c r="L1092" s="32"/>
      <c r="M1092" s="145" t="s">
        <v>1</v>
      </c>
      <c r="N1092" s="146" t="s">
        <v>41</v>
      </c>
      <c r="P1092" s="147">
        <f>O1092*H1092</f>
        <v>0</v>
      </c>
      <c r="Q1092" s="147">
        <v>0.20799999999999999</v>
      </c>
      <c r="R1092" s="147">
        <f>Q1092*H1092</f>
        <v>111.34552000000001</v>
      </c>
      <c r="S1092" s="147">
        <v>0</v>
      </c>
      <c r="T1092" s="148">
        <f>S1092*H1092</f>
        <v>0</v>
      </c>
      <c r="AR1092" s="149" t="s">
        <v>357</v>
      </c>
      <c r="AT1092" s="149" t="s">
        <v>352</v>
      </c>
      <c r="AU1092" s="149" t="s">
        <v>86</v>
      </c>
      <c r="AY1092" s="17" t="s">
        <v>350</v>
      </c>
      <c r="BE1092" s="150">
        <f>IF(N1092="základní",J1092,0)</f>
        <v>0</v>
      </c>
      <c r="BF1092" s="150">
        <f>IF(N1092="snížená",J1092,0)</f>
        <v>0</v>
      </c>
      <c r="BG1092" s="150">
        <f>IF(N1092="zákl. přenesená",J1092,0)</f>
        <v>0</v>
      </c>
      <c r="BH1092" s="150">
        <f>IF(N1092="sníž. přenesená",J1092,0)</f>
        <v>0</v>
      </c>
      <c r="BI1092" s="150">
        <f>IF(N1092="nulová",J1092,0)</f>
        <v>0</v>
      </c>
      <c r="BJ1092" s="17" t="s">
        <v>84</v>
      </c>
      <c r="BK1092" s="150">
        <f>ROUND(I1092*H1092,2)</f>
        <v>0</v>
      </c>
      <c r="BL1092" s="17" t="s">
        <v>357</v>
      </c>
      <c r="BM1092" s="149" t="s">
        <v>2318</v>
      </c>
    </row>
    <row r="1093" spans="2:65" s="1" customFormat="1" ht="19.2">
      <c r="B1093" s="32"/>
      <c r="D1093" s="151" t="s">
        <v>359</v>
      </c>
      <c r="F1093" s="152" t="s">
        <v>2319</v>
      </c>
      <c r="I1093" s="153"/>
      <c r="L1093" s="32"/>
      <c r="M1093" s="154"/>
      <c r="T1093" s="56"/>
      <c r="AT1093" s="17" t="s">
        <v>359</v>
      </c>
      <c r="AU1093" s="17" t="s">
        <v>86</v>
      </c>
    </row>
    <row r="1094" spans="2:65" s="12" customFormat="1" ht="20.399999999999999">
      <c r="B1094" s="155"/>
      <c r="D1094" s="151" t="s">
        <v>361</v>
      </c>
      <c r="E1094" s="156" t="s">
        <v>1132</v>
      </c>
      <c r="F1094" s="157" t="s">
        <v>2320</v>
      </c>
      <c r="H1094" s="158">
        <v>138.16</v>
      </c>
      <c r="I1094" s="159"/>
      <c r="L1094" s="155"/>
      <c r="M1094" s="160"/>
      <c r="T1094" s="161"/>
      <c r="AT1094" s="156" t="s">
        <v>361</v>
      </c>
      <c r="AU1094" s="156" t="s">
        <v>86</v>
      </c>
      <c r="AV1094" s="12" t="s">
        <v>86</v>
      </c>
      <c r="AW1094" s="12" t="s">
        <v>32</v>
      </c>
      <c r="AX1094" s="12" t="s">
        <v>76</v>
      </c>
      <c r="AY1094" s="156" t="s">
        <v>350</v>
      </c>
    </row>
    <row r="1095" spans="2:65" s="12" customFormat="1" ht="30.6">
      <c r="B1095" s="155"/>
      <c r="D1095" s="151" t="s">
        <v>361</v>
      </c>
      <c r="E1095" s="156" t="s">
        <v>1</v>
      </c>
      <c r="F1095" s="157" t="s">
        <v>2321</v>
      </c>
      <c r="H1095" s="158">
        <v>535.31500000000005</v>
      </c>
      <c r="I1095" s="159"/>
      <c r="L1095" s="155"/>
      <c r="M1095" s="160"/>
      <c r="T1095" s="161"/>
      <c r="AT1095" s="156" t="s">
        <v>361</v>
      </c>
      <c r="AU1095" s="156" t="s">
        <v>86</v>
      </c>
      <c r="AV1095" s="12" t="s">
        <v>86</v>
      </c>
      <c r="AW1095" s="12" t="s">
        <v>32</v>
      </c>
      <c r="AX1095" s="12" t="s">
        <v>84</v>
      </c>
      <c r="AY1095" s="156" t="s">
        <v>350</v>
      </c>
    </row>
    <row r="1096" spans="2:65" s="11" customFormat="1" ht="22.8" customHeight="1">
      <c r="B1096" s="126"/>
      <c r="D1096" s="127" t="s">
        <v>75</v>
      </c>
      <c r="E1096" s="136" t="s">
        <v>474</v>
      </c>
      <c r="F1096" s="136" t="s">
        <v>500</v>
      </c>
      <c r="I1096" s="129"/>
      <c r="J1096" s="137">
        <f>BK1096</f>
        <v>0</v>
      </c>
      <c r="L1096" s="126"/>
      <c r="M1096" s="131"/>
      <c r="P1096" s="132">
        <f>SUM(P1097:P1222)</f>
        <v>0</v>
      </c>
      <c r="R1096" s="132">
        <f>SUM(R1097:R1222)</f>
        <v>314.49536565999995</v>
      </c>
      <c r="T1096" s="133">
        <f>SUM(T1097:T1222)</f>
        <v>74.148368000000005</v>
      </c>
      <c r="AR1096" s="127" t="s">
        <v>84</v>
      </c>
      <c r="AT1096" s="134" t="s">
        <v>75</v>
      </c>
      <c r="AU1096" s="134" t="s">
        <v>84</v>
      </c>
      <c r="AY1096" s="127" t="s">
        <v>350</v>
      </c>
      <c r="BK1096" s="135">
        <f>SUM(BK1097:BK1222)</f>
        <v>0</v>
      </c>
    </row>
    <row r="1097" spans="2:65" s="1" customFormat="1" ht="37.799999999999997" customHeight="1">
      <c r="B1097" s="32"/>
      <c r="C1097" s="138" t="s">
        <v>2322</v>
      </c>
      <c r="D1097" s="138" t="s">
        <v>352</v>
      </c>
      <c r="E1097" s="139" t="s">
        <v>2323</v>
      </c>
      <c r="F1097" s="140" t="s">
        <v>2324</v>
      </c>
      <c r="G1097" s="141" t="s">
        <v>355</v>
      </c>
      <c r="H1097" s="142">
        <v>2894</v>
      </c>
      <c r="I1097" s="143"/>
      <c r="J1097" s="144">
        <f>ROUND(I1097*H1097,2)</f>
        <v>0</v>
      </c>
      <c r="K1097" s="140" t="s">
        <v>356</v>
      </c>
      <c r="L1097" s="32"/>
      <c r="M1097" s="145" t="s">
        <v>1</v>
      </c>
      <c r="N1097" s="146" t="s">
        <v>41</v>
      </c>
      <c r="P1097" s="147">
        <f>O1097*H1097</f>
        <v>0</v>
      </c>
      <c r="Q1097" s="147">
        <v>0</v>
      </c>
      <c r="R1097" s="147">
        <f>Q1097*H1097</f>
        <v>0</v>
      </c>
      <c r="S1097" s="147">
        <v>0</v>
      </c>
      <c r="T1097" s="148">
        <f>S1097*H1097</f>
        <v>0</v>
      </c>
      <c r="AR1097" s="149" t="s">
        <v>357</v>
      </c>
      <c r="AT1097" s="149" t="s">
        <v>352</v>
      </c>
      <c r="AU1097" s="149" t="s">
        <v>86</v>
      </c>
      <c r="AY1097" s="17" t="s">
        <v>350</v>
      </c>
      <c r="BE1097" s="150">
        <f>IF(N1097="základní",J1097,0)</f>
        <v>0</v>
      </c>
      <c r="BF1097" s="150">
        <f>IF(N1097="snížená",J1097,0)</f>
        <v>0</v>
      </c>
      <c r="BG1097" s="150">
        <f>IF(N1097="zákl. přenesená",J1097,0)</f>
        <v>0</v>
      </c>
      <c r="BH1097" s="150">
        <f>IF(N1097="sníž. přenesená",J1097,0)</f>
        <v>0</v>
      </c>
      <c r="BI1097" s="150">
        <f>IF(N1097="nulová",J1097,0)</f>
        <v>0</v>
      </c>
      <c r="BJ1097" s="17" t="s">
        <v>84</v>
      </c>
      <c r="BK1097" s="150">
        <f>ROUND(I1097*H1097,2)</f>
        <v>0</v>
      </c>
      <c r="BL1097" s="17" t="s">
        <v>357</v>
      </c>
      <c r="BM1097" s="149" t="s">
        <v>2325</v>
      </c>
    </row>
    <row r="1098" spans="2:65" s="1" customFormat="1" ht="28.8">
      <c r="B1098" s="32"/>
      <c r="D1098" s="151" t="s">
        <v>359</v>
      </c>
      <c r="F1098" s="152" t="s">
        <v>2326</v>
      </c>
      <c r="I1098" s="153"/>
      <c r="L1098" s="32"/>
      <c r="M1098" s="154"/>
      <c r="T1098" s="56"/>
      <c r="AT1098" s="17" t="s">
        <v>359</v>
      </c>
      <c r="AU1098" s="17" t="s">
        <v>86</v>
      </c>
    </row>
    <row r="1099" spans="2:65" s="12" customFormat="1" ht="10.199999999999999">
      <c r="B1099" s="155"/>
      <c r="D1099" s="151" t="s">
        <v>361</v>
      </c>
      <c r="E1099" s="156" t="s">
        <v>1</v>
      </c>
      <c r="F1099" s="157" t="s">
        <v>2327</v>
      </c>
      <c r="H1099" s="158">
        <v>975</v>
      </c>
      <c r="I1099" s="159"/>
      <c r="L1099" s="155"/>
      <c r="M1099" s="160"/>
      <c r="T1099" s="161"/>
      <c r="AT1099" s="156" t="s">
        <v>361</v>
      </c>
      <c r="AU1099" s="156" t="s">
        <v>86</v>
      </c>
      <c r="AV1099" s="12" t="s">
        <v>86</v>
      </c>
      <c r="AW1099" s="12" t="s">
        <v>32</v>
      </c>
      <c r="AX1099" s="12" t="s">
        <v>76</v>
      </c>
      <c r="AY1099" s="156" t="s">
        <v>350</v>
      </c>
    </row>
    <row r="1100" spans="2:65" s="12" customFormat="1" ht="10.199999999999999">
      <c r="B1100" s="155"/>
      <c r="D1100" s="151" t="s">
        <v>361</v>
      </c>
      <c r="E1100" s="156" t="s">
        <v>1</v>
      </c>
      <c r="F1100" s="157" t="s">
        <v>2328</v>
      </c>
      <c r="H1100" s="158">
        <v>703</v>
      </c>
      <c r="I1100" s="159"/>
      <c r="L1100" s="155"/>
      <c r="M1100" s="160"/>
      <c r="T1100" s="161"/>
      <c r="AT1100" s="156" t="s">
        <v>361</v>
      </c>
      <c r="AU1100" s="156" t="s">
        <v>86</v>
      </c>
      <c r="AV1100" s="12" t="s">
        <v>86</v>
      </c>
      <c r="AW1100" s="12" t="s">
        <v>32</v>
      </c>
      <c r="AX1100" s="12" t="s">
        <v>76</v>
      </c>
      <c r="AY1100" s="156" t="s">
        <v>350</v>
      </c>
    </row>
    <row r="1101" spans="2:65" s="12" customFormat="1" ht="10.199999999999999">
      <c r="B1101" s="155"/>
      <c r="D1101" s="151" t="s">
        <v>361</v>
      </c>
      <c r="E1101" s="156" t="s">
        <v>1</v>
      </c>
      <c r="F1101" s="157" t="s">
        <v>2329</v>
      </c>
      <c r="H1101" s="158">
        <v>428</v>
      </c>
      <c r="I1101" s="159"/>
      <c r="L1101" s="155"/>
      <c r="M1101" s="160"/>
      <c r="T1101" s="161"/>
      <c r="AT1101" s="156" t="s">
        <v>361</v>
      </c>
      <c r="AU1101" s="156" t="s">
        <v>86</v>
      </c>
      <c r="AV1101" s="12" t="s">
        <v>86</v>
      </c>
      <c r="AW1101" s="12" t="s">
        <v>32</v>
      </c>
      <c r="AX1101" s="12" t="s">
        <v>76</v>
      </c>
      <c r="AY1101" s="156" t="s">
        <v>350</v>
      </c>
    </row>
    <row r="1102" spans="2:65" s="12" customFormat="1" ht="10.199999999999999">
      <c r="B1102" s="155"/>
      <c r="D1102" s="151" t="s">
        <v>361</v>
      </c>
      <c r="E1102" s="156" t="s">
        <v>1</v>
      </c>
      <c r="F1102" s="157" t="s">
        <v>2330</v>
      </c>
      <c r="H1102" s="158">
        <v>788</v>
      </c>
      <c r="I1102" s="159"/>
      <c r="L1102" s="155"/>
      <c r="M1102" s="160"/>
      <c r="T1102" s="161"/>
      <c r="AT1102" s="156" t="s">
        <v>361</v>
      </c>
      <c r="AU1102" s="156" t="s">
        <v>86</v>
      </c>
      <c r="AV1102" s="12" t="s">
        <v>86</v>
      </c>
      <c r="AW1102" s="12" t="s">
        <v>32</v>
      </c>
      <c r="AX1102" s="12" t="s">
        <v>76</v>
      </c>
      <c r="AY1102" s="156" t="s">
        <v>350</v>
      </c>
    </row>
    <row r="1103" spans="2:65" s="13" customFormat="1" ht="10.199999999999999">
      <c r="B1103" s="162"/>
      <c r="D1103" s="151" t="s">
        <v>361</v>
      </c>
      <c r="E1103" s="163" t="s">
        <v>1119</v>
      </c>
      <c r="F1103" s="164" t="s">
        <v>364</v>
      </c>
      <c r="H1103" s="165">
        <v>2894</v>
      </c>
      <c r="I1103" s="166"/>
      <c r="L1103" s="162"/>
      <c r="M1103" s="167"/>
      <c r="T1103" s="168"/>
      <c r="AT1103" s="163" t="s">
        <v>361</v>
      </c>
      <c r="AU1103" s="163" t="s">
        <v>86</v>
      </c>
      <c r="AV1103" s="13" t="s">
        <v>357</v>
      </c>
      <c r="AW1103" s="13" t="s">
        <v>32</v>
      </c>
      <c r="AX1103" s="13" t="s">
        <v>84</v>
      </c>
      <c r="AY1103" s="163" t="s">
        <v>350</v>
      </c>
    </row>
    <row r="1104" spans="2:65" s="1" customFormat="1" ht="37.799999999999997" customHeight="1">
      <c r="B1104" s="32"/>
      <c r="C1104" s="138" t="s">
        <v>2331</v>
      </c>
      <c r="D1104" s="138" t="s">
        <v>352</v>
      </c>
      <c r="E1104" s="139" t="s">
        <v>2332</v>
      </c>
      <c r="F1104" s="140" t="s">
        <v>2333</v>
      </c>
      <c r="G1104" s="141" t="s">
        <v>355</v>
      </c>
      <c r="H1104" s="142">
        <v>2894</v>
      </c>
      <c r="I1104" s="143"/>
      <c r="J1104" s="144">
        <f>ROUND(I1104*H1104,2)</f>
        <v>0</v>
      </c>
      <c r="K1104" s="140" t="s">
        <v>1</v>
      </c>
      <c r="L1104" s="32"/>
      <c r="M1104" s="145" t="s">
        <v>1</v>
      </c>
      <c r="N1104" s="146" t="s">
        <v>41</v>
      </c>
      <c r="P1104" s="147">
        <f>O1104*H1104</f>
        <v>0</v>
      </c>
      <c r="Q1104" s="147">
        <v>0</v>
      </c>
      <c r="R1104" s="147">
        <f>Q1104*H1104</f>
        <v>0</v>
      </c>
      <c r="S1104" s="147">
        <v>0</v>
      </c>
      <c r="T1104" s="148">
        <f>S1104*H1104</f>
        <v>0</v>
      </c>
      <c r="AR1104" s="149" t="s">
        <v>357</v>
      </c>
      <c r="AT1104" s="149" t="s">
        <v>352</v>
      </c>
      <c r="AU1104" s="149" t="s">
        <v>86</v>
      </c>
      <c r="AY1104" s="17" t="s">
        <v>350</v>
      </c>
      <c r="BE1104" s="150">
        <f>IF(N1104="základní",J1104,0)</f>
        <v>0</v>
      </c>
      <c r="BF1104" s="150">
        <f>IF(N1104="snížená",J1104,0)</f>
        <v>0</v>
      </c>
      <c r="BG1104" s="150">
        <f>IF(N1104="zákl. přenesená",J1104,0)</f>
        <v>0</v>
      </c>
      <c r="BH1104" s="150">
        <f>IF(N1104="sníž. přenesená",J1104,0)</f>
        <v>0</v>
      </c>
      <c r="BI1104" s="150">
        <f>IF(N1104="nulová",J1104,0)</f>
        <v>0</v>
      </c>
      <c r="BJ1104" s="17" t="s">
        <v>84</v>
      </c>
      <c r="BK1104" s="150">
        <f>ROUND(I1104*H1104,2)</f>
        <v>0</v>
      </c>
      <c r="BL1104" s="17" t="s">
        <v>357</v>
      </c>
      <c r="BM1104" s="149" t="s">
        <v>2334</v>
      </c>
    </row>
    <row r="1105" spans="2:65" s="1" customFormat="1" ht="28.8">
      <c r="B1105" s="32"/>
      <c r="D1105" s="151" t="s">
        <v>359</v>
      </c>
      <c r="F1105" s="152" t="s">
        <v>2335</v>
      </c>
      <c r="I1105" s="153"/>
      <c r="L1105" s="32"/>
      <c r="M1105" s="154"/>
      <c r="T1105" s="56"/>
      <c r="AT1105" s="17" t="s">
        <v>359</v>
      </c>
      <c r="AU1105" s="17" t="s">
        <v>86</v>
      </c>
    </row>
    <row r="1106" spans="2:65" s="12" customFormat="1" ht="10.199999999999999">
      <c r="B1106" s="155"/>
      <c r="D1106" s="151" t="s">
        <v>361</v>
      </c>
      <c r="E1106" s="156" t="s">
        <v>1</v>
      </c>
      <c r="F1106" s="157" t="s">
        <v>1119</v>
      </c>
      <c r="H1106" s="158">
        <v>2894</v>
      </c>
      <c r="I1106" s="159"/>
      <c r="L1106" s="155"/>
      <c r="M1106" s="160"/>
      <c r="T1106" s="161"/>
      <c r="AT1106" s="156" t="s">
        <v>361</v>
      </c>
      <c r="AU1106" s="156" t="s">
        <v>86</v>
      </c>
      <c r="AV1106" s="12" t="s">
        <v>86</v>
      </c>
      <c r="AW1106" s="12" t="s">
        <v>32</v>
      </c>
      <c r="AX1106" s="12" t="s">
        <v>84</v>
      </c>
      <c r="AY1106" s="156" t="s">
        <v>350</v>
      </c>
    </row>
    <row r="1107" spans="2:65" s="1" customFormat="1" ht="37.799999999999997" customHeight="1">
      <c r="B1107" s="32"/>
      <c r="C1107" s="138" t="s">
        <v>2336</v>
      </c>
      <c r="D1107" s="138" t="s">
        <v>352</v>
      </c>
      <c r="E1107" s="139" t="s">
        <v>2337</v>
      </c>
      <c r="F1107" s="140" t="s">
        <v>2338</v>
      </c>
      <c r="G1107" s="141" t="s">
        <v>355</v>
      </c>
      <c r="H1107" s="142">
        <v>2894</v>
      </c>
      <c r="I1107" s="143"/>
      <c r="J1107" s="144">
        <f>ROUND(I1107*H1107,2)</f>
        <v>0</v>
      </c>
      <c r="K1107" s="140" t="s">
        <v>356</v>
      </c>
      <c r="L1107" s="32"/>
      <c r="M1107" s="145" t="s">
        <v>1</v>
      </c>
      <c r="N1107" s="146" t="s">
        <v>41</v>
      </c>
      <c r="P1107" s="147">
        <f>O1107*H1107</f>
        <v>0</v>
      </c>
      <c r="Q1107" s="147">
        <v>0</v>
      </c>
      <c r="R1107" s="147">
        <f>Q1107*H1107</f>
        <v>0</v>
      </c>
      <c r="S1107" s="147">
        <v>0</v>
      </c>
      <c r="T1107" s="148">
        <f>S1107*H1107</f>
        <v>0</v>
      </c>
      <c r="AR1107" s="149" t="s">
        <v>357</v>
      </c>
      <c r="AT1107" s="149" t="s">
        <v>352</v>
      </c>
      <c r="AU1107" s="149" t="s">
        <v>86</v>
      </c>
      <c r="AY1107" s="17" t="s">
        <v>350</v>
      </c>
      <c r="BE1107" s="150">
        <f>IF(N1107="základní",J1107,0)</f>
        <v>0</v>
      </c>
      <c r="BF1107" s="150">
        <f>IF(N1107="snížená",J1107,0)</f>
        <v>0</v>
      </c>
      <c r="BG1107" s="150">
        <f>IF(N1107="zákl. přenesená",J1107,0)</f>
        <v>0</v>
      </c>
      <c r="BH1107" s="150">
        <f>IF(N1107="sníž. přenesená",J1107,0)</f>
        <v>0</v>
      </c>
      <c r="BI1107" s="150">
        <f>IF(N1107="nulová",J1107,0)</f>
        <v>0</v>
      </c>
      <c r="BJ1107" s="17" t="s">
        <v>84</v>
      </c>
      <c r="BK1107" s="150">
        <f>ROUND(I1107*H1107,2)</f>
        <v>0</v>
      </c>
      <c r="BL1107" s="17" t="s">
        <v>357</v>
      </c>
      <c r="BM1107" s="149" t="s">
        <v>2339</v>
      </c>
    </row>
    <row r="1108" spans="2:65" s="1" customFormat="1" ht="28.8">
      <c r="B1108" s="32"/>
      <c r="D1108" s="151" t="s">
        <v>359</v>
      </c>
      <c r="F1108" s="152" t="s">
        <v>2340</v>
      </c>
      <c r="I1108" s="153"/>
      <c r="L1108" s="32"/>
      <c r="M1108" s="154"/>
      <c r="T1108" s="56"/>
      <c r="AT1108" s="17" t="s">
        <v>359</v>
      </c>
      <c r="AU1108" s="17" t="s">
        <v>86</v>
      </c>
    </row>
    <row r="1109" spans="2:65" s="12" customFormat="1" ht="10.199999999999999">
      <c r="B1109" s="155"/>
      <c r="D1109" s="151" t="s">
        <v>361</v>
      </c>
      <c r="E1109" s="156" t="s">
        <v>1</v>
      </c>
      <c r="F1109" s="157" t="s">
        <v>1119</v>
      </c>
      <c r="H1109" s="158">
        <v>2894</v>
      </c>
      <c r="I1109" s="159"/>
      <c r="L1109" s="155"/>
      <c r="M1109" s="160"/>
      <c r="T1109" s="161"/>
      <c r="AT1109" s="156" t="s">
        <v>361</v>
      </c>
      <c r="AU1109" s="156" t="s">
        <v>86</v>
      </c>
      <c r="AV1109" s="12" t="s">
        <v>86</v>
      </c>
      <c r="AW1109" s="12" t="s">
        <v>32</v>
      </c>
      <c r="AX1109" s="12" t="s">
        <v>84</v>
      </c>
      <c r="AY1109" s="156" t="s">
        <v>350</v>
      </c>
    </row>
    <row r="1110" spans="2:65" s="1" customFormat="1" ht="24.15" customHeight="1">
      <c r="B1110" s="32"/>
      <c r="C1110" s="138" t="s">
        <v>2341</v>
      </c>
      <c r="D1110" s="138" t="s">
        <v>352</v>
      </c>
      <c r="E1110" s="139" t="s">
        <v>2342</v>
      </c>
      <c r="F1110" s="140" t="s">
        <v>2343</v>
      </c>
      <c r="G1110" s="141" t="s">
        <v>374</v>
      </c>
      <c r="H1110" s="142">
        <v>5098.1220000000003</v>
      </c>
      <c r="I1110" s="143"/>
      <c r="J1110" s="144">
        <f>ROUND(I1110*H1110,2)</f>
        <v>0</v>
      </c>
      <c r="K1110" s="140" t="s">
        <v>385</v>
      </c>
      <c r="L1110" s="32"/>
      <c r="M1110" s="145" t="s">
        <v>1</v>
      </c>
      <c r="N1110" s="146" t="s">
        <v>41</v>
      </c>
      <c r="P1110" s="147">
        <f>O1110*H1110</f>
        <v>0</v>
      </c>
      <c r="Q1110" s="147">
        <v>0</v>
      </c>
      <c r="R1110" s="147">
        <f>Q1110*H1110</f>
        <v>0</v>
      </c>
      <c r="S1110" s="147">
        <v>0</v>
      </c>
      <c r="T1110" s="148">
        <f>S1110*H1110</f>
        <v>0</v>
      </c>
      <c r="AR1110" s="149" t="s">
        <v>357</v>
      </c>
      <c r="AT1110" s="149" t="s">
        <v>352</v>
      </c>
      <c r="AU1110" s="149" t="s">
        <v>86</v>
      </c>
      <c r="AY1110" s="17" t="s">
        <v>350</v>
      </c>
      <c r="BE1110" s="150">
        <f>IF(N1110="základní",J1110,0)</f>
        <v>0</v>
      </c>
      <c r="BF1110" s="150">
        <f>IF(N1110="snížená",J1110,0)</f>
        <v>0</v>
      </c>
      <c r="BG1110" s="150">
        <f>IF(N1110="zákl. přenesená",J1110,0)</f>
        <v>0</v>
      </c>
      <c r="BH1110" s="150">
        <f>IF(N1110="sníž. přenesená",J1110,0)</f>
        <v>0</v>
      </c>
      <c r="BI1110" s="150">
        <f>IF(N1110="nulová",J1110,0)</f>
        <v>0</v>
      </c>
      <c r="BJ1110" s="17" t="s">
        <v>84</v>
      </c>
      <c r="BK1110" s="150">
        <f>ROUND(I1110*H1110,2)</f>
        <v>0</v>
      </c>
      <c r="BL1110" s="17" t="s">
        <v>357</v>
      </c>
      <c r="BM1110" s="149" t="s">
        <v>2344</v>
      </c>
    </row>
    <row r="1111" spans="2:65" s="1" customFormat="1" ht="28.8">
      <c r="B1111" s="32"/>
      <c r="D1111" s="151" t="s">
        <v>359</v>
      </c>
      <c r="F1111" s="152" t="s">
        <v>2345</v>
      </c>
      <c r="I1111" s="153"/>
      <c r="L1111" s="32"/>
      <c r="M1111" s="154"/>
      <c r="T1111" s="56"/>
      <c r="AT1111" s="17" t="s">
        <v>359</v>
      </c>
      <c r="AU1111" s="17" t="s">
        <v>86</v>
      </c>
    </row>
    <row r="1112" spans="2:65" s="12" customFormat="1" ht="20.399999999999999">
      <c r="B1112" s="155"/>
      <c r="D1112" s="151" t="s">
        <v>361</v>
      </c>
      <c r="E1112" s="156" t="s">
        <v>1</v>
      </c>
      <c r="F1112" s="157" t="s">
        <v>2346</v>
      </c>
      <c r="H1112" s="158">
        <v>221.08</v>
      </c>
      <c r="I1112" s="159"/>
      <c r="L1112" s="155"/>
      <c r="M1112" s="160"/>
      <c r="T1112" s="161"/>
      <c r="AT1112" s="156" t="s">
        <v>361</v>
      </c>
      <c r="AU1112" s="156" t="s">
        <v>86</v>
      </c>
      <c r="AV1112" s="12" t="s">
        <v>86</v>
      </c>
      <c r="AW1112" s="12" t="s">
        <v>32</v>
      </c>
      <c r="AX1112" s="12" t="s">
        <v>76</v>
      </c>
      <c r="AY1112" s="156" t="s">
        <v>350</v>
      </c>
    </row>
    <row r="1113" spans="2:65" s="12" customFormat="1" ht="20.399999999999999">
      <c r="B1113" s="155"/>
      <c r="D1113" s="151" t="s">
        <v>361</v>
      </c>
      <c r="E1113" s="156" t="s">
        <v>1</v>
      </c>
      <c r="F1113" s="157" t="s">
        <v>2347</v>
      </c>
      <c r="H1113" s="158">
        <v>1058.04</v>
      </c>
      <c r="I1113" s="159"/>
      <c r="L1113" s="155"/>
      <c r="M1113" s="160"/>
      <c r="T1113" s="161"/>
      <c r="AT1113" s="156" t="s">
        <v>361</v>
      </c>
      <c r="AU1113" s="156" t="s">
        <v>86</v>
      </c>
      <c r="AV1113" s="12" t="s">
        <v>86</v>
      </c>
      <c r="AW1113" s="12" t="s">
        <v>32</v>
      </c>
      <c r="AX1113" s="12" t="s">
        <v>76</v>
      </c>
      <c r="AY1113" s="156" t="s">
        <v>350</v>
      </c>
    </row>
    <row r="1114" spans="2:65" s="12" customFormat="1" ht="20.399999999999999">
      <c r="B1114" s="155"/>
      <c r="D1114" s="151" t="s">
        <v>361</v>
      </c>
      <c r="E1114" s="156" t="s">
        <v>1</v>
      </c>
      <c r="F1114" s="157" t="s">
        <v>2348</v>
      </c>
      <c r="H1114" s="158">
        <v>106.44</v>
      </c>
      <c r="I1114" s="159"/>
      <c r="L1114" s="155"/>
      <c r="M1114" s="160"/>
      <c r="T1114" s="161"/>
      <c r="AT1114" s="156" t="s">
        <v>361</v>
      </c>
      <c r="AU1114" s="156" t="s">
        <v>86</v>
      </c>
      <c r="AV1114" s="12" t="s">
        <v>86</v>
      </c>
      <c r="AW1114" s="12" t="s">
        <v>32</v>
      </c>
      <c r="AX1114" s="12" t="s">
        <v>76</v>
      </c>
      <c r="AY1114" s="156" t="s">
        <v>350</v>
      </c>
    </row>
    <row r="1115" spans="2:65" s="12" customFormat="1" ht="20.399999999999999">
      <c r="B1115" s="155"/>
      <c r="D1115" s="151" t="s">
        <v>361</v>
      </c>
      <c r="E1115" s="156" t="s">
        <v>1</v>
      </c>
      <c r="F1115" s="157" t="s">
        <v>2349</v>
      </c>
      <c r="H1115" s="158">
        <v>29.52</v>
      </c>
      <c r="I1115" s="159"/>
      <c r="L1115" s="155"/>
      <c r="M1115" s="160"/>
      <c r="T1115" s="161"/>
      <c r="AT1115" s="156" t="s">
        <v>361</v>
      </c>
      <c r="AU1115" s="156" t="s">
        <v>86</v>
      </c>
      <c r="AV1115" s="12" t="s">
        <v>86</v>
      </c>
      <c r="AW1115" s="12" t="s">
        <v>32</v>
      </c>
      <c r="AX1115" s="12" t="s">
        <v>76</v>
      </c>
      <c r="AY1115" s="156" t="s">
        <v>350</v>
      </c>
    </row>
    <row r="1116" spans="2:65" s="12" customFormat="1" ht="20.399999999999999">
      <c r="B1116" s="155"/>
      <c r="D1116" s="151" t="s">
        <v>361</v>
      </c>
      <c r="E1116" s="156" t="s">
        <v>1</v>
      </c>
      <c r="F1116" s="157" t="s">
        <v>2350</v>
      </c>
      <c r="H1116" s="158">
        <v>24.58</v>
      </c>
      <c r="I1116" s="159"/>
      <c r="L1116" s="155"/>
      <c r="M1116" s="160"/>
      <c r="T1116" s="161"/>
      <c r="AT1116" s="156" t="s">
        <v>361</v>
      </c>
      <c r="AU1116" s="156" t="s">
        <v>86</v>
      </c>
      <c r="AV1116" s="12" t="s">
        <v>86</v>
      </c>
      <c r="AW1116" s="12" t="s">
        <v>32</v>
      </c>
      <c r="AX1116" s="12" t="s">
        <v>76</v>
      </c>
      <c r="AY1116" s="156" t="s">
        <v>350</v>
      </c>
    </row>
    <row r="1117" spans="2:65" s="12" customFormat="1" ht="20.399999999999999">
      <c r="B1117" s="155"/>
      <c r="D1117" s="151" t="s">
        <v>361</v>
      </c>
      <c r="E1117" s="156" t="s">
        <v>1</v>
      </c>
      <c r="F1117" s="157" t="s">
        <v>2351</v>
      </c>
      <c r="H1117" s="158">
        <v>55.52</v>
      </c>
      <c r="I1117" s="159"/>
      <c r="L1117" s="155"/>
      <c r="M1117" s="160"/>
      <c r="T1117" s="161"/>
      <c r="AT1117" s="156" t="s">
        <v>361</v>
      </c>
      <c r="AU1117" s="156" t="s">
        <v>86</v>
      </c>
      <c r="AV1117" s="12" t="s">
        <v>86</v>
      </c>
      <c r="AW1117" s="12" t="s">
        <v>32</v>
      </c>
      <c r="AX1117" s="12" t="s">
        <v>76</v>
      </c>
      <c r="AY1117" s="156" t="s">
        <v>350</v>
      </c>
    </row>
    <row r="1118" spans="2:65" s="12" customFormat="1" ht="20.399999999999999">
      <c r="B1118" s="155"/>
      <c r="D1118" s="151" t="s">
        <v>361</v>
      </c>
      <c r="E1118" s="156" t="s">
        <v>1</v>
      </c>
      <c r="F1118" s="157" t="s">
        <v>2352</v>
      </c>
      <c r="H1118" s="158">
        <v>38.700000000000003</v>
      </c>
      <c r="I1118" s="159"/>
      <c r="L1118" s="155"/>
      <c r="M1118" s="160"/>
      <c r="T1118" s="161"/>
      <c r="AT1118" s="156" t="s">
        <v>361</v>
      </c>
      <c r="AU1118" s="156" t="s">
        <v>86</v>
      </c>
      <c r="AV1118" s="12" t="s">
        <v>86</v>
      </c>
      <c r="AW1118" s="12" t="s">
        <v>32</v>
      </c>
      <c r="AX1118" s="12" t="s">
        <v>76</v>
      </c>
      <c r="AY1118" s="156" t="s">
        <v>350</v>
      </c>
    </row>
    <row r="1119" spans="2:65" s="12" customFormat="1" ht="20.399999999999999">
      <c r="B1119" s="155"/>
      <c r="D1119" s="151" t="s">
        <v>361</v>
      </c>
      <c r="E1119" s="156" t="s">
        <v>1</v>
      </c>
      <c r="F1119" s="157" t="s">
        <v>2353</v>
      </c>
      <c r="H1119" s="158">
        <v>601.76800000000003</v>
      </c>
      <c r="I1119" s="159"/>
      <c r="L1119" s="155"/>
      <c r="M1119" s="160"/>
      <c r="T1119" s="161"/>
      <c r="AT1119" s="156" t="s">
        <v>361</v>
      </c>
      <c r="AU1119" s="156" t="s">
        <v>86</v>
      </c>
      <c r="AV1119" s="12" t="s">
        <v>86</v>
      </c>
      <c r="AW1119" s="12" t="s">
        <v>32</v>
      </c>
      <c r="AX1119" s="12" t="s">
        <v>76</v>
      </c>
      <c r="AY1119" s="156" t="s">
        <v>350</v>
      </c>
    </row>
    <row r="1120" spans="2:65" s="12" customFormat="1" ht="20.399999999999999">
      <c r="B1120" s="155"/>
      <c r="D1120" s="151" t="s">
        <v>361</v>
      </c>
      <c r="E1120" s="156" t="s">
        <v>1</v>
      </c>
      <c r="F1120" s="157" t="s">
        <v>2354</v>
      </c>
      <c r="H1120" s="158">
        <v>1179.02</v>
      </c>
      <c r="I1120" s="159"/>
      <c r="L1120" s="155"/>
      <c r="M1120" s="160"/>
      <c r="T1120" s="161"/>
      <c r="AT1120" s="156" t="s">
        <v>361</v>
      </c>
      <c r="AU1120" s="156" t="s">
        <v>86</v>
      </c>
      <c r="AV1120" s="12" t="s">
        <v>86</v>
      </c>
      <c r="AW1120" s="12" t="s">
        <v>32</v>
      </c>
      <c r="AX1120" s="12" t="s">
        <v>76</v>
      </c>
      <c r="AY1120" s="156" t="s">
        <v>350</v>
      </c>
    </row>
    <row r="1121" spans="2:65" s="12" customFormat="1" ht="20.399999999999999">
      <c r="B1121" s="155"/>
      <c r="D1121" s="151" t="s">
        <v>361</v>
      </c>
      <c r="E1121" s="156" t="s">
        <v>1</v>
      </c>
      <c r="F1121" s="157" t="s">
        <v>2355</v>
      </c>
      <c r="H1121" s="158">
        <v>1267.9939999999999</v>
      </c>
      <c r="I1121" s="159"/>
      <c r="L1121" s="155"/>
      <c r="M1121" s="160"/>
      <c r="T1121" s="161"/>
      <c r="AT1121" s="156" t="s">
        <v>361</v>
      </c>
      <c r="AU1121" s="156" t="s">
        <v>86</v>
      </c>
      <c r="AV1121" s="12" t="s">
        <v>86</v>
      </c>
      <c r="AW1121" s="12" t="s">
        <v>32</v>
      </c>
      <c r="AX1121" s="12" t="s">
        <v>76</v>
      </c>
      <c r="AY1121" s="156" t="s">
        <v>350</v>
      </c>
    </row>
    <row r="1122" spans="2:65" s="12" customFormat="1" ht="20.399999999999999">
      <c r="B1122" s="155"/>
      <c r="D1122" s="151" t="s">
        <v>361</v>
      </c>
      <c r="E1122" s="156" t="s">
        <v>1</v>
      </c>
      <c r="F1122" s="157" t="s">
        <v>2356</v>
      </c>
      <c r="H1122" s="158">
        <v>515.46</v>
      </c>
      <c r="I1122" s="159"/>
      <c r="L1122" s="155"/>
      <c r="M1122" s="160"/>
      <c r="T1122" s="161"/>
      <c r="AT1122" s="156" t="s">
        <v>361</v>
      </c>
      <c r="AU1122" s="156" t="s">
        <v>86</v>
      </c>
      <c r="AV1122" s="12" t="s">
        <v>86</v>
      </c>
      <c r="AW1122" s="12" t="s">
        <v>32</v>
      </c>
      <c r="AX1122" s="12" t="s">
        <v>76</v>
      </c>
      <c r="AY1122" s="156" t="s">
        <v>350</v>
      </c>
    </row>
    <row r="1123" spans="2:65" s="13" customFormat="1" ht="10.199999999999999">
      <c r="B1123" s="162"/>
      <c r="D1123" s="151" t="s">
        <v>361</v>
      </c>
      <c r="E1123" s="163" t="s">
        <v>1117</v>
      </c>
      <c r="F1123" s="164" t="s">
        <v>364</v>
      </c>
      <c r="H1123" s="165">
        <v>5098.1220000000003</v>
      </c>
      <c r="I1123" s="166"/>
      <c r="L1123" s="162"/>
      <c r="M1123" s="167"/>
      <c r="T1123" s="168"/>
      <c r="AT1123" s="163" t="s">
        <v>361</v>
      </c>
      <c r="AU1123" s="163" t="s">
        <v>86</v>
      </c>
      <c r="AV1123" s="13" t="s">
        <v>357</v>
      </c>
      <c r="AW1123" s="13" t="s">
        <v>32</v>
      </c>
      <c r="AX1123" s="13" t="s">
        <v>84</v>
      </c>
      <c r="AY1123" s="163" t="s">
        <v>350</v>
      </c>
    </row>
    <row r="1124" spans="2:65" s="1" customFormat="1" ht="37.799999999999997" customHeight="1">
      <c r="B1124" s="32"/>
      <c r="C1124" s="138" t="s">
        <v>2357</v>
      </c>
      <c r="D1124" s="138" t="s">
        <v>352</v>
      </c>
      <c r="E1124" s="139" t="s">
        <v>2358</v>
      </c>
      <c r="F1124" s="140" t="s">
        <v>2359</v>
      </c>
      <c r="G1124" s="141" t="s">
        <v>374</v>
      </c>
      <c r="H1124" s="142">
        <v>5098.1220000000003</v>
      </c>
      <c r="I1124" s="143"/>
      <c r="J1124" s="144">
        <f>ROUND(I1124*H1124,2)</f>
        <v>0</v>
      </c>
      <c r="K1124" s="140" t="s">
        <v>1</v>
      </c>
      <c r="L1124" s="32"/>
      <c r="M1124" s="145" t="s">
        <v>1</v>
      </c>
      <c r="N1124" s="146" t="s">
        <v>41</v>
      </c>
      <c r="P1124" s="147">
        <f>O1124*H1124</f>
        <v>0</v>
      </c>
      <c r="Q1124" s="147">
        <v>0</v>
      </c>
      <c r="R1124" s="147">
        <f>Q1124*H1124</f>
        <v>0</v>
      </c>
      <c r="S1124" s="147">
        <v>0</v>
      </c>
      <c r="T1124" s="148">
        <f>S1124*H1124</f>
        <v>0</v>
      </c>
      <c r="AR1124" s="149" t="s">
        <v>357</v>
      </c>
      <c r="AT1124" s="149" t="s">
        <v>352</v>
      </c>
      <c r="AU1124" s="149" t="s">
        <v>86</v>
      </c>
      <c r="AY1124" s="17" t="s">
        <v>350</v>
      </c>
      <c r="BE1124" s="150">
        <f>IF(N1124="základní",J1124,0)</f>
        <v>0</v>
      </c>
      <c r="BF1124" s="150">
        <f>IF(N1124="snížená",J1124,0)</f>
        <v>0</v>
      </c>
      <c r="BG1124" s="150">
        <f>IF(N1124="zákl. přenesená",J1124,0)</f>
        <v>0</v>
      </c>
      <c r="BH1124" s="150">
        <f>IF(N1124="sníž. přenesená",J1124,0)</f>
        <v>0</v>
      </c>
      <c r="BI1124" s="150">
        <f>IF(N1124="nulová",J1124,0)</f>
        <v>0</v>
      </c>
      <c r="BJ1124" s="17" t="s">
        <v>84</v>
      </c>
      <c r="BK1124" s="150">
        <f>ROUND(I1124*H1124,2)</f>
        <v>0</v>
      </c>
      <c r="BL1124" s="17" t="s">
        <v>357</v>
      </c>
      <c r="BM1124" s="149" t="s">
        <v>2360</v>
      </c>
    </row>
    <row r="1125" spans="2:65" s="1" customFormat="1" ht="28.8">
      <c r="B1125" s="32"/>
      <c r="D1125" s="151" t="s">
        <v>359</v>
      </c>
      <c r="F1125" s="152" t="s">
        <v>2361</v>
      </c>
      <c r="I1125" s="153"/>
      <c r="L1125" s="32"/>
      <c r="M1125" s="154"/>
      <c r="T1125" s="56"/>
      <c r="AT1125" s="17" t="s">
        <v>359</v>
      </c>
      <c r="AU1125" s="17" t="s">
        <v>86</v>
      </c>
    </row>
    <row r="1126" spans="2:65" s="12" customFormat="1" ht="10.199999999999999">
      <c r="B1126" s="155"/>
      <c r="D1126" s="151" t="s">
        <v>361</v>
      </c>
      <c r="E1126" s="156" t="s">
        <v>1</v>
      </c>
      <c r="F1126" s="157" t="s">
        <v>1117</v>
      </c>
      <c r="H1126" s="158">
        <v>5098.1220000000003</v>
      </c>
      <c r="I1126" s="159"/>
      <c r="L1126" s="155"/>
      <c r="M1126" s="160"/>
      <c r="T1126" s="161"/>
      <c r="AT1126" s="156" t="s">
        <v>361</v>
      </c>
      <c r="AU1126" s="156" t="s">
        <v>86</v>
      </c>
      <c r="AV1126" s="12" t="s">
        <v>86</v>
      </c>
      <c r="AW1126" s="12" t="s">
        <v>32</v>
      </c>
      <c r="AX1126" s="12" t="s">
        <v>84</v>
      </c>
      <c r="AY1126" s="156" t="s">
        <v>350</v>
      </c>
    </row>
    <row r="1127" spans="2:65" s="1" customFormat="1" ht="33" customHeight="1">
      <c r="B1127" s="32"/>
      <c r="C1127" s="138" t="s">
        <v>2362</v>
      </c>
      <c r="D1127" s="138" t="s">
        <v>352</v>
      </c>
      <c r="E1127" s="139" t="s">
        <v>2363</v>
      </c>
      <c r="F1127" s="140" t="s">
        <v>2364</v>
      </c>
      <c r="G1127" s="141" t="s">
        <v>374</v>
      </c>
      <c r="H1127" s="142">
        <v>5098.1220000000003</v>
      </c>
      <c r="I1127" s="143"/>
      <c r="J1127" s="144">
        <f>ROUND(I1127*H1127,2)</f>
        <v>0</v>
      </c>
      <c r="K1127" s="140" t="s">
        <v>385</v>
      </c>
      <c r="L1127" s="32"/>
      <c r="M1127" s="145" t="s">
        <v>1</v>
      </c>
      <c r="N1127" s="146" t="s">
        <v>41</v>
      </c>
      <c r="P1127" s="147">
        <f>O1127*H1127</f>
        <v>0</v>
      </c>
      <c r="Q1127" s="147">
        <v>0</v>
      </c>
      <c r="R1127" s="147">
        <f>Q1127*H1127</f>
        <v>0</v>
      </c>
      <c r="S1127" s="147">
        <v>0</v>
      </c>
      <c r="T1127" s="148">
        <f>S1127*H1127</f>
        <v>0</v>
      </c>
      <c r="AR1127" s="149" t="s">
        <v>357</v>
      </c>
      <c r="AT1127" s="149" t="s">
        <v>352</v>
      </c>
      <c r="AU1127" s="149" t="s">
        <v>86</v>
      </c>
      <c r="AY1127" s="17" t="s">
        <v>350</v>
      </c>
      <c r="BE1127" s="150">
        <f>IF(N1127="základní",J1127,0)</f>
        <v>0</v>
      </c>
      <c r="BF1127" s="150">
        <f>IF(N1127="snížená",J1127,0)</f>
        <v>0</v>
      </c>
      <c r="BG1127" s="150">
        <f>IF(N1127="zákl. přenesená",J1127,0)</f>
        <v>0</v>
      </c>
      <c r="BH1127" s="150">
        <f>IF(N1127="sníž. přenesená",J1127,0)</f>
        <v>0</v>
      </c>
      <c r="BI1127" s="150">
        <f>IF(N1127="nulová",J1127,0)</f>
        <v>0</v>
      </c>
      <c r="BJ1127" s="17" t="s">
        <v>84</v>
      </c>
      <c r="BK1127" s="150">
        <f>ROUND(I1127*H1127,2)</f>
        <v>0</v>
      </c>
      <c r="BL1127" s="17" t="s">
        <v>357</v>
      </c>
      <c r="BM1127" s="149" t="s">
        <v>2365</v>
      </c>
    </row>
    <row r="1128" spans="2:65" s="1" customFormat="1" ht="28.8">
      <c r="B1128" s="32"/>
      <c r="D1128" s="151" t="s">
        <v>359</v>
      </c>
      <c r="F1128" s="152" t="s">
        <v>2366</v>
      </c>
      <c r="I1128" s="153"/>
      <c r="L1128" s="32"/>
      <c r="M1128" s="154"/>
      <c r="T1128" s="56"/>
      <c r="AT1128" s="17" t="s">
        <v>359</v>
      </c>
      <c r="AU1128" s="17" t="s">
        <v>86</v>
      </c>
    </row>
    <row r="1129" spans="2:65" s="12" customFormat="1" ht="10.199999999999999">
      <c r="B1129" s="155"/>
      <c r="D1129" s="151" t="s">
        <v>361</v>
      </c>
      <c r="E1129" s="156" t="s">
        <v>1</v>
      </c>
      <c r="F1129" s="157" t="s">
        <v>1117</v>
      </c>
      <c r="H1129" s="158">
        <v>5098.1220000000003</v>
      </c>
      <c r="I1129" s="159"/>
      <c r="L1129" s="155"/>
      <c r="M1129" s="160"/>
      <c r="T1129" s="161"/>
      <c r="AT1129" s="156" t="s">
        <v>361</v>
      </c>
      <c r="AU1129" s="156" t="s">
        <v>86</v>
      </c>
      <c r="AV1129" s="12" t="s">
        <v>86</v>
      </c>
      <c r="AW1129" s="12" t="s">
        <v>32</v>
      </c>
      <c r="AX1129" s="12" t="s">
        <v>84</v>
      </c>
      <c r="AY1129" s="156" t="s">
        <v>350</v>
      </c>
    </row>
    <row r="1130" spans="2:65" s="1" customFormat="1" ht="21.75" customHeight="1">
      <c r="B1130" s="32"/>
      <c r="C1130" s="138" t="s">
        <v>2367</v>
      </c>
      <c r="D1130" s="138" t="s">
        <v>352</v>
      </c>
      <c r="E1130" s="139" t="s">
        <v>2368</v>
      </c>
      <c r="F1130" s="140" t="s">
        <v>2369</v>
      </c>
      <c r="G1130" s="141" t="s">
        <v>355</v>
      </c>
      <c r="H1130" s="142">
        <v>2894</v>
      </c>
      <c r="I1130" s="143"/>
      <c r="J1130" s="144">
        <f>ROUND(I1130*H1130,2)</f>
        <v>0</v>
      </c>
      <c r="K1130" s="140" t="s">
        <v>356</v>
      </c>
      <c r="L1130" s="32"/>
      <c r="M1130" s="145" t="s">
        <v>1</v>
      </c>
      <c r="N1130" s="146" t="s">
        <v>41</v>
      </c>
      <c r="P1130" s="147">
        <f>O1130*H1130</f>
        <v>0</v>
      </c>
      <c r="Q1130" s="147">
        <v>0</v>
      </c>
      <c r="R1130" s="147">
        <f>Q1130*H1130</f>
        <v>0</v>
      </c>
      <c r="S1130" s="147">
        <v>0</v>
      </c>
      <c r="T1130" s="148">
        <f>S1130*H1130</f>
        <v>0</v>
      </c>
      <c r="AR1130" s="149" t="s">
        <v>357</v>
      </c>
      <c r="AT1130" s="149" t="s">
        <v>352</v>
      </c>
      <c r="AU1130" s="149" t="s">
        <v>86</v>
      </c>
      <c r="AY1130" s="17" t="s">
        <v>350</v>
      </c>
      <c r="BE1130" s="150">
        <f>IF(N1130="základní",J1130,0)</f>
        <v>0</v>
      </c>
      <c r="BF1130" s="150">
        <f>IF(N1130="snížená",J1130,0)</f>
        <v>0</v>
      </c>
      <c r="BG1130" s="150">
        <f>IF(N1130="zákl. přenesená",J1130,0)</f>
        <v>0</v>
      </c>
      <c r="BH1130" s="150">
        <f>IF(N1130="sníž. přenesená",J1130,0)</f>
        <v>0</v>
      </c>
      <c r="BI1130" s="150">
        <f>IF(N1130="nulová",J1130,0)</f>
        <v>0</v>
      </c>
      <c r="BJ1130" s="17" t="s">
        <v>84</v>
      </c>
      <c r="BK1130" s="150">
        <f>ROUND(I1130*H1130,2)</f>
        <v>0</v>
      </c>
      <c r="BL1130" s="17" t="s">
        <v>357</v>
      </c>
      <c r="BM1130" s="149" t="s">
        <v>2370</v>
      </c>
    </row>
    <row r="1131" spans="2:65" s="1" customFormat="1" ht="19.2">
      <c r="B1131" s="32"/>
      <c r="D1131" s="151" t="s">
        <v>359</v>
      </c>
      <c r="F1131" s="152" t="s">
        <v>2371</v>
      </c>
      <c r="I1131" s="153"/>
      <c r="L1131" s="32"/>
      <c r="M1131" s="154"/>
      <c r="T1131" s="56"/>
      <c r="AT1131" s="17" t="s">
        <v>359</v>
      </c>
      <c r="AU1131" s="17" t="s">
        <v>86</v>
      </c>
    </row>
    <row r="1132" spans="2:65" s="12" customFormat="1" ht="10.199999999999999">
      <c r="B1132" s="155"/>
      <c r="D1132" s="151" t="s">
        <v>361</v>
      </c>
      <c r="E1132" s="156" t="s">
        <v>1</v>
      </c>
      <c r="F1132" s="157" t="s">
        <v>1119</v>
      </c>
      <c r="H1132" s="158">
        <v>2894</v>
      </c>
      <c r="I1132" s="159"/>
      <c r="L1132" s="155"/>
      <c r="M1132" s="160"/>
      <c r="T1132" s="161"/>
      <c r="AT1132" s="156" t="s">
        <v>361</v>
      </c>
      <c r="AU1132" s="156" t="s">
        <v>86</v>
      </c>
      <c r="AV1132" s="12" t="s">
        <v>86</v>
      </c>
      <c r="AW1132" s="12" t="s">
        <v>32</v>
      </c>
      <c r="AX1132" s="12" t="s">
        <v>84</v>
      </c>
      <c r="AY1132" s="156" t="s">
        <v>350</v>
      </c>
    </row>
    <row r="1133" spans="2:65" s="1" customFormat="1" ht="24.15" customHeight="1">
      <c r="B1133" s="32"/>
      <c r="C1133" s="138" t="s">
        <v>2372</v>
      </c>
      <c r="D1133" s="138" t="s">
        <v>352</v>
      </c>
      <c r="E1133" s="139" t="s">
        <v>2373</v>
      </c>
      <c r="F1133" s="140" t="s">
        <v>2374</v>
      </c>
      <c r="G1133" s="141" t="s">
        <v>355</v>
      </c>
      <c r="H1133" s="142">
        <v>2894</v>
      </c>
      <c r="I1133" s="143"/>
      <c r="J1133" s="144">
        <f>ROUND(I1133*H1133,2)</f>
        <v>0</v>
      </c>
      <c r="K1133" s="140" t="s">
        <v>1</v>
      </c>
      <c r="L1133" s="32"/>
      <c r="M1133" s="145" t="s">
        <v>1</v>
      </c>
      <c r="N1133" s="146" t="s">
        <v>41</v>
      </c>
      <c r="P1133" s="147">
        <f>O1133*H1133</f>
        <v>0</v>
      </c>
      <c r="Q1133" s="147">
        <v>0</v>
      </c>
      <c r="R1133" s="147">
        <f>Q1133*H1133</f>
        <v>0</v>
      </c>
      <c r="S1133" s="147">
        <v>0</v>
      </c>
      <c r="T1133" s="148">
        <f>S1133*H1133</f>
        <v>0</v>
      </c>
      <c r="AR1133" s="149" t="s">
        <v>357</v>
      </c>
      <c r="AT1133" s="149" t="s">
        <v>352</v>
      </c>
      <c r="AU1133" s="149" t="s">
        <v>86</v>
      </c>
      <c r="AY1133" s="17" t="s">
        <v>350</v>
      </c>
      <c r="BE1133" s="150">
        <f>IF(N1133="základní",J1133,0)</f>
        <v>0</v>
      </c>
      <c r="BF1133" s="150">
        <f>IF(N1133="snížená",J1133,0)</f>
        <v>0</v>
      </c>
      <c r="BG1133" s="150">
        <f>IF(N1133="zákl. přenesená",J1133,0)</f>
        <v>0</v>
      </c>
      <c r="BH1133" s="150">
        <f>IF(N1133="sníž. přenesená",J1133,0)</f>
        <v>0</v>
      </c>
      <c r="BI1133" s="150">
        <f>IF(N1133="nulová",J1133,0)</f>
        <v>0</v>
      </c>
      <c r="BJ1133" s="17" t="s">
        <v>84</v>
      </c>
      <c r="BK1133" s="150">
        <f>ROUND(I1133*H1133,2)</f>
        <v>0</v>
      </c>
      <c r="BL1133" s="17" t="s">
        <v>357</v>
      </c>
      <c r="BM1133" s="149" t="s">
        <v>2375</v>
      </c>
    </row>
    <row r="1134" spans="2:65" s="1" customFormat="1" ht="19.2">
      <c r="B1134" s="32"/>
      <c r="D1134" s="151" t="s">
        <v>359</v>
      </c>
      <c r="F1134" s="152" t="s">
        <v>2376</v>
      </c>
      <c r="I1134" s="153"/>
      <c r="L1134" s="32"/>
      <c r="M1134" s="154"/>
      <c r="T1134" s="56"/>
      <c r="AT1134" s="17" t="s">
        <v>359</v>
      </c>
      <c r="AU1134" s="17" t="s">
        <v>86</v>
      </c>
    </row>
    <row r="1135" spans="2:65" s="12" customFormat="1" ht="10.199999999999999">
      <c r="B1135" s="155"/>
      <c r="D1135" s="151" t="s">
        <v>361</v>
      </c>
      <c r="E1135" s="156" t="s">
        <v>1</v>
      </c>
      <c r="F1135" s="157" t="s">
        <v>1119</v>
      </c>
      <c r="H1135" s="158">
        <v>2894</v>
      </c>
      <c r="I1135" s="159"/>
      <c r="L1135" s="155"/>
      <c r="M1135" s="160"/>
      <c r="T1135" s="161"/>
      <c r="AT1135" s="156" t="s">
        <v>361</v>
      </c>
      <c r="AU1135" s="156" t="s">
        <v>86</v>
      </c>
      <c r="AV1135" s="12" t="s">
        <v>86</v>
      </c>
      <c r="AW1135" s="12" t="s">
        <v>32</v>
      </c>
      <c r="AX1135" s="12" t="s">
        <v>84</v>
      </c>
      <c r="AY1135" s="156" t="s">
        <v>350</v>
      </c>
    </row>
    <row r="1136" spans="2:65" s="1" customFormat="1" ht="21.75" customHeight="1">
      <c r="B1136" s="32"/>
      <c r="C1136" s="138" t="s">
        <v>2377</v>
      </c>
      <c r="D1136" s="138" t="s">
        <v>352</v>
      </c>
      <c r="E1136" s="139" t="s">
        <v>2378</v>
      </c>
      <c r="F1136" s="140" t="s">
        <v>2379</v>
      </c>
      <c r="G1136" s="141" t="s">
        <v>355</v>
      </c>
      <c r="H1136" s="142">
        <v>2894</v>
      </c>
      <c r="I1136" s="143"/>
      <c r="J1136" s="144">
        <f>ROUND(I1136*H1136,2)</f>
        <v>0</v>
      </c>
      <c r="K1136" s="140" t="s">
        <v>356</v>
      </c>
      <c r="L1136" s="32"/>
      <c r="M1136" s="145" t="s">
        <v>1</v>
      </c>
      <c r="N1136" s="146" t="s">
        <v>41</v>
      </c>
      <c r="P1136" s="147">
        <f>O1136*H1136</f>
        <v>0</v>
      </c>
      <c r="Q1136" s="147">
        <v>0</v>
      </c>
      <c r="R1136" s="147">
        <f>Q1136*H1136</f>
        <v>0</v>
      </c>
      <c r="S1136" s="147">
        <v>0</v>
      </c>
      <c r="T1136" s="148">
        <f>S1136*H1136</f>
        <v>0</v>
      </c>
      <c r="AR1136" s="149" t="s">
        <v>357</v>
      </c>
      <c r="AT1136" s="149" t="s">
        <v>352</v>
      </c>
      <c r="AU1136" s="149" t="s">
        <v>86</v>
      </c>
      <c r="AY1136" s="17" t="s">
        <v>350</v>
      </c>
      <c r="BE1136" s="150">
        <f>IF(N1136="základní",J1136,0)</f>
        <v>0</v>
      </c>
      <c r="BF1136" s="150">
        <f>IF(N1136="snížená",J1136,0)</f>
        <v>0</v>
      </c>
      <c r="BG1136" s="150">
        <f>IF(N1136="zákl. přenesená",J1136,0)</f>
        <v>0</v>
      </c>
      <c r="BH1136" s="150">
        <f>IF(N1136="sníž. přenesená",J1136,0)</f>
        <v>0</v>
      </c>
      <c r="BI1136" s="150">
        <f>IF(N1136="nulová",J1136,0)</f>
        <v>0</v>
      </c>
      <c r="BJ1136" s="17" t="s">
        <v>84</v>
      </c>
      <c r="BK1136" s="150">
        <f>ROUND(I1136*H1136,2)</f>
        <v>0</v>
      </c>
      <c r="BL1136" s="17" t="s">
        <v>357</v>
      </c>
      <c r="BM1136" s="149" t="s">
        <v>2380</v>
      </c>
    </row>
    <row r="1137" spans="2:65" s="1" customFormat="1" ht="19.2">
      <c r="B1137" s="32"/>
      <c r="D1137" s="151" t="s">
        <v>359</v>
      </c>
      <c r="F1137" s="152" t="s">
        <v>2381</v>
      </c>
      <c r="I1137" s="153"/>
      <c r="L1137" s="32"/>
      <c r="M1137" s="154"/>
      <c r="T1137" s="56"/>
      <c r="AT1137" s="17" t="s">
        <v>359</v>
      </c>
      <c r="AU1137" s="17" t="s">
        <v>86</v>
      </c>
    </row>
    <row r="1138" spans="2:65" s="12" customFormat="1" ht="10.199999999999999">
      <c r="B1138" s="155"/>
      <c r="D1138" s="151" t="s">
        <v>361</v>
      </c>
      <c r="E1138" s="156" t="s">
        <v>1</v>
      </c>
      <c r="F1138" s="157" t="s">
        <v>1119</v>
      </c>
      <c r="H1138" s="158">
        <v>2894</v>
      </c>
      <c r="I1138" s="159"/>
      <c r="L1138" s="155"/>
      <c r="M1138" s="160"/>
      <c r="T1138" s="161"/>
      <c r="AT1138" s="156" t="s">
        <v>361</v>
      </c>
      <c r="AU1138" s="156" t="s">
        <v>86</v>
      </c>
      <c r="AV1138" s="12" t="s">
        <v>86</v>
      </c>
      <c r="AW1138" s="12" t="s">
        <v>32</v>
      </c>
      <c r="AX1138" s="12" t="s">
        <v>84</v>
      </c>
      <c r="AY1138" s="156" t="s">
        <v>350</v>
      </c>
    </row>
    <row r="1139" spans="2:65" s="1" customFormat="1" ht="24.15" customHeight="1">
      <c r="B1139" s="32"/>
      <c r="C1139" s="138" t="s">
        <v>2382</v>
      </c>
      <c r="D1139" s="138" t="s">
        <v>352</v>
      </c>
      <c r="E1139" s="139" t="s">
        <v>2383</v>
      </c>
      <c r="F1139" s="140" t="s">
        <v>2384</v>
      </c>
      <c r="G1139" s="141" t="s">
        <v>496</v>
      </c>
      <c r="H1139" s="142">
        <v>26</v>
      </c>
      <c r="I1139" s="143"/>
      <c r="J1139" s="144">
        <f>ROUND(I1139*H1139,2)</f>
        <v>0</v>
      </c>
      <c r="K1139" s="140" t="s">
        <v>356</v>
      </c>
      <c r="L1139" s="32"/>
      <c r="M1139" s="145" t="s">
        <v>1</v>
      </c>
      <c r="N1139" s="146" t="s">
        <v>41</v>
      </c>
      <c r="P1139" s="147">
        <f>O1139*H1139</f>
        <v>0</v>
      </c>
      <c r="Q1139" s="147">
        <v>4.0000000000000003E-5</v>
      </c>
      <c r="R1139" s="147">
        <f>Q1139*H1139</f>
        <v>1.0400000000000001E-3</v>
      </c>
      <c r="S1139" s="147">
        <v>0</v>
      </c>
      <c r="T1139" s="148">
        <f>S1139*H1139</f>
        <v>0</v>
      </c>
      <c r="AR1139" s="149" t="s">
        <v>357</v>
      </c>
      <c r="AT1139" s="149" t="s">
        <v>352</v>
      </c>
      <c r="AU1139" s="149" t="s">
        <v>86</v>
      </c>
      <c r="AY1139" s="17" t="s">
        <v>350</v>
      </c>
      <c r="BE1139" s="150">
        <f>IF(N1139="základní",J1139,0)</f>
        <v>0</v>
      </c>
      <c r="BF1139" s="150">
        <f>IF(N1139="snížená",J1139,0)</f>
        <v>0</v>
      </c>
      <c r="BG1139" s="150">
        <f>IF(N1139="zákl. přenesená",J1139,0)</f>
        <v>0</v>
      </c>
      <c r="BH1139" s="150">
        <f>IF(N1139="sníž. přenesená",J1139,0)</f>
        <v>0</v>
      </c>
      <c r="BI1139" s="150">
        <f>IF(N1139="nulová",J1139,0)</f>
        <v>0</v>
      </c>
      <c r="BJ1139" s="17" t="s">
        <v>84</v>
      </c>
      <c r="BK1139" s="150">
        <f>ROUND(I1139*H1139,2)</f>
        <v>0</v>
      </c>
      <c r="BL1139" s="17" t="s">
        <v>357</v>
      </c>
      <c r="BM1139" s="149" t="s">
        <v>2385</v>
      </c>
    </row>
    <row r="1140" spans="2:65" s="1" customFormat="1" ht="28.8">
      <c r="B1140" s="32"/>
      <c r="D1140" s="151" t="s">
        <v>359</v>
      </c>
      <c r="F1140" s="152" t="s">
        <v>2386</v>
      </c>
      <c r="I1140" s="153"/>
      <c r="L1140" s="32"/>
      <c r="M1140" s="154"/>
      <c r="T1140" s="56"/>
      <c r="AT1140" s="17" t="s">
        <v>359</v>
      </c>
      <c r="AU1140" s="17" t="s">
        <v>86</v>
      </c>
    </row>
    <row r="1141" spans="2:65" s="12" customFormat="1" ht="10.199999999999999">
      <c r="B1141" s="155"/>
      <c r="D1141" s="151" t="s">
        <v>361</v>
      </c>
      <c r="E1141" s="156" t="s">
        <v>1</v>
      </c>
      <c r="F1141" s="157" t="s">
        <v>2387</v>
      </c>
      <c r="H1141" s="158">
        <v>26</v>
      </c>
      <c r="I1141" s="159"/>
      <c r="L1141" s="155"/>
      <c r="M1141" s="160"/>
      <c r="T1141" s="161"/>
      <c r="AT1141" s="156" t="s">
        <v>361</v>
      </c>
      <c r="AU1141" s="156" t="s">
        <v>86</v>
      </c>
      <c r="AV1141" s="12" t="s">
        <v>86</v>
      </c>
      <c r="AW1141" s="12" t="s">
        <v>32</v>
      </c>
      <c r="AX1141" s="12" t="s">
        <v>84</v>
      </c>
      <c r="AY1141" s="156" t="s">
        <v>350</v>
      </c>
    </row>
    <row r="1142" spans="2:65" s="1" customFormat="1" ht="21.75" customHeight="1">
      <c r="B1142" s="32"/>
      <c r="C1142" s="138" t="s">
        <v>2388</v>
      </c>
      <c r="D1142" s="138" t="s">
        <v>352</v>
      </c>
      <c r="E1142" s="139" t="s">
        <v>2389</v>
      </c>
      <c r="F1142" s="140" t="s">
        <v>2390</v>
      </c>
      <c r="G1142" s="141" t="s">
        <v>496</v>
      </c>
      <c r="H1142" s="142">
        <v>26</v>
      </c>
      <c r="I1142" s="143"/>
      <c r="J1142" s="144">
        <f>ROUND(I1142*H1142,2)</f>
        <v>0</v>
      </c>
      <c r="K1142" s="140" t="s">
        <v>356</v>
      </c>
      <c r="L1142" s="32"/>
      <c r="M1142" s="145" t="s">
        <v>1</v>
      </c>
      <c r="N1142" s="146" t="s">
        <v>41</v>
      </c>
      <c r="P1142" s="147">
        <f>O1142*H1142</f>
        <v>0</v>
      </c>
      <c r="Q1142" s="147">
        <v>3.6999999999999999E-4</v>
      </c>
      <c r="R1142" s="147">
        <f>Q1142*H1142</f>
        <v>9.6200000000000001E-3</v>
      </c>
      <c r="S1142" s="147">
        <v>0</v>
      </c>
      <c r="T1142" s="148">
        <f>S1142*H1142</f>
        <v>0</v>
      </c>
      <c r="AR1142" s="149" t="s">
        <v>357</v>
      </c>
      <c r="AT1142" s="149" t="s">
        <v>352</v>
      </c>
      <c r="AU1142" s="149" t="s">
        <v>86</v>
      </c>
      <c r="AY1142" s="17" t="s">
        <v>350</v>
      </c>
      <c r="BE1142" s="150">
        <f>IF(N1142="základní",J1142,0)</f>
        <v>0</v>
      </c>
      <c r="BF1142" s="150">
        <f>IF(N1142="snížená",J1142,0)</f>
        <v>0</v>
      </c>
      <c r="BG1142" s="150">
        <f>IF(N1142="zákl. přenesená",J1142,0)</f>
        <v>0</v>
      </c>
      <c r="BH1142" s="150">
        <f>IF(N1142="sníž. přenesená",J1142,0)</f>
        <v>0</v>
      </c>
      <c r="BI1142" s="150">
        <f>IF(N1142="nulová",J1142,0)</f>
        <v>0</v>
      </c>
      <c r="BJ1142" s="17" t="s">
        <v>84</v>
      </c>
      <c r="BK1142" s="150">
        <f>ROUND(I1142*H1142,2)</f>
        <v>0</v>
      </c>
      <c r="BL1142" s="17" t="s">
        <v>357</v>
      </c>
      <c r="BM1142" s="149" t="s">
        <v>2391</v>
      </c>
    </row>
    <row r="1143" spans="2:65" s="1" customFormat="1" ht="19.2">
      <c r="B1143" s="32"/>
      <c r="D1143" s="151" t="s">
        <v>359</v>
      </c>
      <c r="F1143" s="152" t="s">
        <v>2392</v>
      </c>
      <c r="I1143" s="153"/>
      <c r="L1143" s="32"/>
      <c r="M1143" s="154"/>
      <c r="T1143" s="56"/>
      <c r="AT1143" s="17" t="s">
        <v>359</v>
      </c>
      <c r="AU1143" s="17" t="s">
        <v>86</v>
      </c>
    </row>
    <row r="1144" spans="2:65" s="12" customFormat="1" ht="10.199999999999999">
      <c r="B1144" s="155"/>
      <c r="D1144" s="151" t="s">
        <v>361</v>
      </c>
      <c r="E1144" s="156" t="s">
        <v>1</v>
      </c>
      <c r="F1144" s="157" t="s">
        <v>2387</v>
      </c>
      <c r="H1144" s="158">
        <v>26</v>
      </c>
      <c r="I1144" s="159"/>
      <c r="L1144" s="155"/>
      <c r="M1144" s="160"/>
      <c r="T1144" s="161"/>
      <c r="AT1144" s="156" t="s">
        <v>361</v>
      </c>
      <c r="AU1144" s="156" t="s">
        <v>86</v>
      </c>
      <c r="AV1144" s="12" t="s">
        <v>86</v>
      </c>
      <c r="AW1144" s="12" t="s">
        <v>32</v>
      </c>
      <c r="AX1144" s="12" t="s">
        <v>84</v>
      </c>
      <c r="AY1144" s="156" t="s">
        <v>350</v>
      </c>
    </row>
    <row r="1145" spans="2:65" s="1" customFormat="1" ht="24.15" customHeight="1">
      <c r="B1145" s="32"/>
      <c r="C1145" s="138" t="s">
        <v>2393</v>
      </c>
      <c r="D1145" s="138" t="s">
        <v>352</v>
      </c>
      <c r="E1145" s="139" t="s">
        <v>2394</v>
      </c>
      <c r="F1145" s="140" t="s">
        <v>2395</v>
      </c>
      <c r="G1145" s="141" t="s">
        <v>551</v>
      </c>
      <c r="H1145" s="142">
        <v>35.46</v>
      </c>
      <c r="I1145" s="143"/>
      <c r="J1145" s="144">
        <f>ROUND(I1145*H1145,2)</f>
        <v>0</v>
      </c>
      <c r="K1145" s="140" t="s">
        <v>356</v>
      </c>
      <c r="L1145" s="32"/>
      <c r="M1145" s="145" t="s">
        <v>1</v>
      </c>
      <c r="N1145" s="146" t="s">
        <v>41</v>
      </c>
      <c r="P1145" s="147">
        <f>O1145*H1145</f>
        <v>0</v>
      </c>
      <c r="Q1145" s="147">
        <v>0</v>
      </c>
      <c r="R1145" s="147">
        <f>Q1145*H1145</f>
        <v>0</v>
      </c>
      <c r="S1145" s="147">
        <v>4.2000000000000003E-2</v>
      </c>
      <c r="T1145" s="148">
        <f>S1145*H1145</f>
        <v>1.4893200000000002</v>
      </c>
      <c r="AR1145" s="149" t="s">
        <v>357</v>
      </c>
      <c r="AT1145" s="149" t="s">
        <v>352</v>
      </c>
      <c r="AU1145" s="149" t="s">
        <v>86</v>
      </c>
      <c r="AY1145" s="17" t="s">
        <v>350</v>
      </c>
      <c r="BE1145" s="150">
        <f>IF(N1145="základní",J1145,0)</f>
        <v>0</v>
      </c>
      <c r="BF1145" s="150">
        <f>IF(N1145="snížená",J1145,0)</f>
        <v>0</v>
      </c>
      <c r="BG1145" s="150">
        <f>IF(N1145="zákl. přenesená",J1145,0)</f>
        <v>0</v>
      </c>
      <c r="BH1145" s="150">
        <f>IF(N1145="sníž. přenesená",J1145,0)</f>
        <v>0</v>
      </c>
      <c r="BI1145" s="150">
        <f>IF(N1145="nulová",J1145,0)</f>
        <v>0</v>
      </c>
      <c r="BJ1145" s="17" t="s">
        <v>84</v>
      </c>
      <c r="BK1145" s="150">
        <f>ROUND(I1145*H1145,2)</f>
        <v>0</v>
      </c>
      <c r="BL1145" s="17" t="s">
        <v>357</v>
      </c>
      <c r="BM1145" s="149" t="s">
        <v>2396</v>
      </c>
    </row>
    <row r="1146" spans="2:65" s="1" customFormat="1" ht="28.8">
      <c r="B1146" s="32"/>
      <c r="D1146" s="151" t="s">
        <v>359</v>
      </c>
      <c r="F1146" s="152" t="s">
        <v>2397</v>
      </c>
      <c r="I1146" s="153"/>
      <c r="L1146" s="32"/>
      <c r="M1146" s="154"/>
      <c r="T1146" s="56"/>
      <c r="AT1146" s="17" t="s">
        <v>359</v>
      </c>
      <c r="AU1146" s="17" t="s">
        <v>86</v>
      </c>
    </row>
    <row r="1147" spans="2:65" s="14" customFormat="1" ht="10.199999999999999">
      <c r="B1147" s="169"/>
      <c r="D1147" s="151" t="s">
        <v>361</v>
      </c>
      <c r="E1147" s="170" t="s">
        <v>1</v>
      </c>
      <c r="F1147" s="171" t="s">
        <v>1530</v>
      </c>
      <c r="H1147" s="170" t="s">
        <v>1</v>
      </c>
      <c r="I1147" s="172"/>
      <c r="L1147" s="169"/>
      <c r="M1147" s="173"/>
      <c r="T1147" s="174"/>
      <c r="AT1147" s="170" t="s">
        <v>361</v>
      </c>
      <c r="AU1147" s="170" t="s">
        <v>86</v>
      </c>
      <c r="AV1147" s="14" t="s">
        <v>84</v>
      </c>
      <c r="AW1147" s="14" t="s">
        <v>32</v>
      </c>
      <c r="AX1147" s="14" t="s">
        <v>76</v>
      </c>
      <c r="AY1147" s="170" t="s">
        <v>350</v>
      </c>
    </row>
    <row r="1148" spans="2:65" s="12" customFormat="1" ht="10.199999999999999">
      <c r="B1148" s="155"/>
      <c r="D1148" s="151" t="s">
        <v>361</v>
      </c>
      <c r="E1148" s="156" t="s">
        <v>1</v>
      </c>
      <c r="F1148" s="157" t="s">
        <v>2398</v>
      </c>
      <c r="H1148" s="158">
        <v>3.6</v>
      </c>
      <c r="I1148" s="159"/>
      <c r="L1148" s="155"/>
      <c r="M1148" s="160"/>
      <c r="T1148" s="161"/>
      <c r="AT1148" s="156" t="s">
        <v>361</v>
      </c>
      <c r="AU1148" s="156" t="s">
        <v>86</v>
      </c>
      <c r="AV1148" s="12" t="s">
        <v>86</v>
      </c>
      <c r="AW1148" s="12" t="s">
        <v>32</v>
      </c>
      <c r="AX1148" s="12" t="s">
        <v>76</v>
      </c>
      <c r="AY1148" s="156" t="s">
        <v>350</v>
      </c>
    </row>
    <row r="1149" spans="2:65" s="12" customFormat="1" ht="10.199999999999999">
      <c r="B1149" s="155"/>
      <c r="D1149" s="151" t="s">
        <v>361</v>
      </c>
      <c r="E1149" s="156" t="s">
        <v>1</v>
      </c>
      <c r="F1149" s="157" t="s">
        <v>2399</v>
      </c>
      <c r="H1149" s="158">
        <v>7.8</v>
      </c>
      <c r="I1149" s="159"/>
      <c r="L1149" s="155"/>
      <c r="M1149" s="160"/>
      <c r="T1149" s="161"/>
      <c r="AT1149" s="156" t="s">
        <v>361</v>
      </c>
      <c r="AU1149" s="156" t="s">
        <v>86</v>
      </c>
      <c r="AV1149" s="12" t="s">
        <v>86</v>
      </c>
      <c r="AW1149" s="12" t="s">
        <v>32</v>
      </c>
      <c r="AX1149" s="12" t="s">
        <v>76</v>
      </c>
      <c r="AY1149" s="156" t="s">
        <v>350</v>
      </c>
    </row>
    <row r="1150" spans="2:65" s="12" customFormat="1" ht="10.199999999999999">
      <c r="B1150" s="155"/>
      <c r="D1150" s="151" t="s">
        <v>361</v>
      </c>
      <c r="E1150" s="156" t="s">
        <v>1</v>
      </c>
      <c r="F1150" s="157" t="s">
        <v>2400</v>
      </c>
      <c r="H1150" s="158">
        <v>3</v>
      </c>
      <c r="I1150" s="159"/>
      <c r="L1150" s="155"/>
      <c r="M1150" s="160"/>
      <c r="T1150" s="161"/>
      <c r="AT1150" s="156" t="s">
        <v>361</v>
      </c>
      <c r="AU1150" s="156" t="s">
        <v>86</v>
      </c>
      <c r="AV1150" s="12" t="s">
        <v>86</v>
      </c>
      <c r="AW1150" s="12" t="s">
        <v>32</v>
      </c>
      <c r="AX1150" s="12" t="s">
        <v>76</v>
      </c>
      <c r="AY1150" s="156" t="s">
        <v>350</v>
      </c>
    </row>
    <row r="1151" spans="2:65" s="12" customFormat="1" ht="10.199999999999999">
      <c r="B1151" s="155"/>
      <c r="D1151" s="151" t="s">
        <v>361</v>
      </c>
      <c r="E1151" s="156" t="s">
        <v>1</v>
      </c>
      <c r="F1151" s="157" t="s">
        <v>2401</v>
      </c>
      <c r="H1151" s="158">
        <v>4</v>
      </c>
      <c r="I1151" s="159"/>
      <c r="L1151" s="155"/>
      <c r="M1151" s="160"/>
      <c r="T1151" s="161"/>
      <c r="AT1151" s="156" t="s">
        <v>361</v>
      </c>
      <c r="AU1151" s="156" t="s">
        <v>86</v>
      </c>
      <c r="AV1151" s="12" t="s">
        <v>86</v>
      </c>
      <c r="AW1151" s="12" t="s">
        <v>32</v>
      </c>
      <c r="AX1151" s="12" t="s">
        <v>76</v>
      </c>
      <c r="AY1151" s="156" t="s">
        <v>350</v>
      </c>
    </row>
    <row r="1152" spans="2:65" s="12" customFormat="1" ht="10.199999999999999">
      <c r="B1152" s="155"/>
      <c r="D1152" s="151" t="s">
        <v>361</v>
      </c>
      <c r="E1152" s="156" t="s">
        <v>1</v>
      </c>
      <c r="F1152" s="157" t="s">
        <v>2402</v>
      </c>
      <c r="H1152" s="158">
        <v>6.6</v>
      </c>
      <c r="I1152" s="159"/>
      <c r="L1152" s="155"/>
      <c r="M1152" s="160"/>
      <c r="T1152" s="161"/>
      <c r="AT1152" s="156" t="s">
        <v>361</v>
      </c>
      <c r="AU1152" s="156" t="s">
        <v>86</v>
      </c>
      <c r="AV1152" s="12" t="s">
        <v>86</v>
      </c>
      <c r="AW1152" s="12" t="s">
        <v>32</v>
      </c>
      <c r="AX1152" s="12" t="s">
        <v>76</v>
      </c>
      <c r="AY1152" s="156" t="s">
        <v>350</v>
      </c>
    </row>
    <row r="1153" spans="2:65" s="12" customFormat="1" ht="10.199999999999999">
      <c r="B1153" s="155"/>
      <c r="D1153" s="151" t="s">
        <v>361</v>
      </c>
      <c r="E1153" s="156" t="s">
        <v>1</v>
      </c>
      <c r="F1153" s="157" t="s">
        <v>2403</v>
      </c>
      <c r="H1153" s="158">
        <v>2.16</v>
      </c>
      <c r="I1153" s="159"/>
      <c r="L1153" s="155"/>
      <c r="M1153" s="160"/>
      <c r="T1153" s="161"/>
      <c r="AT1153" s="156" t="s">
        <v>361</v>
      </c>
      <c r="AU1153" s="156" t="s">
        <v>86</v>
      </c>
      <c r="AV1153" s="12" t="s">
        <v>86</v>
      </c>
      <c r="AW1153" s="12" t="s">
        <v>32</v>
      </c>
      <c r="AX1153" s="12" t="s">
        <v>76</v>
      </c>
      <c r="AY1153" s="156" t="s">
        <v>350</v>
      </c>
    </row>
    <row r="1154" spans="2:65" s="12" customFormat="1" ht="10.199999999999999">
      <c r="B1154" s="155"/>
      <c r="D1154" s="151" t="s">
        <v>361</v>
      </c>
      <c r="E1154" s="156" t="s">
        <v>1</v>
      </c>
      <c r="F1154" s="157" t="s">
        <v>2404</v>
      </c>
      <c r="H1154" s="158">
        <v>4.5</v>
      </c>
      <c r="I1154" s="159"/>
      <c r="L1154" s="155"/>
      <c r="M1154" s="160"/>
      <c r="T1154" s="161"/>
      <c r="AT1154" s="156" t="s">
        <v>361</v>
      </c>
      <c r="AU1154" s="156" t="s">
        <v>86</v>
      </c>
      <c r="AV1154" s="12" t="s">
        <v>86</v>
      </c>
      <c r="AW1154" s="12" t="s">
        <v>32</v>
      </c>
      <c r="AX1154" s="12" t="s">
        <v>76</v>
      </c>
      <c r="AY1154" s="156" t="s">
        <v>350</v>
      </c>
    </row>
    <row r="1155" spans="2:65" s="14" customFormat="1" ht="10.199999999999999">
      <c r="B1155" s="169"/>
      <c r="D1155" s="151" t="s">
        <v>361</v>
      </c>
      <c r="E1155" s="170" t="s">
        <v>1</v>
      </c>
      <c r="F1155" s="171" t="s">
        <v>1524</v>
      </c>
      <c r="H1155" s="170" t="s">
        <v>1</v>
      </c>
      <c r="I1155" s="172"/>
      <c r="L1155" s="169"/>
      <c r="M1155" s="173"/>
      <c r="T1155" s="174"/>
      <c r="AT1155" s="170" t="s">
        <v>361</v>
      </c>
      <c r="AU1155" s="170" t="s">
        <v>86</v>
      </c>
      <c r="AV1155" s="14" t="s">
        <v>84</v>
      </c>
      <c r="AW1155" s="14" t="s">
        <v>32</v>
      </c>
      <c r="AX1155" s="14" t="s">
        <v>76</v>
      </c>
      <c r="AY1155" s="170" t="s">
        <v>350</v>
      </c>
    </row>
    <row r="1156" spans="2:65" s="12" customFormat="1" ht="10.199999999999999">
      <c r="B1156" s="155"/>
      <c r="D1156" s="151" t="s">
        <v>361</v>
      </c>
      <c r="E1156" s="156" t="s">
        <v>1</v>
      </c>
      <c r="F1156" s="157" t="s">
        <v>2405</v>
      </c>
      <c r="H1156" s="158">
        <v>1.8</v>
      </c>
      <c r="I1156" s="159"/>
      <c r="L1156" s="155"/>
      <c r="M1156" s="160"/>
      <c r="T1156" s="161"/>
      <c r="AT1156" s="156" t="s">
        <v>361</v>
      </c>
      <c r="AU1156" s="156" t="s">
        <v>86</v>
      </c>
      <c r="AV1156" s="12" t="s">
        <v>86</v>
      </c>
      <c r="AW1156" s="12" t="s">
        <v>32</v>
      </c>
      <c r="AX1156" s="12" t="s">
        <v>76</v>
      </c>
      <c r="AY1156" s="156" t="s">
        <v>350</v>
      </c>
    </row>
    <row r="1157" spans="2:65" s="12" customFormat="1" ht="10.199999999999999">
      <c r="B1157" s="155"/>
      <c r="D1157" s="151" t="s">
        <v>361</v>
      </c>
      <c r="E1157" s="156" t="s">
        <v>1</v>
      </c>
      <c r="F1157" s="157" t="s">
        <v>2406</v>
      </c>
      <c r="H1157" s="158">
        <v>2</v>
      </c>
      <c r="I1157" s="159"/>
      <c r="L1157" s="155"/>
      <c r="M1157" s="160"/>
      <c r="T1157" s="161"/>
      <c r="AT1157" s="156" t="s">
        <v>361</v>
      </c>
      <c r="AU1157" s="156" t="s">
        <v>86</v>
      </c>
      <c r="AV1157" s="12" t="s">
        <v>86</v>
      </c>
      <c r="AW1157" s="12" t="s">
        <v>32</v>
      </c>
      <c r="AX1157" s="12" t="s">
        <v>76</v>
      </c>
      <c r="AY1157" s="156" t="s">
        <v>350</v>
      </c>
    </row>
    <row r="1158" spans="2:65" s="13" customFormat="1" ht="10.199999999999999">
      <c r="B1158" s="162"/>
      <c r="D1158" s="151" t="s">
        <v>361</v>
      </c>
      <c r="E1158" s="163" t="s">
        <v>1</v>
      </c>
      <c r="F1158" s="164" t="s">
        <v>364</v>
      </c>
      <c r="H1158" s="165">
        <v>35.46</v>
      </c>
      <c r="I1158" s="166"/>
      <c r="L1158" s="162"/>
      <c r="M1158" s="167"/>
      <c r="T1158" s="168"/>
      <c r="AT1158" s="163" t="s">
        <v>361</v>
      </c>
      <c r="AU1158" s="163" t="s">
        <v>86</v>
      </c>
      <c r="AV1158" s="13" t="s">
        <v>357</v>
      </c>
      <c r="AW1158" s="13" t="s">
        <v>32</v>
      </c>
      <c r="AX1158" s="13" t="s">
        <v>84</v>
      </c>
      <c r="AY1158" s="163" t="s">
        <v>350</v>
      </c>
    </row>
    <row r="1159" spans="2:65" s="1" customFormat="1" ht="24.15" customHeight="1">
      <c r="B1159" s="32"/>
      <c r="C1159" s="138" t="s">
        <v>2407</v>
      </c>
      <c r="D1159" s="138" t="s">
        <v>352</v>
      </c>
      <c r="E1159" s="139" t="s">
        <v>2408</v>
      </c>
      <c r="F1159" s="140" t="s">
        <v>2409</v>
      </c>
      <c r="G1159" s="141" t="s">
        <v>551</v>
      </c>
      <c r="H1159" s="142">
        <v>135.58000000000001</v>
      </c>
      <c r="I1159" s="143"/>
      <c r="J1159" s="144">
        <f>ROUND(I1159*H1159,2)</f>
        <v>0</v>
      </c>
      <c r="K1159" s="140" t="s">
        <v>356</v>
      </c>
      <c r="L1159" s="32"/>
      <c r="M1159" s="145" t="s">
        <v>1</v>
      </c>
      <c r="N1159" s="146" t="s">
        <v>41</v>
      </c>
      <c r="P1159" s="147">
        <f>O1159*H1159</f>
        <v>0</v>
      </c>
      <c r="Q1159" s="147">
        <v>0</v>
      </c>
      <c r="R1159" s="147">
        <f>Q1159*H1159</f>
        <v>0</v>
      </c>
      <c r="S1159" s="147">
        <v>6.5000000000000002E-2</v>
      </c>
      <c r="T1159" s="148">
        <f>S1159*H1159</f>
        <v>8.8127000000000013</v>
      </c>
      <c r="AR1159" s="149" t="s">
        <v>357</v>
      </c>
      <c r="AT1159" s="149" t="s">
        <v>352</v>
      </c>
      <c r="AU1159" s="149" t="s">
        <v>86</v>
      </c>
      <c r="AY1159" s="17" t="s">
        <v>350</v>
      </c>
      <c r="BE1159" s="150">
        <f>IF(N1159="základní",J1159,0)</f>
        <v>0</v>
      </c>
      <c r="BF1159" s="150">
        <f>IF(N1159="snížená",J1159,0)</f>
        <v>0</v>
      </c>
      <c r="BG1159" s="150">
        <f>IF(N1159="zákl. přenesená",J1159,0)</f>
        <v>0</v>
      </c>
      <c r="BH1159" s="150">
        <f>IF(N1159="sníž. přenesená",J1159,0)</f>
        <v>0</v>
      </c>
      <c r="BI1159" s="150">
        <f>IF(N1159="nulová",J1159,0)</f>
        <v>0</v>
      </c>
      <c r="BJ1159" s="17" t="s">
        <v>84</v>
      </c>
      <c r="BK1159" s="150">
        <f>ROUND(I1159*H1159,2)</f>
        <v>0</v>
      </c>
      <c r="BL1159" s="17" t="s">
        <v>357</v>
      </c>
      <c r="BM1159" s="149" t="s">
        <v>2410</v>
      </c>
    </row>
    <row r="1160" spans="2:65" s="1" customFormat="1" ht="28.8">
      <c r="B1160" s="32"/>
      <c r="D1160" s="151" t="s">
        <v>359</v>
      </c>
      <c r="F1160" s="152" t="s">
        <v>2411</v>
      </c>
      <c r="I1160" s="153"/>
      <c r="L1160" s="32"/>
      <c r="M1160" s="154"/>
      <c r="T1160" s="56"/>
      <c r="AT1160" s="17" t="s">
        <v>359</v>
      </c>
      <c r="AU1160" s="17" t="s">
        <v>86</v>
      </c>
    </row>
    <row r="1161" spans="2:65" s="14" customFormat="1" ht="10.199999999999999">
      <c r="B1161" s="169"/>
      <c r="D1161" s="151" t="s">
        <v>361</v>
      </c>
      <c r="E1161" s="170" t="s">
        <v>1</v>
      </c>
      <c r="F1161" s="171" t="s">
        <v>1530</v>
      </c>
      <c r="H1161" s="170" t="s">
        <v>1</v>
      </c>
      <c r="I1161" s="172"/>
      <c r="L1161" s="169"/>
      <c r="M1161" s="173"/>
      <c r="T1161" s="174"/>
      <c r="AT1161" s="170" t="s">
        <v>361</v>
      </c>
      <c r="AU1161" s="170" t="s">
        <v>86</v>
      </c>
      <c r="AV1161" s="14" t="s">
        <v>84</v>
      </c>
      <c r="AW1161" s="14" t="s">
        <v>32</v>
      </c>
      <c r="AX1161" s="14" t="s">
        <v>76</v>
      </c>
      <c r="AY1161" s="170" t="s">
        <v>350</v>
      </c>
    </row>
    <row r="1162" spans="2:65" s="12" customFormat="1" ht="10.199999999999999">
      <c r="B1162" s="155"/>
      <c r="D1162" s="151" t="s">
        <v>361</v>
      </c>
      <c r="E1162" s="156" t="s">
        <v>1</v>
      </c>
      <c r="F1162" s="157" t="s">
        <v>2412</v>
      </c>
      <c r="H1162" s="158">
        <v>2.62</v>
      </c>
      <c r="I1162" s="159"/>
      <c r="L1162" s="155"/>
      <c r="M1162" s="160"/>
      <c r="T1162" s="161"/>
      <c r="AT1162" s="156" t="s">
        <v>361</v>
      </c>
      <c r="AU1162" s="156" t="s">
        <v>86</v>
      </c>
      <c r="AV1162" s="12" t="s">
        <v>86</v>
      </c>
      <c r="AW1162" s="12" t="s">
        <v>32</v>
      </c>
      <c r="AX1162" s="12" t="s">
        <v>76</v>
      </c>
      <c r="AY1162" s="156" t="s">
        <v>350</v>
      </c>
    </row>
    <row r="1163" spans="2:65" s="12" customFormat="1" ht="10.199999999999999">
      <c r="B1163" s="155"/>
      <c r="D1163" s="151" t="s">
        <v>361</v>
      </c>
      <c r="E1163" s="156" t="s">
        <v>1</v>
      </c>
      <c r="F1163" s="157" t="s">
        <v>2413</v>
      </c>
      <c r="H1163" s="158">
        <v>3.6</v>
      </c>
      <c r="I1163" s="159"/>
      <c r="L1163" s="155"/>
      <c r="M1163" s="160"/>
      <c r="T1163" s="161"/>
      <c r="AT1163" s="156" t="s">
        <v>361</v>
      </c>
      <c r="AU1163" s="156" t="s">
        <v>86</v>
      </c>
      <c r="AV1163" s="12" t="s">
        <v>86</v>
      </c>
      <c r="AW1163" s="12" t="s">
        <v>32</v>
      </c>
      <c r="AX1163" s="12" t="s">
        <v>76</v>
      </c>
      <c r="AY1163" s="156" t="s">
        <v>350</v>
      </c>
    </row>
    <row r="1164" spans="2:65" s="12" customFormat="1" ht="10.199999999999999">
      <c r="B1164" s="155"/>
      <c r="D1164" s="151" t="s">
        <v>361</v>
      </c>
      <c r="E1164" s="156" t="s">
        <v>1</v>
      </c>
      <c r="F1164" s="157" t="s">
        <v>2414</v>
      </c>
      <c r="H1164" s="158">
        <v>2.4</v>
      </c>
      <c r="I1164" s="159"/>
      <c r="L1164" s="155"/>
      <c r="M1164" s="160"/>
      <c r="T1164" s="161"/>
      <c r="AT1164" s="156" t="s">
        <v>361</v>
      </c>
      <c r="AU1164" s="156" t="s">
        <v>86</v>
      </c>
      <c r="AV1164" s="12" t="s">
        <v>86</v>
      </c>
      <c r="AW1164" s="12" t="s">
        <v>32</v>
      </c>
      <c r="AX1164" s="12" t="s">
        <v>76</v>
      </c>
      <c r="AY1164" s="156" t="s">
        <v>350</v>
      </c>
    </row>
    <row r="1165" spans="2:65" s="12" customFormat="1" ht="10.199999999999999">
      <c r="B1165" s="155"/>
      <c r="D1165" s="151" t="s">
        <v>361</v>
      </c>
      <c r="E1165" s="156" t="s">
        <v>1</v>
      </c>
      <c r="F1165" s="157" t="s">
        <v>2415</v>
      </c>
      <c r="H1165" s="158">
        <v>6.4</v>
      </c>
      <c r="I1165" s="159"/>
      <c r="L1165" s="155"/>
      <c r="M1165" s="160"/>
      <c r="T1165" s="161"/>
      <c r="AT1165" s="156" t="s">
        <v>361</v>
      </c>
      <c r="AU1165" s="156" t="s">
        <v>86</v>
      </c>
      <c r="AV1165" s="12" t="s">
        <v>86</v>
      </c>
      <c r="AW1165" s="12" t="s">
        <v>32</v>
      </c>
      <c r="AX1165" s="12" t="s">
        <v>76</v>
      </c>
      <c r="AY1165" s="156" t="s">
        <v>350</v>
      </c>
    </row>
    <row r="1166" spans="2:65" s="12" customFormat="1" ht="10.199999999999999">
      <c r="B1166" s="155"/>
      <c r="D1166" s="151" t="s">
        <v>361</v>
      </c>
      <c r="E1166" s="156" t="s">
        <v>1</v>
      </c>
      <c r="F1166" s="157" t="s">
        <v>2416</v>
      </c>
      <c r="H1166" s="158">
        <v>5.2</v>
      </c>
      <c r="I1166" s="159"/>
      <c r="L1166" s="155"/>
      <c r="M1166" s="160"/>
      <c r="T1166" s="161"/>
      <c r="AT1166" s="156" t="s">
        <v>361</v>
      </c>
      <c r="AU1166" s="156" t="s">
        <v>86</v>
      </c>
      <c r="AV1166" s="12" t="s">
        <v>86</v>
      </c>
      <c r="AW1166" s="12" t="s">
        <v>32</v>
      </c>
      <c r="AX1166" s="12" t="s">
        <v>76</v>
      </c>
      <c r="AY1166" s="156" t="s">
        <v>350</v>
      </c>
    </row>
    <row r="1167" spans="2:65" s="12" customFormat="1" ht="10.199999999999999">
      <c r="B1167" s="155"/>
      <c r="D1167" s="151" t="s">
        <v>361</v>
      </c>
      <c r="E1167" s="156" t="s">
        <v>1</v>
      </c>
      <c r="F1167" s="157" t="s">
        <v>2417</v>
      </c>
      <c r="H1167" s="158">
        <v>3.45</v>
      </c>
      <c r="I1167" s="159"/>
      <c r="L1167" s="155"/>
      <c r="M1167" s="160"/>
      <c r="T1167" s="161"/>
      <c r="AT1167" s="156" t="s">
        <v>361</v>
      </c>
      <c r="AU1167" s="156" t="s">
        <v>86</v>
      </c>
      <c r="AV1167" s="12" t="s">
        <v>86</v>
      </c>
      <c r="AW1167" s="12" t="s">
        <v>32</v>
      </c>
      <c r="AX1167" s="12" t="s">
        <v>76</v>
      </c>
      <c r="AY1167" s="156" t="s">
        <v>350</v>
      </c>
    </row>
    <row r="1168" spans="2:65" s="12" customFormat="1" ht="10.199999999999999">
      <c r="B1168" s="155"/>
      <c r="D1168" s="151" t="s">
        <v>361</v>
      </c>
      <c r="E1168" s="156" t="s">
        <v>1</v>
      </c>
      <c r="F1168" s="157" t="s">
        <v>2418</v>
      </c>
      <c r="H1168" s="158">
        <v>3.75</v>
      </c>
      <c r="I1168" s="159"/>
      <c r="L1168" s="155"/>
      <c r="M1168" s="160"/>
      <c r="T1168" s="161"/>
      <c r="AT1168" s="156" t="s">
        <v>361</v>
      </c>
      <c r="AU1168" s="156" t="s">
        <v>86</v>
      </c>
      <c r="AV1168" s="12" t="s">
        <v>86</v>
      </c>
      <c r="AW1168" s="12" t="s">
        <v>32</v>
      </c>
      <c r="AX1168" s="12" t="s">
        <v>76</v>
      </c>
      <c r="AY1168" s="156" t="s">
        <v>350</v>
      </c>
    </row>
    <row r="1169" spans="2:51" s="12" customFormat="1" ht="10.199999999999999">
      <c r="B1169" s="155"/>
      <c r="D1169" s="151" t="s">
        <v>361</v>
      </c>
      <c r="E1169" s="156" t="s">
        <v>1</v>
      </c>
      <c r="F1169" s="157" t="s">
        <v>2419</v>
      </c>
      <c r="H1169" s="158">
        <v>3</v>
      </c>
      <c r="I1169" s="159"/>
      <c r="L1169" s="155"/>
      <c r="M1169" s="160"/>
      <c r="T1169" s="161"/>
      <c r="AT1169" s="156" t="s">
        <v>361</v>
      </c>
      <c r="AU1169" s="156" t="s">
        <v>86</v>
      </c>
      <c r="AV1169" s="12" t="s">
        <v>86</v>
      </c>
      <c r="AW1169" s="12" t="s">
        <v>32</v>
      </c>
      <c r="AX1169" s="12" t="s">
        <v>76</v>
      </c>
      <c r="AY1169" s="156" t="s">
        <v>350</v>
      </c>
    </row>
    <row r="1170" spans="2:51" s="12" customFormat="1" ht="10.199999999999999">
      <c r="B1170" s="155"/>
      <c r="D1170" s="151" t="s">
        <v>361</v>
      </c>
      <c r="E1170" s="156" t="s">
        <v>1</v>
      </c>
      <c r="F1170" s="157" t="s">
        <v>2420</v>
      </c>
      <c r="H1170" s="158">
        <v>6.32</v>
      </c>
      <c r="I1170" s="159"/>
      <c r="L1170" s="155"/>
      <c r="M1170" s="160"/>
      <c r="T1170" s="161"/>
      <c r="AT1170" s="156" t="s">
        <v>361</v>
      </c>
      <c r="AU1170" s="156" t="s">
        <v>86</v>
      </c>
      <c r="AV1170" s="12" t="s">
        <v>86</v>
      </c>
      <c r="AW1170" s="12" t="s">
        <v>32</v>
      </c>
      <c r="AX1170" s="12" t="s">
        <v>76</v>
      </c>
      <c r="AY1170" s="156" t="s">
        <v>350</v>
      </c>
    </row>
    <row r="1171" spans="2:51" s="12" customFormat="1" ht="10.199999999999999">
      <c r="B1171" s="155"/>
      <c r="D1171" s="151" t="s">
        <v>361</v>
      </c>
      <c r="E1171" s="156" t="s">
        <v>1</v>
      </c>
      <c r="F1171" s="157" t="s">
        <v>2421</v>
      </c>
      <c r="H1171" s="158">
        <v>1.4</v>
      </c>
      <c r="I1171" s="159"/>
      <c r="L1171" s="155"/>
      <c r="M1171" s="160"/>
      <c r="T1171" s="161"/>
      <c r="AT1171" s="156" t="s">
        <v>361</v>
      </c>
      <c r="AU1171" s="156" t="s">
        <v>86</v>
      </c>
      <c r="AV1171" s="12" t="s">
        <v>86</v>
      </c>
      <c r="AW1171" s="12" t="s">
        <v>32</v>
      </c>
      <c r="AX1171" s="12" t="s">
        <v>76</v>
      </c>
      <c r="AY1171" s="156" t="s">
        <v>350</v>
      </c>
    </row>
    <row r="1172" spans="2:51" s="12" customFormat="1" ht="10.199999999999999">
      <c r="B1172" s="155"/>
      <c r="D1172" s="151" t="s">
        <v>361</v>
      </c>
      <c r="E1172" s="156" t="s">
        <v>1</v>
      </c>
      <c r="F1172" s="157" t="s">
        <v>2422</v>
      </c>
      <c r="H1172" s="158">
        <v>6.2</v>
      </c>
      <c r="I1172" s="159"/>
      <c r="L1172" s="155"/>
      <c r="M1172" s="160"/>
      <c r="T1172" s="161"/>
      <c r="AT1172" s="156" t="s">
        <v>361</v>
      </c>
      <c r="AU1172" s="156" t="s">
        <v>86</v>
      </c>
      <c r="AV1172" s="12" t="s">
        <v>86</v>
      </c>
      <c r="AW1172" s="12" t="s">
        <v>32</v>
      </c>
      <c r="AX1172" s="12" t="s">
        <v>76</v>
      </c>
      <c r="AY1172" s="156" t="s">
        <v>350</v>
      </c>
    </row>
    <row r="1173" spans="2:51" s="12" customFormat="1" ht="10.199999999999999">
      <c r="B1173" s="155"/>
      <c r="D1173" s="151" t="s">
        <v>361</v>
      </c>
      <c r="E1173" s="156" t="s">
        <v>1</v>
      </c>
      <c r="F1173" s="157" t="s">
        <v>2423</v>
      </c>
      <c r="H1173" s="158">
        <v>4.2</v>
      </c>
      <c r="I1173" s="159"/>
      <c r="L1173" s="155"/>
      <c r="M1173" s="160"/>
      <c r="T1173" s="161"/>
      <c r="AT1173" s="156" t="s">
        <v>361</v>
      </c>
      <c r="AU1173" s="156" t="s">
        <v>86</v>
      </c>
      <c r="AV1173" s="12" t="s">
        <v>86</v>
      </c>
      <c r="AW1173" s="12" t="s">
        <v>32</v>
      </c>
      <c r="AX1173" s="12" t="s">
        <v>76</v>
      </c>
      <c r="AY1173" s="156" t="s">
        <v>350</v>
      </c>
    </row>
    <row r="1174" spans="2:51" s="12" customFormat="1" ht="10.199999999999999">
      <c r="B1174" s="155"/>
      <c r="D1174" s="151" t="s">
        <v>361</v>
      </c>
      <c r="E1174" s="156" t="s">
        <v>1</v>
      </c>
      <c r="F1174" s="157" t="s">
        <v>2424</v>
      </c>
      <c r="H1174" s="158">
        <v>3.15</v>
      </c>
      <c r="I1174" s="159"/>
      <c r="L1174" s="155"/>
      <c r="M1174" s="160"/>
      <c r="T1174" s="161"/>
      <c r="AT1174" s="156" t="s">
        <v>361</v>
      </c>
      <c r="AU1174" s="156" t="s">
        <v>86</v>
      </c>
      <c r="AV1174" s="12" t="s">
        <v>86</v>
      </c>
      <c r="AW1174" s="12" t="s">
        <v>32</v>
      </c>
      <c r="AX1174" s="12" t="s">
        <v>76</v>
      </c>
      <c r="AY1174" s="156" t="s">
        <v>350</v>
      </c>
    </row>
    <row r="1175" spans="2:51" s="12" customFormat="1" ht="10.199999999999999">
      <c r="B1175" s="155"/>
      <c r="D1175" s="151" t="s">
        <v>361</v>
      </c>
      <c r="E1175" s="156" t="s">
        <v>1</v>
      </c>
      <c r="F1175" s="157" t="s">
        <v>2425</v>
      </c>
      <c r="H1175" s="158">
        <v>7.16</v>
      </c>
      <c r="I1175" s="159"/>
      <c r="L1175" s="155"/>
      <c r="M1175" s="160"/>
      <c r="T1175" s="161"/>
      <c r="AT1175" s="156" t="s">
        <v>361</v>
      </c>
      <c r="AU1175" s="156" t="s">
        <v>86</v>
      </c>
      <c r="AV1175" s="12" t="s">
        <v>86</v>
      </c>
      <c r="AW1175" s="12" t="s">
        <v>32</v>
      </c>
      <c r="AX1175" s="12" t="s">
        <v>76</v>
      </c>
      <c r="AY1175" s="156" t="s">
        <v>350</v>
      </c>
    </row>
    <row r="1176" spans="2:51" s="12" customFormat="1" ht="10.199999999999999">
      <c r="B1176" s="155"/>
      <c r="D1176" s="151" t="s">
        <v>361</v>
      </c>
      <c r="E1176" s="156" t="s">
        <v>1</v>
      </c>
      <c r="F1176" s="157" t="s">
        <v>2426</v>
      </c>
      <c r="H1176" s="158">
        <v>7.64</v>
      </c>
      <c r="I1176" s="159"/>
      <c r="L1176" s="155"/>
      <c r="M1176" s="160"/>
      <c r="T1176" s="161"/>
      <c r="AT1176" s="156" t="s">
        <v>361</v>
      </c>
      <c r="AU1176" s="156" t="s">
        <v>86</v>
      </c>
      <c r="AV1176" s="12" t="s">
        <v>86</v>
      </c>
      <c r="AW1176" s="12" t="s">
        <v>32</v>
      </c>
      <c r="AX1176" s="12" t="s">
        <v>76</v>
      </c>
      <c r="AY1176" s="156" t="s">
        <v>350</v>
      </c>
    </row>
    <row r="1177" spans="2:51" s="12" customFormat="1" ht="10.199999999999999">
      <c r="B1177" s="155"/>
      <c r="D1177" s="151" t="s">
        <v>361</v>
      </c>
      <c r="E1177" s="156" t="s">
        <v>1</v>
      </c>
      <c r="F1177" s="157" t="s">
        <v>2427</v>
      </c>
      <c r="H1177" s="158">
        <v>6.88</v>
      </c>
      <c r="I1177" s="159"/>
      <c r="L1177" s="155"/>
      <c r="M1177" s="160"/>
      <c r="T1177" s="161"/>
      <c r="AT1177" s="156" t="s">
        <v>361</v>
      </c>
      <c r="AU1177" s="156" t="s">
        <v>86</v>
      </c>
      <c r="AV1177" s="12" t="s">
        <v>86</v>
      </c>
      <c r="AW1177" s="12" t="s">
        <v>32</v>
      </c>
      <c r="AX1177" s="12" t="s">
        <v>76</v>
      </c>
      <c r="AY1177" s="156" t="s">
        <v>350</v>
      </c>
    </row>
    <row r="1178" spans="2:51" s="12" customFormat="1" ht="10.199999999999999">
      <c r="B1178" s="155"/>
      <c r="D1178" s="151" t="s">
        <v>361</v>
      </c>
      <c r="E1178" s="156" t="s">
        <v>1</v>
      </c>
      <c r="F1178" s="157" t="s">
        <v>2428</v>
      </c>
      <c r="H1178" s="158">
        <v>7.38</v>
      </c>
      <c r="I1178" s="159"/>
      <c r="L1178" s="155"/>
      <c r="M1178" s="160"/>
      <c r="T1178" s="161"/>
      <c r="AT1178" s="156" t="s">
        <v>361</v>
      </c>
      <c r="AU1178" s="156" t="s">
        <v>86</v>
      </c>
      <c r="AV1178" s="12" t="s">
        <v>86</v>
      </c>
      <c r="AW1178" s="12" t="s">
        <v>32</v>
      </c>
      <c r="AX1178" s="12" t="s">
        <v>76</v>
      </c>
      <c r="AY1178" s="156" t="s">
        <v>350</v>
      </c>
    </row>
    <row r="1179" spans="2:51" s="12" customFormat="1" ht="10.199999999999999">
      <c r="B1179" s="155"/>
      <c r="D1179" s="151" t="s">
        <v>361</v>
      </c>
      <c r="E1179" s="156" t="s">
        <v>1</v>
      </c>
      <c r="F1179" s="157" t="s">
        <v>2429</v>
      </c>
      <c r="H1179" s="158">
        <v>1.63</v>
      </c>
      <c r="I1179" s="159"/>
      <c r="L1179" s="155"/>
      <c r="M1179" s="160"/>
      <c r="T1179" s="161"/>
      <c r="AT1179" s="156" t="s">
        <v>361</v>
      </c>
      <c r="AU1179" s="156" t="s">
        <v>86</v>
      </c>
      <c r="AV1179" s="12" t="s">
        <v>86</v>
      </c>
      <c r="AW1179" s="12" t="s">
        <v>32</v>
      </c>
      <c r="AX1179" s="12" t="s">
        <v>76</v>
      </c>
      <c r="AY1179" s="156" t="s">
        <v>350</v>
      </c>
    </row>
    <row r="1180" spans="2:51" s="14" customFormat="1" ht="10.199999999999999">
      <c r="B1180" s="169"/>
      <c r="D1180" s="151" t="s">
        <v>361</v>
      </c>
      <c r="E1180" s="170" t="s">
        <v>1</v>
      </c>
      <c r="F1180" s="171" t="s">
        <v>1536</v>
      </c>
      <c r="H1180" s="170" t="s">
        <v>1</v>
      </c>
      <c r="I1180" s="172"/>
      <c r="L1180" s="169"/>
      <c r="M1180" s="173"/>
      <c r="T1180" s="174"/>
      <c r="AT1180" s="170" t="s">
        <v>361</v>
      </c>
      <c r="AU1180" s="170" t="s">
        <v>86</v>
      </c>
      <c r="AV1180" s="14" t="s">
        <v>84</v>
      </c>
      <c r="AW1180" s="14" t="s">
        <v>32</v>
      </c>
      <c r="AX1180" s="14" t="s">
        <v>76</v>
      </c>
      <c r="AY1180" s="170" t="s">
        <v>350</v>
      </c>
    </row>
    <row r="1181" spans="2:51" s="12" customFormat="1" ht="10.199999999999999">
      <c r="B1181" s="155"/>
      <c r="D1181" s="151" t="s">
        <v>361</v>
      </c>
      <c r="E1181" s="156" t="s">
        <v>1</v>
      </c>
      <c r="F1181" s="157" t="s">
        <v>2414</v>
      </c>
      <c r="H1181" s="158">
        <v>2.4</v>
      </c>
      <c r="I1181" s="159"/>
      <c r="L1181" s="155"/>
      <c r="M1181" s="160"/>
      <c r="T1181" s="161"/>
      <c r="AT1181" s="156" t="s">
        <v>361</v>
      </c>
      <c r="AU1181" s="156" t="s">
        <v>86</v>
      </c>
      <c r="AV1181" s="12" t="s">
        <v>86</v>
      </c>
      <c r="AW1181" s="12" t="s">
        <v>32</v>
      </c>
      <c r="AX1181" s="12" t="s">
        <v>76</v>
      </c>
      <c r="AY1181" s="156" t="s">
        <v>350</v>
      </c>
    </row>
    <row r="1182" spans="2:51" s="12" customFormat="1" ht="10.199999999999999">
      <c r="B1182" s="155"/>
      <c r="D1182" s="151" t="s">
        <v>361</v>
      </c>
      <c r="E1182" s="156" t="s">
        <v>1</v>
      </c>
      <c r="F1182" s="157" t="s">
        <v>2425</v>
      </c>
      <c r="H1182" s="158">
        <v>7.16</v>
      </c>
      <c r="I1182" s="159"/>
      <c r="L1182" s="155"/>
      <c r="M1182" s="160"/>
      <c r="T1182" s="161"/>
      <c r="AT1182" s="156" t="s">
        <v>361</v>
      </c>
      <c r="AU1182" s="156" t="s">
        <v>86</v>
      </c>
      <c r="AV1182" s="12" t="s">
        <v>86</v>
      </c>
      <c r="AW1182" s="12" t="s">
        <v>32</v>
      </c>
      <c r="AX1182" s="12" t="s">
        <v>76</v>
      </c>
      <c r="AY1182" s="156" t="s">
        <v>350</v>
      </c>
    </row>
    <row r="1183" spans="2:51" s="12" customFormat="1" ht="10.199999999999999">
      <c r="B1183" s="155"/>
      <c r="D1183" s="151" t="s">
        <v>361</v>
      </c>
      <c r="E1183" s="156" t="s">
        <v>1</v>
      </c>
      <c r="F1183" s="157" t="s">
        <v>2430</v>
      </c>
      <c r="H1183" s="158">
        <v>4.05</v>
      </c>
      <c r="I1183" s="159"/>
      <c r="L1183" s="155"/>
      <c r="M1183" s="160"/>
      <c r="T1183" s="161"/>
      <c r="AT1183" s="156" t="s">
        <v>361</v>
      </c>
      <c r="AU1183" s="156" t="s">
        <v>86</v>
      </c>
      <c r="AV1183" s="12" t="s">
        <v>86</v>
      </c>
      <c r="AW1183" s="12" t="s">
        <v>32</v>
      </c>
      <c r="AX1183" s="12" t="s">
        <v>76</v>
      </c>
      <c r="AY1183" s="156" t="s">
        <v>350</v>
      </c>
    </row>
    <row r="1184" spans="2:51" s="12" customFormat="1" ht="10.199999999999999">
      <c r="B1184" s="155"/>
      <c r="D1184" s="151" t="s">
        <v>361</v>
      </c>
      <c r="E1184" s="156" t="s">
        <v>1</v>
      </c>
      <c r="F1184" s="157" t="s">
        <v>2431</v>
      </c>
      <c r="H1184" s="158">
        <v>5.52</v>
      </c>
      <c r="I1184" s="159"/>
      <c r="L1184" s="155"/>
      <c r="M1184" s="160"/>
      <c r="T1184" s="161"/>
      <c r="AT1184" s="156" t="s">
        <v>361</v>
      </c>
      <c r="AU1184" s="156" t="s">
        <v>86</v>
      </c>
      <c r="AV1184" s="12" t="s">
        <v>86</v>
      </c>
      <c r="AW1184" s="12" t="s">
        <v>32</v>
      </c>
      <c r="AX1184" s="12" t="s">
        <v>76</v>
      </c>
      <c r="AY1184" s="156" t="s">
        <v>350</v>
      </c>
    </row>
    <row r="1185" spans="2:65" s="12" customFormat="1" ht="10.199999999999999">
      <c r="B1185" s="155"/>
      <c r="D1185" s="151" t="s">
        <v>361</v>
      </c>
      <c r="E1185" s="156" t="s">
        <v>1</v>
      </c>
      <c r="F1185" s="157" t="s">
        <v>2432</v>
      </c>
      <c r="H1185" s="158">
        <v>6.76</v>
      </c>
      <c r="I1185" s="159"/>
      <c r="L1185" s="155"/>
      <c r="M1185" s="160"/>
      <c r="T1185" s="161"/>
      <c r="AT1185" s="156" t="s">
        <v>361</v>
      </c>
      <c r="AU1185" s="156" t="s">
        <v>86</v>
      </c>
      <c r="AV1185" s="12" t="s">
        <v>86</v>
      </c>
      <c r="AW1185" s="12" t="s">
        <v>32</v>
      </c>
      <c r="AX1185" s="12" t="s">
        <v>76</v>
      </c>
      <c r="AY1185" s="156" t="s">
        <v>350</v>
      </c>
    </row>
    <row r="1186" spans="2:65" s="12" customFormat="1" ht="10.199999999999999">
      <c r="B1186" s="155"/>
      <c r="D1186" s="151" t="s">
        <v>361</v>
      </c>
      <c r="E1186" s="156" t="s">
        <v>1</v>
      </c>
      <c r="F1186" s="157" t="s">
        <v>2433</v>
      </c>
      <c r="H1186" s="158">
        <v>5.2</v>
      </c>
      <c r="I1186" s="159"/>
      <c r="L1186" s="155"/>
      <c r="M1186" s="160"/>
      <c r="T1186" s="161"/>
      <c r="AT1186" s="156" t="s">
        <v>361</v>
      </c>
      <c r="AU1186" s="156" t="s">
        <v>86</v>
      </c>
      <c r="AV1186" s="12" t="s">
        <v>86</v>
      </c>
      <c r="AW1186" s="12" t="s">
        <v>32</v>
      </c>
      <c r="AX1186" s="12" t="s">
        <v>76</v>
      </c>
      <c r="AY1186" s="156" t="s">
        <v>350</v>
      </c>
    </row>
    <row r="1187" spans="2:65" s="12" customFormat="1" ht="10.199999999999999">
      <c r="B1187" s="155"/>
      <c r="D1187" s="151" t="s">
        <v>361</v>
      </c>
      <c r="E1187" s="156" t="s">
        <v>1</v>
      </c>
      <c r="F1187" s="157" t="s">
        <v>2434</v>
      </c>
      <c r="H1187" s="158">
        <v>2.7</v>
      </c>
      <c r="I1187" s="159"/>
      <c r="L1187" s="155"/>
      <c r="M1187" s="160"/>
      <c r="T1187" s="161"/>
      <c r="AT1187" s="156" t="s">
        <v>361</v>
      </c>
      <c r="AU1187" s="156" t="s">
        <v>86</v>
      </c>
      <c r="AV1187" s="12" t="s">
        <v>86</v>
      </c>
      <c r="AW1187" s="12" t="s">
        <v>32</v>
      </c>
      <c r="AX1187" s="12" t="s">
        <v>76</v>
      </c>
      <c r="AY1187" s="156" t="s">
        <v>350</v>
      </c>
    </row>
    <row r="1188" spans="2:65" s="12" customFormat="1" ht="10.199999999999999">
      <c r="B1188" s="155"/>
      <c r="D1188" s="151" t="s">
        <v>361</v>
      </c>
      <c r="E1188" s="156" t="s">
        <v>1</v>
      </c>
      <c r="F1188" s="157" t="s">
        <v>2435</v>
      </c>
      <c r="H1188" s="158">
        <v>3</v>
      </c>
      <c r="I1188" s="159"/>
      <c r="L1188" s="155"/>
      <c r="M1188" s="160"/>
      <c r="T1188" s="161"/>
      <c r="AT1188" s="156" t="s">
        <v>361</v>
      </c>
      <c r="AU1188" s="156" t="s">
        <v>86</v>
      </c>
      <c r="AV1188" s="12" t="s">
        <v>86</v>
      </c>
      <c r="AW1188" s="12" t="s">
        <v>32</v>
      </c>
      <c r="AX1188" s="12" t="s">
        <v>76</v>
      </c>
      <c r="AY1188" s="156" t="s">
        <v>350</v>
      </c>
    </row>
    <row r="1189" spans="2:65" s="14" customFormat="1" ht="10.199999999999999">
      <c r="B1189" s="169"/>
      <c r="D1189" s="151" t="s">
        <v>361</v>
      </c>
      <c r="E1189" s="170" t="s">
        <v>1</v>
      </c>
      <c r="F1189" s="171" t="s">
        <v>1524</v>
      </c>
      <c r="H1189" s="170" t="s">
        <v>1</v>
      </c>
      <c r="I1189" s="172"/>
      <c r="L1189" s="169"/>
      <c r="M1189" s="173"/>
      <c r="T1189" s="174"/>
      <c r="AT1189" s="170" t="s">
        <v>361</v>
      </c>
      <c r="AU1189" s="170" t="s">
        <v>86</v>
      </c>
      <c r="AV1189" s="14" t="s">
        <v>84</v>
      </c>
      <c r="AW1189" s="14" t="s">
        <v>32</v>
      </c>
      <c r="AX1189" s="14" t="s">
        <v>76</v>
      </c>
      <c r="AY1189" s="170" t="s">
        <v>350</v>
      </c>
    </row>
    <row r="1190" spans="2:65" s="12" customFormat="1" ht="10.199999999999999">
      <c r="B1190" s="155"/>
      <c r="D1190" s="151" t="s">
        <v>361</v>
      </c>
      <c r="E1190" s="156" t="s">
        <v>1</v>
      </c>
      <c r="F1190" s="157" t="s">
        <v>2434</v>
      </c>
      <c r="H1190" s="158">
        <v>2.7</v>
      </c>
      <c r="I1190" s="159"/>
      <c r="L1190" s="155"/>
      <c r="M1190" s="160"/>
      <c r="T1190" s="161"/>
      <c r="AT1190" s="156" t="s">
        <v>361</v>
      </c>
      <c r="AU1190" s="156" t="s">
        <v>86</v>
      </c>
      <c r="AV1190" s="12" t="s">
        <v>86</v>
      </c>
      <c r="AW1190" s="12" t="s">
        <v>32</v>
      </c>
      <c r="AX1190" s="12" t="s">
        <v>76</v>
      </c>
      <c r="AY1190" s="156" t="s">
        <v>350</v>
      </c>
    </row>
    <row r="1191" spans="2:65" s="12" customFormat="1" ht="10.199999999999999">
      <c r="B1191" s="155"/>
      <c r="D1191" s="151" t="s">
        <v>361</v>
      </c>
      <c r="E1191" s="156" t="s">
        <v>1</v>
      </c>
      <c r="F1191" s="157" t="s">
        <v>2435</v>
      </c>
      <c r="H1191" s="158">
        <v>3</v>
      </c>
      <c r="I1191" s="159"/>
      <c r="L1191" s="155"/>
      <c r="M1191" s="160"/>
      <c r="T1191" s="161"/>
      <c r="AT1191" s="156" t="s">
        <v>361</v>
      </c>
      <c r="AU1191" s="156" t="s">
        <v>86</v>
      </c>
      <c r="AV1191" s="12" t="s">
        <v>86</v>
      </c>
      <c r="AW1191" s="12" t="s">
        <v>32</v>
      </c>
      <c r="AX1191" s="12" t="s">
        <v>76</v>
      </c>
      <c r="AY1191" s="156" t="s">
        <v>350</v>
      </c>
    </row>
    <row r="1192" spans="2:65" s="12" customFormat="1" ht="10.199999999999999">
      <c r="B1192" s="155"/>
      <c r="D1192" s="151" t="s">
        <v>361</v>
      </c>
      <c r="E1192" s="156" t="s">
        <v>1</v>
      </c>
      <c r="F1192" s="157" t="s">
        <v>2436</v>
      </c>
      <c r="H1192" s="158">
        <v>3.06</v>
      </c>
      <c r="I1192" s="159"/>
      <c r="L1192" s="155"/>
      <c r="M1192" s="160"/>
      <c r="T1192" s="161"/>
      <c r="AT1192" s="156" t="s">
        <v>361</v>
      </c>
      <c r="AU1192" s="156" t="s">
        <v>86</v>
      </c>
      <c r="AV1192" s="12" t="s">
        <v>86</v>
      </c>
      <c r="AW1192" s="12" t="s">
        <v>32</v>
      </c>
      <c r="AX1192" s="12" t="s">
        <v>76</v>
      </c>
      <c r="AY1192" s="156" t="s">
        <v>350</v>
      </c>
    </row>
    <row r="1193" spans="2:65" s="12" customFormat="1" ht="10.199999999999999">
      <c r="B1193" s="155"/>
      <c r="D1193" s="151" t="s">
        <v>361</v>
      </c>
      <c r="E1193" s="156" t="s">
        <v>1</v>
      </c>
      <c r="F1193" s="157" t="s">
        <v>2437</v>
      </c>
      <c r="H1193" s="158">
        <v>7.65</v>
      </c>
      <c r="I1193" s="159"/>
      <c r="L1193" s="155"/>
      <c r="M1193" s="160"/>
      <c r="T1193" s="161"/>
      <c r="AT1193" s="156" t="s">
        <v>361</v>
      </c>
      <c r="AU1193" s="156" t="s">
        <v>86</v>
      </c>
      <c r="AV1193" s="12" t="s">
        <v>86</v>
      </c>
      <c r="AW1193" s="12" t="s">
        <v>32</v>
      </c>
      <c r="AX1193" s="12" t="s">
        <v>76</v>
      </c>
      <c r="AY1193" s="156" t="s">
        <v>350</v>
      </c>
    </row>
    <row r="1194" spans="2:65" s="13" customFormat="1" ht="10.199999999999999">
      <c r="B1194" s="162"/>
      <c r="D1194" s="151" t="s">
        <v>361</v>
      </c>
      <c r="E1194" s="163" t="s">
        <v>1</v>
      </c>
      <c r="F1194" s="164" t="s">
        <v>364</v>
      </c>
      <c r="H1194" s="165">
        <v>135.58000000000001</v>
      </c>
      <c r="I1194" s="166"/>
      <c r="L1194" s="162"/>
      <c r="M1194" s="167"/>
      <c r="T1194" s="168"/>
      <c r="AT1194" s="163" t="s">
        <v>361</v>
      </c>
      <c r="AU1194" s="163" t="s">
        <v>86</v>
      </c>
      <c r="AV1194" s="13" t="s">
        <v>357</v>
      </c>
      <c r="AW1194" s="13" t="s">
        <v>32</v>
      </c>
      <c r="AX1194" s="13" t="s">
        <v>84</v>
      </c>
      <c r="AY1194" s="163" t="s">
        <v>350</v>
      </c>
    </row>
    <row r="1195" spans="2:65" s="1" customFormat="1" ht="24.15" customHeight="1">
      <c r="B1195" s="32"/>
      <c r="C1195" s="138" t="s">
        <v>2438</v>
      </c>
      <c r="D1195" s="138" t="s">
        <v>352</v>
      </c>
      <c r="E1195" s="139" t="s">
        <v>2439</v>
      </c>
      <c r="F1195" s="140" t="s">
        <v>2440</v>
      </c>
      <c r="G1195" s="141" t="s">
        <v>551</v>
      </c>
      <c r="H1195" s="142">
        <v>21.4</v>
      </c>
      <c r="I1195" s="143"/>
      <c r="J1195" s="144">
        <f>ROUND(I1195*H1195,2)</f>
        <v>0</v>
      </c>
      <c r="K1195" s="140" t="s">
        <v>356</v>
      </c>
      <c r="L1195" s="32"/>
      <c r="M1195" s="145" t="s">
        <v>1</v>
      </c>
      <c r="N1195" s="146" t="s">
        <v>41</v>
      </c>
      <c r="P1195" s="147">
        <f>O1195*H1195</f>
        <v>0</v>
      </c>
      <c r="Q1195" s="147">
        <v>0</v>
      </c>
      <c r="R1195" s="147">
        <f>Q1195*H1195</f>
        <v>0</v>
      </c>
      <c r="S1195" s="147">
        <v>9.7000000000000003E-2</v>
      </c>
      <c r="T1195" s="148">
        <f>S1195*H1195</f>
        <v>2.0758000000000001</v>
      </c>
      <c r="AR1195" s="149" t="s">
        <v>357</v>
      </c>
      <c r="AT1195" s="149" t="s">
        <v>352</v>
      </c>
      <c r="AU1195" s="149" t="s">
        <v>86</v>
      </c>
      <c r="AY1195" s="17" t="s">
        <v>350</v>
      </c>
      <c r="BE1195" s="150">
        <f>IF(N1195="základní",J1195,0)</f>
        <v>0</v>
      </c>
      <c r="BF1195" s="150">
        <f>IF(N1195="snížená",J1195,0)</f>
        <v>0</v>
      </c>
      <c r="BG1195" s="150">
        <f>IF(N1195="zákl. přenesená",J1195,0)</f>
        <v>0</v>
      </c>
      <c r="BH1195" s="150">
        <f>IF(N1195="sníž. přenesená",J1195,0)</f>
        <v>0</v>
      </c>
      <c r="BI1195" s="150">
        <f>IF(N1195="nulová",J1195,0)</f>
        <v>0</v>
      </c>
      <c r="BJ1195" s="17" t="s">
        <v>84</v>
      </c>
      <c r="BK1195" s="150">
        <f>ROUND(I1195*H1195,2)</f>
        <v>0</v>
      </c>
      <c r="BL1195" s="17" t="s">
        <v>357</v>
      </c>
      <c r="BM1195" s="149" t="s">
        <v>2441</v>
      </c>
    </row>
    <row r="1196" spans="2:65" s="1" customFormat="1" ht="28.8">
      <c r="B1196" s="32"/>
      <c r="D1196" s="151" t="s">
        <v>359</v>
      </c>
      <c r="F1196" s="152" t="s">
        <v>2442</v>
      </c>
      <c r="I1196" s="153"/>
      <c r="L1196" s="32"/>
      <c r="M1196" s="154"/>
      <c r="T1196" s="56"/>
      <c r="AT1196" s="17" t="s">
        <v>359</v>
      </c>
      <c r="AU1196" s="17" t="s">
        <v>86</v>
      </c>
    </row>
    <row r="1197" spans="2:65" s="14" customFormat="1" ht="10.199999999999999">
      <c r="B1197" s="169"/>
      <c r="D1197" s="151" t="s">
        <v>361</v>
      </c>
      <c r="E1197" s="170" t="s">
        <v>1</v>
      </c>
      <c r="F1197" s="171" t="s">
        <v>1598</v>
      </c>
      <c r="H1197" s="170" t="s">
        <v>1</v>
      </c>
      <c r="I1197" s="172"/>
      <c r="L1197" s="169"/>
      <c r="M1197" s="173"/>
      <c r="T1197" s="174"/>
      <c r="AT1197" s="170" t="s">
        <v>361</v>
      </c>
      <c r="AU1197" s="170" t="s">
        <v>86</v>
      </c>
      <c r="AV1197" s="14" t="s">
        <v>84</v>
      </c>
      <c r="AW1197" s="14" t="s">
        <v>32</v>
      </c>
      <c r="AX1197" s="14" t="s">
        <v>76</v>
      </c>
      <c r="AY1197" s="170" t="s">
        <v>350</v>
      </c>
    </row>
    <row r="1198" spans="2:65" s="12" customFormat="1" ht="10.199999999999999">
      <c r="B1198" s="155"/>
      <c r="D1198" s="151" t="s">
        <v>361</v>
      </c>
      <c r="E1198" s="156" t="s">
        <v>1</v>
      </c>
      <c r="F1198" s="157" t="s">
        <v>2443</v>
      </c>
      <c r="H1198" s="158">
        <v>8.5</v>
      </c>
      <c r="I1198" s="159"/>
      <c r="L1198" s="155"/>
      <c r="M1198" s="160"/>
      <c r="T1198" s="161"/>
      <c r="AT1198" s="156" t="s">
        <v>361</v>
      </c>
      <c r="AU1198" s="156" t="s">
        <v>86</v>
      </c>
      <c r="AV1198" s="12" t="s">
        <v>86</v>
      </c>
      <c r="AW1198" s="12" t="s">
        <v>32</v>
      </c>
      <c r="AX1198" s="12" t="s">
        <v>76</v>
      </c>
      <c r="AY1198" s="156" t="s">
        <v>350</v>
      </c>
    </row>
    <row r="1199" spans="2:65" s="14" customFormat="1" ht="10.199999999999999">
      <c r="B1199" s="169"/>
      <c r="D1199" s="151" t="s">
        <v>361</v>
      </c>
      <c r="E1199" s="170" t="s">
        <v>1</v>
      </c>
      <c r="F1199" s="171" t="s">
        <v>1530</v>
      </c>
      <c r="H1199" s="170" t="s">
        <v>1</v>
      </c>
      <c r="I1199" s="172"/>
      <c r="L1199" s="169"/>
      <c r="M1199" s="173"/>
      <c r="T1199" s="174"/>
      <c r="AT1199" s="170" t="s">
        <v>361</v>
      </c>
      <c r="AU1199" s="170" t="s">
        <v>86</v>
      </c>
      <c r="AV1199" s="14" t="s">
        <v>84</v>
      </c>
      <c r="AW1199" s="14" t="s">
        <v>32</v>
      </c>
      <c r="AX1199" s="14" t="s">
        <v>76</v>
      </c>
      <c r="AY1199" s="170" t="s">
        <v>350</v>
      </c>
    </row>
    <row r="1200" spans="2:65" s="12" customFormat="1" ht="10.199999999999999">
      <c r="B1200" s="155"/>
      <c r="D1200" s="151" t="s">
        <v>361</v>
      </c>
      <c r="E1200" s="156" t="s">
        <v>1</v>
      </c>
      <c r="F1200" s="157" t="s">
        <v>2444</v>
      </c>
      <c r="H1200" s="158">
        <v>12.9</v>
      </c>
      <c r="I1200" s="159"/>
      <c r="L1200" s="155"/>
      <c r="M1200" s="160"/>
      <c r="T1200" s="161"/>
      <c r="AT1200" s="156" t="s">
        <v>361</v>
      </c>
      <c r="AU1200" s="156" t="s">
        <v>86</v>
      </c>
      <c r="AV1200" s="12" t="s">
        <v>86</v>
      </c>
      <c r="AW1200" s="12" t="s">
        <v>32</v>
      </c>
      <c r="AX1200" s="12" t="s">
        <v>76</v>
      </c>
      <c r="AY1200" s="156" t="s">
        <v>350</v>
      </c>
    </row>
    <row r="1201" spans="2:65" s="13" customFormat="1" ht="10.199999999999999">
      <c r="B1201" s="162"/>
      <c r="D1201" s="151" t="s">
        <v>361</v>
      </c>
      <c r="E1201" s="163" t="s">
        <v>1</v>
      </c>
      <c r="F1201" s="164" t="s">
        <v>364</v>
      </c>
      <c r="H1201" s="165">
        <v>21.4</v>
      </c>
      <c r="I1201" s="166"/>
      <c r="L1201" s="162"/>
      <c r="M1201" s="167"/>
      <c r="T1201" s="168"/>
      <c r="AT1201" s="163" t="s">
        <v>361</v>
      </c>
      <c r="AU1201" s="163" t="s">
        <v>86</v>
      </c>
      <c r="AV1201" s="13" t="s">
        <v>357</v>
      </c>
      <c r="AW1201" s="13" t="s">
        <v>32</v>
      </c>
      <c r="AX1201" s="13" t="s">
        <v>84</v>
      </c>
      <c r="AY1201" s="163" t="s">
        <v>350</v>
      </c>
    </row>
    <row r="1202" spans="2:65" s="1" customFormat="1" ht="37.799999999999997" customHeight="1">
      <c r="B1202" s="32"/>
      <c r="C1202" s="138" t="s">
        <v>2445</v>
      </c>
      <c r="D1202" s="138" t="s">
        <v>352</v>
      </c>
      <c r="E1202" s="139" t="s">
        <v>768</v>
      </c>
      <c r="F1202" s="140" t="s">
        <v>769</v>
      </c>
      <c r="G1202" s="141" t="s">
        <v>355</v>
      </c>
      <c r="H1202" s="142">
        <v>1342.838</v>
      </c>
      <c r="I1202" s="143"/>
      <c r="J1202" s="144">
        <f>ROUND(I1202*H1202,2)</f>
        <v>0</v>
      </c>
      <c r="K1202" s="140" t="s">
        <v>385</v>
      </c>
      <c r="L1202" s="32"/>
      <c r="M1202" s="145" t="s">
        <v>1</v>
      </c>
      <c r="N1202" s="146" t="s">
        <v>41</v>
      </c>
      <c r="P1202" s="147">
        <f>O1202*H1202</f>
        <v>0</v>
      </c>
      <c r="Q1202" s="147">
        <v>0</v>
      </c>
      <c r="R1202" s="147">
        <f>Q1202*H1202</f>
        <v>0</v>
      </c>
      <c r="S1202" s="147">
        <v>4.5999999999999999E-2</v>
      </c>
      <c r="T1202" s="148">
        <f>S1202*H1202</f>
        <v>61.770547999999998</v>
      </c>
      <c r="AR1202" s="149" t="s">
        <v>357</v>
      </c>
      <c r="AT1202" s="149" t="s">
        <v>352</v>
      </c>
      <c r="AU1202" s="149" t="s">
        <v>86</v>
      </c>
      <c r="AY1202" s="17" t="s">
        <v>350</v>
      </c>
      <c r="BE1202" s="150">
        <f>IF(N1202="základní",J1202,0)</f>
        <v>0</v>
      </c>
      <c r="BF1202" s="150">
        <f>IF(N1202="snížená",J1202,0)</f>
        <v>0</v>
      </c>
      <c r="BG1202" s="150">
        <f>IF(N1202="zákl. přenesená",J1202,0)</f>
        <v>0</v>
      </c>
      <c r="BH1202" s="150">
        <f>IF(N1202="sníž. přenesená",J1202,0)</f>
        <v>0</v>
      </c>
      <c r="BI1202" s="150">
        <f>IF(N1202="nulová",J1202,0)</f>
        <v>0</v>
      </c>
      <c r="BJ1202" s="17" t="s">
        <v>84</v>
      </c>
      <c r="BK1202" s="150">
        <f>ROUND(I1202*H1202,2)</f>
        <v>0</v>
      </c>
      <c r="BL1202" s="17" t="s">
        <v>357</v>
      </c>
      <c r="BM1202" s="149" t="s">
        <v>2446</v>
      </c>
    </row>
    <row r="1203" spans="2:65" s="1" customFormat="1" ht="28.8">
      <c r="B1203" s="32"/>
      <c r="D1203" s="151" t="s">
        <v>359</v>
      </c>
      <c r="F1203" s="152" t="s">
        <v>771</v>
      </c>
      <c r="I1203" s="153"/>
      <c r="L1203" s="32"/>
      <c r="M1203" s="154"/>
      <c r="T1203" s="56"/>
      <c r="AT1203" s="17" t="s">
        <v>359</v>
      </c>
      <c r="AU1203" s="17" t="s">
        <v>86</v>
      </c>
    </row>
    <row r="1204" spans="2:65" s="12" customFormat="1" ht="10.199999999999999">
      <c r="B1204" s="155"/>
      <c r="D1204" s="151" t="s">
        <v>361</v>
      </c>
      <c r="E1204" s="156" t="s">
        <v>1</v>
      </c>
      <c r="F1204" s="157" t="s">
        <v>2213</v>
      </c>
      <c r="H1204" s="158">
        <v>1342.838</v>
      </c>
      <c r="I1204" s="159"/>
      <c r="L1204" s="155"/>
      <c r="M1204" s="160"/>
      <c r="T1204" s="161"/>
      <c r="AT1204" s="156" t="s">
        <v>361</v>
      </c>
      <c r="AU1204" s="156" t="s">
        <v>86</v>
      </c>
      <c r="AV1204" s="12" t="s">
        <v>86</v>
      </c>
      <c r="AW1204" s="12" t="s">
        <v>32</v>
      </c>
      <c r="AX1204" s="12" t="s">
        <v>84</v>
      </c>
      <c r="AY1204" s="156" t="s">
        <v>350</v>
      </c>
    </row>
    <row r="1205" spans="2:65" s="1" customFormat="1" ht="24.15" customHeight="1">
      <c r="B1205" s="32"/>
      <c r="C1205" s="138" t="s">
        <v>2447</v>
      </c>
      <c r="D1205" s="138" t="s">
        <v>352</v>
      </c>
      <c r="E1205" s="139" t="s">
        <v>866</v>
      </c>
      <c r="F1205" s="140" t="s">
        <v>867</v>
      </c>
      <c r="G1205" s="141" t="s">
        <v>355</v>
      </c>
      <c r="H1205" s="142">
        <v>1012.338</v>
      </c>
      <c r="I1205" s="143"/>
      <c r="J1205" s="144">
        <f>ROUND(I1205*H1205,2)</f>
        <v>0</v>
      </c>
      <c r="K1205" s="140" t="s">
        <v>356</v>
      </c>
      <c r="L1205" s="32"/>
      <c r="M1205" s="145" t="s">
        <v>1</v>
      </c>
      <c r="N1205" s="146" t="s">
        <v>41</v>
      </c>
      <c r="P1205" s="147">
        <f>O1205*H1205</f>
        <v>0</v>
      </c>
      <c r="Q1205" s="147">
        <v>8.5500000000000003E-3</v>
      </c>
      <c r="R1205" s="147">
        <f>Q1205*H1205</f>
        <v>8.6554898999999992</v>
      </c>
      <c r="S1205" s="147">
        <v>0</v>
      </c>
      <c r="T1205" s="148">
        <f>S1205*H1205</f>
        <v>0</v>
      </c>
      <c r="AR1205" s="149" t="s">
        <v>357</v>
      </c>
      <c r="AT1205" s="149" t="s">
        <v>352</v>
      </c>
      <c r="AU1205" s="149" t="s">
        <v>86</v>
      </c>
      <c r="AY1205" s="17" t="s">
        <v>350</v>
      </c>
      <c r="BE1205" s="150">
        <f>IF(N1205="základní",J1205,0)</f>
        <v>0</v>
      </c>
      <c r="BF1205" s="150">
        <f>IF(N1205="snížená",J1205,0)</f>
        <v>0</v>
      </c>
      <c r="BG1205" s="150">
        <f>IF(N1205="zákl. přenesená",J1205,0)</f>
        <v>0</v>
      </c>
      <c r="BH1205" s="150">
        <f>IF(N1205="sníž. přenesená",J1205,0)</f>
        <v>0</v>
      </c>
      <c r="BI1205" s="150">
        <f>IF(N1205="nulová",J1205,0)</f>
        <v>0</v>
      </c>
      <c r="BJ1205" s="17" t="s">
        <v>84</v>
      </c>
      <c r="BK1205" s="150">
        <f>ROUND(I1205*H1205,2)</f>
        <v>0</v>
      </c>
      <c r="BL1205" s="17" t="s">
        <v>357</v>
      </c>
      <c r="BM1205" s="149" t="s">
        <v>2448</v>
      </c>
    </row>
    <row r="1206" spans="2:65" s="1" customFormat="1" ht="28.8">
      <c r="B1206" s="32"/>
      <c r="D1206" s="151" t="s">
        <v>359</v>
      </c>
      <c r="F1206" s="152" t="s">
        <v>869</v>
      </c>
      <c r="I1206" s="153"/>
      <c r="L1206" s="32"/>
      <c r="M1206" s="154"/>
      <c r="T1206" s="56"/>
      <c r="AT1206" s="17" t="s">
        <v>359</v>
      </c>
      <c r="AU1206" s="17" t="s">
        <v>86</v>
      </c>
    </row>
    <row r="1207" spans="2:65" s="12" customFormat="1" ht="10.199999999999999">
      <c r="B1207" s="155"/>
      <c r="D1207" s="151" t="s">
        <v>361</v>
      </c>
      <c r="E1207" s="156" t="s">
        <v>1</v>
      </c>
      <c r="F1207" s="157" t="s">
        <v>833</v>
      </c>
      <c r="H1207" s="158">
        <v>54.35</v>
      </c>
      <c r="I1207" s="159"/>
      <c r="L1207" s="155"/>
      <c r="M1207" s="160"/>
      <c r="T1207" s="161"/>
      <c r="AT1207" s="156" t="s">
        <v>361</v>
      </c>
      <c r="AU1207" s="156" t="s">
        <v>86</v>
      </c>
      <c r="AV1207" s="12" t="s">
        <v>86</v>
      </c>
      <c r="AW1207" s="12" t="s">
        <v>32</v>
      </c>
      <c r="AX1207" s="12" t="s">
        <v>76</v>
      </c>
      <c r="AY1207" s="156" t="s">
        <v>350</v>
      </c>
    </row>
    <row r="1208" spans="2:65" s="12" customFormat="1" ht="10.199999999999999">
      <c r="B1208" s="155"/>
      <c r="D1208" s="151" t="s">
        <v>361</v>
      </c>
      <c r="E1208" s="156" t="s">
        <v>1</v>
      </c>
      <c r="F1208" s="157" t="s">
        <v>826</v>
      </c>
      <c r="H1208" s="158">
        <v>133.9</v>
      </c>
      <c r="I1208" s="159"/>
      <c r="L1208" s="155"/>
      <c r="M1208" s="160"/>
      <c r="T1208" s="161"/>
      <c r="AT1208" s="156" t="s">
        <v>361</v>
      </c>
      <c r="AU1208" s="156" t="s">
        <v>86</v>
      </c>
      <c r="AV1208" s="12" t="s">
        <v>86</v>
      </c>
      <c r="AW1208" s="12" t="s">
        <v>32</v>
      </c>
      <c r="AX1208" s="12" t="s">
        <v>76</v>
      </c>
      <c r="AY1208" s="156" t="s">
        <v>350</v>
      </c>
    </row>
    <row r="1209" spans="2:65" s="12" customFormat="1" ht="10.199999999999999">
      <c r="B1209" s="155"/>
      <c r="D1209" s="151" t="s">
        <v>361</v>
      </c>
      <c r="E1209" s="156" t="s">
        <v>1</v>
      </c>
      <c r="F1209" s="157" t="s">
        <v>861</v>
      </c>
      <c r="H1209" s="158">
        <v>824.08799999999997</v>
      </c>
      <c r="I1209" s="159"/>
      <c r="L1209" s="155"/>
      <c r="M1209" s="160"/>
      <c r="T1209" s="161"/>
      <c r="AT1209" s="156" t="s">
        <v>361</v>
      </c>
      <c r="AU1209" s="156" t="s">
        <v>86</v>
      </c>
      <c r="AV1209" s="12" t="s">
        <v>86</v>
      </c>
      <c r="AW1209" s="12" t="s">
        <v>32</v>
      </c>
      <c r="AX1209" s="12" t="s">
        <v>76</v>
      </c>
      <c r="AY1209" s="156" t="s">
        <v>350</v>
      </c>
    </row>
    <row r="1210" spans="2:65" s="13" customFormat="1" ht="10.199999999999999">
      <c r="B1210" s="162"/>
      <c r="D1210" s="151" t="s">
        <v>361</v>
      </c>
      <c r="E1210" s="163" t="s">
        <v>1</v>
      </c>
      <c r="F1210" s="164" t="s">
        <v>364</v>
      </c>
      <c r="H1210" s="165">
        <v>1012.338</v>
      </c>
      <c r="I1210" s="166"/>
      <c r="L1210" s="162"/>
      <c r="M1210" s="167"/>
      <c r="T1210" s="168"/>
      <c r="AT1210" s="163" t="s">
        <v>361</v>
      </c>
      <c r="AU1210" s="163" t="s">
        <v>86</v>
      </c>
      <c r="AV1210" s="13" t="s">
        <v>357</v>
      </c>
      <c r="AW1210" s="13" t="s">
        <v>32</v>
      </c>
      <c r="AX1210" s="13" t="s">
        <v>84</v>
      </c>
      <c r="AY1210" s="163" t="s">
        <v>350</v>
      </c>
    </row>
    <row r="1211" spans="2:65" s="1" customFormat="1" ht="24.15" customHeight="1">
      <c r="B1211" s="32"/>
      <c r="C1211" s="138" t="s">
        <v>2449</v>
      </c>
      <c r="D1211" s="138" t="s">
        <v>352</v>
      </c>
      <c r="E1211" s="139" t="s">
        <v>2450</v>
      </c>
      <c r="F1211" s="140" t="s">
        <v>2451</v>
      </c>
      <c r="G1211" s="141" t="s">
        <v>355</v>
      </c>
      <c r="H1211" s="142">
        <v>3912.8609999999999</v>
      </c>
      <c r="I1211" s="143"/>
      <c r="J1211" s="144">
        <f>ROUND(I1211*H1211,2)</f>
        <v>0</v>
      </c>
      <c r="K1211" s="140" t="s">
        <v>385</v>
      </c>
      <c r="L1211" s="32"/>
      <c r="M1211" s="145" t="s">
        <v>1</v>
      </c>
      <c r="N1211" s="146" t="s">
        <v>41</v>
      </c>
      <c r="P1211" s="147">
        <f>O1211*H1211</f>
        <v>0</v>
      </c>
      <c r="Q1211" s="147">
        <v>7.8159999999999993E-2</v>
      </c>
      <c r="R1211" s="147">
        <f>Q1211*H1211</f>
        <v>305.82921575999995</v>
      </c>
      <c r="S1211" s="147">
        <v>0</v>
      </c>
      <c r="T1211" s="148">
        <f>S1211*H1211</f>
        <v>0</v>
      </c>
      <c r="AR1211" s="149" t="s">
        <v>357</v>
      </c>
      <c r="AT1211" s="149" t="s">
        <v>352</v>
      </c>
      <c r="AU1211" s="149" t="s">
        <v>86</v>
      </c>
      <c r="AY1211" s="17" t="s">
        <v>350</v>
      </c>
      <c r="BE1211" s="150">
        <f>IF(N1211="základní",J1211,0)</f>
        <v>0</v>
      </c>
      <c r="BF1211" s="150">
        <f>IF(N1211="snížená",J1211,0)</f>
        <v>0</v>
      </c>
      <c r="BG1211" s="150">
        <f>IF(N1211="zákl. přenesená",J1211,0)</f>
        <v>0</v>
      </c>
      <c r="BH1211" s="150">
        <f>IF(N1211="sníž. přenesená",J1211,0)</f>
        <v>0</v>
      </c>
      <c r="BI1211" s="150">
        <f>IF(N1211="nulová",J1211,0)</f>
        <v>0</v>
      </c>
      <c r="BJ1211" s="17" t="s">
        <v>84</v>
      </c>
      <c r="BK1211" s="150">
        <f>ROUND(I1211*H1211,2)</f>
        <v>0</v>
      </c>
      <c r="BL1211" s="17" t="s">
        <v>357</v>
      </c>
      <c r="BM1211" s="149" t="s">
        <v>2452</v>
      </c>
    </row>
    <row r="1212" spans="2:65" s="1" customFormat="1" ht="28.8">
      <c r="B1212" s="32"/>
      <c r="D1212" s="151" t="s">
        <v>359</v>
      </c>
      <c r="F1212" s="152" t="s">
        <v>2453</v>
      </c>
      <c r="I1212" s="153"/>
      <c r="L1212" s="32"/>
      <c r="M1212" s="154"/>
      <c r="T1212" s="56"/>
      <c r="AT1212" s="17" t="s">
        <v>359</v>
      </c>
      <c r="AU1212" s="17" t="s">
        <v>86</v>
      </c>
    </row>
    <row r="1213" spans="2:65" s="12" customFormat="1" ht="10.199999999999999">
      <c r="B1213" s="155"/>
      <c r="D1213" s="151" t="s">
        <v>361</v>
      </c>
      <c r="E1213" s="156" t="s">
        <v>1</v>
      </c>
      <c r="F1213" s="157" t="s">
        <v>2454</v>
      </c>
      <c r="H1213" s="158">
        <v>3250.0479999999998</v>
      </c>
      <c r="I1213" s="159"/>
      <c r="L1213" s="155"/>
      <c r="M1213" s="160"/>
      <c r="T1213" s="161"/>
      <c r="AT1213" s="156" t="s">
        <v>361</v>
      </c>
      <c r="AU1213" s="156" t="s">
        <v>86</v>
      </c>
      <c r="AV1213" s="12" t="s">
        <v>86</v>
      </c>
      <c r="AW1213" s="12" t="s">
        <v>32</v>
      </c>
      <c r="AX1213" s="12" t="s">
        <v>76</v>
      </c>
      <c r="AY1213" s="156" t="s">
        <v>350</v>
      </c>
    </row>
    <row r="1214" spans="2:65" s="12" customFormat="1" ht="10.199999999999999">
      <c r="B1214" s="155"/>
      <c r="D1214" s="151" t="s">
        <v>361</v>
      </c>
      <c r="E1214" s="156" t="s">
        <v>1</v>
      </c>
      <c r="F1214" s="157" t="s">
        <v>2455</v>
      </c>
      <c r="H1214" s="158">
        <v>287.17399999999998</v>
      </c>
      <c r="I1214" s="159"/>
      <c r="L1214" s="155"/>
      <c r="M1214" s="160"/>
      <c r="T1214" s="161"/>
      <c r="AT1214" s="156" t="s">
        <v>361</v>
      </c>
      <c r="AU1214" s="156" t="s">
        <v>86</v>
      </c>
      <c r="AV1214" s="12" t="s">
        <v>86</v>
      </c>
      <c r="AW1214" s="12" t="s">
        <v>32</v>
      </c>
      <c r="AX1214" s="12" t="s">
        <v>76</v>
      </c>
      <c r="AY1214" s="156" t="s">
        <v>350</v>
      </c>
    </row>
    <row r="1215" spans="2:65" s="12" customFormat="1" ht="20.399999999999999">
      <c r="B1215" s="155"/>
      <c r="D1215" s="151" t="s">
        <v>361</v>
      </c>
      <c r="E1215" s="156" t="s">
        <v>1</v>
      </c>
      <c r="F1215" s="157" t="s">
        <v>2456</v>
      </c>
      <c r="H1215" s="158">
        <v>375.63900000000001</v>
      </c>
      <c r="I1215" s="159"/>
      <c r="L1215" s="155"/>
      <c r="M1215" s="160"/>
      <c r="T1215" s="161"/>
      <c r="AT1215" s="156" t="s">
        <v>361</v>
      </c>
      <c r="AU1215" s="156" t="s">
        <v>86</v>
      </c>
      <c r="AV1215" s="12" t="s">
        <v>86</v>
      </c>
      <c r="AW1215" s="12" t="s">
        <v>32</v>
      </c>
      <c r="AX1215" s="12" t="s">
        <v>76</v>
      </c>
      <c r="AY1215" s="156" t="s">
        <v>350</v>
      </c>
    </row>
    <row r="1216" spans="2:65" s="13" customFormat="1" ht="10.199999999999999">
      <c r="B1216" s="162"/>
      <c r="D1216" s="151" t="s">
        <v>361</v>
      </c>
      <c r="E1216" s="163" t="s">
        <v>1</v>
      </c>
      <c r="F1216" s="164" t="s">
        <v>364</v>
      </c>
      <c r="H1216" s="165">
        <v>3912.8609999999999</v>
      </c>
      <c r="I1216" s="166"/>
      <c r="L1216" s="162"/>
      <c r="M1216" s="167"/>
      <c r="T1216" s="168"/>
      <c r="AT1216" s="163" t="s">
        <v>361</v>
      </c>
      <c r="AU1216" s="163" t="s">
        <v>86</v>
      </c>
      <c r="AV1216" s="13" t="s">
        <v>357</v>
      </c>
      <c r="AW1216" s="13" t="s">
        <v>32</v>
      </c>
      <c r="AX1216" s="13" t="s">
        <v>84</v>
      </c>
      <c r="AY1216" s="163" t="s">
        <v>350</v>
      </c>
    </row>
    <row r="1217" spans="2:65" s="1" customFormat="1" ht="24.15" customHeight="1">
      <c r="B1217" s="32"/>
      <c r="C1217" s="138" t="s">
        <v>2457</v>
      </c>
      <c r="D1217" s="138" t="s">
        <v>352</v>
      </c>
      <c r="E1217" s="139" t="s">
        <v>2458</v>
      </c>
      <c r="F1217" s="140" t="s">
        <v>2459</v>
      </c>
      <c r="G1217" s="141" t="s">
        <v>355</v>
      </c>
      <c r="H1217" s="142">
        <v>3912.8609999999999</v>
      </c>
      <c r="I1217" s="143"/>
      <c r="J1217" s="144">
        <f>ROUND(I1217*H1217,2)</f>
        <v>0</v>
      </c>
      <c r="K1217" s="140" t="s">
        <v>385</v>
      </c>
      <c r="L1217" s="32"/>
      <c r="M1217" s="145" t="s">
        <v>1</v>
      </c>
      <c r="N1217" s="146" t="s">
        <v>41</v>
      </c>
      <c r="P1217" s="147">
        <f>O1217*H1217</f>
        <v>0</v>
      </c>
      <c r="Q1217" s="147">
        <v>0</v>
      </c>
      <c r="R1217" s="147">
        <f>Q1217*H1217</f>
        <v>0</v>
      </c>
      <c r="S1217" s="147">
        <v>0</v>
      </c>
      <c r="T1217" s="148">
        <f>S1217*H1217</f>
        <v>0</v>
      </c>
      <c r="AR1217" s="149" t="s">
        <v>357</v>
      </c>
      <c r="AT1217" s="149" t="s">
        <v>352</v>
      </c>
      <c r="AU1217" s="149" t="s">
        <v>86</v>
      </c>
      <c r="AY1217" s="17" t="s">
        <v>350</v>
      </c>
      <c r="BE1217" s="150">
        <f>IF(N1217="základní",J1217,0)</f>
        <v>0</v>
      </c>
      <c r="BF1217" s="150">
        <f>IF(N1217="snížená",J1217,0)</f>
        <v>0</v>
      </c>
      <c r="BG1217" s="150">
        <f>IF(N1217="zákl. přenesená",J1217,0)</f>
        <v>0</v>
      </c>
      <c r="BH1217" s="150">
        <f>IF(N1217="sníž. přenesená",J1217,0)</f>
        <v>0</v>
      </c>
      <c r="BI1217" s="150">
        <f>IF(N1217="nulová",J1217,0)</f>
        <v>0</v>
      </c>
      <c r="BJ1217" s="17" t="s">
        <v>84</v>
      </c>
      <c r="BK1217" s="150">
        <f>ROUND(I1217*H1217,2)</f>
        <v>0</v>
      </c>
      <c r="BL1217" s="17" t="s">
        <v>357</v>
      </c>
      <c r="BM1217" s="149" t="s">
        <v>2460</v>
      </c>
    </row>
    <row r="1218" spans="2:65" s="1" customFormat="1" ht="28.8">
      <c r="B1218" s="32"/>
      <c r="D1218" s="151" t="s">
        <v>359</v>
      </c>
      <c r="F1218" s="152" t="s">
        <v>2461</v>
      </c>
      <c r="I1218" s="153"/>
      <c r="L1218" s="32"/>
      <c r="M1218" s="154"/>
      <c r="T1218" s="56"/>
      <c r="AT1218" s="17" t="s">
        <v>359</v>
      </c>
      <c r="AU1218" s="17" t="s">
        <v>86</v>
      </c>
    </row>
    <row r="1219" spans="2:65" s="12" customFormat="1" ht="10.199999999999999">
      <c r="B1219" s="155"/>
      <c r="D1219" s="151" t="s">
        <v>361</v>
      </c>
      <c r="E1219" s="156" t="s">
        <v>1</v>
      </c>
      <c r="F1219" s="157" t="s">
        <v>2454</v>
      </c>
      <c r="H1219" s="158">
        <v>3250.0479999999998</v>
      </c>
      <c r="I1219" s="159"/>
      <c r="L1219" s="155"/>
      <c r="M1219" s="160"/>
      <c r="T1219" s="161"/>
      <c r="AT1219" s="156" t="s">
        <v>361</v>
      </c>
      <c r="AU1219" s="156" t="s">
        <v>86</v>
      </c>
      <c r="AV1219" s="12" t="s">
        <v>86</v>
      </c>
      <c r="AW1219" s="12" t="s">
        <v>32</v>
      </c>
      <c r="AX1219" s="12" t="s">
        <v>76</v>
      </c>
      <c r="AY1219" s="156" t="s">
        <v>350</v>
      </c>
    </row>
    <row r="1220" spans="2:65" s="12" customFormat="1" ht="10.199999999999999">
      <c r="B1220" s="155"/>
      <c r="D1220" s="151" t="s">
        <v>361</v>
      </c>
      <c r="E1220" s="156" t="s">
        <v>1</v>
      </c>
      <c r="F1220" s="157" t="s">
        <v>2455</v>
      </c>
      <c r="H1220" s="158">
        <v>287.17399999999998</v>
      </c>
      <c r="I1220" s="159"/>
      <c r="L1220" s="155"/>
      <c r="M1220" s="160"/>
      <c r="T1220" s="161"/>
      <c r="AT1220" s="156" t="s">
        <v>361</v>
      </c>
      <c r="AU1220" s="156" t="s">
        <v>86</v>
      </c>
      <c r="AV1220" s="12" t="s">
        <v>86</v>
      </c>
      <c r="AW1220" s="12" t="s">
        <v>32</v>
      </c>
      <c r="AX1220" s="12" t="s">
        <v>76</v>
      </c>
      <c r="AY1220" s="156" t="s">
        <v>350</v>
      </c>
    </row>
    <row r="1221" spans="2:65" s="12" customFormat="1" ht="20.399999999999999">
      <c r="B1221" s="155"/>
      <c r="D1221" s="151" t="s">
        <v>361</v>
      </c>
      <c r="E1221" s="156" t="s">
        <v>1</v>
      </c>
      <c r="F1221" s="157" t="s">
        <v>2456</v>
      </c>
      <c r="H1221" s="158">
        <v>375.63900000000001</v>
      </c>
      <c r="I1221" s="159"/>
      <c r="L1221" s="155"/>
      <c r="M1221" s="160"/>
      <c r="T1221" s="161"/>
      <c r="AT1221" s="156" t="s">
        <v>361</v>
      </c>
      <c r="AU1221" s="156" t="s">
        <v>86</v>
      </c>
      <c r="AV1221" s="12" t="s">
        <v>86</v>
      </c>
      <c r="AW1221" s="12" t="s">
        <v>32</v>
      </c>
      <c r="AX1221" s="12" t="s">
        <v>76</v>
      </c>
      <c r="AY1221" s="156" t="s">
        <v>350</v>
      </c>
    </row>
    <row r="1222" spans="2:65" s="13" customFormat="1" ht="10.199999999999999">
      <c r="B1222" s="162"/>
      <c r="D1222" s="151" t="s">
        <v>361</v>
      </c>
      <c r="E1222" s="163" t="s">
        <v>1</v>
      </c>
      <c r="F1222" s="164" t="s">
        <v>364</v>
      </c>
      <c r="H1222" s="165">
        <v>3912.8609999999999</v>
      </c>
      <c r="I1222" s="166"/>
      <c r="L1222" s="162"/>
      <c r="M1222" s="167"/>
      <c r="T1222" s="168"/>
      <c r="AT1222" s="163" t="s">
        <v>361</v>
      </c>
      <c r="AU1222" s="163" t="s">
        <v>86</v>
      </c>
      <c r="AV1222" s="13" t="s">
        <v>357</v>
      </c>
      <c r="AW1222" s="13" t="s">
        <v>32</v>
      </c>
      <c r="AX1222" s="13" t="s">
        <v>84</v>
      </c>
      <c r="AY1222" s="163" t="s">
        <v>350</v>
      </c>
    </row>
    <row r="1223" spans="2:65" s="11" customFormat="1" ht="22.8" customHeight="1">
      <c r="B1223" s="126"/>
      <c r="D1223" s="127" t="s">
        <v>75</v>
      </c>
      <c r="E1223" s="136" t="s">
        <v>870</v>
      </c>
      <c r="F1223" s="136" t="s">
        <v>871</v>
      </c>
      <c r="I1223" s="129"/>
      <c r="J1223" s="137">
        <f>BK1223</f>
        <v>0</v>
      </c>
      <c r="L1223" s="126"/>
      <c r="M1223" s="131"/>
      <c r="P1223" s="132">
        <f>SUM(P1224:P1232)</f>
        <v>0</v>
      </c>
      <c r="R1223" s="132">
        <f>SUM(R1224:R1232)</f>
        <v>0</v>
      </c>
      <c r="T1223" s="133">
        <f>SUM(T1224:T1232)</f>
        <v>0</v>
      </c>
      <c r="AR1223" s="127" t="s">
        <v>84</v>
      </c>
      <c r="AT1223" s="134" t="s">
        <v>75</v>
      </c>
      <c r="AU1223" s="134" t="s">
        <v>84</v>
      </c>
      <c r="AY1223" s="127" t="s">
        <v>350</v>
      </c>
      <c r="BK1223" s="135">
        <f>SUM(BK1224:BK1232)</f>
        <v>0</v>
      </c>
    </row>
    <row r="1224" spans="2:65" s="1" customFormat="1" ht="24.15" customHeight="1">
      <c r="B1224" s="32"/>
      <c r="C1224" s="138" t="s">
        <v>2462</v>
      </c>
      <c r="D1224" s="138" t="s">
        <v>352</v>
      </c>
      <c r="E1224" s="139" t="s">
        <v>873</v>
      </c>
      <c r="F1224" s="140" t="s">
        <v>874</v>
      </c>
      <c r="G1224" s="141" t="s">
        <v>483</v>
      </c>
      <c r="H1224" s="142">
        <v>74.158000000000001</v>
      </c>
      <c r="I1224" s="143"/>
      <c r="J1224" s="144">
        <f>ROUND(I1224*H1224,2)</f>
        <v>0</v>
      </c>
      <c r="K1224" s="140" t="s">
        <v>385</v>
      </c>
      <c r="L1224" s="32"/>
      <c r="M1224" s="145" t="s">
        <v>1</v>
      </c>
      <c r="N1224" s="146" t="s">
        <v>41</v>
      </c>
      <c r="P1224" s="147">
        <f>O1224*H1224</f>
        <v>0</v>
      </c>
      <c r="Q1224" s="147">
        <v>0</v>
      </c>
      <c r="R1224" s="147">
        <f>Q1224*H1224</f>
        <v>0</v>
      </c>
      <c r="S1224" s="147">
        <v>0</v>
      </c>
      <c r="T1224" s="148">
        <f>S1224*H1224</f>
        <v>0</v>
      </c>
      <c r="AR1224" s="149" t="s">
        <v>357</v>
      </c>
      <c r="AT1224" s="149" t="s">
        <v>352</v>
      </c>
      <c r="AU1224" s="149" t="s">
        <v>86</v>
      </c>
      <c r="AY1224" s="17" t="s">
        <v>350</v>
      </c>
      <c r="BE1224" s="150">
        <f>IF(N1224="základní",J1224,0)</f>
        <v>0</v>
      </c>
      <c r="BF1224" s="150">
        <f>IF(N1224="snížená",J1224,0)</f>
        <v>0</v>
      </c>
      <c r="BG1224" s="150">
        <f>IF(N1224="zákl. přenesená",J1224,0)</f>
        <v>0</v>
      </c>
      <c r="BH1224" s="150">
        <f>IF(N1224="sníž. přenesená",J1224,0)</f>
        <v>0</v>
      </c>
      <c r="BI1224" s="150">
        <f>IF(N1224="nulová",J1224,0)</f>
        <v>0</v>
      </c>
      <c r="BJ1224" s="17" t="s">
        <v>84</v>
      </c>
      <c r="BK1224" s="150">
        <f>ROUND(I1224*H1224,2)</f>
        <v>0</v>
      </c>
      <c r="BL1224" s="17" t="s">
        <v>357</v>
      </c>
      <c r="BM1224" s="149" t="s">
        <v>2463</v>
      </c>
    </row>
    <row r="1225" spans="2:65" s="1" customFormat="1" ht="19.2">
      <c r="B1225" s="32"/>
      <c r="D1225" s="151" t="s">
        <v>359</v>
      </c>
      <c r="F1225" s="152" t="s">
        <v>876</v>
      </c>
      <c r="I1225" s="153"/>
      <c r="L1225" s="32"/>
      <c r="M1225" s="154"/>
      <c r="T1225" s="56"/>
      <c r="AT1225" s="17" t="s">
        <v>359</v>
      </c>
      <c r="AU1225" s="17" t="s">
        <v>86</v>
      </c>
    </row>
    <row r="1226" spans="2:65" s="1" customFormat="1" ht="24.15" customHeight="1">
      <c r="B1226" s="32"/>
      <c r="C1226" s="138" t="s">
        <v>2464</v>
      </c>
      <c r="D1226" s="138" t="s">
        <v>352</v>
      </c>
      <c r="E1226" s="139" t="s">
        <v>878</v>
      </c>
      <c r="F1226" s="140" t="s">
        <v>879</v>
      </c>
      <c r="G1226" s="141" t="s">
        <v>483</v>
      </c>
      <c r="H1226" s="142">
        <v>74.158000000000001</v>
      </c>
      <c r="I1226" s="143"/>
      <c r="J1226" s="144">
        <f>ROUND(I1226*H1226,2)</f>
        <v>0</v>
      </c>
      <c r="K1226" s="140" t="s">
        <v>356</v>
      </c>
      <c r="L1226" s="32"/>
      <c r="M1226" s="145" t="s">
        <v>1</v>
      </c>
      <c r="N1226" s="146" t="s">
        <v>41</v>
      </c>
      <c r="P1226" s="147">
        <f>O1226*H1226</f>
        <v>0</v>
      </c>
      <c r="Q1226" s="147">
        <v>0</v>
      </c>
      <c r="R1226" s="147">
        <f>Q1226*H1226</f>
        <v>0</v>
      </c>
      <c r="S1226" s="147">
        <v>0</v>
      </c>
      <c r="T1226" s="148">
        <f>S1226*H1226</f>
        <v>0</v>
      </c>
      <c r="AR1226" s="149" t="s">
        <v>357</v>
      </c>
      <c r="AT1226" s="149" t="s">
        <v>352</v>
      </c>
      <c r="AU1226" s="149" t="s">
        <v>86</v>
      </c>
      <c r="AY1226" s="17" t="s">
        <v>350</v>
      </c>
      <c r="BE1226" s="150">
        <f>IF(N1226="základní",J1226,0)</f>
        <v>0</v>
      </c>
      <c r="BF1226" s="150">
        <f>IF(N1226="snížená",J1226,0)</f>
        <v>0</v>
      </c>
      <c r="BG1226" s="150">
        <f>IF(N1226="zákl. přenesená",J1226,0)</f>
        <v>0</v>
      </c>
      <c r="BH1226" s="150">
        <f>IF(N1226="sníž. přenesená",J1226,0)</f>
        <v>0</v>
      </c>
      <c r="BI1226" s="150">
        <f>IF(N1226="nulová",J1226,0)</f>
        <v>0</v>
      </c>
      <c r="BJ1226" s="17" t="s">
        <v>84</v>
      </c>
      <c r="BK1226" s="150">
        <f>ROUND(I1226*H1226,2)</f>
        <v>0</v>
      </c>
      <c r="BL1226" s="17" t="s">
        <v>357</v>
      </c>
      <c r="BM1226" s="149" t="s">
        <v>2465</v>
      </c>
    </row>
    <row r="1227" spans="2:65" s="1" customFormat="1" ht="19.2">
      <c r="B1227" s="32"/>
      <c r="D1227" s="151" t="s">
        <v>359</v>
      </c>
      <c r="F1227" s="152" t="s">
        <v>881</v>
      </c>
      <c r="I1227" s="153"/>
      <c r="L1227" s="32"/>
      <c r="M1227" s="154"/>
      <c r="T1227" s="56"/>
      <c r="AT1227" s="17" t="s">
        <v>359</v>
      </c>
      <c r="AU1227" s="17" t="s">
        <v>86</v>
      </c>
    </row>
    <row r="1228" spans="2:65" s="1" customFormat="1" ht="24.15" customHeight="1">
      <c r="B1228" s="32"/>
      <c r="C1228" s="138" t="s">
        <v>2466</v>
      </c>
      <c r="D1228" s="138" t="s">
        <v>352</v>
      </c>
      <c r="E1228" s="139" t="s">
        <v>883</v>
      </c>
      <c r="F1228" s="140" t="s">
        <v>884</v>
      </c>
      <c r="G1228" s="141" t="s">
        <v>483</v>
      </c>
      <c r="H1228" s="142">
        <v>296.63200000000001</v>
      </c>
      <c r="I1228" s="143"/>
      <c r="J1228" s="144">
        <f>ROUND(I1228*H1228,2)</f>
        <v>0</v>
      </c>
      <c r="K1228" s="140" t="s">
        <v>356</v>
      </c>
      <c r="L1228" s="32"/>
      <c r="M1228" s="145" t="s">
        <v>1</v>
      </c>
      <c r="N1228" s="146" t="s">
        <v>41</v>
      </c>
      <c r="P1228" s="147">
        <f>O1228*H1228</f>
        <v>0</v>
      </c>
      <c r="Q1228" s="147">
        <v>0</v>
      </c>
      <c r="R1228" s="147">
        <f>Q1228*H1228</f>
        <v>0</v>
      </c>
      <c r="S1228" s="147">
        <v>0</v>
      </c>
      <c r="T1228" s="148">
        <f>S1228*H1228</f>
        <v>0</v>
      </c>
      <c r="AR1228" s="149" t="s">
        <v>357</v>
      </c>
      <c r="AT1228" s="149" t="s">
        <v>352</v>
      </c>
      <c r="AU1228" s="149" t="s">
        <v>86</v>
      </c>
      <c r="AY1228" s="17" t="s">
        <v>350</v>
      </c>
      <c r="BE1228" s="150">
        <f>IF(N1228="základní",J1228,0)</f>
        <v>0</v>
      </c>
      <c r="BF1228" s="150">
        <f>IF(N1228="snížená",J1228,0)</f>
        <v>0</v>
      </c>
      <c r="BG1228" s="150">
        <f>IF(N1228="zákl. přenesená",J1228,0)</f>
        <v>0</v>
      </c>
      <c r="BH1228" s="150">
        <f>IF(N1228="sníž. přenesená",J1228,0)</f>
        <v>0</v>
      </c>
      <c r="BI1228" s="150">
        <f>IF(N1228="nulová",J1228,0)</f>
        <v>0</v>
      </c>
      <c r="BJ1228" s="17" t="s">
        <v>84</v>
      </c>
      <c r="BK1228" s="150">
        <f>ROUND(I1228*H1228,2)</f>
        <v>0</v>
      </c>
      <c r="BL1228" s="17" t="s">
        <v>357</v>
      </c>
      <c r="BM1228" s="149" t="s">
        <v>2467</v>
      </c>
    </row>
    <row r="1229" spans="2:65" s="1" customFormat="1" ht="28.8">
      <c r="B1229" s="32"/>
      <c r="D1229" s="151" t="s">
        <v>359</v>
      </c>
      <c r="F1229" s="152" t="s">
        <v>886</v>
      </c>
      <c r="I1229" s="153"/>
      <c r="L1229" s="32"/>
      <c r="M1229" s="154"/>
      <c r="T1229" s="56"/>
      <c r="AT1229" s="17" t="s">
        <v>359</v>
      </c>
      <c r="AU1229" s="17" t="s">
        <v>86</v>
      </c>
    </row>
    <row r="1230" spans="2:65" s="12" customFormat="1" ht="10.199999999999999">
      <c r="B1230" s="155"/>
      <c r="D1230" s="151" t="s">
        <v>361</v>
      </c>
      <c r="F1230" s="157" t="s">
        <v>2468</v>
      </c>
      <c r="H1230" s="158">
        <v>296.63200000000001</v>
      </c>
      <c r="I1230" s="159"/>
      <c r="L1230" s="155"/>
      <c r="M1230" s="160"/>
      <c r="T1230" s="161"/>
      <c r="AT1230" s="156" t="s">
        <v>361</v>
      </c>
      <c r="AU1230" s="156" t="s">
        <v>86</v>
      </c>
      <c r="AV1230" s="12" t="s">
        <v>86</v>
      </c>
      <c r="AW1230" s="12" t="s">
        <v>4</v>
      </c>
      <c r="AX1230" s="12" t="s">
        <v>84</v>
      </c>
      <c r="AY1230" s="156" t="s">
        <v>350</v>
      </c>
    </row>
    <row r="1231" spans="2:65" s="1" customFormat="1" ht="44.25" customHeight="1">
      <c r="B1231" s="32"/>
      <c r="C1231" s="138" t="s">
        <v>2469</v>
      </c>
      <c r="D1231" s="138" t="s">
        <v>352</v>
      </c>
      <c r="E1231" s="139" t="s">
        <v>895</v>
      </c>
      <c r="F1231" s="140" t="s">
        <v>896</v>
      </c>
      <c r="G1231" s="141" t="s">
        <v>483</v>
      </c>
      <c r="H1231" s="142">
        <v>74.159000000000006</v>
      </c>
      <c r="I1231" s="143"/>
      <c r="J1231" s="144">
        <f>ROUND(I1231*H1231,2)</f>
        <v>0</v>
      </c>
      <c r="K1231" s="140" t="s">
        <v>356</v>
      </c>
      <c r="L1231" s="32"/>
      <c r="M1231" s="145" t="s">
        <v>1</v>
      </c>
      <c r="N1231" s="146" t="s">
        <v>41</v>
      </c>
      <c r="P1231" s="147">
        <f>O1231*H1231</f>
        <v>0</v>
      </c>
      <c r="Q1231" s="147">
        <v>0</v>
      </c>
      <c r="R1231" s="147">
        <f>Q1231*H1231</f>
        <v>0</v>
      </c>
      <c r="S1231" s="147">
        <v>0</v>
      </c>
      <c r="T1231" s="148">
        <f>S1231*H1231</f>
        <v>0</v>
      </c>
      <c r="AR1231" s="149" t="s">
        <v>357</v>
      </c>
      <c r="AT1231" s="149" t="s">
        <v>352</v>
      </c>
      <c r="AU1231" s="149" t="s">
        <v>86</v>
      </c>
      <c r="AY1231" s="17" t="s">
        <v>350</v>
      </c>
      <c r="BE1231" s="150">
        <f>IF(N1231="základní",J1231,0)</f>
        <v>0</v>
      </c>
      <c r="BF1231" s="150">
        <f>IF(N1231="snížená",J1231,0)</f>
        <v>0</v>
      </c>
      <c r="BG1231" s="150">
        <f>IF(N1231="zákl. přenesená",J1231,0)</f>
        <v>0</v>
      </c>
      <c r="BH1231" s="150">
        <f>IF(N1231="sníž. přenesená",J1231,0)</f>
        <v>0</v>
      </c>
      <c r="BI1231" s="150">
        <f>IF(N1231="nulová",J1231,0)</f>
        <v>0</v>
      </c>
      <c r="BJ1231" s="17" t="s">
        <v>84</v>
      </c>
      <c r="BK1231" s="150">
        <f>ROUND(I1231*H1231,2)</f>
        <v>0</v>
      </c>
      <c r="BL1231" s="17" t="s">
        <v>357</v>
      </c>
      <c r="BM1231" s="149" t="s">
        <v>2470</v>
      </c>
    </row>
    <row r="1232" spans="2:65" s="1" customFormat="1" ht="28.8">
      <c r="B1232" s="32"/>
      <c r="D1232" s="151" t="s">
        <v>359</v>
      </c>
      <c r="F1232" s="152" t="s">
        <v>898</v>
      </c>
      <c r="I1232" s="153"/>
      <c r="L1232" s="32"/>
      <c r="M1232" s="154"/>
      <c r="T1232" s="56"/>
      <c r="AT1232" s="17" t="s">
        <v>359</v>
      </c>
      <c r="AU1232" s="17" t="s">
        <v>86</v>
      </c>
    </row>
    <row r="1233" spans="2:65" s="11" customFormat="1" ht="22.8" customHeight="1">
      <c r="B1233" s="126"/>
      <c r="D1233" s="127" t="s">
        <v>75</v>
      </c>
      <c r="E1233" s="136" t="s">
        <v>900</v>
      </c>
      <c r="F1233" s="136" t="s">
        <v>901</v>
      </c>
      <c r="I1233" s="129"/>
      <c r="J1233" s="137">
        <f>BK1233</f>
        <v>0</v>
      </c>
      <c r="L1233" s="126"/>
      <c r="M1233" s="131"/>
      <c r="P1233" s="132">
        <f>SUM(P1234:P1235)</f>
        <v>0</v>
      </c>
      <c r="R1233" s="132">
        <f>SUM(R1234:R1235)</f>
        <v>0</v>
      </c>
      <c r="T1233" s="133">
        <f>SUM(T1234:T1235)</f>
        <v>0</v>
      </c>
      <c r="AR1233" s="127" t="s">
        <v>84</v>
      </c>
      <c r="AT1233" s="134" t="s">
        <v>75</v>
      </c>
      <c r="AU1233" s="134" t="s">
        <v>84</v>
      </c>
      <c r="AY1233" s="127" t="s">
        <v>350</v>
      </c>
      <c r="BK1233" s="135">
        <f>SUM(BK1234:BK1235)</f>
        <v>0</v>
      </c>
    </row>
    <row r="1234" spans="2:65" s="1" customFormat="1" ht="21.75" customHeight="1">
      <c r="B1234" s="32"/>
      <c r="C1234" s="138" t="s">
        <v>2471</v>
      </c>
      <c r="D1234" s="138" t="s">
        <v>352</v>
      </c>
      <c r="E1234" s="139" t="s">
        <v>903</v>
      </c>
      <c r="F1234" s="140" t="s">
        <v>904</v>
      </c>
      <c r="G1234" s="141" t="s">
        <v>483</v>
      </c>
      <c r="H1234" s="142">
        <v>2516.712</v>
      </c>
      <c r="I1234" s="143"/>
      <c r="J1234" s="144">
        <f>ROUND(I1234*H1234,2)</f>
        <v>0</v>
      </c>
      <c r="K1234" s="140" t="s">
        <v>385</v>
      </c>
      <c r="L1234" s="32"/>
      <c r="M1234" s="145" t="s">
        <v>1</v>
      </c>
      <c r="N1234" s="146" t="s">
        <v>41</v>
      </c>
      <c r="P1234" s="147">
        <f>O1234*H1234</f>
        <v>0</v>
      </c>
      <c r="Q1234" s="147">
        <v>0</v>
      </c>
      <c r="R1234" s="147">
        <f>Q1234*H1234</f>
        <v>0</v>
      </c>
      <c r="S1234" s="147">
        <v>0</v>
      </c>
      <c r="T1234" s="148">
        <f>S1234*H1234</f>
        <v>0</v>
      </c>
      <c r="AR1234" s="149" t="s">
        <v>357</v>
      </c>
      <c r="AT1234" s="149" t="s">
        <v>352</v>
      </c>
      <c r="AU1234" s="149" t="s">
        <v>86</v>
      </c>
      <c r="AY1234" s="17" t="s">
        <v>350</v>
      </c>
      <c r="BE1234" s="150">
        <f>IF(N1234="základní",J1234,0)</f>
        <v>0</v>
      </c>
      <c r="BF1234" s="150">
        <f>IF(N1234="snížená",J1234,0)</f>
        <v>0</v>
      </c>
      <c r="BG1234" s="150">
        <f>IF(N1234="zákl. přenesená",J1234,0)</f>
        <v>0</v>
      </c>
      <c r="BH1234" s="150">
        <f>IF(N1234="sníž. přenesená",J1234,0)</f>
        <v>0</v>
      </c>
      <c r="BI1234" s="150">
        <f>IF(N1234="nulová",J1234,0)</f>
        <v>0</v>
      </c>
      <c r="BJ1234" s="17" t="s">
        <v>84</v>
      </c>
      <c r="BK1234" s="150">
        <f>ROUND(I1234*H1234,2)</f>
        <v>0</v>
      </c>
      <c r="BL1234" s="17" t="s">
        <v>357</v>
      </c>
      <c r="BM1234" s="149" t="s">
        <v>2472</v>
      </c>
    </row>
    <row r="1235" spans="2:65" s="1" customFormat="1" ht="38.4">
      <c r="B1235" s="32"/>
      <c r="D1235" s="151" t="s">
        <v>359</v>
      </c>
      <c r="F1235" s="152" t="s">
        <v>906</v>
      </c>
      <c r="I1235" s="153"/>
      <c r="L1235" s="32"/>
      <c r="M1235" s="154"/>
      <c r="T1235" s="56"/>
      <c r="AT1235" s="17" t="s">
        <v>359</v>
      </c>
      <c r="AU1235" s="17" t="s">
        <v>86</v>
      </c>
    </row>
    <row r="1236" spans="2:65" s="11" customFormat="1" ht="25.95" customHeight="1">
      <c r="B1236" s="126"/>
      <c r="D1236" s="127" t="s">
        <v>75</v>
      </c>
      <c r="E1236" s="128" t="s">
        <v>907</v>
      </c>
      <c r="F1236" s="128" t="s">
        <v>908</v>
      </c>
      <c r="I1236" s="129"/>
      <c r="J1236" s="130">
        <f>BK1236</f>
        <v>0</v>
      </c>
      <c r="L1236" s="126"/>
      <c r="M1236" s="131"/>
      <c r="P1236" s="132">
        <f>P1237+P1264+P1367+P1378+P1690+P1886+P1954+P1991+P3026+P3103+P3133+P3169+P3182+P3210+P3379+P3398+P3437</f>
        <v>0</v>
      </c>
      <c r="R1236" s="132">
        <f>R1237+R1264+R1367+R1378+R1690+R1886+R1954+R1991+R3026+R3103+R3133+R3169+R3182+R3210+R3379+R3398+R3437</f>
        <v>1148.8154983600002</v>
      </c>
      <c r="T1236" s="133">
        <f>T1237+T1264+T1367+T1378+T1690+T1886+T1954+T1991+T3026+T3103+T3133+T3169+T3182+T3210+T3379+T3398+T3437</f>
        <v>9.5999999999999992E-3</v>
      </c>
      <c r="AR1236" s="127" t="s">
        <v>86</v>
      </c>
      <c r="AT1236" s="134" t="s">
        <v>75</v>
      </c>
      <c r="AU1236" s="134" t="s">
        <v>76</v>
      </c>
      <c r="AY1236" s="127" t="s">
        <v>350</v>
      </c>
      <c r="BK1236" s="135">
        <f>BK1237+BK1264+BK1367+BK1378+BK1690+BK1886+BK1954+BK1991+BK3026+BK3103+BK3133+BK3169+BK3182+BK3210+BK3379+BK3398+BK3437</f>
        <v>0</v>
      </c>
    </row>
    <row r="1237" spans="2:65" s="11" customFormat="1" ht="22.8" customHeight="1">
      <c r="B1237" s="126"/>
      <c r="D1237" s="127" t="s">
        <v>75</v>
      </c>
      <c r="E1237" s="136" t="s">
        <v>2473</v>
      </c>
      <c r="F1237" s="136" t="s">
        <v>2474</v>
      </c>
      <c r="I1237" s="129"/>
      <c r="J1237" s="137">
        <f>BK1237</f>
        <v>0</v>
      </c>
      <c r="L1237" s="126"/>
      <c r="M1237" s="131"/>
      <c r="P1237" s="132">
        <f>SUM(P1238:P1263)</f>
        <v>0</v>
      </c>
      <c r="R1237" s="132">
        <f>SUM(R1238:R1263)</f>
        <v>5.99385616</v>
      </c>
      <c r="T1237" s="133">
        <f>SUM(T1238:T1263)</f>
        <v>0</v>
      </c>
      <c r="AR1237" s="127" t="s">
        <v>86</v>
      </c>
      <c r="AT1237" s="134" t="s">
        <v>75</v>
      </c>
      <c r="AU1237" s="134" t="s">
        <v>84</v>
      </c>
      <c r="AY1237" s="127" t="s">
        <v>350</v>
      </c>
      <c r="BK1237" s="135">
        <f>SUM(BK1238:BK1263)</f>
        <v>0</v>
      </c>
    </row>
    <row r="1238" spans="2:65" s="1" customFormat="1" ht="24.15" customHeight="1">
      <c r="B1238" s="32"/>
      <c r="C1238" s="138" t="s">
        <v>2475</v>
      </c>
      <c r="D1238" s="138" t="s">
        <v>352</v>
      </c>
      <c r="E1238" s="139" t="s">
        <v>2476</v>
      </c>
      <c r="F1238" s="140" t="s">
        <v>2477</v>
      </c>
      <c r="G1238" s="141" t="s">
        <v>355</v>
      </c>
      <c r="H1238" s="142">
        <v>883.49</v>
      </c>
      <c r="I1238" s="143"/>
      <c r="J1238" s="144">
        <f>ROUND(I1238*H1238,2)</f>
        <v>0</v>
      </c>
      <c r="K1238" s="140" t="s">
        <v>356</v>
      </c>
      <c r="L1238" s="32"/>
      <c r="M1238" s="145" t="s">
        <v>1</v>
      </c>
      <c r="N1238" s="146" t="s">
        <v>41</v>
      </c>
      <c r="P1238" s="147">
        <f>O1238*H1238</f>
        <v>0</v>
      </c>
      <c r="Q1238" s="147">
        <v>4.0000000000000002E-4</v>
      </c>
      <c r="R1238" s="147">
        <f>Q1238*H1238</f>
        <v>0.35339600000000004</v>
      </c>
      <c r="S1238" s="147">
        <v>0</v>
      </c>
      <c r="T1238" s="148">
        <f>S1238*H1238</f>
        <v>0</v>
      </c>
      <c r="AR1238" s="149" t="s">
        <v>530</v>
      </c>
      <c r="AT1238" s="149" t="s">
        <v>352</v>
      </c>
      <c r="AU1238" s="149" t="s">
        <v>86</v>
      </c>
      <c r="AY1238" s="17" t="s">
        <v>350</v>
      </c>
      <c r="BE1238" s="150">
        <f>IF(N1238="základní",J1238,0)</f>
        <v>0</v>
      </c>
      <c r="BF1238" s="150">
        <f>IF(N1238="snížená",J1238,0)</f>
        <v>0</v>
      </c>
      <c r="BG1238" s="150">
        <f>IF(N1238="zákl. přenesená",J1238,0)</f>
        <v>0</v>
      </c>
      <c r="BH1238" s="150">
        <f>IF(N1238="sníž. přenesená",J1238,0)</f>
        <v>0</v>
      </c>
      <c r="BI1238" s="150">
        <f>IF(N1238="nulová",J1238,0)</f>
        <v>0</v>
      </c>
      <c r="BJ1238" s="17" t="s">
        <v>84</v>
      </c>
      <c r="BK1238" s="150">
        <f>ROUND(I1238*H1238,2)</f>
        <v>0</v>
      </c>
      <c r="BL1238" s="17" t="s">
        <v>530</v>
      </c>
      <c r="BM1238" s="149" t="s">
        <v>2478</v>
      </c>
    </row>
    <row r="1239" spans="2:65" s="1" customFormat="1" ht="19.2">
      <c r="B1239" s="32"/>
      <c r="D1239" s="151" t="s">
        <v>359</v>
      </c>
      <c r="F1239" s="152" t="s">
        <v>2479</v>
      </c>
      <c r="I1239" s="153"/>
      <c r="L1239" s="32"/>
      <c r="M1239" s="154"/>
      <c r="T1239" s="56"/>
      <c r="AT1239" s="17" t="s">
        <v>359</v>
      </c>
      <c r="AU1239" s="17" t="s">
        <v>86</v>
      </c>
    </row>
    <row r="1240" spans="2:65" s="12" customFormat="1" ht="10.199999999999999">
      <c r="B1240" s="155"/>
      <c r="D1240" s="151" t="s">
        <v>361</v>
      </c>
      <c r="E1240" s="156" t="s">
        <v>1</v>
      </c>
      <c r="F1240" s="157" t="s">
        <v>2272</v>
      </c>
      <c r="H1240" s="158">
        <v>110.54</v>
      </c>
      <c r="I1240" s="159"/>
      <c r="L1240" s="155"/>
      <c r="M1240" s="160"/>
      <c r="T1240" s="161"/>
      <c r="AT1240" s="156" t="s">
        <v>361</v>
      </c>
      <c r="AU1240" s="156" t="s">
        <v>86</v>
      </c>
      <c r="AV1240" s="12" t="s">
        <v>86</v>
      </c>
      <c r="AW1240" s="12" t="s">
        <v>32</v>
      </c>
      <c r="AX1240" s="12" t="s">
        <v>76</v>
      </c>
      <c r="AY1240" s="156" t="s">
        <v>350</v>
      </c>
    </row>
    <row r="1241" spans="2:65" s="12" customFormat="1" ht="20.399999999999999">
      <c r="B1241" s="155"/>
      <c r="D1241" s="151" t="s">
        <v>361</v>
      </c>
      <c r="E1241" s="156" t="s">
        <v>1</v>
      </c>
      <c r="F1241" s="157" t="s">
        <v>2273</v>
      </c>
      <c r="H1241" s="158">
        <v>529.02</v>
      </c>
      <c r="I1241" s="159"/>
      <c r="L1241" s="155"/>
      <c r="M1241" s="160"/>
      <c r="T1241" s="161"/>
      <c r="AT1241" s="156" t="s">
        <v>361</v>
      </c>
      <c r="AU1241" s="156" t="s">
        <v>86</v>
      </c>
      <c r="AV1241" s="12" t="s">
        <v>86</v>
      </c>
      <c r="AW1241" s="12" t="s">
        <v>32</v>
      </c>
      <c r="AX1241" s="12" t="s">
        <v>76</v>
      </c>
      <c r="AY1241" s="156" t="s">
        <v>350</v>
      </c>
    </row>
    <row r="1242" spans="2:65" s="12" customFormat="1" ht="20.399999999999999">
      <c r="B1242" s="155"/>
      <c r="D1242" s="151" t="s">
        <v>361</v>
      </c>
      <c r="E1242" s="156" t="s">
        <v>1</v>
      </c>
      <c r="F1242" s="157" t="s">
        <v>2065</v>
      </c>
      <c r="H1242" s="158">
        <v>138.16</v>
      </c>
      <c r="I1242" s="159"/>
      <c r="L1242" s="155"/>
      <c r="M1242" s="160"/>
      <c r="T1242" s="161"/>
      <c r="AT1242" s="156" t="s">
        <v>361</v>
      </c>
      <c r="AU1242" s="156" t="s">
        <v>86</v>
      </c>
      <c r="AV1242" s="12" t="s">
        <v>86</v>
      </c>
      <c r="AW1242" s="12" t="s">
        <v>32</v>
      </c>
      <c r="AX1242" s="12" t="s">
        <v>76</v>
      </c>
      <c r="AY1242" s="156" t="s">
        <v>350</v>
      </c>
    </row>
    <row r="1243" spans="2:65" s="12" customFormat="1" ht="10.199999999999999">
      <c r="B1243" s="155"/>
      <c r="D1243" s="151" t="s">
        <v>361</v>
      </c>
      <c r="E1243" s="156" t="s">
        <v>1</v>
      </c>
      <c r="F1243" s="157" t="s">
        <v>2274</v>
      </c>
      <c r="H1243" s="158">
        <v>53.22</v>
      </c>
      <c r="I1243" s="159"/>
      <c r="L1243" s="155"/>
      <c r="M1243" s="160"/>
      <c r="T1243" s="161"/>
      <c r="AT1243" s="156" t="s">
        <v>361</v>
      </c>
      <c r="AU1243" s="156" t="s">
        <v>86</v>
      </c>
      <c r="AV1243" s="12" t="s">
        <v>86</v>
      </c>
      <c r="AW1243" s="12" t="s">
        <v>32</v>
      </c>
      <c r="AX1243" s="12" t="s">
        <v>76</v>
      </c>
      <c r="AY1243" s="156" t="s">
        <v>350</v>
      </c>
    </row>
    <row r="1244" spans="2:65" s="12" customFormat="1" ht="10.199999999999999">
      <c r="B1244" s="155"/>
      <c r="D1244" s="151" t="s">
        <v>361</v>
      </c>
      <c r="E1244" s="156" t="s">
        <v>1</v>
      </c>
      <c r="F1244" s="157" t="s">
        <v>2277</v>
      </c>
      <c r="H1244" s="158">
        <v>27.76</v>
      </c>
      <c r="I1244" s="159"/>
      <c r="L1244" s="155"/>
      <c r="M1244" s="160"/>
      <c r="T1244" s="161"/>
      <c r="AT1244" s="156" t="s">
        <v>361</v>
      </c>
      <c r="AU1244" s="156" t="s">
        <v>86</v>
      </c>
      <c r="AV1244" s="12" t="s">
        <v>86</v>
      </c>
      <c r="AW1244" s="12" t="s">
        <v>32</v>
      </c>
      <c r="AX1244" s="12" t="s">
        <v>76</v>
      </c>
      <c r="AY1244" s="156" t="s">
        <v>350</v>
      </c>
    </row>
    <row r="1245" spans="2:65" s="12" customFormat="1" ht="20.399999999999999">
      <c r="B1245" s="155"/>
      <c r="D1245" s="151" t="s">
        <v>361</v>
      </c>
      <c r="E1245" s="156" t="s">
        <v>1</v>
      </c>
      <c r="F1245" s="157" t="s">
        <v>2278</v>
      </c>
      <c r="H1245" s="158">
        <v>19.350000000000001</v>
      </c>
      <c r="I1245" s="159"/>
      <c r="L1245" s="155"/>
      <c r="M1245" s="160"/>
      <c r="T1245" s="161"/>
      <c r="AT1245" s="156" t="s">
        <v>361</v>
      </c>
      <c r="AU1245" s="156" t="s">
        <v>86</v>
      </c>
      <c r="AV1245" s="12" t="s">
        <v>86</v>
      </c>
      <c r="AW1245" s="12" t="s">
        <v>32</v>
      </c>
      <c r="AX1245" s="12" t="s">
        <v>76</v>
      </c>
      <c r="AY1245" s="156" t="s">
        <v>350</v>
      </c>
    </row>
    <row r="1246" spans="2:65" s="12" customFormat="1" ht="10.199999999999999">
      <c r="B1246" s="155"/>
      <c r="D1246" s="151" t="s">
        <v>361</v>
      </c>
      <c r="E1246" s="156" t="s">
        <v>1</v>
      </c>
      <c r="F1246" s="157" t="s">
        <v>2480</v>
      </c>
      <c r="H1246" s="158">
        <v>5.44</v>
      </c>
      <c r="I1246" s="159"/>
      <c r="L1246" s="155"/>
      <c r="M1246" s="160"/>
      <c r="T1246" s="161"/>
      <c r="AT1246" s="156" t="s">
        <v>361</v>
      </c>
      <c r="AU1246" s="156" t="s">
        <v>86</v>
      </c>
      <c r="AV1246" s="12" t="s">
        <v>86</v>
      </c>
      <c r="AW1246" s="12" t="s">
        <v>32</v>
      </c>
      <c r="AX1246" s="12" t="s">
        <v>76</v>
      </c>
      <c r="AY1246" s="156" t="s">
        <v>350</v>
      </c>
    </row>
    <row r="1247" spans="2:65" s="13" customFormat="1" ht="10.199999999999999">
      <c r="B1247" s="162"/>
      <c r="D1247" s="151" t="s">
        <v>361</v>
      </c>
      <c r="E1247" s="163" t="s">
        <v>1</v>
      </c>
      <c r="F1247" s="164" t="s">
        <v>364</v>
      </c>
      <c r="H1247" s="165">
        <v>883.49</v>
      </c>
      <c r="I1247" s="166"/>
      <c r="L1247" s="162"/>
      <c r="M1247" s="167"/>
      <c r="T1247" s="168"/>
      <c r="AT1247" s="163" t="s">
        <v>361</v>
      </c>
      <c r="AU1247" s="163" t="s">
        <v>86</v>
      </c>
      <c r="AV1247" s="13" t="s">
        <v>357</v>
      </c>
      <c r="AW1247" s="13" t="s">
        <v>32</v>
      </c>
      <c r="AX1247" s="13" t="s">
        <v>84</v>
      </c>
      <c r="AY1247" s="163" t="s">
        <v>350</v>
      </c>
    </row>
    <row r="1248" spans="2:65" s="1" customFormat="1" ht="44.25" customHeight="1">
      <c r="B1248" s="32"/>
      <c r="C1248" s="187" t="s">
        <v>2481</v>
      </c>
      <c r="D1248" s="187" t="s">
        <v>1347</v>
      </c>
      <c r="E1248" s="188" t="s">
        <v>2482</v>
      </c>
      <c r="F1248" s="189" t="s">
        <v>2483</v>
      </c>
      <c r="G1248" s="190" t="s">
        <v>355</v>
      </c>
      <c r="H1248" s="191">
        <v>1029.7080000000001</v>
      </c>
      <c r="I1248" s="192"/>
      <c r="J1248" s="193">
        <f>ROUND(I1248*H1248,2)</f>
        <v>0</v>
      </c>
      <c r="K1248" s="189" t="s">
        <v>356</v>
      </c>
      <c r="L1248" s="194"/>
      <c r="M1248" s="195" t="s">
        <v>1</v>
      </c>
      <c r="N1248" s="196" t="s">
        <v>41</v>
      </c>
      <c r="P1248" s="147">
        <f>O1248*H1248</f>
        <v>0</v>
      </c>
      <c r="Q1248" s="147">
        <v>5.4000000000000003E-3</v>
      </c>
      <c r="R1248" s="147">
        <f>Q1248*H1248</f>
        <v>5.5604232000000007</v>
      </c>
      <c r="S1248" s="147">
        <v>0</v>
      </c>
      <c r="T1248" s="148">
        <f>S1248*H1248</f>
        <v>0</v>
      </c>
      <c r="AR1248" s="149" t="s">
        <v>695</v>
      </c>
      <c r="AT1248" s="149" t="s">
        <v>1347</v>
      </c>
      <c r="AU1248" s="149" t="s">
        <v>86</v>
      </c>
      <c r="AY1248" s="17" t="s">
        <v>350</v>
      </c>
      <c r="BE1248" s="150">
        <f>IF(N1248="základní",J1248,0)</f>
        <v>0</v>
      </c>
      <c r="BF1248" s="150">
        <f>IF(N1248="snížená",J1248,0)</f>
        <v>0</v>
      </c>
      <c r="BG1248" s="150">
        <f>IF(N1248="zákl. přenesená",J1248,0)</f>
        <v>0</v>
      </c>
      <c r="BH1248" s="150">
        <f>IF(N1248="sníž. přenesená",J1248,0)</f>
        <v>0</v>
      </c>
      <c r="BI1248" s="150">
        <f>IF(N1248="nulová",J1248,0)</f>
        <v>0</v>
      </c>
      <c r="BJ1248" s="17" t="s">
        <v>84</v>
      </c>
      <c r="BK1248" s="150">
        <f>ROUND(I1248*H1248,2)</f>
        <v>0</v>
      </c>
      <c r="BL1248" s="17" t="s">
        <v>530</v>
      </c>
      <c r="BM1248" s="149" t="s">
        <v>2484</v>
      </c>
    </row>
    <row r="1249" spans="2:65" s="1" customFormat="1" ht="28.8">
      <c r="B1249" s="32"/>
      <c r="D1249" s="151" t="s">
        <v>359</v>
      </c>
      <c r="F1249" s="152" t="s">
        <v>2483</v>
      </c>
      <c r="I1249" s="153"/>
      <c r="L1249" s="32"/>
      <c r="M1249" s="154"/>
      <c r="T1249" s="56"/>
      <c r="AT1249" s="17" t="s">
        <v>359</v>
      </c>
      <c r="AU1249" s="17" t="s">
        <v>86</v>
      </c>
    </row>
    <row r="1250" spans="2:65" s="12" customFormat="1" ht="10.199999999999999">
      <c r="B1250" s="155"/>
      <c r="D1250" s="151" t="s">
        <v>361</v>
      </c>
      <c r="F1250" s="157" t="s">
        <v>2485</v>
      </c>
      <c r="H1250" s="158">
        <v>1029.7080000000001</v>
      </c>
      <c r="I1250" s="159"/>
      <c r="L1250" s="155"/>
      <c r="M1250" s="160"/>
      <c r="T1250" s="161"/>
      <c r="AT1250" s="156" t="s">
        <v>361</v>
      </c>
      <c r="AU1250" s="156" t="s">
        <v>86</v>
      </c>
      <c r="AV1250" s="12" t="s">
        <v>86</v>
      </c>
      <c r="AW1250" s="12" t="s">
        <v>4</v>
      </c>
      <c r="AX1250" s="12" t="s">
        <v>84</v>
      </c>
      <c r="AY1250" s="156" t="s">
        <v>350</v>
      </c>
    </row>
    <row r="1251" spans="2:65" s="1" customFormat="1" ht="37.799999999999997" customHeight="1">
      <c r="B1251" s="32"/>
      <c r="C1251" s="138" t="s">
        <v>2486</v>
      </c>
      <c r="D1251" s="138" t="s">
        <v>352</v>
      </c>
      <c r="E1251" s="139" t="s">
        <v>2487</v>
      </c>
      <c r="F1251" s="140" t="s">
        <v>2488</v>
      </c>
      <c r="G1251" s="141" t="s">
        <v>355</v>
      </c>
      <c r="H1251" s="142">
        <v>9.6199999999999992</v>
      </c>
      <c r="I1251" s="143"/>
      <c r="J1251" s="144">
        <f>ROUND(I1251*H1251,2)</f>
        <v>0</v>
      </c>
      <c r="K1251" s="140" t="s">
        <v>356</v>
      </c>
      <c r="L1251" s="32"/>
      <c r="M1251" s="145" t="s">
        <v>1</v>
      </c>
      <c r="N1251" s="146" t="s">
        <v>41</v>
      </c>
      <c r="P1251" s="147">
        <f>O1251*H1251</f>
        <v>0</v>
      </c>
      <c r="Q1251" s="147">
        <v>3.5000000000000001E-3</v>
      </c>
      <c r="R1251" s="147">
        <f>Q1251*H1251</f>
        <v>3.3669999999999999E-2</v>
      </c>
      <c r="S1251" s="147">
        <v>0</v>
      </c>
      <c r="T1251" s="148">
        <f>S1251*H1251</f>
        <v>0</v>
      </c>
      <c r="AR1251" s="149" t="s">
        <v>530</v>
      </c>
      <c r="AT1251" s="149" t="s">
        <v>352</v>
      </c>
      <c r="AU1251" s="149" t="s">
        <v>86</v>
      </c>
      <c r="AY1251" s="17" t="s">
        <v>350</v>
      </c>
      <c r="BE1251" s="150">
        <f>IF(N1251="základní",J1251,0)</f>
        <v>0</v>
      </c>
      <c r="BF1251" s="150">
        <f>IF(N1251="snížená",J1251,0)</f>
        <v>0</v>
      </c>
      <c r="BG1251" s="150">
        <f>IF(N1251="zákl. přenesená",J1251,0)</f>
        <v>0</v>
      </c>
      <c r="BH1251" s="150">
        <f>IF(N1251="sníž. přenesená",J1251,0)</f>
        <v>0</v>
      </c>
      <c r="BI1251" s="150">
        <f>IF(N1251="nulová",J1251,0)</f>
        <v>0</v>
      </c>
      <c r="BJ1251" s="17" t="s">
        <v>84</v>
      </c>
      <c r="BK1251" s="150">
        <f>ROUND(I1251*H1251,2)</f>
        <v>0</v>
      </c>
      <c r="BL1251" s="17" t="s">
        <v>530</v>
      </c>
      <c r="BM1251" s="149" t="s">
        <v>2489</v>
      </c>
    </row>
    <row r="1252" spans="2:65" s="1" customFormat="1" ht="19.2">
      <c r="B1252" s="32"/>
      <c r="D1252" s="151" t="s">
        <v>359</v>
      </c>
      <c r="F1252" s="152" t="s">
        <v>2490</v>
      </c>
      <c r="I1252" s="153"/>
      <c r="L1252" s="32"/>
      <c r="M1252" s="154"/>
      <c r="T1252" s="56"/>
      <c r="AT1252" s="17" t="s">
        <v>359</v>
      </c>
      <c r="AU1252" s="17" t="s">
        <v>86</v>
      </c>
    </row>
    <row r="1253" spans="2:65" s="12" customFormat="1" ht="10.199999999999999">
      <c r="B1253" s="155"/>
      <c r="D1253" s="151" t="s">
        <v>361</v>
      </c>
      <c r="E1253" s="156" t="s">
        <v>1</v>
      </c>
      <c r="F1253" s="157" t="s">
        <v>2491</v>
      </c>
      <c r="H1253" s="158">
        <v>4.7</v>
      </c>
      <c r="I1253" s="159"/>
      <c r="L1253" s="155"/>
      <c r="M1253" s="160"/>
      <c r="T1253" s="161"/>
      <c r="AT1253" s="156" t="s">
        <v>361</v>
      </c>
      <c r="AU1253" s="156" t="s">
        <v>86</v>
      </c>
      <c r="AV1253" s="12" t="s">
        <v>86</v>
      </c>
      <c r="AW1253" s="12" t="s">
        <v>32</v>
      </c>
      <c r="AX1253" s="12" t="s">
        <v>76</v>
      </c>
      <c r="AY1253" s="156" t="s">
        <v>350</v>
      </c>
    </row>
    <row r="1254" spans="2:65" s="12" customFormat="1" ht="10.199999999999999">
      <c r="B1254" s="155"/>
      <c r="D1254" s="151" t="s">
        <v>361</v>
      </c>
      <c r="E1254" s="156" t="s">
        <v>1</v>
      </c>
      <c r="F1254" s="157" t="s">
        <v>2492</v>
      </c>
      <c r="H1254" s="158">
        <v>4.92</v>
      </c>
      <c r="I1254" s="159"/>
      <c r="L1254" s="155"/>
      <c r="M1254" s="160"/>
      <c r="T1254" s="161"/>
      <c r="AT1254" s="156" t="s">
        <v>361</v>
      </c>
      <c r="AU1254" s="156" t="s">
        <v>86</v>
      </c>
      <c r="AV1254" s="12" t="s">
        <v>86</v>
      </c>
      <c r="AW1254" s="12" t="s">
        <v>32</v>
      </c>
      <c r="AX1254" s="12" t="s">
        <v>76</v>
      </c>
      <c r="AY1254" s="156" t="s">
        <v>350</v>
      </c>
    </row>
    <row r="1255" spans="2:65" s="13" customFormat="1" ht="10.199999999999999">
      <c r="B1255" s="162"/>
      <c r="D1255" s="151" t="s">
        <v>361</v>
      </c>
      <c r="E1255" s="163" t="s">
        <v>1</v>
      </c>
      <c r="F1255" s="164" t="s">
        <v>364</v>
      </c>
      <c r="H1255" s="165">
        <v>9.6199999999999992</v>
      </c>
      <c r="I1255" s="166"/>
      <c r="L1255" s="162"/>
      <c r="M1255" s="167"/>
      <c r="T1255" s="168"/>
      <c r="AT1255" s="163" t="s">
        <v>361</v>
      </c>
      <c r="AU1255" s="163" t="s">
        <v>86</v>
      </c>
      <c r="AV1255" s="13" t="s">
        <v>357</v>
      </c>
      <c r="AW1255" s="13" t="s">
        <v>32</v>
      </c>
      <c r="AX1255" s="13" t="s">
        <v>84</v>
      </c>
      <c r="AY1255" s="163" t="s">
        <v>350</v>
      </c>
    </row>
    <row r="1256" spans="2:65" s="1" customFormat="1" ht="24.15" customHeight="1">
      <c r="B1256" s="32"/>
      <c r="C1256" s="138" t="s">
        <v>2493</v>
      </c>
      <c r="D1256" s="138" t="s">
        <v>352</v>
      </c>
      <c r="E1256" s="139" t="s">
        <v>2494</v>
      </c>
      <c r="F1256" s="140" t="s">
        <v>2495</v>
      </c>
      <c r="G1256" s="141" t="s">
        <v>355</v>
      </c>
      <c r="H1256" s="142">
        <v>246.81</v>
      </c>
      <c r="I1256" s="143"/>
      <c r="J1256" s="144">
        <f>ROUND(I1256*H1256,2)</f>
        <v>0</v>
      </c>
      <c r="K1256" s="140" t="s">
        <v>356</v>
      </c>
      <c r="L1256" s="32"/>
      <c r="M1256" s="145" t="s">
        <v>1</v>
      </c>
      <c r="N1256" s="146" t="s">
        <v>41</v>
      </c>
      <c r="P1256" s="147">
        <f>O1256*H1256</f>
        <v>0</v>
      </c>
      <c r="Q1256" s="147">
        <v>5.0000000000000002E-5</v>
      </c>
      <c r="R1256" s="147">
        <f>Q1256*H1256</f>
        <v>1.2340500000000001E-2</v>
      </c>
      <c r="S1256" s="147">
        <v>0</v>
      </c>
      <c r="T1256" s="148">
        <f>S1256*H1256</f>
        <v>0</v>
      </c>
      <c r="AR1256" s="149" t="s">
        <v>530</v>
      </c>
      <c r="AT1256" s="149" t="s">
        <v>352</v>
      </c>
      <c r="AU1256" s="149" t="s">
        <v>86</v>
      </c>
      <c r="AY1256" s="17" t="s">
        <v>350</v>
      </c>
      <c r="BE1256" s="150">
        <f>IF(N1256="základní",J1256,0)</f>
        <v>0</v>
      </c>
      <c r="BF1256" s="150">
        <f>IF(N1256="snížená",J1256,0)</f>
        <v>0</v>
      </c>
      <c r="BG1256" s="150">
        <f>IF(N1256="zákl. přenesená",J1256,0)</f>
        <v>0</v>
      </c>
      <c r="BH1256" s="150">
        <f>IF(N1256="sníž. přenesená",J1256,0)</f>
        <v>0</v>
      </c>
      <c r="BI1256" s="150">
        <f>IF(N1256="nulová",J1256,0)</f>
        <v>0</v>
      </c>
      <c r="BJ1256" s="17" t="s">
        <v>84</v>
      </c>
      <c r="BK1256" s="150">
        <f>ROUND(I1256*H1256,2)</f>
        <v>0</v>
      </c>
      <c r="BL1256" s="17" t="s">
        <v>530</v>
      </c>
      <c r="BM1256" s="149" t="s">
        <v>2496</v>
      </c>
    </row>
    <row r="1257" spans="2:65" s="1" customFormat="1" ht="19.2">
      <c r="B1257" s="32"/>
      <c r="D1257" s="151" t="s">
        <v>359</v>
      </c>
      <c r="F1257" s="152" t="s">
        <v>2497</v>
      </c>
      <c r="I1257" s="153"/>
      <c r="L1257" s="32"/>
      <c r="M1257" s="154"/>
      <c r="T1257" s="56"/>
      <c r="AT1257" s="17" t="s">
        <v>359</v>
      </c>
      <c r="AU1257" s="17" t="s">
        <v>86</v>
      </c>
    </row>
    <row r="1258" spans="2:65" s="12" customFormat="1" ht="10.199999999999999">
      <c r="B1258" s="155"/>
      <c r="D1258" s="151" t="s">
        <v>361</v>
      </c>
      <c r="E1258" s="156" t="s">
        <v>1</v>
      </c>
      <c r="F1258" s="157" t="s">
        <v>2498</v>
      </c>
      <c r="H1258" s="158">
        <v>246.81</v>
      </c>
      <c r="I1258" s="159"/>
      <c r="L1258" s="155"/>
      <c r="M1258" s="160"/>
      <c r="T1258" s="161"/>
      <c r="AT1258" s="156" t="s">
        <v>361</v>
      </c>
      <c r="AU1258" s="156" t="s">
        <v>86</v>
      </c>
      <c r="AV1258" s="12" t="s">
        <v>86</v>
      </c>
      <c r="AW1258" s="12" t="s">
        <v>32</v>
      </c>
      <c r="AX1258" s="12" t="s">
        <v>84</v>
      </c>
      <c r="AY1258" s="156" t="s">
        <v>350</v>
      </c>
    </row>
    <row r="1259" spans="2:65" s="1" customFormat="1" ht="49.05" customHeight="1">
      <c r="B1259" s="32"/>
      <c r="C1259" s="187" t="s">
        <v>2499</v>
      </c>
      <c r="D1259" s="187" t="s">
        <v>1347</v>
      </c>
      <c r="E1259" s="188" t="s">
        <v>2500</v>
      </c>
      <c r="F1259" s="189" t="s">
        <v>2501</v>
      </c>
      <c r="G1259" s="190" t="s">
        <v>355</v>
      </c>
      <c r="H1259" s="191">
        <v>261.74200000000002</v>
      </c>
      <c r="I1259" s="192"/>
      <c r="J1259" s="193">
        <f>ROUND(I1259*H1259,2)</f>
        <v>0</v>
      </c>
      <c r="K1259" s="189" t="s">
        <v>356</v>
      </c>
      <c r="L1259" s="194"/>
      <c r="M1259" s="195" t="s">
        <v>1</v>
      </c>
      <c r="N1259" s="196" t="s">
        <v>41</v>
      </c>
      <c r="P1259" s="147">
        <f>O1259*H1259</f>
        <v>0</v>
      </c>
      <c r="Q1259" s="147">
        <v>1.2999999999999999E-4</v>
      </c>
      <c r="R1259" s="147">
        <f>Q1259*H1259</f>
        <v>3.4026460000000001E-2</v>
      </c>
      <c r="S1259" s="147">
        <v>0</v>
      </c>
      <c r="T1259" s="148">
        <f>S1259*H1259</f>
        <v>0</v>
      </c>
      <c r="AR1259" s="149" t="s">
        <v>695</v>
      </c>
      <c r="AT1259" s="149" t="s">
        <v>1347</v>
      </c>
      <c r="AU1259" s="149" t="s">
        <v>86</v>
      </c>
      <c r="AY1259" s="17" t="s">
        <v>350</v>
      </c>
      <c r="BE1259" s="150">
        <f>IF(N1259="základní",J1259,0)</f>
        <v>0</v>
      </c>
      <c r="BF1259" s="150">
        <f>IF(N1259="snížená",J1259,0)</f>
        <v>0</v>
      </c>
      <c r="BG1259" s="150">
        <f>IF(N1259="zákl. přenesená",J1259,0)</f>
        <v>0</v>
      </c>
      <c r="BH1259" s="150">
        <f>IF(N1259="sníž. přenesená",J1259,0)</f>
        <v>0</v>
      </c>
      <c r="BI1259" s="150">
        <f>IF(N1259="nulová",J1259,0)</f>
        <v>0</v>
      </c>
      <c r="BJ1259" s="17" t="s">
        <v>84</v>
      </c>
      <c r="BK1259" s="150">
        <f>ROUND(I1259*H1259,2)</f>
        <v>0</v>
      </c>
      <c r="BL1259" s="17" t="s">
        <v>530</v>
      </c>
      <c r="BM1259" s="149" t="s">
        <v>2502</v>
      </c>
    </row>
    <row r="1260" spans="2:65" s="1" customFormat="1" ht="28.8">
      <c r="B1260" s="32"/>
      <c r="D1260" s="151" t="s">
        <v>359</v>
      </c>
      <c r="F1260" s="152" t="s">
        <v>2501</v>
      </c>
      <c r="I1260" s="153"/>
      <c r="L1260" s="32"/>
      <c r="M1260" s="154"/>
      <c r="T1260" s="56"/>
      <c r="AT1260" s="17" t="s">
        <v>359</v>
      </c>
      <c r="AU1260" s="17" t="s">
        <v>86</v>
      </c>
    </row>
    <row r="1261" spans="2:65" s="12" customFormat="1" ht="10.199999999999999">
      <c r="B1261" s="155"/>
      <c r="D1261" s="151" t="s">
        <v>361</v>
      </c>
      <c r="F1261" s="157" t="s">
        <v>2503</v>
      </c>
      <c r="H1261" s="158">
        <v>261.74200000000002</v>
      </c>
      <c r="I1261" s="159"/>
      <c r="L1261" s="155"/>
      <c r="M1261" s="160"/>
      <c r="T1261" s="161"/>
      <c r="AT1261" s="156" t="s">
        <v>361</v>
      </c>
      <c r="AU1261" s="156" t="s">
        <v>86</v>
      </c>
      <c r="AV1261" s="12" t="s">
        <v>86</v>
      </c>
      <c r="AW1261" s="12" t="s">
        <v>4</v>
      </c>
      <c r="AX1261" s="12" t="s">
        <v>84</v>
      </c>
      <c r="AY1261" s="156" t="s">
        <v>350</v>
      </c>
    </row>
    <row r="1262" spans="2:65" s="1" customFormat="1" ht="33" customHeight="1">
      <c r="B1262" s="32"/>
      <c r="C1262" s="138" t="s">
        <v>2504</v>
      </c>
      <c r="D1262" s="138" t="s">
        <v>352</v>
      </c>
      <c r="E1262" s="139" t="s">
        <v>2505</v>
      </c>
      <c r="F1262" s="140" t="s">
        <v>2506</v>
      </c>
      <c r="G1262" s="141" t="s">
        <v>483</v>
      </c>
      <c r="H1262" s="142">
        <v>5.9939999999999998</v>
      </c>
      <c r="I1262" s="143"/>
      <c r="J1262" s="144">
        <f>ROUND(I1262*H1262,2)</f>
        <v>0</v>
      </c>
      <c r="K1262" s="140" t="s">
        <v>356</v>
      </c>
      <c r="L1262" s="32"/>
      <c r="M1262" s="145" t="s">
        <v>1</v>
      </c>
      <c r="N1262" s="146" t="s">
        <v>41</v>
      </c>
      <c r="P1262" s="147">
        <f>O1262*H1262</f>
        <v>0</v>
      </c>
      <c r="Q1262" s="147">
        <v>0</v>
      </c>
      <c r="R1262" s="147">
        <f>Q1262*H1262</f>
        <v>0</v>
      </c>
      <c r="S1262" s="147">
        <v>0</v>
      </c>
      <c r="T1262" s="148">
        <f>S1262*H1262</f>
        <v>0</v>
      </c>
      <c r="AR1262" s="149" t="s">
        <v>530</v>
      </c>
      <c r="AT1262" s="149" t="s">
        <v>352</v>
      </c>
      <c r="AU1262" s="149" t="s">
        <v>86</v>
      </c>
      <c r="AY1262" s="17" t="s">
        <v>350</v>
      </c>
      <c r="BE1262" s="150">
        <f>IF(N1262="základní",J1262,0)</f>
        <v>0</v>
      </c>
      <c r="BF1262" s="150">
        <f>IF(N1262="snížená",J1262,0)</f>
        <v>0</v>
      </c>
      <c r="BG1262" s="150">
        <f>IF(N1262="zákl. přenesená",J1262,0)</f>
        <v>0</v>
      </c>
      <c r="BH1262" s="150">
        <f>IF(N1262="sníž. přenesená",J1262,0)</f>
        <v>0</v>
      </c>
      <c r="BI1262" s="150">
        <f>IF(N1262="nulová",J1262,0)</f>
        <v>0</v>
      </c>
      <c r="BJ1262" s="17" t="s">
        <v>84</v>
      </c>
      <c r="BK1262" s="150">
        <f>ROUND(I1262*H1262,2)</f>
        <v>0</v>
      </c>
      <c r="BL1262" s="17" t="s">
        <v>530</v>
      </c>
      <c r="BM1262" s="149" t="s">
        <v>2507</v>
      </c>
    </row>
    <row r="1263" spans="2:65" s="1" customFormat="1" ht="38.4">
      <c r="B1263" s="32"/>
      <c r="D1263" s="151" t="s">
        <v>359</v>
      </c>
      <c r="F1263" s="152" t="s">
        <v>2508</v>
      </c>
      <c r="I1263" s="153"/>
      <c r="L1263" s="32"/>
      <c r="M1263" s="154"/>
      <c r="T1263" s="56"/>
      <c r="AT1263" s="17" t="s">
        <v>359</v>
      </c>
      <c r="AU1263" s="17" t="s">
        <v>86</v>
      </c>
    </row>
    <row r="1264" spans="2:65" s="11" customFormat="1" ht="22.8" customHeight="1">
      <c r="B1264" s="126"/>
      <c r="D1264" s="127" t="s">
        <v>75</v>
      </c>
      <c r="E1264" s="136" t="s">
        <v>2509</v>
      </c>
      <c r="F1264" s="136" t="s">
        <v>2510</v>
      </c>
      <c r="I1264" s="129"/>
      <c r="J1264" s="137">
        <f>BK1264</f>
        <v>0</v>
      </c>
      <c r="L1264" s="126"/>
      <c r="M1264" s="131"/>
      <c r="P1264" s="132">
        <f>SUM(P1265:P1366)</f>
        <v>0</v>
      </c>
      <c r="R1264" s="132">
        <f>SUM(R1265:R1366)</f>
        <v>32.877593019999999</v>
      </c>
      <c r="T1264" s="133">
        <f>SUM(T1265:T1366)</f>
        <v>0</v>
      </c>
      <c r="AR1264" s="127" t="s">
        <v>86</v>
      </c>
      <c r="AT1264" s="134" t="s">
        <v>75</v>
      </c>
      <c r="AU1264" s="134" t="s">
        <v>84</v>
      </c>
      <c r="AY1264" s="127" t="s">
        <v>350</v>
      </c>
      <c r="BK1264" s="135">
        <f>SUM(BK1265:BK1366)</f>
        <v>0</v>
      </c>
    </row>
    <row r="1265" spans="2:65" s="1" customFormat="1" ht="24.15" customHeight="1">
      <c r="B1265" s="32"/>
      <c r="C1265" s="138" t="s">
        <v>2511</v>
      </c>
      <c r="D1265" s="138" t="s">
        <v>352</v>
      </c>
      <c r="E1265" s="139" t="s">
        <v>2512</v>
      </c>
      <c r="F1265" s="140" t="s">
        <v>2513</v>
      </c>
      <c r="G1265" s="141" t="s">
        <v>355</v>
      </c>
      <c r="H1265" s="142">
        <v>845.13400000000001</v>
      </c>
      <c r="I1265" s="143"/>
      <c r="J1265" s="144">
        <f>ROUND(I1265*H1265,2)</f>
        <v>0</v>
      </c>
      <c r="K1265" s="140" t="s">
        <v>356</v>
      </c>
      <c r="L1265" s="32"/>
      <c r="M1265" s="145" t="s">
        <v>1</v>
      </c>
      <c r="N1265" s="146" t="s">
        <v>41</v>
      </c>
      <c r="P1265" s="147">
        <f>O1265*H1265</f>
        <v>0</v>
      </c>
      <c r="Q1265" s="147">
        <v>6.0000000000000001E-3</v>
      </c>
      <c r="R1265" s="147">
        <f>Q1265*H1265</f>
        <v>5.0708039999999999</v>
      </c>
      <c r="S1265" s="147">
        <v>0</v>
      </c>
      <c r="T1265" s="148">
        <f>S1265*H1265</f>
        <v>0</v>
      </c>
      <c r="AR1265" s="149" t="s">
        <v>530</v>
      </c>
      <c r="AT1265" s="149" t="s">
        <v>352</v>
      </c>
      <c r="AU1265" s="149" t="s">
        <v>86</v>
      </c>
      <c r="AY1265" s="17" t="s">
        <v>350</v>
      </c>
      <c r="BE1265" s="150">
        <f>IF(N1265="základní",J1265,0)</f>
        <v>0</v>
      </c>
      <c r="BF1265" s="150">
        <f>IF(N1265="snížená",J1265,0)</f>
        <v>0</v>
      </c>
      <c r="BG1265" s="150">
        <f>IF(N1265="zákl. přenesená",J1265,0)</f>
        <v>0</v>
      </c>
      <c r="BH1265" s="150">
        <f>IF(N1265="sníž. přenesená",J1265,0)</f>
        <v>0</v>
      </c>
      <c r="BI1265" s="150">
        <f>IF(N1265="nulová",J1265,0)</f>
        <v>0</v>
      </c>
      <c r="BJ1265" s="17" t="s">
        <v>84</v>
      </c>
      <c r="BK1265" s="150">
        <f>ROUND(I1265*H1265,2)</f>
        <v>0</v>
      </c>
      <c r="BL1265" s="17" t="s">
        <v>530</v>
      </c>
      <c r="BM1265" s="149" t="s">
        <v>2514</v>
      </c>
    </row>
    <row r="1266" spans="2:65" s="1" customFormat="1" ht="28.8">
      <c r="B1266" s="32"/>
      <c r="D1266" s="151" t="s">
        <v>359</v>
      </c>
      <c r="F1266" s="152" t="s">
        <v>2515</v>
      </c>
      <c r="I1266" s="153"/>
      <c r="L1266" s="32"/>
      <c r="M1266" s="154"/>
      <c r="T1266" s="56"/>
      <c r="AT1266" s="17" t="s">
        <v>359</v>
      </c>
      <c r="AU1266" s="17" t="s">
        <v>86</v>
      </c>
    </row>
    <row r="1267" spans="2:65" s="12" customFormat="1" ht="20.399999999999999">
      <c r="B1267" s="155"/>
      <c r="D1267" s="151" t="s">
        <v>361</v>
      </c>
      <c r="E1267" s="156" t="s">
        <v>1</v>
      </c>
      <c r="F1267" s="157" t="s">
        <v>2101</v>
      </c>
      <c r="H1267" s="158">
        <v>639.20000000000005</v>
      </c>
      <c r="I1267" s="159"/>
      <c r="L1267" s="155"/>
      <c r="M1267" s="160"/>
      <c r="T1267" s="161"/>
      <c r="AT1267" s="156" t="s">
        <v>361</v>
      </c>
      <c r="AU1267" s="156" t="s">
        <v>86</v>
      </c>
      <c r="AV1267" s="12" t="s">
        <v>86</v>
      </c>
      <c r="AW1267" s="12" t="s">
        <v>32</v>
      </c>
      <c r="AX1267" s="12" t="s">
        <v>76</v>
      </c>
      <c r="AY1267" s="156" t="s">
        <v>350</v>
      </c>
    </row>
    <row r="1268" spans="2:65" s="12" customFormat="1" ht="20.399999999999999">
      <c r="B1268" s="155"/>
      <c r="D1268" s="151" t="s">
        <v>361</v>
      </c>
      <c r="E1268" s="156" t="s">
        <v>1</v>
      </c>
      <c r="F1268" s="157" t="s">
        <v>2083</v>
      </c>
      <c r="H1268" s="158">
        <v>205.934</v>
      </c>
      <c r="I1268" s="159"/>
      <c r="L1268" s="155"/>
      <c r="M1268" s="160"/>
      <c r="T1268" s="161"/>
      <c r="AT1268" s="156" t="s">
        <v>361</v>
      </c>
      <c r="AU1268" s="156" t="s">
        <v>86</v>
      </c>
      <c r="AV1268" s="12" t="s">
        <v>86</v>
      </c>
      <c r="AW1268" s="12" t="s">
        <v>32</v>
      </c>
      <c r="AX1268" s="12" t="s">
        <v>76</v>
      </c>
      <c r="AY1268" s="156" t="s">
        <v>350</v>
      </c>
    </row>
    <row r="1269" spans="2:65" s="13" customFormat="1" ht="10.199999999999999">
      <c r="B1269" s="162"/>
      <c r="D1269" s="151" t="s">
        <v>361</v>
      </c>
      <c r="E1269" s="163" t="s">
        <v>1</v>
      </c>
      <c r="F1269" s="164" t="s">
        <v>364</v>
      </c>
      <c r="H1269" s="165">
        <v>845.13400000000001</v>
      </c>
      <c r="I1269" s="166"/>
      <c r="L1269" s="162"/>
      <c r="M1269" s="167"/>
      <c r="T1269" s="168"/>
      <c r="AT1269" s="163" t="s">
        <v>361</v>
      </c>
      <c r="AU1269" s="163" t="s">
        <v>86</v>
      </c>
      <c r="AV1269" s="13" t="s">
        <v>357</v>
      </c>
      <c r="AW1269" s="13" t="s">
        <v>32</v>
      </c>
      <c r="AX1269" s="13" t="s">
        <v>84</v>
      </c>
      <c r="AY1269" s="163" t="s">
        <v>350</v>
      </c>
    </row>
    <row r="1270" spans="2:65" s="1" customFormat="1" ht="24.15" customHeight="1">
      <c r="B1270" s="32"/>
      <c r="C1270" s="187" t="s">
        <v>2516</v>
      </c>
      <c r="D1270" s="187" t="s">
        <v>1347</v>
      </c>
      <c r="E1270" s="188" t="s">
        <v>2517</v>
      </c>
      <c r="F1270" s="189" t="s">
        <v>2518</v>
      </c>
      <c r="G1270" s="190" t="s">
        <v>355</v>
      </c>
      <c r="H1270" s="191">
        <v>887.39099999999996</v>
      </c>
      <c r="I1270" s="192"/>
      <c r="J1270" s="193">
        <f>ROUND(I1270*H1270,2)</f>
        <v>0</v>
      </c>
      <c r="K1270" s="189" t="s">
        <v>356</v>
      </c>
      <c r="L1270" s="194"/>
      <c r="M1270" s="195" t="s">
        <v>1</v>
      </c>
      <c r="N1270" s="196" t="s">
        <v>41</v>
      </c>
      <c r="P1270" s="147">
        <f>O1270*H1270</f>
        <v>0</v>
      </c>
      <c r="Q1270" s="147">
        <v>2.9999999999999997E-4</v>
      </c>
      <c r="R1270" s="147">
        <f>Q1270*H1270</f>
        <v>0.26621729999999999</v>
      </c>
      <c r="S1270" s="147">
        <v>0</v>
      </c>
      <c r="T1270" s="148">
        <f>S1270*H1270</f>
        <v>0</v>
      </c>
      <c r="AR1270" s="149" t="s">
        <v>695</v>
      </c>
      <c r="AT1270" s="149" t="s">
        <v>1347</v>
      </c>
      <c r="AU1270" s="149" t="s">
        <v>86</v>
      </c>
      <c r="AY1270" s="17" t="s">
        <v>350</v>
      </c>
      <c r="BE1270" s="150">
        <f>IF(N1270="základní",J1270,0)</f>
        <v>0</v>
      </c>
      <c r="BF1270" s="150">
        <f>IF(N1270="snížená",J1270,0)</f>
        <v>0</v>
      </c>
      <c r="BG1270" s="150">
        <f>IF(N1270="zákl. přenesená",J1270,0)</f>
        <v>0</v>
      </c>
      <c r="BH1270" s="150">
        <f>IF(N1270="sníž. přenesená",J1270,0)</f>
        <v>0</v>
      </c>
      <c r="BI1270" s="150">
        <f>IF(N1270="nulová",J1270,0)</f>
        <v>0</v>
      </c>
      <c r="BJ1270" s="17" t="s">
        <v>84</v>
      </c>
      <c r="BK1270" s="150">
        <f>ROUND(I1270*H1270,2)</f>
        <v>0</v>
      </c>
      <c r="BL1270" s="17" t="s">
        <v>530</v>
      </c>
      <c r="BM1270" s="149" t="s">
        <v>2519</v>
      </c>
    </row>
    <row r="1271" spans="2:65" s="1" customFormat="1" ht="10.199999999999999">
      <c r="B1271" s="32"/>
      <c r="D1271" s="151" t="s">
        <v>359</v>
      </c>
      <c r="F1271" s="152" t="s">
        <v>2518</v>
      </c>
      <c r="I1271" s="153"/>
      <c r="L1271" s="32"/>
      <c r="M1271" s="154"/>
      <c r="T1271" s="56"/>
      <c r="AT1271" s="17" t="s">
        <v>359</v>
      </c>
      <c r="AU1271" s="17" t="s">
        <v>86</v>
      </c>
    </row>
    <row r="1272" spans="2:65" s="12" customFormat="1" ht="10.199999999999999">
      <c r="B1272" s="155"/>
      <c r="D1272" s="151" t="s">
        <v>361</v>
      </c>
      <c r="F1272" s="157" t="s">
        <v>2520</v>
      </c>
      <c r="H1272" s="158">
        <v>887.39099999999996</v>
      </c>
      <c r="I1272" s="159"/>
      <c r="L1272" s="155"/>
      <c r="M1272" s="160"/>
      <c r="T1272" s="161"/>
      <c r="AT1272" s="156" t="s">
        <v>361</v>
      </c>
      <c r="AU1272" s="156" t="s">
        <v>86</v>
      </c>
      <c r="AV1272" s="12" t="s">
        <v>86</v>
      </c>
      <c r="AW1272" s="12" t="s">
        <v>4</v>
      </c>
      <c r="AX1272" s="12" t="s">
        <v>84</v>
      </c>
      <c r="AY1272" s="156" t="s">
        <v>350</v>
      </c>
    </row>
    <row r="1273" spans="2:65" s="1" customFormat="1" ht="24.15" customHeight="1">
      <c r="B1273" s="32"/>
      <c r="C1273" s="138" t="s">
        <v>2521</v>
      </c>
      <c r="D1273" s="138" t="s">
        <v>352</v>
      </c>
      <c r="E1273" s="139" t="s">
        <v>2522</v>
      </c>
      <c r="F1273" s="140" t="s">
        <v>2523</v>
      </c>
      <c r="G1273" s="141" t="s">
        <v>355</v>
      </c>
      <c r="H1273" s="142">
        <v>1163.3</v>
      </c>
      <c r="I1273" s="143"/>
      <c r="J1273" s="144">
        <f>ROUND(I1273*H1273,2)</f>
        <v>0</v>
      </c>
      <c r="K1273" s="140" t="s">
        <v>356</v>
      </c>
      <c r="L1273" s="32"/>
      <c r="M1273" s="145" t="s">
        <v>1</v>
      </c>
      <c r="N1273" s="146" t="s">
        <v>41</v>
      </c>
      <c r="P1273" s="147">
        <f>O1273*H1273</f>
        <v>0</v>
      </c>
      <c r="Q1273" s="147">
        <v>0</v>
      </c>
      <c r="R1273" s="147">
        <f>Q1273*H1273</f>
        <v>0</v>
      </c>
      <c r="S1273" s="147">
        <v>0</v>
      </c>
      <c r="T1273" s="148">
        <f>S1273*H1273</f>
        <v>0</v>
      </c>
      <c r="AR1273" s="149" t="s">
        <v>530</v>
      </c>
      <c r="AT1273" s="149" t="s">
        <v>352</v>
      </c>
      <c r="AU1273" s="149" t="s">
        <v>86</v>
      </c>
      <c r="AY1273" s="17" t="s">
        <v>350</v>
      </c>
      <c r="BE1273" s="150">
        <f>IF(N1273="základní",J1273,0)</f>
        <v>0</v>
      </c>
      <c r="BF1273" s="150">
        <f>IF(N1273="snížená",J1273,0)</f>
        <v>0</v>
      </c>
      <c r="BG1273" s="150">
        <f>IF(N1273="zákl. přenesená",J1273,0)</f>
        <v>0</v>
      </c>
      <c r="BH1273" s="150">
        <f>IF(N1273="sníž. přenesená",J1273,0)</f>
        <v>0</v>
      </c>
      <c r="BI1273" s="150">
        <f>IF(N1273="nulová",J1273,0)</f>
        <v>0</v>
      </c>
      <c r="BJ1273" s="17" t="s">
        <v>84</v>
      </c>
      <c r="BK1273" s="150">
        <f>ROUND(I1273*H1273,2)</f>
        <v>0</v>
      </c>
      <c r="BL1273" s="17" t="s">
        <v>530</v>
      </c>
      <c r="BM1273" s="149" t="s">
        <v>2524</v>
      </c>
    </row>
    <row r="1274" spans="2:65" s="1" customFormat="1" ht="28.8">
      <c r="B1274" s="32"/>
      <c r="D1274" s="151" t="s">
        <v>359</v>
      </c>
      <c r="F1274" s="152" t="s">
        <v>2525</v>
      </c>
      <c r="I1274" s="153"/>
      <c r="L1274" s="32"/>
      <c r="M1274" s="154"/>
      <c r="T1274" s="56"/>
      <c r="AT1274" s="17" t="s">
        <v>359</v>
      </c>
      <c r="AU1274" s="17" t="s">
        <v>86</v>
      </c>
    </row>
    <row r="1275" spans="2:65" s="12" customFormat="1" ht="30.6">
      <c r="B1275" s="155"/>
      <c r="D1275" s="151" t="s">
        <v>361</v>
      </c>
      <c r="E1275" s="156" t="s">
        <v>1</v>
      </c>
      <c r="F1275" s="157" t="s">
        <v>2526</v>
      </c>
      <c r="H1275" s="158">
        <v>768.99</v>
      </c>
      <c r="I1275" s="159"/>
      <c r="L1275" s="155"/>
      <c r="M1275" s="160"/>
      <c r="T1275" s="161"/>
      <c r="AT1275" s="156" t="s">
        <v>361</v>
      </c>
      <c r="AU1275" s="156" t="s">
        <v>86</v>
      </c>
      <c r="AV1275" s="12" t="s">
        <v>86</v>
      </c>
      <c r="AW1275" s="12" t="s">
        <v>32</v>
      </c>
      <c r="AX1275" s="12" t="s">
        <v>76</v>
      </c>
      <c r="AY1275" s="156" t="s">
        <v>350</v>
      </c>
    </row>
    <row r="1276" spans="2:65" s="12" customFormat="1" ht="10.199999999999999">
      <c r="B1276" s="155"/>
      <c r="D1276" s="151" t="s">
        <v>361</v>
      </c>
      <c r="E1276" s="156" t="s">
        <v>1</v>
      </c>
      <c r="F1276" s="157" t="s">
        <v>2527</v>
      </c>
      <c r="H1276" s="158">
        <v>110.623</v>
      </c>
      <c r="I1276" s="159"/>
      <c r="L1276" s="155"/>
      <c r="M1276" s="160"/>
      <c r="T1276" s="161"/>
      <c r="AT1276" s="156" t="s">
        <v>361</v>
      </c>
      <c r="AU1276" s="156" t="s">
        <v>86</v>
      </c>
      <c r="AV1276" s="12" t="s">
        <v>86</v>
      </c>
      <c r="AW1276" s="12" t="s">
        <v>32</v>
      </c>
      <c r="AX1276" s="12" t="s">
        <v>76</v>
      </c>
      <c r="AY1276" s="156" t="s">
        <v>350</v>
      </c>
    </row>
    <row r="1277" spans="2:65" s="15" customFormat="1" ht="10.199999999999999">
      <c r="B1277" s="175"/>
      <c r="D1277" s="151" t="s">
        <v>361</v>
      </c>
      <c r="E1277" s="176" t="s">
        <v>1246</v>
      </c>
      <c r="F1277" s="177" t="s">
        <v>755</v>
      </c>
      <c r="H1277" s="178">
        <v>879.61300000000006</v>
      </c>
      <c r="I1277" s="179"/>
      <c r="L1277" s="175"/>
      <c r="M1277" s="180"/>
      <c r="T1277" s="181"/>
      <c r="AT1277" s="176" t="s">
        <v>361</v>
      </c>
      <c r="AU1277" s="176" t="s">
        <v>86</v>
      </c>
      <c r="AV1277" s="15" t="s">
        <v>371</v>
      </c>
      <c r="AW1277" s="15" t="s">
        <v>32</v>
      </c>
      <c r="AX1277" s="15" t="s">
        <v>76</v>
      </c>
      <c r="AY1277" s="176" t="s">
        <v>350</v>
      </c>
    </row>
    <row r="1278" spans="2:65" s="12" customFormat="1" ht="20.399999999999999">
      <c r="B1278" s="155"/>
      <c r="D1278" s="151" t="s">
        <v>361</v>
      </c>
      <c r="E1278" s="156" t="s">
        <v>1248</v>
      </c>
      <c r="F1278" s="157" t="s">
        <v>2528</v>
      </c>
      <c r="H1278" s="158">
        <v>12.037000000000001</v>
      </c>
      <c r="I1278" s="159"/>
      <c r="L1278" s="155"/>
      <c r="M1278" s="160"/>
      <c r="T1278" s="161"/>
      <c r="AT1278" s="156" t="s">
        <v>361</v>
      </c>
      <c r="AU1278" s="156" t="s">
        <v>86</v>
      </c>
      <c r="AV1278" s="12" t="s">
        <v>86</v>
      </c>
      <c r="AW1278" s="12" t="s">
        <v>32</v>
      </c>
      <c r="AX1278" s="12" t="s">
        <v>76</v>
      </c>
      <c r="AY1278" s="156" t="s">
        <v>350</v>
      </c>
    </row>
    <row r="1279" spans="2:65" s="12" customFormat="1" ht="30.6">
      <c r="B1279" s="155"/>
      <c r="D1279" s="151" t="s">
        <v>361</v>
      </c>
      <c r="E1279" s="156" t="s">
        <v>1250</v>
      </c>
      <c r="F1279" s="157" t="s">
        <v>2529</v>
      </c>
      <c r="H1279" s="158">
        <v>271.64999999999998</v>
      </c>
      <c r="I1279" s="159"/>
      <c r="L1279" s="155"/>
      <c r="M1279" s="160"/>
      <c r="T1279" s="161"/>
      <c r="AT1279" s="156" t="s">
        <v>361</v>
      </c>
      <c r="AU1279" s="156" t="s">
        <v>86</v>
      </c>
      <c r="AV1279" s="12" t="s">
        <v>86</v>
      </c>
      <c r="AW1279" s="12" t="s">
        <v>32</v>
      </c>
      <c r="AX1279" s="12" t="s">
        <v>76</v>
      </c>
      <c r="AY1279" s="156" t="s">
        <v>350</v>
      </c>
    </row>
    <row r="1280" spans="2:65" s="13" customFormat="1" ht="10.199999999999999">
      <c r="B1280" s="162"/>
      <c r="D1280" s="151" t="s">
        <v>361</v>
      </c>
      <c r="E1280" s="163" t="s">
        <v>1</v>
      </c>
      <c r="F1280" s="164" t="s">
        <v>364</v>
      </c>
      <c r="H1280" s="165">
        <v>1163.3</v>
      </c>
      <c r="I1280" s="166"/>
      <c r="L1280" s="162"/>
      <c r="M1280" s="167"/>
      <c r="T1280" s="168"/>
      <c r="AT1280" s="163" t="s">
        <v>361</v>
      </c>
      <c r="AU1280" s="163" t="s">
        <v>86</v>
      </c>
      <c r="AV1280" s="13" t="s">
        <v>357</v>
      </c>
      <c r="AW1280" s="13" t="s">
        <v>32</v>
      </c>
      <c r="AX1280" s="13" t="s">
        <v>84</v>
      </c>
      <c r="AY1280" s="163" t="s">
        <v>350</v>
      </c>
    </row>
    <row r="1281" spans="2:65" s="1" customFormat="1" ht="24.15" customHeight="1">
      <c r="B1281" s="32"/>
      <c r="C1281" s="187" t="s">
        <v>2530</v>
      </c>
      <c r="D1281" s="187" t="s">
        <v>1347</v>
      </c>
      <c r="E1281" s="188" t="s">
        <v>2531</v>
      </c>
      <c r="F1281" s="189" t="s">
        <v>2532</v>
      </c>
      <c r="G1281" s="190" t="s">
        <v>355</v>
      </c>
      <c r="H1281" s="191">
        <v>12.638999999999999</v>
      </c>
      <c r="I1281" s="192"/>
      <c r="J1281" s="193">
        <f>ROUND(I1281*H1281,2)</f>
        <v>0</v>
      </c>
      <c r="K1281" s="189" t="s">
        <v>356</v>
      </c>
      <c r="L1281" s="194"/>
      <c r="M1281" s="195" t="s">
        <v>1</v>
      </c>
      <c r="N1281" s="196" t="s">
        <v>41</v>
      </c>
      <c r="P1281" s="147">
        <f>O1281*H1281</f>
        <v>0</v>
      </c>
      <c r="Q1281" s="147">
        <v>6.0000000000000001E-3</v>
      </c>
      <c r="R1281" s="147">
        <f>Q1281*H1281</f>
        <v>7.5833999999999999E-2</v>
      </c>
      <c r="S1281" s="147">
        <v>0</v>
      </c>
      <c r="T1281" s="148">
        <f>S1281*H1281</f>
        <v>0</v>
      </c>
      <c r="AR1281" s="149" t="s">
        <v>695</v>
      </c>
      <c r="AT1281" s="149" t="s">
        <v>1347</v>
      </c>
      <c r="AU1281" s="149" t="s">
        <v>86</v>
      </c>
      <c r="AY1281" s="17" t="s">
        <v>350</v>
      </c>
      <c r="BE1281" s="150">
        <f>IF(N1281="základní",J1281,0)</f>
        <v>0</v>
      </c>
      <c r="BF1281" s="150">
        <f>IF(N1281="snížená",J1281,0)</f>
        <v>0</v>
      </c>
      <c r="BG1281" s="150">
        <f>IF(N1281="zákl. přenesená",J1281,0)</f>
        <v>0</v>
      </c>
      <c r="BH1281" s="150">
        <f>IF(N1281="sníž. přenesená",J1281,0)</f>
        <v>0</v>
      </c>
      <c r="BI1281" s="150">
        <f>IF(N1281="nulová",J1281,0)</f>
        <v>0</v>
      </c>
      <c r="BJ1281" s="17" t="s">
        <v>84</v>
      </c>
      <c r="BK1281" s="150">
        <f>ROUND(I1281*H1281,2)</f>
        <v>0</v>
      </c>
      <c r="BL1281" s="17" t="s">
        <v>530</v>
      </c>
      <c r="BM1281" s="149" t="s">
        <v>2533</v>
      </c>
    </row>
    <row r="1282" spans="2:65" s="1" customFormat="1" ht="10.199999999999999">
      <c r="B1282" s="32"/>
      <c r="D1282" s="151" t="s">
        <v>359</v>
      </c>
      <c r="F1282" s="152" t="s">
        <v>2532</v>
      </c>
      <c r="I1282" s="153"/>
      <c r="L1282" s="32"/>
      <c r="M1282" s="154"/>
      <c r="T1282" s="56"/>
      <c r="AT1282" s="17" t="s">
        <v>359</v>
      </c>
      <c r="AU1282" s="17" t="s">
        <v>86</v>
      </c>
    </row>
    <row r="1283" spans="2:65" s="12" customFormat="1" ht="10.199999999999999">
      <c r="B1283" s="155"/>
      <c r="D1283" s="151" t="s">
        <v>361</v>
      </c>
      <c r="E1283" s="156" t="s">
        <v>1</v>
      </c>
      <c r="F1283" s="157" t="s">
        <v>2534</v>
      </c>
      <c r="H1283" s="158">
        <v>12.037000000000001</v>
      </c>
      <c r="I1283" s="159"/>
      <c r="L1283" s="155"/>
      <c r="M1283" s="160"/>
      <c r="T1283" s="161"/>
      <c r="AT1283" s="156" t="s">
        <v>361</v>
      </c>
      <c r="AU1283" s="156" t="s">
        <v>86</v>
      </c>
      <c r="AV1283" s="12" t="s">
        <v>86</v>
      </c>
      <c r="AW1283" s="12" t="s">
        <v>32</v>
      </c>
      <c r="AX1283" s="12" t="s">
        <v>84</v>
      </c>
      <c r="AY1283" s="156" t="s">
        <v>350</v>
      </c>
    </row>
    <row r="1284" spans="2:65" s="12" customFormat="1" ht="10.199999999999999">
      <c r="B1284" s="155"/>
      <c r="D1284" s="151" t="s">
        <v>361</v>
      </c>
      <c r="F1284" s="157" t="s">
        <v>2535</v>
      </c>
      <c r="H1284" s="158">
        <v>12.638999999999999</v>
      </c>
      <c r="I1284" s="159"/>
      <c r="L1284" s="155"/>
      <c r="M1284" s="160"/>
      <c r="T1284" s="161"/>
      <c r="AT1284" s="156" t="s">
        <v>361</v>
      </c>
      <c r="AU1284" s="156" t="s">
        <v>86</v>
      </c>
      <c r="AV1284" s="12" t="s">
        <v>86</v>
      </c>
      <c r="AW1284" s="12" t="s">
        <v>4</v>
      </c>
      <c r="AX1284" s="12" t="s">
        <v>84</v>
      </c>
      <c r="AY1284" s="156" t="s">
        <v>350</v>
      </c>
    </row>
    <row r="1285" spans="2:65" s="1" customFormat="1" ht="24.15" customHeight="1">
      <c r="B1285" s="32"/>
      <c r="C1285" s="187" t="s">
        <v>2536</v>
      </c>
      <c r="D1285" s="187" t="s">
        <v>1347</v>
      </c>
      <c r="E1285" s="188" t="s">
        <v>2537</v>
      </c>
      <c r="F1285" s="189" t="s">
        <v>2538</v>
      </c>
      <c r="G1285" s="190" t="s">
        <v>355</v>
      </c>
      <c r="H1285" s="191">
        <v>923.59400000000005</v>
      </c>
      <c r="I1285" s="192"/>
      <c r="J1285" s="193">
        <f>ROUND(I1285*H1285,2)</f>
        <v>0</v>
      </c>
      <c r="K1285" s="189" t="s">
        <v>1</v>
      </c>
      <c r="L1285" s="194"/>
      <c r="M1285" s="195" t="s">
        <v>1</v>
      </c>
      <c r="N1285" s="196" t="s">
        <v>41</v>
      </c>
      <c r="P1285" s="147">
        <f>O1285*H1285</f>
        <v>0</v>
      </c>
      <c r="Q1285" s="147">
        <v>6.6E-3</v>
      </c>
      <c r="R1285" s="147">
        <f>Q1285*H1285</f>
        <v>6.0957204000000003</v>
      </c>
      <c r="S1285" s="147">
        <v>0</v>
      </c>
      <c r="T1285" s="148">
        <f>S1285*H1285</f>
        <v>0</v>
      </c>
      <c r="AR1285" s="149" t="s">
        <v>695</v>
      </c>
      <c r="AT1285" s="149" t="s">
        <v>1347</v>
      </c>
      <c r="AU1285" s="149" t="s">
        <v>86</v>
      </c>
      <c r="AY1285" s="17" t="s">
        <v>350</v>
      </c>
      <c r="BE1285" s="150">
        <f>IF(N1285="základní",J1285,0)</f>
        <v>0</v>
      </c>
      <c r="BF1285" s="150">
        <f>IF(N1285="snížená",J1285,0)</f>
        <v>0</v>
      </c>
      <c r="BG1285" s="150">
        <f>IF(N1285="zákl. přenesená",J1285,0)</f>
        <v>0</v>
      </c>
      <c r="BH1285" s="150">
        <f>IF(N1285="sníž. přenesená",J1285,0)</f>
        <v>0</v>
      </c>
      <c r="BI1285" s="150">
        <f>IF(N1285="nulová",J1285,0)</f>
        <v>0</v>
      </c>
      <c r="BJ1285" s="17" t="s">
        <v>84</v>
      </c>
      <c r="BK1285" s="150">
        <f>ROUND(I1285*H1285,2)</f>
        <v>0</v>
      </c>
      <c r="BL1285" s="17" t="s">
        <v>530</v>
      </c>
      <c r="BM1285" s="149" t="s">
        <v>2539</v>
      </c>
    </row>
    <row r="1286" spans="2:65" s="1" customFormat="1" ht="10.199999999999999">
      <c r="B1286" s="32"/>
      <c r="D1286" s="151" t="s">
        <v>359</v>
      </c>
      <c r="F1286" s="152" t="s">
        <v>2540</v>
      </c>
      <c r="I1286" s="153"/>
      <c r="L1286" s="32"/>
      <c r="M1286" s="154"/>
      <c r="T1286" s="56"/>
      <c r="AT1286" s="17" t="s">
        <v>359</v>
      </c>
      <c r="AU1286" s="17" t="s">
        <v>86</v>
      </c>
    </row>
    <row r="1287" spans="2:65" s="12" customFormat="1" ht="10.199999999999999">
      <c r="B1287" s="155"/>
      <c r="D1287" s="151" t="s">
        <v>361</v>
      </c>
      <c r="E1287" s="156" t="s">
        <v>1</v>
      </c>
      <c r="F1287" s="157" t="s">
        <v>2541</v>
      </c>
      <c r="H1287" s="158">
        <v>879.61300000000006</v>
      </c>
      <c r="I1287" s="159"/>
      <c r="L1287" s="155"/>
      <c r="M1287" s="160"/>
      <c r="T1287" s="161"/>
      <c r="AT1287" s="156" t="s">
        <v>361</v>
      </c>
      <c r="AU1287" s="156" t="s">
        <v>86</v>
      </c>
      <c r="AV1287" s="12" t="s">
        <v>86</v>
      </c>
      <c r="AW1287" s="12" t="s">
        <v>32</v>
      </c>
      <c r="AX1287" s="12" t="s">
        <v>84</v>
      </c>
      <c r="AY1287" s="156" t="s">
        <v>350</v>
      </c>
    </row>
    <row r="1288" spans="2:65" s="12" customFormat="1" ht="10.199999999999999">
      <c r="B1288" s="155"/>
      <c r="D1288" s="151" t="s">
        <v>361</v>
      </c>
      <c r="F1288" s="157" t="s">
        <v>2542</v>
      </c>
      <c r="H1288" s="158">
        <v>923.59400000000005</v>
      </c>
      <c r="I1288" s="159"/>
      <c r="L1288" s="155"/>
      <c r="M1288" s="160"/>
      <c r="T1288" s="161"/>
      <c r="AT1288" s="156" t="s">
        <v>361</v>
      </c>
      <c r="AU1288" s="156" t="s">
        <v>86</v>
      </c>
      <c r="AV1288" s="12" t="s">
        <v>86</v>
      </c>
      <c r="AW1288" s="12" t="s">
        <v>4</v>
      </c>
      <c r="AX1288" s="12" t="s">
        <v>84</v>
      </c>
      <c r="AY1288" s="156" t="s">
        <v>350</v>
      </c>
    </row>
    <row r="1289" spans="2:65" s="1" customFormat="1" ht="24.15" customHeight="1">
      <c r="B1289" s="32"/>
      <c r="C1289" s="187" t="s">
        <v>2543</v>
      </c>
      <c r="D1289" s="187" t="s">
        <v>1347</v>
      </c>
      <c r="E1289" s="188" t="s">
        <v>2544</v>
      </c>
      <c r="F1289" s="189" t="s">
        <v>2545</v>
      </c>
      <c r="G1289" s="190" t="s">
        <v>355</v>
      </c>
      <c r="H1289" s="191">
        <v>285.233</v>
      </c>
      <c r="I1289" s="192"/>
      <c r="J1289" s="193">
        <f>ROUND(I1289*H1289,2)</f>
        <v>0</v>
      </c>
      <c r="K1289" s="189" t="s">
        <v>1</v>
      </c>
      <c r="L1289" s="194"/>
      <c r="M1289" s="195" t="s">
        <v>1</v>
      </c>
      <c r="N1289" s="196" t="s">
        <v>41</v>
      </c>
      <c r="P1289" s="147">
        <f>O1289*H1289</f>
        <v>0</v>
      </c>
      <c r="Q1289" s="147">
        <v>6.6E-3</v>
      </c>
      <c r="R1289" s="147">
        <f>Q1289*H1289</f>
        <v>1.8825377999999999</v>
      </c>
      <c r="S1289" s="147">
        <v>0</v>
      </c>
      <c r="T1289" s="148">
        <f>S1289*H1289</f>
        <v>0</v>
      </c>
      <c r="AR1289" s="149" t="s">
        <v>695</v>
      </c>
      <c r="AT1289" s="149" t="s">
        <v>1347</v>
      </c>
      <c r="AU1289" s="149" t="s">
        <v>86</v>
      </c>
      <c r="AY1289" s="17" t="s">
        <v>350</v>
      </c>
      <c r="BE1289" s="150">
        <f>IF(N1289="základní",J1289,0)</f>
        <v>0</v>
      </c>
      <c r="BF1289" s="150">
        <f>IF(N1289="snížená",J1289,0)</f>
        <v>0</v>
      </c>
      <c r="BG1289" s="150">
        <f>IF(N1289="zákl. přenesená",J1289,0)</f>
        <v>0</v>
      </c>
      <c r="BH1289" s="150">
        <f>IF(N1289="sníž. přenesená",J1289,0)</f>
        <v>0</v>
      </c>
      <c r="BI1289" s="150">
        <f>IF(N1289="nulová",J1289,0)</f>
        <v>0</v>
      </c>
      <c r="BJ1289" s="17" t="s">
        <v>84</v>
      </c>
      <c r="BK1289" s="150">
        <f>ROUND(I1289*H1289,2)</f>
        <v>0</v>
      </c>
      <c r="BL1289" s="17" t="s">
        <v>530</v>
      </c>
      <c r="BM1289" s="149" t="s">
        <v>2546</v>
      </c>
    </row>
    <row r="1290" spans="2:65" s="1" customFormat="1" ht="10.199999999999999">
      <c r="B1290" s="32"/>
      <c r="D1290" s="151" t="s">
        <v>359</v>
      </c>
      <c r="F1290" s="152" t="s">
        <v>2540</v>
      </c>
      <c r="I1290" s="153"/>
      <c r="L1290" s="32"/>
      <c r="M1290" s="154"/>
      <c r="T1290" s="56"/>
      <c r="AT1290" s="17" t="s">
        <v>359</v>
      </c>
      <c r="AU1290" s="17" t="s">
        <v>86</v>
      </c>
    </row>
    <row r="1291" spans="2:65" s="12" customFormat="1" ht="10.199999999999999">
      <c r="B1291" s="155"/>
      <c r="D1291" s="151" t="s">
        <v>361</v>
      </c>
      <c r="E1291" s="156" t="s">
        <v>1</v>
      </c>
      <c r="F1291" s="157" t="s">
        <v>2547</v>
      </c>
      <c r="H1291" s="158">
        <v>271.64999999999998</v>
      </c>
      <c r="I1291" s="159"/>
      <c r="L1291" s="155"/>
      <c r="M1291" s="160"/>
      <c r="T1291" s="161"/>
      <c r="AT1291" s="156" t="s">
        <v>361</v>
      </c>
      <c r="AU1291" s="156" t="s">
        <v>86</v>
      </c>
      <c r="AV1291" s="12" t="s">
        <v>86</v>
      </c>
      <c r="AW1291" s="12" t="s">
        <v>32</v>
      </c>
      <c r="AX1291" s="12" t="s">
        <v>84</v>
      </c>
      <c r="AY1291" s="156" t="s">
        <v>350</v>
      </c>
    </row>
    <row r="1292" spans="2:65" s="12" customFormat="1" ht="10.199999999999999">
      <c r="B1292" s="155"/>
      <c r="D1292" s="151" t="s">
        <v>361</v>
      </c>
      <c r="F1292" s="157" t="s">
        <v>2548</v>
      </c>
      <c r="H1292" s="158">
        <v>285.233</v>
      </c>
      <c r="I1292" s="159"/>
      <c r="L1292" s="155"/>
      <c r="M1292" s="160"/>
      <c r="T1292" s="161"/>
      <c r="AT1292" s="156" t="s">
        <v>361</v>
      </c>
      <c r="AU1292" s="156" t="s">
        <v>86</v>
      </c>
      <c r="AV1292" s="12" t="s">
        <v>86</v>
      </c>
      <c r="AW1292" s="12" t="s">
        <v>4</v>
      </c>
      <c r="AX1292" s="12" t="s">
        <v>84</v>
      </c>
      <c r="AY1292" s="156" t="s">
        <v>350</v>
      </c>
    </row>
    <row r="1293" spans="2:65" s="1" customFormat="1" ht="37.799999999999997" customHeight="1">
      <c r="B1293" s="32"/>
      <c r="C1293" s="138" t="s">
        <v>2549</v>
      </c>
      <c r="D1293" s="138" t="s">
        <v>352</v>
      </c>
      <c r="E1293" s="139" t="s">
        <v>2550</v>
      </c>
      <c r="F1293" s="140" t="s">
        <v>2551</v>
      </c>
      <c r="G1293" s="141" t="s">
        <v>355</v>
      </c>
      <c r="H1293" s="142">
        <v>382.14499999999998</v>
      </c>
      <c r="I1293" s="143"/>
      <c r="J1293" s="144">
        <f>ROUND(I1293*H1293,2)</f>
        <v>0</v>
      </c>
      <c r="K1293" s="140" t="s">
        <v>356</v>
      </c>
      <c r="L1293" s="32"/>
      <c r="M1293" s="145" t="s">
        <v>1</v>
      </c>
      <c r="N1293" s="146" t="s">
        <v>41</v>
      </c>
      <c r="P1293" s="147">
        <f>O1293*H1293</f>
        <v>0</v>
      </c>
      <c r="Q1293" s="147">
        <v>6.0299999999999998E-3</v>
      </c>
      <c r="R1293" s="147">
        <f>Q1293*H1293</f>
        <v>2.30433435</v>
      </c>
      <c r="S1293" s="147">
        <v>0</v>
      </c>
      <c r="T1293" s="148">
        <f>S1293*H1293</f>
        <v>0</v>
      </c>
      <c r="AR1293" s="149" t="s">
        <v>530</v>
      </c>
      <c r="AT1293" s="149" t="s">
        <v>352</v>
      </c>
      <c r="AU1293" s="149" t="s">
        <v>86</v>
      </c>
      <c r="AY1293" s="17" t="s">
        <v>350</v>
      </c>
      <c r="BE1293" s="150">
        <f>IF(N1293="základní",J1293,0)</f>
        <v>0</v>
      </c>
      <c r="BF1293" s="150">
        <f>IF(N1293="snížená",J1293,0)</f>
        <v>0</v>
      </c>
      <c r="BG1293" s="150">
        <f>IF(N1293="zákl. přenesená",J1293,0)</f>
        <v>0</v>
      </c>
      <c r="BH1293" s="150">
        <f>IF(N1293="sníž. přenesená",J1293,0)</f>
        <v>0</v>
      </c>
      <c r="BI1293" s="150">
        <f>IF(N1293="nulová",J1293,0)</f>
        <v>0</v>
      </c>
      <c r="BJ1293" s="17" t="s">
        <v>84</v>
      </c>
      <c r="BK1293" s="150">
        <f>ROUND(I1293*H1293,2)</f>
        <v>0</v>
      </c>
      <c r="BL1293" s="17" t="s">
        <v>530</v>
      </c>
      <c r="BM1293" s="149" t="s">
        <v>2552</v>
      </c>
    </row>
    <row r="1294" spans="2:65" s="1" customFormat="1" ht="28.8">
      <c r="B1294" s="32"/>
      <c r="D1294" s="151" t="s">
        <v>359</v>
      </c>
      <c r="F1294" s="152" t="s">
        <v>2553</v>
      </c>
      <c r="I1294" s="153"/>
      <c r="L1294" s="32"/>
      <c r="M1294" s="154"/>
      <c r="T1294" s="56"/>
      <c r="AT1294" s="17" t="s">
        <v>359</v>
      </c>
      <c r="AU1294" s="17" t="s">
        <v>86</v>
      </c>
    </row>
    <row r="1295" spans="2:65" s="12" customFormat="1" ht="20.399999999999999">
      <c r="B1295" s="155"/>
      <c r="D1295" s="151" t="s">
        <v>361</v>
      </c>
      <c r="E1295" s="156" t="s">
        <v>1167</v>
      </c>
      <c r="F1295" s="157" t="s">
        <v>2554</v>
      </c>
      <c r="H1295" s="158">
        <v>382.14499999999998</v>
      </c>
      <c r="I1295" s="159"/>
      <c r="L1295" s="155"/>
      <c r="M1295" s="160"/>
      <c r="T1295" s="161"/>
      <c r="AT1295" s="156" t="s">
        <v>361</v>
      </c>
      <c r="AU1295" s="156" t="s">
        <v>86</v>
      </c>
      <c r="AV1295" s="12" t="s">
        <v>86</v>
      </c>
      <c r="AW1295" s="12" t="s">
        <v>32</v>
      </c>
      <c r="AX1295" s="12" t="s">
        <v>84</v>
      </c>
      <c r="AY1295" s="156" t="s">
        <v>350</v>
      </c>
    </row>
    <row r="1296" spans="2:65" s="1" customFormat="1" ht="24.15" customHeight="1">
      <c r="B1296" s="32"/>
      <c r="C1296" s="187" t="s">
        <v>2555</v>
      </c>
      <c r="D1296" s="187" t="s">
        <v>1347</v>
      </c>
      <c r="E1296" s="188" t="s">
        <v>2517</v>
      </c>
      <c r="F1296" s="189" t="s">
        <v>2518</v>
      </c>
      <c r="G1296" s="190" t="s">
        <v>355</v>
      </c>
      <c r="H1296" s="191">
        <v>401.25200000000001</v>
      </c>
      <c r="I1296" s="192"/>
      <c r="J1296" s="193">
        <f>ROUND(I1296*H1296,2)</f>
        <v>0</v>
      </c>
      <c r="K1296" s="189" t="s">
        <v>356</v>
      </c>
      <c r="L1296" s="194"/>
      <c r="M1296" s="195" t="s">
        <v>1</v>
      </c>
      <c r="N1296" s="196" t="s">
        <v>41</v>
      </c>
      <c r="P1296" s="147">
        <f>O1296*H1296</f>
        <v>0</v>
      </c>
      <c r="Q1296" s="147">
        <v>2.9999999999999997E-4</v>
      </c>
      <c r="R1296" s="147">
        <f>Q1296*H1296</f>
        <v>0.12037559999999999</v>
      </c>
      <c r="S1296" s="147">
        <v>0</v>
      </c>
      <c r="T1296" s="148">
        <f>S1296*H1296</f>
        <v>0</v>
      </c>
      <c r="AR1296" s="149" t="s">
        <v>695</v>
      </c>
      <c r="AT1296" s="149" t="s">
        <v>1347</v>
      </c>
      <c r="AU1296" s="149" t="s">
        <v>86</v>
      </c>
      <c r="AY1296" s="17" t="s">
        <v>350</v>
      </c>
      <c r="BE1296" s="150">
        <f>IF(N1296="základní",J1296,0)</f>
        <v>0</v>
      </c>
      <c r="BF1296" s="150">
        <f>IF(N1296="snížená",J1296,0)</f>
        <v>0</v>
      </c>
      <c r="BG1296" s="150">
        <f>IF(N1296="zákl. přenesená",J1296,0)</f>
        <v>0</v>
      </c>
      <c r="BH1296" s="150">
        <f>IF(N1296="sníž. přenesená",J1296,0)</f>
        <v>0</v>
      </c>
      <c r="BI1296" s="150">
        <f>IF(N1296="nulová",J1296,0)</f>
        <v>0</v>
      </c>
      <c r="BJ1296" s="17" t="s">
        <v>84</v>
      </c>
      <c r="BK1296" s="150">
        <f>ROUND(I1296*H1296,2)</f>
        <v>0</v>
      </c>
      <c r="BL1296" s="17" t="s">
        <v>530</v>
      </c>
      <c r="BM1296" s="149" t="s">
        <v>2556</v>
      </c>
    </row>
    <row r="1297" spans="2:65" s="1" customFormat="1" ht="10.199999999999999">
      <c r="B1297" s="32"/>
      <c r="D1297" s="151" t="s">
        <v>359</v>
      </c>
      <c r="F1297" s="152" t="s">
        <v>2518</v>
      </c>
      <c r="I1297" s="153"/>
      <c r="L1297" s="32"/>
      <c r="M1297" s="154"/>
      <c r="T1297" s="56"/>
      <c r="AT1297" s="17" t="s">
        <v>359</v>
      </c>
      <c r="AU1297" s="17" t="s">
        <v>86</v>
      </c>
    </row>
    <row r="1298" spans="2:65" s="12" customFormat="1" ht="10.199999999999999">
      <c r="B1298" s="155"/>
      <c r="D1298" s="151" t="s">
        <v>361</v>
      </c>
      <c r="F1298" s="157" t="s">
        <v>2557</v>
      </c>
      <c r="H1298" s="158">
        <v>401.25200000000001</v>
      </c>
      <c r="I1298" s="159"/>
      <c r="L1298" s="155"/>
      <c r="M1298" s="160"/>
      <c r="T1298" s="161"/>
      <c r="AT1298" s="156" t="s">
        <v>361</v>
      </c>
      <c r="AU1298" s="156" t="s">
        <v>86</v>
      </c>
      <c r="AV1298" s="12" t="s">
        <v>86</v>
      </c>
      <c r="AW1298" s="12" t="s">
        <v>4</v>
      </c>
      <c r="AX1298" s="12" t="s">
        <v>84</v>
      </c>
      <c r="AY1298" s="156" t="s">
        <v>350</v>
      </c>
    </row>
    <row r="1299" spans="2:65" s="1" customFormat="1" ht="24.15" customHeight="1">
      <c r="B1299" s="32"/>
      <c r="C1299" s="138" t="s">
        <v>2558</v>
      </c>
      <c r="D1299" s="138" t="s">
        <v>352</v>
      </c>
      <c r="E1299" s="139" t="s">
        <v>2559</v>
      </c>
      <c r="F1299" s="140" t="s">
        <v>2560</v>
      </c>
      <c r="G1299" s="141" t="s">
        <v>355</v>
      </c>
      <c r="H1299" s="142">
        <v>2070.6869999999999</v>
      </c>
      <c r="I1299" s="143"/>
      <c r="J1299" s="144">
        <f>ROUND(I1299*H1299,2)</f>
        <v>0</v>
      </c>
      <c r="K1299" s="140" t="s">
        <v>356</v>
      </c>
      <c r="L1299" s="32"/>
      <c r="M1299" s="145" t="s">
        <v>1</v>
      </c>
      <c r="N1299" s="146" t="s">
        <v>41</v>
      </c>
      <c r="P1299" s="147">
        <f>O1299*H1299</f>
        <v>0</v>
      </c>
      <c r="Q1299" s="147">
        <v>0</v>
      </c>
      <c r="R1299" s="147">
        <f>Q1299*H1299</f>
        <v>0</v>
      </c>
      <c r="S1299" s="147">
        <v>0</v>
      </c>
      <c r="T1299" s="148">
        <f>S1299*H1299</f>
        <v>0</v>
      </c>
      <c r="AR1299" s="149" t="s">
        <v>530</v>
      </c>
      <c r="AT1299" s="149" t="s">
        <v>352</v>
      </c>
      <c r="AU1299" s="149" t="s">
        <v>86</v>
      </c>
      <c r="AY1299" s="17" t="s">
        <v>350</v>
      </c>
      <c r="BE1299" s="150">
        <f>IF(N1299="základní",J1299,0)</f>
        <v>0</v>
      </c>
      <c r="BF1299" s="150">
        <f>IF(N1299="snížená",J1299,0)</f>
        <v>0</v>
      </c>
      <c r="BG1299" s="150">
        <f>IF(N1299="zákl. přenesená",J1299,0)</f>
        <v>0</v>
      </c>
      <c r="BH1299" s="150">
        <f>IF(N1299="sníž. přenesená",J1299,0)</f>
        <v>0</v>
      </c>
      <c r="BI1299" s="150">
        <f>IF(N1299="nulová",J1299,0)</f>
        <v>0</v>
      </c>
      <c r="BJ1299" s="17" t="s">
        <v>84</v>
      </c>
      <c r="BK1299" s="150">
        <f>ROUND(I1299*H1299,2)</f>
        <v>0</v>
      </c>
      <c r="BL1299" s="17" t="s">
        <v>530</v>
      </c>
      <c r="BM1299" s="149" t="s">
        <v>2561</v>
      </c>
    </row>
    <row r="1300" spans="2:65" s="1" customFormat="1" ht="28.8">
      <c r="B1300" s="32"/>
      <c r="D1300" s="151" t="s">
        <v>359</v>
      </c>
      <c r="F1300" s="152" t="s">
        <v>2562</v>
      </c>
      <c r="I1300" s="153"/>
      <c r="L1300" s="32"/>
      <c r="M1300" s="154"/>
      <c r="T1300" s="56"/>
      <c r="AT1300" s="17" t="s">
        <v>359</v>
      </c>
      <c r="AU1300" s="17" t="s">
        <v>86</v>
      </c>
    </row>
    <row r="1301" spans="2:65" s="12" customFormat="1" ht="30.6">
      <c r="B1301" s="155"/>
      <c r="D1301" s="151" t="s">
        <v>361</v>
      </c>
      <c r="E1301" s="156" t="s">
        <v>1</v>
      </c>
      <c r="F1301" s="157" t="s">
        <v>2563</v>
      </c>
      <c r="H1301" s="158">
        <v>599.447</v>
      </c>
      <c r="I1301" s="159"/>
      <c r="L1301" s="155"/>
      <c r="M1301" s="160"/>
      <c r="T1301" s="161"/>
      <c r="AT1301" s="156" t="s">
        <v>361</v>
      </c>
      <c r="AU1301" s="156" t="s">
        <v>86</v>
      </c>
      <c r="AV1301" s="12" t="s">
        <v>86</v>
      </c>
      <c r="AW1301" s="12" t="s">
        <v>32</v>
      </c>
      <c r="AX1301" s="12" t="s">
        <v>76</v>
      </c>
      <c r="AY1301" s="156" t="s">
        <v>350</v>
      </c>
    </row>
    <row r="1302" spans="2:65" s="12" customFormat="1" ht="10.199999999999999">
      <c r="B1302" s="155"/>
      <c r="D1302" s="151" t="s">
        <v>361</v>
      </c>
      <c r="E1302" s="156" t="s">
        <v>1</v>
      </c>
      <c r="F1302" s="157" t="s">
        <v>2564</v>
      </c>
      <c r="H1302" s="158">
        <v>34.549999999999997</v>
      </c>
      <c r="I1302" s="159"/>
      <c r="L1302" s="155"/>
      <c r="M1302" s="160"/>
      <c r="T1302" s="161"/>
      <c r="AT1302" s="156" t="s">
        <v>361</v>
      </c>
      <c r="AU1302" s="156" t="s">
        <v>86</v>
      </c>
      <c r="AV1302" s="12" t="s">
        <v>86</v>
      </c>
      <c r="AW1302" s="12" t="s">
        <v>32</v>
      </c>
      <c r="AX1302" s="12" t="s">
        <v>76</v>
      </c>
      <c r="AY1302" s="156" t="s">
        <v>350</v>
      </c>
    </row>
    <row r="1303" spans="2:65" s="15" customFormat="1" ht="10.199999999999999">
      <c r="B1303" s="175"/>
      <c r="D1303" s="151" t="s">
        <v>361</v>
      </c>
      <c r="E1303" s="176" t="s">
        <v>195</v>
      </c>
      <c r="F1303" s="177" t="s">
        <v>755</v>
      </c>
      <c r="H1303" s="178">
        <v>633.99699999999996</v>
      </c>
      <c r="I1303" s="179"/>
      <c r="L1303" s="175"/>
      <c r="M1303" s="180"/>
      <c r="T1303" s="181"/>
      <c r="AT1303" s="176" t="s">
        <v>361</v>
      </c>
      <c r="AU1303" s="176" t="s">
        <v>86</v>
      </c>
      <c r="AV1303" s="15" t="s">
        <v>371</v>
      </c>
      <c r="AW1303" s="15" t="s">
        <v>32</v>
      </c>
      <c r="AX1303" s="15" t="s">
        <v>76</v>
      </c>
      <c r="AY1303" s="176" t="s">
        <v>350</v>
      </c>
    </row>
    <row r="1304" spans="2:65" s="12" customFormat="1" ht="10.199999999999999">
      <c r="B1304" s="155"/>
      <c r="D1304" s="151" t="s">
        <v>361</v>
      </c>
      <c r="E1304" s="156" t="s">
        <v>1</v>
      </c>
      <c r="F1304" s="157" t="s">
        <v>2272</v>
      </c>
      <c r="H1304" s="158">
        <v>110.54</v>
      </c>
      <c r="I1304" s="159"/>
      <c r="L1304" s="155"/>
      <c r="M1304" s="160"/>
      <c r="T1304" s="161"/>
      <c r="AT1304" s="156" t="s">
        <v>361</v>
      </c>
      <c r="AU1304" s="156" t="s">
        <v>86</v>
      </c>
      <c r="AV1304" s="12" t="s">
        <v>86</v>
      </c>
      <c r="AW1304" s="12" t="s">
        <v>32</v>
      </c>
      <c r="AX1304" s="12" t="s">
        <v>76</v>
      </c>
      <c r="AY1304" s="156" t="s">
        <v>350</v>
      </c>
    </row>
    <row r="1305" spans="2:65" s="12" customFormat="1" ht="20.399999999999999">
      <c r="B1305" s="155"/>
      <c r="D1305" s="151" t="s">
        <v>361</v>
      </c>
      <c r="E1305" s="156" t="s">
        <v>1</v>
      </c>
      <c r="F1305" s="157" t="s">
        <v>2273</v>
      </c>
      <c r="H1305" s="158">
        <v>529.02</v>
      </c>
      <c r="I1305" s="159"/>
      <c r="L1305" s="155"/>
      <c r="M1305" s="160"/>
      <c r="T1305" s="161"/>
      <c r="AT1305" s="156" t="s">
        <v>361</v>
      </c>
      <c r="AU1305" s="156" t="s">
        <v>86</v>
      </c>
      <c r="AV1305" s="12" t="s">
        <v>86</v>
      </c>
      <c r="AW1305" s="12" t="s">
        <v>32</v>
      </c>
      <c r="AX1305" s="12" t="s">
        <v>76</v>
      </c>
      <c r="AY1305" s="156" t="s">
        <v>350</v>
      </c>
    </row>
    <row r="1306" spans="2:65" s="12" customFormat="1" ht="20.399999999999999">
      <c r="B1306" s="155"/>
      <c r="D1306" s="151" t="s">
        <v>361</v>
      </c>
      <c r="E1306" s="156" t="s">
        <v>1</v>
      </c>
      <c r="F1306" s="157" t="s">
        <v>2065</v>
      </c>
      <c r="H1306" s="158">
        <v>138.16</v>
      </c>
      <c r="I1306" s="159"/>
      <c r="L1306" s="155"/>
      <c r="M1306" s="160"/>
      <c r="T1306" s="161"/>
      <c r="AT1306" s="156" t="s">
        <v>361</v>
      </c>
      <c r="AU1306" s="156" t="s">
        <v>86</v>
      </c>
      <c r="AV1306" s="12" t="s">
        <v>86</v>
      </c>
      <c r="AW1306" s="12" t="s">
        <v>32</v>
      </c>
      <c r="AX1306" s="12" t="s">
        <v>76</v>
      </c>
      <c r="AY1306" s="156" t="s">
        <v>350</v>
      </c>
    </row>
    <row r="1307" spans="2:65" s="12" customFormat="1" ht="10.199999999999999">
      <c r="B1307" s="155"/>
      <c r="D1307" s="151" t="s">
        <v>361</v>
      </c>
      <c r="E1307" s="156" t="s">
        <v>1</v>
      </c>
      <c r="F1307" s="157" t="s">
        <v>2274</v>
      </c>
      <c r="H1307" s="158">
        <v>53.22</v>
      </c>
      <c r="I1307" s="159"/>
      <c r="L1307" s="155"/>
      <c r="M1307" s="160"/>
      <c r="T1307" s="161"/>
      <c r="AT1307" s="156" t="s">
        <v>361</v>
      </c>
      <c r="AU1307" s="156" t="s">
        <v>86</v>
      </c>
      <c r="AV1307" s="12" t="s">
        <v>86</v>
      </c>
      <c r="AW1307" s="12" t="s">
        <v>32</v>
      </c>
      <c r="AX1307" s="12" t="s">
        <v>76</v>
      </c>
      <c r="AY1307" s="156" t="s">
        <v>350</v>
      </c>
    </row>
    <row r="1308" spans="2:65" s="12" customFormat="1" ht="20.399999999999999">
      <c r="B1308" s="155"/>
      <c r="D1308" s="151" t="s">
        <v>361</v>
      </c>
      <c r="E1308" s="156" t="s">
        <v>1</v>
      </c>
      <c r="F1308" s="157" t="s">
        <v>2349</v>
      </c>
      <c r="H1308" s="158">
        <v>29.52</v>
      </c>
      <c r="I1308" s="159"/>
      <c r="L1308" s="155"/>
      <c r="M1308" s="160"/>
      <c r="T1308" s="161"/>
      <c r="AT1308" s="156" t="s">
        <v>361</v>
      </c>
      <c r="AU1308" s="156" t="s">
        <v>86</v>
      </c>
      <c r="AV1308" s="12" t="s">
        <v>86</v>
      </c>
      <c r="AW1308" s="12" t="s">
        <v>32</v>
      </c>
      <c r="AX1308" s="12" t="s">
        <v>76</v>
      </c>
      <c r="AY1308" s="156" t="s">
        <v>350</v>
      </c>
    </row>
    <row r="1309" spans="2:65" s="12" customFormat="1" ht="20.399999999999999">
      <c r="B1309" s="155"/>
      <c r="D1309" s="151" t="s">
        <v>361</v>
      </c>
      <c r="E1309" s="156" t="s">
        <v>1</v>
      </c>
      <c r="F1309" s="157" t="s">
        <v>2350</v>
      </c>
      <c r="H1309" s="158">
        <v>24.58</v>
      </c>
      <c r="I1309" s="159"/>
      <c r="L1309" s="155"/>
      <c r="M1309" s="160"/>
      <c r="T1309" s="161"/>
      <c r="AT1309" s="156" t="s">
        <v>361</v>
      </c>
      <c r="AU1309" s="156" t="s">
        <v>86</v>
      </c>
      <c r="AV1309" s="12" t="s">
        <v>86</v>
      </c>
      <c r="AW1309" s="12" t="s">
        <v>32</v>
      </c>
      <c r="AX1309" s="12" t="s">
        <v>76</v>
      </c>
      <c r="AY1309" s="156" t="s">
        <v>350</v>
      </c>
    </row>
    <row r="1310" spans="2:65" s="12" customFormat="1" ht="10.199999999999999">
      <c r="B1310" s="155"/>
      <c r="D1310" s="151" t="s">
        <v>361</v>
      </c>
      <c r="E1310" s="156" t="s">
        <v>1</v>
      </c>
      <c r="F1310" s="157" t="s">
        <v>2277</v>
      </c>
      <c r="H1310" s="158">
        <v>27.76</v>
      </c>
      <c r="I1310" s="159"/>
      <c r="L1310" s="155"/>
      <c r="M1310" s="160"/>
      <c r="T1310" s="161"/>
      <c r="AT1310" s="156" t="s">
        <v>361</v>
      </c>
      <c r="AU1310" s="156" t="s">
        <v>86</v>
      </c>
      <c r="AV1310" s="12" t="s">
        <v>86</v>
      </c>
      <c r="AW1310" s="12" t="s">
        <v>32</v>
      </c>
      <c r="AX1310" s="12" t="s">
        <v>76</v>
      </c>
      <c r="AY1310" s="156" t="s">
        <v>350</v>
      </c>
    </row>
    <row r="1311" spans="2:65" s="12" customFormat="1" ht="20.399999999999999">
      <c r="B1311" s="155"/>
      <c r="D1311" s="151" t="s">
        <v>361</v>
      </c>
      <c r="E1311" s="156" t="s">
        <v>1</v>
      </c>
      <c r="F1311" s="157" t="s">
        <v>2278</v>
      </c>
      <c r="H1311" s="158">
        <v>19.350000000000001</v>
      </c>
      <c r="I1311" s="159"/>
      <c r="L1311" s="155"/>
      <c r="M1311" s="160"/>
      <c r="T1311" s="161"/>
      <c r="AT1311" s="156" t="s">
        <v>361</v>
      </c>
      <c r="AU1311" s="156" t="s">
        <v>86</v>
      </c>
      <c r="AV1311" s="12" t="s">
        <v>86</v>
      </c>
      <c r="AW1311" s="12" t="s">
        <v>32</v>
      </c>
      <c r="AX1311" s="12" t="s">
        <v>76</v>
      </c>
      <c r="AY1311" s="156" t="s">
        <v>350</v>
      </c>
    </row>
    <row r="1312" spans="2:65" s="12" customFormat="1" ht="20.399999999999999">
      <c r="B1312" s="155"/>
      <c r="D1312" s="151" t="s">
        <v>361</v>
      </c>
      <c r="E1312" s="156" t="s">
        <v>197</v>
      </c>
      <c r="F1312" s="157" t="s">
        <v>2565</v>
      </c>
      <c r="H1312" s="158">
        <v>257.73</v>
      </c>
      <c r="I1312" s="159"/>
      <c r="L1312" s="155"/>
      <c r="M1312" s="160"/>
      <c r="T1312" s="161"/>
      <c r="AT1312" s="156" t="s">
        <v>361</v>
      </c>
      <c r="AU1312" s="156" t="s">
        <v>86</v>
      </c>
      <c r="AV1312" s="12" t="s">
        <v>86</v>
      </c>
      <c r="AW1312" s="12" t="s">
        <v>32</v>
      </c>
      <c r="AX1312" s="12" t="s">
        <v>76</v>
      </c>
      <c r="AY1312" s="156" t="s">
        <v>350</v>
      </c>
    </row>
    <row r="1313" spans="2:65" s="12" customFormat="1" ht="10.199999999999999">
      <c r="B1313" s="155"/>
      <c r="D1313" s="151" t="s">
        <v>361</v>
      </c>
      <c r="E1313" s="156" t="s">
        <v>1</v>
      </c>
      <c r="F1313" s="157" t="s">
        <v>2498</v>
      </c>
      <c r="H1313" s="158">
        <v>246.81</v>
      </c>
      <c r="I1313" s="159"/>
      <c r="L1313" s="155"/>
      <c r="M1313" s="160"/>
      <c r="T1313" s="161"/>
      <c r="AT1313" s="156" t="s">
        <v>361</v>
      </c>
      <c r="AU1313" s="156" t="s">
        <v>86</v>
      </c>
      <c r="AV1313" s="12" t="s">
        <v>86</v>
      </c>
      <c r="AW1313" s="12" t="s">
        <v>32</v>
      </c>
      <c r="AX1313" s="12" t="s">
        <v>76</v>
      </c>
      <c r="AY1313" s="156" t="s">
        <v>350</v>
      </c>
    </row>
    <row r="1314" spans="2:65" s="13" customFormat="1" ht="10.199999999999999">
      <c r="B1314" s="162"/>
      <c r="D1314" s="151" t="s">
        <v>361</v>
      </c>
      <c r="E1314" s="163" t="s">
        <v>1</v>
      </c>
      <c r="F1314" s="164" t="s">
        <v>364</v>
      </c>
      <c r="H1314" s="165">
        <v>2070.6869999999999</v>
      </c>
      <c r="I1314" s="166"/>
      <c r="L1314" s="162"/>
      <c r="M1314" s="167"/>
      <c r="T1314" s="168"/>
      <c r="AT1314" s="163" t="s">
        <v>361</v>
      </c>
      <c r="AU1314" s="163" t="s">
        <v>86</v>
      </c>
      <c r="AV1314" s="13" t="s">
        <v>357</v>
      </c>
      <c r="AW1314" s="13" t="s">
        <v>32</v>
      </c>
      <c r="AX1314" s="13" t="s">
        <v>84</v>
      </c>
      <c r="AY1314" s="163" t="s">
        <v>350</v>
      </c>
    </row>
    <row r="1315" spans="2:65" s="1" customFormat="1" ht="37.799999999999997" customHeight="1">
      <c r="B1315" s="32"/>
      <c r="C1315" s="187" t="s">
        <v>2566</v>
      </c>
      <c r="D1315" s="187" t="s">
        <v>1347</v>
      </c>
      <c r="E1315" s="188" t="s">
        <v>2567</v>
      </c>
      <c r="F1315" s="189" t="s">
        <v>2568</v>
      </c>
      <c r="G1315" s="190" t="s">
        <v>355</v>
      </c>
      <c r="H1315" s="191">
        <v>145.06800000000001</v>
      </c>
      <c r="I1315" s="192"/>
      <c r="J1315" s="193">
        <f>ROUND(I1315*H1315,2)</f>
        <v>0</v>
      </c>
      <c r="K1315" s="189" t="s">
        <v>356</v>
      </c>
      <c r="L1315" s="194"/>
      <c r="M1315" s="195" t="s">
        <v>1</v>
      </c>
      <c r="N1315" s="196" t="s">
        <v>41</v>
      </c>
      <c r="P1315" s="147">
        <f>O1315*H1315</f>
        <v>0</v>
      </c>
      <c r="Q1315" s="147">
        <v>5.45E-3</v>
      </c>
      <c r="R1315" s="147">
        <f>Q1315*H1315</f>
        <v>0.79062060000000012</v>
      </c>
      <c r="S1315" s="147">
        <v>0</v>
      </c>
      <c r="T1315" s="148">
        <f>S1315*H1315</f>
        <v>0</v>
      </c>
      <c r="AR1315" s="149" t="s">
        <v>695</v>
      </c>
      <c r="AT1315" s="149" t="s">
        <v>1347</v>
      </c>
      <c r="AU1315" s="149" t="s">
        <v>86</v>
      </c>
      <c r="AY1315" s="17" t="s">
        <v>350</v>
      </c>
      <c r="BE1315" s="150">
        <f>IF(N1315="základní",J1315,0)</f>
        <v>0</v>
      </c>
      <c r="BF1315" s="150">
        <f>IF(N1315="snížená",J1315,0)</f>
        <v>0</v>
      </c>
      <c r="BG1315" s="150">
        <f>IF(N1315="zákl. přenesená",J1315,0)</f>
        <v>0</v>
      </c>
      <c r="BH1315" s="150">
        <f>IF(N1315="sníž. přenesená",J1315,0)</f>
        <v>0</v>
      </c>
      <c r="BI1315" s="150">
        <f>IF(N1315="nulová",J1315,0)</f>
        <v>0</v>
      </c>
      <c r="BJ1315" s="17" t="s">
        <v>84</v>
      </c>
      <c r="BK1315" s="150">
        <f>ROUND(I1315*H1315,2)</f>
        <v>0</v>
      </c>
      <c r="BL1315" s="17" t="s">
        <v>530</v>
      </c>
      <c r="BM1315" s="149" t="s">
        <v>2569</v>
      </c>
    </row>
    <row r="1316" spans="2:65" s="1" customFormat="1" ht="19.2">
      <c r="B1316" s="32"/>
      <c r="D1316" s="151" t="s">
        <v>359</v>
      </c>
      <c r="F1316" s="152" t="s">
        <v>2568</v>
      </c>
      <c r="I1316" s="153"/>
      <c r="L1316" s="32"/>
      <c r="M1316" s="154"/>
      <c r="T1316" s="56"/>
      <c r="AT1316" s="17" t="s">
        <v>359</v>
      </c>
      <c r="AU1316" s="17" t="s">
        <v>86</v>
      </c>
    </row>
    <row r="1317" spans="2:65" s="12" customFormat="1" ht="20.399999999999999">
      <c r="B1317" s="155"/>
      <c r="D1317" s="151" t="s">
        <v>361</v>
      </c>
      <c r="E1317" s="156" t="s">
        <v>1</v>
      </c>
      <c r="F1317" s="157" t="s">
        <v>2065</v>
      </c>
      <c r="H1317" s="158">
        <v>138.16</v>
      </c>
      <c r="I1317" s="159"/>
      <c r="L1317" s="155"/>
      <c r="M1317" s="160"/>
      <c r="T1317" s="161"/>
      <c r="AT1317" s="156" t="s">
        <v>361</v>
      </c>
      <c r="AU1317" s="156" t="s">
        <v>86</v>
      </c>
      <c r="AV1317" s="12" t="s">
        <v>86</v>
      </c>
      <c r="AW1317" s="12" t="s">
        <v>32</v>
      </c>
      <c r="AX1317" s="12" t="s">
        <v>84</v>
      </c>
      <c r="AY1317" s="156" t="s">
        <v>350</v>
      </c>
    </row>
    <row r="1318" spans="2:65" s="12" customFormat="1" ht="10.199999999999999">
      <c r="B1318" s="155"/>
      <c r="D1318" s="151" t="s">
        <v>361</v>
      </c>
      <c r="F1318" s="157" t="s">
        <v>2570</v>
      </c>
      <c r="H1318" s="158">
        <v>145.06800000000001</v>
      </c>
      <c r="I1318" s="159"/>
      <c r="L1318" s="155"/>
      <c r="M1318" s="160"/>
      <c r="T1318" s="161"/>
      <c r="AT1318" s="156" t="s">
        <v>361</v>
      </c>
      <c r="AU1318" s="156" t="s">
        <v>86</v>
      </c>
      <c r="AV1318" s="12" t="s">
        <v>86</v>
      </c>
      <c r="AW1318" s="12" t="s">
        <v>4</v>
      </c>
      <c r="AX1318" s="12" t="s">
        <v>84</v>
      </c>
      <c r="AY1318" s="156" t="s">
        <v>350</v>
      </c>
    </row>
    <row r="1319" spans="2:65" s="1" customFormat="1" ht="24.15" customHeight="1">
      <c r="B1319" s="32"/>
      <c r="C1319" s="187" t="s">
        <v>2571</v>
      </c>
      <c r="D1319" s="187" t="s">
        <v>1347</v>
      </c>
      <c r="E1319" s="188" t="s">
        <v>2572</v>
      </c>
      <c r="F1319" s="189" t="s">
        <v>2573</v>
      </c>
      <c r="G1319" s="190" t="s">
        <v>355</v>
      </c>
      <c r="H1319" s="191">
        <v>28.402999999999999</v>
      </c>
      <c r="I1319" s="192"/>
      <c r="J1319" s="193">
        <f>ROUND(I1319*H1319,2)</f>
        <v>0</v>
      </c>
      <c r="K1319" s="189" t="s">
        <v>356</v>
      </c>
      <c r="L1319" s="194"/>
      <c r="M1319" s="195" t="s">
        <v>1</v>
      </c>
      <c r="N1319" s="196" t="s">
        <v>41</v>
      </c>
      <c r="P1319" s="147">
        <f>O1319*H1319</f>
        <v>0</v>
      </c>
      <c r="Q1319" s="147">
        <v>8.9999999999999998E-4</v>
      </c>
      <c r="R1319" s="147">
        <f>Q1319*H1319</f>
        <v>2.5562699999999997E-2</v>
      </c>
      <c r="S1319" s="147">
        <v>0</v>
      </c>
      <c r="T1319" s="148">
        <f>S1319*H1319</f>
        <v>0</v>
      </c>
      <c r="AR1319" s="149" t="s">
        <v>695</v>
      </c>
      <c r="AT1319" s="149" t="s">
        <v>1347</v>
      </c>
      <c r="AU1319" s="149" t="s">
        <v>86</v>
      </c>
      <c r="AY1319" s="17" t="s">
        <v>350</v>
      </c>
      <c r="BE1319" s="150">
        <f>IF(N1319="základní",J1319,0)</f>
        <v>0</v>
      </c>
      <c r="BF1319" s="150">
        <f>IF(N1319="snížená",J1319,0)</f>
        <v>0</v>
      </c>
      <c r="BG1319" s="150">
        <f>IF(N1319="zákl. přenesená",J1319,0)</f>
        <v>0</v>
      </c>
      <c r="BH1319" s="150">
        <f>IF(N1319="sníž. přenesená",J1319,0)</f>
        <v>0</v>
      </c>
      <c r="BI1319" s="150">
        <f>IF(N1319="nulová",J1319,0)</f>
        <v>0</v>
      </c>
      <c r="BJ1319" s="17" t="s">
        <v>84</v>
      </c>
      <c r="BK1319" s="150">
        <f>ROUND(I1319*H1319,2)</f>
        <v>0</v>
      </c>
      <c r="BL1319" s="17" t="s">
        <v>530</v>
      </c>
      <c r="BM1319" s="149" t="s">
        <v>2574</v>
      </c>
    </row>
    <row r="1320" spans="2:65" s="1" customFormat="1" ht="19.2">
      <c r="B1320" s="32"/>
      <c r="D1320" s="151" t="s">
        <v>359</v>
      </c>
      <c r="F1320" s="152" t="s">
        <v>2573</v>
      </c>
      <c r="I1320" s="153"/>
      <c r="L1320" s="32"/>
      <c r="M1320" s="154"/>
      <c r="T1320" s="56"/>
      <c r="AT1320" s="17" t="s">
        <v>359</v>
      </c>
      <c r="AU1320" s="17" t="s">
        <v>86</v>
      </c>
    </row>
    <row r="1321" spans="2:65" s="12" customFormat="1" ht="20.399999999999999">
      <c r="B1321" s="155"/>
      <c r="D1321" s="151" t="s">
        <v>361</v>
      </c>
      <c r="E1321" s="156" t="s">
        <v>1</v>
      </c>
      <c r="F1321" s="157" t="s">
        <v>2275</v>
      </c>
      <c r="H1321" s="158">
        <v>14.76</v>
      </c>
      <c r="I1321" s="159"/>
      <c r="L1321" s="155"/>
      <c r="M1321" s="160"/>
      <c r="T1321" s="161"/>
      <c r="AT1321" s="156" t="s">
        <v>361</v>
      </c>
      <c r="AU1321" s="156" t="s">
        <v>86</v>
      </c>
      <c r="AV1321" s="12" t="s">
        <v>86</v>
      </c>
      <c r="AW1321" s="12" t="s">
        <v>32</v>
      </c>
      <c r="AX1321" s="12" t="s">
        <v>76</v>
      </c>
      <c r="AY1321" s="156" t="s">
        <v>350</v>
      </c>
    </row>
    <row r="1322" spans="2:65" s="12" customFormat="1" ht="20.399999999999999">
      <c r="B1322" s="155"/>
      <c r="D1322" s="151" t="s">
        <v>361</v>
      </c>
      <c r="E1322" s="156" t="s">
        <v>1</v>
      </c>
      <c r="F1322" s="157" t="s">
        <v>2276</v>
      </c>
      <c r="H1322" s="158">
        <v>12.29</v>
      </c>
      <c r="I1322" s="159"/>
      <c r="L1322" s="155"/>
      <c r="M1322" s="160"/>
      <c r="T1322" s="161"/>
      <c r="AT1322" s="156" t="s">
        <v>361</v>
      </c>
      <c r="AU1322" s="156" t="s">
        <v>86</v>
      </c>
      <c r="AV1322" s="12" t="s">
        <v>86</v>
      </c>
      <c r="AW1322" s="12" t="s">
        <v>32</v>
      </c>
      <c r="AX1322" s="12" t="s">
        <v>76</v>
      </c>
      <c r="AY1322" s="156" t="s">
        <v>350</v>
      </c>
    </row>
    <row r="1323" spans="2:65" s="13" customFormat="1" ht="10.199999999999999">
      <c r="B1323" s="162"/>
      <c r="D1323" s="151" t="s">
        <v>361</v>
      </c>
      <c r="E1323" s="163" t="s">
        <v>1</v>
      </c>
      <c r="F1323" s="164" t="s">
        <v>364</v>
      </c>
      <c r="H1323" s="165">
        <v>27.05</v>
      </c>
      <c r="I1323" s="166"/>
      <c r="L1323" s="162"/>
      <c r="M1323" s="167"/>
      <c r="T1323" s="168"/>
      <c r="AT1323" s="163" t="s">
        <v>361</v>
      </c>
      <c r="AU1323" s="163" t="s">
        <v>86</v>
      </c>
      <c r="AV1323" s="13" t="s">
        <v>357</v>
      </c>
      <c r="AW1323" s="13" t="s">
        <v>32</v>
      </c>
      <c r="AX1323" s="13" t="s">
        <v>84</v>
      </c>
      <c r="AY1323" s="163" t="s">
        <v>350</v>
      </c>
    </row>
    <row r="1324" spans="2:65" s="12" customFormat="1" ht="10.199999999999999">
      <c r="B1324" s="155"/>
      <c r="D1324" s="151" t="s">
        <v>361</v>
      </c>
      <c r="F1324" s="157" t="s">
        <v>2575</v>
      </c>
      <c r="H1324" s="158">
        <v>28.402999999999999</v>
      </c>
      <c r="I1324" s="159"/>
      <c r="L1324" s="155"/>
      <c r="M1324" s="160"/>
      <c r="T1324" s="161"/>
      <c r="AT1324" s="156" t="s">
        <v>361</v>
      </c>
      <c r="AU1324" s="156" t="s">
        <v>86</v>
      </c>
      <c r="AV1324" s="12" t="s">
        <v>86</v>
      </c>
      <c r="AW1324" s="12" t="s">
        <v>4</v>
      </c>
      <c r="AX1324" s="12" t="s">
        <v>84</v>
      </c>
      <c r="AY1324" s="156" t="s">
        <v>350</v>
      </c>
    </row>
    <row r="1325" spans="2:65" s="1" customFormat="1" ht="24.15" customHeight="1">
      <c r="B1325" s="32"/>
      <c r="C1325" s="187" t="s">
        <v>2576</v>
      </c>
      <c r="D1325" s="187" t="s">
        <v>1347</v>
      </c>
      <c r="E1325" s="188" t="s">
        <v>2577</v>
      </c>
      <c r="F1325" s="189" t="s">
        <v>2578</v>
      </c>
      <c r="G1325" s="190" t="s">
        <v>355</v>
      </c>
      <c r="H1325" s="191">
        <v>259.15100000000001</v>
      </c>
      <c r="I1325" s="192"/>
      <c r="J1325" s="193">
        <f>ROUND(I1325*H1325,2)</f>
        <v>0</v>
      </c>
      <c r="K1325" s="189" t="s">
        <v>356</v>
      </c>
      <c r="L1325" s="194"/>
      <c r="M1325" s="195" t="s">
        <v>1</v>
      </c>
      <c r="N1325" s="196" t="s">
        <v>41</v>
      </c>
      <c r="P1325" s="147">
        <f>O1325*H1325</f>
        <v>0</v>
      </c>
      <c r="Q1325" s="147">
        <v>8.9999999999999998E-4</v>
      </c>
      <c r="R1325" s="147">
        <f>Q1325*H1325</f>
        <v>0.2332359</v>
      </c>
      <c r="S1325" s="147">
        <v>0</v>
      </c>
      <c r="T1325" s="148">
        <f>S1325*H1325</f>
        <v>0</v>
      </c>
      <c r="AR1325" s="149" t="s">
        <v>695</v>
      </c>
      <c r="AT1325" s="149" t="s">
        <v>1347</v>
      </c>
      <c r="AU1325" s="149" t="s">
        <v>86</v>
      </c>
      <c r="AY1325" s="17" t="s">
        <v>350</v>
      </c>
      <c r="BE1325" s="150">
        <f>IF(N1325="základní",J1325,0)</f>
        <v>0</v>
      </c>
      <c r="BF1325" s="150">
        <f>IF(N1325="snížená",J1325,0)</f>
        <v>0</v>
      </c>
      <c r="BG1325" s="150">
        <f>IF(N1325="zákl. přenesená",J1325,0)</f>
        <v>0</v>
      </c>
      <c r="BH1325" s="150">
        <f>IF(N1325="sníž. přenesená",J1325,0)</f>
        <v>0</v>
      </c>
      <c r="BI1325" s="150">
        <f>IF(N1325="nulová",J1325,0)</f>
        <v>0</v>
      </c>
      <c r="BJ1325" s="17" t="s">
        <v>84</v>
      </c>
      <c r="BK1325" s="150">
        <f>ROUND(I1325*H1325,2)</f>
        <v>0</v>
      </c>
      <c r="BL1325" s="17" t="s">
        <v>530</v>
      </c>
      <c r="BM1325" s="149" t="s">
        <v>2579</v>
      </c>
    </row>
    <row r="1326" spans="2:65" s="1" customFormat="1" ht="19.2">
      <c r="B1326" s="32"/>
      <c r="D1326" s="151" t="s">
        <v>359</v>
      </c>
      <c r="F1326" s="152" t="s">
        <v>2578</v>
      </c>
      <c r="I1326" s="153"/>
      <c r="L1326" s="32"/>
      <c r="M1326" s="154"/>
      <c r="T1326" s="56"/>
      <c r="AT1326" s="17" t="s">
        <v>359</v>
      </c>
      <c r="AU1326" s="17" t="s">
        <v>86</v>
      </c>
    </row>
    <row r="1327" spans="2:65" s="12" customFormat="1" ht="10.199999999999999">
      <c r="B1327" s="155"/>
      <c r="D1327" s="151" t="s">
        <v>361</v>
      </c>
      <c r="E1327" s="156" t="s">
        <v>1</v>
      </c>
      <c r="F1327" s="157" t="s">
        <v>2498</v>
      </c>
      <c r="H1327" s="158">
        <v>246.81</v>
      </c>
      <c r="I1327" s="159"/>
      <c r="L1327" s="155"/>
      <c r="M1327" s="160"/>
      <c r="T1327" s="161"/>
      <c r="AT1327" s="156" t="s">
        <v>361</v>
      </c>
      <c r="AU1327" s="156" t="s">
        <v>86</v>
      </c>
      <c r="AV1327" s="12" t="s">
        <v>86</v>
      </c>
      <c r="AW1327" s="12" t="s">
        <v>32</v>
      </c>
      <c r="AX1327" s="12" t="s">
        <v>84</v>
      </c>
      <c r="AY1327" s="156" t="s">
        <v>350</v>
      </c>
    </row>
    <row r="1328" spans="2:65" s="12" customFormat="1" ht="10.199999999999999">
      <c r="B1328" s="155"/>
      <c r="D1328" s="151" t="s">
        <v>361</v>
      </c>
      <c r="F1328" s="157" t="s">
        <v>2580</v>
      </c>
      <c r="H1328" s="158">
        <v>259.15100000000001</v>
      </c>
      <c r="I1328" s="159"/>
      <c r="L1328" s="155"/>
      <c r="M1328" s="160"/>
      <c r="T1328" s="161"/>
      <c r="AT1328" s="156" t="s">
        <v>361</v>
      </c>
      <c r="AU1328" s="156" t="s">
        <v>86</v>
      </c>
      <c r="AV1328" s="12" t="s">
        <v>86</v>
      </c>
      <c r="AW1328" s="12" t="s">
        <v>4</v>
      </c>
      <c r="AX1328" s="12" t="s">
        <v>84</v>
      </c>
      <c r="AY1328" s="156" t="s">
        <v>350</v>
      </c>
    </row>
    <row r="1329" spans="2:65" s="1" customFormat="1" ht="24.15" customHeight="1">
      <c r="B1329" s="32"/>
      <c r="C1329" s="187" t="s">
        <v>2581</v>
      </c>
      <c r="D1329" s="187" t="s">
        <v>1347</v>
      </c>
      <c r="E1329" s="188" t="s">
        <v>2582</v>
      </c>
      <c r="F1329" s="189" t="s">
        <v>2583</v>
      </c>
      <c r="G1329" s="190" t="s">
        <v>355</v>
      </c>
      <c r="H1329" s="191">
        <v>776.88499999999999</v>
      </c>
      <c r="I1329" s="192"/>
      <c r="J1329" s="193">
        <f>ROUND(I1329*H1329,2)</f>
        <v>0</v>
      </c>
      <c r="K1329" s="189" t="s">
        <v>356</v>
      </c>
      <c r="L1329" s="194"/>
      <c r="M1329" s="195" t="s">
        <v>1</v>
      </c>
      <c r="N1329" s="196" t="s">
        <v>41</v>
      </c>
      <c r="P1329" s="147">
        <f>O1329*H1329</f>
        <v>0</v>
      </c>
      <c r="Q1329" s="147">
        <v>4.7999999999999996E-3</v>
      </c>
      <c r="R1329" s="147">
        <f>Q1329*H1329</f>
        <v>3.7290479999999997</v>
      </c>
      <c r="S1329" s="147">
        <v>0</v>
      </c>
      <c r="T1329" s="148">
        <f>S1329*H1329</f>
        <v>0</v>
      </c>
      <c r="AR1329" s="149" t="s">
        <v>695</v>
      </c>
      <c r="AT1329" s="149" t="s">
        <v>1347</v>
      </c>
      <c r="AU1329" s="149" t="s">
        <v>86</v>
      </c>
      <c r="AY1329" s="17" t="s">
        <v>350</v>
      </c>
      <c r="BE1329" s="150">
        <f>IF(N1329="základní",J1329,0)</f>
        <v>0</v>
      </c>
      <c r="BF1329" s="150">
        <f>IF(N1329="snížená",J1329,0)</f>
        <v>0</v>
      </c>
      <c r="BG1329" s="150">
        <f>IF(N1329="zákl. přenesená",J1329,0)</f>
        <v>0</v>
      </c>
      <c r="BH1329" s="150">
        <f>IF(N1329="sníž. přenesená",J1329,0)</f>
        <v>0</v>
      </c>
      <c r="BI1329" s="150">
        <f>IF(N1329="nulová",J1329,0)</f>
        <v>0</v>
      </c>
      <c r="BJ1329" s="17" t="s">
        <v>84</v>
      </c>
      <c r="BK1329" s="150">
        <f>ROUND(I1329*H1329,2)</f>
        <v>0</v>
      </c>
      <c r="BL1329" s="17" t="s">
        <v>530</v>
      </c>
      <c r="BM1329" s="149" t="s">
        <v>2584</v>
      </c>
    </row>
    <row r="1330" spans="2:65" s="1" customFormat="1" ht="19.2">
      <c r="B1330" s="32"/>
      <c r="D1330" s="151" t="s">
        <v>359</v>
      </c>
      <c r="F1330" s="152" t="s">
        <v>2583</v>
      </c>
      <c r="I1330" s="153"/>
      <c r="L1330" s="32"/>
      <c r="M1330" s="154"/>
      <c r="T1330" s="56"/>
      <c r="AT1330" s="17" t="s">
        <v>359</v>
      </c>
      <c r="AU1330" s="17" t="s">
        <v>86</v>
      </c>
    </row>
    <row r="1331" spans="2:65" s="12" customFormat="1" ht="10.199999999999999">
      <c r="B1331" s="155"/>
      <c r="D1331" s="151" t="s">
        <v>361</v>
      </c>
      <c r="E1331" s="156" t="s">
        <v>1</v>
      </c>
      <c r="F1331" s="157" t="s">
        <v>2272</v>
      </c>
      <c r="H1331" s="158">
        <v>110.54</v>
      </c>
      <c r="I1331" s="159"/>
      <c r="L1331" s="155"/>
      <c r="M1331" s="160"/>
      <c r="T1331" s="161"/>
      <c r="AT1331" s="156" t="s">
        <v>361</v>
      </c>
      <c r="AU1331" s="156" t="s">
        <v>86</v>
      </c>
      <c r="AV1331" s="12" t="s">
        <v>86</v>
      </c>
      <c r="AW1331" s="12" t="s">
        <v>32</v>
      </c>
      <c r="AX1331" s="12" t="s">
        <v>76</v>
      </c>
      <c r="AY1331" s="156" t="s">
        <v>350</v>
      </c>
    </row>
    <row r="1332" spans="2:65" s="12" customFormat="1" ht="20.399999999999999">
      <c r="B1332" s="155"/>
      <c r="D1332" s="151" t="s">
        <v>361</v>
      </c>
      <c r="E1332" s="156" t="s">
        <v>1</v>
      </c>
      <c r="F1332" s="157" t="s">
        <v>2273</v>
      </c>
      <c r="H1332" s="158">
        <v>529.02</v>
      </c>
      <c r="I1332" s="159"/>
      <c r="L1332" s="155"/>
      <c r="M1332" s="160"/>
      <c r="T1332" s="161"/>
      <c r="AT1332" s="156" t="s">
        <v>361</v>
      </c>
      <c r="AU1332" s="156" t="s">
        <v>86</v>
      </c>
      <c r="AV1332" s="12" t="s">
        <v>86</v>
      </c>
      <c r="AW1332" s="12" t="s">
        <v>32</v>
      </c>
      <c r="AX1332" s="12" t="s">
        <v>76</v>
      </c>
      <c r="AY1332" s="156" t="s">
        <v>350</v>
      </c>
    </row>
    <row r="1333" spans="2:65" s="12" customFormat="1" ht="10.199999999999999">
      <c r="B1333" s="155"/>
      <c r="D1333" s="151" t="s">
        <v>361</v>
      </c>
      <c r="E1333" s="156" t="s">
        <v>1</v>
      </c>
      <c r="F1333" s="157" t="s">
        <v>2274</v>
      </c>
      <c r="H1333" s="158">
        <v>53.22</v>
      </c>
      <c r="I1333" s="159"/>
      <c r="L1333" s="155"/>
      <c r="M1333" s="160"/>
      <c r="T1333" s="161"/>
      <c r="AT1333" s="156" t="s">
        <v>361</v>
      </c>
      <c r="AU1333" s="156" t="s">
        <v>86</v>
      </c>
      <c r="AV1333" s="12" t="s">
        <v>86</v>
      </c>
      <c r="AW1333" s="12" t="s">
        <v>32</v>
      </c>
      <c r="AX1333" s="12" t="s">
        <v>76</v>
      </c>
      <c r="AY1333" s="156" t="s">
        <v>350</v>
      </c>
    </row>
    <row r="1334" spans="2:65" s="12" customFormat="1" ht="20.399999999999999">
      <c r="B1334" s="155"/>
      <c r="D1334" s="151" t="s">
        <v>361</v>
      </c>
      <c r="E1334" s="156" t="s">
        <v>1</v>
      </c>
      <c r="F1334" s="157" t="s">
        <v>2278</v>
      </c>
      <c r="H1334" s="158">
        <v>19.350000000000001</v>
      </c>
      <c r="I1334" s="159"/>
      <c r="L1334" s="155"/>
      <c r="M1334" s="160"/>
      <c r="T1334" s="161"/>
      <c r="AT1334" s="156" t="s">
        <v>361</v>
      </c>
      <c r="AU1334" s="156" t="s">
        <v>86</v>
      </c>
      <c r="AV1334" s="12" t="s">
        <v>86</v>
      </c>
      <c r="AW1334" s="12" t="s">
        <v>32</v>
      </c>
      <c r="AX1334" s="12" t="s">
        <v>76</v>
      </c>
      <c r="AY1334" s="156" t="s">
        <v>350</v>
      </c>
    </row>
    <row r="1335" spans="2:65" s="12" customFormat="1" ht="10.199999999999999">
      <c r="B1335" s="155"/>
      <c r="D1335" s="151" t="s">
        <v>361</v>
      </c>
      <c r="E1335" s="156" t="s">
        <v>1</v>
      </c>
      <c r="F1335" s="157" t="s">
        <v>2277</v>
      </c>
      <c r="H1335" s="158">
        <v>27.76</v>
      </c>
      <c r="I1335" s="159"/>
      <c r="L1335" s="155"/>
      <c r="M1335" s="160"/>
      <c r="T1335" s="161"/>
      <c r="AT1335" s="156" t="s">
        <v>361</v>
      </c>
      <c r="AU1335" s="156" t="s">
        <v>86</v>
      </c>
      <c r="AV1335" s="12" t="s">
        <v>86</v>
      </c>
      <c r="AW1335" s="12" t="s">
        <v>32</v>
      </c>
      <c r="AX1335" s="12" t="s">
        <v>76</v>
      </c>
      <c r="AY1335" s="156" t="s">
        <v>350</v>
      </c>
    </row>
    <row r="1336" spans="2:65" s="13" customFormat="1" ht="10.199999999999999">
      <c r="B1336" s="162"/>
      <c r="D1336" s="151" t="s">
        <v>361</v>
      </c>
      <c r="E1336" s="163" t="s">
        <v>1</v>
      </c>
      <c r="F1336" s="164" t="s">
        <v>364</v>
      </c>
      <c r="H1336" s="165">
        <v>739.89</v>
      </c>
      <c r="I1336" s="166"/>
      <c r="L1336" s="162"/>
      <c r="M1336" s="167"/>
      <c r="T1336" s="168"/>
      <c r="AT1336" s="163" t="s">
        <v>361</v>
      </c>
      <c r="AU1336" s="163" t="s">
        <v>86</v>
      </c>
      <c r="AV1336" s="13" t="s">
        <v>357</v>
      </c>
      <c r="AW1336" s="13" t="s">
        <v>32</v>
      </c>
      <c r="AX1336" s="13" t="s">
        <v>84</v>
      </c>
      <c r="AY1336" s="163" t="s">
        <v>350</v>
      </c>
    </row>
    <row r="1337" spans="2:65" s="12" customFormat="1" ht="10.199999999999999">
      <c r="B1337" s="155"/>
      <c r="D1337" s="151" t="s">
        <v>361</v>
      </c>
      <c r="F1337" s="157" t="s">
        <v>2585</v>
      </c>
      <c r="H1337" s="158">
        <v>776.88499999999999</v>
      </c>
      <c r="I1337" s="159"/>
      <c r="L1337" s="155"/>
      <c r="M1337" s="160"/>
      <c r="T1337" s="161"/>
      <c r="AT1337" s="156" t="s">
        <v>361</v>
      </c>
      <c r="AU1337" s="156" t="s">
        <v>86</v>
      </c>
      <c r="AV1337" s="12" t="s">
        <v>86</v>
      </c>
      <c r="AW1337" s="12" t="s">
        <v>4</v>
      </c>
      <c r="AX1337" s="12" t="s">
        <v>84</v>
      </c>
      <c r="AY1337" s="156" t="s">
        <v>350</v>
      </c>
    </row>
    <row r="1338" spans="2:65" s="1" customFormat="1" ht="24.15" customHeight="1">
      <c r="B1338" s="32"/>
      <c r="C1338" s="187" t="s">
        <v>2586</v>
      </c>
      <c r="D1338" s="187" t="s">
        <v>1347</v>
      </c>
      <c r="E1338" s="188" t="s">
        <v>2587</v>
      </c>
      <c r="F1338" s="189" t="s">
        <v>2588</v>
      </c>
      <c r="G1338" s="190" t="s">
        <v>355</v>
      </c>
      <c r="H1338" s="191">
        <v>936.31299999999999</v>
      </c>
      <c r="I1338" s="192"/>
      <c r="J1338" s="193">
        <f>ROUND(I1338*H1338,2)</f>
        <v>0</v>
      </c>
      <c r="K1338" s="189" t="s">
        <v>356</v>
      </c>
      <c r="L1338" s="194"/>
      <c r="M1338" s="195" t="s">
        <v>1</v>
      </c>
      <c r="N1338" s="196" t="s">
        <v>41</v>
      </c>
      <c r="P1338" s="147">
        <f>O1338*H1338</f>
        <v>0</v>
      </c>
      <c r="Q1338" s="147">
        <v>2.5999999999999998E-4</v>
      </c>
      <c r="R1338" s="147">
        <f>Q1338*H1338</f>
        <v>0.24344137999999999</v>
      </c>
      <c r="S1338" s="147">
        <v>0</v>
      </c>
      <c r="T1338" s="148">
        <f>S1338*H1338</f>
        <v>0</v>
      </c>
      <c r="AR1338" s="149" t="s">
        <v>695</v>
      </c>
      <c r="AT1338" s="149" t="s">
        <v>1347</v>
      </c>
      <c r="AU1338" s="149" t="s">
        <v>86</v>
      </c>
      <c r="AY1338" s="17" t="s">
        <v>350</v>
      </c>
      <c r="BE1338" s="150">
        <f>IF(N1338="základní",J1338,0)</f>
        <v>0</v>
      </c>
      <c r="BF1338" s="150">
        <f>IF(N1338="snížená",J1338,0)</f>
        <v>0</v>
      </c>
      <c r="BG1338" s="150">
        <f>IF(N1338="zákl. přenesená",J1338,0)</f>
        <v>0</v>
      </c>
      <c r="BH1338" s="150">
        <f>IF(N1338="sníž. přenesená",J1338,0)</f>
        <v>0</v>
      </c>
      <c r="BI1338" s="150">
        <f>IF(N1338="nulová",J1338,0)</f>
        <v>0</v>
      </c>
      <c r="BJ1338" s="17" t="s">
        <v>84</v>
      </c>
      <c r="BK1338" s="150">
        <f>ROUND(I1338*H1338,2)</f>
        <v>0</v>
      </c>
      <c r="BL1338" s="17" t="s">
        <v>530</v>
      </c>
      <c r="BM1338" s="149" t="s">
        <v>2589</v>
      </c>
    </row>
    <row r="1339" spans="2:65" s="1" customFormat="1" ht="19.2">
      <c r="B1339" s="32"/>
      <c r="D1339" s="151" t="s">
        <v>359</v>
      </c>
      <c r="F1339" s="152" t="s">
        <v>2588</v>
      </c>
      <c r="I1339" s="153"/>
      <c r="L1339" s="32"/>
      <c r="M1339" s="154"/>
      <c r="T1339" s="56"/>
      <c r="AT1339" s="17" t="s">
        <v>359</v>
      </c>
      <c r="AU1339" s="17" t="s">
        <v>86</v>
      </c>
    </row>
    <row r="1340" spans="2:65" s="12" customFormat="1" ht="10.199999999999999">
      <c r="B1340" s="155"/>
      <c r="D1340" s="151" t="s">
        <v>361</v>
      </c>
      <c r="E1340" s="156" t="s">
        <v>1</v>
      </c>
      <c r="F1340" s="157" t="s">
        <v>2266</v>
      </c>
      <c r="H1340" s="158">
        <v>633.99699999999996</v>
      </c>
      <c r="I1340" s="159"/>
      <c r="L1340" s="155"/>
      <c r="M1340" s="160"/>
      <c r="T1340" s="161"/>
      <c r="AT1340" s="156" t="s">
        <v>361</v>
      </c>
      <c r="AU1340" s="156" t="s">
        <v>86</v>
      </c>
      <c r="AV1340" s="12" t="s">
        <v>86</v>
      </c>
      <c r="AW1340" s="12" t="s">
        <v>32</v>
      </c>
      <c r="AX1340" s="12" t="s">
        <v>76</v>
      </c>
      <c r="AY1340" s="156" t="s">
        <v>350</v>
      </c>
    </row>
    <row r="1341" spans="2:65" s="12" customFormat="1" ht="10.199999999999999">
      <c r="B1341" s="155"/>
      <c r="D1341" s="151" t="s">
        <v>361</v>
      </c>
      <c r="E1341" s="156" t="s">
        <v>1</v>
      </c>
      <c r="F1341" s="157" t="s">
        <v>2281</v>
      </c>
      <c r="H1341" s="158">
        <v>257.73</v>
      </c>
      <c r="I1341" s="159"/>
      <c r="L1341" s="155"/>
      <c r="M1341" s="160"/>
      <c r="T1341" s="161"/>
      <c r="AT1341" s="156" t="s">
        <v>361</v>
      </c>
      <c r="AU1341" s="156" t="s">
        <v>86</v>
      </c>
      <c r="AV1341" s="12" t="s">
        <v>86</v>
      </c>
      <c r="AW1341" s="12" t="s">
        <v>32</v>
      </c>
      <c r="AX1341" s="12" t="s">
        <v>76</v>
      </c>
      <c r="AY1341" s="156" t="s">
        <v>350</v>
      </c>
    </row>
    <row r="1342" spans="2:65" s="13" customFormat="1" ht="10.199999999999999">
      <c r="B1342" s="162"/>
      <c r="D1342" s="151" t="s">
        <v>361</v>
      </c>
      <c r="E1342" s="163" t="s">
        <v>1</v>
      </c>
      <c r="F1342" s="164" t="s">
        <v>364</v>
      </c>
      <c r="H1342" s="165">
        <v>891.72699999999998</v>
      </c>
      <c r="I1342" s="166"/>
      <c r="L1342" s="162"/>
      <c r="M1342" s="167"/>
      <c r="T1342" s="168"/>
      <c r="AT1342" s="163" t="s">
        <v>361</v>
      </c>
      <c r="AU1342" s="163" t="s">
        <v>86</v>
      </c>
      <c r="AV1342" s="13" t="s">
        <v>357</v>
      </c>
      <c r="AW1342" s="13" t="s">
        <v>32</v>
      </c>
      <c r="AX1342" s="13" t="s">
        <v>84</v>
      </c>
      <c r="AY1342" s="163" t="s">
        <v>350</v>
      </c>
    </row>
    <row r="1343" spans="2:65" s="12" customFormat="1" ht="10.199999999999999">
      <c r="B1343" s="155"/>
      <c r="D1343" s="151" t="s">
        <v>361</v>
      </c>
      <c r="F1343" s="157" t="s">
        <v>2590</v>
      </c>
      <c r="H1343" s="158">
        <v>936.31299999999999</v>
      </c>
      <c r="I1343" s="159"/>
      <c r="L1343" s="155"/>
      <c r="M1343" s="160"/>
      <c r="T1343" s="161"/>
      <c r="AT1343" s="156" t="s">
        <v>361</v>
      </c>
      <c r="AU1343" s="156" t="s">
        <v>86</v>
      </c>
      <c r="AV1343" s="12" t="s">
        <v>86</v>
      </c>
      <c r="AW1343" s="12" t="s">
        <v>4</v>
      </c>
      <c r="AX1343" s="12" t="s">
        <v>84</v>
      </c>
      <c r="AY1343" s="156" t="s">
        <v>350</v>
      </c>
    </row>
    <row r="1344" spans="2:65" s="1" customFormat="1" ht="24.15" customHeight="1">
      <c r="B1344" s="32"/>
      <c r="C1344" s="187" t="s">
        <v>2591</v>
      </c>
      <c r="D1344" s="187" t="s">
        <v>1347</v>
      </c>
      <c r="E1344" s="188" t="s">
        <v>2592</v>
      </c>
      <c r="F1344" s="189" t="s">
        <v>2593</v>
      </c>
      <c r="G1344" s="190" t="s">
        <v>355</v>
      </c>
      <c r="H1344" s="191">
        <v>28.402999999999999</v>
      </c>
      <c r="I1344" s="192"/>
      <c r="J1344" s="193">
        <f>ROUND(I1344*H1344,2)</f>
        <v>0</v>
      </c>
      <c r="K1344" s="189" t="s">
        <v>356</v>
      </c>
      <c r="L1344" s="194"/>
      <c r="M1344" s="195" t="s">
        <v>1</v>
      </c>
      <c r="N1344" s="196" t="s">
        <v>41</v>
      </c>
      <c r="P1344" s="147">
        <f>O1344*H1344</f>
        <v>0</v>
      </c>
      <c r="Q1344" s="147">
        <v>3.3E-4</v>
      </c>
      <c r="R1344" s="147">
        <f>Q1344*H1344</f>
        <v>9.3729899999999994E-3</v>
      </c>
      <c r="S1344" s="147">
        <v>0</v>
      </c>
      <c r="T1344" s="148">
        <f>S1344*H1344</f>
        <v>0</v>
      </c>
      <c r="AR1344" s="149" t="s">
        <v>695</v>
      </c>
      <c r="AT1344" s="149" t="s">
        <v>1347</v>
      </c>
      <c r="AU1344" s="149" t="s">
        <v>86</v>
      </c>
      <c r="AY1344" s="17" t="s">
        <v>350</v>
      </c>
      <c r="BE1344" s="150">
        <f>IF(N1344="základní",J1344,0)</f>
        <v>0</v>
      </c>
      <c r="BF1344" s="150">
        <f>IF(N1344="snížená",J1344,0)</f>
        <v>0</v>
      </c>
      <c r="BG1344" s="150">
        <f>IF(N1344="zákl. přenesená",J1344,0)</f>
        <v>0</v>
      </c>
      <c r="BH1344" s="150">
        <f>IF(N1344="sníž. přenesená",J1344,0)</f>
        <v>0</v>
      </c>
      <c r="BI1344" s="150">
        <f>IF(N1344="nulová",J1344,0)</f>
        <v>0</v>
      </c>
      <c r="BJ1344" s="17" t="s">
        <v>84</v>
      </c>
      <c r="BK1344" s="150">
        <f>ROUND(I1344*H1344,2)</f>
        <v>0</v>
      </c>
      <c r="BL1344" s="17" t="s">
        <v>530</v>
      </c>
      <c r="BM1344" s="149" t="s">
        <v>2594</v>
      </c>
    </row>
    <row r="1345" spans="2:65" s="1" customFormat="1" ht="19.2">
      <c r="B1345" s="32"/>
      <c r="D1345" s="151" t="s">
        <v>359</v>
      </c>
      <c r="F1345" s="152" t="s">
        <v>2593</v>
      </c>
      <c r="I1345" s="153"/>
      <c r="L1345" s="32"/>
      <c r="M1345" s="154"/>
      <c r="T1345" s="56"/>
      <c r="AT1345" s="17" t="s">
        <v>359</v>
      </c>
      <c r="AU1345" s="17" t="s">
        <v>86</v>
      </c>
    </row>
    <row r="1346" spans="2:65" s="12" customFormat="1" ht="20.399999999999999">
      <c r="B1346" s="155"/>
      <c r="D1346" s="151" t="s">
        <v>361</v>
      </c>
      <c r="E1346" s="156" t="s">
        <v>1</v>
      </c>
      <c r="F1346" s="157" t="s">
        <v>2275</v>
      </c>
      <c r="H1346" s="158">
        <v>14.76</v>
      </c>
      <c r="I1346" s="159"/>
      <c r="L1346" s="155"/>
      <c r="M1346" s="160"/>
      <c r="T1346" s="161"/>
      <c r="AT1346" s="156" t="s">
        <v>361</v>
      </c>
      <c r="AU1346" s="156" t="s">
        <v>86</v>
      </c>
      <c r="AV1346" s="12" t="s">
        <v>86</v>
      </c>
      <c r="AW1346" s="12" t="s">
        <v>32</v>
      </c>
      <c r="AX1346" s="12" t="s">
        <v>76</v>
      </c>
      <c r="AY1346" s="156" t="s">
        <v>350</v>
      </c>
    </row>
    <row r="1347" spans="2:65" s="12" customFormat="1" ht="20.399999999999999">
      <c r="B1347" s="155"/>
      <c r="D1347" s="151" t="s">
        <v>361</v>
      </c>
      <c r="E1347" s="156" t="s">
        <v>1</v>
      </c>
      <c r="F1347" s="157" t="s">
        <v>2276</v>
      </c>
      <c r="H1347" s="158">
        <v>12.29</v>
      </c>
      <c r="I1347" s="159"/>
      <c r="L1347" s="155"/>
      <c r="M1347" s="160"/>
      <c r="T1347" s="161"/>
      <c r="AT1347" s="156" t="s">
        <v>361</v>
      </c>
      <c r="AU1347" s="156" t="s">
        <v>86</v>
      </c>
      <c r="AV1347" s="12" t="s">
        <v>86</v>
      </c>
      <c r="AW1347" s="12" t="s">
        <v>32</v>
      </c>
      <c r="AX1347" s="12" t="s">
        <v>76</v>
      </c>
      <c r="AY1347" s="156" t="s">
        <v>350</v>
      </c>
    </row>
    <row r="1348" spans="2:65" s="13" customFormat="1" ht="10.199999999999999">
      <c r="B1348" s="162"/>
      <c r="D1348" s="151" t="s">
        <v>361</v>
      </c>
      <c r="E1348" s="163" t="s">
        <v>1</v>
      </c>
      <c r="F1348" s="164" t="s">
        <v>364</v>
      </c>
      <c r="H1348" s="165">
        <v>27.05</v>
      </c>
      <c r="I1348" s="166"/>
      <c r="L1348" s="162"/>
      <c r="M1348" s="167"/>
      <c r="T1348" s="168"/>
      <c r="AT1348" s="163" t="s">
        <v>361</v>
      </c>
      <c r="AU1348" s="163" t="s">
        <v>86</v>
      </c>
      <c r="AV1348" s="13" t="s">
        <v>357</v>
      </c>
      <c r="AW1348" s="13" t="s">
        <v>32</v>
      </c>
      <c r="AX1348" s="13" t="s">
        <v>84</v>
      </c>
      <c r="AY1348" s="163" t="s">
        <v>350</v>
      </c>
    </row>
    <row r="1349" spans="2:65" s="12" customFormat="1" ht="10.199999999999999">
      <c r="B1349" s="155"/>
      <c r="D1349" s="151" t="s">
        <v>361</v>
      </c>
      <c r="F1349" s="157" t="s">
        <v>2575</v>
      </c>
      <c r="H1349" s="158">
        <v>28.402999999999999</v>
      </c>
      <c r="I1349" s="159"/>
      <c r="L1349" s="155"/>
      <c r="M1349" s="160"/>
      <c r="T1349" s="161"/>
      <c r="AT1349" s="156" t="s">
        <v>361</v>
      </c>
      <c r="AU1349" s="156" t="s">
        <v>86</v>
      </c>
      <c r="AV1349" s="12" t="s">
        <v>86</v>
      </c>
      <c r="AW1349" s="12" t="s">
        <v>4</v>
      </c>
      <c r="AX1349" s="12" t="s">
        <v>84</v>
      </c>
      <c r="AY1349" s="156" t="s">
        <v>350</v>
      </c>
    </row>
    <row r="1350" spans="2:65" s="1" customFormat="1" ht="24.15" customHeight="1">
      <c r="B1350" s="32"/>
      <c r="C1350" s="138" t="s">
        <v>2595</v>
      </c>
      <c r="D1350" s="138" t="s">
        <v>352</v>
      </c>
      <c r="E1350" s="139" t="s">
        <v>2596</v>
      </c>
      <c r="F1350" s="140" t="s">
        <v>2597</v>
      </c>
      <c r="G1350" s="141" t="s">
        <v>355</v>
      </c>
      <c r="H1350" s="142">
        <v>12.8</v>
      </c>
      <c r="I1350" s="143"/>
      <c r="J1350" s="144">
        <f>ROUND(I1350*H1350,2)</f>
        <v>0</v>
      </c>
      <c r="K1350" s="140" t="s">
        <v>356</v>
      </c>
      <c r="L1350" s="32"/>
      <c r="M1350" s="145" t="s">
        <v>1</v>
      </c>
      <c r="N1350" s="146" t="s">
        <v>41</v>
      </c>
      <c r="P1350" s="147">
        <f>O1350*H1350</f>
        <v>0</v>
      </c>
      <c r="Q1350" s="147">
        <v>0</v>
      </c>
      <c r="R1350" s="147">
        <f>Q1350*H1350</f>
        <v>0</v>
      </c>
      <c r="S1350" s="147">
        <v>0</v>
      </c>
      <c r="T1350" s="148">
        <f>S1350*H1350</f>
        <v>0</v>
      </c>
      <c r="AR1350" s="149" t="s">
        <v>530</v>
      </c>
      <c r="AT1350" s="149" t="s">
        <v>352</v>
      </c>
      <c r="AU1350" s="149" t="s">
        <v>86</v>
      </c>
      <c r="AY1350" s="17" t="s">
        <v>350</v>
      </c>
      <c r="BE1350" s="150">
        <f>IF(N1350="základní",J1350,0)</f>
        <v>0</v>
      </c>
      <c r="BF1350" s="150">
        <f>IF(N1350="snížená",J1350,0)</f>
        <v>0</v>
      </c>
      <c r="BG1350" s="150">
        <f>IF(N1350="zákl. přenesená",J1350,0)</f>
        <v>0</v>
      </c>
      <c r="BH1350" s="150">
        <f>IF(N1350="sníž. přenesená",J1350,0)</f>
        <v>0</v>
      </c>
      <c r="BI1350" s="150">
        <f>IF(N1350="nulová",J1350,0)</f>
        <v>0</v>
      </c>
      <c r="BJ1350" s="17" t="s">
        <v>84</v>
      </c>
      <c r="BK1350" s="150">
        <f>ROUND(I1350*H1350,2)</f>
        <v>0</v>
      </c>
      <c r="BL1350" s="17" t="s">
        <v>530</v>
      </c>
      <c r="BM1350" s="149" t="s">
        <v>2598</v>
      </c>
    </row>
    <row r="1351" spans="2:65" s="1" customFormat="1" ht="19.2">
      <c r="B1351" s="32"/>
      <c r="D1351" s="151" t="s">
        <v>359</v>
      </c>
      <c r="F1351" s="152" t="s">
        <v>2599</v>
      </c>
      <c r="I1351" s="153"/>
      <c r="L1351" s="32"/>
      <c r="M1351" s="154"/>
      <c r="T1351" s="56"/>
      <c r="AT1351" s="17" t="s">
        <v>359</v>
      </c>
      <c r="AU1351" s="17" t="s">
        <v>86</v>
      </c>
    </row>
    <row r="1352" spans="2:65" s="12" customFormat="1" ht="10.199999999999999">
      <c r="B1352" s="155"/>
      <c r="D1352" s="151" t="s">
        <v>361</v>
      </c>
      <c r="E1352" s="156" t="s">
        <v>1</v>
      </c>
      <c r="F1352" s="157" t="s">
        <v>2223</v>
      </c>
      <c r="H1352" s="158">
        <v>12.8</v>
      </c>
      <c r="I1352" s="159"/>
      <c r="L1352" s="155"/>
      <c r="M1352" s="160"/>
      <c r="T1352" s="161"/>
      <c r="AT1352" s="156" t="s">
        <v>361</v>
      </c>
      <c r="AU1352" s="156" t="s">
        <v>86</v>
      </c>
      <c r="AV1352" s="12" t="s">
        <v>86</v>
      </c>
      <c r="AW1352" s="12" t="s">
        <v>32</v>
      </c>
      <c r="AX1352" s="12" t="s">
        <v>84</v>
      </c>
      <c r="AY1352" s="156" t="s">
        <v>350</v>
      </c>
    </row>
    <row r="1353" spans="2:65" s="1" customFormat="1" ht="24.15" customHeight="1">
      <c r="B1353" s="32"/>
      <c r="C1353" s="187" t="s">
        <v>2600</v>
      </c>
      <c r="D1353" s="187" t="s">
        <v>1347</v>
      </c>
      <c r="E1353" s="188" t="s">
        <v>2601</v>
      </c>
      <c r="F1353" s="189" t="s">
        <v>2602</v>
      </c>
      <c r="G1353" s="190" t="s">
        <v>355</v>
      </c>
      <c r="H1353" s="191">
        <v>13.44</v>
      </c>
      <c r="I1353" s="192"/>
      <c r="J1353" s="193">
        <f>ROUND(I1353*H1353,2)</f>
        <v>0</v>
      </c>
      <c r="K1353" s="189" t="s">
        <v>356</v>
      </c>
      <c r="L1353" s="194"/>
      <c r="M1353" s="195" t="s">
        <v>1</v>
      </c>
      <c r="N1353" s="196" t="s">
        <v>41</v>
      </c>
      <c r="P1353" s="147">
        <f>O1353*H1353</f>
        <v>0</v>
      </c>
      <c r="Q1353" s="147">
        <v>4.1999999999999997E-3</v>
      </c>
      <c r="R1353" s="147">
        <f>Q1353*H1353</f>
        <v>5.6447999999999991E-2</v>
      </c>
      <c r="S1353" s="147">
        <v>0</v>
      </c>
      <c r="T1353" s="148">
        <f>S1353*H1353</f>
        <v>0</v>
      </c>
      <c r="AR1353" s="149" t="s">
        <v>695</v>
      </c>
      <c r="AT1353" s="149" t="s">
        <v>1347</v>
      </c>
      <c r="AU1353" s="149" t="s">
        <v>86</v>
      </c>
      <c r="AY1353" s="17" t="s">
        <v>350</v>
      </c>
      <c r="BE1353" s="150">
        <f>IF(N1353="základní",J1353,0)</f>
        <v>0</v>
      </c>
      <c r="BF1353" s="150">
        <f>IF(N1353="snížená",J1353,0)</f>
        <v>0</v>
      </c>
      <c r="BG1353" s="150">
        <f>IF(N1353="zákl. přenesená",J1353,0)</f>
        <v>0</v>
      </c>
      <c r="BH1353" s="150">
        <f>IF(N1353="sníž. přenesená",J1353,0)</f>
        <v>0</v>
      </c>
      <c r="BI1353" s="150">
        <f>IF(N1353="nulová",J1353,0)</f>
        <v>0</v>
      </c>
      <c r="BJ1353" s="17" t="s">
        <v>84</v>
      </c>
      <c r="BK1353" s="150">
        <f>ROUND(I1353*H1353,2)</f>
        <v>0</v>
      </c>
      <c r="BL1353" s="17" t="s">
        <v>530</v>
      </c>
      <c r="BM1353" s="149" t="s">
        <v>2603</v>
      </c>
    </row>
    <row r="1354" spans="2:65" s="1" customFormat="1" ht="19.2">
      <c r="B1354" s="32"/>
      <c r="D1354" s="151" t="s">
        <v>359</v>
      </c>
      <c r="F1354" s="152" t="s">
        <v>2602</v>
      </c>
      <c r="I1354" s="153"/>
      <c r="L1354" s="32"/>
      <c r="M1354" s="154"/>
      <c r="T1354" s="56"/>
      <c r="AT1354" s="17" t="s">
        <v>359</v>
      </c>
      <c r="AU1354" s="17" t="s">
        <v>86</v>
      </c>
    </row>
    <row r="1355" spans="2:65" s="12" customFormat="1" ht="10.199999999999999">
      <c r="B1355" s="155"/>
      <c r="D1355" s="151" t="s">
        <v>361</v>
      </c>
      <c r="F1355" s="157" t="s">
        <v>2604</v>
      </c>
      <c r="H1355" s="158">
        <v>13.44</v>
      </c>
      <c r="I1355" s="159"/>
      <c r="L1355" s="155"/>
      <c r="M1355" s="160"/>
      <c r="T1355" s="161"/>
      <c r="AT1355" s="156" t="s">
        <v>361</v>
      </c>
      <c r="AU1355" s="156" t="s">
        <v>86</v>
      </c>
      <c r="AV1355" s="12" t="s">
        <v>86</v>
      </c>
      <c r="AW1355" s="12" t="s">
        <v>4</v>
      </c>
      <c r="AX1355" s="12" t="s">
        <v>84</v>
      </c>
      <c r="AY1355" s="156" t="s">
        <v>350</v>
      </c>
    </row>
    <row r="1356" spans="2:65" s="1" customFormat="1" ht="24.15" customHeight="1">
      <c r="B1356" s="32"/>
      <c r="C1356" s="138" t="s">
        <v>2605</v>
      </c>
      <c r="D1356" s="138" t="s">
        <v>352</v>
      </c>
      <c r="E1356" s="139" t="s">
        <v>2606</v>
      </c>
      <c r="F1356" s="140" t="s">
        <v>2607</v>
      </c>
      <c r="G1356" s="141" t="s">
        <v>355</v>
      </c>
      <c r="H1356" s="142">
        <v>1467.4069999999999</v>
      </c>
      <c r="I1356" s="143"/>
      <c r="J1356" s="144">
        <f>ROUND(I1356*H1356,2)</f>
        <v>0</v>
      </c>
      <c r="K1356" s="140" t="s">
        <v>356</v>
      </c>
      <c r="L1356" s="32"/>
      <c r="M1356" s="145" t="s">
        <v>1</v>
      </c>
      <c r="N1356" s="146" t="s">
        <v>41</v>
      </c>
      <c r="P1356" s="147">
        <f>O1356*H1356</f>
        <v>0</v>
      </c>
      <c r="Q1356" s="147">
        <v>0</v>
      </c>
      <c r="R1356" s="147">
        <f>Q1356*H1356</f>
        <v>0</v>
      </c>
      <c r="S1356" s="147">
        <v>0</v>
      </c>
      <c r="T1356" s="148">
        <f>S1356*H1356</f>
        <v>0</v>
      </c>
      <c r="AR1356" s="149" t="s">
        <v>530</v>
      </c>
      <c r="AT1356" s="149" t="s">
        <v>352</v>
      </c>
      <c r="AU1356" s="149" t="s">
        <v>86</v>
      </c>
      <c r="AY1356" s="17" t="s">
        <v>350</v>
      </c>
      <c r="BE1356" s="150">
        <f>IF(N1356="základní",J1356,0)</f>
        <v>0</v>
      </c>
      <c r="BF1356" s="150">
        <f>IF(N1356="snížená",J1356,0)</f>
        <v>0</v>
      </c>
      <c r="BG1356" s="150">
        <f>IF(N1356="zákl. přenesená",J1356,0)</f>
        <v>0</v>
      </c>
      <c r="BH1356" s="150">
        <f>IF(N1356="sníž. přenesená",J1356,0)</f>
        <v>0</v>
      </c>
      <c r="BI1356" s="150">
        <f>IF(N1356="nulová",J1356,0)</f>
        <v>0</v>
      </c>
      <c r="BJ1356" s="17" t="s">
        <v>84</v>
      </c>
      <c r="BK1356" s="150">
        <f>ROUND(I1356*H1356,2)</f>
        <v>0</v>
      </c>
      <c r="BL1356" s="17" t="s">
        <v>530</v>
      </c>
      <c r="BM1356" s="149" t="s">
        <v>2608</v>
      </c>
    </row>
    <row r="1357" spans="2:65" s="1" customFormat="1" ht="28.8">
      <c r="B1357" s="32"/>
      <c r="D1357" s="151" t="s">
        <v>359</v>
      </c>
      <c r="F1357" s="152" t="s">
        <v>2609</v>
      </c>
      <c r="I1357" s="153"/>
      <c r="L1357" s="32"/>
      <c r="M1357" s="154"/>
      <c r="T1357" s="56"/>
      <c r="AT1357" s="17" t="s">
        <v>359</v>
      </c>
      <c r="AU1357" s="17" t="s">
        <v>86</v>
      </c>
    </row>
    <row r="1358" spans="2:65" s="12" customFormat="1" ht="20.399999999999999">
      <c r="B1358" s="155"/>
      <c r="D1358" s="151" t="s">
        <v>361</v>
      </c>
      <c r="E1358" s="156" t="s">
        <v>1</v>
      </c>
      <c r="F1358" s="157" t="s">
        <v>2610</v>
      </c>
      <c r="H1358" s="158">
        <v>47.173000000000002</v>
      </c>
      <c r="I1358" s="159"/>
      <c r="L1358" s="155"/>
      <c r="M1358" s="160"/>
      <c r="T1358" s="161"/>
      <c r="AT1358" s="156" t="s">
        <v>361</v>
      </c>
      <c r="AU1358" s="156" t="s">
        <v>86</v>
      </c>
      <c r="AV1358" s="12" t="s">
        <v>86</v>
      </c>
      <c r="AW1358" s="12" t="s">
        <v>32</v>
      </c>
      <c r="AX1358" s="12" t="s">
        <v>76</v>
      </c>
      <c r="AY1358" s="156" t="s">
        <v>350</v>
      </c>
    </row>
    <row r="1359" spans="2:65" s="12" customFormat="1" ht="20.399999999999999">
      <c r="B1359" s="155"/>
      <c r="D1359" s="151" t="s">
        <v>361</v>
      </c>
      <c r="E1359" s="156" t="s">
        <v>1</v>
      </c>
      <c r="F1359" s="157" t="s">
        <v>2611</v>
      </c>
      <c r="H1359" s="158">
        <v>1387.7840000000001</v>
      </c>
      <c r="I1359" s="159"/>
      <c r="L1359" s="155"/>
      <c r="M1359" s="160"/>
      <c r="T1359" s="161"/>
      <c r="AT1359" s="156" t="s">
        <v>361</v>
      </c>
      <c r="AU1359" s="156" t="s">
        <v>86</v>
      </c>
      <c r="AV1359" s="12" t="s">
        <v>86</v>
      </c>
      <c r="AW1359" s="12" t="s">
        <v>32</v>
      </c>
      <c r="AX1359" s="12" t="s">
        <v>76</v>
      </c>
      <c r="AY1359" s="156" t="s">
        <v>350</v>
      </c>
    </row>
    <row r="1360" spans="2:65" s="12" customFormat="1" ht="20.399999999999999">
      <c r="B1360" s="155"/>
      <c r="D1360" s="151" t="s">
        <v>361</v>
      </c>
      <c r="E1360" s="156" t="s">
        <v>1</v>
      </c>
      <c r="F1360" s="157" t="s">
        <v>2612</v>
      </c>
      <c r="H1360" s="158">
        <v>32.450000000000003</v>
      </c>
      <c r="I1360" s="159"/>
      <c r="L1360" s="155"/>
      <c r="M1360" s="160"/>
      <c r="T1360" s="161"/>
      <c r="AT1360" s="156" t="s">
        <v>361</v>
      </c>
      <c r="AU1360" s="156" t="s">
        <v>86</v>
      </c>
      <c r="AV1360" s="12" t="s">
        <v>86</v>
      </c>
      <c r="AW1360" s="12" t="s">
        <v>32</v>
      </c>
      <c r="AX1360" s="12" t="s">
        <v>76</v>
      </c>
      <c r="AY1360" s="156" t="s">
        <v>350</v>
      </c>
    </row>
    <row r="1361" spans="2:65" s="13" customFormat="1" ht="10.199999999999999">
      <c r="B1361" s="162"/>
      <c r="D1361" s="151" t="s">
        <v>361</v>
      </c>
      <c r="E1361" s="163" t="s">
        <v>1</v>
      </c>
      <c r="F1361" s="164" t="s">
        <v>364</v>
      </c>
      <c r="H1361" s="165">
        <v>1467.4069999999999</v>
      </c>
      <c r="I1361" s="166"/>
      <c r="L1361" s="162"/>
      <c r="M1361" s="167"/>
      <c r="T1361" s="168"/>
      <c r="AT1361" s="163" t="s">
        <v>361</v>
      </c>
      <c r="AU1361" s="163" t="s">
        <v>86</v>
      </c>
      <c r="AV1361" s="13" t="s">
        <v>357</v>
      </c>
      <c r="AW1361" s="13" t="s">
        <v>32</v>
      </c>
      <c r="AX1361" s="13" t="s">
        <v>84</v>
      </c>
      <c r="AY1361" s="163" t="s">
        <v>350</v>
      </c>
    </row>
    <row r="1362" spans="2:65" s="1" customFormat="1" ht="24.15" customHeight="1">
      <c r="B1362" s="32"/>
      <c r="C1362" s="187" t="s">
        <v>2613</v>
      </c>
      <c r="D1362" s="187" t="s">
        <v>1347</v>
      </c>
      <c r="E1362" s="188" t="s">
        <v>2614</v>
      </c>
      <c r="F1362" s="189" t="s">
        <v>2615</v>
      </c>
      <c r="G1362" s="190" t="s">
        <v>355</v>
      </c>
      <c r="H1362" s="191">
        <v>1496.7550000000001</v>
      </c>
      <c r="I1362" s="192"/>
      <c r="J1362" s="193">
        <f>ROUND(I1362*H1362,2)</f>
        <v>0</v>
      </c>
      <c r="K1362" s="189" t="s">
        <v>356</v>
      </c>
      <c r="L1362" s="194"/>
      <c r="M1362" s="195" t="s">
        <v>1</v>
      </c>
      <c r="N1362" s="196" t="s">
        <v>41</v>
      </c>
      <c r="P1362" s="147">
        <f>O1362*H1362</f>
        <v>0</v>
      </c>
      <c r="Q1362" s="147">
        <v>8.0000000000000002E-3</v>
      </c>
      <c r="R1362" s="147">
        <f>Q1362*H1362</f>
        <v>11.97404</v>
      </c>
      <c r="S1362" s="147">
        <v>0</v>
      </c>
      <c r="T1362" s="148">
        <f>S1362*H1362</f>
        <v>0</v>
      </c>
      <c r="AR1362" s="149" t="s">
        <v>695</v>
      </c>
      <c r="AT1362" s="149" t="s">
        <v>1347</v>
      </c>
      <c r="AU1362" s="149" t="s">
        <v>86</v>
      </c>
      <c r="AY1362" s="17" t="s">
        <v>350</v>
      </c>
      <c r="BE1362" s="150">
        <f>IF(N1362="základní",J1362,0)</f>
        <v>0</v>
      </c>
      <c r="BF1362" s="150">
        <f>IF(N1362="snížená",J1362,0)</f>
        <v>0</v>
      </c>
      <c r="BG1362" s="150">
        <f>IF(N1362="zákl. přenesená",J1362,0)</f>
        <v>0</v>
      </c>
      <c r="BH1362" s="150">
        <f>IF(N1362="sníž. přenesená",J1362,0)</f>
        <v>0</v>
      </c>
      <c r="BI1362" s="150">
        <f>IF(N1362="nulová",J1362,0)</f>
        <v>0</v>
      </c>
      <c r="BJ1362" s="17" t="s">
        <v>84</v>
      </c>
      <c r="BK1362" s="150">
        <f>ROUND(I1362*H1362,2)</f>
        <v>0</v>
      </c>
      <c r="BL1362" s="17" t="s">
        <v>530</v>
      </c>
      <c r="BM1362" s="149" t="s">
        <v>2616</v>
      </c>
    </row>
    <row r="1363" spans="2:65" s="1" customFormat="1" ht="10.199999999999999">
      <c r="B1363" s="32"/>
      <c r="D1363" s="151" t="s">
        <v>359</v>
      </c>
      <c r="F1363" s="152" t="s">
        <v>2615</v>
      </c>
      <c r="I1363" s="153"/>
      <c r="L1363" s="32"/>
      <c r="M1363" s="154"/>
      <c r="T1363" s="56"/>
      <c r="AT1363" s="17" t="s">
        <v>359</v>
      </c>
      <c r="AU1363" s="17" t="s">
        <v>86</v>
      </c>
    </row>
    <row r="1364" spans="2:65" s="12" customFormat="1" ht="10.199999999999999">
      <c r="B1364" s="155"/>
      <c r="D1364" s="151" t="s">
        <v>361</v>
      </c>
      <c r="F1364" s="157" t="s">
        <v>2617</v>
      </c>
      <c r="H1364" s="158">
        <v>1496.7550000000001</v>
      </c>
      <c r="I1364" s="159"/>
      <c r="L1364" s="155"/>
      <c r="M1364" s="160"/>
      <c r="T1364" s="161"/>
      <c r="AT1364" s="156" t="s">
        <v>361</v>
      </c>
      <c r="AU1364" s="156" t="s">
        <v>86</v>
      </c>
      <c r="AV1364" s="12" t="s">
        <v>86</v>
      </c>
      <c r="AW1364" s="12" t="s">
        <v>4</v>
      </c>
      <c r="AX1364" s="12" t="s">
        <v>84</v>
      </c>
      <c r="AY1364" s="156" t="s">
        <v>350</v>
      </c>
    </row>
    <row r="1365" spans="2:65" s="1" customFormat="1" ht="24.15" customHeight="1">
      <c r="B1365" s="32"/>
      <c r="C1365" s="138" t="s">
        <v>2618</v>
      </c>
      <c r="D1365" s="138" t="s">
        <v>352</v>
      </c>
      <c r="E1365" s="139" t="s">
        <v>2619</v>
      </c>
      <c r="F1365" s="140" t="s">
        <v>2620</v>
      </c>
      <c r="G1365" s="141" t="s">
        <v>483</v>
      </c>
      <c r="H1365" s="142">
        <v>32.878</v>
      </c>
      <c r="I1365" s="143"/>
      <c r="J1365" s="144">
        <f>ROUND(I1365*H1365,2)</f>
        <v>0</v>
      </c>
      <c r="K1365" s="140" t="s">
        <v>356</v>
      </c>
      <c r="L1365" s="32"/>
      <c r="M1365" s="145" t="s">
        <v>1</v>
      </c>
      <c r="N1365" s="146" t="s">
        <v>41</v>
      </c>
      <c r="P1365" s="147">
        <f>O1365*H1365</f>
        <v>0</v>
      </c>
      <c r="Q1365" s="147">
        <v>0</v>
      </c>
      <c r="R1365" s="147">
        <f>Q1365*H1365</f>
        <v>0</v>
      </c>
      <c r="S1365" s="147">
        <v>0</v>
      </c>
      <c r="T1365" s="148">
        <f>S1365*H1365</f>
        <v>0</v>
      </c>
      <c r="AR1365" s="149" t="s">
        <v>530</v>
      </c>
      <c r="AT1365" s="149" t="s">
        <v>352</v>
      </c>
      <c r="AU1365" s="149" t="s">
        <v>86</v>
      </c>
      <c r="AY1365" s="17" t="s">
        <v>350</v>
      </c>
      <c r="BE1365" s="150">
        <f>IF(N1365="základní",J1365,0)</f>
        <v>0</v>
      </c>
      <c r="BF1365" s="150">
        <f>IF(N1365="snížená",J1365,0)</f>
        <v>0</v>
      </c>
      <c r="BG1365" s="150">
        <f>IF(N1365="zákl. přenesená",J1365,0)</f>
        <v>0</v>
      </c>
      <c r="BH1365" s="150">
        <f>IF(N1365="sníž. přenesená",J1365,0)</f>
        <v>0</v>
      </c>
      <c r="BI1365" s="150">
        <f>IF(N1365="nulová",J1365,0)</f>
        <v>0</v>
      </c>
      <c r="BJ1365" s="17" t="s">
        <v>84</v>
      </c>
      <c r="BK1365" s="150">
        <f>ROUND(I1365*H1365,2)</f>
        <v>0</v>
      </c>
      <c r="BL1365" s="17" t="s">
        <v>530</v>
      </c>
      <c r="BM1365" s="149" t="s">
        <v>2621</v>
      </c>
    </row>
    <row r="1366" spans="2:65" s="1" customFormat="1" ht="28.8">
      <c r="B1366" s="32"/>
      <c r="D1366" s="151" t="s">
        <v>359</v>
      </c>
      <c r="F1366" s="152" t="s">
        <v>2622</v>
      </c>
      <c r="I1366" s="153"/>
      <c r="L1366" s="32"/>
      <c r="M1366" s="154"/>
      <c r="T1366" s="56"/>
      <c r="AT1366" s="17" t="s">
        <v>359</v>
      </c>
      <c r="AU1366" s="17" t="s">
        <v>86</v>
      </c>
    </row>
    <row r="1367" spans="2:65" s="11" customFormat="1" ht="22.8" customHeight="1">
      <c r="B1367" s="126"/>
      <c r="D1367" s="127" t="s">
        <v>75</v>
      </c>
      <c r="E1367" s="136" t="s">
        <v>2623</v>
      </c>
      <c r="F1367" s="136" t="s">
        <v>116</v>
      </c>
      <c r="I1367" s="129"/>
      <c r="J1367" s="137">
        <f>BK1367</f>
        <v>0</v>
      </c>
      <c r="L1367" s="126"/>
      <c r="M1367" s="131"/>
      <c r="P1367" s="132">
        <f>SUM(P1368:P1377)</f>
        <v>0</v>
      </c>
      <c r="R1367" s="132">
        <f>SUM(R1368:R1377)</f>
        <v>4.8999999999999998E-3</v>
      </c>
      <c r="T1367" s="133">
        <f>SUM(T1368:T1377)</f>
        <v>0</v>
      </c>
      <c r="AR1367" s="127" t="s">
        <v>86</v>
      </c>
      <c r="AT1367" s="134" t="s">
        <v>75</v>
      </c>
      <c r="AU1367" s="134" t="s">
        <v>84</v>
      </c>
      <c r="AY1367" s="127" t="s">
        <v>350</v>
      </c>
      <c r="BK1367" s="135">
        <f>SUM(BK1368:BK1377)</f>
        <v>0</v>
      </c>
    </row>
    <row r="1368" spans="2:65" s="1" customFormat="1" ht="37.799999999999997" customHeight="1">
      <c r="B1368" s="32"/>
      <c r="C1368" s="138" t="s">
        <v>2624</v>
      </c>
      <c r="D1368" s="138" t="s">
        <v>352</v>
      </c>
      <c r="E1368" s="139" t="s">
        <v>2625</v>
      </c>
      <c r="F1368" s="140" t="s">
        <v>2626</v>
      </c>
      <c r="G1368" s="141" t="s">
        <v>496</v>
      </c>
      <c r="H1368" s="142">
        <v>9</v>
      </c>
      <c r="I1368" s="143"/>
      <c r="J1368" s="144">
        <f>ROUND(I1368*H1368,2)</f>
        <v>0</v>
      </c>
      <c r="K1368" s="140" t="s">
        <v>356</v>
      </c>
      <c r="L1368" s="32"/>
      <c r="M1368" s="145" t="s">
        <v>1</v>
      </c>
      <c r="N1368" s="146" t="s">
        <v>41</v>
      </c>
      <c r="P1368" s="147">
        <f>O1368*H1368</f>
        <v>0</v>
      </c>
      <c r="Q1368" s="147">
        <v>0</v>
      </c>
      <c r="R1368" s="147">
        <f>Q1368*H1368</f>
        <v>0</v>
      </c>
      <c r="S1368" s="147">
        <v>0</v>
      </c>
      <c r="T1368" s="148">
        <f>S1368*H1368</f>
        <v>0</v>
      </c>
      <c r="AR1368" s="149" t="s">
        <v>530</v>
      </c>
      <c r="AT1368" s="149" t="s">
        <v>352</v>
      </c>
      <c r="AU1368" s="149" t="s">
        <v>86</v>
      </c>
      <c r="AY1368" s="17" t="s">
        <v>350</v>
      </c>
      <c r="BE1368" s="150">
        <f>IF(N1368="základní",J1368,0)</f>
        <v>0</v>
      </c>
      <c r="BF1368" s="150">
        <f>IF(N1368="snížená",J1368,0)</f>
        <v>0</v>
      </c>
      <c r="BG1368" s="150">
        <f>IF(N1368="zákl. přenesená",J1368,0)</f>
        <v>0</v>
      </c>
      <c r="BH1368" s="150">
        <f>IF(N1368="sníž. přenesená",J1368,0)</f>
        <v>0</v>
      </c>
      <c r="BI1368" s="150">
        <f>IF(N1368="nulová",J1368,0)</f>
        <v>0</v>
      </c>
      <c r="BJ1368" s="17" t="s">
        <v>84</v>
      </c>
      <c r="BK1368" s="150">
        <f>ROUND(I1368*H1368,2)</f>
        <v>0</v>
      </c>
      <c r="BL1368" s="17" t="s">
        <v>530</v>
      </c>
      <c r="BM1368" s="149" t="s">
        <v>2627</v>
      </c>
    </row>
    <row r="1369" spans="2:65" s="1" customFormat="1" ht="28.8">
      <c r="B1369" s="32"/>
      <c r="D1369" s="151" t="s">
        <v>359</v>
      </c>
      <c r="F1369" s="152" t="s">
        <v>2628</v>
      </c>
      <c r="I1369" s="153"/>
      <c r="L1369" s="32"/>
      <c r="M1369" s="154"/>
      <c r="T1369" s="56"/>
      <c r="AT1369" s="17" t="s">
        <v>359</v>
      </c>
      <c r="AU1369" s="17" t="s">
        <v>86</v>
      </c>
    </row>
    <row r="1370" spans="2:65" s="1" customFormat="1" ht="16.5" customHeight="1">
      <c r="B1370" s="32"/>
      <c r="C1370" s="187" t="s">
        <v>2629</v>
      </c>
      <c r="D1370" s="187" t="s">
        <v>1347</v>
      </c>
      <c r="E1370" s="188" t="s">
        <v>2630</v>
      </c>
      <c r="F1370" s="189" t="s">
        <v>2631</v>
      </c>
      <c r="G1370" s="190" t="s">
        <v>496</v>
      </c>
      <c r="H1370" s="191">
        <v>1</v>
      </c>
      <c r="I1370" s="192"/>
      <c r="J1370" s="193">
        <f>ROUND(I1370*H1370,2)</f>
        <v>0</v>
      </c>
      <c r="K1370" s="189" t="s">
        <v>356</v>
      </c>
      <c r="L1370" s="194"/>
      <c r="M1370" s="195" t="s">
        <v>1</v>
      </c>
      <c r="N1370" s="196" t="s">
        <v>41</v>
      </c>
      <c r="P1370" s="147">
        <f>O1370*H1370</f>
        <v>0</v>
      </c>
      <c r="Q1370" s="147">
        <v>8.9999999999999998E-4</v>
      </c>
      <c r="R1370" s="147">
        <f>Q1370*H1370</f>
        <v>8.9999999999999998E-4</v>
      </c>
      <c r="S1370" s="147">
        <v>0</v>
      </c>
      <c r="T1370" s="148">
        <f>S1370*H1370</f>
        <v>0</v>
      </c>
      <c r="AR1370" s="149" t="s">
        <v>695</v>
      </c>
      <c r="AT1370" s="149" t="s">
        <v>1347</v>
      </c>
      <c r="AU1370" s="149" t="s">
        <v>86</v>
      </c>
      <c r="AY1370" s="17" t="s">
        <v>350</v>
      </c>
      <c r="BE1370" s="150">
        <f>IF(N1370="základní",J1370,0)</f>
        <v>0</v>
      </c>
      <c r="BF1370" s="150">
        <f>IF(N1370="snížená",J1370,0)</f>
        <v>0</v>
      </c>
      <c r="BG1370" s="150">
        <f>IF(N1370="zákl. přenesená",J1370,0)</f>
        <v>0</v>
      </c>
      <c r="BH1370" s="150">
        <f>IF(N1370="sníž. přenesená",J1370,0)</f>
        <v>0</v>
      </c>
      <c r="BI1370" s="150">
        <f>IF(N1370="nulová",J1370,0)</f>
        <v>0</v>
      </c>
      <c r="BJ1370" s="17" t="s">
        <v>84</v>
      </c>
      <c r="BK1370" s="150">
        <f>ROUND(I1370*H1370,2)</f>
        <v>0</v>
      </c>
      <c r="BL1370" s="17" t="s">
        <v>530</v>
      </c>
      <c r="BM1370" s="149" t="s">
        <v>2632</v>
      </c>
    </row>
    <row r="1371" spans="2:65" s="1" customFormat="1" ht="10.199999999999999">
      <c r="B1371" s="32"/>
      <c r="D1371" s="151" t="s">
        <v>359</v>
      </c>
      <c r="F1371" s="152" t="s">
        <v>2631</v>
      </c>
      <c r="I1371" s="153"/>
      <c r="L1371" s="32"/>
      <c r="M1371" s="154"/>
      <c r="T1371" s="56"/>
      <c r="AT1371" s="17" t="s">
        <v>359</v>
      </c>
      <c r="AU1371" s="17" t="s">
        <v>86</v>
      </c>
    </row>
    <row r="1372" spans="2:65" s="12" customFormat="1" ht="10.199999999999999">
      <c r="B1372" s="155"/>
      <c r="D1372" s="151" t="s">
        <v>361</v>
      </c>
      <c r="E1372" s="156" t="s">
        <v>1</v>
      </c>
      <c r="F1372" s="157" t="s">
        <v>2633</v>
      </c>
      <c r="H1372" s="158">
        <v>1</v>
      </c>
      <c r="I1372" s="159"/>
      <c r="L1372" s="155"/>
      <c r="M1372" s="160"/>
      <c r="T1372" s="161"/>
      <c r="AT1372" s="156" t="s">
        <v>361</v>
      </c>
      <c r="AU1372" s="156" t="s">
        <v>86</v>
      </c>
      <c r="AV1372" s="12" t="s">
        <v>86</v>
      </c>
      <c r="AW1372" s="12" t="s">
        <v>32</v>
      </c>
      <c r="AX1372" s="12" t="s">
        <v>84</v>
      </c>
      <c r="AY1372" s="156" t="s">
        <v>350</v>
      </c>
    </row>
    <row r="1373" spans="2:65" s="1" customFormat="1" ht="16.5" customHeight="1">
      <c r="B1373" s="32"/>
      <c r="C1373" s="187" t="s">
        <v>2634</v>
      </c>
      <c r="D1373" s="187" t="s">
        <v>1347</v>
      </c>
      <c r="E1373" s="188" t="s">
        <v>2635</v>
      </c>
      <c r="F1373" s="189" t="s">
        <v>2636</v>
      </c>
      <c r="G1373" s="190" t="s">
        <v>496</v>
      </c>
      <c r="H1373" s="191">
        <v>8</v>
      </c>
      <c r="I1373" s="192"/>
      <c r="J1373" s="193">
        <f>ROUND(I1373*H1373,2)</f>
        <v>0</v>
      </c>
      <c r="K1373" s="189" t="s">
        <v>356</v>
      </c>
      <c r="L1373" s="194"/>
      <c r="M1373" s="195" t="s">
        <v>1</v>
      </c>
      <c r="N1373" s="196" t="s">
        <v>41</v>
      </c>
      <c r="P1373" s="147">
        <f>O1373*H1373</f>
        <v>0</v>
      </c>
      <c r="Q1373" s="147">
        <v>5.0000000000000001E-4</v>
      </c>
      <c r="R1373" s="147">
        <f>Q1373*H1373</f>
        <v>4.0000000000000001E-3</v>
      </c>
      <c r="S1373" s="147">
        <v>0</v>
      </c>
      <c r="T1373" s="148">
        <f>S1373*H1373</f>
        <v>0</v>
      </c>
      <c r="AR1373" s="149" t="s">
        <v>695</v>
      </c>
      <c r="AT1373" s="149" t="s">
        <v>1347</v>
      </c>
      <c r="AU1373" s="149" t="s">
        <v>86</v>
      </c>
      <c r="AY1373" s="17" t="s">
        <v>350</v>
      </c>
      <c r="BE1373" s="150">
        <f>IF(N1373="základní",J1373,0)</f>
        <v>0</v>
      </c>
      <c r="BF1373" s="150">
        <f>IF(N1373="snížená",J1373,0)</f>
        <v>0</v>
      </c>
      <c r="BG1373" s="150">
        <f>IF(N1373="zákl. přenesená",J1373,0)</f>
        <v>0</v>
      </c>
      <c r="BH1373" s="150">
        <f>IF(N1373="sníž. přenesená",J1373,0)</f>
        <v>0</v>
      </c>
      <c r="BI1373" s="150">
        <f>IF(N1373="nulová",J1373,0)</f>
        <v>0</v>
      </c>
      <c r="BJ1373" s="17" t="s">
        <v>84</v>
      </c>
      <c r="BK1373" s="150">
        <f>ROUND(I1373*H1373,2)</f>
        <v>0</v>
      </c>
      <c r="BL1373" s="17" t="s">
        <v>530</v>
      </c>
      <c r="BM1373" s="149" t="s">
        <v>2637</v>
      </c>
    </row>
    <row r="1374" spans="2:65" s="1" customFormat="1" ht="10.199999999999999">
      <c r="B1374" s="32"/>
      <c r="D1374" s="151" t="s">
        <v>359</v>
      </c>
      <c r="F1374" s="152" t="s">
        <v>2636</v>
      </c>
      <c r="I1374" s="153"/>
      <c r="L1374" s="32"/>
      <c r="M1374" s="154"/>
      <c r="T1374" s="56"/>
      <c r="AT1374" s="17" t="s">
        <v>359</v>
      </c>
      <c r="AU1374" s="17" t="s">
        <v>86</v>
      </c>
    </row>
    <row r="1375" spans="2:65" s="12" customFormat="1" ht="10.199999999999999">
      <c r="B1375" s="155"/>
      <c r="D1375" s="151" t="s">
        <v>361</v>
      </c>
      <c r="E1375" s="156" t="s">
        <v>1</v>
      </c>
      <c r="F1375" s="157" t="s">
        <v>2638</v>
      </c>
      <c r="H1375" s="158">
        <v>8</v>
      </c>
      <c r="I1375" s="159"/>
      <c r="L1375" s="155"/>
      <c r="M1375" s="160"/>
      <c r="T1375" s="161"/>
      <c r="AT1375" s="156" t="s">
        <v>361</v>
      </c>
      <c r="AU1375" s="156" t="s">
        <v>86</v>
      </c>
      <c r="AV1375" s="12" t="s">
        <v>86</v>
      </c>
      <c r="AW1375" s="12" t="s">
        <v>32</v>
      </c>
      <c r="AX1375" s="12" t="s">
        <v>84</v>
      </c>
      <c r="AY1375" s="156" t="s">
        <v>350</v>
      </c>
    </row>
    <row r="1376" spans="2:65" s="1" customFormat="1" ht="24.15" customHeight="1">
      <c r="B1376" s="32"/>
      <c r="C1376" s="138" t="s">
        <v>2639</v>
      </c>
      <c r="D1376" s="138" t="s">
        <v>352</v>
      </c>
      <c r="E1376" s="139" t="s">
        <v>2640</v>
      </c>
      <c r="F1376" s="140" t="s">
        <v>2641</v>
      </c>
      <c r="G1376" s="141" t="s">
        <v>483</v>
      </c>
      <c r="H1376" s="142">
        <v>5.0000000000000001E-3</v>
      </c>
      <c r="I1376" s="143"/>
      <c r="J1376" s="144">
        <f>ROUND(I1376*H1376,2)</f>
        <v>0</v>
      </c>
      <c r="K1376" s="140" t="s">
        <v>356</v>
      </c>
      <c r="L1376" s="32"/>
      <c r="M1376" s="145" t="s">
        <v>1</v>
      </c>
      <c r="N1376" s="146" t="s">
        <v>41</v>
      </c>
      <c r="P1376" s="147">
        <f>O1376*H1376</f>
        <v>0</v>
      </c>
      <c r="Q1376" s="147">
        <v>0</v>
      </c>
      <c r="R1376" s="147">
        <f>Q1376*H1376</f>
        <v>0</v>
      </c>
      <c r="S1376" s="147">
        <v>0</v>
      </c>
      <c r="T1376" s="148">
        <f>S1376*H1376</f>
        <v>0</v>
      </c>
      <c r="AR1376" s="149" t="s">
        <v>530</v>
      </c>
      <c r="AT1376" s="149" t="s">
        <v>352</v>
      </c>
      <c r="AU1376" s="149" t="s">
        <v>86</v>
      </c>
      <c r="AY1376" s="17" t="s">
        <v>350</v>
      </c>
      <c r="BE1376" s="150">
        <f>IF(N1376="základní",J1376,0)</f>
        <v>0</v>
      </c>
      <c r="BF1376" s="150">
        <f>IF(N1376="snížená",J1376,0)</f>
        <v>0</v>
      </c>
      <c r="BG1376" s="150">
        <f>IF(N1376="zákl. přenesená",J1376,0)</f>
        <v>0</v>
      </c>
      <c r="BH1376" s="150">
        <f>IF(N1376="sníž. přenesená",J1376,0)</f>
        <v>0</v>
      </c>
      <c r="BI1376" s="150">
        <f>IF(N1376="nulová",J1376,0)</f>
        <v>0</v>
      </c>
      <c r="BJ1376" s="17" t="s">
        <v>84</v>
      </c>
      <c r="BK1376" s="150">
        <f>ROUND(I1376*H1376,2)</f>
        <v>0</v>
      </c>
      <c r="BL1376" s="17" t="s">
        <v>530</v>
      </c>
      <c r="BM1376" s="149" t="s">
        <v>2642</v>
      </c>
    </row>
    <row r="1377" spans="2:65" s="1" customFormat="1" ht="28.8">
      <c r="B1377" s="32"/>
      <c r="D1377" s="151" t="s">
        <v>359</v>
      </c>
      <c r="F1377" s="152" t="s">
        <v>2643</v>
      </c>
      <c r="I1377" s="153"/>
      <c r="L1377" s="32"/>
      <c r="M1377" s="154"/>
      <c r="T1377" s="56"/>
      <c r="AT1377" s="17" t="s">
        <v>359</v>
      </c>
      <c r="AU1377" s="17" t="s">
        <v>86</v>
      </c>
    </row>
    <row r="1378" spans="2:65" s="11" customFormat="1" ht="22.8" customHeight="1">
      <c r="B1378" s="126"/>
      <c r="D1378" s="127" t="s">
        <v>75</v>
      </c>
      <c r="E1378" s="136" t="s">
        <v>935</v>
      </c>
      <c r="F1378" s="136" t="s">
        <v>936</v>
      </c>
      <c r="I1378" s="129"/>
      <c r="J1378" s="137">
        <f>BK1378</f>
        <v>0</v>
      </c>
      <c r="L1378" s="126"/>
      <c r="M1378" s="131"/>
      <c r="P1378" s="132">
        <f>SUM(P1379:P1689)</f>
        <v>0</v>
      </c>
      <c r="R1378" s="132">
        <f>SUM(R1379:R1689)</f>
        <v>730.73522283999989</v>
      </c>
      <c r="T1378" s="133">
        <f>SUM(T1379:T1689)</f>
        <v>0</v>
      </c>
      <c r="AR1378" s="127" t="s">
        <v>86</v>
      </c>
      <c r="AT1378" s="134" t="s">
        <v>75</v>
      </c>
      <c r="AU1378" s="134" t="s">
        <v>84</v>
      </c>
      <c r="AY1378" s="127" t="s">
        <v>350</v>
      </c>
      <c r="BK1378" s="135">
        <f>SUM(BK1379:BK1689)</f>
        <v>0</v>
      </c>
    </row>
    <row r="1379" spans="2:65" s="1" customFormat="1" ht="21.75" customHeight="1">
      <c r="B1379" s="32"/>
      <c r="C1379" s="138" t="s">
        <v>2644</v>
      </c>
      <c r="D1379" s="138" t="s">
        <v>352</v>
      </c>
      <c r="E1379" s="139" t="s">
        <v>2645</v>
      </c>
      <c r="F1379" s="140" t="s">
        <v>2646</v>
      </c>
      <c r="G1379" s="141" t="s">
        <v>496</v>
      </c>
      <c r="H1379" s="142">
        <v>4</v>
      </c>
      <c r="I1379" s="143"/>
      <c r="J1379" s="144">
        <f>ROUND(I1379*H1379,2)</f>
        <v>0</v>
      </c>
      <c r="K1379" s="140" t="s">
        <v>356</v>
      </c>
      <c r="L1379" s="32"/>
      <c r="M1379" s="145" t="s">
        <v>1</v>
      </c>
      <c r="N1379" s="146" t="s">
        <v>41</v>
      </c>
      <c r="P1379" s="147">
        <f>O1379*H1379</f>
        <v>0</v>
      </c>
      <c r="Q1379" s="147">
        <v>2.6700000000000001E-3</v>
      </c>
      <c r="R1379" s="147">
        <f>Q1379*H1379</f>
        <v>1.068E-2</v>
      </c>
      <c r="S1379" s="147">
        <v>0</v>
      </c>
      <c r="T1379" s="148">
        <f>S1379*H1379</f>
        <v>0</v>
      </c>
      <c r="AR1379" s="149" t="s">
        <v>530</v>
      </c>
      <c r="AT1379" s="149" t="s">
        <v>352</v>
      </c>
      <c r="AU1379" s="149" t="s">
        <v>86</v>
      </c>
      <c r="AY1379" s="17" t="s">
        <v>350</v>
      </c>
      <c r="BE1379" s="150">
        <f>IF(N1379="základní",J1379,0)</f>
        <v>0</v>
      </c>
      <c r="BF1379" s="150">
        <f>IF(N1379="snížená",J1379,0)</f>
        <v>0</v>
      </c>
      <c r="BG1379" s="150">
        <f>IF(N1379="zákl. přenesená",J1379,0)</f>
        <v>0</v>
      </c>
      <c r="BH1379" s="150">
        <f>IF(N1379="sníž. přenesená",J1379,0)</f>
        <v>0</v>
      </c>
      <c r="BI1379" s="150">
        <f>IF(N1379="nulová",J1379,0)</f>
        <v>0</v>
      </c>
      <c r="BJ1379" s="17" t="s">
        <v>84</v>
      </c>
      <c r="BK1379" s="150">
        <f>ROUND(I1379*H1379,2)</f>
        <v>0</v>
      </c>
      <c r="BL1379" s="17" t="s">
        <v>530</v>
      </c>
      <c r="BM1379" s="149" t="s">
        <v>2647</v>
      </c>
    </row>
    <row r="1380" spans="2:65" s="1" customFormat="1" ht="19.2">
      <c r="B1380" s="32"/>
      <c r="D1380" s="151" t="s">
        <v>359</v>
      </c>
      <c r="F1380" s="152" t="s">
        <v>2648</v>
      </c>
      <c r="I1380" s="153"/>
      <c r="L1380" s="32"/>
      <c r="M1380" s="154"/>
      <c r="T1380" s="56"/>
      <c r="AT1380" s="17" t="s">
        <v>359</v>
      </c>
      <c r="AU1380" s="17" t="s">
        <v>86</v>
      </c>
    </row>
    <row r="1381" spans="2:65" s="12" customFormat="1" ht="10.199999999999999">
      <c r="B1381" s="155"/>
      <c r="D1381" s="151" t="s">
        <v>361</v>
      </c>
      <c r="E1381" s="156" t="s">
        <v>1</v>
      </c>
      <c r="F1381" s="157" t="s">
        <v>2649</v>
      </c>
      <c r="H1381" s="158">
        <v>4</v>
      </c>
      <c r="I1381" s="159"/>
      <c r="L1381" s="155"/>
      <c r="M1381" s="160"/>
      <c r="T1381" s="161"/>
      <c r="AT1381" s="156" t="s">
        <v>361</v>
      </c>
      <c r="AU1381" s="156" t="s">
        <v>86</v>
      </c>
      <c r="AV1381" s="12" t="s">
        <v>86</v>
      </c>
      <c r="AW1381" s="12" t="s">
        <v>32</v>
      </c>
      <c r="AX1381" s="12" t="s">
        <v>84</v>
      </c>
      <c r="AY1381" s="156" t="s">
        <v>350</v>
      </c>
    </row>
    <row r="1382" spans="2:65" s="1" customFormat="1" ht="21.75" customHeight="1">
      <c r="B1382" s="32"/>
      <c r="C1382" s="187" t="s">
        <v>2650</v>
      </c>
      <c r="D1382" s="187" t="s">
        <v>1347</v>
      </c>
      <c r="E1382" s="188" t="s">
        <v>2651</v>
      </c>
      <c r="F1382" s="189" t="s">
        <v>2652</v>
      </c>
      <c r="G1382" s="190" t="s">
        <v>496</v>
      </c>
      <c r="H1382" s="191">
        <v>4</v>
      </c>
      <c r="I1382" s="192"/>
      <c r="J1382" s="193">
        <f>ROUND(I1382*H1382,2)</f>
        <v>0</v>
      </c>
      <c r="K1382" s="189" t="s">
        <v>356</v>
      </c>
      <c r="L1382" s="194"/>
      <c r="M1382" s="195" t="s">
        <v>1</v>
      </c>
      <c r="N1382" s="196" t="s">
        <v>41</v>
      </c>
      <c r="P1382" s="147">
        <f>O1382*H1382</f>
        <v>0</v>
      </c>
      <c r="Q1382" s="147">
        <v>4.0999999999999999E-4</v>
      </c>
      <c r="R1382" s="147">
        <f>Q1382*H1382</f>
        <v>1.64E-3</v>
      </c>
      <c r="S1382" s="147">
        <v>0</v>
      </c>
      <c r="T1382" s="148">
        <f>S1382*H1382</f>
        <v>0</v>
      </c>
      <c r="AR1382" s="149" t="s">
        <v>695</v>
      </c>
      <c r="AT1382" s="149" t="s">
        <v>1347</v>
      </c>
      <c r="AU1382" s="149" t="s">
        <v>86</v>
      </c>
      <c r="AY1382" s="17" t="s">
        <v>350</v>
      </c>
      <c r="BE1382" s="150">
        <f>IF(N1382="základní",J1382,0)</f>
        <v>0</v>
      </c>
      <c r="BF1382" s="150">
        <f>IF(N1382="snížená",J1382,0)</f>
        <v>0</v>
      </c>
      <c r="BG1382" s="150">
        <f>IF(N1382="zákl. přenesená",J1382,0)</f>
        <v>0</v>
      </c>
      <c r="BH1382" s="150">
        <f>IF(N1382="sníž. přenesená",J1382,0)</f>
        <v>0</v>
      </c>
      <c r="BI1382" s="150">
        <f>IF(N1382="nulová",J1382,0)</f>
        <v>0</v>
      </c>
      <c r="BJ1382" s="17" t="s">
        <v>84</v>
      </c>
      <c r="BK1382" s="150">
        <f>ROUND(I1382*H1382,2)</f>
        <v>0</v>
      </c>
      <c r="BL1382" s="17" t="s">
        <v>530</v>
      </c>
      <c r="BM1382" s="149" t="s">
        <v>2653</v>
      </c>
    </row>
    <row r="1383" spans="2:65" s="1" customFormat="1" ht="10.199999999999999">
      <c r="B1383" s="32"/>
      <c r="D1383" s="151" t="s">
        <v>359</v>
      </c>
      <c r="F1383" s="152" t="s">
        <v>2652</v>
      </c>
      <c r="I1383" s="153"/>
      <c r="L1383" s="32"/>
      <c r="M1383" s="154"/>
      <c r="T1383" s="56"/>
      <c r="AT1383" s="17" t="s">
        <v>359</v>
      </c>
      <c r="AU1383" s="17" t="s">
        <v>86</v>
      </c>
    </row>
    <row r="1384" spans="2:65" s="1" customFormat="1" ht="21.75" customHeight="1">
      <c r="B1384" s="32"/>
      <c r="C1384" s="138" t="s">
        <v>2654</v>
      </c>
      <c r="D1384" s="138" t="s">
        <v>352</v>
      </c>
      <c r="E1384" s="139" t="s">
        <v>2655</v>
      </c>
      <c r="F1384" s="140" t="s">
        <v>2656</v>
      </c>
      <c r="G1384" s="141" t="s">
        <v>496</v>
      </c>
      <c r="H1384" s="142">
        <v>40</v>
      </c>
      <c r="I1384" s="143"/>
      <c r="J1384" s="144">
        <f>ROUND(I1384*H1384,2)</f>
        <v>0</v>
      </c>
      <c r="K1384" s="140" t="s">
        <v>356</v>
      </c>
      <c r="L1384" s="32"/>
      <c r="M1384" s="145" t="s">
        <v>1</v>
      </c>
      <c r="N1384" s="146" t="s">
        <v>41</v>
      </c>
      <c r="P1384" s="147">
        <f>O1384*H1384</f>
        <v>0</v>
      </c>
      <c r="Q1384" s="147">
        <v>0</v>
      </c>
      <c r="R1384" s="147">
        <f>Q1384*H1384</f>
        <v>0</v>
      </c>
      <c r="S1384" s="147">
        <v>0</v>
      </c>
      <c r="T1384" s="148">
        <f>S1384*H1384</f>
        <v>0</v>
      </c>
      <c r="AR1384" s="149" t="s">
        <v>530</v>
      </c>
      <c r="AT1384" s="149" t="s">
        <v>352</v>
      </c>
      <c r="AU1384" s="149" t="s">
        <v>86</v>
      </c>
      <c r="AY1384" s="17" t="s">
        <v>350</v>
      </c>
      <c r="BE1384" s="150">
        <f>IF(N1384="základní",J1384,0)</f>
        <v>0</v>
      </c>
      <c r="BF1384" s="150">
        <f>IF(N1384="snížená",J1384,0)</f>
        <v>0</v>
      </c>
      <c r="BG1384" s="150">
        <f>IF(N1384="zákl. přenesená",J1384,0)</f>
        <v>0</v>
      </c>
      <c r="BH1384" s="150">
        <f>IF(N1384="sníž. přenesená",J1384,0)</f>
        <v>0</v>
      </c>
      <c r="BI1384" s="150">
        <f>IF(N1384="nulová",J1384,0)</f>
        <v>0</v>
      </c>
      <c r="BJ1384" s="17" t="s">
        <v>84</v>
      </c>
      <c r="BK1384" s="150">
        <f>ROUND(I1384*H1384,2)</f>
        <v>0</v>
      </c>
      <c r="BL1384" s="17" t="s">
        <v>530</v>
      </c>
      <c r="BM1384" s="149" t="s">
        <v>2657</v>
      </c>
    </row>
    <row r="1385" spans="2:65" s="1" customFormat="1" ht="19.2">
      <c r="B1385" s="32"/>
      <c r="D1385" s="151" t="s">
        <v>359</v>
      </c>
      <c r="F1385" s="152" t="s">
        <v>2658</v>
      </c>
      <c r="I1385" s="153"/>
      <c r="L1385" s="32"/>
      <c r="M1385" s="154"/>
      <c r="T1385" s="56"/>
      <c r="AT1385" s="17" t="s">
        <v>359</v>
      </c>
      <c r="AU1385" s="17" t="s">
        <v>86</v>
      </c>
    </row>
    <row r="1386" spans="2:65" s="12" customFormat="1" ht="10.199999999999999">
      <c r="B1386" s="155"/>
      <c r="D1386" s="151" t="s">
        <v>361</v>
      </c>
      <c r="E1386" s="156" t="s">
        <v>1</v>
      </c>
      <c r="F1386" s="157" t="s">
        <v>2659</v>
      </c>
      <c r="H1386" s="158">
        <v>40</v>
      </c>
      <c r="I1386" s="159"/>
      <c r="L1386" s="155"/>
      <c r="M1386" s="160"/>
      <c r="T1386" s="161"/>
      <c r="AT1386" s="156" t="s">
        <v>361</v>
      </c>
      <c r="AU1386" s="156" t="s">
        <v>86</v>
      </c>
      <c r="AV1386" s="12" t="s">
        <v>86</v>
      </c>
      <c r="AW1386" s="12" t="s">
        <v>32</v>
      </c>
      <c r="AX1386" s="12" t="s">
        <v>84</v>
      </c>
      <c r="AY1386" s="156" t="s">
        <v>350</v>
      </c>
    </row>
    <row r="1387" spans="2:65" s="1" customFormat="1" ht="24.15" customHeight="1">
      <c r="B1387" s="32"/>
      <c r="C1387" s="187" t="s">
        <v>2660</v>
      </c>
      <c r="D1387" s="187" t="s">
        <v>1347</v>
      </c>
      <c r="E1387" s="188" t="s">
        <v>2661</v>
      </c>
      <c r="F1387" s="189" t="s">
        <v>2662</v>
      </c>
      <c r="G1387" s="190" t="s">
        <v>2663</v>
      </c>
      <c r="H1387" s="191">
        <v>0.4</v>
      </c>
      <c r="I1387" s="192"/>
      <c r="J1387" s="193">
        <f>ROUND(I1387*H1387,2)</f>
        <v>0</v>
      </c>
      <c r="K1387" s="189" t="s">
        <v>356</v>
      </c>
      <c r="L1387" s="194"/>
      <c r="M1387" s="195" t="s">
        <v>1</v>
      </c>
      <c r="N1387" s="196" t="s">
        <v>41</v>
      </c>
      <c r="P1387" s="147">
        <f>O1387*H1387</f>
        <v>0</v>
      </c>
      <c r="Q1387" s="147">
        <v>6.4000000000000003E-3</v>
      </c>
      <c r="R1387" s="147">
        <f>Q1387*H1387</f>
        <v>2.5600000000000002E-3</v>
      </c>
      <c r="S1387" s="147">
        <v>0</v>
      </c>
      <c r="T1387" s="148">
        <f>S1387*H1387</f>
        <v>0</v>
      </c>
      <c r="AR1387" s="149" t="s">
        <v>695</v>
      </c>
      <c r="AT1387" s="149" t="s">
        <v>1347</v>
      </c>
      <c r="AU1387" s="149" t="s">
        <v>86</v>
      </c>
      <c r="AY1387" s="17" t="s">
        <v>350</v>
      </c>
      <c r="BE1387" s="150">
        <f>IF(N1387="základní",J1387,0)</f>
        <v>0</v>
      </c>
      <c r="BF1387" s="150">
        <f>IF(N1387="snížená",J1387,0)</f>
        <v>0</v>
      </c>
      <c r="BG1387" s="150">
        <f>IF(N1387="zákl. přenesená",J1387,0)</f>
        <v>0</v>
      </c>
      <c r="BH1387" s="150">
        <f>IF(N1387="sníž. přenesená",J1387,0)</f>
        <v>0</v>
      </c>
      <c r="BI1387" s="150">
        <f>IF(N1387="nulová",J1387,0)</f>
        <v>0</v>
      </c>
      <c r="BJ1387" s="17" t="s">
        <v>84</v>
      </c>
      <c r="BK1387" s="150">
        <f>ROUND(I1387*H1387,2)</f>
        <v>0</v>
      </c>
      <c r="BL1387" s="17" t="s">
        <v>530</v>
      </c>
      <c r="BM1387" s="149" t="s">
        <v>2664</v>
      </c>
    </row>
    <row r="1388" spans="2:65" s="1" customFormat="1" ht="10.199999999999999">
      <c r="B1388" s="32"/>
      <c r="D1388" s="151" t="s">
        <v>359</v>
      </c>
      <c r="F1388" s="152" t="s">
        <v>2662</v>
      </c>
      <c r="I1388" s="153"/>
      <c r="L1388" s="32"/>
      <c r="M1388" s="154"/>
      <c r="T1388" s="56"/>
      <c r="AT1388" s="17" t="s">
        <v>359</v>
      </c>
      <c r="AU1388" s="17" t="s">
        <v>86</v>
      </c>
    </row>
    <row r="1389" spans="2:65" s="12" customFormat="1" ht="10.199999999999999">
      <c r="B1389" s="155"/>
      <c r="D1389" s="151" t="s">
        <v>361</v>
      </c>
      <c r="F1389" s="157" t="s">
        <v>2665</v>
      </c>
      <c r="H1389" s="158">
        <v>0.4</v>
      </c>
      <c r="I1389" s="159"/>
      <c r="L1389" s="155"/>
      <c r="M1389" s="160"/>
      <c r="T1389" s="161"/>
      <c r="AT1389" s="156" t="s">
        <v>361</v>
      </c>
      <c r="AU1389" s="156" t="s">
        <v>86</v>
      </c>
      <c r="AV1389" s="12" t="s">
        <v>86</v>
      </c>
      <c r="AW1389" s="12" t="s">
        <v>4</v>
      </c>
      <c r="AX1389" s="12" t="s">
        <v>84</v>
      </c>
      <c r="AY1389" s="156" t="s">
        <v>350</v>
      </c>
    </row>
    <row r="1390" spans="2:65" s="1" customFormat="1" ht="24.15" customHeight="1">
      <c r="B1390" s="32"/>
      <c r="C1390" s="138" t="s">
        <v>2666</v>
      </c>
      <c r="D1390" s="138" t="s">
        <v>352</v>
      </c>
      <c r="E1390" s="139" t="s">
        <v>2667</v>
      </c>
      <c r="F1390" s="140" t="s">
        <v>2668</v>
      </c>
      <c r="G1390" s="141" t="s">
        <v>496</v>
      </c>
      <c r="H1390" s="142">
        <v>40</v>
      </c>
      <c r="I1390" s="143"/>
      <c r="J1390" s="144">
        <f>ROUND(I1390*H1390,2)</f>
        <v>0</v>
      </c>
      <c r="K1390" s="140" t="s">
        <v>356</v>
      </c>
      <c r="L1390" s="32"/>
      <c r="M1390" s="145" t="s">
        <v>1</v>
      </c>
      <c r="N1390" s="146" t="s">
        <v>41</v>
      </c>
      <c r="P1390" s="147">
        <f>O1390*H1390</f>
        <v>0</v>
      </c>
      <c r="Q1390" s="147">
        <v>0</v>
      </c>
      <c r="R1390" s="147">
        <f>Q1390*H1390</f>
        <v>0</v>
      </c>
      <c r="S1390" s="147">
        <v>0</v>
      </c>
      <c r="T1390" s="148">
        <f>S1390*H1390</f>
        <v>0</v>
      </c>
      <c r="AR1390" s="149" t="s">
        <v>530</v>
      </c>
      <c r="AT1390" s="149" t="s">
        <v>352</v>
      </c>
      <c r="AU1390" s="149" t="s">
        <v>86</v>
      </c>
      <c r="AY1390" s="17" t="s">
        <v>350</v>
      </c>
      <c r="BE1390" s="150">
        <f>IF(N1390="základní",J1390,0)</f>
        <v>0</v>
      </c>
      <c r="BF1390" s="150">
        <f>IF(N1390="snížená",J1390,0)</f>
        <v>0</v>
      </c>
      <c r="BG1390" s="150">
        <f>IF(N1390="zákl. přenesená",J1390,0)</f>
        <v>0</v>
      </c>
      <c r="BH1390" s="150">
        <f>IF(N1390="sníž. přenesená",J1390,0)</f>
        <v>0</v>
      </c>
      <c r="BI1390" s="150">
        <f>IF(N1390="nulová",J1390,0)</f>
        <v>0</v>
      </c>
      <c r="BJ1390" s="17" t="s">
        <v>84</v>
      </c>
      <c r="BK1390" s="150">
        <f>ROUND(I1390*H1390,2)</f>
        <v>0</v>
      </c>
      <c r="BL1390" s="17" t="s">
        <v>530</v>
      </c>
      <c r="BM1390" s="149" t="s">
        <v>2669</v>
      </c>
    </row>
    <row r="1391" spans="2:65" s="1" customFormat="1" ht="28.8">
      <c r="B1391" s="32"/>
      <c r="D1391" s="151" t="s">
        <v>359</v>
      </c>
      <c r="F1391" s="152" t="s">
        <v>2670</v>
      </c>
      <c r="I1391" s="153"/>
      <c r="L1391" s="32"/>
      <c r="M1391" s="154"/>
      <c r="T1391" s="56"/>
      <c r="AT1391" s="17" t="s">
        <v>359</v>
      </c>
      <c r="AU1391" s="17" t="s">
        <v>86</v>
      </c>
    </row>
    <row r="1392" spans="2:65" s="12" customFormat="1" ht="10.199999999999999">
      <c r="B1392" s="155"/>
      <c r="D1392" s="151" t="s">
        <v>361</v>
      </c>
      <c r="E1392" s="156" t="s">
        <v>1</v>
      </c>
      <c r="F1392" s="157" t="s">
        <v>2659</v>
      </c>
      <c r="H1392" s="158">
        <v>40</v>
      </c>
      <c r="I1392" s="159"/>
      <c r="L1392" s="155"/>
      <c r="M1392" s="160"/>
      <c r="T1392" s="161"/>
      <c r="AT1392" s="156" t="s">
        <v>361</v>
      </c>
      <c r="AU1392" s="156" t="s">
        <v>86</v>
      </c>
      <c r="AV1392" s="12" t="s">
        <v>86</v>
      </c>
      <c r="AW1392" s="12" t="s">
        <v>32</v>
      </c>
      <c r="AX1392" s="12" t="s">
        <v>84</v>
      </c>
      <c r="AY1392" s="156" t="s">
        <v>350</v>
      </c>
    </row>
    <row r="1393" spans="2:65" s="1" customFormat="1" ht="24.15" customHeight="1">
      <c r="B1393" s="32"/>
      <c r="C1393" s="187" t="s">
        <v>2671</v>
      </c>
      <c r="D1393" s="187" t="s">
        <v>1347</v>
      </c>
      <c r="E1393" s="188" t="s">
        <v>2672</v>
      </c>
      <c r="F1393" s="189" t="s">
        <v>2673</v>
      </c>
      <c r="G1393" s="190" t="s">
        <v>496</v>
      </c>
      <c r="H1393" s="191">
        <v>40</v>
      </c>
      <c r="I1393" s="192"/>
      <c r="J1393" s="193">
        <f>ROUND(I1393*H1393,2)</f>
        <v>0</v>
      </c>
      <c r="K1393" s="189" t="s">
        <v>1</v>
      </c>
      <c r="L1393" s="194"/>
      <c r="M1393" s="195" t="s">
        <v>1</v>
      </c>
      <c r="N1393" s="196" t="s">
        <v>41</v>
      </c>
      <c r="P1393" s="147">
        <f>O1393*H1393</f>
        <v>0</v>
      </c>
      <c r="Q1393" s="147">
        <v>2.9999999999999997E-4</v>
      </c>
      <c r="R1393" s="147">
        <f>Q1393*H1393</f>
        <v>1.1999999999999999E-2</v>
      </c>
      <c r="S1393" s="147">
        <v>0</v>
      </c>
      <c r="T1393" s="148">
        <f>S1393*H1393</f>
        <v>0</v>
      </c>
      <c r="AR1393" s="149" t="s">
        <v>695</v>
      </c>
      <c r="AT1393" s="149" t="s">
        <v>1347</v>
      </c>
      <c r="AU1393" s="149" t="s">
        <v>86</v>
      </c>
      <c r="AY1393" s="17" t="s">
        <v>350</v>
      </c>
      <c r="BE1393" s="150">
        <f>IF(N1393="základní",J1393,0)</f>
        <v>0</v>
      </c>
      <c r="BF1393" s="150">
        <f>IF(N1393="snížená",J1393,0)</f>
        <v>0</v>
      </c>
      <c r="BG1393" s="150">
        <f>IF(N1393="zákl. přenesená",J1393,0)</f>
        <v>0</v>
      </c>
      <c r="BH1393" s="150">
        <f>IF(N1393="sníž. přenesená",J1393,0)</f>
        <v>0</v>
      </c>
      <c r="BI1393" s="150">
        <f>IF(N1393="nulová",J1393,0)</f>
        <v>0</v>
      </c>
      <c r="BJ1393" s="17" t="s">
        <v>84</v>
      </c>
      <c r="BK1393" s="150">
        <f>ROUND(I1393*H1393,2)</f>
        <v>0</v>
      </c>
      <c r="BL1393" s="17" t="s">
        <v>530</v>
      </c>
      <c r="BM1393" s="149" t="s">
        <v>2674</v>
      </c>
    </row>
    <row r="1394" spans="2:65" s="1" customFormat="1" ht="10.199999999999999">
      <c r="B1394" s="32"/>
      <c r="D1394" s="151" t="s">
        <v>359</v>
      </c>
      <c r="F1394" s="152" t="s">
        <v>2675</v>
      </c>
      <c r="I1394" s="153"/>
      <c r="L1394" s="32"/>
      <c r="M1394" s="154"/>
      <c r="T1394" s="56"/>
      <c r="AT1394" s="17" t="s">
        <v>359</v>
      </c>
      <c r="AU1394" s="17" t="s">
        <v>86</v>
      </c>
    </row>
    <row r="1395" spans="2:65" s="1" customFormat="1" ht="16.5" customHeight="1">
      <c r="B1395" s="32"/>
      <c r="C1395" s="138" t="s">
        <v>2676</v>
      </c>
      <c r="D1395" s="138" t="s">
        <v>352</v>
      </c>
      <c r="E1395" s="139" t="s">
        <v>2677</v>
      </c>
      <c r="F1395" s="140" t="s">
        <v>2678</v>
      </c>
      <c r="G1395" s="141" t="s">
        <v>1350</v>
      </c>
      <c r="H1395" s="142">
        <v>943.41</v>
      </c>
      <c r="I1395" s="143"/>
      <c r="J1395" s="144">
        <f>ROUND(I1395*H1395,2)</f>
        <v>0</v>
      </c>
      <c r="K1395" s="140" t="s">
        <v>356</v>
      </c>
      <c r="L1395" s="32"/>
      <c r="M1395" s="145" t="s">
        <v>1</v>
      </c>
      <c r="N1395" s="146" t="s">
        <v>41</v>
      </c>
      <c r="P1395" s="147">
        <f>O1395*H1395</f>
        <v>0</v>
      </c>
      <c r="Q1395" s="147">
        <v>0</v>
      </c>
      <c r="R1395" s="147">
        <f>Q1395*H1395</f>
        <v>0</v>
      </c>
      <c r="S1395" s="147">
        <v>0</v>
      </c>
      <c r="T1395" s="148">
        <f>S1395*H1395</f>
        <v>0</v>
      </c>
      <c r="AR1395" s="149" t="s">
        <v>530</v>
      </c>
      <c r="AT1395" s="149" t="s">
        <v>352</v>
      </c>
      <c r="AU1395" s="149" t="s">
        <v>86</v>
      </c>
      <c r="AY1395" s="17" t="s">
        <v>350</v>
      </c>
      <c r="BE1395" s="150">
        <f>IF(N1395="základní",J1395,0)</f>
        <v>0</v>
      </c>
      <c r="BF1395" s="150">
        <f>IF(N1395="snížená",J1395,0)</f>
        <v>0</v>
      </c>
      <c r="BG1395" s="150">
        <f>IF(N1395="zákl. přenesená",J1395,0)</f>
        <v>0</v>
      </c>
      <c r="BH1395" s="150">
        <f>IF(N1395="sníž. přenesená",J1395,0)</f>
        <v>0</v>
      </c>
      <c r="BI1395" s="150">
        <f>IF(N1395="nulová",J1395,0)</f>
        <v>0</v>
      </c>
      <c r="BJ1395" s="17" t="s">
        <v>84</v>
      </c>
      <c r="BK1395" s="150">
        <f>ROUND(I1395*H1395,2)</f>
        <v>0</v>
      </c>
      <c r="BL1395" s="17" t="s">
        <v>530</v>
      </c>
      <c r="BM1395" s="149" t="s">
        <v>2679</v>
      </c>
    </row>
    <row r="1396" spans="2:65" s="1" customFormat="1" ht="19.2">
      <c r="B1396" s="32"/>
      <c r="D1396" s="151" t="s">
        <v>359</v>
      </c>
      <c r="F1396" s="152" t="s">
        <v>2680</v>
      </c>
      <c r="I1396" s="153"/>
      <c r="L1396" s="32"/>
      <c r="M1396" s="154"/>
      <c r="T1396" s="56"/>
      <c r="AT1396" s="17" t="s">
        <v>359</v>
      </c>
      <c r="AU1396" s="17" t="s">
        <v>86</v>
      </c>
    </row>
    <row r="1397" spans="2:65" s="14" customFormat="1" ht="10.199999999999999">
      <c r="B1397" s="169"/>
      <c r="D1397" s="151" t="s">
        <v>361</v>
      </c>
      <c r="E1397" s="170" t="s">
        <v>1</v>
      </c>
      <c r="F1397" s="171" t="s">
        <v>1536</v>
      </c>
      <c r="H1397" s="170" t="s">
        <v>1</v>
      </c>
      <c r="I1397" s="172"/>
      <c r="L1397" s="169"/>
      <c r="M1397" s="173"/>
      <c r="T1397" s="174"/>
      <c r="AT1397" s="170" t="s">
        <v>361</v>
      </c>
      <c r="AU1397" s="170" t="s">
        <v>86</v>
      </c>
      <c r="AV1397" s="14" t="s">
        <v>84</v>
      </c>
      <c r="AW1397" s="14" t="s">
        <v>32</v>
      </c>
      <c r="AX1397" s="14" t="s">
        <v>76</v>
      </c>
      <c r="AY1397" s="170" t="s">
        <v>350</v>
      </c>
    </row>
    <row r="1398" spans="2:65" s="12" customFormat="1" ht="10.199999999999999">
      <c r="B1398" s="155"/>
      <c r="D1398" s="151" t="s">
        <v>361</v>
      </c>
      <c r="E1398" s="156" t="s">
        <v>1</v>
      </c>
      <c r="F1398" s="157" t="s">
        <v>2681</v>
      </c>
      <c r="H1398" s="158">
        <v>798.72</v>
      </c>
      <c r="I1398" s="159"/>
      <c r="L1398" s="155"/>
      <c r="M1398" s="160"/>
      <c r="T1398" s="161"/>
      <c r="AT1398" s="156" t="s">
        <v>361</v>
      </c>
      <c r="AU1398" s="156" t="s">
        <v>86</v>
      </c>
      <c r="AV1398" s="12" t="s">
        <v>86</v>
      </c>
      <c r="AW1398" s="12" t="s">
        <v>32</v>
      </c>
      <c r="AX1398" s="12" t="s">
        <v>76</v>
      </c>
      <c r="AY1398" s="156" t="s">
        <v>350</v>
      </c>
    </row>
    <row r="1399" spans="2:65" s="14" customFormat="1" ht="10.199999999999999">
      <c r="B1399" s="169"/>
      <c r="D1399" s="151" t="s">
        <v>361</v>
      </c>
      <c r="E1399" s="170" t="s">
        <v>1</v>
      </c>
      <c r="F1399" s="171" t="s">
        <v>1905</v>
      </c>
      <c r="H1399" s="170" t="s">
        <v>1</v>
      </c>
      <c r="I1399" s="172"/>
      <c r="L1399" s="169"/>
      <c r="M1399" s="173"/>
      <c r="T1399" s="174"/>
      <c r="AT1399" s="170" t="s">
        <v>361</v>
      </c>
      <c r="AU1399" s="170" t="s">
        <v>86</v>
      </c>
      <c r="AV1399" s="14" t="s">
        <v>84</v>
      </c>
      <c r="AW1399" s="14" t="s">
        <v>32</v>
      </c>
      <c r="AX1399" s="14" t="s">
        <v>76</v>
      </c>
      <c r="AY1399" s="170" t="s">
        <v>350</v>
      </c>
    </row>
    <row r="1400" spans="2:65" s="12" customFormat="1" ht="10.199999999999999">
      <c r="B1400" s="155"/>
      <c r="D1400" s="151" t="s">
        <v>361</v>
      </c>
      <c r="E1400" s="156" t="s">
        <v>1</v>
      </c>
      <c r="F1400" s="157" t="s">
        <v>2682</v>
      </c>
      <c r="H1400" s="158">
        <v>144.69</v>
      </c>
      <c r="I1400" s="159"/>
      <c r="L1400" s="155"/>
      <c r="M1400" s="160"/>
      <c r="T1400" s="161"/>
      <c r="AT1400" s="156" t="s">
        <v>361</v>
      </c>
      <c r="AU1400" s="156" t="s">
        <v>86</v>
      </c>
      <c r="AV1400" s="12" t="s">
        <v>86</v>
      </c>
      <c r="AW1400" s="12" t="s">
        <v>32</v>
      </c>
      <c r="AX1400" s="12" t="s">
        <v>76</v>
      </c>
      <c r="AY1400" s="156" t="s">
        <v>350</v>
      </c>
    </row>
    <row r="1401" spans="2:65" s="13" customFormat="1" ht="10.199999999999999">
      <c r="B1401" s="162"/>
      <c r="D1401" s="151" t="s">
        <v>361</v>
      </c>
      <c r="E1401" s="163" t="s">
        <v>1</v>
      </c>
      <c r="F1401" s="164" t="s">
        <v>364</v>
      </c>
      <c r="H1401" s="165">
        <v>943.41</v>
      </c>
      <c r="I1401" s="166"/>
      <c r="L1401" s="162"/>
      <c r="M1401" s="167"/>
      <c r="T1401" s="168"/>
      <c r="AT1401" s="163" t="s">
        <v>361</v>
      </c>
      <c r="AU1401" s="163" t="s">
        <v>86</v>
      </c>
      <c r="AV1401" s="13" t="s">
        <v>357</v>
      </c>
      <c r="AW1401" s="13" t="s">
        <v>32</v>
      </c>
      <c r="AX1401" s="13" t="s">
        <v>84</v>
      </c>
      <c r="AY1401" s="163" t="s">
        <v>350</v>
      </c>
    </row>
    <row r="1402" spans="2:65" s="1" customFormat="1" ht="21.75" customHeight="1">
      <c r="B1402" s="32"/>
      <c r="C1402" s="187" t="s">
        <v>2683</v>
      </c>
      <c r="D1402" s="187" t="s">
        <v>1347</v>
      </c>
      <c r="E1402" s="188" t="s">
        <v>2684</v>
      </c>
      <c r="F1402" s="189" t="s">
        <v>2685</v>
      </c>
      <c r="G1402" s="190" t="s">
        <v>483</v>
      </c>
      <c r="H1402" s="191">
        <v>3.7999999999999999E-2</v>
      </c>
      <c r="I1402" s="192"/>
      <c r="J1402" s="193">
        <f>ROUND(I1402*H1402,2)</f>
        <v>0</v>
      </c>
      <c r="K1402" s="189" t="s">
        <v>356</v>
      </c>
      <c r="L1402" s="194"/>
      <c r="M1402" s="195" t="s">
        <v>1</v>
      </c>
      <c r="N1402" s="196" t="s">
        <v>41</v>
      </c>
      <c r="P1402" s="147">
        <f>O1402*H1402</f>
        <v>0</v>
      </c>
      <c r="Q1402" s="147">
        <v>1</v>
      </c>
      <c r="R1402" s="147">
        <f>Q1402*H1402</f>
        <v>3.7999999999999999E-2</v>
      </c>
      <c r="S1402" s="147">
        <v>0</v>
      </c>
      <c r="T1402" s="148">
        <f>S1402*H1402</f>
        <v>0</v>
      </c>
      <c r="AR1402" s="149" t="s">
        <v>695</v>
      </c>
      <c r="AT1402" s="149" t="s">
        <v>1347</v>
      </c>
      <c r="AU1402" s="149" t="s">
        <v>86</v>
      </c>
      <c r="AY1402" s="17" t="s">
        <v>350</v>
      </c>
      <c r="BE1402" s="150">
        <f>IF(N1402="základní",J1402,0)</f>
        <v>0</v>
      </c>
      <c r="BF1402" s="150">
        <f>IF(N1402="snížená",J1402,0)</f>
        <v>0</v>
      </c>
      <c r="BG1402" s="150">
        <f>IF(N1402="zákl. přenesená",J1402,0)</f>
        <v>0</v>
      </c>
      <c r="BH1402" s="150">
        <f>IF(N1402="sníž. přenesená",J1402,0)</f>
        <v>0</v>
      </c>
      <c r="BI1402" s="150">
        <f>IF(N1402="nulová",J1402,0)</f>
        <v>0</v>
      </c>
      <c r="BJ1402" s="17" t="s">
        <v>84</v>
      </c>
      <c r="BK1402" s="150">
        <f>ROUND(I1402*H1402,2)</f>
        <v>0</v>
      </c>
      <c r="BL1402" s="17" t="s">
        <v>530</v>
      </c>
      <c r="BM1402" s="149" t="s">
        <v>2686</v>
      </c>
    </row>
    <row r="1403" spans="2:65" s="1" customFormat="1" ht="10.199999999999999">
      <c r="B1403" s="32"/>
      <c r="D1403" s="151" t="s">
        <v>359</v>
      </c>
      <c r="F1403" s="152" t="s">
        <v>2685</v>
      </c>
      <c r="I1403" s="153"/>
      <c r="L1403" s="32"/>
      <c r="M1403" s="154"/>
      <c r="T1403" s="56"/>
      <c r="AT1403" s="17" t="s">
        <v>359</v>
      </c>
      <c r="AU1403" s="17" t="s">
        <v>86</v>
      </c>
    </row>
    <row r="1404" spans="2:65" s="14" customFormat="1" ht="10.199999999999999">
      <c r="B1404" s="169"/>
      <c r="D1404" s="151" t="s">
        <v>361</v>
      </c>
      <c r="E1404" s="170" t="s">
        <v>1</v>
      </c>
      <c r="F1404" s="171" t="s">
        <v>1905</v>
      </c>
      <c r="H1404" s="170" t="s">
        <v>1</v>
      </c>
      <c r="I1404" s="172"/>
      <c r="L1404" s="169"/>
      <c r="M1404" s="173"/>
      <c r="T1404" s="174"/>
      <c r="AT1404" s="170" t="s">
        <v>361</v>
      </c>
      <c r="AU1404" s="170" t="s">
        <v>86</v>
      </c>
      <c r="AV1404" s="14" t="s">
        <v>84</v>
      </c>
      <c r="AW1404" s="14" t="s">
        <v>32</v>
      </c>
      <c r="AX1404" s="14" t="s">
        <v>76</v>
      </c>
      <c r="AY1404" s="170" t="s">
        <v>350</v>
      </c>
    </row>
    <row r="1405" spans="2:65" s="12" customFormat="1" ht="10.199999999999999">
      <c r="B1405" s="155"/>
      <c r="D1405" s="151" t="s">
        <v>361</v>
      </c>
      <c r="E1405" s="156" t="s">
        <v>1</v>
      </c>
      <c r="F1405" s="157" t="s">
        <v>2687</v>
      </c>
      <c r="H1405" s="158">
        <v>3.7999999999999999E-2</v>
      </c>
      <c r="I1405" s="159"/>
      <c r="L1405" s="155"/>
      <c r="M1405" s="160"/>
      <c r="T1405" s="161"/>
      <c r="AT1405" s="156" t="s">
        <v>361</v>
      </c>
      <c r="AU1405" s="156" t="s">
        <v>86</v>
      </c>
      <c r="AV1405" s="12" t="s">
        <v>86</v>
      </c>
      <c r="AW1405" s="12" t="s">
        <v>32</v>
      </c>
      <c r="AX1405" s="12" t="s">
        <v>84</v>
      </c>
      <c r="AY1405" s="156" t="s">
        <v>350</v>
      </c>
    </row>
    <row r="1406" spans="2:65" s="1" customFormat="1" ht="21.75" customHeight="1">
      <c r="B1406" s="32"/>
      <c r="C1406" s="187" t="s">
        <v>2688</v>
      </c>
      <c r="D1406" s="187" t="s">
        <v>1347</v>
      </c>
      <c r="E1406" s="188" t="s">
        <v>2689</v>
      </c>
      <c r="F1406" s="189" t="s">
        <v>2690</v>
      </c>
      <c r="G1406" s="190" t="s">
        <v>483</v>
      </c>
      <c r="H1406" s="191">
        <v>0.107</v>
      </c>
      <c r="I1406" s="192"/>
      <c r="J1406" s="193">
        <f>ROUND(I1406*H1406,2)</f>
        <v>0</v>
      </c>
      <c r="K1406" s="189" t="s">
        <v>356</v>
      </c>
      <c r="L1406" s="194"/>
      <c r="M1406" s="195" t="s">
        <v>1</v>
      </c>
      <c r="N1406" s="196" t="s">
        <v>41</v>
      </c>
      <c r="P1406" s="147">
        <f>O1406*H1406</f>
        <v>0</v>
      </c>
      <c r="Q1406" s="147">
        <v>1</v>
      </c>
      <c r="R1406" s="147">
        <f>Q1406*H1406</f>
        <v>0.107</v>
      </c>
      <c r="S1406" s="147">
        <v>0</v>
      </c>
      <c r="T1406" s="148">
        <f>S1406*H1406</f>
        <v>0</v>
      </c>
      <c r="AR1406" s="149" t="s">
        <v>695</v>
      </c>
      <c r="AT1406" s="149" t="s">
        <v>1347</v>
      </c>
      <c r="AU1406" s="149" t="s">
        <v>86</v>
      </c>
      <c r="AY1406" s="17" t="s">
        <v>350</v>
      </c>
      <c r="BE1406" s="150">
        <f>IF(N1406="základní",J1406,0)</f>
        <v>0</v>
      </c>
      <c r="BF1406" s="150">
        <f>IF(N1406="snížená",J1406,0)</f>
        <v>0</v>
      </c>
      <c r="BG1406" s="150">
        <f>IF(N1406="zákl. přenesená",J1406,0)</f>
        <v>0</v>
      </c>
      <c r="BH1406" s="150">
        <f>IF(N1406="sníž. přenesená",J1406,0)</f>
        <v>0</v>
      </c>
      <c r="BI1406" s="150">
        <f>IF(N1406="nulová",J1406,0)</f>
        <v>0</v>
      </c>
      <c r="BJ1406" s="17" t="s">
        <v>84</v>
      </c>
      <c r="BK1406" s="150">
        <f>ROUND(I1406*H1406,2)</f>
        <v>0</v>
      </c>
      <c r="BL1406" s="17" t="s">
        <v>530</v>
      </c>
      <c r="BM1406" s="149" t="s">
        <v>2691</v>
      </c>
    </row>
    <row r="1407" spans="2:65" s="1" customFormat="1" ht="10.199999999999999">
      <c r="B1407" s="32"/>
      <c r="D1407" s="151" t="s">
        <v>359</v>
      </c>
      <c r="F1407" s="152" t="s">
        <v>2690</v>
      </c>
      <c r="I1407" s="153"/>
      <c r="L1407" s="32"/>
      <c r="M1407" s="154"/>
      <c r="T1407" s="56"/>
      <c r="AT1407" s="17" t="s">
        <v>359</v>
      </c>
      <c r="AU1407" s="17" t="s">
        <v>86</v>
      </c>
    </row>
    <row r="1408" spans="2:65" s="14" customFormat="1" ht="10.199999999999999">
      <c r="B1408" s="169"/>
      <c r="D1408" s="151" t="s">
        <v>361</v>
      </c>
      <c r="E1408" s="170" t="s">
        <v>1</v>
      </c>
      <c r="F1408" s="171" t="s">
        <v>1905</v>
      </c>
      <c r="H1408" s="170" t="s">
        <v>1</v>
      </c>
      <c r="I1408" s="172"/>
      <c r="L1408" s="169"/>
      <c r="M1408" s="173"/>
      <c r="T1408" s="174"/>
      <c r="AT1408" s="170" t="s">
        <v>361</v>
      </c>
      <c r="AU1408" s="170" t="s">
        <v>86</v>
      </c>
      <c r="AV1408" s="14" t="s">
        <v>84</v>
      </c>
      <c r="AW1408" s="14" t="s">
        <v>32</v>
      </c>
      <c r="AX1408" s="14" t="s">
        <v>76</v>
      </c>
      <c r="AY1408" s="170" t="s">
        <v>350</v>
      </c>
    </row>
    <row r="1409" spans="2:65" s="12" customFormat="1" ht="10.199999999999999">
      <c r="B1409" s="155"/>
      <c r="D1409" s="151" t="s">
        <v>361</v>
      </c>
      <c r="E1409" s="156" t="s">
        <v>1</v>
      </c>
      <c r="F1409" s="157" t="s">
        <v>2692</v>
      </c>
      <c r="H1409" s="158">
        <v>0.107</v>
      </c>
      <c r="I1409" s="159"/>
      <c r="L1409" s="155"/>
      <c r="M1409" s="160"/>
      <c r="T1409" s="161"/>
      <c r="AT1409" s="156" t="s">
        <v>361</v>
      </c>
      <c r="AU1409" s="156" t="s">
        <v>86</v>
      </c>
      <c r="AV1409" s="12" t="s">
        <v>86</v>
      </c>
      <c r="AW1409" s="12" t="s">
        <v>32</v>
      </c>
      <c r="AX1409" s="12" t="s">
        <v>84</v>
      </c>
      <c r="AY1409" s="156" t="s">
        <v>350</v>
      </c>
    </row>
    <row r="1410" spans="2:65" s="1" customFormat="1" ht="24.15" customHeight="1">
      <c r="B1410" s="32"/>
      <c r="C1410" s="187" t="s">
        <v>2693</v>
      </c>
      <c r="D1410" s="187" t="s">
        <v>1347</v>
      </c>
      <c r="E1410" s="188" t="s">
        <v>2694</v>
      </c>
      <c r="F1410" s="189" t="s">
        <v>2695</v>
      </c>
      <c r="G1410" s="190" t="s">
        <v>483</v>
      </c>
      <c r="H1410" s="191">
        <v>0.879</v>
      </c>
      <c r="I1410" s="192"/>
      <c r="J1410" s="193">
        <f>ROUND(I1410*H1410,2)</f>
        <v>0</v>
      </c>
      <c r="K1410" s="189" t="s">
        <v>385</v>
      </c>
      <c r="L1410" s="194"/>
      <c r="M1410" s="195" t="s">
        <v>1</v>
      </c>
      <c r="N1410" s="196" t="s">
        <v>41</v>
      </c>
      <c r="P1410" s="147">
        <f>O1410*H1410</f>
        <v>0</v>
      </c>
      <c r="Q1410" s="147">
        <v>1</v>
      </c>
      <c r="R1410" s="147">
        <f>Q1410*H1410</f>
        <v>0.879</v>
      </c>
      <c r="S1410" s="147">
        <v>0</v>
      </c>
      <c r="T1410" s="148">
        <f>S1410*H1410</f>
        <v>0</v>
      </c>
      <c r="AR1410" s="149" t="s">
        <v>695</v>
      </c>
      <c r="AT1410" s="149" t="s">
        <v>1347</v>
      </c>
      <c r="AU1410" s="149" t="s">
        <v>86</v>
      </c>
      <c r="AY1410" s="17" t="s">
        <v>350</v>
      </c>
      <c r="BE1410" s="150">
        <f>IF(N1410="základní",J1410,0)</f>
        <v>0</v>
      </c>
      <c r="BF1410" s="150">
        <f>IF(N1410="snížená",J1410,0)</f>
        <v>0</v>
      </c>
      <c r="BG1410" s="150">
        <f>IF(N1410="zákl. přenesená",J1410,0)</f>
        <v>0</v>
      </c>
      <c r="BH1410" s="150">
        <f>IF(N1410="sníž. přenesená",J1410,0)</f>
        <v>0</v>
      </c>
      <c r="BI1410" s="150">
        <f>IF(N1410="nulová",J1410,0)</f>
        <v>0</v>
      </c>
      <c r="BJ1410" s="17" t="s">
        <v>84</v>
      </c>
      <c r="BK1410" s="150">
        <f>ROUND(I1410*H1410,2)</f>
        <v>0</v>
      </c>
      <c r="BL1410" s="17" t="s">
        <v>530</v>
      </c>
      <c r="BM1410" s="149" t="s">
        <v>2696</v>
      </c>
    </row>
    <row r="1411" spans="2:65" s="1" customFormat="1" ht="19.2">
      <c r="B1411" s="32"/>
      <c r="D1411" s="151" t="s">
        <v>359</v>
      </c>
      <c r="F1411" s="152" t="s">
        <v>2697</v>
      </c>
      <c r="I1411" s="153"/>
      <c r="L1411" s="32"/>
      <c r="M1411" s="154"/>
      <c r="T1411" s="56"/>
      <c r="AT1411" s="17" t="s">
        <v>359</v>
      </c>
      <c r="AU1411" s="17" t="s">
        <v>86</v>
      </c>
    </row>
    <row r="1412" spans="2:65" s="14" customFormat="1" ht="10.199999999999999">
      <c r="B1412" s="169"/>
      <c r="D1412" s="151" t="s">
        <v>361</v>
      </c>
      <c r="E1412" s="170" t="s">
        <v>1</v>
      </c>
      <c r="F1412" s="171" t="s">
        <v>1536</v>
      </c>
      <c r="H1412" s="170" t="s">
        <v>1</v>
      </c>
      <c r="I1412" s="172"/>
      <c r="L1412" s="169"/>
      <c r="M1412" s="173"/>
      <c r="T1412" s="174"/>
      <c r="AT1412" s="170" t="s">
        <v>361</v>
      </c>
      <c r="AU1412" s="170" t="s">
        <v>86</v>
      </c>
      <c r="AV1412" s="14" t="s">
        <v>84</v>
      </c>
      <c r="AW1412" s="14" t="s">
        <v>32</v>
      </c>
      <c r="AX1412" s="14" t="s">
        <v>76</v>
      </c>
      <c r="AY1412" s="170" t="s">
        <v>350</v>
      </c>
    </row>
    <row r="1413" spans="2:65" s="12" customFormat="1" ht="20.399999999999999">
      <c r="B1413" s="155"/>
      <c r="D1413" s="151" t="s">
        <v>361</v>
      </c>
      <c r="E1413" s="156" t="s">
        <v>1</v>
      </c>
      <c r="F1413" s="157" t="s">
        <v>2698</v>
      </c>
      <c r="H1413" s="158">
        <v>0.879</v>
      </c>
      <c r="I1413" s="159"/>
      <c r="L1413" s="155"/>
      <c r="M1413" s="160"/>
      <c r="T1413" s="161"/>
      <c r="AT1413" s="156" t="s">
        <v>361</v>
      </c>
      <c r="AU1413" s="156" t="s">
        <v>86</v>
      </c>
      <c r="AV1413" s="12" t="s">
        <v>86</v>
      </c>
      <c r="AW1413" s="12" t="s">
        <v>32</v>
      </c>
      <c r="AX1413" s="12" t="s">
        <v>84</v>
      </c>
      <c r="AY1413" s="156" t="s">
        <v>350</v>
      </c>
    </row>
    <row r="1414" spans="2:65" s="1" customFormat="1" ht="24.15" customHeight="1">
      <c r="B1414" s="32"/>
      <c r="C1414" s="138" t="s">
        <v>2699</v>
      </c>
      <c r="D1414" s="138" t="s">
        <v>352</v>
      </c>
      <c r="E1414" s="139" t="s">
        <v>2700</v>
      </c>
      <c r="F1414" s="140" t="s">
        <v>2701</v>
      </c>
      <c r="G1414" s="141" t="s">
        <v>551</v>
      </c>
      <c r="H1414" s="142">
        <v>42</v>
      </c>
      <c r="I1414" s="143"/>
      <c r="J1414" s="144">
        <f>ROUND(I1414*H1414,2)</f>
        <v>0</v>
      </c>
      <c r="K1414" s="140" t="s">
        <v>356</v>
      </c>
      <c r="L1414" s="32"/>
      <c r="M1414" s="145" t="s">
        <v>1</v>
      </c>
      <c r="N1414" s="146" t="s">
        <v>41</v>
      </c>
      <c r="P1414" s="147">
        <f>O1414*H1414</f>
        <v>0</v>
      </c>
      <c r="Q1414" s="147">
        <v>0</v>
      </c>
      <c r="R1414" s="147">
        <f>Q1414*H1414</f>
        <v>0</v>
      </c>
      <c r="S1414" s="147">
        <v>0</v>
      </c>
      <c r="T1414" s="148">
        <f>S1414*H1414</f>
        <v>0</v>
      </c>
      <c r="AR1414" s="149" t="s">
        <v>530</v>
      </c>
      <c r="AT1414" s="149" t="s">
        <v>352</v>
      </c>
      <c r="AU1414" s="149" t="s">
        <v>86</v>
      </c>
      <c r="AY1414" s="17" t="s">
        <v>350</v>
      </c>
      <c r="BE1414" s="150">
        <f>IF(N1414="základní",J1414,0)</f>
        <v>0</v>
      </c>
      <c r="BF1414" s="150">
        <f>IF(N1414="snížená",J1414,0)</f>
        <v>0</v>
      </c>
      <c r="BG1414" s="150">
        <f>IF(N1414="zákl. přenesená",J1414,0)</f>
        <v>0</v>
      </c>
      <c r="BH1414" s="150">
        <f>IF(N1414="sníž. přenesená",J1414,0)</f>
        <v>0</v>
      </c>
      <c r="BI1414" s="150">
        <f>IF(N1414="nulová",J1414,0)</f>
        <v>0</v>
      </c>
      <c r="BJ1414" s="17" t="s">
        <v>84</v>
      </c>
      <c r="BK1414" s="150">
        <f>ROUND(I1414*H1414,2)</f>
        <v>0</v>
      </c>
      <c r="BL1414" s="17" t="s">
        <v>530</v>
      </c>
      <c r="BM1414" s="149" t="s">
        <v>2702</v>
      </c>
    </row>
    <row r="1415" spans="2:65" s="1" customFormat="1" ht="28.8">
      <c r="B1415" s="32"/>
      <c r="D1415" s="151" t="s">
        <v>359</v>
      </c>
      <c r="F1415" s="152" t="s">
        <v>2703</v>
      </c>
      <c r="I1415" s="153"/>
      <c r="L1415" s="32"/>
      <c r="M1415" s="154"/>
      <c r="T1415" s="56"/>
      <c r="AT1415" s="17" t="s">
        <v>359</v>
      </c>
      <c r="AU1415" s="17" t="s">
        <v>86</v>
      </c>
    </row>
    <row r="1416" spans="2:65" s="14" customFormat="1" ht="10.199999999999999">
      <c r="B1416" s="169"/>
      <c r="D1416" s="151" t="s">
        <v>361</v>
      </c>
      <c r="E1416" s="170" t="s">
        <v>1</v>
      </c>
      <c r="F1416" s="171" t="s">
        <v>1536</v>
      </c>
      <c r="H1416" s="170" t="s">
        <v>1</v>
      </c>
      <c r="I1416" s="172"/>
      <c r="L1416" s="169"/>
      <c r="M1416" s="173"/>
      <c r="T1416" s="174"/>
      <c r="AT1416" s="170" t="s">
        <v>361</v>
      </c>
      <c r="AU1416" s="170" t="s">
        <v>86</v>
      </c>
      <c r="AV1416" s="14" t="s">
        <v>84</v>
      </c>
      <c r="AW1416" s="14" t="s">
        <v>32</v>
      </c>
      <c r="AX1416" s="14" t="s">
        <v>76</v>
      </c>
      <c r="AY1416" s="170" t="s">
        <v>350</v>
      </c>
    </row>
    <row r="1417" spans="2:65" s="12" customFormat="1" ht="10.199999999999999">
      <c r="B1417" s="155"/>
      <c r="D1417" s="151" t="s">
        <v>361</v>
      </c>
      <c r="E1417" s="156" t="s">
        <v>1</v>
      </c>
      <c r="F1417" s="157" t="s">
        <v>2704</v>
      </c>
      <c r="H1417" s="158">
        <v>42</v>
      </c>
      <c r="I1417" s="159"/>
      <c r="L1417" s="155"/>
      <c r="M1417" s="160"/>
      <c r="T1417" s="161"/>
      <c r="AT1417" s="156" t="s">
        <v>361</v>
      </c>
      <c r="AU1417" s="156" t="s">
        <v>86</v>
      </c>
      <c r="AV1417" s="12" t="s">
        <v>86</v>
      </c>
      <c r="AW1417" s="12" t="s">
        <v>32</v>
      </c>
      <c r="AX1417" s="12" t="s">
        <v>84</v>
      </c>
      <c r="AY1417" s="156" t="s">
        <v>350</v>
      </c>
    </row>
    <row r="1418" spans="2:65" s="1" customFormat="1" ht="21.75" customHeight="1">
      <c r="B1418" s="32"/>
      <c r="C1418" s="187" t="s">
        <v>2705</v>
      </c>
      <c r="D1418" s="187" t="s">
        <v>1347</v>
      </c>
      <c r="E1418" s="188" t="s">
        <v>2706</v>
      </c>
      <c r="F1418" s="189" t="s">
        <v>2707</v>
      </c>
      <c r="G1418" s="190" t="s">
        <v>374</v>
      </c>
      <c r="H1418" s="191">
        <v>0.46400000000000002</v>
      </c>
      <c r="I1418" s="192"/>
      <c r="J1418" s="193">
        <f>ROUND(I1418*H1418,2)</f>
        <v>0</v>
      </c>
      <c r="K1418" s="189" t="s">
        <v>356</v>
      </c>
      <c r="L1418" s="194"/>
      <c r="M1418" s="195" t="s">
        <v>1</v>
      </c>
      <c r="N1418" s="196" t="s">
        <v>41</v>
      </c>
      <c r="P1418" s="147">
        <f>O1418*H1418</f>
        <v>0</v>
      </c>
      <c r="Q1418" s="147">
        <v>0.55000000000000004</v>
      </c>
      <c r="R1418" s="147">
        <f>Q1418*H1418</f>
        <v>0.25520000000000004</v>
      </c>
      <c r="S1418" s="147">
        <v>0</v>
      </c>
      <c r="T1418" s="148">
        <f>S1418*H1418</f>
        <v>0</v>
      </c>
      <c r="AR1418" s="149" t="s">
        <v>695</v>
      </c>
      <c r="AT1418" s="149" t="s">
        <v>1347</v>
      </c>
      <c r="AU1418" s="149" t="s">
        <v>86</v>
      </c>
      <c r="AY1418" s="17" t="s">
        <v>350</v>
      </c>
      <c r="BE1418" s="150">
        <f>IF(N1418="základní",J1418,0)</f>
        <v>0</v>
      </c>
      <c r="BF1418" s="150">
        <f>IF(N1418="snížená",J1418,0)</f>
        <v>0</v>
      </c>
      <c r="BG1418" s="150">
        <f>IF(N1418="zákl. přenesená",J1418,0)</f>
        <v>0</v>
      </c>
      <c r="BH1418" s="150">
        <f>IF(N1418="sníž. přenesená",J1418,0)</f>
        <v>0</v>
      </c>
      <c r="BI1418" s="150">
        <f>IF(N1418="nulová",J1418,0)</f>
        <v>0</v>
      </c>
      <c r="BJ1418" s="17" t="s">
        <v>84</v>
      </c>
      <c r="BK1418" s="150">
        <f>ROUND(I1418*H1418,2)</f>
        <v>0</v>
      </c>
      <c r="BL1418" s="17" t="s">
        <v>530</v>
      </c>
      <c r="BM1418" s="149" t="s">
        <v>2708</v>
      </c>
    </row>
    <row r="1419" spans="2:65" s="1" customFormat="1" ht="10.199999999999999">
      <c r="B1419" s="32"/>
      <c r="D1419" s="151" t="s">
        <v>359</v>
      </c>
      <c r="F1419" s="152" t="s">
        <v>2707</v>
      </c>
      <c r="I1419" s="153"/>
      <c r="L1419" s="32"/>
      <c r="M1419" s="154"/>
      <c r="T1419" s="56"/>
      <c r="AT1419" s="17" t="s">
        <v>359</v>
      </c>
      <c r="AU1419" s="17" t="s">
        <v>86</v>
      </c>
    </row>
    <row r="1420" spans="2:65" s="14" customFormat="1" ht="10.199999999999999">
      <c r="B1420" s="169"/>
      <c r="D1420" s="151" t="s">
        <v>361</v>
      </c>
      <c r="E1420" s="170" t="s">
        <v>1</v>
      </c>
      <c r="F1420" s="171" t="s">
        <v>1536</v>
      </c>
      <c r="H1420" s="170" t="s">
        <v>1</v>
      </c>
      <c r="I1420" s="172"/>
      <c r="L1420" s="169"/>
      <c r="M1420" s="173"/>
      <c r="T1420" s="174"/>
      <c r="AT1420" s="170" t="s">
        <v>361</v>
      </c>
      <c r="AU1420" s="170" t="s">
        <v>86</v>
      </c>
      <c r="AV1420" s="14" t="s">
        <v>84</v>
      </c>
      <c r="AW1420" s="14" t="s">
        <v>32</v>
      </c>
      <c r="AX1420" s="14" t="s">
        <v>76</v>
      </c>
      <c r="AY1420" s="170" t="s">
        <v>350</v>
      </c>
    </row>
    <row r="1421" spans="2:65" s="12" customFormat="1" ht="10.199999999999999">
      <c r="B1421" s="155"/>
      <c r="D1421" s="151" t="s">
        <v>361</v>
      </c>
      <c r="E1421" s="156" t="s">
        <v>1256</v>
      </c>
      <c r="F1421" s="157" t="s">
        <v>2709</v>
      </c>
      <c r="H1421" s="158">
        <v>0.46400000000000002</v>
      </c>
      <c r="I1421" s="159"/>
      <c r="L1421" s="155"/>
      <c r="M1421" s="160"/>
      <c r="T1421" s="161"/>
      <c r="AT1421" s="156" t="s">
        <v>361</v>
      </c>
      <c r="AU1421" s="156" t="s">
        <v>86</v>
      </c>
      <c r="AV1421" s="12" t="s">
        <v>86</v>
      </c>
      <c r="AW1421" s="12" t="s">
        <v>32</v>
      </c>
      <c r="AX1421" s="12" t="s">
        <v>84</v>
      </c>
      <c r="AY1421" s="156" t="s">
        <v>350</v>
      </c>
    </row>
    <row r="1422" spans="2:65" s="1" customFormat="1" ht="33" customHeight="1">
      <c r="B1422" s="32"/>
      <c r="C1422" s="138" t="s">
        <v>2710</v>
      </c>
      <c r="D1422" s="138" t="s">
        <v>352</v>
      </c>
      <c r="E1422" s="139" t="s">
        <v>2711</v>
      </c>
      <c r="F1422" s="140" t="s">
        <v>2712</v>
      </c>
      <c r="G1422" s="141" t="s">
        <v>551</v>
      </c>
      <c r="H1422" s="142">
        <v>907.6</v>
      </c>
      <c r="I1422" s="143"/>
      <c r="J1422" s="144">
        <f>ROUND(I1422*H1422,2)</f>
        <v>0</v>
      </c>
      <c r="K1422" s="140" t="s">
        <v>356</v>
      </c>
      <c r="L1422" s="32"/>
      <c r="M1422" s="145" t="s">
        <v>1</v>
      </c>
      <c r="N1422" s="146" t="s">
        <v>41</v>
      </c>
      <c r="P1422" s="147">
        <f>O1422*H1422</f>
        <v>0</v>
      </c>
      <c r="Q1422" s="147">
        <v>0</v>
      </c>
      <c r="R1422" s="147">
        <f>Q1422*H1422</f>
        <v>0</v>
      </c>
      <c r="S1422" s="147">
        <v>0</v>
      </c>
      <c r="T1422" s="148">
        <f>S1422*H1422</f>
        <v>0</v>
      </c>
      <c r="AR1422" s="149" t="s">
        <v>530</v>
      </c>
      <c r="AT1422" s="149" t="s">
        <v>352</v>
      </c>
      <c r="AU1422" s="149" t="s">
        <v>86</v>
      </c>
      <c r="AY1422" s="17" t="s">
        <v>350</v>
      </c>
      <c r="BE1422" s="150">
        <f>IF(N1422="základní",J1422,0)</f>
        <v>0</v>
      </c>
      <c r="BF1422" s="150">
        <f>IF(N1422="snížená",J1422,0)</f>
        <v>0</v>
      </c>
      <c r="BG1422" s="150">
        <f>IF(N1422="zákl. přenesená",J1422,0)</f>
        <v>0</v>
      </c>
      <c r="BH1422" s="150">
        <f>IF(N1422="sníž. přenesená",J1422,0)</f>
        <v>0</v>
      </c>
      <c r="BI1422" s="150">
        <f>IF(N1422="nulová",J1422,0)</f>
        <v>0</v>
      </c>
      <c r="BJ1422" s="17" t="s">
        <v>84</v>
      </c>
      <c r="BK1422" s="150">
        <f>ROUND(I1422*H1422,2)</f>
        <v>0</v>
      </c>
      <c r="BL1422" s="17" t="s">
        <v>530</v>
      </c>
      <c r="BM1422" s="149" t="s">
        <v>2713</v>
      </c>
    </row>
    <row r="1423" spans="2:65" s="1" customFormat="1" ht="38.4">
      <c r="B1423" s="32"/>
      <c r="D1423" s="151" t="s">
        <v>359</v>
      </c>
      <c r="F1423" s="152" t="s">
        <v>2714</v>
      </c>
      <c r="I1423" s="153"/>
      <c r="L1423" s="32"/>
      <c r="M1423" s="154"/>
      <c r="T1423" s="56"/>
      <c r="AT1423" s="17" t="s">
        <v>359</v>
      </c>
      <c r="AU1423" s="17" t="s">
        <v>86</v>
      </c>
    </row>
    <row r="1424" spans="2:65" s="14" customFormat="1" ht="10.199999999999999">
      <c r="B1424" s="169"/>
      <c r="D1424" s="151" t="s">
        <v>361</v>
      </c>
      <c r="E1424" s="170" t="s">
        <v>1</v>
      </c>
      <c r="F1424" s="171" t="s">
        <v>1536</v>
      </c>
      <c r="H1424" s="170" t="s">
        <v>1</v>
      </c>
      <c r="I1424" s="172"/>
      <c r="L1424" s="169"/>
      <c r="M1424" s="173"/>
      <c r="T1424" s="174"/>
      <c r="AT1424" s="170" t="s">
        <v>361</v>
      </c>
      <c r="AU1424" s="170" t="s">
        <v>86</v>
      </c>
      <c r="AV1424" s="14" t="s">
        <v>84</v>
      </c>
      <c r="AW1424" s="14" t="s">
        <v>32</v>
      </c>
      <c r="AX1424" s="14" t="s">
        <v>76</v>
      </c>
      <c r="AY1424" s="170" t="s">
        <v>350</v>
      </c>
    </row>
    <row r="1425" spans="2:51" s="12" customFormat="1" ht="10.199999999999999">
      <c r="B1425" s="155"/>
      <c r="D1425" s="151" t="s">
        <v>361</v>
      </c>
      <c r="E1425" s="156" t="s">
        <v>1</v>
      </c>
      <c r="F1425" s="157" t="s">
        <v>2715</v>
      </c>
      <c r="H1425" s="158">
        <v>48</v>
      </c>
      <c r="I1425" s="159"/>
      <c r="L1425" s="155"/>
      <c r="M1425" s="160"/>
      <c r="T1425" s="161"/>
      <c r="AT1425" s="156" t="s">
        <v>361</v>
      </c>
      <c r="AU1425" s="156" t="s">
        <v>86</v>
      </c>
      <c r="AV1425" s="12" t="s">
        <v>86</v>
      </c>
      <c r="AW1425" s="12" t="s">
        <v>32</v>
      </c>
      <c r="AX1425" s="12" t="s">
        <v>76</v>
      </c>
      <c r="AY1425" s="156" t="s">
        <v>350</v>
      </c>
    </row>
    <row r="1426" spans="2:51" s="12" customFormat="1" ht="10.199999999999999">
      <c r="B1426" s="155"/>
      <c r="D1426" s="151" t="s">
        <v>361</v>
      </c>
      <c r="E1426" s="156" t="s">
        <v>1</v>
      </c>
      <c r="F1426" s="157" t="s">
        <v>2716</v>
      </c>
      <c r="H1426" s="158">
        <v>44.2</v>
      </c>
      <c r="I1426" s="159"/>
      <c r="L1426" s="155"/>
      <c r="M1426" s="160"/>
      <c r="T1426" s="161"/>
      <c r="AT1426" s="156" t="s">
        <v>361</v>
      </c>
      <c r="AU1426" s="156" t="s">
        <v>86</v>
      </c>
      <c r="AV1426" s="12" t="s">
        <v>86</v>
      </c>
      <c r="AW1426" s="12" t="s">
        <v>32</v>
      </c>
      <c r="AX1426" s="12" t="s">
        <v>76</v>
      </c>
      <c r="AY1426" s="156" t="s">
        <v>350</v>
      </c>
    </row>
    <row r="1427" spans="2:51" s="12" customFormat="1" ht="10.199999999999999">
      <c r="B1427" s="155"/>
      <c r="D1427" s="151" t="s">
        <v>361</v>
      </c>
      <c r="E1427" s="156" t="s">
        <v>1</v>
      </c>
      <c r="F1427" s="157" t="s">
        <v>2717</v>
      </c>
      <c r="H1427" s="158">
        <v>8.5</v>
      </c>
      <c r="I1427" s="159"/>
      <c r="L1427" s="155"/>
      <c r="M1427" s="160"/>
      <c r="T1427" s="161"/>
      <c r="AT1427" s="156" t="s">
        <v>361</v>
      </c>
      <c r="AU1427" s="156" t="s">
        <v>86</v>
      </c>
      <c r="AV1427" s="12" t="s">
        <v>86</v>
      </c>
      <c r="AW1427" s="12" t="s">
        <v>32</v>
      </c>
      <c r="AX1427" s="12" t="s">
        <v>76</v>
      </c>
      <c r="AY1427" s="156" t="s">
        <v>350</v>
      </c>
    </row>
    <row r="1428" spans="2:51" s="12" customFormat="1" ht="10.199999999999999">
      <c r="B1428" s="155"/>
      <c r="D1428" s="151" t="s">
        <v>361</v>
      </c>
      <c r="E1428" s="156" t="s">
        <v>1</v>
      </c>
      <c r="F1428" s="157" t="s">
        <v>2718</v>
      </c>
      <c r="H1428" s="158">
        <v>33.6</v>
      </c>
      <c r="I1428" s="159"/>
      <c r="L1428" s="155"/>
      <c r="M1428" s="160"/>
      <c r="T1428" s="161"/>
      <c r="AT1428" s="156" t="s">
        <v>361</v>
      </c>
      <c r="AU1428" s="156" t="s">
        <v>86</v>
      </c>
      <c r="AV1428" s="12" t="s">
        <v>86</v>
      </c>
      <c r="AW1428" s="12" t="s">
        <v>32</v>
      </c>
      <c r="AX1428" s="12" t="s">
        <v>76</v>
      </c>
      <c r="AY1428" s="156" t="s">
        <v>350</v>
      </c>
    </row>
    <row r="1429" spans="2:51" s="12" customFormat="1" ht="10.199999999999999">
      <c r="B1429" s="155"/>
      <c r="D1429" s="151" t="s">
        <v>361</v>
      </c>
      <c r="E1429" s="156" t="s">
        <v>1</v>
      </c>
      <c r="F1429" s="157" t="s">
        <v>2719</v>
      </c>
      <c r="H1429" s="158">
        <v>182</v>
      </c>
      <c r="I1429" s="159"/>
      <c r="L1429" s="155"/>
      <c r="M1429" s="160"/>
      <c r="T1429" s="161"/>
      <c r="AT1429" s="156" t="s">
        <v>361</v>
      </c>
      <c r="AU1429" s="156" t="s">
        <v>86</v>
      </c>
      <c r="AV1429" s="12" t="s">
        <v>86</v>
      </c>
      <c r="AW1429" s="12" t="s">
        <v>32</v>
      </c>
      <c r="AX1429" s="12" t="s">
        <v>76</v>
      </c>
      <c r="AY1429" s="156" t="s">
        <v>350</v>
      </c>
    </row>
    <row r="1430" spans="2:51" s="14" customFormat="1" ht="10.199999999999999">
      <c r="B1430" s="169"/>
      <c r="D1430" s="151" t="s">
        <v>361</v>
      </c>
      <c r="E1430" s="170" t="s">
        <v>1</v>
      </c>
      <c r="F1430" s="171" t="s">
        <v>1524</v>
      </c>
      <c r="H1430" s="170" t="s">
        <v>1</v>
      </c>
      <c r="I1430" s="172"/>
      <c r="L1430" s="169"/>
      <c r="M1430" s="173"/>
      <c r="T1430" s="174"/>
      <c r="AT1430" s="170" t="s">
        <v>361</v>
      </c>
      <c r="AU1430" s="170" t="s">
        <v>86</v>
      </c>
      <c r="AV1430" s="14" t="s">
        <v>84</v>
      </c>
      <c r="AW1430" s="14" t="s">
        <v>32</v>
      </c>
      <c r="AX1430" s="14" t="s">
        <v>76</v>
      </c>
      <c r="AY1430" s="170" t="s">
        <v>350</v>
      </c>
    </row>
    <row r="1431" spans="2:51" s="12" customFormat="1" ht="10.199999999999999">
      <c r="B1431" s="155"/>
      <c r="D1431" s="151" t="s">
        <v>361</v>
      </c>
      <c r="E1431" s="156" t="s">
        <v>1</v>
      </c>
      <c r="F1431" s="157" t="s">
        <v>2720</v>
      </c>
      <c r="H1431" s="158">
        <v>360</v>
      </c>
      <c r="I1431" s="159"/>
      <c r="L1431" s="155"/>
      <c r="M1431" s="160"/>
      <c r="T1431" s="161"/>
      <c r="AT1431" s="156" t="s">
        <v>361</v>
      </c>
      <c r="AU1431" s="156" t="s">
        <v>86</v>
      </c>
      <c r="AV1431" s="12" t="s">
        <v>86</v>
      </c>
      <c r="AW1431" s="12" t="s">
        <v>32</v>
      </c>
      <c r="AX1431" s="12" t="s">
        <v>76</v>
      </c>
      <c r="AY1431" s="156" t="s">
        <v>350</v>
      </c>
    </row>
    <row r="1432" spans="2:51" s="12" customFormat="1" ht="10.199999999999999">
      <c r="B1432" s="155"/>
      <c r="D1432" s="151" t="s">
        <v>361</v>
      </c>
      <c r="E1432" s="156" t="s">
        <v>1</v>
      </c>
      <c r="F1432" s="157" t="s">
        <v>2721</v>
      </c>
      <c r="H1432" s="158">
        <v>54.4</v>
      </c>
      <c r="I1432" s="159"/>
      <c r="L1432" s="155"/>
      <c r="M1432" s="160"/>
      <c r="T1432" s="161"/>
      <c r="AT1432" s="156" t="s">
        <v>361</v>
      </c>
      <c r="AU1432" s="156" t="s">
        <v>86</v>
      </c>
      <c r="AV1432" s="12" t="s">
        <v>86</v>
      </c>
      <c r="AW1432" s="12" t="s">
        <v>32</v>
      </c>
      <c r="AX1432" s="12" t="s">
        <v>76</v>
      </c>
      <c r="AY1432" s="156" t="s">
        <v>350</v>
      </c>
    </row>
    <row r="1433" spans="2:51" s="12" customFormat="1" ht="10.199999999999999">
      <c r="B1433" s="155"/>
      <c r="D1433" s="151" t="s">
        <v>361</v>
      </c>
      <c r="E1433" s="156" t="s">
        <v>1</v>
      </c>
      <c r="F1433" s="157" t="s">
        <v>2722</v>
      </c>
      <c r="H1433" s="158">
        <v>35.6</v>
      </c>
      <c r="I1433" s="159"/>
      <c r="L1433" s="155"/>
      <c r="M1433" s="160"/>
      <c r="T1433" s="161"/>
      <c r="AT1433" s="156" t="s">
        <v>361</v>
      </c>
      <c r="AU1433" s="156" t="s">
        <v>86</v>
      </c>
      <c r="AV1433" s="12" t="s">
        <v>86</v>
      </c>
      <c r="AW1433" s="12" t="s">
        <v>32</v>
      </c>
      <c r="AX1433" s="12" t="s">
        <v>76</v>
      </c>
      <c r="AY1433" s="156" t="s">
        <v>350</v>
      </c>
    </row>
    <row r="1434" spans="2:51" s="12" customFormat="1" ht="10.199999999999999">
      <c r="B1434" s="155"/>
      <c r="D1434" s="151" t="s">
        <v>361</v>
      </c>
      <c r="E1434" s="156" t="s">
        <v>1</v>
      </c>
      <c r="F1434" s="157" t="s">
        <v>2723</v>
      </c>
      <c r="H1434" s="158">
        <v>12.8</v>
      </c>
      <c r="I1434" s="159"/>
      <c r="L1434" s="155"/>
      <c r="M1434" s="160"/>
      <c r="T1434" s="161"/>
      <c r="AT1434" s="156" t="s">
        <v>361</v>
      </c>
      <c r="AU1434" s="156" t="s">
        <v>86</v>
      </c>
      <c r="AV1434" s="12" t="s">
        <v>86</v>
      </c>
      <c r="AW1434" s="12" t="s">
        <v>32</v>
      </c>
      <c r="AX1434" s="12" t="s">
        <v>76</v>
      </c>
      <c r="AY1434" s="156" t="s">
        <v>350</v>
      </c>
    </row>
    <row r="1435" spans="2:51" s="12" customFormat="1" ht="10.199999999999999">
      <c r="B1435" s="155"/>
      <c r="D1435" s="151" t="s">
        <v>361</v>
      </c>
      <c r="E1435" s="156" t="s">
        <v>1</v>
      </c>
      <c r="F1435" s="157" t="s">
        <v>2724</v>
      </c>
      <c r="H1435" s="158">
        <v>9</v>
      </c>
      <c r="I1435" s="159"/>
      <c r="L1435" s="155"/>
      <c r="M1435" s="160"/>
      <c r="T1435" s="161"/>
      <c r="AT1435" s="156" t="s">
        <v>361</v>
      </c>
      <c r="AU1435" s="156" t="s">
        <v>86</v>
      </c>
      <c r="AV1435" s="12" t="s">
        <v>86</v>
      </c>
      <c r="AW1435" s="12" t="s">
        <v>32</v>
      </c>
      <c r="AX1435" s="12" t="s">
        <v>76</v>
      </c>
      <c r="AY1435" s="156" t="s">
        <v>350</v>
      </c>
    </row>
    <row r="1436" spans="2:51" s="12" customFormat="1" ht="10.199999999999999">
      <c r="B1436" s="155"/>
      <c r="D1436" s="151" t="s">
        <v>361</v>
      </c>
      <c r="E1436" s="156" t="s">
        <v>1</v>
      </c>
      <c r="F1436" s="157" t="s">
        <v>2725</v>
      </c>
      <c r="H1436" s="158">
        <v>4.8</v>
      </c>
      <c r="I1436" s="159"/>
      <c r="L1436" s="155"/>
      <c r="M1436" s="160"/>
      <c r="T1436" s="161"/>
      <c r="AT1436" s="156" t="s">
        <v>361</v>
      </c>
      <c r="AU1436" s="156" t="s">
        <v>86</v>
      </c>
      <c r="AV1436" s="12" t="s">
        <v>86</v>
      </c>
      <c r="AW1436" s="12" t="s">
        <v>32</v>
      </c>
      <c r="AX1436" s="12" t="s">
        <v>76</v>
      </c>
      <c r="AY1436" s="156" t="s">
        <v>350</v>
      </c>
    </row>
    <row r="1437" spans="2:51" s="12" customFormat="1" ht="10.199999999999999">
      <c r="B1437" s="155"/>
      <c r="D1437" s="151" t="s">
        <v>361</v>
      </c>
      <c r="E1437" s="156" t="s">
        <v>1</v>
      </c>
      <c r="F1437" s="157" t="s">
        <v>2726</v>
      </c>
      <c r="H1437" s="158">
        <v>5.6</v>
      </c>
      <c r="I1437" s="159"/>
      <c r="L1437" s="155"/>
      <c r="M1437" s="160"/>
      <c r="T1437" s="161"/>
      <c r="AT1437" s="156" t="s">
        <v>361</v>
      </c>
      <c r="AU1437" s="156" t="s">
        <v>86</v>
      </c>
      <c r="AV1437" s="12" t="s">
        <v>86</v>
      </c>
      <c r="AW1437" s="12" t="s">
        <v>32</v>
      </c>
      <c r="AX1437" s="12" t="s">
        <v>76</v>
      </c>
      <c r="AY1437" s="156" t="s">
        <v>350</v>
      </c>
    </row>
    <row r="1438" spans="2:51" s="14" customFormat="1" ht="10.199999999999999">
      <c r="B1438" s="169"/>
      <c r="D1438" s="151" t="s">
        <v>361</v>
      </c>
      <c r="E1438" s="170" t="s">
        <v>1</v>
      </c>
      <c r="F1438" s="171" t="s">
        <v>1905</v>
      </c>
      <c r="H1438" s="170" t="s">
        <v>1</v>
      </c>
      <c r="I1438" s="172"/>
      <c r="L1438" s="169"/>
      <c r="M1438" s="173"/>
      <c r="T1438" s="174"/>
      <c r="AT1438" s="170" t="s">
        <v>361</v>
      </c>
      <c r="AU1438" s="170" t="s">
        <v>86</v>
      </c>
      <c r="AV1438" s="14" t="s">
        <v>84</v>
      </c>
      <c r="AW1438" s="14" t="s">
        <v>32</v>
      </c>
      <c r="AX1438" s="14" t="s">
        <v>76</v>
      </c>
      <c r="AY1438" s="170" t="s">
        <v>350</v>
      </c>
    </row>
    <row r="1439" spans="2:51" s="12" customFormat="1" ht="10.199999999999999">
      <c r="B1439" s="155"/>
      <c r="D1439" s="151" t="s">
        <v>361</v>
      </c>
      <c r="E1439" s="156" t="s">
        <v>1</v>
      </c>
      <c r="F1439" s="157" t="s">
        <v>2727</v>
      </c>
      <c r="H1439" s="158">
        <v>16.8</v>
      </c>
      <c r="I1439" s="159"/>
      <c r="L1439" s="155"/>
      <c r="M1439" s="160"/>
      <c r="T1439" s="161"/>
      <c r="AT1439" s="156" t="s">
        <v>361</v>
      </c>
      <c r="AU1439" s="156" t="s">
        <v>86</v>
      </c>
      <c r="AV1439" s="12" t="s">
        <v>86</v>
      </c>
      <c r="AW1439" s="12" t="s">
        <v>32</v>
      </c>
      <c r="AX1439" s="12" t="s">
        <v>76</v>
      </c>
      <c r="AY1439" s="156" t="s">
        <v>350</v>
      </c>
    </row>
    <row r="1440" spans="2:51" s="12" customFormat="1" ht="10.199999999999999">
      <c r="B1440" s="155"/>
      <c r="D1440" s="151" t="s">
        <v>361</v>
      </c>
      <c r="E1440" s="156" t="s">
        <v>1</v>
      </c>
      <c r="F1440" s="157" t="s">
        <v>2728</v>
      </c>
      <c r="H1440" s="158">
        <v>54</v>
      </c>
      <c r="I1440" s="159"/>
      <c r="L1440" s="155"/>
      <c r="M1440" s="160"/>
      <c r="T1440" s="161"/>
      <c r="AT1440" s="156" t="s">
        <v>361</v>
      </c>
      <c r="AU1440" s="156" t="s">
        <v>86</v>
      </c>
      <c r="AV1440" s="12" t="s">
        <v>86</v>
      </c>
      <c r="AW1440" s="12" t="s">
        <v>32</v>
      </c>
      <c r="AX1440" s="12" t="s">
        <v>76</v>
      </c>
      <c r="AY1440" s="156" t="s">
        <v>350</v>
      </c>
    </row>
    <row r="1441" spans="2:65" s="12" customFormat="1" ht="10.199999999999999">
      <c r="B1441" s="155"/>
      <c r="D1441" s="151" t="s">
        <v>361</v>
      </c>
      <c r="E1441" s="156" t="s">
        <v>1</v>
      </c>
      <c r="F1441" s="157" t="s">
        <v>2729</v>
      </c>
      <c r="H1441" s="158">
        <v>38.299999999999997</v>
      </c>
      <c r="I1441" s="159"/>
      <c r="L1441" s="155"/>
      <c r="M1441" s="160"/>
      <c r="T1441" s="161"/>
      <c r="AT1441" s="156" t="s">
        <v>361</v>
      </c>
      <c r="AU1441" s="156" t="s">
        <v>86</v>
      </c>
      <c r="AV1441" s="12" t="s">
        <v>86</v>
      </c>
      <c r="AW1441" s="12" t="s">
        <v>32</v>
      </c>
      <c r="AX1441" s="12" t="s">
        <v>76</v>
      </c>
      <c r="AY1441" s="156" t="s">
        <v>350</v>
      </c>
    </row>
    <row r="1442" spans="2:65" s="13" customFormat="1" ht="10.199999999999999">
      <c r="B1442" s="162"/>
      <c r="D1442" s="151" t="s">
        <v>361</v>
      </c>
      <c r="E1442" s="163" t="s">
        <v>1</v>
      </c>
      <c r="F1442" s="164" t="s">
        <v>364</v>
      </c>
      <c r="H1442" s="165">
        <v>907.6</v>
      </c>
      <c r="I1442" s="166"/>
      <c r="L1442" s="162"/>
      <c r="M1442" s="167"/>
      <c r="T1442" s="168"/>
      <c r="AT1442" s="163" t="s">
        <v>361</v>
      </c>
      <c r="AU1442" s="163" t="s">
        <v>86</v>
      </c>
      <c r="AV1442" s="13" t="s">
        <v>357</v>
      </c>
      <c r="AW1442" s="13" t="s">
        <v>32</v>
      </c>
      <c r="AX1442" s="13" t="s">
        <v>84</v>
      </c>
      <c r="AY1442" s="163" t="s">
        <v>350</v>
      </c>
    </row>
    <row r="1443" spans="2:65" s="1" customFormat="1" ht="21.75" customHeight="1">
      <c r="B1443" s="32"/>
      <c r="C1443" s="187" t="s">
        <v>2730</v>
      </c>
      <c r="D1443" s="187" t="s">
        <v>1347</v>
      </c>
      <c r="E1443" s="188" t="s">
        <v>2731</v>
      </c>
      <c r="F1443" s="189" t="s">
        <v>2732</v>
      </c>
      <c r="G1443" s="190" t="s">
        <v>374</v>
      </c>
      <c r="H1443" s="191">
        <v>10.458</v>
      </c>
      <c r="I1443" s="192"/>
      <c r="J1443" s="193">
        <f>ROUND(I1443*H1443,2)</f>
        <v>0</v>
      </c>
      <c r="K1443" s="189" t="s">
        <v>356</v>
      </c>
      <c r="L1443" s="194"/>
      <c r="M1443" s="195" t="s">
        <v>1</v>
      </c>
      <c r="N1443" s="196" t="s">
        <v>41</v>
      </c>
      <c r="P1443" s="147">
        <f>O1443*H1443</f>
        <v>0</v>
      </c>
      <c r="Q1443" s="147">
        <v>0.55000000000000004</v>
      </c>
      <c r="R1443" s="147">
        <f>Q1443*H1443</f>
        <v>5.7519000000000009</v>
      </c>
      <c r="S1443" s="147">
        <v>0</v>
      </c>
      <c r="T1443" s="148">
        <f>S1443*H1443</f>
        <v>0</v>
      </c>
      <c r="AR1443" s="149" t="s">
        <v>695</v>
      </c>
      <c r="AT1443" s="149" t="s">
        <v>1347</v>
      </c>
      <c r="AU1443" s="149" t="s">
        <v>86</v>
      </c>
      <c r="AY1443" s="17" t="s">
        <v>350</v>
      </c>
      <c r="BE1443" s="150">
        <f>IF(N1443="základní",J1443,0)</f>
        <v>0</v>
      </c>
      <c r="BF1443" s="150">
        <f>IF(N1443="snížená",J1443,0)</f>
        <v>0</v>
      </c>
      <c r="BG1443" s="150">
        <f>IF(N1443="zákl. přenesená",J1443,0)</f>
        <v>0</v>
      </c>
      <c r="BH1443" s="150">
        <f>IF(N1443="sníž. přenesená",J1443,0)</f>
        <v>0</v>
      </c>
      <c r="BI1443" s="150">
        <f>IF(N1443="nulová",J1443,0)</f>
        <v>0</v>
      </c>
      <c r="BJ1443" s="17" t="s">
        <v>84</v>
      </c>
      <c r="BK1443" s="150">
        <f>ROUND(I1443*H1443,2)</f>
        <v>0</v>
      </c>
      <c r="BL1443" s="17" t="s">
        <v>530</v>
      </c>
      <c r="BM1443" s="149" t="s">
        <v>2733</v>
      </c>
    </row>
    <row r="1444" spans="2:65" s="1" customFormat="1" ht="10.199999999999999">
      <c r="B1444" s="32"/>
      <c r="D1444" s="151" t="s">
        <v>359</v>
      </c>
      <c r="F1444" s="152" t="s">
        <v>2732</v>
      </c>
      <c r="I1444" s="153"/>
      <c r="L1444" s="32"/>
      <c r="M1444" s="154"/>
      <c r="T1444" s="56"/>
      <c r="AT1444" s="17" t="s">
        <v>359</v>
      </c>
      <c r="AU1444" s="17" t="s">
        <v>86</v>
      </c>
    </row>
    <row r="1445" spans="2:65" s="14" customFormat="1" ht="10.199999999999999">
      <c r="B1445" s="169"/>
      <c r="D1445" s="151" t="s">
        <v>361</v>
      </c>
      <c r="E1445" s="170" t="s">
        <v>1</v>
      </c>
      <c r="F1445" s="171" t="s">
        <v>1536</v>
      </c>
      <c r="H1445" s="170" t="s">
        <v>1</v>
      </c>
      <c r="I1445" s="172"/>
      <c r="L1445" s="169"/>
      <c r="M1445" s="173"/>
      <c r="T1445" s="174"/>
      <c r="AT1445" s="170" t="s">
        <v>361</v>
      </c>
      <c r="AU1445" s="170" t="s">
        <v>86</v>
      </c>
      <c r="AV1445" s="14" t="s">
        <v>84</v>
      </c>
      <c r="AW1445" s="14" t="s">
        <v>32</v>
      </c>
      <c r="AX1445" s="14" t="s">
        <v>76</v>
      </c>
      <c r="AY1445" s="170" t="s">
        <v>350</v>
      </c>
    </row>
    <row r="1446" spans="2:65" s="12" customFormat="1" ht="10.199999999999999">
      <c r="B1446" s="155"/>
      <c r="D1446" s="151" t="s">
        <v>361</v>
      </c>
      <c r="E1446" s="156" t="s">
        <v>1</v>
      </c>
      <c r="F1446" s="157" t="s">
        <v>2734</v>
      </c>
      <c r="H1446" s="158">
        <v>1.0820000000000001</v>
      </c>
      <c r="I1446" s="159"/>
      <c r="L1446" s="155"/>
      <c r="M1446" s="160"/>
      <c r="T1446" s="161"/>
      <c r="AT1446" s="156" t="s">
        <v>361</v>
      </c>
      <c r="AU1446" s="156" t="s">
        <v>86</v>
      </c>
      <c r="AV1446" s="12" t="s">
        <v>86</v>
      </c>
      <c r="AW1446" s="12" t="s">
        <v>32</v>
      </c>
      <c r="AX1446" s="12" t="s">
        <v>76</v>
      </c>
      <c r="AY1446" s="156" t="s">
        <v>350</v>
      </c>
    </row>
    <row r="1447" spans="2:65" s="12" customFormat="1" ht="10.199999999999999">
      <c r="B1447" s="155"/>
      <c r="D1447" s="151" t="s">
        <v>361</v>
      </c>
      <c r="E1447" s="156" t="s">
        <v>1</v>
      </c>
      <c r="F1447" s="157" t="s">
        <v>2735</v>
      </c>
      <c r="H1447" s="158">
        <v>0.996</v>
      </c>
      <c r="I1447" s="159"/>
      <c r="L1447" s="155"/>
      <c r="M1447" s="160"/>
      <c r="T1447" s="161"/>
      <c r="AT1447" s="156" t="s">
        <v>361</v>
      </c>
      <c r="AU1447" s="156" t="s">
        <v>86</v>
      </c>
      <c r="AV1447" s="12" t="s">
        <v>86</v>
      </c>
      <c r="AW1447" s="12" t="s">
        <v>32</v>
      </c>
      <c r="AX1447" s="12" t="s">
        <v>76</v>
      </c>
      <c r="AY1447" s="156" t="s">
        <v>350</v>
      </c>
    </row>
    <row r="1448" spans="2:65" s="12" customFormat="1" ht="10.199999999999999">
      <c r="B1448" s="155"/>
      <c r="D1448" s="151" t="s">
        <v>361</v>
      </c>
      <c r="E1448" s="156" t="s">
        <v>1</v>
      </c>
      <c r="F1448" s="157" t="s">
        <v>2736</v>
      </c>
      <c r="H1448" s="158">
        <v>0.192</v>
      </c>
      <c r="I1448" s="159"/>
      <c r="L1448" s="155"/>
      <c r="M1448" s="160"/>
      <c r="T1448" s="161"/>
      <c r="AT1448" s="156" t="s">
        <v>361</v>
      </c>
      <c r="AU1448" s="156" t="s">
        <v>86</v>
      </c>
      <c r="AV1448" s="12" t="s">
        <v>86</v>
      </c>
      <c r="AW1448" s="12" t="s">
        <v>32</v>
      </c>
      <c r="AX1448" s="12" t="s">
        <v>76</v>
      </c>
      <c r="AY1448" s="156" t="s">
        <v>350</v>
      </c>
    </row>
    <row r="1449" spans="2:65" s="12" customFormat="1" ht="10.199999999999999">
      <c r="B1449" s="155"/>
      <c r="D1449" s="151" t="s">
        <v>361</v>
      </c>
      <c r="E1449" s="156" t="s">
        <v>1</v>
      </c>
      <c r="F1449" s="157" t="s">
        <v>2737</v>
      </c>
      <c r="H1449" s="158">
        <v>0.75700000000000001</v>
      </c>
      <c r="I1449" s="159"/>
      <c r="L1449" s="155"/>
      <c r="M1449" s="160"/>
      <c r="T1449" s="161"/>
      <c r="AT1449" s="156" t="s">
        <v>361</v>
      </c>
      <c r="AU1449" s="156" t="s">
        <v>86</v>
      </c>
      <c r="AV1449" s="12" t="s">
        <v>86</v>
      </c>
      <c r="AW1449" s="12" t="s">
        <v>32</v>
      </c>
      <c r="AX1449" s="12" t="s">
        <v>76</v>
      </c>
      <c r="AY1449" s="156" t="s">
        <v>350</v>
      </c>
    </row>
    <row r="1450" spans="2:65" s="12" customFormat="1" ht="10.199999999999999">
      <c r="B1450" s="155"/>
      <c r="D1450" s="151" t="s">
        <v>361</v>
      </c>
      <c r="E1450" s="156" t="s">
        <v>1</v>
      </c>
      <c r="F1450" s="157" t="s">
        <v>2738</v>
      </c>
      <c r="H1450" s="158">
        <v>3.3490000000000002</v>
      </c>
      <c r="I1450" s="159"/>
      <c r="L1450" s="155"/>
      <c r="M1450" s="160"/>
      <c r="T1450" s="161"/>
      <c r="AT1450" s="156" t="s">
        <v>361</v>
      </c>
      <c r="AU1450" s="156" t="s">
        <v>86</v>
      </c>
      <c r="AV1450" s="12" t="s">
        <v>86</v>
      </c>
      <c r="AW1450" s="12" t="s">
        <v>32</v>
      </c>
      <c r="AX1450" s="12" t="s">
        <v>76</v>
      </c>
      <c r="AY1450" s="156" t="s">
        <v>350</v>
      </c>
    </row>
    <row r="1451" spans="2:65" s="14" customFormat="1" ht="10.199999999999999">
      <c r="B1451" s="169"/>
      <c r="D1451" s="151" t="s">
        <v>361</v>
      </c>
      <c r="E1451" s="170" t="s">
        <v>1</v>
      </c>
      <c r="F1451" s="171" t="s">
        <v>1524</v>
      </c>
      <c r="H1451" s="170" t="s">
        <v>1</v>
      </c>
      <c r="I1451" s="172"/>
      <c r="L1451" s="169"/>
      <c r="M1451" s="173"/>
      <c r="T1451" s="174"/>
      <c r="AT1451" s="170" t="s">
        <v>361</v>
      </c>
      <c r="AU1451" s="170" t="s">
        <v>86</v>
      </c>
      <c r="AV1451" s="14" t="s">
        <v>84</v>
      </c>
      <c r="AW1451" s="14" t="s">
        <v>32</v>
      </c>
      <c r="AX1451" s="14" t="s">
        <v>76</v>
      </c>
      <c r="AY1451" s="170" t="s">
        <v>350</v>
      </c>
    </row>
    <row r="1452" spans="2:65" s="12" customFormat="1" ht="10.199999999999999">
      <c r="B1452" s="155"/>
      <c r="D1452" s="151" t="s">
        <v>361</v>
      </c>
      <c r="E1452" s="156" t="s">
        <v>1</v>
      </c>
      <c r="F1452" s="157" t="s">
        <v>2739</v>
      </c>
      <c r="H1452" s="158">
        <v>1.401</v>
      </c>
      <c r="I1452" s="159"/>
      <c r="L1452" s="155"/>
      <c r="M1452" s="160"/>
      <c r="T1452" s="161"/>
      <c r="AT1452" s="156" t="s">
        <v>361</v>
      </c>
      <c r="AU1452" s="156" t="s">
        <v>86</v>
      </c>
      <c r="AV1452" s="12" t="s">
        <v>86</v>
      </c>
      <c r="AW1452" s="12" t="s">
        <v>32</v>
      </c>
      <c r="AX1452" s="12" t="s">
        <v>76</v>
      </c>
      <c r="AY1452" s="156" t="s">
        <v>350</v>
      </c>
    </row>
    <row r="1453" spans="2:65" s="12" customFormat="1" ht="10.199999999999999">
      <c r="B1453" s="155"/>
      <c r="D1453" s="151" t="s">
        <v>361</v>
      </c>
      <c r="E1453" s="156" t="s">
        <v>1</v>
      </c>
      <c r="F1453" s="157" t="s">
        <v>2740</v>
      </c>
      <c r="H1453" s="158">
        <v>0.28899999999999998</v>
      </c>
      <c r="I1453" s="159"/>
      <c r="L1453" s="155"/>
      <c r="M1453" s="160"/>
      <c r="T1453" s="161"/>
      <c r="AT1453" s="156" t="s">
        <v>361</v>
      </c>
      <c r="AU1453" s="156" t="s">
        <v>86</v>
      </c>
      <c r="AV1453" s="12" t="s">
        <v>86</v>
      </c>
      <c r="AW1453" s="12" t="s">
        <v>32</v>
      </c>
      <c r="AX1453" s="12" t="s">
        <v>76</v>
      </c>
      <c r="AY1453" s="156" t="s">
        <v>350</v>
      </c>
    </row>
    <row r="1454" spans="2:65" s="12" customFormat="1" ht="10.199999999999999">
      <c r="B1454" s="155"/>
      <c r="D1454" s="151" t="s">
        <v>361</v>
      </c>
      <c r="E1454" s="156" t="s">
        <v>1</v>
      </c>
      <c r="F1454" s="157" t="s">
        <v>2741</v>
      </c>
      <c r="H1454" s="158">
        <v>0.20300000000000001</v>
      </c>
      <c r="I1454" s="159"/>
      <c r="L1454" s="155"/>
      <c r="M1454" s="160"/>
      <c r="T1454" s="161"/>
      <c r="AT1454" s="156" t="s">
        <v>361</v>
      </c>
      <c r="AU1454" s="156" t="s">
        <v>86</v>
      </c>
      <c r="AV1454" s="12" t="s">
        <v>86</v>
      </c>
      <c r="AW1454" s="12" t="s">
        <v>32</v>
      </c>
      <c r="AX1454" s="12" t="s">
        <v>76</v>
      </c>
      <c r="AY1454" s="156" t="s">
        <v>350</v>
      </c>
    </row>
    <row r="1455" spans="2:65" s="12" customFormat="1" ht="10.199999999999999">
      <c r="B1455" s="155"/>
      <c r="D1455" s="151" t="s">
        <v>361</v>
      </c>
      <c r="E1455" s="156" t="s">
        <v>1</v>
      </c>
      <c r="F1455" s="157" t="s">
        <v>2742</v>
      </c>
      <c r="H1455" s="158">
        <v>0.108</v>
      </c>
      <c r="I1455" s="159"/>
      <c r="L1455" s="155"/>
      <c r="M1455" s="160"/>
      <c r="T1455" s="161"/>
      <c r="AT1455" s="156" t="s">
        <v>361</v>
      </c>
      <c r="AU1455" s="156" t="s">
        <v>86</v>
      </c>
      <c r="AV1455" s="12" t="s">
        <v>86</v>
      </c>
      <c r="AW1455" s="12" t="s">
        <v>32</v>
      </c>
      <c r="AX1455" s="12" t="s">
        <v>76</v>
      </c>
      <c r="AY1455" s="156" t="s">
        <v>350</v>
      </c>
    </row>
    <row r="1456" spans="2:65" s="12" customFormat="1" ht="10.199999999999999">
      <c r="B1456" s="155"/>
      <c r="D1456" s="151" t="s">
        <v>361</v>
      </c>
      <c r="E1456" s="156" t="s">
        <v>1</v>
      </c>
      <c r="F1456" s="157" t="s">
        <v>2743</v>
      </c>
      <c r="H1456" s="158">
        <v>0.126</v>
      </c>
      <c r="I1456" s="159"/>
      <c r="L1456" s="155"/>
      <c r="M1456" s="160"/>
      <c r="T1456" s="161"/>
      <c r="AT1456" s="156" t="s">
        <v>361</v>
      </c>
      <c r="AU1456" s="156" t="s">
        <v>86</v>
      </c>
      <c r="AV1456" s="12" t="s">
        <v>86</v>
      </c>
      <c r="AW1456" s="12" t="s">
        <v>32</v>
      </c>
      <c r="AX1456" s="12" t="s">
        <v>76</v>
      </c>
      <c r="AY1456" s="156" t="s">
        <v>350</v>
      </c>
    </row>
    <row r="1457" spans="2:65" s="14" customFormat="1" ht="10.199999999999999">
      <c r="B1457" s="169"/>
      <c r="D1457" s="151" t="s">
        <v>361</v>
      </c>
      <c r="E1457" s="170" t="s">
        <v>1</v>
      </c>
      <c r="F1457" s="171" t="s">
        <v>1905</v>
      </c>
      <c r="H1457" s="170" t="s">
        <v>1</v>
      </c>
      <c r="I1457" s="172"/>
      <c r="L1457" s="169"/>
      <c r="M1457" s="173"/>
      <c r="T1457" s="174"/>
      <c r="AT1457" s="170" t="s">
        <v>361</v>
      </c>
      <c r="AU1457" s="170" t="s">
        <v>86</v>
      </c>
      <c r="AV1457" s="14" t="s">
        <v>84</v>
      </c>
      <c r="AW1457" s="14" t="s">
        <v>32</v>
      </c>
      <c r="AX1457" s="14" t="s">
        <v>76</v>
      </c>
      <c r="AY1457" s="170" t="s">
        <v>350</v>
      </c>
    </row>
    <row r="1458" spans="2:65" s="12" customFormat="1" ht="10.199999999999999">
      <c r="B1458" s="155"/>
      <c r="D1458" s="151" t="s">
        <v>361</v>
      </c>
      <c r="E1458" s="156" t="s">
        <v>1</v>
      </c>
      <c r="F1458" s="157" t="s">
        <v>2744</v>
      </c>
      <c r="H1458" s="158">
        <v>1.391</v>
      </c>
      <c r="I1458" s="159"/>
      <c r="L1458" s="155"/>
      <c r="M1458" s="160"/>
      <c r="T1458" s="161"/>
      <c r="AT1458" s="156" t="s">
        <v>361</v>
      </c>
      <c r="AU1458" s="156" t="s">
        <v>86</v>
      </c>
      <c r="AV1458" s="12" t="s">
        <v>86</v>
      </c>
      <c r="AW1458" s="12" t="s">
        <v>32</v>
      </c>
      <c r="AX1458" s="12" t="s">
        <v>76</v>
      </c>
      <c r="AY1458" s="156" t="s">
        <v>350</v>
      </c>
    </row>
    <row r="1459" spans="2:65" s="12" customFormat="1" ht="10.199999999999999">
      <c r="B1459" s="155"/>
      <c r="D1459" s="151" t="s">
        <v>361</v>
      </c>
      <c r="E1459" s="156" t="s">
        <v>1</v>
      </c>
      <c r="F1459" s="157" t="s">
        <v>2745</v>
      </c>
      <c r="H1459" s="158">
        <v>0.56399999999999995</v>
      </c>
      <c r="I1459" s="159"/>
      <c r="L1459" s="155"/>
      <c r="M1459" s="160"/>
      <c r="T1459" s="161"/>
      <c r="AT1459" s="156" t="s">
        <v>361</v>
      </c>
      <c r="AU1459" s="156" t="s">
        <v>86</v>
      </c>
      <c r="AV1459" s="12" t="s">
        <v>86</v>
      </c>
      <c r="AW1459" s="12" t="s">
        <v>32</v>
      </c>
      <c r="AX1459" s="12" t="s">
        <v>76</v>
      </c>
      <c r="AY1459" s="156" t="s">
        <v>350</v>
      </c>
    </row>
    <row r="1460" spans="2:65" s="13" customFormat="1" ht="10.199999999999999">
      <c r="B1460" s="162"/>
      <c r="D1460" s="151" t="s">
        <v>361</v>
      </c>
      <c r="E1460" s="163" t="s">
        <v>1268</v>
      </c>
      <c r="F1460" s="164" t="s">
        <v>364</v>
      </c>
      <c r="H1460" s="165">
        <v>10.458</v>
      </c>
      <c r="I1460" s="166"/>
      <c r="L1460" s="162"/>
      <c r="M1460" s="167"/>
      <c r="T1460" s="168"/>
      <c r="AT1460" s="163" t="s">
        <v>361</v>
      </c>
      <c r="AU1460" s="163" t="s">
        <v>86</v>
      </c>
      <c r="AV1460" s="13" t="s">
        <v>357</v>
      </c>
      <c r="AW1460" s="13" t="s">
        <v>32</v>
      </c>
      <c r="AX1460" s="13" t="s">
        <v>84</v>
      </c>
      <c r="AY1460" s="163" t="s">
        <v>350</v>
      </c>
    </row>
    <row r="1461" spans="2:65" s="1" customFormat="1" ht="21.75" customHeight="1">
      <c r="B1461" s="32"/>
      <c r="C1461" s="187" t="s">
        <v>2746</v>
      </c>
      <c r="D1461" s="187" t="s">
        <v>1347</v>
      </c>
      <c r="E1461" s="188" t="s">
        <v>2747</v>
      </c>
      <c r="F1461" s="189" t="s">
        <v>2748</v>
      </c>
      <c r="G1461" s="190" t="s">
        <v>374</v>
      </c>
      <c r="H1461" s="191">
        <v>10.483000000000001</v>
      </c>
      <c r="I1461" s="192"/>
      <c r="J1461" s="193">
        <f>ROUND(I1461*H1461,2)</f>
        <v>0</v>
      </c>
      <c r="K1461" s="189" t="s">
        <v>356</v>
      </c>
      <c r="L1461" s="194"/>
      <c r="M1461" s="195" t="s">
        <v>1</v>
      </c>
      <c r="N1461" s="196" t="s">
        <v>41</v>
      </c>
      <c r="P1461" s="147">
        <f>O1461*H1461</f>
        <v>0</v>
      </c>
      <c r="Q1461" s="147">
        <v>0.55000000000000004</v>
      </c>
      <c r="R1461" s="147">
        <f>Q1461*H1461</f>
        <v>5.7656500000000008</v>
      </c>
      <c r="S1461" s="147">
        <v>0</v>
      </c>
      <c r="T1461" s="148">
        <f>S1461*H1461</f>
        <v>0</v>
      </c>
      <c r="AR1461" s="149" t="s">
        <v>695</v>
      </c>
      <c r="AT1461" s="149" t="s">
        <v>1347</v>
      </c>
      <c r="AU1461" s="149" t="s">
        <v>86</v>
      </c>
      <c r="AY1461" s="17" t="s">
        <v>350</v>
      </c>
      <c r="BE1461" s="150">
        <f>IF(N1461="základní",J1461,0)</f>
        <v>0</v>
      </c>
      <c r="BF1461" s="150">
        <f>IF(N1461="snížená",J1461,0)</f>
        <v>0</v>
      </c>
      <c r="BG1461" s="150">
        <f>IF(N1461="zákl. přenesená",J1461,0)</f>
        <v>0</v>
      </c>
      <c r="BH1461" s="150">
        <f>IF(N1461="sníž. přenesená",J1461,0)</f>
        <v>0</v>
      </c>
      <c r="BI1461" s="150">
        <f>IF(N1461="nulová",J1461,0)</f>
        <v>0</v>
      </c>
      <c r="BJ1461" s="17" t="s">
        <v>84</v>
      </c>
      <c r="BK1461" s="150">
        <f>ROUND(I1461*H1461,2)</f>
        <v>0</v>
      </c>
      <c r="BL1461" s="17" t="s">
        <v>530</v>
      </c>
      <c r="BM1461" s="149" t="s">
        <v>2749</v>
      </c>
    </row>
    <row r="1462" spans="2:65" s="1" customFormat="1" ht="10.199999999999999">
      <c r="B1462" s="32"/>
      <c r="D1462" s="151" t="s">
        <v>359</v>
      </c>
      <c r="F1462" s="152" t="s">
        <v>2748</v>
      </c>
      <c r="I1462" s="153"/>
      <c r="L1462" s="32"/>
      <c r="M1462" s="154"/>
      <c r="T1462" s="56"/>
      <c r="AT1462" s="17" t="s">
        <v>359</v>
      </c>
      <c r="AU1462" s="17" t="s">
        <v>86</v>
      </c>
    </row>
    <row r="1463" spans="2:65" s="14" customFormat="1" ht="10.199999999999999">
      <c r="B1463" s="169"/>
      <c r="D1463" s="151" t="s">
        <v>361</v>
      </c>
      <c r="E1463" s="170" t="s">
        <v>1</v>
      </c>
      <c r="F1463" s="171" t="s">
        <v>1524</v>
      </c>
      <c r="H1463" s="170" t="s">
        <v>1</v>
      </c>
      <c r="I1463" s="172"/>
      <c r="L1463" s="169"/>
      <c r="M1463" s="173"/>
      <c r="T1463" s="174"/>
      <c r="AT1463" s="170" t="s">
        <v>361</v>
      </c>
      <c r="AU1463" s="170" t="s">
        <v>86</v>
      </c>
      <c r="AV1463" s="14" t="s">
        <v>84</v>
      </c>
      <c r="AW1463" s="14" t="s">
        <v>32</v>
      </c>
      <c r="AX1463" s="14" t="s">
        <v>76</v>
      </c>
      <c r="AY1463" s="170" t="s">
        <v>350</v>
      </c>
    </row>
    <row r="1464" spans="2:65" s="12" customFormat="1" ht="10.199999999999999">
      <c r="B1464" s="155"/>
      <c r="D1464" s="151" t="s">
        <v>361</v>
      </c>
      <c r="E1464" s="156" t="s">
        <v>1</v>
      </c>
      <c r="F1464" s="157" t="s">
        <v>2750</v>
      </c>
      <c r="H1464" s="158">
        <v>9.2739999999999991</v>
      </c>
      <c r="I1464" s="159"/>
      <c r="L1464" s="155"/>
      <c r="M1464" s="160"/>
      <c r="T1464" s="161"/>
      <c r="AT1464" s="156" t="s">
        <v>361</v>
      </c>
      <c r="AU1464" s="156" t="s">
        <v>86</v>
      </c>
      <c r="AV1464" s="12" t="s">
        <v>86</v>
      </c>
      <c r="AW1464" s="12" t="s">
        <v>32</v>
      </c>
      <c r="AX1464" s="12" t="s">
        <v>76</v>
      </c>
      <c r="AY1464" s="156" t="s">
        <v>350</v>
      </c>
    </row>
    <row r="1465" spans="2:65" s="12" customFormat="1" ht="10.199999999999999">
      <c r="B1465" s="155"/>
      <c r="D1465" s="151" t="s">
        <v>361</v>
      </c>
      <c r="E1465" s="156" t="s">
        <v>1</v>
      </c>
      <c r="F1465" s="157" t="s">
        <v>2751</v>
      </c>
      <c r="H1465" s="158">
        <v>0.88400000000000001</v>
      </c>
      <c r="I1465" s="159"/>
      <c r="L1465" s="155"/>
      <c r="M1465" s="160"/>
      <c r="T1465" s="161"/>
      <c r="AT1465" s="156" t="s">
        <v>361</v>
      </c>
      <c r="AU1465" s="156" t="s">
        <v>86</v>
      </c>
      <c r="AV1465" s="12" t="s">
        <v>86</v>
      </c>
      <c r="AW1465" s="12" t="s">
        <v>32</v>
      </c>
      <c r="AX1465" s="12" t="s">
        <v>76</v>
      </c>
      <c r="AY1465" s="156" t="s">
        <v>350</v>
      </c>
    </row>
    <row r="1466" spans="2:65" s="14" customFormat="1" ht="10.199999999999999">
      <c r="B1466" s="169"/>
      <c r="D1466" s="151" t="s">
        <v>361</v>
      </c>
      <c r="E1466" s="170" t="s">
        <v>1</v>
      </c>
      <c r="F1466" s="171" t="s">
        <v>1905</v>
      </c>
      <c r="H1466" s="170" t="s">
        <v>1</v>
      </c>
      <c r="I1466" s="172"/>
      <c r="L1466" s="169"/>
      <c r="M1466" s="173"/>
      <c r="T1466" s="174"/>
      <c r="AT1466" s="170" t="s">
        <v>361</v>
      </c>
      <c r="AU1466" s="170" t="s">
        <v>86</v>
      </c>
      <c r="AV1466" s="14" t="s">
        <v>84</v>
      </c>
      <c r="AW1466" s="14" t="s">
        <v>32</v>
      </c>
      <c r="AX1466" s="14" t="s">
        <v>76</v>
      </c>
      <c r="AY1466" s="170" t="s">
        <v>350</v>
      </c>
    </row>
    <row r="1467" spans="2:65" s="12" customFormat="1" ht="20.399999999999999">
      <c r="B1467" s="155"/>
      <c r="D1467" s="151" t="s">
        <v>361</v>
      </c>
      <c r="E1467" s="156" t="s">
        <v>1</v>
      </c>
      <c r="F1467" s="157" t="s">
        <v>2752</v>
      </c>
      <c r="H1467" s="158">
        <v>0.32500000000000001</v>
      </c>
      <c r="I1467" s="159"/>
      <c r="L1467" s="155"/>
      <c r="M1467" s="160"/>
      <c r="T1467" s="161"/>
      <c r="AT1467" s="156" t="s">
        <v>361</v>
      </c>
      <c r="AU1467" s="156" t="s">
        <v>86</v>
      </c>
      <c r="AV1467" s="12" t="s">
        <v>86</v>
      </c>
      <c r="AW1467" s="12" t="s">
        <v>32</v>
      </c>
      <c r="AX1467" s="12" t="s">
        <v>76</v>
      </c>
      <c r="AY1467" s="156" t="s">
        <v>350</v>
      </c>
    </row>
    <row r="1468" spans="2:65" s="13" customFormat="1" ht="10.199999999999999">
      <c r="B1468" s="162"/>
      <c r="D1468" s="151" t="s">
        <v>361</v>
      </c>
      <c r="E1468" s="163" t="s">
        <v>1270</v>
      </c>
      <c r="F1468" s="164" t="s">
        <v>364</v>
      </c>
      <c r="H1468" s="165">
        <v>10.483000000000001</v>
      </c>
      <c r="I1468" s="166"/>
      <c r="L1468" s="162"/>
      <c r="M1468" s="167"/>
      <c r="T1468" s="168"/>
      <c r="AT1468" s="163" t="s">
        <v>361</v>
      </c>
      <c r="AU1468" s="163" t="s">
        <v>86</v>
      </c>
      <c r="AV1468" s="13" t="s">
        <v>357</v>
      </c>
      <c r="AW1468" s="13" t="s">
        <v>32</v>
      </c>
      <c r="AX1468" s="13" t="s">
        <v>84</v>
      </c>
      <c r="AY1468" s="163" t="s">
        <v>350</v>
      </c>
    </row>
    <row r="1469" spans="2:65" s="1" customFormat="1" ht="33" customHeight="1">
      <c r="B1469" s="32"/>
      <c r="C1469" s="138" t="s">
        <v>2753</v>
      </c>
      <c r="D1469" s="138" t="s">
        <v>352</v>
      </c>
      <c r="E1469" s="139" t="s">
        <v>2754</v>
      </c>
      <c r="F1469" s="140" t="s">
        <v>2755</v>
      </c>
      <c r="G1469" s="141" t="s">
        <v>551</v>
      </c>
      <c r="H1469" s="142">
        <v>1873.9</v>
      </c>
      <c r="I1469" s="143"/>
      <c r="J1469" s="144">
        <f>ROUND(I1469*H1469,2)</f>
        <v>0</v>
      </c>
      <c r="K1469" s="140" t="s">
        <v>356</v>
      </c>
      <c r="L1469" s="32"/>
      <c r="M1469" s="145" t="s">
        <v>1</v>
      </c>
      <c r="N1469" s="146" t="s">
        <v>41</v>
      </c>
      <c r="P1469" s="147">
        <f>O1469*H1469</f>
        <v>0</v>
      </c>
      <c r="Q1469" s="147">
        <v>0</v>
      </c>
      <c r="R1469" s="147">
        <f>Q1469*H1469</f>
        <v>0</v>
      </c>
      <c r="S1469" s="147">
        <v>0</v>
      </c>
      <c r="T1469" s="148">
        <f>S1469*H1469</f>
        <v>0</v>
      </c>
      <c r="AR1469" s="149" t="s">
        <v>530</v>
      </c>
      <c r="AT1469" s="149" t="s">
        <v>352</v>
      </c>
      <c r="AU1469" s="149" t="s">
        <v>86</v>
      </c>
      <c r="AY1469" s="17" t="s">
        <v>350</v>
      </c>
      <c r="BE1469" s="150">
        <f>IF(N1469="základní",J1469,0)</f>
        <v>0</v>
      </c>
      <c r="BF1469" s="150">
        <f>IF(N1469="snížená",J1469,0)</f>
        <v>0</v>
      </c>
      <c r="BG1469" s="150">
        <f>IF(N1469="zákl. přenesená",J1469,0)</f>
        <v>0</v>
      </c>
      <c r="BH1469" s="150">
        <f>IF(N1469="sníž. přenesená",J1469,0)</f>
        <v>0</v>
      </c>
      <c r="BI1469" s="150">
        <f>IF(N1469="nulová",J1469,0)</f>
        <v>0</v>
      </c>
      <c r="BJ1469" s="17" t="s">
        <v>84</v>
      </c>
      <c r="BK1469" s="150">
        <f>ROUND(I1469*H1469,2)</f>
        <v>0</v>
      </c>
      <c r="BL1469" s="17" t="s">
        <v>530</v>
      </c>
      <c r="BM1469" s="149" t="s">
        <v>2756</v>
      </c>
    </row>
    <row r="1470" spans="2:65" s="1" customFormat="1" ht="38.4">
      <c r="B1470" s="32"/>
      <c r="D1470" s="151" t="s">
        <v>359</v>
      </c>
      <c r="F1470" s="152" t="s">
        <v>2757</v>
      </c>
      <c r="I1470" s="153"/>
      <c r="L1470" s="32"/>
      <c r="M1470" s="154"/>
      <c r="T1470" s="56"/>
      <c r="AT1470" s="17" t="s">
        <v>359</v>
      </c>
      <c r="AU1470" s="17" t="s">
        <v>86</v>
      </c>
    </row>
    <row r="1471" spans="2:65" s="14" customFormat="1" ht="10.199999999999999">
      <c r="B1471" s="169"/>
      <c r="D1471" s="151" t="s">
        <v>361</v>
      </c>
      <c r="E1471" s="170" t="s">
        <v>1</v>
      </c>
      <c r="F1471" s="171" t="s">
        <v>1536</v>
      </c>
      <c r="H1471" s="170" t="s">
        <v>1</v>
      </c>
      <c r="I1471" s="172"/>
      <c r="L1471" s="169"/>
      <c r="M1471" s="173"/>
      <c r="T1471" s="174"/>
      <c r="AT1471" s="170" t="s">
        <v>361</v>
      </c>
      <c r="AU1471" s="170" t="s">
        <v>86</v>
      </c>
      <c r="AV1471" s="14" t="s">
        <v>84</v>
      </c>
      <c r="AW1471" s="14" t="s">
        <v>32</v>
      </c>
      <c r="AX1471" s="14" t="s">
        <v>76</v>
      </c>
      <c r="AY1471" s="170" t="s">
        <v>350</v>
      </c>
    </row>
    <row r="1472" spans="2:65" s="12" customFormat="1" ht="10.199999999999999">
      <c r="B1472" s="155"/>
      <c r="D1472" s="151" t="s">
        <v>361</v>
      </c>
      <c r="E1472" s="156" t="s">
        <v>1</v>
      </c>
      <c r="F1472" s="157" t="s">
        <v>2758</v>
      </c>
      <c r="H1472" s="158">
        <v>1323.3</v>
      </c>
      <c r="I1472" s="159"/>
      <c r="L1472" s="155"/>
      <c r="M1472" s="160"/>
      <c r="T1472" s="161"/>
      <c r="AT1472" s="156" t="s">
        <v>361</v>
      </c>
      <c r="AU1472" s="156" t="s">
        <v>86</v>
      </c>
      <c r="AV1472" s="12" t="s">
        <v>86</v>
      </c>
      <c r="AW1472" s="12" t="s">
        <v>32</v>
      </c>
      <c r="AX1472" s="12" t="s">
        <v>76</v>
      </c>
      <c r="AY1472" s="156" t="s">
        <v>350</v>
      </c>
    </row>
    <row r="1473" spans="2:65" s="12" customFormat="1" ht="10.199999999999999">
      <c r="B1473" s="155"/>
      <c r="D1473" s="151" t="s">
        <v>361</v>
      </c>
      <c r="E1473" s="156" t="s">
        <v>1</v>
      </c>
      <c r="F1473" s="157" t="s">
        <v>2759</v>
      </c>
      <c r="H1473" s="158">
        <v>85</v>
      </c>
      <c r="I1473" s="159"/>
      <c r="L1473" s="155"/>
      <c r="M1473" s="160"/>
      <c r="T1473" s="161"/>
      <c r="AT1473" s="156" t="s">
        <v>361</v>
      </c>
      <c r="AU1473" s="156" t="s">
        <v>86</v>
      </c>
      <c r="AV1473" s="12" t="s">
        <v>86</v>
      </c>
      <c r="AW1473" s="12" t="s">
        <v>32</v>
      </c>
      <c r="AX1473" s="12" t="s">
        <v>76</v>
      </c>
      <c r="AY1473" s="156" t="s">
        <v>350</v>
      </c>
    </row>
    <row r="1474" spans="2:65" s="12" customFormat="1" ht="10.199999999999999">
      <c r="B1474" s="155"/>
      <c r="D1474" s="151" t="s">
        <v>361</v>
      </c>
      <c r="E1474" s="156" t="s">
        <v>1</v>
      </c>
      <c r="F1474" s="157" t="s">
        <v>2760</v>
      </c>
      <c r="H1474" s="158">
        <v>86.4</v>
      </c>
      <c r="I1474" s="159"/>
      <c r="L1474" s="155"/>
      <c r="M1474" s="160"/>
      <c r="T1474" s="161"/>
      <c r="AT1474" s="156" t="s">
        <v>361</v>
      </c>
      <c r="AU1474" s="156" t="s">
        <v>86</v>
      </c>
      <c r="AV1474" s="12" t="s">
        <v>86</v>
      </c>
      <c r="AW1474" s="12" t="s">
        <v>32</v>
      </c>
      <c r="AX1474" s="12" t="s">
        <v>76</v>
      </c>
      <c r="AY1474" s="156" t="s">
        <v>350</v>
      </c>
    </row>
    <row r="1475" spans="2:65" s="12" customFormat="1" ht="10.199999999999999">
      <c r="B1475" s="155"/>
      <c r="D1475" s="151" t="s">
        <v>361</v>
      </c>
      <c r="E1475" s="156" t="s">
        <v>1</v>
      </c>
      <c r="F1475" s="157" t="s">
        <v>2761</v>
      </c>
      <c r="H1475" s="158">
        <v>43.2</v>
      </c>
      <c r="I1475" s="159"/>
      <c r="L1475" s="155"/>
      <c r="M1475" s="160"/>
      <c r="T1475" s="161"/>
      <c r="AT1475" s="156" t="s">
        <v>361</v>
      </c>
      <c r="AU1475" s="156" t="s">
        <v>86</v>
      </c>
      <c r="AV1475" s="12" t="s">
        <v>86</v>
      </c>
      <c r="AW1475" s="12" t="s">
        <v>32</v>
      </c>
      <c r="AX1475" s="12" t="s">
        <v>76</v>
      </c>
      <c r="AY1475" s="156" t="s">
        <v>350</v>
      </c>
    </row>
    <row r="1476" spans="2:65" s="12" customFormat="1" ht="10.199999999999999">
      <c r="B1476" s="155"/>
      <c r="D1476" s="151" t="s">
        <v>361</v>
      </c>
      <c r="E1476" s="156" t="s">
        <v>1</v>
      </c>
      <c r="F1476" s="157" t="s">
        <v>2762</v>
      </c>
      <c r="H1476" s="158">
        <v>10.6</v>
      </c>
      <c r="I1476" s="159"/>
      <c r="L1476" s="155"/>
      <c r="M1476" s="160"/>
      <c r="T1476" s="161"/>
      <c r="AT1476" s="156" t="s">
        <v>361</v>
      </c>
      <c r="AU1476" s="156" t="s">
        <v>86</v>
      </c>
      <c r="AV1476" s="12" t="s">
        <v>86</v>
      </c>
      <c r="AW1476" s="12" t="s">
        <v>32</v>
      </c>
      <c r="AX1476" s="12" t="s">
        <v>76</v>
      </c>
      <c r="AY1476" s="156" t="s">
        <v>350</v>
      </c>
    </row>
    <row r="1477" spans="2:65" s="14" customFormat="1" ht="10.199999999999999">
      <c r="B1477" s="169"/>
      <c r="D1477" s="151" t="s">
        <v>361</v>
      </c>
      <c r="E1477" s="170" t="s">
        <v>1</v>
      </c>
      <c r="F1477" s="171" t="s">
        <v>1524</v>
      </c>
      <c r="H1477" s="170" t="s">
        <v>1</v>
      </c>
      <c r="I1477" s="172"/>
      <c r="L1477" s="169"/>
      <c r="M1477" s="173"/>
      <c r="T1477" s="174"/>
      <c r="AT1477" s="170" t="s">
        <v>361</v>
      </c>
      <c r="AU1477" s="170" t="s">
        <v>86</v>
      </c>
      <c r="AV1477" s="14" t="s">
        <v>84</v>
      </c>
      <c r="AW1477" s="14" t="s">
        <v>32</v>
      </c>
      <c r="AX1477" s="14" t="s">
        <v>76</v>
      </c>
      <c r="AY1477" s="170" t="s">
        <v>350</v>
      </c>
    </row>
    <row r="1478" spans="2:65" s="12" customFormat="1" ht="10.199999999999999">
      <c r="B1478" s="155"/>
      <c r="D1478" s="151" t="s">
        <v>361</v>
      </c>
      <c r="E1478" s="156" t="s">
        <v>1</v>
      </c>
      <c r="F1478" s="157" t="s">
        <v>2763</v>
      </c>
      <c r="H1478" s="158">
        <v>35.6</v>
      </c>
      <c r="I1478" s="159"/>
      <c r="L1478" s="155"/>
      <c r="M1478" s="160"/>
      <c r="T1478" s="161"/>
      <c r="AT1478" s="156" t="s">
        <v>361</v>
      </c>
      <c r="AU1478" s="156" t="s">
        <v>86</v>
      </c>
      <c r="AV1478" s="12" t="s">
        <v>86</v>
      </c>
      <c r="AW1478" s="12" t="s">
        <v>32</v>
      </c>
      <c r="AX1478" s="12" t="s">
        <v>76</v>
      </c>
      <c r="AY1478" s="156" t="s">
        <v>350</v>
      </c>
    </row>
    <row r="1479" spans="2:65" s="12" customFormat="1" ht="10.199999999999999">
      <c r="B1479" s="155"/>
      <c r="D1479" s="151" t="s">
        <v>361</v>
      </c>
      <c r="E1479" s="156" t="s">
        <v>1</v>
      </c>
      <c r="F1479" s="157" t="s">
        <v>2764</v>
      </c>
      <c r="H1479" s="158">
        <v>35.6</v>
      </c>
      <c r="I1479" s="159"/>
      <c r="L1479" s="155"/>
      <c r="M1479" s="160"/>
      <c r="T1479" s="161"/>
      <c r="AT1479" s="156" t="s">
        <v>361</v>
      </c>
      <c r="AU1479" s="156" t="s">
        <v>86</v>
      </c>
      <c r="AV1479" s="12" t="s">
        <v>86</v>
      </c>
      <c r="AW1479" s="12" t="s">
        <v>32</v>
      </c>
      <c r="AX1479" s="12" t="s">
        <v>76</v>
      </c>
      <c r="AY1479" s="156" t="s">
        <v>350</v>
      </c>
    </row>
    <row r="1480" spans="2:65" s="12" customFormat="1" ht="10.199999999999999">
      <c r="B1480" s="155"/>
      <c r="D1480" s="151" t="s">
        <v>361</v>
      </c>
      <c r="E1480" s="156" t="s">
        <v>1</v>
      </c>
      <c r="F1480" s="157" t="s">
        <v>2765</v>
      </c>
      <c r="H1480" s="158">
        <v>24</v>
      </c>
      <c r="I1480" s="159"/>
      <c r="L1480" s="155"/>
      <c r="M1480" s="160"/>
      <c r="T1480" s="161"/>
      <c r="AT1480" s="156" t="s">
        <v>361</v>
      </c>
      <c r="AU1480" s="156" t="s">
        <v>86</v>
      </c>
      <c r="AV1480" s="12" t="s">
        <v>86</v>
      </c>
      <c r="AW1480" s="12" t="s">
        <v>32</v>
      </c>
      <c r="AX1480" s="12" t="s">
        <v>76</v>
      </c>
      <c r="AY1480" s="156" t="s">
        <v>350</v>
      </c>
    </row>
    <row r="1481" spans="2:65" s="12" customFormat="1" ht="10.199999999999999">
      <c r="B1481" s="155"/>
      <c r="D1481" s="151" t="s">
        <v>361</v>
      </c>
      <c r="E1481" s="156" t="s">
        <v>1</v>
      </c>
      <c r="F1481" s="157" t="s">
        <v>2766</v>
      </c>
      <c r="H1481" s="158">
        <v>22.4</v>
      </c>
      <c r="I1481" s="159"/>
      <c r="L1481" s="155"/>
      <c r="M1481" s="160"/>
      <c r="T1481" s="161"/>
      <c r="AT1481" s="156" t="s">
        <v>361</v>
      </c>
      <c r="AU1481" s="156" t="s">
        <v>86</v>
      </c>
      <c r="AV1481" s="12" t="s">
        <v>86</v>
      </c>
      <c r="AW1481" s="12" t="s">
        <v>32</v>
      </c>
      <c r="AX1481" s="12" t="s">
        <v>76</v>
      </c>
      <c r="AY1481" s="156" t="s">
        <v>350</v>
      </c>
    </row>
    <row r="1482" spans="2:65" s="12" customFormat="1" ht="10.199999999999999">
      <c r="B1482" s="155"/>
      <c r="D1482" s="151" t="s">
        <v>361</v>
      </c>
      <c r="E1482" s="156" t="s">
        <v>1</v>
      </c>
      <c r="F1482" s="157" t="s">
        <v>2767</v>
      </c>
      <c r="H1482" s="158">
        <v>94.4</v>
      </c>
      <c r="I1482" s="159"/>
      <c r="L1482" s="155"/>
      <c r="M1482" s="160"/>
      <c r="T1482" s="161"/>
      <c r="AT1482" s="156" t="s">
        <v>361</v>
      </c>
      <c r="AU1482" s="156" t="s">
        <v>86</v>
      </c>
      <c r="AV1482" s="12" t="s">
        <v>86</v>
      </c>
      <c r="AW1482" s="12" t="s">
        <v>32</v>
      </c>
      <c r="AX1482" s="12" t="s">
        <v>76</v>
      </c>
      <c r="AY1482" s="156" t="s">
        <v>350</v>
      </c>
    </row>
    <row r="1483" spans="2:65" s="12" customFormat="1" ht="10.199999999999999">
      <c r="B1483" s="155"/>
      <c r="D1483" s="151" t="s">
        <v>361</v>
      </c>
      <c r="E1483" s="156" t="s">
        <v>1</v>
      </c>
      <c r="F1483" s="157" t="s">
        <v>2768</v>
      </c>
      <c r="H1483" s="158">
        <v>113.4</v>
      </c>
      <c r="I1483" s="159"/>
      <c r="L1483" s="155"/>
      <c r="M1483" s="160"/>
      <c r="T1483" s="161"/>
      <c r="AT1483" s="156" t="s">
        <v>361</v>
      </c>
      <c r="AU1483" s="156" t="s">
        <v>86</v>
      </c>
      <c r="AV1483" s="12" t="s">
        <v>86</v>
      </c>
      <c r="AW1483" s="12" t="s">
        <v>32</v>
      </c>
      <c r="AX1483" s="12" t="s">
        <v>76</v>
      </c>
      <c r="AY1483" s="156" t="s">
        <v>350</v>
      </c>
    </row>
    <row r="1484" spans="2:65" s="13" customFormat="1" ht="10.199999999999999">
      <c r="B1484" s="162"/>
      <c r="D1484" s="151" t="s">
        <v>361</v>
      </c>
      <c r="E1484" s="163" t="s">
        <v>1</v>
      </c>
      <c r="F1484" s="164" t="s">
        <v>364</v>
      </c>
      <c r="H1484" s="165">
        <v>1873.9</v>
      </c>
      <c r="I1484" s="166"/>
      <c r="L1484" s="162"/>
      <c r="M1484" s="167"/>
      <c r="T1484" s="168"/>
      <c r="AT1484" s="163" t="s">
        <v>361</v>
      </c>
      <c r="AU1484" s="163" t="s">
        <v>86</v>
      </c>
      <c r="AV1484" s="13" t="s">
        <v>357</v>
      </c>
      <c r="AW1484" s="13" t="s">
        <v>32</v>
      </c>
      <c r="AX1484" s="13" t="s">
        <v>84</v>
      </c>
      <c r="AY1484" s="163" t="s">
        <v>350</v>
      </c>
    </row>
    <row r="1485" spans="2:65" s="1" customFormat="1" ht="21.75" customHeight="1">
      <c r="B1485" s="32"/>
      <c r="C1485" s="187" t="s">
        <v>2769</v>
      </c>
      <c r="D1485" s="187" t="s">
        <v>1347</v>
      </c>
      <c r="E1485" s="188" t="s">
        <v>2770</v>
      </c>
      <c r="F1485" s="189" t="s">
        <v>2771</v>
      </c>
      <c r="G1485" s="190" t="s">
        <v>374</v>
      </c>
      <c r="H1485" s="191">
        <v>14.647</v>
      </c>
      <c r="I1485" s="192"/>
      <c r="J1485" s="193">
        <f>ROUND(I1485*H1485,2)</f>
        <v>0</v>
      </c>
      <c r="K1485" s="189" t="s">
        <v>356</v>
      </c>
      <c r="L1485" s="194"/>
      <c r="M1485" s="195" t="s">
        <v>1</v>
      </c>
      <c r="N1485" s="196" t="s">
        <v>41</v>
      </c>
      <c r="P1485" s="147">
        <f>O1485*H1485</f>
        <v>0</v>
      </c>
      <c r="Q1485" s="147">
        <v>0.55000000000000004</v>
      </c>
      <c r="R1485" s="147">
        <f>Q1485*H1485</f>
        <v>8.0558500000000013</v>
      </c>
      <c r="S1485" s="147">
        <v>0</v>
      </c>
      <c r="T1485" s="148">
        <f>S1485*H1485</f>
        <v>0</v>
      </c>
      <c r="AR1485" s="149" t="s">
        <v>695</v>
      </c>
      <c r="AT1485" s="149" t="s">
        <v>1347</v>
      </c>
      <c r="AU1485" s="149" t="s">
        <v>86</v>
      </c>
      <c r="AY1485" s="17" t="s">
        <v>350</v>
      </c>
      <c r="BE1485" s="150">
        <f>IF(N1485="základní",J1485,0)</f>
        <v>0</v>
      </c>
      <c r="BF1485" s="150">
        <f>IF(N1485="snížená",J1485,0)</f>
        <v>0</v>
      </c>
      <c r="BG1485" s="150">
        <f>IF(N1485="zákl. přenesená",J1485,0)</f>
        <v>0</v>
      </c>
      <c r="BH1485" s="150">
        <f>IF(N1485="sníž. přenesená",J1485,0)</f>
        <v>0</v>
      </c>
      <c r="BI1485" s="150">
        <f>IF(N1485="nulová",J1485,0)</f>
        <v>0</v>
      </c>
      <c r="BJ1485" s="17" t="s">
        <v>84</v>
      </c>
      <c r="BK1485" s="150">
        <f>ROUND(I1485*H1485,2)</f>
        <v>0</v>
      </c>
      <c r="BL1485" s="17" t="s">
        <v>530</v>
      </c>
      <c r="BM1485" s="149" t="s">
        <v>2772</v>
      </c>
    </row>
    <row r="1486" spans="2:65" s="1" customFormat="1" ht="10.199999999999999">
      <c r="B1486" s="32"/>
      <c r="D1486" s="151" t="s">
        <v>359</v>
      </c>
      <c r="F1486" s="152" t="s">
        <v>2771</v>
      </c>
      <c r="I1486" s="153"/>
      <c r="L1486" s="32"/>
      <c r="M1486" s="154"/>
      <c r="T1486" s="56"/>
      <c r="AT1486" s="17" t="s">
        <v>359</v>
      </c>
      <c r="AU1486" s="17" t="s">
        <v>86</v>
      </c>
    </row>
    <row r="1487" spans="2:65" s="14" customFormat="1" ht="10.199999999999999">
      <c r="B1487" s="169"/>
      <c r="D1487" s="151" t="s">
        <v>361</v>
      </c>
      <c r="E1487" s="170" t="s">
        <v>1</v>
      </c>
      <c r="F1487" s="171" t="s">
        <v>1536</v>
      </c>
      <c r="H1487" s="170" t="s">
        <v>1</v>
      </c>
      <c r="I1487" s="172"/>
      <c r="L1487" s="169"/>
      <c r="M1487" s="173"/>
      <c r="T1487" s="174"/>
      <c r="AT1487" s="170" t="s">
        <v>361</v>
      </c>
      <c r="AU1487" s="170" t="s">
        <v>86</v>
      </c>
      <c r="AV1487" s="14" t="s">
        <v>84</v>
      </c>
      <c r="AW1487" s="14" t="s">
        <v>32</v>
      </c>
      <c r="AX1487" s="14" t="s">
        <v>76</v>
      </c>
      <c r="AY1487" s="170" t="s">
        <v>350</v>
      </c>
    </row>
    <row r="1488" spans="2:65" s="12" customFormat="1" ht="20.399999999999999">
      <c r="B1488" s="155"/>
      <c r="D1488" s="151" t="s">
        <v>361</v>
      </c>
      <c r="E1488" s="156" t="s">
        <v>1</v>
      </c>
      <c r="F1488" s="157" t="s">
        <v>2773</v>
      </c>
      <c r="H1488" s="158">
        <v>2.8149999999999999</v>
      </c>
      <c r="I1488" s="159"/>
      <c r="L1488" s="155"/>
      <c r="M1488" s="160"/>
      <c r="T1488" s="161"/>
      <c r="AT1488" s="156" t="s">
        <v>361</v>
      </c>
      <c r="AU1488" s="156" t="s">
        <v>86</v>
      </c>
      <c r="AV1488" s="12" t="s">
        <v>86</v>
      </c>
      <c r="AW1488" s="12" t="s">
        <v>32</v>
      </c>
      <c r="AX1488" s="12" t="s">
        <v>76</v>
      </c>
      <c r="AY1488" s="156" t="s">
        <v>350</v>
      </c>
    </row>
    <row r="1489" spans="2:65" s="12" customFormat="1" ht="10.199999999999999">
      <c r="B1489" s="155"/>
      <c r="D1489" s="151" t="s">
        <v>361</v>
      </c>
      <c r="E1489" s="156" t="s">
        <v>1</v>
      </c>
      <c r="F1489" s="157" t="s">
        <v>2774</v>
      </c>
      <c r="H1489" s="158">
        <v>2.544</v>
      </c>
      <c r="I1489" s="159"/>
      <c r="L1489" s="155"/>
      <c r="M1489" s="160"/>
      <c r="T1489" s="161"/>
      <c r="AT1489" s="156" t="s">
        <v>361</v>
      </c>
      <c r="AU1489" s="156" t="s">
        <v>86</v>
      </c>
      <c r="AV1489" s="12" t="s">
        <v>86</v>
      </c>
      <c r="AW1489" s="12" t="s">
        <v>32</v>
      </c>
      <c r="AX1489" s="12" t="s">
        <v>76</v>
      </c>
      <c r="AY1489" s="156" t="s">
        <v>350</v>
      </c>
    </row>
    <row r="1490" spans="2:65" s="12" customFormat="1" ht="10.199999999999999">
      <c r="B1490" s="155"/>
      <c r="D1490" s="151" t="s">
        <v>361</v>
      </c>
      <c r="E1490" s="156" t="s">
        <v>1</v>
      </c>
      <c r="F1490" s="157" t="s">
        <v>2775</v>
      </c>
      <c r="H1490" s="158">
        <v>1.272</v>
      </c>
      <c r="I1490" s="159"/>
      <c r="L1490" s="155"/>
      <c r="M1490" s="160"/>
      <c r="T1490" s="161"/>
      <c r="AT1490" s="156" t="s">
        <v>361</v>
      </c>
      <c r="AU1490" s="156" t="s">
        <v>86</v>
      </c>
      <c r="AV1490" s="12" t="s">
        <v>86</v>
      </c>
      <c r="AW1490" s="12" t="s">
        <v>32</v>
      </c>
      <c r="AX1490" s="12" t="s">
        <v>76</v>
      </c>
      <c r="AY1490" s="156" t="s">
        <v>350</v>
      </c>
    </row>
    <row r="1491" spans="2:65" s="12" customFormat="1" ht="20.399999999999999">
      <c r="B1491" s="155"/>
      <c r="D1491" s="151" t="s">
        <v>361</v>
      </c>
      <c r="E1491" s="156" t="s">
        <v>1</v>
      </c>
      <c r="F1491" s="157" t="s">
        <v>2776</v>
      </c>
      <c r="H1491" s="158">
        <v>0.27300000000000002</v>
      </c>
      <c r="I1491" s="159"/>
      <c r="L1491" s="155"/>
      <c r="M1491" s="160"/>
      <c r="T1491" s="161"/>
      <c r="AT1491" s="156" t="s">
        <v>361</v>
      </c>
      <c r="AU1491" s="156" t="s">
        <v>86</v>
      </c>
      <c r="AV1491" s="12" t="s">
        <v>86</v>
      </c>
      <c r="AW1491" s="12" t="s">
        <v>32</v>
      </c>
      <c r="AX1491" s="12" t="s">
        <v>76</v>
      </c>
      <c r="AY1491" s="156" t="s">
        <v>350</v>
      </c>
    </row>
    <row r="1492" spans="2:65" s="14" customFormat="1" ht="10.199999999999999">
      <c r="B1492" s="169"/>
      <c r="D1492" s="151" t="s">
        <v>361</v>
      </c>
      <c r="E1492" s="170" t="s">
        <v>1</v>
      </c>
      <c r="F1492" s="171" t="s">
        <v>1524</v>
      </c>
      <c r="H1492" s="170" t="s">
        <v>1</v>
      </c>
      <c r="I1492" s="172"/>
      <c r="L1492" s="169"/>
      <c r="M1492" s="173"/>
      <c r="T1492" s="174"/>
      <c r="AT1492" s="170" t="s">
        <v>361</v>
      </c>
      <c r="AU1492" s="170" t="s">
        <v>86</v>
      </c>
      <c r="AV1492" s="14" t="s">
        <v>84</v>
      </c>
      <c r="AW1492" s="14" t="s">
        <v>32</v>
      </c>
      <c r="AX1492" s="14" t="s">
        <v>76</v>
      </c>
      <c r="AY1492" s="170" t="s">
        <v>350</v>
      </c>
    </row>
    <row r="1493" spans="2:65" s="12" customFormat="1" ht="10.199999999999999">
      <c r="B1493" s="155"/>
      <c r="D1493" s="151" t="s">
        <v>361</v>
      </c>
      <c r="E1493" s="156" t="s">
        <v>1</v>
      </c>
      <c r="F1493" s="157" t="s">
        <v>2777</v>
      </c>
      <c r="H1493" s="158">
        <v>0.69599999999999995</v>
      </c>
      <c r="I1493" s="159"/>
      <c r="L1493" s="155"/>
      <c r="M1493" s="160"/>
      <c r="T1493" s="161"/>
      <c r="AT1493" s="156" t="s">
        <v>361</v>
      </c>
      <c r="AU1493" s="156" t="s">
        <v>86</v>
      </c>
      <c r="AV1493" s="12" t="s">
        <v>86</v>
      </c>
      <c r="AW1493" s="12" t="s">
        <v>32</v>
      </c>
      <c r="AX1493" s="12" t="s">
        <v>76</v>
      </c>
      <c r="AY1493" s="156" t="s">
        <v>350</v>
      </c>
    </row>
    <row r="1494" spans="2:65" s="12" customFormat="1" ht="10.199999999999999">
      <c r="B1494" s="155"/>
      <c r="D1494" s="151" t="s">
        <v>361</v>
      </c>
      <c r="E1494" s="156" t="s">
        <v>1</v>
      </c>
      <c r="F1494" s="157" t="s">
        <v>2778</v>
      </c>
      <c r="H1494" s="158">
        <v>0.72099999999999997</v>
      </c>
      <c r="I1494" s="159"/>
      <c r="L1494" s="155"/>
      <c r="M1494" s="160"/>
      <c r="T1494" s="161"/>
      <c r="AT1494" s="156" t="s">
        <v>361</v>
      </c>
      <c r="AU1494" s="156" t="s">
        <v>86</v>
      </c>
      <c r="AV1494" s="12" t="s">
        <v>86</v>
      </c>
      <c r="AW1494" s="12" t="s">
        <v>32</v>
      </c>
      <c r="AX1494" s="12" t="s">
        <v>76</v>
      </c>
      <c r="AY1494" s="156" t="s">
        <v>350</v>
      </c>
    </row>
    <row r="1495" spans="2:65" s="12" customFormat="1" ht="10.199999999999999">
      <c r="B1495" s="155"/>
      <c r="D1495" s="151" t="s">
        <v>361</v>
      </c>
      <c r="E1495" s="156" t="s">
        <v>1</v>
      </c>
      <c r="F1495" s="157" t="s">
        <v>2779</v>
      </c>
      <c r="H1495" s="158">
        <v>3.04</v>
      </c>
      <c r="I1495" s="159"/>
      <c r="L1495" s="155"/>
      <c r="M1495" s="160"/>
      <c r="T1495" s="161"/>
      <c r="AT1495" s="156" t="s">
        <v>361</v>
      </c>
      <c r="AU1495" s="156" t="s">
        <v>86</v>
      </c>
      <c r="AV1495" s="12" t="s">
        <v>86</v>
      </c>
      <c r="AW1495" s="12" t="s">
        <v>32</v>
      </c>
      <c r="AX1495" s="12" t="s">
        <v>76</v>
      </c>
      <c r="AY1495" s="156" t="s">
        <v>350</v>
      </c>
    </row>
    <row r="1496" spans="2:65" s="12" customFormat="1" ht="10.199999999999999">
      <c r="B1496" s="155"/>
      <c r="D1496" s="151" t="s">
        <v>361</v>
      </c>
      <c r="E1496" s="156" t="s">
        <v>1</v>
      </c>
      <c r="F1496" s="157" t="s">
        <v>2780</v>
      </c>
      <c r="H1496" s="158">
        <v>3.286</v>
      </c>
      <c r="I1496" s="159"/>
      <c r="L1496" s="155"/>
      <c r="M1496" s="160"/>
      <c r="T1496" s="161"/>
      <c r="AT1496" s="156" t="s">
        <v>361</v>
      </c>
      <c r="AU1496" s="156" t="s">
        <v>86</v>
      </c>
      <c r="AV1496" s="12" t="s">
        <v>86</v>
      </c>
      <c r="AW1496" s="12" t="s">
        <v>32</v>
      </c>
      <c r="AX1496" s="12" t="s">
        <v>76</v>
      </c>
      <c r="AY1496" s="156" t="s">
        <v>350</v>
      </c>
    </row>
    <row r="1497" spans="2:65" s="13" customFormat="1" ht="10.199999999999999">
      <c r="B1497" s="162"/>
      <c r="D1497" s="151" t="s">
        <v>361</v>
      </c>
      <c r="E1497" s="163" t="s">
        <v>1272</v>
      </c>
      <c r="F1497" s="164" t="s">
        <v>364</v>
      </c>
      <c r="H1497" s="165">
        <v>14.647</v>
      </c>
      <c r="I1497" s="166"/>
      <c r="L1497" s="162"/>
      <c r="M1497" s="167"/>
      <c r="T1497" s="168"/>
      <c r="AT1497" s="163" t="s">
        <v>361</v>
      </c>
      <c r="AU1497" s="163" t="s">
        <v>86</v>
      </c>
      <c r="AV1497" s="13" t="s">
        <v>357</v>
      </c>
      <c r="AW1497" s="13" t="s">
        <v>32</v>
      </c>
      <c r="AX1497" s="13" t="s">
        <v>84</v>
      </c>
      <c r="AY1497" s="163" t="s">
        <v>350</v>
      </c>
    </row>
    <row r="1498" spans="2:65" s="1" customFormat="1" ht="21.75" customHeight="1">
      <c r="B1498" s="32"/>
      <c r="C1498" s="187" t="s">
        <v>2781</v>
      </c>
      <c r="D1498" s="187" t="s">
        <v>1347</v>
      </c>
      <c r="E1498" s="188" t="s">
        <v>2782</v>
      </c>
      <c r="F1498" s="189" t="s">
        <v>2783</v>
      </c>
      <c r="G1498" s="190" t="s">
        <v>374</v>
      </c>
      <c r="H1498" s="191">
        <v>41.316000000000003</v>
      </c>
      <c r="I1498" s="192"/>
      <c r="J1498" s="193">
        <f>ROUND(I1498*H1498,2)</f>
        <v>0</v>
      </c>
      <c r="K1498" s="189" t="s">
        <v>356</v>
      </c>
      <c r="L1498" s="194"/>
      <c r="M1498" s="195" t="s">
        <v>1</v>
      </c>
      <c r="N1498" s="196" t="s">
        <v>41</v>
      </c>
      <c r="P1498" s="147">
        <f>O1498*H1498</f>
        <v>0</v>
      </c>
      <c r="Q1498" s="147">
        <v>0.55000000000000004</v>
      </c>
      <c r="R1498" s="147">
        <f>Q1498*H1498</f>
        <v>22.723800000000004</v>
      </c>
      <c r="S1498" s="147">
        <v>0</v>
      </c>
      <c r="T1498" s="148">
        <f>S1498*H1498</f>
        <v>0</v>
      </c>
      <c r="AR1498" s="149" t="s">
        <v>695</v>
      </c>
      <c r="AT1498" s="149" t="s">
        <v>1347</v>
      </c>
      <c r="AU1498" s="149" t="s">
        <v>86</v>
      </c>
      <c r="AY1498" s="17" t="s">
        <v>350</v>
      </c>
      <c r="BE1498" s="150">
        <f>IF(N1498="základní",J1498,0)</f>
        <v>0</v>
      </c>
      <c r="BF1498" s="150">
        <f>IF(N1498="snížená",J1498,0)</f>
        <v>0</v>
      </c>
      <c r="BG1498" s="150">
        <f>IF(N1498="zákl. přenesená",J1498,0)</f>
        <v>0</v>
      </c>
      <c r="BH1498" s="150">
        <f>IF(N1498="sníž. přenesená",J1498,0)</f>
        <v>0</v>
      </c>
      <c r="BI1498" s="150">
        <f>IF(N1498="nulová",J1498,0)</f>
        <v>0</v>
      </c>
      <c r="BJ1498" s="17" t="s">
        <v>84</v>
      </c>
      <c r="BK1498" s="150">
        <f>ROUND(I1498*H1498,2)</f>
        <v>0</v>
      </c>
      <c r="BL1498" s="17" t="s">
        <v>530</v>
      </c>
      <c r="BM1498" s="149" t="s">
        <v>2784</v>
      </c>
    </row>
    <row r="1499" spans="2:65" s="1" customFormat="1" ht="10.199999999999999">
      <c r="B1499" s="32"/>
      <c r="D1499" s="151" t="s">
        <v>359</v>
      </c>
      <c r="F1499" s="152" t="s">
        <v>2783</v>
      </c>
      <c r="I1499" s="153"/>
      <c r="L1499" s="32"/>
      <c r="M1499" s="154"/>
      <c r="T1499" s="56"/>
      <c r="AT1499" s="17" t="s">
        <v>359</v>
      </c>
      <c r="AU1499" s="17" t="s">
        <v>86</v>
      </c>
    </row>
    <row r="1500" spans="2:65" s="14" customFormat="1" ht="10.199999999999999">
      <c r="B1500" s="169"/>
      <c r="D1500" s="151" t="s">
        <v>361</v>
      </c>
      <c r="E1500" s="170" t="s">
        <v>1</v>
      </c>
      <c r="F1500" s="171" t="s">
        <v>1536</v>
      </c>
      <c r="H1500" s="170" t="s">
        <v>1</v>
      </c>
      <c r="I1500" s="172"/>
      <c r="L1500" s="169"/>
      <c r="M1500" s="173"/>
      <c r="T1500" s="174"/>
      <c r="AT1500" s="170" t="s">
        <v>361</v>
      </c>
      <c r="AU1500" s="170" t="s">
        <v>86</v>
      </c>
      <c r="AV1500" s="14" t="s">
        <v>84</v>
      </c>
      <c r="AW1500" s="14" t="s">
        <v>32</v>
      </c>
      <c r="AX1500" s="14" t="s">
        <v>76</v>
      </c>
      <c r="AY1500" s="170" t="s">
        <v>350</v>
      </c>
    </row>
    <row r="1501" spans="2:65" s="12" customFormat="1" ht="20.399999999999999">
      <c r="B1501" s="155"/>
      <c r="D1501" s="151" t="s">
        <v>361</v>
      </c>
      <c r="E1501" s="156" t="s">
        <v>1</v>
      </c>
      <c r="F1501" s="157" t="s">
        <v>2785</v>
      </c>
      <c r="H1501" s="158">
        <v>38.957999999999998</v>
      </c>
      <c r="I1501" s="159"/>
      <c r="L1501" s="155"/>
      <c r="M1501" s="160"/>
      <c r="T1501" s="161"/>
      <c r="AT1501" s="156" t="s">
        <v>361</v>
      </c>
      <c r="AU1501" s="156" t="s">
        <v>86</v>
      </c>
      <c r="AV1501" s="12" t="s">
        <v>86</v>
      </c>
      <c r="AW1501" s="12" t="s">
        <v>32</v>
      </c>
      <c r="AX1501" s="12" t="s">
        <v>76</v>
      </c>
      <c r="AY1501" s="156" t="s">
        <v>350</v>
      </c>
    </row>
    <row r="1502" spans="2:65" s="14" customFormat="1" ht="10.199999999999999">
      <c r="B1502" s="169"/>
      <c r="D1502" s="151" t="s">
        <v>361</v>
      </c>
      <c r="E1502" s="170" t="s">
        <v>1</v>
      </c>
      <c r="F1502" s="171" t="s">
        <v>1524</v>
      </c>
      <c r="H1502" s="170" t="s">
        <v>1</v>
      </c>
      <c r="I1502" s="172"/>
      <c r="L1502" s="169"/>
      <c r="M1502" s="173"/>
      <c r="T1502" s="174"/>
      <c r="AT1502" s="170" t="s">
        <v>361</v>
      </c>
      <c r="AU1502" s="170" t="s">
        <v>86</v>
      </c>
      <c r="AV1502" s="14" t="s">
        <v>84</v>
      </c>
      <c r="AW1502" s="14" t="s">
        <v>32</v>
      </c>
      <c r="AX1502" s="14" t="s">
        <v>76</v>
      </c>
      <c r="AY1502" s="170" t="s">
        <v>350</v>
      </c>
    </row>
    <row r="1503" spans="2:65" s="12" customFormat="1" ht="10.199999999999999">
      <c r="B1503" s="155"/>
      <c r="D1503" s="151" t="s">
        <v>361</v>
      </c>
      <c r="E1503" s="156" t="s">
        <v>1</v>
      </c>
      <c r="F1503" s="157" t="s">
        <v>2786</v>
      </c>
      <c r="H1503" s="158">
        <v>1.179</v>
      </c>
      <c r="I1503" s="159"/>
      <c r="L1503" s="155"/>
      <c r="M1503" s="160"/>
      <c r="T1503" s="161"/>
      <c r="AT1503" s="156" t="s">
        <v>361</v>
      </c>
      <c r="AU1503" s="156" t="s">
        <v>86</v>
      </c>
      <c r="AV1503" s="12" t="s">
        <v>86</v>
      </c>
      <c r="AW1503" s="12" t="s">
        <v>32</v>
      </c>
      <c r="AX1503" s="12" t="s">
        <v>76</v>
      </c>
      <c r="AY1503" s="156" t="s">
        <v>350</v>
      </c>
    </row>
    <row r="1504" spans="2:65" s="12" customFormat="1" ht="10.199999999999999">
      <c r="B1504" s="155"/>
      <c r="D1504" s="151" t="s">
        <v>361</v>
      </c>
      <c r="E1504" s="156" t="s">
        <v>1</v>
      </c>
      <c r="F1504" s="157" t="s">
        <v>2787</v>
      </c>
      <c r="H1504" s="158">
        <v>1.179</v>
      </c>
      <c r="I1504" s="159"/>
      <c r="L1504" s="155"/>
      <c r="M1504" s="160"/>
      <c r="T1504" s="161"/>
      <c r="AT1504" s="156" t="s">
        <v>361</v>
      </c>
      <c r="AU1504" s="156" t="s">
        <v>86</v>
      </c>
      <c r="AV1504" s="12" t="s">
        <v>86</v>
      </c>
      <c r="AW1504" s="12" t="s">
        <v>32</v>
      </c>
      <c r="AX1504" s="12" t="s">
        <v>76</v>
      </c>
      <c r="AY1504" s="156" t="s">
        <v>350</v>
      </c>
    </row>
    <row r="1505" spans="2:65" s="13" customFormat="1" ht="10.199999999999999">
      <c r="B1505" s="162"/>
      <c r="D1505" s="151" t="s">
        <v>361</v>
      </c>
      <c r="E1505" s="163" t="s">
        <v>1275</v>
      </c>
      <c r="F1505" s="164" t="s">
        <v>364</v>
      </c>
      <c r="H1505" s="165">
        <v>41.316000000000003</v>
      </c>
      <c r="I1505" s="166"/>
      <c r="L1505" s="162"/>
      <c r="M1505" s="167"/>
      <c r="T1505" s="168"/>
      <c r="AT1505" s="163" t="s">
        <v>361</v>
      </c>
      <c r="AU1505" s="163" t="s">
        <v>86</v>
      </c>
      <c r="AV1505" s="13" t="s">
        <v>357</v>
      </c>
      <c r="AW1505" s="13" t="s">
        <v>32</v>
      </c>
      <c r="AX1505" s="13" t="s">
        <v>84</v>
      </c>
      <c r="AY1505" s="163" t="s">
        <v>350</v>
      </c>
    </row>
    <row r="1506" spans="2:65" s="1" customFormat="1" ht="33" customHeight="1">
      <c r="B1506" s="32"/>
      <c r="C1506" s="138" t="s">
        <v>2788</v>
      </c>
      <c r="D1506" s="138" t="s">
        <v>352</v>
      </c>
      <c r="E1506" s="139" t="s">
        <v>2789</v>
      </c>
      <c r="F1506" s="140" t="s">
        <v>2790</v>
      </c>
      <c r="G1506" s="141" t="s">
        <v>551</v>
      </c>
      <c r="H1506" s="142">
        <v>1423.8</v>
      </c>
      <c r="I1506" s="143"/>
      <c r="J1506" s="144">
        <f>ROUND(I1506*H1506,2)</f>
        <v>0</v>
      </c>
      <c r="K1506" s="140" t="s">
        <v>356</v>
      </c>
      <c r="L1506" s="32"/>
      <c r="M1506" s="145" t="s">
        <v>1</v>
      </c>
      <c r="N1506" s="146" t="s">
        <v>41</v>
      </c>
      <c r="P1506" s="147">
        <f>O1506*H1506</f>
        <v>0</v>
      </c>
      <c r="Q1506" s="147">
        <v>0</v>
      </c>
      <c r="R1506" s="147">
        <f>Q1506*H1506</f>
        <v>0</v>
      </c>
      <c r="S1506" s="147">
        <v>0</v>
      </c>
      <c r="T1506" s="148">
        <f>S1506*H1506</f>
        <v>0</v>
      </c>
      <c r="AR1506" s="149" t="s">
        <v>530</v>
      </c>
      <c r="AT1506" s="149" t="s">
        <v>352</v>
      </c>
      <c r="AU1506" s="149" t="s">
        <v>86</v>
      </c>
      <c r="AY1506" s="17" t="s">
        <v>350</v>
      </c>
      <c r="BE1506" s="150">
        <f>IF(N1506="základní",J1506,0)</f>
        <v>0</v>
      </c>
      <c r="BF1506" s="150">
        <f>IF(N1506="snížená",J1506,0)</f>
        <v>0</v>
      </c>
      <c r="BG1506" s="150">
        <f>IF(N1506="zákl. přenesená",J1506,0)</f>
        <v>0</v>
      </c>
      <c r="BH1506" s="150">
        <f>IF(N1506="sníž. přenesená",J1506,0)</f>
        <v>0</v>
      </c>
      <c r="BI1506" s="150">
        <f>IF(N1506="nulová",J1506,0)</f>
        <v>0</v>
      </c>
      <c r="BJ1506" s="17" t="s">
        <v>84</v>
      </c>
      <c r="BK1506" s="150">
        <f>ROUND(I1506*H1506,2)</f>
        <v>0</v>
      </c>
      <c r="BL1506" s="17" t="s">
        <v>530</v>
      </c>
      <c r="BM1506" s="149" t="s">
        <v>2791</v>
      </c>
    </row>
    <row r="1507" spans="2:65" s="1" customFormat="1" ht="38.4">
      <c r="B1507" s="32"/>
      <c r="D1507" s="151" t="s">
        <v>359</v>
      </c>
      <c r="F1507" s="152" t="s">
        <v>2792</v>
      </c>
      <c r="I1507" s="153"/>
      <c r="L1507" s="32"/>
      <c r="M1507" s="154"/>
      <c r="T1507" s="56"/>
      <c r="AT1507" s="17" t="s">
        <v>359</v>
      </c>
      <c r="AU1507" s="17" t="s">
        <v>86</v>
      </c>
    </row>
    <row r="1508" spans="2:65" s="14" customFormat="1" ht="10.199999999999999">
      <c r="B1508" s="169"/>
      <c r="D1508" s="151" t="s">
        <v>361</v>
      </c>
      <c r="E1508" s="170" t="s">
        <v>1</v>
      </c>
      <c r="F1508" s="171" t="s">
        <v>1536</v>
      </c>
      <c r="H1508" s="170" t="s">
        <v>1</v>
      </c>
      <c r="I1508" s="172"/>
      <c r="L1508" s="169"/>
      <c r="M1508" s="173"/>
      <c r="T1508" s="174"/>
      <c r="AT1508" s="170" t="s">
        <v>361</v>
      </c>
      <c r="AU1508" s="170" t="s">
        <v>86</v>
      </c>
      <c r="AV1508" s="14" t="s">
        <v>84</v>
      </c>
      <c r="AW1508" s="14" t="s">
        <v>32</v>
      </c>
      <c r="AX1508" s="14" t="s">
        <v>76</v>
      </c>
      <c r="AY1508" s="170" t="s">
        <v>350</v>
      </c>
    </row>
    <row r="1509" spans="2:65" s="12" customFormat="1" ht="10.199999999999999">
      <c r="B1509" s="155"/>
      <c r="D1509" s="151" t="s">
        <v>361</v>
      </c>
      <c r="E1509" s="156" t="s">
        <v>1</v>
      </c>
      <c r="F1509" s="157" t="s">
        <v>2793</v>
      </c>
      <c r="H1509" s="158">
        <v>67</v>
      </c>
      <c r="I1509" s="159"/>
      <c r="L1509" s="155"/>
      <c r="M1509" s="160"/>
      <c r="T1509" s="161"/>
      <c r="AT1509" s="156" t="s">
        <v>361</v>
      </c>
      <c r="AU1509" s="156" t="s">
        <v>86</v>
      </c>
      <c r="AV1509" s="12" t="s">
        <v>86</v>
      </c>
      <c r="AW1509" s="12" t="s">
        <v>32</v>
      </c>
      <c r="AX1509" s="12" t="s">
        <v>76</v>
      </c>
      <c r="AY1509" s="156" t="s">
        <v>350</v>
      </c>
    </row>
    <row r="1510" spans="2:65" s="12" customFormat="1" ht="10.199999999999999">
      <c r="B1510" s="155"/>
      <c r="D1510" s="151" t="s">
        <v>361</v>
      </c>
      <c r="E1510" s="156" t="s">
        <v>1</v>
      </c>
      <c r="F1510" s="157" t="s">
        <v>2794</v>
      </c>
      <c r="H1510" s="158">
        <v>67</v>
      </c>
      <c r="I1510" s="159"/>
      <c r="L1510" s="155"/>
      <c r="M1510" s="160"/>
      <c r="T1510" s="161"/>
      <c r="AT1510" s="156" t="s">
        <v>361</v>
      </c>
      <c r="AU1510" s="156" t="s">
        <v>86</v>
      </c>
      <c r="AV1510" s="12" t="s">
        <v>86</v>
      </c>
      <c r="AW1510" s="12" t="s">
        <v>32</v>
      </c>
      <c r="AX1510" s="12" t="s">
        <v>76</v>
      </c>
      <c r="AY1510" s="156" t="s">
        <v>350</v>
      </c>
    </row>
    <row r="1511" spans="2:65" s="12" customFormat="1" ht="10.199999999999999">
      <c r="B1511" s="155"/>
      <c r="D1511" s="151" t="s">
        <v>361</v>
      </c>
      <c r="E1511" s="156" t="s">
        <v>1</v>
      </c>
      <c r="F1511" s="157" t="s">
        <v>2795</v>
      </c>
      <c r="H1511" s="158">
        <v>14</v>
      </c>
      <c r="I1511" s="159"/>
      <c r="L1511" s="155"/>
      <c r="M1511" s="160"/>
      <c r="T1511" s="161"/>
      <c r="AT1511" s="156" t="s">
        <v>361</v>
      </c>
      <c r="AU1511" s="156" t="s">
        <v>86</v>
      </c>
      <c r="AV1511" s="12" t="s">
        <v>86</v>
      </c>
      <c r="AW1511" s="12" t="s">
        <v>32</v>
      </c>
      <c r="AX1511" s="12" t="s">
        <v>76</v>
      </c>
      <c r="AY1511" s="156" t="s">
        <v>350</v>
      </c>
    </row>
    <row r="1512" spans="2:65" s="12" customFormat="1" ht="10.199999999999999">
      <c r="B1512" s="155"/>
      <c r="D1512" s="151" t="s">
        <v>361</v>
      </c>
      <c r="E1512" s="156" t="s">
        <v>1</v>
      </c>
      <c r="F1512" s="157" t="s">
        <v>2796</v>
      </c>
      <c r="H1512" s="158">
        <v>169.7</v>
      </c>
      <c r="I1512" s="159"/>
      <c r="L1512" s="155"/>
      <c r="M1512" s="160"/>
      <c r="T1512" s="161"/>
      <c r="AT1512" s="156" t="s">
        <v>361</v>
      </c>
      <c r="AU1512" s="156" t="s">
        <v>86</v>
      </c>
      <c r="AV1512" s="12" t="s">
        <v>86</v>
      </c>
      <c r="AW1512" s="12" t="s">
        <v>32</v>
      </c>
      <c r="AX1512" s="12" t="s">
        <v>76</v>
      </c>
      <c r="AY1512" s="156" t="s">
        <v>350</v>
      </c>
    </row>
    <row r="1513" spans="2:65" s="12" customFormat="1" ht="10.199999999999999">
      <c r="B1513" s="155"/>
      <c r="D1513" s="151" t="s">
        <v>361</v>
      </c>
      <c r="E1513" s="156" t="s">
        <v>1</v>
      </c>
      <c r="F1513" s="157" t="s">
        <v>2797</v>
      </c>
      <c r="H1513" s="158">
        <v>144</v>
      </c>
      <c r="I1513" s="159"/>
      <c r="L1513" s="155"/>
      <c r="M1513" s="160"/>
      <c r="T1513" s="161"/>
      <c r="AT1513" s="156" t="s">
        <v>361</v>
      </c>
      <c r="AU1513" s="156" t="s">
        <v>86</v>
      </c>
      <c r="AV1513" s="12" t="s">
        <v>86</v>
      </c>
      <c r="AW1513" s="12" t="s">
        <v>32</v>
      </c>
      <c r="AX1513" s="12" t="s">
        <v>76</v>
      </c>
      <c r="AY1513" s="156" t="s">
        <v>350</v>
      </c>
    </row>
    <row r="1514" spans="2:65" s="12" customFormat="1" ht="10.199999999999999">
      <c r="B1514" s="155"/>
      <c r="D1514" s="151" t="s">
        <v>361</v>
      </c>
      <c r="E1514" s="156" t="s">
        <v>1</v>
      </c>
      <c r="F1514" s="157" t="s">
        <v>2798</v>
      </c>
      <c r="H1514" s="158">
        <v>91.9</v>
      </c>
      <c r="I1514" s="159"/>
      <c r="L1514" s="155"/>
      <c r="M1514" s="160"/>
      <c r="T1514" s="161"/>
      <c r="AT1514" s="156" t="s">
        <v>361</v>
      </c>
      <c r="AU1514" s="156" t="s">
        <v>86</v>
      </c>
      <c r="AV1514" s="12" t="s">
        <v>86</v>
      </c>
      <c r="AW1514" s="12" t="s">
        <v>32</v>
      </c>
      <c r="AX1514" s="12" t="s">
        <v>76</v>
      </c>
      <c r="AY1514" s="156" t="s">
        <v>350</v>
      </c>
    </row>
    <row r="1515" spans="2:65" s="12" customFormat="1" ht="20.399999999999999">
      <c r="B1515" s="155"/>
      <c r="D1515" s="151" t="s">
        <v>361</v>
      </c>
      <c r="E1515" s="156" t="s">
        <v>1</v>
      </c>
      <c r="F1515" s="157" t="s">
        <v>2799</v>
      </c>
      <c r="H1515" s="158">
        <v>449.5</v>
      </c>
      <c r="I1515" s="159"/>
      <c r="L1515" s="155"/>
      <c r="M1515" s="160"/>
      <c r="T1515" s="161"/>
      <c r="AT1515" s="156" t="s">
        <v>361</v>
      </c>
      <c r="AU1515" s="156" t="s">
        <v>86</v>
      </c>
      <c r="AV1515" s="12" t="s">
        <v>86</v>
      </c>
      <c r="AW1515" s="12" t="s">
        <v>32</v>
      </c>
      <c r="AX1515" s="12" t="s">
        <v>76</v>
      </c>
      <c r="AY1515" s="156" t="s">
        <v>350</v>
      </c>
    </row>
    <row r="1516" spans="2:65" s="12" customFormat="1" ht="10.199999999999999">
      <c r="B1516" s="155"/>
      <c r="D1516" s="151" t="s">
        <v>361</v>
      </c>
      <c r="E1516" s="156" t="s">
        <v>1</v>
      </c>
      <c r="F1516" s="157" t="s">
        <v>2800</v>
      </c>
      <c r="H1516" s="158">
        <v>180</v>
      </c>
      <c r="I1516" s="159"/>
      <c r="L1516" s="155"/>
      <c r="M1516" s="160"/>
      <c r="T1516" s="161"/>
      <c r="AT1516" s="156" t="s">
        <v>361</v>
      </c>
      <c r="AU1516" s="156" t="s">
        <v>86</v>
      </c>
      <c r="AV1516" s="12" t="s">
        <v>86</v>
      </c>
      <c r="AW1516" s="12" t="s">
        <v>32</v>
      </c>
      <c r="AX1516" s="12" t="s">
        <v>76</v>
      </c>
      <c r="AY1516" s="156" t="s">
        <v>350</v>
      </c>
    </row>
    <row r="1517" spans="2:65" s="12" customFormat="1" ht="10.199999999999999">
      <c r="B1517" s="155"/>
      <c r="D1517" s="151" t="s">
        <v>361</v>
      </c>
      <c r="E1517" s="156" t="s">
        <v>1</v>
      </c>
      <c r="F1517" s="157" t="s">
        <v>2801</v>
      </c>
      <c r="H1517" s="158">
        <v>75</v>
      </c>
      <c r="I1517" s="159"/>
      <c r="L1517" s="155"/>
      <c r="M1517" s="160"/>
      <c r="T1517" s="161"/>
      <c r="AT1517" s="156" t="s">
        <v>361</v>
      </c>
      <c r="AU1517" s="156" t="s">
        <v>86</v>
      </c>
      <c r="AV1517" s="12" t="s">
        <v>86</v>
      </c>
      <c r="AW1517" s="12" t="s">
        <v>32</v>
      </c>
      <c r="AX1517" s="12" t="s">
        <v>76</v>
      </c>
      <c r="AY1517" s="156" t="s">
        <v>350</v>
      </c>
    </row>
    <row r="1518" spans="2:65" s="14" customFormat="1" ht="10.199999999999999">
      <c r="B1518" s="169"/>
      <c r="D1518" s="151" t="s">
        <v>361</v>
      </c>
      <c r="E1518" s="170" t="s">
        <v>1</v>
      </c>
      <c r="F1518" s="171" t="s">
        <v>1524</v>
      </c>
      <c r="H1518" s="170" t="s">
        <v>1</v>
      </c>
      <c r="I1518" s="172"/>
      <c r="L1518" s="169"/>
      <c r="M1518" s="173"/>
      <c r="T1518" s="174"/>
      <c r="AT1518" s="170" t="s">
        <v>361</v>
      </c>
      <c r="AU1518" s="170" t="s">
        <v>86</v>
      </c>
      <c r="AV1518" s="14" t="s">
        <v>84</v>
      </c>
      <c r="AW1518" s="14" t="s">
        <v>32</v>
      </c>
      <c r="AX1518" s="14" t="s">
        <v>76</v>
      </c>
      <c r="AY1518" s="170" t="s">
        <v>350</v>
      </c>
    </row>
    <row r="1519" spans="2:65" s="12" customFormat="1" ht="10.199999999999999">
      <c r="B1519" s="155"/>
      <c r="D1519" s="151" t="s">
        <v>361</v>
      </c>
      <c r="E1519" s="156" t="s">
        <v>1</v>
      </c>
      <c r="F1519" s="157" t="s">
        <v>2802</v>
      </c>
      <c r="H1519" s="158">
        <v>42.4</v>
      </c>
      <c r="I1519" s="159"/>
      <c r="L1519" s="155"/>
      <c r="M1519" s="160"/>
      <c r="T1519" s="161"/>
      <c r="AT1519" s="156" t="s">
        <v>361</v>
      </c>
      <c r="AU1519" s="156" t="s">
        <v>86</v>
      </c>
      <c r="AV1519" s="12" t="s">
        <v>86</v>
      </c>
      <c r="AW1519" s="12" t="s">
        <v>32</v>
      </c>
      <c r="AX1519" s="12" t="s">
        <v>76</v>
      </c>
      <c r="AY1519" s="156" t="s">
        <v>350</v>
      </c>
    </row>
    <row r="1520" spans="2:65" s="12" customFormat="1" ht="10.199999999999999">
      <c r="B1520" s="155"/>
      <c r="D1520" s="151" t="s">
        <v>361</v>
      </c>
      <c r="E1520" s="156" t="s">
        <v>1</v>
      </c>
      <c r="F1520" s="157" t="s">
        <v>2803</v>
      </c>
      <c r="H1520" s="158">
        <v>42.9</v>
      </c>
      <c r="I1520" s="159"/>
      <c r="L1520" s="155"/>
      <c r="M1520" s="160"/>
      <c r="T1520" s="161"/>
      <c r="AT1520" s="156" t="s">
        <v>361</v>
      </c>
      <c r="AU1520" s="156" t="s">
        <v>86</v>
      </c>
      <c r="AV1520" s="12" t="s">
        <v>86</v>
      </c>
      <c r="AW1520" s="12" t="s">
        <v>32</v>
      </c>
      <c r="AX1520" s="12" t="s">
        <v>76</v>
      </c>
      <c r="AY1520" s="156" t="s">
        <v>350</v>
      </c>
    </row>
    <row r="1521" spans="2:65" s="12" customFormat="1" ht="10.199999999999999">
      <c r="B1521" s="155"/>
      <c r="D1521" s="151" t="s">
        <v>361</v>
      </c>
      <c r="E1521" s="156" t="s">
        <v>1</v>
      </c>
      <c r="F1521" s="157" t="s">
        <v>2804</v>
      </c>
      <c r="H1521" s="158">
        <v>50.4</v>
      </c>
      <c r="I1521" s="159"/>
      <c r="L1521" s="155"/>
      <c r="M1521" s="160"/>
      <c r="T1521" s="161"/>
      <c r="AT1521" s="156" t="s">
        <v>361</v>
      </c>
      <c r="AU1521" s="156" t="s">
        <v>86</v>
      </c>
      <c r="AV1521" s="12" t="s">
        <v>86</v>
      </c>
      <c r="AW1521" s="12" t="s">
        <v>32</v>
      </c>
      <c r="AX1521" s="12" t="s">
        <v>76</v>
      </c>
      <c r="AY1521" s="156" t="s">
        <v>350</v>
      </c>
    </row>
    <row r="1522" spans="2:65" s="12" customFormat="1" ht="10.199999999999999">
      <c r="B1522" s="155"/>
      <c r="D1522" s="151" t="s">
        <v>361</v>
      </c>
      <c r="E1522" s="156" t="s">
        <v>1</v>
      </c>
      <c r="F1522" s="157" t="s">
        <v>2805</v>
      </c>
      <c r="H1522" s="158">
        <v>30</v>
      </c>
      <c r="I1522" s="159"/>
      <c r="L1522" s="155"/>
      <c r="M1522" s="160"/>
      <c r="T1522" s="161"/>
      <c r="AT1522" s="156" t="s">
        <v>361</v>
      </c>
      <c r="AU1522" s="156" t="s">
        <v>86</v>
      </c>
      <c r="AV1522" s="12" t="s">
        <v>86</v>
      </c>
      <c r="AW1522" s="12" t="s">
        <v>32</v>
      </c>
      <c r="AX1522" s="12" t="s">
        <v>76</v>
      </c>
      <c r="AY1522" s="156" t="s">
        <v>350</v>
      </c>
    </row>
    <row r="1523" spans="2:65" s="13" customFormat="1" ht="10.199999999999999">
      <c r="B1523" s="162"/>
      <c r="D1523" s="151" t="s">
        <v>361</v>
      </c>
      <c r="E1523" s="163" t="s">
        <v>1</v>
      </c>
      <c r="F1523" s="164" t="s">
        <v>364</v>
      </c>
      <c r="H1523" s="165">
        <v>1423.8</v>
      </c>
      <c r="I1523" s="166"/>
      <c r="L1523" s="162"/>
      <c r="M1523" s="167"/>
      <c r="T1523" s="168"/>
      <c r="AT1523" s="163" t="s">
        <v>361</v>
      </c>
      <c r="AU1523" s="163" t="s">
        <v>86</v>
      </c>
      <c r="AV1523" s="13" t="s">
        <v>357</v>
      </c>
      <c r="AW1523" s="13" t="s">
        <v>32</v>
      </c>
      <c r="AX1523" s="13" t="s">
        <v>84</v>
      </c>
      <c r="AY1523" s="163" t="s">
        <v>350</v>
      </c>
    </row>
    <row r="1524" spans="2:65" s="1" customFormat="1" ht="21.75" customHeight="1">
      <c r="B1524" s="32"/>
      <c r="C1524" s="187" t="s">
        <v>2806</v>
      </c>
      <c r="D1524" s="187" t="s">
        <v>1347</v>
      </c>
      <c r="E1524" s="188" t="s">
        <v>2807</v>
      </c>
      <c r="F1524" s="189" t="s">
        <v>2808</v>
      </c>
      <c r="G1524" s="190" t="s">
        <v>374</v>
      </c>
      <c r="H1524" s="191">
        <v>25.620999999999999</v>
      </c>
      <c r="I1524" s="192"/>
      <c r="J1524" s="193">
        <f>ROUND(I1524*H1524,2)</f>
        <v>0</v>
      </c>
      <c r="K1524" s="189" t="s">
        <v>356</v>
      </c>
      <c r="L1524" s="194"/>
      <c r="M1524" s="195" t="s">
        <v>1</v>
      </c>
      <c r="N1524" s="196" t="s">
        <v>41</v>
      </c>
      <c r="P1524" s="147">
        <f>O1524*H1524</f>
        <v>0</v>
      </c>
      <c r="Q1524" s="147">
        <v>0.55000000000000004</v>
      </c>
      <c r="R1524" s="147">
        <f>Q1524*H1524</f>
        <v>14.09155</v>
      </c>
      <c r="S1524" s="147">
        <v>0</v>
      </c>
      <c r="T1524" s="148">
        <f>S1524*H1524</f>
        <v>0</v>
      </c>
      <c r="AR1524" s="149" t="s">
        <v>695</v>
      </c>
      <c r="AT1524" s="149" t="s">
        <v>1347</v>
      </c>
      <c r="AU1524" s="149" t="s">
        <v>86</v>
      </c>
      <c r="AY1524" s="17" t="s">
        <v>350</v>
      </c>
      <c r="BE1524" s="150">
        <f>IF(N1524="základní",J1524,0)</f>
        <v>0</v>
      </c>
      <c r="BF1524" s="150">
        <f>IF(N1524="snížená",J1524,0)</f>
        <v>0</v>
      </c>
      <c r="BG1524" s="150">
        <f>IF(N1524="zákl. přenesená",J1524,0)</f>
        <v>0</v>
      </c>
      <c r="BH1524" s="150">
        <f>IF(N1524="sníž. přenesená",J1524,0)</f>
        <v>0</v>
      </c>
      <c r="BI1524" s="150">
        <f>IF(N1524="nulová",J1524,0)</f>
        <v>0</v>
      </c>
      <c r="BJ1524" s="17" t="s">
        <v>84</v>
      </c>
      <c r="BK1524" s="150">
        <f>ROUND(I1524*H1524,2)</f>
        <v>0</v>
      </c>
      <c r="BL1524" s="17" t="s">
        <v>530</v>
      </c>
      <c r="BM1524" s="149" t="s">
        <v>2809</v>
      </c>
    </row>
    <row r="1525" spans="2:65" s="1" customFormat="1" ht="10.199999999999999">
      <c r="B1525" s="32"/>
      <c r="D1525" s="151" t="s">
        <v>359</v>
      </c>
      <c r="F1525" s="152" t="s">
        <v>2808</v>
      </c>
      <c r="I1525" s="153"/>
      <c r="L1525" s="32"/>
      <c r="M1525" s="154"/>
      <c r="T1525" s="56"/>
      <c r="AT1525" s="17" t="s">
        <v>359</v>
      </c>
      <c r="AU1525" s="17" t="s">
        <v>86</v>
      </c>
    </row>
    <row r="1526" spans="2:65" s="14" customFormat="1" ht="10.199999999999999">
      <c r="B1526" s="169"/>
      <c r="D1526" s="151" t="s">
        <v>361</v>
      </c>
      <c r="E1526" s="170" t="s">
        <v>1</v>
      </c>
      <c r="F1526" s="171" t="s">
        <v>1536</v>
      </c>
      <c r="H1526" s="170" t="s">
        <v>1</v>
      </c>
      <c r="I1526" s="172"/>
      <c r="L1526" s="169"/>
      <c r="M1526" s="173"/>
      <c r="T1526" s="174"/>
      <c r="AT1526" s="170" t="s">
        <v>361</v>
      </c>
      <c r="AU1526" s="170" t="s">
        <v>86</v>
      </c>
      <c r="AV1526" s="14" t="s">
        <v>84</v>
      </c>
      <c r="AW1526" s="14" t="s">
        <v>32</v>
      </c>
      <c r="AX1526" s="14" t="s">
        <v>76</v>
      </c>
      <c r="AY1526" s="170" t="s">
        <v>350</v>
      </c>
    </row>
    <row r="1527" spans="2:65" s="12" customFormat="1" ht="20.399999999999999">
      <c r="B1527" s="155"/>
      <c r="D1527" s="151" t="s">
        <v>361</v>
      </c>
      <c r="E1527" s="156" t="s">
        <v>1</v>
      </c>
      <c r="F1527" s="157" t="s">
        <v>2810</v>
      </c>
      <c r="H1527" s="158">
        <v>8.1180000000000003</v>
      </c>
      <c r="I1527" s="159"/>
      <c r="L1527" s="155"/>
      <c r="M1527" s="160"/>
      <c r="T1527" s="161"/>
      <c r="AT1527" s="156" t="s">
        <v>361</v>
      </c>
      <c r="AU1527" s="156" t="s">
        <v>86</v>
      </c>
      <c r="AV1527" s="12" t="s">
        <v>86</v>
      </c>
      <c r="AW1527" s="12" t="s">
        <v>32</v>
      </c>
      <c r="AX1527" s="12" t="s">
        <v>76</v>
      </c>
      <c r="AY1527" s="156" t="s">
        <v>350</v>
      </c>
    </row>
    <row r="1528" spans="2:65" s="12" customFormat="1" ht="10.199999999999999">
      <c r="B1528" s="155"/>
      <c r="D1528" s="151" t="s">
        <v>361</v>
      </c>
      <c r="E1528" s="156" t="s">
        <v>1</v>
      </c>
      <c r="F1528" s="157" t="s">
        <v>2811</v>
      </c>
      <c r="H1528" s="158">
        <v>5.9619999999999997</v>
      </c>
      <c r="I1528" s="159"/>
      <c r="L1528" s="155"/>
      <c r="M1528" s="160"/>
      <c r="T1528" s="161"/>
      <c r="AT1528" s="156" t="s">
        <v>361</v>
      </c>
      <c r="AU1528" s="156" t="s">
        <v>86</v>
      </c>
      <c r="AV1528" s="12" t="s">
        <v>86</v>
      </c>
      <c r="AW1528" s="12" t="s">
        <v>32</v>
      </c>
      <c r="AX1528" s="12" t="s">
        <v>76</v>
      </c>
      <c r="AY1528" s="156" t="s">
        <v>350</v>
      </c>
    </row>
    <row r="1529" spans="2:65" s="12" customFormat="1" ht="20.399999999999999">
      <c r="B1529" s="155"/>
      <c r="D1529" s="151" t="s">
        <v>361</v>
      </c>
      <c r="E1529" s="156" t="s">
        <v>1</v>
      </c>
      <c r="F1529" s="157" t="s">
        <v>2812</v>
      </c>
      <c r="H1529" s="158">
        <v>3.121</v>
      </c>
      <c r="I1529" s="159"/>
      <c r="L1529" s="155"/>
      <c r="M1529" s="160"/>
      <c r="T1529" s="161"/>
      <c r="AT1529" s="156" t="s">
        <v>361</v>
      </c>
      <c r="AU1529" s="156" t="s">
        <v>86</v>
      </c>
      <c r="AV1529" s="12" t="s">
        <v>86</v>
      </c>
      <c r="AW1529" s="12" t="s">
        <v>32</v>
      </c>
      <c r="AX1529" s="12" t="s">
        <v>76</v>
      </c>
      <c r="AY1529" s="156" t="s">
        <v>350</v>
      </c>
    </row>
    <row r="1530" spans="2:65" s="12" customFormat="1" ht="20.399999999999999">
      <c r="B1530" s="155"/>
      <c r="D1530" s="151" t="s">
        <v>361</v>
      </c>
      <c r="E1530" s="156" t="s">
        <v>1</v>
      </c>
      <c r="F1530" s="157" t="s">
        <v>2813</v>
      </c>
      <c r="H1530" s="158">
        <v>4.8689999999999998</v>
      </c>
      <c r="I1530" s="159"/>
      <c r="L1530" s="155"/>
      <c r="M1530" s="160"/>
      <c r="T1530" s="161"/>
      <c r="AT1530" s="156" t="s">
        <v>361</v>
      </c>
      <c r="AU1530" s="156" t="s">
        <v>86</v>
      </c>
      <c r="AV1530" s="12" t="s">
        <v>86</v>
      </c>
      <c r="AW1530" s="12" t="s">
        <v>32</v>
      </c>
      <c r="AX1530" s="12" t="s">
        <v>76</v>
      </c>
      <c r="AY1530" s="156" t="s">
        <v>350</v>
      </c>
    </row>
    <row r="1531" spans="2:65" s="14" customFormat="1" ht="10.199999999999999">
      <c r="B1531" s="169"/>
      <c r="D1531" s="151" t="s">
        <v>361</v>
      </c>
      <c r="E1531" s="170" t="s">
        <v>1</v>
      </c>
      <c r="F1531" s="171" t="s">
        <v>1524</v>
      </c>
      <c r="H1531" s="170" t="s">
        <v>1</v>
      </c>
      <c r="I1531" s="172"/>
      <c r="L1531" s="169"/>
      <c r="M1531" s="173"/>
      <c r="T1531" s="174"/>
      <c r="AT1531" s="170" t="s">
        <v>361</v>
      </c>
      <c r="AU1531" s="170" t="s">
        <v>86</v>
      </c>
      <c r="AV1531" s="14" t="s">
        <v>84</v>
      </c>
      <c r="AW1531" s="14" t="s">
        <v>32</v>
      </c>
      <c r="AX1531" s="14" t="s">
        <v>76</v>
      </c>
      <c r="AY1531" s="170" t="s">
        <v>350</v>
      </c>
    </row>
    <row r="1532" spans="2:65" s="12" customFormat="1" ht="20.399999999999999">
      <c r="B1532" s="155"/>
      <c r="D1532" s="151" t="s">
        <v>361</v>
      </c>
      <c r="E1532" s="156" t="s">
        <v>1</v>
      </c>
      <c r="F1532" s="157" t="s">
        <v>2814</v>
      </c>
      <c r="H1532" s="158">
        <v>1.7749999999999999</v>
      </c>
      <c r="I1532" s="159"/>
      <c r="L1532" s="155"/>
      <c r="M1532" s="160"/>
      <c r="T1532" s="161"/>
      <c r="AT1532" s="156" t="s">
        <v>361</v>
      </c>
      <c r="AU1532" s="156" t="s">
        <v>86</v>
      </c>
      <c r="AV1532" s="12" t="s">
        <v>86</v>
      </c>
      <c r="AW1532" s="12" t="s">
        <v>32</v>
      </c>
      <c r="AX1532" s="12" t="s">
        <v>76</v>
      </c>
      <c r="AY1532" s="156" t="s">
        <v>350</v>
      </c>
    </row>
    <row r="1533" spans="2:65" s="12" customFormat="1" ht="10.199999999999999">
      <c r="B1533" s="155"/>
      <c r="D1533" s="151" t="s">
        <v>361</v>
      </c>
      <c r="E1533" s="156" t="s">
        <v>1</v>
      </c>
      <c r="F1533" s="157" t="s">
        <v>2815</v>
      </c>
      <c r="H1533" s="158">
        <v>1.776</v>
      </c>
      <c r="I1533" s="159"/>
      <c r="L1533" s="155"/>
      <c r="M1533" s="160"/>
      <c r="T1533" s="161"/>
      <c r="AT1533" s="156" t="s">
        <v>361</v>
      </c>
      <c r="AU1533" s="156" t="s">
        <v>86</v>
      </c>
      <c r="AV1533" s="12" t="s">
        <v>86</v>
      </c>
      <c r="AW1533" s="12" t="s">
        <v>32</v>
      </c>
      <c r="AX1533" s="12" t="s">
        <v>76</v>
      </c>
      <c r="AY1533" s="156" t="s">
        <v>350</v>
      </c>
    </row>
    <row r="1534" spans="2:65" s="13" customFormat="1" ht="10.199999999999999">
      <c r="B1534" s="162"/>
      <c r="D1534" s="151" t="s">
        <v>361</v>
      </c>
      <c r="E1534" s="163" t="s">
        <v>1278</v>
      </c>
      <c r="F1534" s="164" t="s">
        <v>364</v>
      </c>
      <c r="H1534" s="165">
        <v>25.620999999999999</v>
      </c>
      <c r="I1534" s="166"/>
      <c r="L1534" s="162"/>
      <c r="M1534" s="167"/>
      <c r="T1534" s="168"/>
      <c r="AT1534" s="163" t="s">
        <v>361</v>
      </c>
      <c r="AU1534" s="163" t="s">
        <v>86</v>
      </c>
      <c r="AV1534" s="13" t="s">
        <v>357</v>
      </c>
      <c r="AW1534" s="13" t="s">
        <v>32</v>
      </c>
      <c r="AX1534" s="13" t="s">
        <v>84</v>
      </c>
      <c r="AY1534" s="163" t="s">
        <v>350</v>
      </c>
    </row>
    <row r="1535" spans="2:65" s="1" customFormat="1" ht="21.75" customHeight="1">
      <c r="B1535" s="32"/>
      <c r="C1535" s="187" t="s">
        <v>2816</v>
      </c>
      <c r="D1535" s="187" t="s">
        <v>1347</v>
      </c>
      <c r="E1535" s="188" t="s">
        <v>2817</v>
      </c>
      <c r="F1535" s="189" t="s">
        <v>2818</v>
      </c>
      <c r="G1535" s="190" t="s">
        <v>374</v>
      </c>
      <c r="H1535" s="191">
        <v>25.385999999999999</v>
      </c>
      <c r="I1535" s="192"/>
      <c r="J1535" s="193">
        <f>ROUND(I1535*H1535,2)</f>
        <v>0</v>
      </c>
      <c r="K1535" s="189" t="s">
        <v>356</v>
      </c>
      <c r="L1535" s="194"/>
      <c r="M1535" s="195" t="s">
        <v>1</v>
      </c>
      <c r="N1535" s="196" t="s">
        <v>41</v>
      </c>
      <c r="P1535" s="147">
        <f>O1535*H1535</f>
        <v>0</v>
      </c>
      <c r="Q1535" s="147">
        <v>0.55000000000000004</v>
      </c>
      <c r="R1535" s="147">
        <f>Q1535*H1535</f>
        <v>13.962300000000001</v>
      </c>
      <c r="S1535" s="147">
        <v>0</v>
      </c>
      <c r="T1535" s="148">
        <f>S1535*H1535</f>
        <v>0</v>
      </c>
      <c r="AR1535" s="149" t="s">
        <v>695</v>
      </c>
      <c r="AT1535" s="149" t="s">
        <v>1347</v>
      </c>
      <c r="AU1535" s="149" t="s">
        <v>86</v>
      </c>
      <c r="AY1535" s="17" t="s">
        <v>350</v>
      </c>
      <c r="BE1535" s="150">
        <f>IF(N1535="základní",J1535,0)</f>
        <v>0</v>
      </c>
      <c r="BF1535" s="150">
        <f>IF(N1535="snížená",J1535,0)</f>
        <v>0</v>
      </c>
      <c r="BG1535" s="150">
        <f>IF(N1535="zákl. přenesená",J1535,0)</f>
        <v>0</v>
      </c>
      <c r="BH1535" s="150">
        <f>IF(N1535="sníž. přenesená",J1535,0)</f>
        <v>0</v>
      </c>
      <c r="BI1535" s="150">
        <f>IF(N1535="nulová",J1535,0)</f>
        <v>0</v>
      </c>
      <c r="BJ1535" s="17" t="s">
        <v>84</v>
      </c>
      <c r="BK1535" s="150">
        <f>ROUND(I1535*H1535,2)</f>
        <v>0</v>
      </c>
      <c r="BL1535" s="17" t="s">
        <v>530</v>
      </c>
      <c r="BM1535" s="149" t="s">
        <v>2819</v>
      </c>
    </row>
    <row r="1536" spans="2:65" s="1" customFormat="1" ht="10.199999999999999">
      <c r="B1536" s="32"/>
      <c r="D1536" s="151" t="s">
        <v>359</v>
      </c>
      <c r="F1536" s="152" t="s">
        <v>2818</v>
      </c>
      <c r="I1536" s="153"/>
      <c r="L1536" s="32"/>
      <c r="M1536" s="154"/>
      <c r="T1536" s="56"/>
      <c r="AT1536" s="17" t="s">
        <v>359</v>
      </c>
      <c r="AU1536" s="17" t="s">
        <v>86</v>
      </c>
    </row>
    <row r="1537" spans="2:65" s="14" customFormat="1" ht="10.199999999999999">
      <c r="B1537" s="169"/>
      <c r="D1537" s="151" t="s">
        <v>361</v>
      </c>
      <c r="E1537" s="170" t="s">
        <v>1</v>
      </c>
      <c r="F1537" s="171" t="s">
        <v>1536</v>
      </c>
      <c r="H1537" s="170" t="s">
        <v>1</v>
      </c>
      <c r="I1537" s="172"/>
      <c r="L1537" s="169"/>
      <c r="M1537" s="173"/>
      <c r="T1537" s="174"/>
      <c r="AT1537" s="170" t="s">
        <v>361</v>
      </c>
      <c r="AU1537" s="170" t="s">
        <v>86</v>
      </c>
      <c r="AV1537" s="14" t="s">
        <v>84</v>
      </c>
      <c r="AW1537" s="14" t="s">
        <v>32</v>
      </c>
      <c r="AX1537" s="14" t="s">
        <v>76</v>
      </c>
      <c r="AY1537" s="170" t="s">
        <v>350</v>
      </c>
    </row>
    <row r="1538" spans="2:65" s="12" customFormat="1" ht="10.199999999999999">
      <c r="B1538" s="155"/>
      <c r="D1538" s="151" t="s">
        <v>361</v>
      </c>
      <c r="E1538" s="156" t="s">
        <v>1</v>
      </c>
      <c r="F1538" s="157" t="s">
        <v>2820</v>
      </c>
      <c r="H1538" s="158">
        <v>0.26100000000000001</v>
      </c>
      <c r="I1538" s="159"/>
      <c r="L1538" s="155"/>
      <c r="M1538" s="160"/>
      <c r="T1538" s="161"/>
      <c r="AT1538" s="156" t="s">
        <v>361</v>
      </c>
      <c r="AU1538" s="156" t="s">
        <v>86</v>
      </c>
      <c r="AV1538" s="12" t="s">
        <v>86</v>
      </c>
      <c r="AW1538" s="12" t="s">
        <v>32</v>
      </c>
      <c r="AX1538" s="12" t="s">
        <v>76</v>
      </c>
      <c r="AY1538" s="156" t="s">
        <v>350</v>
      </c>
    </row>
    <row r="1539" spans="2:65" s="12" customFormat="1" ht="20.399999999999999">
      <c r="B1539" s="155"/>
      <c r="D1539" s="151" t="s">
        <v>361</v>
      </c>
      <c r="E1539" s="156" t="s">
        <v>1</v>
      </c>
      <c r="F1539" s="157" t="s">
        <v>2821</v>
      </c>
      <c r="H1539" s="158">
        <v>11.673</v>
      </c>
      <c r="I1539" s="159"/>
      <c r="L1539" s="155"/>
      <c r="M1539" s="160"/>
      <c r="T1539" s="161"/>
      <c r="AT1539" s="156" t="s">
        <v>361</v>
      </c>
      <c r="AU1539" s="156" t="s">
        <v>86</v>
      </c>
      <c r="AV1539" s="12" t="s">
        <v>86</v>
      </c>
      <c r="AW1539" s="12" t="s">
        <v>32</v>
      </c>
      <c r="AX1539" s="12" t="s">
        <v>76</v>
      </c>
      <c r="AY1539" s="156" t="s">
        <v>350</v>
      </c>
    </row>
    <row r="1540" spans="2:65" s="12" customFormat="1" ht="20.399999999999999">
      <c r="B1540" s="155"/>
      <c r="D1540" s="151" t="s">
        <v>361</v>
      </c>
      <c r="E1540" s="156" t="s">
        <v>1</v>
      </c>
      <c r="F1540" s="157" t="s">
        <v>2822</v>
      </c>
      <c r="H1540" s="158">
        <v>7.452</v>
      </c>
      <c r="I1540" s="159"/>
      <c r="L1540" s="155"/>
      <c r="M1540" s="160"/>
      <c r="T1540" s="161"/>
      <c r="AT1540" s="156" t="s">
        <v>361</v>
      </c>
      <c r="AU1540" s="156" t="s">
        <v>86</v>
      </c>
      <c r="AV1540" s="12" t="s">
        <v>86</v>
      </c>
      <c r="AW1540" s="12" t="s">
        <v>32</v>
      </c>
      <c r="AX1540" s="12" t="s">
        <v>76</v>
      </c>
      <c r="AY1540" s="156" t="s">
        <v>350</v>
      </c>
    </row>
    <row r="1541" spans="2:65" s="12" customFormat="1" ht="10.199999999999999">
      <c r="B1541" s="155"/>
      <c r="D1541" s="151" t="s">
        <v>361</v>
      </c>
      <c r="E1541" s="156" t="s">
        <v>1</v>
      </c>
      <c r="F1541" s="157" t="s">
        <v>2823</v>
      </c>
      <c r="H1541" s="158">
        <v>2.7949999999999999</v>
      </c>
      <c r="I1541" s="159"/>
      <c r="L1541" s="155"/>
      <c r="M1541" s="160"/>
      <c r="T1541" s="161"/>
      <c r="AT1541" s="156" t="s">
        <v>361</v>
      </c>
      <c r="AU1541" s="156" t="s">
        <v>86</v>
      </c>
      <c r="AV1541" s="12" t="s">
        <v>86</v>
      </c>
      <c r="AW1541" s="12" t="s">
        <v>32</v>
      </c>
      <c r="AX1541" s="12" t="s">
        <v>76</v>
      </c>
      <c r="AY1541" s="156" t="s">
        <v>350</v>
      </c>
    </row>
    <row r="1542" spans="2:65" s="14" customFormat="1" ht="10.199999999999999">
      <c r="B1542" s="169"/>
      <c r="D1542" s="151" t="s">
        <v>361</v>
      </c>
      <c r="E1542" s="170" t="s">
        <v>1</v>
      </c>
      <c r="F1542" s="171" t="s">
        <v>1524</v>
      </c>
      <c r="H1542" s="170" t="s">
        <v>1</v>
      </c>
      <c r="I1542" s="172"/>
      <c r="L1542" s="169"/>
      <c r="M1542" s="173"/>
      <c r="T1542" s="174"/>
      <c r="AT1542" s="170" t="s">
        <v>361</v>
      </c>
      <c r="AU1542" s="170" t="s">
        <v>86</v>
      </c>
      <c r="AV1542" s="14" t="s">
        <v>84</v>
      </c>
      <c r="AW1542" s="14" t="s">
        <v>32</v>
      </c>
      <c r="AX1542" s="14" t="s">
        <v>76</v>
      </c>
      <c r="AY1542" s="170" t="s">
        <v>350</v>
      </c>
    </row>
    <row r="1543" spans="2:65" s="12" customFormat="1" ht="20.399999999999999">
      <c r="B1543" s="155"/>
      <c r="D1543" s="151" t="s">
        <v>361</v>
      </c>
      <c r="E1543" s="156" t="s">
        <v>1</v>
      </c>
      <c r="F1543" s="157" t="s">
        <v>2824</v>
      </c>
      <c r="H1543" s="158">
        <v>2.0870000000000002</v>
      </c>
      <c r="I1543" s="159"/>
      <c r="L1543" s="155"/>
      <c r="M1543" s="160"/>
      <c r="T1543" s="161"/>
      <c r="AT1543" s="156" t="s">
        <v>361</v>
      </c>
      <c r="AU1543" s="156" t="s">
        <v>86</v>
      </c>
      <c r="AV1543" s="12" t="s">
        <v>86</v>
      </c>
      <c r="AW1543" s="12" t="s">
        <v>32</v>
      </c>
      <c r="AX1543" s="12" t="s">
        <v>76</v>
      </c>
      <c r="AY1543" s="156" t="s">
        <v>350</v>
      </c>
    </row>
    <row r="1544" spans="2:65" s="12" customFormat="1" ht="10.199999999999999">
      <c r="B1544" s="155"/>
      <c r="D1544" s="151" t="s">
        <v>361</v>
      </c>
      <c r="E1544" s="156" t="s">
        <v>1</v>
      </c>
      <c r="F1544" s="157" t="s">
        <v>2825</v>
      </c>
      <c r="H1544" s="158">
        <v>1.1180000000000001</v>
      </c>
      <c r="I1544" s="159"/>
      <c r="L1544" s="155"/>
      <c r="M1544" s="160"/>
      <c r="T1544" s="161"/>
      <c r="AT1544" s="156" t="s">
        <v>361</v>
      </c>
      <c r="AU1544" s="156" t="s">
        <v>86</v>
      </c>
      <c r="AV1544" s="12" t="s">
        <v>86</v>
      </c>
      <c r="AW1544" s="12" t="s">
        <v>32</v>
      </c>
      <c r="AX1544" s="12" t="s">
        <v>76</v>
      </c>
      <c r="AY1544" s="156" t="s">
        <v>350</v>
      </c>
    </row>
    <row r="1545" spans="2:65" s="13" customFormat="1" ht="10.199999999999999">
      <c r="B1545" s="162"/>
      <c r="D1545" s="151" t="s">
        <v>361</v>
      </c>
      <c r="E1545" s="163" t="s">
        <v>1281</v>
      </c>
      <c r="F1545" s="164" t="s">
        <v>364</v>
      </c>
      <c r="H1545" s="165">
        <v>25.385999999999999</v>
      </c>
      <c r="I1545" s="166"/>
      <c r="L1545" s="162"/>
      <c r="M1545" s="167"/>
      <c r="T1545" s="168"/>
      <c r="AT1545" s="163" t="s">
        <v>361</v>
      </c>
      <c r="AU1545" s="163" t="s">
        <v>86</v>
      </c>
      <c r="AV1545" s="13" t="s">
        <v>357</v>
      </c>
      <c r="AW1545" s="13" t="s">
        <v>32</v>
      </c>
      <c r="AX1545" s="13" t="s">
        <v>84</v>
      </c>
      <c r="AY1545" s="163" t="s">
        <v>350</v>
      </c>
    </row>
    <row r="1546" spans="2:65" s="1" customFormat="1" ht="21.75" customHeight="1">
      <c r="B1546" s="32"/>
      <c r="C1546" s="187" t="s">
        <v>2826</v>
      </c>
      <c r="D1546" s="187" t="s">
        <v>1347</v>
      </c>
      <c r="E1546" s="188" t="s">
        <v>2827</v>
      </c>
      <c r="F1546" s="189" t="s">
        <v>2828</v>
      </c>
      <c r="G1546" s="190" t="s">
        <v>374</v>
      </c>
      <c r="H1546" s="191">
        <v>5.4470000000000001</v>
      </c>
      <c r="I1546" s="192"/>
      <c r="J1546" s="193">
        <f>ROUND(I1546*H1546,2)</f>
        <v>0</v>
      </c>
      <c r="K1546" s="189" t="s">
        <v>356</v>
      </c>
      <c r="L1546" s="194"/>
      <c r="M1546" s="195" t="s">
        <v>1</v>
      </c>
      <c r="N1546" s="196" t="s">
        <v>41</v>
      </c>
      <c r="P1546" s="147">
        <f>O1546*H1546</f>
        <v>0</v>
      </c>
      <c r="Q1546" s="147">
        <v>0.55000000000000004</v>
      </c>
      <c r="R1546" s="147">
        <f>Q1546*H1546</f>
        <v>2.9958500000000003</v>
      </c>
      <c r="S1546" s="147">
        <v>0</v>
      </c>
      <c r="T1546" s="148">
        <f>S1546*H1546</f>
        <v>0</v>
      </c>
      <c r="AR1546" s="149" t="s">
        <v>695</v>
      </c>
      <c r="AT1546" s="149" t="s">
        <v>1347</v>
      </c>
      <c r="AU1546" s="149" t="s">
        <v>86</v>
      </c>
      <c r="AY1546" s="17" t="s">
        <v>350</v>
      </c>
      <c r="BE1546" s="150">
        <f>IF(N1546="základní",J1546,0)</f>
        <v>0</v>
      </c>
      <c r="BF1546" s="150">
        <f>IF(N1546="snížená",J1546,0)</f>
        <v>0</v>
      </c>
      <c r="BG1546" s="150">
        <f>IF(N1546="zákl. přenesená",J1546,0)</f>
        <v>0</v>
      </c>
      <c r="BH1546" s="150">
        <f>IF(N1546="sníž. přenesená",J1546,0)</f>
        <v>0</v>
      </c>
      <c r="BI1546" s="150">
        <f>IF(N1546="nulová",J1546,0)</f>
        <v>0</v>
      </c>
      <c r="BJ1546" s="17" t="s">
        <v>84</v>
      </c>
      <c r="BK1546" s="150">
        <f>ROUND(I1546*H1546,2)</f>
        <v>0</v>
      </c>
      <c r="BL1546" s="17" t="s">
        <v>530</v>
      </c>
      <c r="BM1546" s="149" t="s">
        <v>2829</v>
      </c>
    </row>
    <row r="1547" spans="2:65" s="1" customFormat="1" ht="10.199999999999999">
      <c r="B1547" s="32"/>
      <c r="D1547" s="151" t="s">
        <v>359</v>
      </c>
      <c r="F1547" s="152" t="s">
        <v>2828</v>
      </c>
      <c r="I1547" s="153"/>
      <c r="L1547" s="32"/>
      <c r="M1547" s="154"/>
      <c r="T1547" s="56"/>
      <c r="AT1547" s="17" t="s">
        <v>359</v>
      </c>
      <c r="AU1547" s="17" t="s">
        <v>86</v>
      </c>
    </row>
    <row r="1548" spans="2:65" s="14" customFormat="1" ht="10.199999999999999">
      <c r="B1548" s="169"/>
      <c r="D1548" s="151" t="s">
        <v>361</v>
      </c>
      <c r="E1548" s="170" t="s">
        <v>1</v>
      </c>
      <c r="F1548" s="171" t="s">
        <v>1536</v>
      </c>
      <c r="H1548" s="170" t="s">
        <v>1</v>
      </c>
      <c r="I1548" s="172"/>
      <c r="L1548" s="169"/>
      <c r="M1548" s="173"/>
      <c r="T1548" s="174"/>
      <c r="AT1548" s="170" t="s">
        <v>361</v>
      </c>
      <c r="AU1548" s="170" t="s">
        <v>86</v>
      </c>
      <c r="AV1548" s="14" t="s">
        <v>84</v>
      </c>
      <c r="AW1548" s="14" t="s">
        <v>32</v>
      </c>
      <c r="AX1548" s="14" t="s">
        <v>76</v>
      </c>
      <c r="AY1548" s="170" t="s">
        <v>350</v>
      </c>
    </row>
    <row r="1549" spans="2:65" s="12" customFormat="1" ht="10.199999999999999">
      <c r="B1549" s="155"/>
      <c r="D1549" s="151" t="s">
        <v>361</v>
      </c>
      <c r="E1549" s="156" t="s">
        <v>1</v>
      </c>
      <c r="F1549" s="157" t="s">
        <v>2830</v>
      </c>
      <c r="H1549" s="158">
        <v>2.4660000000000002</v>
      </c>
      <c r="I1549" s="159"/>
      <c r="L1549" s="155"/>
      <c r="M1549" s="160"/>
      <c r="T1549" s="161"/>
      <c r="AT1549" s="156" t="s">
        <v>361</v>
      </c>
      <c r="AU1549" s="156" t="s">
        <v>86</v>
      </c>
      <c r="AV1549" s="12" t="s">
        <v>86</v>
      </c>
      <c r="AW1549" s="12" t="s">
        <v>32</v>
      </c>
      <c r="AX1549" s="12" t="s">
        <v>76</v>
      </c>
      <c r="AY1549" s="156" t="s">
        <v>350</v>
      </c>
    </row>
    <row r="1550" spans="2:65" s="12" customFormat="1" ht="10.199999999999999">
      <c r="B1550" s="155"/>
      <c r="D1550" s="151" t="s">
        <v>361</v>
      </c>
      <c r="E1550" s="156" t="s">
        <v>1</v>
      </c>
      <c r="F1550" s="157" t="s">
        <v>2831</v>
      </c>
      <c r="H1550" s="158">
        <v>2.4660000000000002</v>
      </c>
      <c r="I1550" s="159"/>
      <c r="L1550" s="155"/>
      <c r="M1550" s="160"/>
      <c r="T1550" s="161"/>
      <c r="AT1550" s="156" t="s">
        <v>361</v>
      </c>
      <c r="AU1550" s="156" t="s">
        <v>86</v>
      </c>
      <c r="AV1550" s="12" t="s">
        <v>86</v>
      </c>
      <c r="AW1550" s="12" t="s">
        <v>32</v>
      </c>
      <c r="AX1550" s="12" t="s">
        <v>76</v>
      </c>
      <c r="AY1550" s="156" t="s">
        <v>350</v>
      </c>
    </row>
    <row r="1551" spans="2:65" s="12" customFormat="1" ht="10.199999999999999">
      <c r="B1551" s="155"/>
      <c r="D1551" s="151" t="s">
        <v>361</v>
      </c>
      <c r="E1551" s="156" t="s">
        <v>1</v>
      </c>
      <c r="F1551" s="157" t="s">
        <v>2832</v>
      </c>
      <c r="H1551" s="158">
        <v>0.51500000000000001</v>
      </c>
      <c r="I1551" s="159"/>
      <c r="L1551" s="155"/>
      <c r="M1551" s="160"/>
      <c r="T1551" s="161"/>
      <c r="AT1551" s="156" t="s">
        <v>361</v>
      </c>
      <c r="AU1551" s="156" t="s">
        <v>86</v>
      </c>
      <c r="AV1551" s="12" t="s">
        <v>86</v>
      </c>
      <c r="AW1551" s="12" t="s">
        <v>32</v>
      </c>
      <c r="AX1551" s="12" t="s">
        <v>76</v>
      </c>
      <c r="AY1551" s="156" t="s">
        <v>350</v>
      </c>
    </row>
    <row r="1552" spans="2:65" s="13" customFormat="1" ht="10.199999999999999">
      <c r="B1552" s="162"/>
      <c r="D1552" s="151" t="s">
        <v>361</v>
      </c>
      <c r="E1552" s="163" t="s">
        <v>1284</v>
      </c>
      <c r="F1552" s="164" t="s">
        <v>364</v>
      </c>
      <c r="H1552" s="165">
        <v>5.4470000000000001</v>
      </c>
      <c r="I1552" s="166"/>
      <c r="L1552" s="162"/>
      <c r="M1552" s="167"/>
      <c r="T1552" s="168"/>
      <c r="AT1552" s="163" t="s">
        <v>361</v>
      </c>
      <c r="AU1552" s="163" t="s">
        <v>86</v>
      </c>
      <c r="AV1552" s="13" t="s">
        <v>357</v>
      </c>
      <c r="AW1552" s="13" t="s">
        <v>32</v>
      </c>
      <c r="AX1552" s="13" t="s">
        <v>84</v>
      </c>
      <c r="AY1552" s="163" t="s">
        <v>350</v>
      </c>
    </row>
    <row r="1553" spans="2:65" s="1" customFormat="1" ht="24.15" customHeight="1">
      <c r="B1553" s="32"/>
      <c r="C1553" s="138" t="s">
        <v>2833</v>
      </c>
      <c r="D1553" s="138" t="s">
        <v>352</v>
      </c>
      <c r="E1553" s="139" t="s">
        <v>2834</v>
      </c>
      <c r="F1553" s="140" t="s">
        <v>2835</v>
      </c>
      <c r="G1553" s="141" t="s">
        <v>551</v>
      </c>
      <c r="H1553" s="142">
        <v>450.7</v>
      </c>
      <c r="I1553" s="143"/>
      <c r="J1553" s="144">
        <f>ROUND(I1553*H1553,2)</f>
        <v>0</v>
      </c>
      <c r="K1553" s="140" t="s">
        <v>356</v>
      </c>
      <c r="L1553" s="32"/>
      <c r="M1553" s="145" t="s">
        <v>1</v>
      </c>
      <c r="N1553" s="146" t="s">
        <v>41</v>
      </c>
      <c r="P1553" s="147">
        <f>O1553*H1553</f>
        <v>0</v>
      </c>
      <c r="Q1553" s="147">
        <v>0</v>
      </c>
      <c r="R1553" s="147">
        <f>Q1553*H1553</f>
        <v>0</v>
      </c>
      <c r="S1553" s="147">
        <v>0</v>
      </c>
      <c r="T1553" s="148">
        <f>S1553*H1553</f>
        <v>0</v>
      </c>
      <c r="AR1553" s="149" t="s">
        <v>530</v>
      </c>
      <c r="AT1553" s="149" t="s">
        <v>352</v>
      </c>
      <c r="AU1553" s="149" t="s">
        <v>86</v>
      </c>
      <c r="AY1553" s="17" t="s">
        <v>350</v>
      </c>
      <c r="BE1553" s="150">
        <f>IF(N1553="základní",J1553,0)</f>
        <v>0</v>
      </c>
      <c r="BF1553" s="150">
        <f>IF(N1553="snížená",J1553,0)</f>
        <v>0</v>
      </c>
      <c r="BG1553" s="150">
        <f>IF(N1553="zákl. přenesená",J1553,0)</f>
        <v>0</v>
      </c>
      <c r="BH1553" s="150">
        <f>IF(N1553="sníž. přenesená",J1553,0)</f>
        <v>0</v>
      </c>
      <c r="BI1553" s="150">
        <f>IF(N1553="nulová",J1553,0)</f>
        <v>0</v>
      </c>
      <c r="BJ1553" s="17" t="s">
        <v>84</v>
      </c>
      <c r="BK1553" s="150">
        <f>ROUND(I1553*H1553,2)</f>
        <v>0</v>
      </c>
      <c r="BL1553" s="17" t="s">
        <v>530</v>
      </c>
      <c r="BM1553" s="149" t="s">
        <v>2836</v>
      </c>
    </row>
    <row r="1554" spans="2:65" s="1" customFormat="1" ht="28.8">
      <c r="B1554" s="32"/>
      <c r="D1554" s="151" t="s">
        <v>359</v>
      </c>
      <c r="F1554" s="152" t="s">
        <v>2837</v>
      </c>
      <c r="I1554" s="153"/>
      <c r="L1554" s="32"/>
      <c r="M1554" s="154"/>
      <c r="T1554" s="56"/>
      <c r="AT1554" s="17" t="s">
        <v>359</v>
      </c>
      <c r="AU1554" s="17" t="s">
        <v>86</v>
      </c>
    </row>
    <row r="1555" spans="2:65" s="14" customFormat="1" ht="10.199999999999999">
      <c r="B1555" s="169"/>
      <c r="D1555" s="151" t="s">
        <v>361</v>
      </c>
      <c r="E1555" s="170" t="s">
        <v>1</v>
      </c>
      <c r="F1555" s="171" t="s">
        <v>1536</v>
      </c>
      <c r="H1555" s="170" t="s">
        <v>1</v>
      </c>
      <c r="I1555" s="172"/>
      <c r="L1555" s="169"/>
      <c r="M1555" s="173"/>
      <c r="T1555" s="174"/>
      <c r="AT1555" s="170" t="s">
        <v>361</v>
      </c>
      <c r="AU1555" s="170" t="s">
        <v>86</v>
      </c>
      <c r="AV1555" s="14" t="s">
        <v>84</v>
      </c>
      <c r="AW1555" s="14" t="s">
        <v>32</v>
      </c>
      <c r="AX1555" s="14" t="s">
        <v>76</v>
      </c>
      <c r="AY1555" s="170" t="s">
        <v>350</v>
      </c>
    </row>
    <row r="1556" spans="2:65" s="12" customFormat="1" ht="10.199999999999999">
      <c r="B1556" s="155"/>
      <c r="D1556" s="151" t="s">
        <v>361</v>
      </c>
      <c r="E1556" s="156" t="s">
        <v>1</v>
      </c>
      <c r="F1556" s="157" t="s">
        <v>2838</v>
      </c>
      <c r="H1556" s="158">
        <v>116</v>
      </c>
      <c r="I1556" s="159"/>
      <c r="L1556" s="155"/>
      <c r="M1556" s="160"/>
      <c r="T1556" s="161"/>
      <c r="AT1556" s="156" t="s">
        <v>361</v>
      </c>
      <c r="AU1556" s="156" t="s">
        <v>86</v>
      </c>
      <c r="AV1556" s="12" t="s">
        <v>86</v>
      </c>
      <c r="AW1556" s="12" t="s">
        <v>32</v>
      </c>
      <c r="AX1556" s="12" t="s">
        <v>76</v>
      </c>
      <c r="AY1556" s="156" t="s">
        <v>350</v>
      </c>
    </row>
    <row r="1557" spans="2:65" s="12" customFormat="1" ht="10.199999999999999">
      <c r="B1557" s="155"/>
      <c r="D1557" s="151" t="s">
        <v>361</v>
      </c>
      <c r="E1557" s="156" t="s">
        <v>1</v>
      </c>
      <c r="F1557" s="157" t="s">
        <v>2839</v>
      </c>
      <c r="H1557" s="158">
        <v>99</v>
      </c>
      <c r="I1557" s="159"/>
      <c r="L1557" s="155"/>
      <c r="M1557" s="160"/>
      <c r="T1557" s="161"/>
      <c r="AT1557" s="156" t="s">
        <v>361</v>
      </c>
      <c r="AU1557" s="156" t="s">
        <v>86</v>
      </c>
      <c r="AV1557" s="12" t="s">
        <v>86</v>
      </c>
      <c r="AW1557" s="12" t="s">
        <v>32</v>
      </c>
      <c r="AX1557" s="12" t="s">
        <v>76</v>
      </c>
      <c r="AY1557" s="156" t="s">
        <v>350</v>
      </c>
    </row>
    <row r="1558" spans="2:65" s="12" customFormat="1" ht="10.199999999999999">
      <c r="B1558" s="155"/>
      <c r="D1558" s="151" t="s">
        <v>361</v>
      </c>
      <c r="E1558" s="156" t="s">
        <v>1</v>
      </c>
      <c r="F1558" s="157" t="s">
        <v>2840</v>
      </c>
      <c r="H1558" s="158">
        <v>115.3</v>
      </c>
      <c r="I1558" s="159"/>
      <c r="L1558" s="155"/>
      <c r="M1558" s="160"/>
      <c r="T1558" s="161"/>
      <c r="AT1558" s="156" t="s">
        <v>361</v>
      </c>
      <c r="AU1558" s="156" t="s">
        <v>86</v>
      </c>
      <c r="AV1558" s="12" t="s">
        <v>86</v>
      </c>
      <c r="AW1558" s="12" t="s">
        <v>32</v>
      </c>
      <c r="AX1558" s="12" t="s">
        <v>76</v>
      </c>
      <c r="AY1558" s="156" t="s">
        <v>350</v>
      </c>
    </row>
    <row r="1559" spans="2:65" s="12" customFormat="1" ht="10.199999999999999">
      <c r="B1559" s="155"/>
      <c r="D1559" s="151" t="s">
        <v>361</v>
      </c>
      <c r="E1559" s="156" t="s">
        <v>1</v>
      </c>
      <c r="F1559" s="157" t="s">
        <v>2841</v>
      </c>
      <c r="H1559" s="158">
        <v>13.6</v>
      </c>
      <c r="I1559" s="159"/>
      <c r="L1559" s="155"/>
      <c r="M1559" s="160"/>
      <c r="T1559" s="161"/>
      <c r="AT1559" s="156" t="s">
        <v>361</v>
      </c>
      <c r="AU1559" s="156" t="s">
        <v>86</v>
      </c>
      <c r="AV1559" s="12" t="s">
        <v>86</v>
      </c>
      <c r="AW1559" s="12" t="s">
        <v>32</v>
      </c>
      <c r="AX1559" s="12" t="s">
        <v>76</v>
      </c>
      <c r="AY1559" s="156" t="s">
        <v>350</v>
      </c>
    </row>
    <row r="1560" spans="2:65" s="14" customFormat="1" ht="10.199999999999999">
      <c r="B1560" s="169"/>
      <c r="D1560" s="151" t="s">
        <v>361</v>
      </c>
      <c r="E1560" s="170" t="s">
        <v>1</v>
      </c>
      <c r="F1560" s="171" t="s">
        <v>1524</v>
      </c>
      <c r="H1560" s="170" t="s">
        <v>1</v>
      </c>
      <c r="I1560" s="172"/>
      <c r="L1560" s="169"/>
      <c r="M1560" s="173"/>
      <c r="T1560" s="174"/>
      <c r="AT1560" s="170" t="s">
        <v>361</v>
      </c>
      <c r="AU1560" s="170" t="s">
        <v>86</v>
      </c>
      <c r="AV1560" s="14" t="s">
        <v>84</v>
      </c>
      <c r="AW1560" s="14" t="s">
        <v>32</v>
      </c>
      <c r="AX1560" s="14" t="s">
        <v>76</v>
      </c>
      <c r="AY1560" s="170" t="s">
        <v>350</v>
      </c>
    </row>
    <row r="1561" spans="2:65" s="12" customFormat="1" ht="10.199999999999999">
      <c r="B1561" s="155"/>
      <c r="D1561" s="151" t="s">
        <v>361</v>
      </c>
      <c r="E1561" s="156" t="s">
        <v>1</v>
      </c>
      <c r="F1561" s="157" t="s">
        <v>2842</v>
      </c>
      <c r="H1561" s="158">
        <v>35.6</v>
      </c>
      <c r="I1561" s="159"/>
      <c r="L1561" s="155"/>
      <c r="M1561" s="160"/>
      <c r="T1561" s="161"/>
      <c r="AT1561" s="156" t="s">
        <v>361</v>
      </c>
      <c r="AU1561" s="156" t="s">
        <v>86</v>
      </c>
      <c r="AV1561" s="12" t="s">
        <v>86</v>
      </c>
      <c r="AW1561" s="12" t="s">
        <v>32</v>
      </c>
      <c r="AX1561" s="12" t="s">
        <v>76</v>
      </c>
      <c r="AY1561" s="156" t="s">
        <v>350</v>
      </c>
    </row>
    <row r="1562" spans="2:65" s="12" customFormat="1" ht="10.199999999999999">
      <c r="B1562" s="155"/>
      <c r="D1562" s="151" t="s">
        <v>361</v>
      </c>
      <c r="E1562" s="156" t="s">
        <v>1</v>
      </c>
      <c r="F1562" s="157" t="s">
        <v>2843</v>
      </c>
      <c r="H1562" s="158">
        <v>35.6</v>
      </c>
      <c r="I1562" s="159"/>
      <c r="L1562" s="155"/>
      <c r="M1562" s="160"/>
      <c r="T1562" s="161"/>
      <c r="AT1562" s="156" t="s">
        <v>361</v>
      </c>
      <c r="AU1562" s="156" t="s">
        <v>86</v>
      </c>
      <c r="AV1562" s="12" t="s">
        <v>86</v>
      </c>
      <c r="AW1562" s="12" t="s">
        <v>32</v>
      </c>
      <c r="AX1562" s="12" t="s">
        <v>76</v>
      </c>
      <c r="AY1562" s="156" t="s">
        <v>350</v>
      </c>
    </row>
    <row r="1563" spans="2:65" s="12" customFormat="1" ht="10.199999999999999">
      <c r="B1563" s="155"/>
      <c r="D1563" s="151" t="s">
        <v>361</v>
      </c>
      <c r="E1563" s="156" t="s">
        <v>1</v>
      </c>
      <c r="F1563" s="157" t="s">
        <v>2844</v>
      </c>
      <c r="H1563" s="158">
        <v>35.6</v>
      </c>
      <c r="I1563" s="159"/>
      <c r="L1563" s="155"/>
      <c r="M1563" s="160"/>
      <c r="T1563" s="161"/>
      <c r="AT1563" s="156" t="s">
        <v>361</v>
      </c>
      <c r="AU1563" s="156" t="s">
        <v>86</v>
      </c>
      <c r="AV1563" s="12" t="s">
        <v>86</v>
      </c>
      <c r="AW1563" s="12" t="s">
        <v>32</v>
      </c>
      <c r="AX1563" s="12" t="s">
        <v>76</v>
      </c>
      <c r="AY1563" s="156" t="s">
        <v>350</v>
      </c>
    </row>
    <row r="1564" spans="2:65" s="13" customFormat="1" ht="10.199999999999999">
      <c r="B1564" s="162"/>
      <c r="D1564" s="151" t="s">
        <v>361</v>
      </c>
      <c r="E1564" s="163" t="s">
        <v>1</v>
      </c>
      <c r="F1564" s="164" t="s">
        <v>364</v>
      </c>
      <c r="H1564" s="165">
        <v>450.7</v>
      </c>
      <c r="I1564" s="166"/>
      <c r="L1564" s="162"/>
      <c r="M1564" s="167"/>
      <c r="T1564" s="168"/>
      <c r="AT1564" s="163" t="s">
        <v>361</v>
      </c>
      <c r="AU1564" s="163" t="s">
        <v>86</v>
      </c>
      <c r="AV1564" s="13" t="s">
        <v>357</v>
      </c>
      <c r="AW1564" s="13" t="s">
        <v>32</v>
      </c>
      <c r="AX1564" s="13" t="s">
        <v>84</v>
      </c>
      <c r="AY1564" s="163" t="s">
        <v>350</v>
      </c>
    </row>
    <row r="1565" spans="2:65" s="1" customFormat="1" ht="21.75" customHeight="1">
      <c r="B1565" s="32"/>
      <c r="C1565" s="187" t="s">
        <v>2845</v>
      </c>
      <c r="D1565" s="187" t="s">
        <v>1347</v>
      </c>
      <c r="E1565" s="188" t="s">
        <v>2846</v>
      </c>
      <c r="F1565" s="189" t="s">
        <v>2847</v>
      </c>
      <c r="G1565" s="190" t="s">
        <v>374</v>
      </c>
      <c r="H1565" s="191">
        <v>0.81299999999999994</v>
      </c>
      <c r="I1565" s="192"/>
      <c r="J1565" s="193">
        <f>ROUND(I1565*H1565,2)</f>
        <v>0</v>
      </c>
      <c r="K1565" s="189" t="s">
        <v>356</v>
      </c>
      <c r="L1565" s="194"/>
      <c r="M1565" s="195" t="s">
        <v>1</v>
      </c>
      <c r="N1565" s="196" t="s">
        <v>41</v>
      </c>
      <c r="P1565" s="147">
        <f>O1565*H1565</f>
        <v>0</v>
      </c>
      <c r="Q1565" s="147">
        <v>0.55000000000000004</v>
      </c>
      <c r="R1565" s="147">
        <f>Q1565*H1565</f>
        <v>0.44714999999999999</v>
      </c>
      <c r="S1565" s="147">
        <v>0</v>
      </c>
      <c r="T1565" s="148">
        <f>S1565*H1565</f>
        <v>0</v>
      </c>
      <c r="AR1565" s="149" t="s">
        <v>695</v>
      </c>
      <c r="AT1565" s="149" t="s">
        <v>1347</v>
      </c>
      <c r="AU1565" s="149" t="s">
        <v>86</v>
      </c>
      <c r="AY1565" s="17" t="s">
        <v>350</v>
      </c>
      <c r="BE1565" s="150">
        <f>IF(N1565="základní",J1565,0)</f>
        <v>0</v>
      </c>
      <c r="BF1565" s="150">
        <f>IF(N1565="snížená",J1565,0)</f>
        <v>0</v>
      </c>
      <c r="BG1565" s="150">
        <f>IF(N1565="zákl. přenesená",J1565,0)</f>
        <v>0</v>
      </c>
      <c r="BH1565" s="150">
        <f>IF(N1565="sníž. přenesená",J1565,0)</f>
        <v>0</v>
      </c>
      <c r="BI1565" s="150">
        <f>IF(N1565="nulová",J1565,0)</f>
        <v>0</v>
      </c>
      <c r="BJ1565" s="17" t="s">
        <v>84</v>
      </c>
      <c r="BK1565" s="150">
        <f>ROUND(I1565*H1565,2)</f>
        <v>0</v>
      </c>
      <c r="BL1565" s="17" t="s">
        <v>530</v>
      </c>
      <c r="BM1565" s="149" t="s">
        <v>2848</v>
      </c>
    </row>
    <row r="1566" spans="2:65" s="1" customFormat="1" ht="10.199999999999999">
      <c r="B1566" s="32"/>
      <c r="D1566" s="151" t="s">
        <v>359</v>
      </c>
      <c r="F1566" s="152" t="s">
        <v>2847</v>
      </c>
      <c r="I1566" s="153"/>
      <c r="L1566" s="32"/>
      <c r="M1566" s="154"/>
      <c r="T1566" s="56"/>
      <c r="AT1566" s="17" t="s">
        <v>359</v>
      </c>
      <c r="AU1566" s="17" t="s">
        <v>86</v>
      </c>
    </row>
    <row r="1567" spans="2:65" s="14" customFormat="1" ht="10.199999999999999">
      <c r="B1567" s="169"/>
      <c r="D1567" s="151" t="s">
        <v>361</v>
      </c>
      <c r="E1567" s="170" t="s">
        <v>1</v>
      </c>
      <c r="F1567" s="171" t="s">
        <v>1536</v>
      </c>
      <c r="H1567" s="170" t="s">
        <v>1</v>
      </c>
      <c r="I1567" s="172"/>
      <c r="L1567" s="169"/>
      <c r="M1567" s="173"/>
      <c r="T1567" s="174"/>
      <c r="AT1567" s="170" t="s">
        <v>361</v>
      </c>
      <c r="AU1567" s="170" t="s">
        <v>86</v>
      </c>
      <c r="AV1567" s="14" t="s">
        <v>84</v>
      </c>
      <c r="AW1567" s="14" t="s">
        <v>32</v>
      </c>
      <c r="AX1567" s="14" t="s">
        <v>76</v>
      </c>
      <c r="AY1567" s="170" t="s">
        <v>350</v>
      </c>
    </row>
    <row r="1568" spans="2:65" s="12" customFormat="1" ht="20.399999999999999">
      <c r="B1568" s="155"/>
      <c r="D1568" s="151" t="s">
        <v>361</v>
      </c>
      <c r="E1568" s="156" t="s">
        <v>1287</v>
      </c>
      <c r="F1568" s="157" t="s">
        <v>2849</v>
      </c>
      <c r="H1568" s="158">
        <v>0.81299999999999994</v>
      </c>
      <c r="I1568" s="159"/>
      <c r="L1568" s="155"/>
      <c r="M1568" s="160"/>
      <c r="T1568" s="161"/>
      <c r="AT1568" s="156" t="s">
        <v>361</v>
      </c>
      <c r="AU1568" s="156" t="s">
        <v>86</v>
      </c>
      <c r="AV1568" s="12" t="s">
        <v>86</v>
      </c>
      <c r="AW1568" s="12" t="s">
        <v>32</v>
      </c>
      <c r="AX1568" s="12" t="s">
        <v>84</v>
      </c>
      <c r="AY1568" s="156" t="s">
        <v>350</v>
      </c>
    </row>
    <row r="1569" spans="2:65" s="1" customFormat="1" ht="21.75" customHeight="1">
      <c r="B1569" s="32"/>
      <c r="C1569" s="187" t="s">
        <v>2850</v>
      </c>
      <c r="D1569" s="187" t="s">
        <v>1347</v>
      </c>
      <c r="E1569" s="188" t="s">
        <v>2851</v>
      </c>
      <c r="F1569" s="189" t="s">
        <v>2852</v>
      </c>
      <c r="G1569" s="190" t="s">
        <v>374</v>
      </c>
      <c r="H1569" s="191">
        <v>26.373999999999999</v>
      </c>
      <c r="I1569" s="192"/>
      <c r="J1569" s="193">
        <f>ROUND(I1569*H1569,2)</f>
        <v>0</v>
      </c>
      <c r="K1569" s="189" t="s">
        <v>356</v>
      </c>
      <c r="L1569" s="194"/>
      <c r="M1569" s="195" t="s">
        <v>1</v>
      </c>
      <c r="N1569" s="196" t="s">
        <v>41</v>
      </c>
      <c r="P1569" s="147">
        <f>O1569*H1569</f>
        <v>0</v>
      </c>
      <c r="Q1569" s="147">
        <v>0.55000000000000004</v>
      </c>
      <c r="R1569" s="147">
        <f>Q1569*H1569</f>
        <v>14.505700000000001</v>
      </c>
      <c r="S1569" s="147">
        <v>0</v>
      </c>
      <c r="T1569" s="148">
        <f>S1569*H1569</f>
        <v>0</v>
      </c>
      <c r="AR1569" s="149" t="s">
        <v>695</v>
      </c>
      <c r="AT1569" s="149" t="s">
        <v>1347</v>
      </c>
      <c r="AU1569" s="149" t="s">
        <v>86</v>
      </c>
      <c r="AY1569" s="17" t="s">
        <v>350</v>
      </c>
      <c r="BE1569" s="150">
        <f>IF(N1569="základní",J1569,0)</f>
        <v>0</v>
      </c>
      <c r="BF1569" s="150">
        <f>IF(N1569="snížená",J1569,0)</f>
        <v>0</v>
      </c>
      <c r="BG1569" s="150">
        <f>IF(N1569="zákl. přenesená",J1569,0)</f>
        <v>0</v>
      </c>
      <c r="BH1569" s="150">
        <f>IF(N1569="sníž. přenesená",J1569,0)</f>
        <v>0</v>
      </c>
      <c r="BI1569" s="150">
        <f>IF(N1569="nulová",J1569,0)</f>
        <v>0</v>
      </c>
      <c r="BJ1569" s="17" t="s">
        <v>84</v>
      </c>
      <c r="BK1569" s="150">
        <f>ROUND(I1569*H1569,2)</f>
        <v>0</v>
      </c>
      <c r="BL1569" s="17" t="s">
        <v>530</v>
      </c>
      <c r="BM1569" s="149" t="s">
        <v>2853</v>
      </c>
    </row>
    <row r="1570" spans="2:65" s="1" customFormat="1" ht="10.199999999999999">
      <c r="B1570" s="32"/>
      <c r="D1570" s="151" t="s">
        <v>359</v>
      </c>
      <c r="F1570" s="152" t="s">
        <v>2852</v>
      </c>
      <c r="I1570" s="153"/>
      <c r="L1570" s="32"/>
      <c r="M1570" s="154"/>
      <c r="T1570" s="56"/>
      <c r="AT1570" s="17" t="s">
        <v>359</v>
      </c>
      <c r="AU1570" s="17" t="s">
        <v>86</v>
      </c>
    </row>
    <row r="1571" spans="2:65" s="14" customFormat="1" ht="10.199999999999999">
      <c r="B1571" s="169"/>
      <c r="D1571" s="151" t="s">
        <v>361</v>
      </c>
      <c r="E1571" s="170" t="s">
        <v>1</v>
      </c>
      <c r="F1571" s="171" t="s">
        <v>1536</v>
      </c>
      <c r="H1571" s="170" t="s">
        <v>1</v>
      </c>
      <c r="I1571" s="172"/>
      <c r="L1571" s="169"/>
      <c r="M1571" s="173"/>
      <c r="T1571" s="174"/>
      <c r="AT1571" s="170" t="s">
        <v>361</v>
      </c>
      <c r="AU1571" s="170" t="s">
        <v>86</v>
      </c>
      <c r="AV1571" s="14" t="s">
        <v>84</v>
      </c>
      <c r="AW1571" s="14" t="s">
        <v>32</v>
      </c>
      <c r="AX1571" s="14" t="s">
        <v>76</v>
      </c>
      <c r="AY1571" s="170" t="s">
        <v>350</v>
      </c>
    </row>
    <row r="1572" spans="2:65" s="12" customFormat="1" ht="10.199999999999999">
      <c r="B1572" s="155"/>
      <c r="D1572" s="151" t="s">
        <v>361</v>
      </c>
      <c r="E1572" s="156" t="s">
        <v>1</v>
      </c>
      <c r="F1572" s="157" t="s">
        <v>2854</v>
      </c>
      <c r="H1572" s="158">
        <v>6.4029999999999996</v>
      </c>
      <c r="I1572" s="159"/>
      <c r="L1572" s="155"/>
      <c r="M1572" s="160"/>
      <c r="T1572" s="161"/>
      <c r="AT1572" s="156" t="s">
        <v>361</v>
      </c>
      <c r="AU1572" s="156" t="s">
        <v>86</v>
      </c>
      <c r="AV1572" s="12" t="s">
        <v>86</v>
      </c>
      <c r="AW1572" s="12" t="s">
        <v>32</v>
      </c>
      <c r="AX1572" s="12" t="s">
        <v>76</v>
      </c>
      <c r="AY1572" s="156" t="s">
        <v>350</v>
      </c>
    </row>
    <row r="1573" spans="2:65" s="12" customFormat="1" ht="10.199999999999999">
      <c r="B1573" s="155"/>
      <c r="D1573" s="151" t="s">
        <v>361</v>
      </c>
      <c r="E1573" s="156" t="s">
        <v>1</v>
      </c>
      <c r="F1573" s="157" t="s">
        <v>2855</v>
      </c>
      <c r="H1573" s="158">
        <v>5.4649999999999999</v>
      </c>
      <c r="I1573" s="159"/>
      <c r="L1573" s="155"/>
      <c r="M1573" s="160"/>
      <c r="T1573" s="161"/>
      <c r="AT1573" s="156" t="s">
        <v>361</v>
      </c>
      <c r="AU1573" s="156" t="s">
        <v>86</v>
      </c>
      <c r="AV1573" s="12" t="s">
        <v>86</v>
      </c>
      <c r="AW1573" s="12" t="s">
        <v>32</v>
      </c>
      <c r="AX1573" s="12" t="s">
        <v>76</v>
      </c>
      <c r="AY1573" s="156" t="s">
        <v>350</v>
      </c>
    </row>
    <row r="1574" spans="2:65" s="12" customFormat="1" ht="10.199999999999999">
      <c r="B1574" s="155"/>
      <c r="D1574" s="151" t="s">
        <v>361</v>
      </c>
      <c r="E1574" s="156" t="s">
        <v>1</v>
      </c>
      <c r="F1574" s="157" t="s">
        <v>2856</v>
      </c>
      <c r="H1574" s="158">
        <v>7.9560000000000004</v>
      </c>
      <c r="I1574" s="159"/>
      <c r="L1574" s="155"/>
      <c r="M1574" s="160"/>
      <c r="T1574" s="161"/>
      <c r="AT1574" s="156" t="s">
        <v>361</v>
      </c>
      <c r="AU1574" s="156" t="s">
        <v>86</v>
      </c>
      <c r="AV1574" s="12" t="s">
        <v>86</v>
      </c>
      <c r="AW1574" s="12" t="s">
        <v>32</v>
      </c>
      <c r="AX1574" s="12" t="s">
        <v>76</v>
      </c>
      <c r="AY1574" s="156" t="s">
        <v>350</v>
      </c>
    </row>
    <row r="1575" spans="2:65" s="14" customFormat="1" ht="10.199999999999999">
      <c r="B1575" s="169"/>
      <c r="D1575" s="151" t="s">
        <v>361</v>
      </c>
      <c r="E1575" s="170" t="s">
        <v>1</v>
      </c>
      <c r="F1575" s="171" t="s">
        <v>1524</v>
      </c>
      <c r="H1575" s="170" t="s">
        <v>1</v>
      </c>
      <c r="I1575" s="172"/>
      <c r="L1575" s="169"/>
      <c r="M1575" s="173"/>
      <c r="T1575" s="174"/>
      <c r="AT1575" s="170" t="s">
        <v>361</v>
      </c>
      <c r="AU1575" s="170" t="s">
        <v>86</v>
      </c>
      <c r="AV1575" s="14" t="s">
        <v>84</v>
      </c>
      <c r="AW1575" s="14" t="s">
        <v>32</v>
      </c>
      <c r="AX1575" s="14" t="s">
        <v>76</v>
      </c>
      <c r="AY1575" s="170" t="s">
        <v>350</v>
      </c>
    </row>
    <row r="1576" spans="2:65" s="12" customFormat="1" ht="10.199999999999999">
      <c r="B1576" s="155"/>
      <c r="D1576" s="151" t="s">
        <v>361</v>
      </c>
      <c r="E1576" s="156" t="s">
        <v>1</v>
      </c>
      <c r="F1576" s="157" t="s">
        <v>2857</v>
      </c>
      <c r="H1576" s="158">
        <v>1.9650000000000001</v>
      </c>
      <c r="I1576" s="159"/>
      <c r="L1576" s="155"/>
      <c r="M1576" s="160"/>
      <c r="T1576" s="161"/>
      <c r="AT1576" s="156" t="s">
        <v>361</v>
      </c>
      <c r="AU1576" s="156" t="s">
        <v>86</v>
      </c>
      <c r="AV1576" s="12" t="s">
        <v>86</v>
      </c>
      <c r="AW1576" s="12" t="s">
        <v>32</v>
      </c>
      <c r="AX1576" s="12" t="s">
        <v>76</v>
      </c>
      <c r="AY1576" s="156" t="s">
        <v>350</v>
      </c>
    </row>
    <row r="1577" spans="2:65" s="12" customFormat="1" ht="10.199999999999999">
      <c r="B1577" s="155"/>
      <c r="D1577" s="151" t="s">
        <v>361</v>
      </c>
      <c r="E1577" s="156" t="s">
        <v>1</v>
      </c>
      <c r="F1577" s="157" t="s">
        <v>2858</v>
      </c>
      <c r="H1577" s="158">
        <v>1.9650000000000001</v>
      </c>
      <c r="I1577" s="159"/>
      <c r="L1577" s="155"/>
      <c r="M1577" s="160"/>
      <c r="T1577" s="161"/>
      <c r="AT1577" s="156" t="s">
        <v>361</v>
      </c>
      <c r="AU1577" s="156" t="s">
        <v>86</v>
      </c>
      <c r="AV1577" s="12" t="s">
        <v>86</v>
      </c>
      <c r="AW1577" s="12" t="s">
        <v>32</v>
      </c>
      <c r="AX1577" s="12" t="s">
        <v>76</v>
      </c>
      <c r="AY1577" s="156" t="s">
        <v>350</v>
      </c>
    </row>
    <row r="1578" spans="2:65" s="12" customFormat="1" ht="10.199999999999999">
      <c r="B1578" s="155"/>
      <c r="D1578" s="151" t="s">
        <v>361</v>
      </c>
      <c r="E1578" s="156" t="s">
        <v>1</v>
      </c>
      <c r="F1578" s="157" t="s">
        <v>2859</v>
      </c>
      <c r="H1578" s="158">
        <v>2.62</v>
      </c>
      <c r="I1578" s="159"/>
      <c r="L1578" s="155"/>
      <c r="M1578" s="160"/>
      <c r="T1578" s="161"/>
      <c r="AT1578" s="156" t="s">
        <v>361</v>
      </c>
      <c r="AU1578" s="156" t="s">
        <v>86</v>
      </c>
      <c r="AV1578" s="12" t="s">
        <v>86</v>
      </c>
      <c r="AW1578" s="12" t="s">
        <v>32</v>
      </c>
      <c r="AX1578" s="12" t="s">
        <v>76</v>
      </c>
      <c r="AY1578" s="156" t="s">
        <v>350</v>
      </c>
    </row>
    <row r="1579" spans="2:65" s="13" customFormat="1" ht="10.199999999999999">
      <c r="B1579" s="162"/>
      <c r="D1579" s="151" t="s">
        <v>361</v>
      </c>
      <c r="E1579" s="163" t="s">
        <v>1258</v>
      </c>
      <c r="F1579" s="164" t="s">
        <v>364</v>
      </c>
      <c r="H1579" s="165">
        <v>26.373999999999999</v>
      </c>
      <c r="I1579" s="166"/>
      <c r="L1579" s="162"/>
      <c r="M1579" s="167"/>
      <c r="T1579" s="168"/>
      <c r="AT1579" s="163" t="s">
        <v>361</v>
      </c>
      <c r="AU1579" s="163" t="s">
        <v>86</v>
      </c>
      <c r="AV1579" s="13" t="s">
        <v>357</v>
      </c>
      <c r="AW1579" s="13" t="s">
        <v>32</v>
      </c>
      <c r="AX1579" s="13" t="s">
        <v>84</v>
      </c>
      <c r="AY1579" s="163" t="s">
        <v>350</v>
      </c>
    </row>
    <row r="1580" spans="2:65" s="1" customFormat="1" ht="33" customHeight="1">
      <c r="B1580" s="32"/>
      <c r="C1580" s="138" t="s">
        <v>2860</v>
      </c>
      <c r="D1580" s="138" t="s">
        <v>352</v>
      </c>
      <c r="E1580" s="139" t="s">
        <v>2861</v>
      </c>
      <c r="F1580" s="140" t="s">
        <v>2862</v>
      </c>
      <c r="G1580" s="141" t="s">
        <v>355</v>
      </c>
      <c r="H1580" s="142">
        <v>32.450000000000003</v>
      </c>
      <c r="I1580" s="143"/>
      <c r="J1580" s="144">
        <f>ROUND(I1580*H1580,2)</f>
        <v>0</v>
      </c>
      <c r="K1580" s="140" t="s">
        <v>356</v>
      </c>
      <c r="L1580" s="32"/>
      <c r="M1580" s="145" t="s">
        <v>1</v>
      </c>
      <c r="N1580" s="146" t="s">
        <v>41</v>
      </c>
      <c r="P1580" s="147">
        <f>O1580*H1580</f>
        <v>0</v>
      </c>
      <c r="Q1580" s="147">
        <v>0</v>
      </c>
      <c r="R1580" s="147">
        <f>Q1580*H1580</f>
        <v>0</v>
      </c>
      <c r="S1580" s="147">
        <v>0</v>
      </c>
      <c r="T1580" s="148">
        <f>S1580*H1580</f>
        <v>0</v>
      </c>
      <c r="AR1580" s="149" t="s">
        <v>530</v>
      </c>
      <c r="AT1580" s="149" t="s">
        <v>352</v>
      </c>
      <c r="AU1580" s="149" t="s">
        <v>86</v>
      </c>
      <c r="AY1580" s="17" t="s">
        <v>350</v>
      </c>
      <c r="BE1580" s="150">
        <f>IF(N1580="základní",J1580,0)</f>
        <v>0</v>
      </c>
      <c r="BF1580" s="150">
        <f>IF(N1580="snížená",J1580,0)</f>
        <v>0</v>
      </c>
      <c r="BG1580" s="150">
        <f>IF(N1580="zákl. přenesená",J1580,0)</f>
        <v>0</v>
      </c>
      <c r="BH1580" s="150">
        <f>IF(N1580="sníž. přenesená",J1580,0)</f>
        <v>0</v>
      </c>
      <c r="BI1580" s="150">
        <f>IF(N1580="nulová",J1580,0)</f>
        <v>0</v>
      </c>
      <c r="BJ1580" s="17" t="s">
        <v>84</v>
      </c>
      <c r="BK1580" s="150">
        <f>ROUND(I1580*H1580,2)</f>
        <v>0</v>
      </c>
      <c r="BL1580" s="17" t="s">
        <v>530</v>
      </c>
      <c r="BM1580" s="149" t="s">
        <v>2863</v>
      </c>
    </row>
    <row r="1581" spans="2:65" s="1" customFormat="1" ht="19.2">
      <c r="B1581" s="32"/>
      <c r="D1581" s="151" t="s">
        <v>359</v>
      </c>
      <c r="F1581" s="152" t="s">
        <v>2864</v>
      </c>
      <c r="I1581" s="153"/>
      <c r="L1581" s="32"/>
      <c r="M1581" s="154"/>
      <c r="T1581" s="56"/>
      <c r="AT1581" s="17" t="s">
        <v>359</v>
      </c>
      <c r="AU1581" s="17" t="s">
        <v>86</v>
      </c>
    </row>
    <row r="1582" spans="2:65" s="12" customFormat="1" ht="20.399999999999999">
      <c r="B1582" s="155"/>
      <c r="D1582" s="151" t="s">
        <v>361</v>
      </c>
      <c r="E1582" s="156" t="s">
        <v>1</v>
      </c>
      <c r="F1582" s="157" t="s">
        <v>2612</v>
      </c>
      <c r="H1582" s="158">
        <v>32.450000000000003</v>
      </c>
      <c r="I1582" s="159"/>
      <c r="L1582" s="155"/>
      <c r="M1582" s="160"/>
      <c r="T1582" s="161"/>
      <c r="AT1582" s="156" t="s">
        <v>361</v>
      </c>
      <c r="AU1582" s="156" t="s">
        <v>86</v>
      </c>
      <c r="AV1582" s="12" t="s">
        <v>86</v>
      </c>
      <c r="AW1582" s="12" t="s">
        <v>32</v>
      </c>
      <c r="AX1582" s="12" t="s">
        <v>84</v>
      </c>
      <c r="AY1582" s="156" t="s">
        <v>350</v>
      </c>
    </row>
    <row r="1583" spans="2:65" s="1" customFormat="1" ht="21.75" customHeight="1">
      <c r="B1583" s="32"/>
      <c r="C1583" s="187" t="s">
        <v>2865</v>
      </c>
      <c r="D1583" s="187" t="s">
        <v>1347</v>
      </c>
      <c r="E1583" s="188" t="s">
        <v>2866</v>
      </c>
      <c r="F1583" s="189" t="s">
        <v>2867</v>
      </c>
      <c r="G1583" s="190" t="s">
        <v>374</v>
      </c>
      <c r="H1583" s="191">
        <v>0.97399999999999998</v>
      </c>
      <c r="I1583" s="192"/>
      <c r="J1583" s="193">
        <f>ROUND(I1583*H1583,2)</f>
        <v>0</v>
      </c>
      <c r="K1583" s="189" t="s">
        <v>356</v>
      </c>
      <c r="L1583" s="194"/>
      <c r="M1583" s="195" t="s">
        <v>1</v>
      </c>
      <c r="N1583" s="196" t="s">
        <v>41</v>
      </c>
      <c r="P1583" s="147">
        <f>O1583*H1583</f>
        <v>0</v>
      </c>
      <c r="Q1583" s="147">
        <v>0.55000000000000004</v>
      </c>
      <c r="R1583" s="147">
        <f>Q1583*H1583</f>
        <v>0.53570000000000007</v>
      </c>
      <c r="S1583" s="147">
        <v>0</v>
      </c>
      <c r="T1583" s="148">
        <f>S1583*H1583</f>
        <v>0</v>
      </c>
      <c r="AR1583" s="149" t="s">
        <v>695</v>
      </c>
      <c r="AT1583" s="149" t="s">
        <v>1347</v>
      </c>
      <c r="AU1583" s="149" t="s">
        <v>86</v>
      </c>
      <c r="AY1583" s="17" t="s">
        <v>350</v>
      </c>
      <c r="BE1583" s="150">
        <f>IF(N1583="základní",J1583,0)</f>
        <v>0</v>
      </c>
      <c r="BF1583" s="150">
        <f>IF(N1583="snížená",J1583,0)</f>
        <v>0</v>
      </c>
      <c r="BG1583" s="150">
        <f>IF(N1583="zákl. přenesená",J1583,0)</f>
        <v>0</v>
      </c>
      <c r="BH1583" s="150">
        <f>IF(N1583="sníž. přenesená",J1583,0)</f>
        <v>0</v>
      </c>
      <c r="BI1583" s="150">
        <f>IF(N1583="nulová",J1583,0)</f>
        <v>0</v>
      </c>
      <c r="BJ1583" s="17" t="s">
        <v>84</v>
      </c>
      <c r="BK1583" s="150">
        <f>ROUND(I1583*H1583,2)</f>
        <v>0</v>
      </c>
      <c r="BL1583" s="17" t="s">
        <v>530</v>
      </c>
      <c r="BM1583" s="149" t="s">
        <v>2868</v>
      </c>
    </row>
    <row r="1584" spans="2:65" s="1" customFormat="1" ht="10.199999999999999">
      <c r="B1584" s="32"/>
      <c r="D1584" s="151" t="s">
        <v>359</v>
      </c>
      <c r="F1584" s="152" t="s">
        <v>2867</v>
      </c>
      <c r="I1584" s="153"/>
      <c r="L1584" s="32"/>
      <c r="M1584" s="154"/>
      <c r="T1584" s="56"/>
      <c r="AT1584" s="17" t="s">
        <v>359</v>
      </c>
      <c r="AU1584" s="17" t="s">
        <v>86</v>
      </c>
    </row>
    <row r="1585" spans="2:65" s="12" customFormat="1" ht="20.399999999999999">
      <c r="B1585" s="155"/>
      <c r="D1585" s="151" t="s">
        <v>361</v>
      </c>
      <c r="E1585" s="156" t="s">
        <v>1098</v>
      </c>
      <c r="F1585" s="157" t="s">
        <v>2869</v>
      </c>
      <c r="H1585" s="158">
        <v>0.97399999999999998</v>
      </c>
      <c r="I1585" s="159"/>
      <c r="L1585" s="155"/>
      <c r="M1585" s="160"/>
      <c r="T1585" s="161"/>
      <c r="AT1585" s="156" t="s">
        <v>361</v>
      </c>
      <c r="AU1585" s="156" t="s">
        <v>86</v>
      </c>
      <c r="AV1585" s="12" t="s">
        <v>86</v>
      </c>
      <c r="AW1585" s="12" t="s">
        <v>32</v>
      </c>
      <c r="AX1585" s="12" t="s">
        <v>84</v>
      </c>
      <c r="AY1585" s="156" t="s">
        <v>350</v>
      </c>
    </row>
    <row r="1586" spans="2:65" s="1" customFormat="1" ht="24.15" customHeight="1">
      <c r="B1586" s="32"/>
      <c r="C1586" s="138" t="s">
        <v>2870</v>
      </c>
      <c r="D1586" s="138" t="s">
        <v>352</v>
      </c>
      <c r="E1586" s="139" t="s">
        <v>2871</v>
      </c>
      <c r="F1586" s="140" t="s">
        <v>2872</v>
      </c>
      <c r="G1586" s="141" t="s">
        <v>355</v>
      </c>
      <c r="H1586" s="142">
        <v>1467.4069999999999</v>
      </c>
      <c r="I1586" s="143"/>
      <c r="J1586" s="144">
        <f>ROUND(I1586*H1586,2)</f>
        <v>0</v>
      </c>
      <c r="K1586" s="140" t="s">
        <v>356</v>
      </c>
      <c r="L1586" s="32"/>
      <c r="M1586" s="145" t="s">
        <v>1</v>
      </c>
      <c r="N1586" s="146" t="s">
        <v>41</v>
      </c>
      <c r="P1586" s="147">
        <f>O1586*H1586</f>
        <v>0</v>
      </c>
      <c r="Q1586" s="147">
        <v>0</v>
      </c>
      <c r="R1586" s="147">
        <f>Q1586*H1586</f>
        <v>0</v>
      </c>
      <c r="S1586" s="147">
        <v>0</v>
      </c>
      <c r="T1586" s="148">
        <f>S1586*H1586</f>
        <v>0</v>
      </c>
      <c r="AR1586" s="149" t="s">
        <v>530</v>
      </c>
      <c r="AT1586" s="149" t="s">
        <v>352</v>
      </c>
      <c r="AU1586" s="149" t="s">
        <v>86</v>
      </c>
      <c r="AY1586" s="17" t="s">
        <v>350</v>
      </c>
      <c r="BE1586" s="150">
        <f>IF(N1586="základní",J1586,0)</f>
        <v>0</v>
      </c>
      <c r="BF1586" s="150">
        <f>IF(N1586="snížená",J1586,0)</f>
        <v>0</v>
      </c>
      <c r="BG1586" s="150">
        <f>IF(N1586="zákl. přenesená",J1586,0)</f>
        <v>0</v>
      </c>
      <c r="BH1586" s="150">
        <f>IF(N1586="sníž. přenesená",J1586,0)</f>
        <v>0</v>
      </c>
      <c r="BI1586" s="150">
        <f>IF(N1586="nulová",J1586,0)</f>
        <v>0</v>
      </c>
      <c r="BJ1586" s="17" t="s">
        <v>84</v>
      </c>
      <c r="BK1586" s="150">
        <f>ROUND(I1586*H1586,2)</f>
        <v>0</v>
      </c>
      <c r="BL1586" s="17" t="s">
        <v>530</v>
      </c>
      <c r="BM1586" s="149" t="s">
        <v>2873</v>
      </c>
    </row>
    <row r="1587" spans="2:65" s="1" customFormat="1" ht="19.2">
      <c r="B1587" s="32"/>
      <c r="D1587" s="151" t="s">
        <v>359</v>
      </c>
      <c r="F1587" s="152" t="s">
        <v>2874</v>
      </c>
      <c r="I1587" s="153"/>
      <c r="L1587" s="32"/>
      <c r="M1587" s="154"/>
      <c r="T1587" s="56"/>
      <c r="AT1587" s="17" t="s">
        <v>359</v>
      </c>
      <c r="AU1587" s="17" t="s">
        <v>86</v>
      </c>
    </row>
    <row r="1588" spans="2:65" s="12" customFormat="1" ht="20.399999999999999">
      <c r="B1588" s="155"/>
      <c r="D1588" s="151" t="s">
        <v>361</v>
      </c>
      <c r="E1588" s="156" t="s">
        <v>1</v>
      </c>
      <c r="F1588" s="157" t="s">
        <v>2610</v>
      </c>
      <c r="H1588" s="158">
        <v>47.173000000000002</v>
      </c>
      <c r="I1588" s="159"/>
      <c r="L1588" s="155"/>
      <c r="M1588" s="160"/>
      <c r="T1588" s="161"/>
      <c r="AT1588" s="156" t="s">
        <v>361</v>
      </c>
      <c r="AU1588" s="156" t="s">
        <v>86</v>
      </c>
      <c r="AV1588" s="12" t="s">
        <v>86</v>
      </c>
      <c r="AW1588" s="12" t="s">
        <v>32</v>
      </c>
      <c r="AX1588" s="12" t="s">
        <v>76</v>
      </c>
      <c r="AY1588" s="156" t="s">
        <v>350</v>
      </c>
    </row>
    <row r="1589" spans="2:65" s="12" customFormat="1" ht="20.399999999999999">
      <c r="B1589" s="155"/>
      <c r="D1589" s="151" t="s">
        <v>361</v>
      </c>
      <c r="E1589" s="156" t="s">
        <v>1</v>
      </c>
      <c r="F1589" s="157" t="s">
        <v>2611</v>
      </c>
      <c r="H1589" s="158">
        <v>1387.7840000000001</v>
      </c>
      <c r="I1589" s="159"/>
      <c r="L1589" s="155"/>
      <c r="M1589" s="160"/>
      <c r="T1589" s="161"/>
      <c r="AT1589" s="156" t="s">
        <v>361</v>
      </c>
      <c r="AU1589" s="156" t="s">
        <v>86</v>
      </c>
      <c r="AV1589" s="12" t="s">
        <v>86</v>
      </c>
      <c r="AW1589" s="12" t="s">
        <v>32</v>
      </c>
      <c r="AX1589" s="12" t="s">
        <v>76</v>
      </c>
      <c r="AY1589" s="156" t="s">
        <v>350</v>
      </c>
    </row>
    <row r="1590" spans="2:65" s="12" customFormat="1" ht="20.399999999999999">
      <c r="B1590" s="155"/>
      <c r="D1590" s="151" t="s">
        <v>361</v>
      </c>
      <c r="E1590" s="156" t="s">
        <v>1</v>
      </c>
      <c r="F1590" s="157" t="s">
        <v>2612</v>
      </c>
      <c r="H1590" s="158">
        <v>32.450000000000003</v>
      </c>
      <c r="I1590" s="159"/>
      <c r="L1590" s="155"/>
      <c r="M1590" s="160"/>
      <c r="T1590" s="161"/>
      <c r="AT1590" s="156" t="s">
        <v>361</v>
      </c>
      <c r="AU1590" s="156" t="s">
        <v>86</v>
      </c>
      <c r="AV1590" s="12" t="s">
        <v>86</v>
      </c>
      <c r="AW1590" s="12" t="s">
        <v>32</v>
      </c>
      <c r="AX1590" s="12" t="s">
        <v>76</v>
      </c>
      <c r="AY1590" s="156" t="s">
        <v>350</v>
      </c>
    </row>
    <row r="1591" spans="2:65" s="13" customFormat="1" ht="10.199999999999999">
      <c r="B1591" s="162"/>
      <c r="D1591" s="151" t="s">
        <v>361</v>
      </c>
      <c r="E1591" s="163" t="s">
        <v>1</v>
      </c>
      <c r="F1591" s="164" t="s">
        <v>364</v>
      </c>
      <c r="H1591" s="165">
        <v>1467.4069999999999</v>
      </c>
      <c r="I1591" s="166"/>
      <c r="L1591" s="162"/>
      <c r="M1591" s="167"/>
      <c r="T1591" s="168"/>
      <c r="AT1591" s="163" t="s">
        <v>361</v>
      </c>
      <c r="AU1591" s="163" t="s">
        <v>86</v>
      </c>
      <c r="AV1591" s="13" t="s">
        <v>357</v>
      </c>
      <c r="AW1591" s="13" t="s">
        <v>32</v>
      </c>
      <c r="AX1591" s="13" t="s">
        <v>84</v>
      </c>
      <c r="AY1591" s="163" t="s">
        <v>350</v>
      </c>
    </row>
    <row r="1592" spans="2:65" s="1" customFormat="1" ht="16.5" customHeight="1">
      <c r="B1592" s="32"/>
      <c r="C1592" s="187" t="s">
        <v>2875</v>
      </c>
      <c r="D1592" s="187" t="s">
        <v>1347</v>
      </c>
      <c r="E1592" s="188" t="s">
        <v>2876</v>
      </c>
      <c r="F1592" s="189" t="s">
        <v>2877</v>
      </c>
      <c r="G1592" s="190" t="s">
        <v>374</v>
      </c>
      <c r="H1592" s="191">
        <v>22.963000000000001</v>
      </c>
      <c r="I1592" s="192"/>
      <c r="J1592" s="193">
        <f>ROUND(I1592*H1592,2)</f>
        <v>0</v>
      </c>
      <c r="K1592" s="189" t="s">
        <v>356</v>
      </c>
      <c r="L1592" s="194"/>
      <c r="M1592" s="195" t="s">
        <v>1</v>
      </c>
      <c r="N1592" s="196" t="s">
        <v>41</v>
      </c>
      <c r="P1592" s="147">
        <f>O1592*H1592</f>
        <v>0</v>
      </c>
      <c r="Q1592" s="147">
        <v>0.55000000000000004</v>
      </c>
      <c r="R1592" s="147">
        <f>Q1592*H1592</f>
        <v>12.629650000000002</v>
      </c>
      <c r="S1592" s="147">
        <v>0</v>
      </c>
      <c r="T1592" s="148">
        <f>S1592*H1592</f>
        <v>0</v>
      </c>
      <c r="AR1592" s="149" t="s">
        <v>695</v>
      </c>
      <c r="AT1592" s="149" t="s">
        <v>1347</v>
      </c>
      <c r="AU1592" s="149" t="s">
        <v>86</v>
      </c>
      <c r="AY1592" s="17" t="s">
        <v>350</v>
      </c>
      <c r="BE1592" s="150">
        <f>IF(N1592="základní",J1592,0)</f>
        <v>0</v>
      </c>
      <c r="BF1592" s="150">
        <f>IF(N1592="snížená",J1592,0)</f>
        <v>0</v>
      </c>
      <c r="BG1592" s="150">
        <f>IF(N1592="zákl. přenesená",J1592,0)</f>
        <v>0</v>
      </c>
      <c r="BH1592" s="150">
        <f>IF(N1592="sníž. přenesená",J1592,0)</f>
        <v>0</v>
      </c>
      <c r="BI1592" s="150">
        <f>IF(N1592="nulová",J1592,0)</f>
        <v>0</v>
      </c>
      <c r="BJ1592" s="17" t="s">
        <v>84</v>
      </c>
      <c r="BK1592" s="150">
        <f>ROUND(I1592*H1592,2)</f>
        <v>0</v>
      </c>
      <c r="BL1592" s="17" t="s">
        <v>530</v>
      </c>
      <c r="BM1592" s="149" t="s">
        <v>2878</v>
      </c>
    </row>
    <row r="1593" spans="2:65" s="1" customFormat="1" ht="10.199999999999999">
      <c r="B1593" s="32"/>
      <c r="D1593" s="151" t="s">
        <v>359</v>
      </c>
      <c r="F1593" s="152" t="s">
        <v>2877</v>
      </c>
      <c r="I1593" s="153"/>
      <c r="L1593" s="32"/>
      <c r="M1593" s="154"/>
      <c r="T1593" s="56"/>
      <c r="AT1593" s="17" t="s">
        <v>359</v>
      </c>
      <c r="AU1593" s="17" t="s">
        <v>86</v>
      </c>
    </row>
    <row r="1594" spans="2:65" s="12" customFormat="1" ht="20.399999999999999">
      <c r="B1594" s="155"/>
      <c r="D1594" s="151" t="s">
        <v>361</v>
      </c>
      <c r="E1594" s="156" t="s">
        <v>1</v>
      </c>
      <c r="F1594" s="157" t="s">
        <v>2879</v>
      </c>
      <c r="H1594" s="158">
        <v>0.747</v>
      </c>
      <c r="I1594" s="159"/>
      <c r="L1594" s="155"/>
      <c r="M1594" s="160"/>
      <c r="T1594" s="161"/>
      <c r="AT1594" s="156" t="s">
        <v>361</v>
      </c>
      <c r="AU1594" s="156" t="s">
        <v>86</v>
      </c>
      <c r="AV1594" s="12" t="s">
        <v>86</v>
      </c>
      <c r="AW1594" s="12" t="s">
        <v>32</v>
      </c>
      <c r="AX1594" s="12" t="s">
        <v>76</v>
      </c>
      <c r="AY1594" s="156" t="s">
        <v>350</v>
      </c>
    </row>
    <row r="1595" spans="2:65" s="12" customFormat="1" ht="20.399999999999999">
      <c r="B1595" s="155"/>
      <c r="D1595" s="151" t="s">
        <v>361</v>
      </c>
      <c r="E1595" s="156" t="s">
        <v>1</v>
      </c>
      <c r="F1595" s="157" t="s">
        <v>2880</v>
      </c>
      <c r="H1595" s="158">
        <v>21.981999999999999</v>
      </c>
      <c r="I1595" s="159"/>
      <c r="L1595" s="155"/>
      <c r="M1595" s="160"/>
      <c r="T1595" s="161"/>
      <c r="AT1595" s="156" t="s">
        <v>361</v>
      </c>
      <c r="AU1595" s="156" t="s">
        <v>86</v>
      </c>
      <c r="AV1595" s="12" t="s">
        <v>86</v>
      </c>
      <c r="AW1595" s="12" t="s">
        <v>32</v>
      </c>
      <c r="AX1595" s="12" t="s">
        <v>76</v>
      </c>
      <c r="AY1595" s="156" t="s">
        <v>350</v>
      </c>
    </row>
    <row r="1596" spans="2:65" s="12" customFormat="1" ht="20.399999999999999">
      <c r="B1596" s="155"/>
      <c r="D1596" s="151" t="s">
        <v>361</v>
      </c>
      <c r="E1596" s="156" t="s">
        <v>1</v>
      </c>
      <c r="F1596" s="157" t="s">
        <v>2881</v>
      </c>
      <c r="H1596" s="158">
        <v>0.23400000000000001</v>
      </c>
      <c r="I1596" s="159"/>
      <c r="L1596" s="155"/>
      <c r="M1596" s="160"/>
      <c r="T1596" s="161"/>
      <c r="AT1596" s="156" t="s">
        <v>361</v>
      </c>
      <c r="AU1596" s="156" t="s">
        <v>86</v>
      </c>
      <c r="AV1596" s="12" t="s">
        <v>86</v>
      </c>
      <c r="AW1596" s="12" t="s">
        <v>32</v>
      </c>
      <c r="AX1596" s="12" t="s">
        <v>76</v>
      </c>
      <c r="AY1596" s="156" t="s">
        <v>350</v>
      </c>
    </row>
    <row r="1597" spans="2:65" s="13" customFormat="1" ht="10.199999999999999">
      <c r="B1597" s="162"/>
      <c r="D1597" s="151" t="s">
        <v>361</v>
      </c>
      <c r="E1597" s="163" t="s">
        <v>1113</v>
      </c>
      <c r="F1597" s="164" t="s">
        <v>364</v>
      </c>
      <c r="H1597" s="165">
        <v>22.963000000000001</v>
      </c>
      <c r="I1597" s="166"/>
      <c r="L1597" s="162"/>
      <c r="M1597" s="167"/>
      <c r="T1597" s="168"/>
      <c r="AT1597" s="163" t="s">
        <v>361</v>
      </c>
      <c r="AU1597" s="163" t="s">
        <v>86</v>
      </c>
      <c r="AV1597" s="13" t="s">
        <v>357</v>
      </c>
      <c r="AW1597" s="13" t="s">
        <v>32</v>
      </c>
      <c r="AX1597" s="13" t="s">
        <v>84</v>
      </c>
      <c r="AY1597" s="163" t="s">
        <v>350</v>
      </c>
    </row>
    <row r="1598" spans="2:65" s="1" customFormat="1" ht="16.5" customHeight="1">
      <c r="B1598" s="32"/>
      <c r="C1598" s="138" t="s">
        <v>2882</v>
      </c>
      <c r="D1598" s="138" t="s">
        <v>352</v>
      </c>
      <c r="E1598" s="139" t="s">
        <v>2883</v>
      </c>
      <c r="F1598" s="140" t="s">
        <v>2884</v>
      </c>
      <c r="G1598" s="141" t="s">
        <v>551</v>
      </c>
      <c r="H1598" s="142">
        <v>1791.7</v>
      </c>
      <c r="I1598" s="143"/>
      <c r="J1598" s="144">
        <f>ROUND(I1598*H1598,2)</f>
        <v>0</v>
      </c>
      <c r="K1598" s="140" t="s">
        <v>356</v>
      </c>
      <c r="L1598" s="32"/>
      <c r="M1598" s="145" t="s">
        <v>1</v>
      </c>
      <c r="N1598" s="146" t="s">
        <v>41</v>
      </c>
      <c r="P1598" s="147">
        <f>O1598*H1598</f>
        <v>0</v>
      </c>
      <c r="Q1598" s="147">
        <v>2.0000000000000002E-5</v>
      </c>
      <c r="R1598" s="147">
        <f>Q1598*H1598</f>
        <v>3.5834000000000005E-2</v>
      </c>
      <c r="S1598" s="147">
        <v>0</v>
      </c>
      <c r="T1598" s="148">
        <f>S1598*H1598</f>
        <v>0</v>
      </c>
      <c r="AR1598" s="149" t="s">
        <v>530</v>
      </c>
      <c r="AT1598" s="149" t="s">
        <v>352</v>
      </c>
      <c r="AU1598" s="149" t="s">
        <v>86</v>
      </c>
      <c r="AY1598" s="17" t="s">
        <v>350</v>
      </c>
      <c r="BE1598" s="150">
        <f>IF(N1598="základní",J1598,0)</f>
        <v>0</v>
      </c>
      <c r="BF1598" s="150">
        <f>IF(N1598="snížená",J1598,0)</f>
        <v>0</v>
      </c>
      <c r="BG1598" s="150">
        <f>IF(N1598="zákl. přenesená",J1598,0)</f>
        <v>0</v>
      </c>
      <c r="BH1598" s="150">
        <f>IF(N1598="sníž. přenesená",J1598,0)</f>
        <v>0</v>
      </c>
      <c r="BI1598" s="150">
        <f>IF(N1598="nulová",J1598,0)</f>
        <v>0</v>
      </c>
      <c r="BJ1598" s="17" t="s">
        <v>84</v>
      </c>
      <c r="BK1598" s="150">
        <f>ROUND(I1598*H1598,2)</f>
        <v>0</v>
      </c>
      <c r="BL1598" s="17" t="s">
        <v>530</v>
      </c>
      <c r="BM1598" s="149" t="s">
        <v>2885</v>
      </c>
    </row>
    <row r="1599" spans="2:65" s="1" customFormat="1" ht="19.2">
      <c r="B1599" s="32"/>
      <c r="D1599" s="151" t="s">
        <v>359</v>
      </c>
      <c r="F1599" s="152" t="s">
        <v>2886</v>
      </c>
      <c r="I1599" s="153"/>
      <c r="L1599" s="32"/>
      <c r="M1599" s="154"/>
      <c r="T1599" s="56"/>
      <c r="AT1599" s="17" t="s">
        <v>359</v>
      </c>
      <c r="AU1599" s="17" t="s">
        <v>86</v>
      </c>
    </row>
    <row r="1600" spans="2:65" s="12" customFormat="1" ht="10.199999999999999">
      <c r="B1600" s="155"/>
      <c r="D1600" s="151" t="s">
        <v>361</v>
      </c>
      <c r="E1600" s="156" t="s">
        <v>1</v>
      </c>
      <c r="F1600" s="157" t="s">
        <v>2887</v>
      </c>
      <c r="H1600" s="158">
        <v>54</v>
      </c>
      <c r="I1600" s="159"/>
      <c r="L1600" s="155"/>
      <c r="M1600" s="160"/>
      <c r="T1600" s="161"/>
      <c r="AT1600" s="156" t="s">
        <v>361</v>
      </c>
      <c r="AU1600" s="156" t="s">
        <v>86</v>
      </c>
      <c r="AV1600" s="12" t="s">
        <v>86</v>
      </c>
      <c r="AW1600" s="12" t="s">
        <v>32</v>
      </c>
      <c r="AX1600" s="12" t="s">
        <v>76</v>
      </c>
      <c r="AY1600" s="156" t="s">
        <v>350</v>
      </c>
    </row>
    <row r="1601" spans="2:65" s="12" customFormat="1" ht="10.199999999999999">
      <c r="B1601" s="155"/>
      <c r="D1601" s="151" t="s">
        <v>361</v>
      </c>
      <c r="E1601" s="156" t="s">
        <v>1</v>
      </c>
      <c r="F1601" s="157" t="s">
        <v>2888</v>
      </c>
      <c r="H1601" s="158">
        <v>1737.7</v>
      </c>
      <c r="I1601" s="159"/>
      <c r="L1601" s="155"/>
      <c r="M1601" s="160"/>
      <c r="T1601" s="161"/>
      <c r="AT1601" s="156" t="s">
        <v>361</v>
      </c>
      <c r="AU1601" s="156" t="s">
        <v>86</v>
      </c>
      <c r="AV1601" s="12" t="s">
        <v>86</v>
      </c>
      <c r="AW1601" s="12" t="s">
        <v>32</v>
      </c>
      <c r="AX1601" s="12" t="s">
        <v>76</v>
      </c>
      <c r="AY1601" s="156" t="s">
        <v>350</v>
      </c>
    </row>
    <row r="1602" spans="2:65" s="13" customFormat="1" ht="10.199999999999999">
      <c r="B1602" s="162"/>
      <c r="D1602" s="151" t="s">
        <v>361</v>
      </c>
      <c r="E1602" s="163" t="s">
        <v>1</v>
      </c>
      <c r="F1602" s="164" t="s">
        <v>364</v>
      </c>
      <c r="H1602" s="165">
        <v>1791.7</v>
      </c>
      <c r="I1602" s="166"/>
      <c r="L1602" s="162"/>
      <c r="M1602" s="167"/>
      <c r="T1602" s="168"/>
      <c r="AT1602" s="163" t="s">
        <v>361</v>
      </c>
      <c r="AU1602" s="163" t="s">
        <v>86</v>
      </c>
      <c r="AV1602" s="13" t="s">
        <v>357</v>
      </c>
      <c r="AW1602" s="13" t="s">
        <v>32</v>
      </c>
      <c r="AX1602" s="13" t="s">
        <v>84</v>
      </c>
      <c r="AY1602" s="163" t="s">
        <v>350</v>
      </c>
    </row>
    <row r="1603" spans="2:65" s="1" customFormat="1" ht="16.5" customHeight="1">
      <c r="B1603" s="32"/>
      <c r="C1603" s="187" t="s">
        <v>2889</v>
      </c>
      <c r="D1603" s="187" t="s">
        <v>1347</v>
      </c>
      <c r="E1603" s="188" t="s">
        <v>2876</v>
      </c>
      <c r="F1603" s="189" t="s">
        <v>2877</v>
      </c>
      <c r="G1603" s="190" t="s">
        <v>374</v>
      </c>
      <c r="H1603" s="191">
        <v>4.3</v>
      </c>
      <c r="I1603" s="192"/>
      <c r="J1603" s="193">
        <f>ROUND(I1603*H1603,2)</f>
        <v>0</v>
      </c>
      <c r="K1603" s="189" t="s">
        <v>356</v>
      </c>
      <c r="L1603" s="194"/>
      <c r="M1603" s="195" t="s">
        <v>1</v>
      </c>
      <c r="N1603" s="196" t="s">
        <v>41</v>
      </c>
      <c r="P1603" s="147">
        <f>O1603*H1603</f>
        <v>0</v>
      </c>
      <c r="Q1603" s="147">
        <v>0.55000000000000004</v>
      </c>
      <c r="R1603" s="147">
        <f>Q1603*H1603</f>
        <v>2.3650000000000002</v>
      </c>
      <c r="S1603" s="147">
        <v>0</v>
      </c>
      <c r="T1603" s="148">
        <f>S1603*H1603</f>
        <v>0</v>
      </c>
      <c r="AR1603" s="149" t="s">
        <v>695</v>
      </c>
      <c r="AT1603" s="149" t="s">
        <v>1347</v>
      </c>
      <c r="AU1603" s="149" t="s">
        <v>86</v>
      </c>
      <c r="AY1603" s="17" t="s">
        <v>350</v>
      </c>
      <c r="BE1603" s="150">
        <f>IF(N1603="základní",J1603,0)</f>
        <v>0</v>
      </c>
      <c r="BF1603" s="150">
        <f>IF(N1603="snížená",J1603,0)</f>
        <v>0</v>
      </c>
      <c r="BG1603" s="150">
        <f>IF(N1603="zákl. přenesená",J1603,0)</f>
        <v>0</v>
      </c>
      <c r="BH1603" s="150">
        <f>IF(N1603="sníž. přenesená",J1603,0)</f>
        <v>0</v>
      </c>
      <c r="BI1603" s="150">
        <f>IF(N1603="nulová",J1603,0)</f>
        <v>0</v>
      </c>
      <c r="BJ1603" s="17" t="s">
        <v>84</v>
      </c>
      <c r="BK1603" s="150">
        <f>ROUND(I1603*H1603,2)</f>
        <v>0</v>
      </c>
      <c r="BL1603" s="17" t="s">
        <v>530</v>
      </c>
      <c r="BM1603" s="149" t="s">
        <v>2890</v>
      </c>
    </row>
    <row r="1604" spans="2:65" s="1" customFormat="1" ht="10.199999999999999">
      <c r="B1604" s="32"/>
      <c r="D1604" s="151" t="s">
        <v>359</v>
      </c>
      <c r="F1604" s="152" t="s">
        <v>2877</v>
      </c>
      <c r="I1604" s="153"/>
      <c r="L1604" s="32"/>
      <c r="M1604" s="154"/>
      <c r="T1604" s="56"/>
      <c r="AT1604" s="17" t="s">
        <v>359</v>
      </c>
      <c r="AU1604" s="17" t="s">
        <v>86</v>
      </c>
    </row>
    <row r="1605" spans="2:65" s="12" customFormat="1" ht="10.199999999999999">
      <c r="B1605" s="155"/>
      <c r="D1605" s="151" t="s">
        <v>361</v>
      </c>
      <c r="E1605" s="156" t="s">
        <v>1</v>
      </c>
      <c r="F1605" s="157" t="s">
        <v>2891</v>
      </c>
      <c r="H1605" s="158">
        <v>0.13</v>
      </c>
      <c r="I1605" s="159"/>
      <c r="L1605" s="155"/>
      <c r="M1605" s="160"/>
      <c r="T1605" s="161"/>
      <c r="AT1605" s="156" t="s">
        <v>361</v>
      </c>
      <c r="AU1605" s="156" t="s">
        <v>86</v>
      </c>
      <c r="AV1605" s="12" t="s">
        <v>86</v>
      </c>
      <c r="AW1605" s="12" t="s">
        <v>32</v>
      </c>
      <c r="AX1605" s="12" t="s">
        <v>76</v>
      </c>
      <c r="AY1605" s="156" t="s">
        <v>350</v>
      </c>
    </row>
    <row r="1606" spans="2:65" s="12" customFormat="1" ht="10.199999999999999">
      <c r="B1606" s="155"/>
      <c r="D1606" s="151" t="s">
        <v>361</v>
      </c>
      <c r="E1606" s="156" t="s">
        <v>1</v>
      </c>
      <c r="F1606" s="157" t="s">
        <v>2892</v>
      </c>
      <c r="H1606" s="158">
        <v>4.17</v>
      </c>
      <c r="I1606" s="159"/>
      <c r="L1606" s="155"/>
      <c r="M1606" s="160"/>
      <c r="T1606" s="161"/>
      <c r="AT1606" s="156" t="s">
        <v>361</v>
      </c>
      <c r="AU1606" s="156" t="s">
        <v>86</v>
      </c>
      <c r="AV1606" s="12" t="s">
        <v>86</v>
      </c>
      <c r="AW1606" s="12" t="s">
        <v>32</v>
      </c>
      <c r="AX1606" s="12" t="s">
        <v>76</v>
      </c>
      <c r="AY1606" s="156" t="s">
        <v>350</v>
      </c>
    </row>
    <row r="1607" spans="2:65" s="13" customFormat="1" ht="10.199999999999999">
      <c r="B1607" s="162"/>
      <c r="D1607" s="151" t="s">
        <v>361</v>
      </c>
      <c r="E1607" s="163" t="s">
        <v>1115</v>
      </c>
      <c r="F1607" s="164" t="s">
        <v>364</v>
      </c>
      <c r="H1607" s="165">
        <v>4.3</v>
      </c>
      <c r="I1607" s="166"/>
      <c r="L1607" s="162"/>
      <c r="M1607" s="167"/>
      <c r="T1607" s="168"/>
      <c r="AT1607" s="163" t="s">
        <v>361</v>
      </c>
      <c r="AU1607" s="163" t="s">
        <v>86</v>
      </c>
      <c r="AV1607" s="13" t="s">
        <v>357</v>
      </c>
      <c r="AW1607" s="13" t="s">
        <v>32</v>
      </c>
      <c r="AX1607" s="13" t="s">
        <v>84</v>
      </c>
      <c r="AY1607" s="163" t="s">
        <v>350</v>
      </c>
    </row>
    <row r="1608" spans="2:65" s="1" customFormat="1" ht="24.15" customHeight="1">
      <c r="B1608" s="32"/>
      <c r="C1608" s="138" t="s">
        <v>2893</v>
      </c>
      <c r="D1608" s="138" t="s">
        <v>352</v>
      </c>
      <c r="E1608" s="139" t="s">
        <v>2894</v>
      </c>
      <c r="F1608" s="140" t="s">
        <v>2895</v>
      </c>
      <c r="G1608" s="141" t="s">
        <v>551</v>
      </c>
      <c r="H1608" s="142">
        <v>25.6</v>
      </c>
      <c r="I1608" s="143"/>
      <c r="J1608" s="144">
        <f>ROUND(I1608*H1608,2)</f>
        <v>0</v>
      </c>
      <c r="K1608" s="140" t="s">
        <v>356</v>
      </c>
      <c r="L1608" s="32"/>
      <c r="M1608" s="145" t="s">
        <v>1</v>
      </c>
      <c r="N1608" s="146" t="s">
        <v>41</v>
      </c>
      <c r="P1608" s="147">
        <f>O1608*H1608</f>
        <v>0</v>
      </c>
      <c r="Q1608" s="147">
        <v>0</v>
      </c>
      <c r="R1608" s="147">
        <f>Q1608*H1608</f>
        <v>0</v>
      </c>
      <c r="S1608" s="147">
        <v>0</v>
      </c>
      <c r="T1608" s="148">
        <f>S1608*H1608</f>
        <v>0</v>
      </c>
      <c r="AR1608" s="149" t="s">
        <v>530</v>
      </c>
      <c r="AT1608" s="149" t="s">
        <v>352</v>
      </c>
      <c r="AU1608" s="149" t="s">
        <v>86</v>
      </c>
      <c r="AY1608" s="17" t="s">
        <v>350</v>
      </c>
      <c r="BE1608" s="150">
        <f>IF(N1608="základní",J1608,0)</f>
        <v>0</v>
      </c>
      <c r="BF1608" s="150">
        <f>IF(N1608="snížená",J1608,0)</f>
        <v>0</v>
      </c>
      <c r="BG1608" s="150">
        <f>IF(N1608="zákl. přenesená",J1608,0)</f>
        <v>0</v>
      </c>
      <c r="BH1608" s="150">
        <f>IF(N1608="sníž. přenesená",J1608,0)</f>
        <v>0</v>
      </c>
      <c r="BI1608" s="150">
        <f>IF(N1608="nulová",J1608,0)</f>
        <v>0</v>
      </c>
      <c r="BJ1608" s="17" t="s">
        <v>84</v>
      </c>
      <c r="BK1608" s="150">
        <f>ROUND(I1608*H1608,2)</f>
        <v>0</v>
      </c>
      <c r="BL1608" s="17" t="s">
        <v>530</v>
      </c>
      <c r="BM1608" s="149" t="s">
        <v>2896</v>
      </c>
    </row>
    <row r="1609" spans="2:65" s="1" customFormat="1" ht="19.2">
      <c r="B1609" s="32"/>
      <c r="D1609" s="151" t="s">
        <v>359</v>
      </c>
      <c r="F1609" s="152" t="s">
        <v>2897</v>
      </c>
      <c r="I1609" s="153"/>
      <c r="L1609" s="32"/>
      <c r="M1609" s="154"/>
      <c r="T1609" s="56"/>
      <c r="AT1609" s="17" t="s">
        <v>359</v>
      </c>
      <c r="AU1609" s="17" t="s">
        <v>86</v>
      </c>
    </row>
    <row r="1610" spans="2:65" s="12" customFormat="1" ht="20.399999999999999">
      <c r="B1610" s="155"/>
      <c r="D1610" s="151" t="s">
        <v>361</v>
      </c>
      <c r="E1610" s="156" t="s">
        <v>1</v>
      </c>
      <c r="F1610" s="157" t="s">
        <v>2898</v>
      </c>
      <c r="H1610" s="158">
        <v>25.6</v>
      </c>
      <c r="I1610" s="159"/>
      <c r="L1610" s="155"/>
      <c r="M1610" s="160"/>
      <c r="T1610" s="161"/>
      <c r="AT1610" s="156" t="s">
        <v>361</v>
      </c>
      <c r="AU1610" s="156" t="s">
        <v>86</v>
      </c>
      <c r="AV1610" s="12" t="s">
        <v>86</v>
      </c>
      <c r="AW1610" s="12" t="s">
        <v>32</v>
      </c>
      <c r="AX1610" s="12" t="s">
        <v>84</v>
      </c>
      <c r="AY1610" s="156" t="s">
        <v>350</v>
      </c>
    </row>
    <row r="1611" spans="2:65" s="1" customFormat="1" ht="21.75" customHeight="1">
      <c r="B1611" s="32"/>
      <c r="C1611" s="187" t="s">
        <v>2899</v>
      </c>
      <c r="D1611" s="187" t="s">
        <v>1347</v>
      </c>
      <c r="E1611" s="188" t="s">
        <v>2731</v>
      </c>
      <c r="F1611" s="189" t="s">
        <v>2732</v>
      </c>
      <c r="G1611" s="190" t="s">
        <v>374</v>
      </c>
      <c r="H1611" s="191">
        <v>0.502</v>
      </c>
      <c r="I1611" s="192"/>
      <c r="J1611" s="193">
        <f>ROUND(I1611*H1611,2)</f>
        <v>0</v>
      </c>
      <c r="K1611" s="189" t="s">
        <v>356</v>
      </c>
      <c r="L1611" s="194"/>
      <c r="M1611" s="195" t="s">
        <v>1</v>
      </c>
      <c r="N1611" s="196" t="s">
        <v>41</v>
      </c>
      <c r="P1611" s="147">
        <f>O1611*H1611</f>
        <v>0</v>
      </c>
      <c r="Q1611" s="147">
        <v>0.55000000000000004</v>
      </c>
      <c r="R1611" s="147">
        <f>Q1611*H1611</f>
        <v>0.27610000000000001</v>
      </c>
      <c r="S1611" s="147">
        <v>0</v>
      </c>
      <c r="T1611" s="148">
        <f>S1611*H1611</f>
        <v>0</v>
      </c>
      <c r="AR1611" s="149" t="s">
        <v>695</v>
      </c>
      <c r="AT1611" s="149" t="s">
        <v>1347</v>
      </c>
      <c r="AU1611" s="149" t="s">
        <v>86</v>
      </c>
      <c r="AY1611" s="17" t="s">
        <v>350</v>
      </c>
      <c r="BE1611" s="150">
        <f>IF(N1611="základní",J1611,0)</f>
        <v>0</v>
      </c>
      <c r="BF1611" s="150">
        <f>IF(N1611="snížená",J1611,0)</f>
        <v>0</v>
      </c>
      <c r="BG1611" s="150">
        <f>IF(N1611="zákl. přenesená",J1611,0)</f>
        <v>0</v>
      </c>
      <c r="BH1611" s="150">
        <f>IF(N1611="sníž. přenesená",J1611,0)</f>
        <v>0</v>
      </c>
      <c r="BI1611" s="150">
        <f>IF(N1611="nulová",J1611,0)</f>
        <v>0</v>
      </c>
      <c r="BJ1611" s="17" t="s">
        <v>84</v>
      </c>
      <c r="BK1611" s="150">
        <f>ROUND(I1611*H1611,2)</f>
        <v>0</v>
      </c>
      <c r="BL1611" s="17" t="s">
        <v>530</v>
      </c>
      <c r="BM1611" s="149" t="s">
        <v>2900</v>
      </c>
    </row>
    <row r="1612" spans="2:65" s="1" customFormat="1" ht="10.199999999999999">
      <c r="B1612" s="32"/>
      <c r="D1612" s="151" t="s">
        <v>359</v>
      </c>
      <c r="F1612" s="152" t="s">
        <v>2732</v>
      </c>
      <c r="I1612" s="153"/>
      <c r="L1612" s="32"/>
      <c r="M1612" s="154"/>
      <c r="T1612" s="56"/>
      <c r="AT1612" s="17" t="s">
        <v>359</v>
      </c>
      <c r="AU1612" s="17" t="s">
        <v>86</v>
      </c>
    </row>
    <row r="1613" spans="2:65" s="12" customFormat="1" ht="20.399999999999999">
      <c r="B1613" s="155"/>
      <c r="D1613" s="151" t="s">
        <v>361</v>
      </c>
      <c r="E1613" s="156" t="s">
        <v>1266</v>
      </c>
      <c r="F1613" s="157" t="s">
        <v>2901</v>
      </c>
      <c r="H1613" s="158">
        <v>0.502</v>
      </c>
      <c r="I1613" s="159"/>
      <c r="L1613" s="155"/>
      <c r="M1613" s="160"/>
      <c r="T1613" s="161"/>
      <c r="AT1613" s="156" t="s">
        <v>361</v>
      </c>
      <c r="AU1613" s="156" t="s">
        <v>86</v>
      </c>
      <c r="AV1613" s="12" t="s">
        <v>86</v>
      </c>
      <c r="AW1613" s="12" t="s">
        <v>32</v>
      </c>
      <c r="AX1613" s="12" t="s">
        <v>84</v>
      </c>
      <c r="AY1613" s="156" t="s">
        <v>350</v>
      </c>
    </row>
    <row r="1614" spans="2:65" s="1" customFormat="1" ht="24.15" customHeight="1">
      <c r="B1614" s="32"/>
      <c r="C1614" s="138" t="s">
        <v>2902</v>
      </c>
      <c r="D1614" s="138" t="s">
        <v>352</v>
      </c>
      <c r="E1614" s="139" t="s">
        <v>2903</v>
      </c>
      <c r="F1614" s="140" t="s">
        <v>2904</v>
      </c>
      <c r="G1614" s="141" t="s">
        <v>374</v>
      </c>
      <c r="H1614" s="142">
        <v>189.74799999999999</v>
      </c>
      <c r="I1614" s="143"/>
      <c r="J1614" s="144">
        <f>ROUND(I1614*H1614,2)</f>
        <v>0</v>
      </c>
      <c r="K1614" s="140" t="s">
        <v>356</v>
      </c>
      <c r="L1614" s="32"/>
      <c r="M1614" s="145" t="s">
        <v>1</v>
      </c>
      <c r="N1614" s="146" t="s">
        <v>41</v>
      </c>
      <c r="P1614" s="147">
        <f>O1614*H1614</f>
        <v>0</v>
      </c>
      <c r="Q1614" s="147">
        <v>2.3369999999999998E-2</v>
      </c>
      <c r="R1614" s="147">
        <f>Q1614*H1614</f>
        <v>4.4344107599999996</v>
      </c>
      <c r="S1614" s="147">
        <v>0</v>
      </c>
      <c r="T1614" s="148">
        <f>S1614*H1614</f>
        <v>0</v>
      </c>
      <c r="AR1614" s="149" t="s">
        <v>530</v>
      </c>
      <c r="AT1614" s="149" t="s">
        <v>352</v>
      </c>
      <c r="AU1614" s="149" t="s">
        <v>86</v>
      </c>
      <c r="AY1614" s="17" t="s">
        <v>350</v>
      </c>
      <c r="BE1614" s="150">
        <f>IF(N1614="základní",J1614,0)</f>
        <v>0</v>
      </c>
      <c r="BF1614" s="150">
        <f>IF(N1614="snížená",J1614,0)</f>
        <v>0</v>
      </c>
      <c r="BG1614" s="150">
        <f>IF(N1614="zákl. přenesená",J1614,0)</f>
        <v>0</v>
      </c>
      <c r="BH1614" s="150">
        <f>IF(N1614="sníž. přenesená",J1614,0)</f>
        <v>0</v>
      </c>
      <c r="BI1614" s="150">
        <f>IF(N1614="nulová",J1614,0)</f>
        <v>0</v>
      </c>
      <c r="BJ1614" s="17" t="s">
        <v>84</v>
      </c>
      <c r="BK1614" s="150">
        <f>ROUND(I1614*H1614,2)</f>
        <v>0</v>
      </c>
      <c r="BL1614" s="17" t="s">
        <v>530</v>
      </c>
      <c r="BM1614" s="149" t="s">
        <v>2905</v>
      </c>
    </row>
    <row r="1615" spans="2:65" s="1" customFormat="1" ht="19.2">
      <c r="B1615" s="32"/>
      <c r="D1615" s="151" t="s">
        <v>359</v>
      </c>
      <c r="F1615" s="152" t="s">
        <v>2906</v>
      </c>
      <c r="I1615" s="153"/>
      <c r="L1615" s="32"/>
      <c r="M1615" s="154"/>
      <c r="T1615" s="56"/>
      <c r="AT1615" s="17" t="s">
        <v>359</v>
      </c>
      <c r="AU1615" s="17" t="s">
        <v>86</v>
      </c>
    </row>
    <row r="1616" spans="2:65" s="12" customFormat="1" ht="20.399999999999999">
      <c r="B1616" s="155"/>
      <c r="D1616" s="151" t="s">
        <v>361</v>
      </c>
      <c r="E1616" s="156" t="s">
        <v>1</v>
      </c>
      <c r="F1616" s="157" t="s">
        <v>2907</v>
      </c>
      <c r="H1616" s="158">
        <v>189.74799999999999</v>
      </c>
      <c r="I1616" s="159"/>
      <c r="L1616" s="155"/>
      <c r="M1616" s="160"/>
      <c r="T1616" s="161"/>
      <c r="AT1616" s="156" t="s">
        <v>361</v>
      </c>
      <c r="AU1616" s="156" t="s">
        <v>86</v>
      </c>
      <c r="AV1616" s="12" t="s">
        <v>86</v>
      </c>
      <c r="AW1616" s="12" t="s">
        <v>32</v>
      </c>
      <c r="AX1616" s="12" t="s">
        <v>84</v>
      </c>
      <c r="AY1616" s="156" t="s">
        <v>350</v>
      </c>
    </row>
    <row r="1617" spans="2:65" s="1" customFormat="1" ht="33" customHeight="1">
      <c r="B1617" s="32"/>
      <c r="C1617" s="138" t="s">
        <v>2908</v>
      </c>
      <c r="D1617" s="138" t="s">
        <v>352</v>
      </c>
      <c r="E1617" s="139" t="s">
        <v>2909</v>
      </c>
      <c r="F1617" s="140" t="s">
        <v>2910</v>
      </c>
      <c r="G1617" s="141" t="s">
        <v>355</v>
      </c>
      <c r="H1617" s="142">
        <v>246.81</v>
      </c>
      <c r="I1617" s="143"/>
      <c r="J1617" s="144">
        <f>ROUND(I1617*H1617,2)</f>
        <v>0</v>
      </c>
      <c r="K1617" s="140" t="s">
        <v>356</v>
      </c>
      <c r="L1617" s="32"/>
      <c r="M1617" s="145" t="s">
        <v>1</v>
      </c>
      <c r="N1617" s="146" t="s">
        <v>41</v>
      </c>
      <c r="P1617" s="147">
        <f>O1617*H1617</f>
        <v>0</v>
      </c>
      <c r="Q1617" s="147">
        <v>1.959E-2</v>
      </c>
      <c r="R1617" s="147">
        <f>Q1617*H1617</f>
        <v>4.8350078999999999</v>
      </c>
      <c r="S1617" s="147">
        <v>0</v>
      </c>
      <c r="T1617" s="148">
        <f>S1617*H1617</f>
        <v>0</v>
      </c>
      <c r="AR1617" s="149" t="s">
        <v>530</v>
      </c>
      <c r="AT1617" s="149" t="s">
        <v>352</v>
      </c>
      <c r="AU1617" s="149" t="s">
        <v>86</v>
      </c>
      <c r="AY1617" s="17" t="s">
        <v>350</v>
      </c>
      <c r="BE1617" s="150">
        <f>IF(N1617="základní",J1617,0)</f>
        <v>0</v>
      </c>
      <c r="BF1617" s="150">
        <f>IF(N1617="snížená",J1617,0)</f>
        <v>0</v>
      </c>
      <c r="BG1617" s="150">
        <f>IF(N1617="zákl. přenesená",J1617,0)</f>
        <v>0</v>
      </c>
      <c r="BH1617" s="150">
        <f>IF(N1617="sníž. přenesená",J1617,0)</f>
        <v>0</v>
      </c>
      <c r="BI1617" s="150">
        <f>IF(N1617="nulová",J1617,0)</f>
        <v>0</v>
      </c>
      <c r="BJ1617" s="17" t="s">
        <v>84</v>
      </c>
      <c r="BK1617" s="150">
        <f>ROUND(I1617*H1617,2)</f>
        <v>0</v>
      </c>
      <c r="BL1617" s="17" t="s">
        <v>530</v>
      </c>
      <c r="BM1617" s="149" t="s">
        <v>2911</v>
      </c>
    </row>
    <row r="1618" spans="2:65" s="1" customFormat="1" ht="19.2">
      <c r="B1618" s="32"/>
      <c r="D1618" s="151" t="s">
        <v>359</v>
      </c>
      <c r="F1618" s="152" t="s">
        <v>2912</v>
      </c>
      <c r="I1618" s="153"/>
      <c r="L1618" s="32"/>
      <c r="M1618" s="154"/>
      <c r="T1618" s="56"/>
      <c r="AT1618" s="17" t="s">
        <v>359</v>
      </c>
      <c r="AU1618" s="17" t="s">
        <v>86</v>
      </c>
    </row>
    <row r="1619" spans="2:65" s="12" customFormat="1" ht="10.199999999999999">
      <c r="B1619" s="155"/>
      <c r="D1619" s="151" t="s">
        <v>361</v>
      </c>
      <c r="E1619" s="156" t="s">
        <v>1</v>
      </c>
      <c r="F1619" s="157" t="s">
        <v>2498</v>
      </c>
      <c r="H1619" s="158">
        <v>246.81</v>
      </c>
      <c r="I1619" s="159"/>
      <c r="L1619" s="155"/>
      <c r="M1619" s="160"/>
      <c r="T1619" s="161"/>
      <c r="AT1619" s="156" t="s">
        <v>361</v>
      </c>
      <c r="AU1619" s="156" t="s">
        <v>86</v>
      </c>
      <c r="AV1619" s="12" t="s">
        <v>86</v>
      </c>
      <c r="AW1619" s="12" t="s">
        <v>32</v>
      </c>
      <c r="AX1619" s="12" t="s">
        <v>84</v>
      </c>
      <c r="AY1619" s="156" t="s">
        <v>350</v>
      </c>
    </row>
    <row r="1620" spans="2:65" s="1" customFormat="1" ht="24.15" customHeight="1">
      <c r="B1620" s="32"/>
      <c r="C1620" s="138" t="s">
        <v>2913</v>
      </c>
      <c r="D1620" s="138" t="s">
        <v>352</v>
      </c>
      <c r="E1620" s="139" t="s">
        <v>2914</v>
      </c>
      <c r="F1620" s="140" t="s">
        <v>2915</v>
      </c>
      <c r="G1620" s="141" t="s">
        <v>355</v>
      </c>
      <c r="H1620" s="142">
        <v>900.46</v>
      </c>
      <c r="I1620" s="143"/>
      <c r="J1620" s="144">
        <f>ROUND(I1620*H1620,2)</f>
        <v>0</v>
      </c>
      <c r="K1620" s="140" t="s">
        <v>356</v>
      </c>
      <c r="L1620" s="32"/>
      <c r="M1620" s="145" t="s">
        <v>1</v>
      </c>
      <c r="N1620" s="146" t="s">
        <v>41</v>
      </c>
      <c r="P1620" s="147">
        <f>O1620*H1620</f>
        <v>0</v>
      </c>
      <c r="Q1620" s="147">
        <v>0</v>
      </c>
      <c r="R1620" s="147">
        <f>Q1620*H1620</f>
        <v>0</v>
      </c>
      <c r="S1620" s="147">
        <v>0</v>
      </c>
      <c r="T1620" s="148">
        <f>S1620*H1620</f>
        <v>0</v>
      </c>
      <c r="AR1620" s="149" t="s">
        <v>530</v>
      </c>
      <c r="AT1620" s="149" t="s">
        <v>352</v>
      </c>
      <c r="AU1620" s="149" t="s">
        <v>86</v>
      </c>
      <c r="AY1620" s="17" t="s">
        <v>350</v>
      </c>
      <c r="BE1620" s="150">
        <f>IF(N1620="základní",J1620,0)</f>
        <v>0</v>
      </c>
      <c r="BF1620" s="150">
        <f>IF(N1620="snížená",J1620,0)</f>
        <v>0</v>
      </c>
      <c r="BG1620" s="150">
        <f>IF(N1620="zákl. přenesená",J1620,0)</f>
        <v>0</v>
      </c>
      <c r="BH1620" s="150">
        <f>IF(N1620="sníž. přenesená",J1620,0)</f>
        <v>0</v>
      </c>
      <c r="BI1620" s="150">
        <f>IF(N1620="nulová",J1620,0)</f>
        <v>0</v>
      </c>
      <c r="BJ1620" s="17" t="s">
        <v>84</v>
      </c>
      <c r="BK1620" s="150">
        <f>ROUND(I1620*H1620,2)</f>
        <v>0</v>
      </c>
      <c r="BL1620" s="17" t="s">
        <v>530</v>
      </c>
      <c r="BM1620" s="149" t="s">
        <v>2916</v>
      </c>
    </row>
    <row r="1621" spans="2:65" s="1" customFormat="1" ht="10.199999999999999">
      <c r="B1621" s="32"/>
      <c r="D1621" s="151" t="s">
        <v>359</v>
      </c>
      <c r="F1621" s="152" t="s">
        <v>2917</v>
      </c>
      <c r="I1621" s="153"/>
      <c r="L1621" s="32"/>
      <c r="M1621" s="154"/>
      <c r="T1621" s="56"/>
      <c r="AT1621" s="17" t="s">
        <v>359</v>
      </c>
      <c r="AU1621" s="17" t="s">
        <v>86</v>
      </c>
    </row>
    <row r="1622" spans="2:65" s="12" customFormat="1" ht="10.199999999999999">
      <c r="B1622" s="155"/>
      <c r="D1622" s="151" t="s">
        <v>361</v>
      </c>
      <c r="E1622" s="156" t="s">
        <v>1</v>
      </c>
      <c r="F1622" s="157" t="s">
        <v>2274</v>
      </c>
      <c r="H1622" s="158">
        <v>53.22</v>
      </c>
      <c r="I1622" s="159"/>
      <c r="L1622" s="155"/>
      <c r="M1622" s="160"/>
      <c r="T1622" s="161"/>
      <c r="AT1622" s="156" t="s">
        <v>361</v>
      </c>
      <c r="AU1622" s="156" t="s">
        <v>86</v>
      </c>
      <c r="AV1622" s="12" t="s">
        <v>86</v>
      </c>
      <c r="AW1622" s="12" t="s">
        <v>32</v>
      </c>
      <c r="AX1622" s="12" t="s">
        <v>76</v>
      </c>
      <c r="AY1622" s="156" t="s">
        <v>350</v>
      </c>
    </row>
    <row r="1623" spans="2:65" s="12" customFormat="1" ht="10.199999999999999">
      <c r="B1623" s="155"/>
      <c r="D1623" s="151" t="s">
        <v>361</v>
      </c>
      <c r="E1623" s="156" t="s">
        <v>1</v>
      </c>
      <c r="F1623" s="157" t="s">
        <v>2280</v>
      </c>
      <c r="H1623" s="158">
        <v>589.51</v>
      </c>
      <c r="I1623" s="159"/>
      <c r="L1623" s="155"/>
      <c r="M1623" s="160"/>
      <c r="T1623" s="161"/>
      <c r="AT1623" s="156" t="s">
        <v>361</v>
      </c>
      <c r="AU1623" s="156" t="s">
        <v>86</v>
      </c>
      <c r="AV1623" s="12" t="s">
        <v>86</v>
      </c>
      <c r="AW1623" s="12" t="s">
        <v>32</v>
      </c>
      <c r="AX1623" s="12" t="s">
        <v>76</v>
      </c>
      <c r="AY1623" s="156" t="s">
        <v>350</v>
      </c>
    </row>
    <row r="1624" spans="2:65" s="12" customFormat="1" ht="10.199999999999999">
      <c r="B1624" s="155"/>
      <c r="D1624" s="151" t="s">
        <v>361</v>
      </c>
      <c r="E1624" s="156" t="s">
        <v>1</v>
      </c>
      <c r="F1624" s="157" t="s">
        <v>2281</v>
      </c>
      <c r="H1624" s="158">
        <v>257.73</v>
      </c>
      <c r="I1624" s="159"/>
      <c r="L1624" s="155"/>
      <c r="M1624" s="160"/>
      <c r="T1624" s="161"/>
      <c r="AT1624" s="156" t="s">
        <v>361</v>
      </c>
      <c r="AU1624" s="156" t="s">
        <v>86</v>
      </c>
      <c r="AV1624" s="12" t="s">
        <v>86</v>
      </c>
      <c r="AW1624" s="12" t="s">
        <v>32</v>
      </c>
      <c r="AX1624" s="12" t="s">
        <v>76</v>
      </c>
      <c r="AY1624" s="156" t="s">
        <v>350</v>
      </c>
    </row>
    <row r="1625" spans="2:65" s="13" customFormat="1" ht="10.199999999999999">
      <c r="B1625" s="162"/>
      <c r="D1625" s="151" t="s">
        <v>361</v>
      </c>
      <c r="E1625" s="163" t="s">
        <v>1</v>
      </c>
      <c r="F1625" s="164" t="s">
        <v>364</v>
      </c>
      <c r="H1625" s="165">
        <v>900.46</v>
      </c>
      <c r="I1625" s="166"/>
      <c r="L1625" s="162"/>
      <c r="M1625" s="167"/>
      <c r="T1625" s="168"/>
      <c r="AT1625" s="163" t="s">
        <v>361</v>
      </c>
      <c r="AU1625" s="163" t="s">
        <v>86</v>
      </c>
      <c r="AV1625" s="13" t="s">
        <v>357</v>
      </c>
      <c r="AW1625" s="13" t="s">
        <v>32</v>
      </c>
      <c r="AX1625" s="13" t="s">
        <v>84</v>
      </c>
      <c r="AY1625" s="163" t="s">
        <v>350</v>
      </c>
    </row>
    <row r="1626" spans="2:65" s="1" customFormat="1" ht="16.5" customHeight="1">
      <c r="B1626" s="32"/>
      <c r="C1626" s="187" t="s">
        <v>2918</v>
      </c>
      <c r="D1626" s="187" t="s">
        <v>1347</v>
      </c>
      <c r="E1626" s="188" t="s">
        <v>2919</v>
      </c>
      <c r="F1626" s="189" t="s">
        <v>2920</v>
      </c>
      <c r="G1626" s="190" t="s">
        <v>355</v>
      </c>
      <c r="H1626" s="191">
        <v>945.48299999999995</v>
      </c>
      <c r="I1626" s="192"/>
      <c r="J1626" s="193">
        <f>ROUND(I1626*H1626,2)</f>
        <v>0</v>
      </c>
      <c r="K1626" s="189" t="s">
        <v>1</v>
      </c>
      <c r="L1626" s="194"/>
      <c r="M1626" s="195" t="s">
        <v>1</v>
      </c>
      <c r="N1626" s="196" t="s">
        <v>41</v>
      </c>
      <c r="P1626" s="147">
        <f>O1626*H1626</f>
        <v>0</v>
      </c>
      <c r="Q1626" s="147">
        <v>0.5</v>
      </c>
      <c r="R1626" s="147">
        <f>Q1626*H1626</f>
        <v>472.74149999999997</v>
      </c>
      <c r="S1626" s="147">
        <v>0</v>
      </c>
      <c r="T1626" s="148">
        <f>S1626*H1626</f>
        <v>0</v>
      </c>
      <c r="AR1626" s="149" t="s">
        <v>695</v>
      </c>
      <c r="AT1626" s="149" t="s">
        <v>1347</v>
      </c>
      <c r="AU1626" s="149" t="s">
        <v>86</v>
      </c>
      <c r="AY1626" s="17" t="s">
        <v>350</v>
      </c>
      <c r="BE1626" s="150">
        <f>IF(N1626="základní",J1626,0)</f>
        <v>0</v>
      </c>
      <c r="BF1626" s="150">
        <f>IF(N1626="snížená",J1626,0)</f>
        <v>0</v>
      </c>
      <c r="BG1626" s="150">
        <f>IF(N1626="zákl. přenesená",J1626,0)</f>
        <v>0</v>
      </c>
      <c r="BH1626" s="150">
        <f>IF(N1626="sníž. přenesená",J1626,0)</f>
        <v>0</v>
      </c>
      <c r="BI1626" s="150">
        <f>IF(N1626="nulová",J1626,0)</f>
        <v>0</v>
      </c>
      <c r="BJ1626" s="17" t="s">
        <v>84</v>
      </c>
      <c r="BK1626" s="150">
        <f>ROUND(I1626*H1626,2)</f>
        <v>0</v>
      </c>
      <c r="BL1626" s="17" t="s">
        <v>530</v>
      </c>
      <c r="BM1626" s="149" t="s">
        <v>2921</v>
      </c>
    </row>
    <row r="1627" spans="2:65" s="1" customFormat="1" ht="10.199999999999999">
      <c r="B1627" s="32"/>
      <c r="D1627" s="151" t="s">
        <v>359</v>
      </c>
      <c r="F1627" s="152" t="s">
        <v>2922</v>
      </c>
      <c r="I1627" s="153"/>
      <c r="L1627" s="32"/>
      <c r="M1627" s="154"/>
      <c r="T1627" s="56"/>
      <c r="AT1627" s="17" t="s">
        <v>359</v>
      </c>
      <c r="AU1627" s="17" t="s">
        <v>86</v>
      </c>
    </row>
    <row r="1628" spans="2:65" s="12" customFormat="1" ht="10.199999999999999">
      <c r="B1628" s="155"/>
      <c r="D1628" s="151" t="s">
        <v>361</v>
      </c>
      <c r="F1628" s="157" t="s">
        <v>2923</v>
      </c>
      <c r="H1628" s="158">
        <v>945.48299999999995</v>
      </c>
      <c r="I1628" s="159"/>
      <c r="L1628" s="155"/>
      <c r="M1628" s="160"/>
      <c r="T1628" s="161"/>
      <c r="AT1628" s="156" t="s">
        <v>361</v>
      </c>
      <c r="AU1628" s="156" t="s">
        <v>86</v>
      </c>
      <c r="AV1628" s="12" t="s">
        <v>86</v>
      </c>
      <c r="AW1628" s="12" t="s">
        <v>4</v>
      </c>
      <c r="AX1628" s="12" t="s">
        <v>84</v>
      </c>
      <c r="AY1628" s="156" t="s">
        <v>350</v>
      </c>
    </row>
    <row r="1629" spans="2:65" s="1" customFormat="1" ht="24.15" customHeight="1">
      <c r="B1629" s="32"/>
      <c r="C1629" s="138" t="s">
        <v>2924</v>
      </c>
      <c r="D1629" s="138" t="s">
        <v>352</v>
      </c>
      <c r="E1629" s="139" t="s">
        <v>2925</v>
      </c>
      <c r="F1629" s="140" t="s">
        <v>2926</v>
      </c>
      <c r="G1629" s="141" t="s">
        <v>355</v>
      </c>
      <c r="H1629" s="142">
        <v>1163.3</v>
      </c>
      <c r="I1629" s="143"/>
      <c r="J1629" s="144">
        <f>ROUND(I1629*H1629,2)</f>
        <v>0</v>
      </c>
      <c r="K1629" s="140" t="s">
        <v>356</v>
      </c>
      <c r="L1629" s="32"/>
      <c r="M1629" s="145" t="s">
        <v>1</v>
      </c>
      <c r="N1629" s="146" t="s">
        <v>41</v>
      </c>
      <c r="P1629" s="147">
        <f>O1629*H1629</f>
        <v>0</v>
      </c>
      <c r="Q1629" s="147">
        <v>0</v>
      </c>
      <c r="R1629" s="147">
        <f>Q1629*H1629</f>
        <v>0</v>
      </c>
      <c r="S1629" s="147">
        <v>0</v>
      </c>
      <c r="T1629" s="148">
        <f>S1629*H1629</f>
        <v>0</v>
      </c>
      <c r="AR1629" s="149" t="s">
        <v>530</v>
      </c>
      <c r="AT1629" s="149" t="s">
        <v>352</v>
      </c>
      <c r="AU1629" s="149" t="s">
        <v>86</v>
      </c>
      <c r="AY1629" s="17" t="s">
        <v>350</v>
      </c>
      <c r="BE1629" s="150">
        <f>IF(N1629="základní",J1629,0)</f>
        <v>0</v>
      </c>
      <c r="BF1629" s="150">
        <f>IF(N1629="snížená",J1629,0)</f>
        <v>0</v>
      </c>
      <c r="BG1629" s="150">
        <f>IF(N1629="zákl. přenesená",J1629,0)</f>
        <v>0</v>
      </c>
      <c r="BH1629" s="150">
        <f>IF(N1629="sníž. přenesená",J1629,0)</f>
        <v>0</v>
      </c>
      <c r="BI1629" s="150">
        <f>IF(N1629="nulová",J1629,0)</f>
        <v>0</v>
      </c>
      <c r="BJ1629" s="17" t="s">
        <v>84</v>
      </c>
      <c r="BK1629" s="150">
        <f>ROUND(I1629*H1629,2)</f>
        <v>0</v>
      </c>
      <c r="BL1629" s="17" t="s">
        <v>530</v>
      </c>
      <c r="BM1629" s="149" t="s">
        <v>2927</v>
      </c>
    </row>
    <row r="1630" spans="2:65" s="1" customFormat="1" ht="19.2">
      <c r="B1630" s="32"/>
      <c r="D1630" s="151" t="s">
        <v>359</v>
      </c>
      <c r="F1630" s="152" t="s">
        <v>2928</v>
      </c>
      <c r="I1630" s="153"/>
      <c r="L1630" s="32"/>
      <c r="M1630" s="154"/>
      <c r="T1630" s="56"/>
      <c r="AT1630" s="17" t="s">
        <v>359</v>
      </c>
      <c r="AU1630" s="17" t="s">
        <v>86</v>
      </c>
    </row>
    <row r="1631" spans="2:65" s="12" customFormat="1" ht="10.199999999999999">
      <c r="B1631" s="155"/>
      <c r="D1631" s="151" t="s">
        <v>361</v>
      </c>
      <c r="E1631" s="156" t="s">
        <v>1</v>
      </c>
      <c r="F1631" s="157" t="s">
        <v>2541</v>
      </c>
      <c r="H1631" s="158">
        <v>879.61300000000006</v>
      </c>
      <c r="I1631" s="159"/>
      <c r="L1631" s="155"/>
      <c r="M1631" s="160"/>
      <c r="T1631" s="161"/>
      <c r="AT1631" s="156" t="s">
        <v>361</v>
      </c>
      <c r="AU1631" s="156" t="s">
        <v>86</v>
      </c>
      <c r="AV1631" s="12" t="s">
        <v>86</v>
      </c>
      <c r="AW1631" s="12" t="s">
        <v>32</v>
      </c>
      <c r="AX1631" s="12" t="s">
        <v>76</v>
      </c>
      <c r="AY1631" s="156" t="s">
        <v>350</v>
      </c>
    </row>
    <row r="1632" spans="2:65" s="12" customFormat="1" ht="10.199999999999999">
      <c r="B1632" s="155"/>
      <c r="D1632" s="151" t="s">
        <v>361</v>
      </c>
      <c r="E1632" s="156" t="s">
        <v>1</v>
      </c>
      <c r="F1632" s="157" t="s">
        <v>2534</v>
      </c>
      <c r="H1632" s="158">
        <v>12.037000000000001</v>
      </c>
      <c r="I1632" s="159"/>
      <c r="L1632" s="155"/>
      <c r="M1632" s="160"/>
      <c r="T1632" s="161"/>
      <c r="AT1632" s="156" t="s">
        <v>361</v>
      </c>
      <c r="AU1632" s="156" t="s">
        <v>86</v>
      </c>
      <c r="AV1632" s="12" t="s">
        <v>86</v>
      </c>
      <c r="AW1632" s="12" t="s">
        <v>32</v>
      </c>
      <c r="AX1632" s="12" t="s">
        <v>76</v>
      </c>
      <c r="AY1632" s="156" t="s">
        <v>350</v>
      </c>
    </row>
    <row r="1633" spans="2:65" s="12" customFormat="1" ht="10.199999999999999">
      <c r="B1633" s="155"/>
      <c r="D1633" s="151" t="s">
        <v>361</v>
      </c>
      <c r="E1633" s="156" t="s">
        <v>1</v>
      </c>
      <c r="F1633" s="157" t="s">
        <v>2547</v>
      </c>
      <c r="H1633" s="158">
        <v>271.64999999999998</v>
      </c>
      <c r="I1633" s="159"/>
      <c r="L1633" s="155"/>
      <c r="M1633" s="160"/>
      <c r="T1633" s="161"/>
      <c r="AT1633" s="156" t="s">
        <v>361</v>
      </c>
      <c r="AU1633" s="156" t="s">
        <v>86</v>
      </c>
      <c r="AV1633" s="12" t="s">
        <v>86</v>
      </c>
      <c r="AW1633" s="12" t="s">
        <v>32</v>
      </c>
      <c r="AX1633" s="12" t="s">
        <v>76</v>
      </c>
      <c r="AY1633" s="156" t="s">
        <v>350</v>
      </c>
    </row>
    <row r="1634" spans="2:65" s="13" customFormat="1" ht="10.199999999999999">
      <c r="B1634" s="162"/>
      <c r="D1634" s="151" t="s">
        <v>361</v>
      </c>
      <c r="E1634" s="163" t="s">
        <v>1</v>
      </c>
      <c r="F1634" s="164" t="s">
        <v>364</v>
      </c>
      <c r="H1634" s="165">
        <v>1163.3</v>
      </c>
      <c r="I1634" s="166"/>
      <c r="L1634" s="162"/>
      <c r="M1634" s="167"/>
      <c r="T1634" s="168"/>
      <c r="AT1634" s="163" t="s">
        <v>361</v>
      </c>
      <c r="AU1634" s="163" t="s">
        <v>86</v>
      </c>
      <c r="AV1634" s="13" t="s">
        <v>357</v>
      </c>
      <c r="AW1634" s="13" t="s">
        <v>32</v>
      </c>
      <c r="AX1634" s="13" t="s">
        <v>84</v>
      </c>
      <c r="AY1634" s="163" t="s">
        <v>350</v>
      </c>
    </row>
    <row r="1635" spans="2:65" s="1" customFormat="1" ht="21.75" customHeight="1">
      <c r="B1635" s="32"/>
      <c r="C1635" s="187" t="s">
        <v>2929</v>
      </c>
      <c r="D1635" s="187" t="s">
        <v>1347</v>
      </c>
      <c r="E1635" s="188" t="s">
        <v>2930</v>
      </c>
      <c r="F1635" s="189" t="s">
        <v>2931</v>
      </c>
      <c r="G1635" s="190" t="s">
        <v>374</v>
      </c>
      <c r="H1635" s="191">
        <v>40.715000000000003</v>
      </c>
      <c r="I1635" s="192"/>
      <c r="J1635" s="193">
        <f>ROUND(I1635*H1635,2)</f>
        <v>0</v>
      </c>
      <c r="K1635" s="189" t="s">
        <v>356</v>
      </c>
      <c r="L1635" s="194"/>
      <c r="M1635" s="195" t="s">
        <v>1</v>
      </c>
      <c r="N1635" s="196" t="s">
        <v>41</v>
      </c>
      <c r="P1635" s="147">
        <f>O1635*H1635</f>
        <v>0</v>
      </c>
      <c r="Q1635" s="147">
        <v>0.55000000000000004</v>
      </c>
      <c r="R1635" s="147">
        <f>Q1635*H1635</f>
        <v>22.393250000000005</v>
      </c>
      <c r="S1635" s="147">
        <v>0</v>
      </c>
      <c r="T1635" s="148">
        <f>S1635*H1635</f>
        <v>0</v>
      </c>
      <c r="AR1635" s="149" t="s">
        <v>695</v>
      </c>
      <c r="AT1635" s="149" t="s">
        <v>1347</v>
      </c>
      <c r="AU1635" s="149" t="s">
        <v>86</v>
      </c>
      <c r="AY1635" s="17" t="s">
        <v>350</v>
      </c>
      <c r="BE1635" s="150">
        <f>IF(N1635="základní",J1635,0)</f>
        <v>0</v>
      </c>
      <c r="BF1635" s="150">
        <f>IF(N1635="snížená",J1635,0)</f>
        <v>0</v>
      </c>
      <c r="BG1635" s="150">
        <f>IF(N1635="zákl. přenesená",J1635,0)</f>
        <v>0</v>
      </c>
      <c r="BH1635" s="150">
        <f>IF(N1635="sníž. přenesená",J1635,0)</f>
        <v>0</v>
      </c>
      <c r="BI1635" s="150">
        <f>IF(N1635="nulová",J1635,0)</f>
        <v>0</v>
      </c>
      <c r="BJ1635" s="17" t="s">
        <v>84</v>
      </c>
      <c r="BK1635" s="150">
        <f>ROUND(I1635*H1635,2)</f>
        <v>0</v>
      </c>
      <c r="BL1635" s="17" t="s">
        <v>530</v>
      </c>
      <c r="BM1635" s="149" t="s">
        <v>2932</v>
      </c>
    </row>
    <row r="1636" spans="2:65" s="1" customFormat="1" ht="10.199999999999999">
      <c r="B1636" s="32"/>
      <c r="D1636" s="151" t="s">
        <v>359</v>
      </c>
      <c r="F1636" s="152" t="s">
        <v>2931</v>
      </c>
      <c r="I1636" s="153"/>
      <c r="L1636" s="32"/>
      <c r="M1636" s="154"/>
      <c r="T1636" s="56"/>
      <c r="AT1636" s="17" t="s">
        <v>359</v>
      </c>
      <c r="AU1636" s="17" t="s">
        <v>86</v>
      </c>
    </row>
    <row r="1637" spans="2:65" s="12" customFormat="1" ht="20.399999999999999">
      <c r="B1637" s="155"/>
      <c r="D1637" s="151" t="s">
        <v>361</v>
      </c>
      <c r="E1637" s="156" t="s">
        <v>1</v>
      </c>
      <c r="F1637" s="157" t="s">
        <v>2933</v>
      </c>
      <c r="H1637" s="158">
        <v>30.786000000000001</v>
      </c>
      <c r="I1637" s="159"/>
      <c r="L1637" s="155"/>
      <c r="M1637" s="160"/>
      <c r="T1637" s="161"/>
      <c r="AT1637" s="156" t="s">
        <v>361</v>
      </c>
      <c r="AU1637" s="156" t="s">
        <v>86</v>
      </c>
      <c r="AV1637" s="12" t="s">
        <v>86</v>
      </c>
      <c r="AW1637" s="12" t="s">
        <v>32</v>
      </c>
      <c r="AX1637" s="12" t="s">
        <v>76</v>
      </c>
      <c r="AY1637" s="156" t="s">
        <v>350</v>
      </c>
    </row>
    <row r="1638" spans="2:65" s="12" customFormat="1" ht="20.399999999999999">
      <c r="B1638" s="155"/>
      <c r="D1638" s="151" t="s">
        <v>361</v>
      </c>
      <c r="E1638" s="156" t="s">
        <v>1</v>
      </c>
      <c r="F1638" s="157" t="s">
        <v>2934</v>
      </c>
      <c r="H1638" s="158">
        <v>0.42099999999999999</v>
      </c>
      <c r="I1638" s="159"/>
      <c r="L1638" s="155"/>
      <c r="M1638" s="160"/>
      <c r="T1638" s="161"/>
      <c r="AT1638" s="156" t="s">
        <v>361</v>
      </c>
      <c r="AU1638" s="156" t="s">
        <v>86</v>
      </c>
      <c r="AV1638" s="12" t="s">
        <v>86</v>
      </c>
      <c r="AW1638" s="12" t="s">
        <v>32</v>
      </c>
      <c r="AX1638" s="12" t="s">
        <v>76</v>
      </c>
      <c r="AY1638" s="156" t="s">
        <v>350</v>
      </c>
    </row>
    <row r="1639" spans="2:65" s="12" customFormat="1" ht="20.399999999999999">
      <c r="B1639" s="155"/>
      <c r="D1639" s="151" t="s">
        <v>361</v>
      </c>
      <c r="E1639" s="156" t="s">
        <v>1</v>
      </c>
      <c r="F1639" s="157" t="s">
        <v>2935</v>
      </c>
      <c r="H1639" s="158">
        <v>9.5079999999999991</v>
      </c>
      <c r="I1639" s="159"/>
      <c r="L1639" s="155"/>
      <c r="M1639" s="160"/>
      <c r="T1639" s="161"/>
      <c r="AT1639" s="156" t="s">
        <v>361</v>
      </c>
      <c r="AU1639" s="156" t="s">
        <v>86</v>
      </c>
      <c r="AV1639" s="12" t="s">
        <v>86</v>
      </c>
      <c r="AW1639" s="12" t="s">
        <v>32</v>
      </c>
      <c r="AX1639" s="12" t="s">
        <v>76</v>
      </c>
      <c r="AY1639" s="156" t="s">
        <v>350</v>
      </c>
    </row>
    <row r="1640" spans="2:65" s="13" customFormat="1" ht="10.199999999999999">
      <c r="B1640" s="162"/>
      <c r="D1640" s="151" t="s">
        <v>361</v>
      </c>
      <c r="E1640" s="163" t="s">
        <v>1298</v>
      </c>
      <c r="F1640" s="164" t="s">
        <v>364</v>
      </c>
      <c r="H1640" s="165">
        <v>40.715000000000003</v>
      </c>
      <c r="I1640" s="166"/>
      <c r="L1640" s="162"/>
      <c r="M1640" s="167"/>
      <c r="T1640" s="168"/>
      <c r="AT1640" s="163" t="s">
        <v>361</v>
      </c>
      <c r="AU1640" s="163" t="s">
        <v>86</v>
      </c>
      <c r="AV1640" s="13" t="s">
        <v>357</v>
      </c>
      <c r="AW1640" s="13" t="s">
        <v>32</v>
      </c>
      <c r="AX1640" s="13" t="s">
        <v>84</v>
      </c>
      <c r="AY1640" s="163" t="s">
        <v>350</v>
      </c>
    </row>
    <row r="1641" spans="2:65" s="1" customFormat="1" ht="33" customHeight="1">
      <c r="B1641" s="32"/>
      <c r="C1641" s="138" t="s">
        <v>2936</v>
      </c>
      <c r="D1641" s="138" t="s">
        <v>352</v>
      </c>
      <c r="E1641" s="139" t="s">
        <v>2937</v>
      </c>
      <c r="F1641" s="140" t="s">
        <v>2938</v>
      </c>
      <c r="G1641" s="141" t="s">
        <v>551</v>
      </c>
      <c r="H1641" s="142">
        <v>40.5</v>
      </c>
      <c r="I1641" s="143"/>
      <c r="J1641" s="144">
        <f>ROUND(I1641*H1641,2)</f>
        <v>0</v>
      </c>
      <c r="K1641" s="140" t="s">
        <v>356</v>
      </c>
      <c r="L1641" s="32"/>
      <c r="M1641" s="145" t="s">
        <v>1</v>
      </c>
      <c r="N1641" s="146" t="s">
        <v>41</v>
      </c>
      <c r="P1641" s="147">
        <f>O1641*H1641</f>
        <v>0</v>
      </c>
      <c r="Q1641" s="147">
        <v>0</v>
      </c>
      <c r="R1641" s="147">
        <f>Q1641*H1641</f>
        <v>0</v>
      </c>
      <c r="S1641" s="147">
        <v>0</v>
      </c>
      <c r="T1641" s="148">
        <f>S1641*H1641</f>
        <v>0</v>
      </c>
      <c r="AR1641" s="149" t="s">
        <v>530</v>
      </c>
      <c r="AT1641" s="149" t="s">
        <v>352</v>
      </c>
      <c r="AU1641" s="149" t="s">
        <v>86</v>
      </c>
      <c r="AY1641" s="17" t="s">
        <v>350</v>
      </c>
      <c r="BE1641" s="150">
        <f>IF(N1641="základní",J1641,0)</f>
        <v>0</v>
      </c>
      <c r="BF1641" s="150">
        <f>IF(N1641="snížená",J1641,0)</f>
        <v>0</v>
      </c>
      <c r="BG1641" s="150">
        <f>IF(N1641="zákl. přenesená",J1641,0)</f>
        <v>0</v>
      </c>
      <c r="BH1641" s="150">
        <f>IF(N1641="sníž. přenesená",J1641,0)</f>
        <v>0</v>
      </c>
      <c r="BI1641" s="150">
        <f>IF(N1641="nulová",J1641,0)</f>
        <v>0</v>
      </c>
      <c r="BJ1641" s="17" t="s">
        <v>84</v>
      </c>
      <c r="BK1641" s="150">
        <f>ROUND(I1641*H1641,2)</f>
        <v>0</v>
      </c>
      <c r="BL1641" s="17" t="s">
        <v>530</v>
      </c>
      <c r="BM1641" s="149" t="s">
        <v>2939</v>
      </c>
    </row>
    <row r="1642" spans="2:65" s="1" customFormat="1" ht="19.2">
      <c r="B1642" s="32"/>
      <c r="D1642" s="151" t="s">
        <v>359</v>
      </c>
      <c r="F1642" s="152" t="s">
        <v>2940</v>
      </c>
      <c r="I1642" s="153"/>
      <c r="L1642" s="32"/>
      <c r="M1642" s="154"/>
      <c r="T1642" s="56"/>
      <c r="AT1642" s="17" t="s">
        <v>359</v>
      </c>
      <c r="AU1642" s="17" t="s">
        <v>86</v>
      </c>
    </row>
    <row r="1643" spans="2:65" s="14" customFormat="1" ht="10.199999999999999">
      <c r="B1643" s="169"/>
      <c r="D1643" s="151" t="s">
        <v>361</v>
      </c>
      <c r="E1643" s="170" t="s">
        <v>1</v>
      </c>
      <c r="F1643" s="171" t="s">
        <v>1536</v>
      </c>
      <c r="H1643" s="170" t="s">
        <v>1</v>
      </c>
      <c r="I1643" s="172"/>
      <c r="L1643" s="169"/>
      <c r="M1643" s="173"/>
      <c r="T1643" s="174"/>
      <c r="AT1643" s="170" t="s">
        <v>361</v>
      </c>
      <c r="AU1643" s="170" t="s">
        <v>86</v>
      </c>
      <c r="AV1643" s="14" t="s">
        <v>84</v>
      </c>
      <c r="AW1643" s="14" t="s">
        <v>32</v>
      </c>
      <c r="AX1643" s="14" t="s">
        <v>76</v>
      </c>
      <c r="AY1643" s="170" t="s">
        <v>350</v>
      </c>
    </row>
    <row r="1644" spans="2:65" s="12" customFormat="1" ht="10.199999999999999">
      <c r="B1644" s="155"/>
      <c r="D1644" s="151" t="s">
        <v>361</v>
      </c>
      <c r="E1644" s="156" t="s">
        <v>1</v>
      </c>
      <c r="F1644" s="157" t="s">
        <v>2941</v>
      </c>
      <c r="H1644" s="158">
        <v>40.5</v>
      </c>
      <c r="I1644" s="159"/>
      <c r="L1644" s="155"/>
      <c r="M1644" s="160"/>
      <c r="T1644" s="161"/>
      <c r="AT1644" s="156" t="s">
        <v>361</v>
      </c>
      <c r="AU1644" s="156" t="s">
        <v>86</v>
      </c>
      <c r="AV1644" s="12" t="s">
        <v>86</v>
      </c>
      <c r="AW1644" s="12" t="s">
        <v>32</v>
      </c>
      <c r="AX1644" s="12" t="s">
        <v>84</v>
      </c>
      <c r="AY1644" s="156" t="s">
        <v>350</v>
      </c>
    </row>
    <row r="1645" spans="2:65" s="1" customFormat="1" ht="21.75" customHeight="1">
      <c r="B1645" s="32"/>
      <c r="C1645" s="187" t="s">
        <v>2942</v>
      </c>
      <c r="D1645" s="187" t="s">
        <v>1347</v>
      </c>
      <c r="E1645" s="188" t="s">
        <v>2807</v>
      </c>
      <c r="F1645" s="189" t="s">
        <v>2808</v>
      </c>
      <c r="G1645" s="190" t="s">
        <v>374</v>
      </c>
      <c r="H1645" s="191">
        <v>1.863</v>
      </c>
      <c r="I1645" s="192"/>
      <c r="J1645" s="193">
        <f>ROUND(I1645*H1645,2)</f>
        <v>0</v>
      </c>
      <c r="K1645" s="189" t="s">
        <v>356</v>
      </c>
      <c r="L1645" s="194"/>
      <c r="M1645" s="195" t="s">
        <v>1</v>
      </c>
      <c r="N1645" s="196" t="s">
        <v>41</v>
      </c>
      <c r="P1645" s="147">
        <f>O1645*H1645</f>
        <v>0</v>
      </c>
      <c r="Q1645" s="147">
        <v>0.55000000000000004</v>
      </c>
      <c r="R1645" s="147">
        <f>Q1645*H1645</f>
        <v>1.0246500000000001</v>
      </c>
      <c r="S1645" s="147">
        <v>0</v>
      </c>
      <c r="T1645" s="148">
        <f>S1645*H1645</f>
        <v>0</v>
      </c>
      <c r="AR1645" s="149" t="s">
        <v>695</v>
      </c>
      <c r="AT1645" s="149" t="s">
        <v>1347</v>
      </c>
      <c r="AU1645" s="149" t="s">
        <v>86</v>
      </c>
      <c r="AY1645" s="17" t="s">
        <v>350</v>
      </c>
      <c r="BE1645" s="150">
        <f>IF(N1645="základní",J1645,0)</f>
        <v>0</v>
      </c>
      <c r="BF1645" s="150">
        <f>IF(N1645="snížená",J1645,0)</f>
        <v>0</v>
      </c>
      <c r="BG1645" s="150">
        <f>IF(N1645="zákl. přenesená",J1645,0)</f>
        <v>0</v>
      </c>
      <c r="BH1645" s="150">
        <f>IF(N1645="sníž. přenesená",J1645,0)</f>
        <v>0</v>
      </c>
      <c r="BI1645" s="150">
        <f>IF(N1645="nulová",J1645,0)</f>
        <v>0</v>
      </c>
      <c r="BJ1645" s="17" t="s">
        <v>84</v>
      </c>
      <c r="BK1645" s="150">
        <f>ROUND(I1645*H1645,2)</f>
        <v>0</v>
      </c>
      <c r="BL1645" s="17" t="s">
        <v>530</v>
      </c>
      <c r="BM1645" s="149" t="s">
        <v>2943</v>
      </c>
    </row>
    <row r="1646" spans="2:65" s="1" customFormat="1" ht="10.199999999999999">
      <c r="B1646" s="32"/>
      <c r="D1646" s="151" t="s">
        <v>359</v>
      </c>
      <c r="F1646" s="152" t="s">
        <v>2808</v>
      </c>
      <c r="I1646" s="153"/>
      <c r="L1646" s="32"/>
      <c r="M1646" s="154"/>
      <c r="T1646" s="56"/>
      <c r="AT1646" s="17" t="s">
        <v>359</v>
      </c>
      <c r="AU1646" s="17" t="s">
        <v>86</v>
      </c>
    </row>
    <row r="1647" spans="2:65" s="14" customFormat="1" ht="10.199999999999999">
      <c r="B1647" s="169"/>
      <c r="D1647" s="151" t="s">
        <v>361</v>
      </c>
      <c r="E1647" s="170" t="s">
        <v>1</v>
      </c>
      <c r="F1647" s="171" t="s">
        <v>1536</v>
      </c>
      <c r="H1647" s="170" t="s">
        <v>1</v>
      </c>
      <c r="I1647" s="172"/>
      <c r="L1647" s="169"/>
      <c r="M1647" s="173"/>
      <c r="T1647" s="174"/>
      <c r="AT1647" s="170" t="s">
        <v>361</v>
      </c>
      <c r="AU1647" s="170" t="s">
        <v>86</v>
      </c>
      <c r="AV1647" s="14" t="s">
        <v>84</v>
      </c>
      <c r="AW1647" s="14" t="s">
        <v>32</v>
      </c>
      <c r="AX1647" s="14" t="s">
        <v>76</v>
      </c>
      <c r="AY1647" s="170" t="s">
        <v>350</v>
      </c>
    </row>
    <row r="1648" spans="2:65" s="12" customFormat="1" ht="10.199999999999999">
      <c r="B1648" s="155"/>
      <c r="D1648" s="151" t="s">
        <v>361</v>
      </c>
      <c r="E1648" s="156" t="s">
        <v>1260</v>
      </c>
      <c r="F1648" s="157" t="s">
        <v>2944</v>
      </c>
      <c r="H1648" s="158">
        <v>1.863</v>
      </c>
      <c r="I1648" s="159"/>
      <c r="L1648" s="155"/>
      <c r="M1648" s="160"/>
      <c r="T1648" s="161"/>
      <c r="AT1648" s="156" t="s">
        <v>361</v>
      </c>
      <c r="AU1648" s="156" t="s">
        <v>86</v>
      </c>
      <c r="AV1648" s="12" t="s">
        <v>86</v>
      </c>
      <c r="AW1648" s="12" t="s">
        <v>32</v>
      </c>
      <c r="AX1648" s="12" t="s">
        <v>84</v>
      </c>
      <c r="AY1648" s="156" t="s">
        <v>350</v>
      </c>
    </row>
    <row r="1649" spans="2:65" s="1" customFormat="1" ht="24.15" customHeight="1">
      <c r="B1649" s="32"/>
      <c r="C1649" s="138" t="s">
        <v>2945</v>
      </c>
      <c r="D1649" s="138" t="s">
        <v>352</v>
      </c>
      <c r="E1649" s="139" t="s">
        <v>2946</v>
      </c>
      <c r="F1649" s="140" t="s">
        <v>2947</v>
      </c>
      <c r="G1649" s="141" t="s">
        <v>551</v>
      </c>
      <c r="H1649" s="142">
        <v>1462.8</v>
      </c>
      <c r="I1649" s="143"/>
      <c r="J1649" s="144">
        <f>ROUND(I1649*H1649,2)</f>
        <v>0</v>
      </c>
      <c r="K1649" s="140" t="s">
        <v>356</v>
      </c>
      <c r="L1649" s="32"/>
      <c r="M1649" s="145" t="s">
        <v>1</v>
      </c>
      <c r="N1649" s="146" t="s">
        <v>41</v>
      </c>
      <c r="P1649" s="147">
        <f>O1649*H1649</f>
        <v>0</v>
      </c>
      <c r="Q1649" s="147">
        <v>0</v>
      </c>
      <c r="R1649" s="147">
        <f>Q1649*H1649</f>
        <v>0</v>
      </c>
      <c r="S1649" s="147">
        <v>0</v>
      </c>
      <c r="T1649" s="148">
        <f>S1649*H1649</f>
        <v>0</v>
      </c>
      <c r="AR1649" s="149" t="s">
        <v>530</v>
      </c>
      <c r="AT1649" s="149" t="s">
        <v>352</v>
      </c>
      <c r="AU1649" s="149" t="s">
        <v>86</v>
      </c>
      <c r="AY1649" s="17" t="s">
        <v>350</v>
      </c>
      <c r="BE1649" s="150">
        <f>IF(N1649="základní",J1649,0)</f>
        <v>0</v>
      </c>
      <c r="BF1649" s="150">
        <f>IF(N1649="snížená",J1649,0)</f>
        <v>0</v>
      </c>
      <c r="BG1649" s="150">
        <f>IF(N1649="zákl. přenesená",J1649,0)</f>
        <v>0</v>
      </c>
      <c r="BH1649" s="150">
        <f>IF(N1649="sníž. přenesená",J1649,0)</f>
        <v>0</v>
      </c>
      <c r="BI1649" s="150">
        <f>IF(N1649="nulová",J1649,0)</f>
        <v>0</v>
      </c>
      <c r="BJ1649" s="17" t="s">
        <v>84</v>
      </c>
      <c r="BK1649" s="150">
        <f>ROUND(I1649*H1649,2)</f>
        <v>0</v>
      </c>
      <c r="BL1649" s="17" t="s">
        <v>530</v>
      </c>
      <c r="BM1649" s="149" t="s">
        <v>2948</v>
      </c>
    </row>
    <row r="1650" spans="2:65" s="1" customFormat="1" ht="19.2">
      <c r="B1650" s="32"/>
      <c r="D1650" s="151" t="s">
        <v>359</v>
      </c>
      <c r="F1650" s="152" t="s">
        <v>2949</v>
      </c>
      <c r="I1650" s="153"/>
      <c r="L1650" s="32"/>
      <c r="M1650" s="154"/>
      <c r="T1650" s="56"/>
      <c r="AT1650" s="17" t="s">
        <v>359</v>
      </c>
      <c r="AU1650" s="17" t="s">
        <v>86</v>
      </c>
    </row>
    <row r="1651" spans="2:65" s="14" customFormat="1" ht="10.199999999999999">
      <c r="B1651" s="169"/>
      <c r="D1651" s="151" t="s">
        <v>361</v>
      </c>
      <c r="E1651" s="170" t="s">
        <v>1</v>
      </c>
      <c r="F1651" s="171" t="s">
        <v>1536</v>
      </c>
      <c r="H1651" s="170" t="s">
        <v>1</v>
      </c>
      <c r="I1651" s="172"/>
      <c r="L1651" s="169"/>
      <c r="M1651" s="173"/>
      <c r="T1651" s="174"/>
      <c r="AT1651" s="170" t="s">
        <v>361</v>
      </c>
      <c r="AU1651" s="170" t="s">
        <v>86</v>
      </c>
      <c r="AV1651" s="14" t="s">
        <v>84</v>
      </c>
      <c r="AW1651" s="14" t="s">
        <v>32</v>
      </c>
      <c r="AX1651" s="14" t="s">
        <v>76</v>
      </c>
      <c r="AY1651" s="170" t="s">
        <v>350</v>
      </c>
    </row>
    <row r="1652" spans="2:65" s="12" customFormat="1" ht="20.399999999999999">
      <c r="B1652" s="155"/>
      <c r="D1652" s="151" t="s">
        <v>361</v>
      </c>
      <c r="E1652" s="156" t="s">
        <v>1</v>
      </c>
      <c r="F1652" s="157" t="s">
        <v>2950</v>
      </c>
      <c r="H1652" s="158">
        <v>1136.0999999999999</v>
      </c>
      <c r="I1652" s="159"/>
      <c r="L1652" s="155"/>
      <c r="M1652" s="160"/>
      <c r="T1652" s="161"/>
      <c r="AT1652" s="156" t="s">
        <v>361</v>
      </c>
      <c r="AU1652" s="156" t="s">
        <v>86</v>
      </c>
      <c r="AV1652" s="12" t="s">
        <v>86</v>
      </c>
      <c r="AW1652" s="12" t="s">
        <v>32</v>
      </c>
      <c r="AX1652" s="12" t="s">
        <v>76</v>
      </c>
      <c r="AY1652" s="156" t="s">
        <v>350</v>
      </c>
    </row>
    <row r="1653" spans="2:65" s="14" customFormat="1" ht="10.199999999999999">
      <c r="B1653" s="169"/>
      <c r="D1653" s="151" t="s">
        <v>361</v>
      </c>
      <c r="E1653" s="170" t="s">
        <v>1</v>
      </c>
      <c r="F1653" s="171" t="s">
        <v>1524</v>
      </c>
      <c r="H1653" s="170" t="s">
        <v>1</v>
      </c>
      <c r="I1653" s="172"/>
      <c r="L1653" s="169"/>
      <c r="M1653" s="173"/>
      <c r="T1653" s="174"/>
      <c r="AT1653" s="170" t="s">
        <v>361</v>
      </c>
      <c r="AU1653" s="170" t="s">
        <v>86</v>
      </c>
      <c r="AV1653" s="14" t="s">
        <v>84</v>
      </c>
      <c r="AW1653" s="14" t="s">
        <v>32</v>
      </c>
      <c r="AX1653" s="14" t="s">
        <v>76</v>
      </c>
      <c r="AY1653" s="170" t="s">
        <v>350</v>
      </c>
    </row>
    <row r="1654" spans="2:65" s="12" customFormat="1" ht="10.199999999999999">
      <c r="B1654" s="155"/>
      <c r="D1654" s="151" t="s">
        <v>361</v>
      </c>
      <c r="E1654" s="156" t="s">
        <v>1</v>
      </c>
      <c r="F1654" s="157" t="s">
        <v>2951</v>
      </c>
      <c r="H1654" s="158">
        <v>309.2</v>
      </c>
      <c r="I1654" s="159"/>
      <c r="L1654" s="155"/>
      <c r="M1654" s="160"/>
      <c r="T1654" s="161"/>
      <c r="AT1654" s="156" t="s">
        <v>361</v>
      </c>
      <c r="AU1654" s="156" t="s">
        <v>86</v>
      </c>
      <c r="AV1654" s="12" t="s">
        <v>86</v>
      </c>
      <c r="AW1654" s="12" t="s">
        <v>32</v>
      </c>
      <c r="AX1654" s="12" t="s">
        <v>76</v>
      </c>
      <c r="AY1654" s="156" t="s">
        <v>350</v>
      </c>
    </row>
    <row r="1655" spans="2:65" s="12" customFormat="1" ht="10.199999999999999">
      <c r="B1655" s="155"/>
      <c r="D1655" s="151" t="s">
        <v>361</v>
      </c>
      <c r="E1655" s="156" t="s">
        <v>1</v>
      </c>
      <c r="F1655" s="157" t="s">
        <v>2952</v>
      </c>
      <c r="H1655" s="158">
        <v>17.5</v>
      </c>
      <c r="I1655" s="159"/>
      <c r="L1655" s="155"/>
      <c r="M1655" s="160"/>
      <c r="T1655" s="161"/>
      <c r="AT1655" s="156" t="s">
        <v>361</v>
      </c>
      <c r="AU1655" s="156" t="s">
        <v>86</v>
      </c>
      <c r="AV1655" s="12" t="s">
        <v>86</v>
      </c>
      <c r="AW1655" s="12" t="s">
        <v>32</v>
      </c>
      <c r="AX1655" s="12" t="s">
        <v>76</v>
      </c>
      <c r="AY1655" s="156" t="s">
        <v>350</v>
      </c>
    </row>
    <row r="1656" spans="2:65" s="13" customFormat="1" ht="10.199999999999999">
      <c r="B1656" s="162"/>
      <c r="D1656" s="151" t="s">
        <v>361</v>
      </c>
      <c r="E1656" s="163" t="s">
        <v>1</v>
      </c>
      <c r="F1656" s="164" t="s">
        <v>364</v>
      </c>
      <c r="H1656" s="165">
        <v>1462.8</v>
      </c>
      <c r="I1656" s="166"/>
      <c r="L1656" s="162"/>
      <c r="M1656" s="167"/>
      <c r="T1656" s="168"/>
      <c r="AT1656" s="163" t="s">
        <v>361</v>
      </c>
      <c r="AU1656" s="163" t="s">
        <v>86</v>
      </c>
      <c r="AV1656" s="13" t="s">
        <v>357</v>
      </c>
      <c r="AW1656" s="13" t="s">
        <v>32</v>
      </c>
      <c r="AX1656" s="13" t="s">
        <v>84</v>
      </c>
      <c r="AY1656" s="163" t="s">
        <v>350</v>
      </c>
    </row>
    <row r="1657" spans="2:65" s="1" customFormat="1" ht="21.75" customHeight="1">
      <c r="B1657" s="32"/>
      <c r="C1657" s="187" t="s">
        <v>2953</v>
      </c>
      <c r="D1657" s="187" t="s">
        <v>1347</v>
      </c>
      <c r="E1657" s="188" t="s">
        <v>2954</v>
      </c>
      <c r="F1657" s="189" t="s">
        <v>2955</v>
      </c>
      <c r="G1657" s="190" t="s">
        <v>374</v>
      </c>
      <c r="H1657" s="191">
        <v>9.3699999999999992</v>
      </c>
      <c r="I1657" s="192"/>
      <c r="J1657" s="193">
        <f>ROUND(I1657*H1657,2)</f>
        <v>0</v>
      </c>
      <c r="K1657" s="189" t="s">
        <v>356</v>
      </c>
      <c r="L1657" s="194"/>
      <c r="M1657" s="195" t="s">
        <v>1</v>
      </c>
      <c r="N1657" s="196" t="s">
        <v>41</v>
      </c>
      <c r="P1657" s="147">
        <f>O1657*H1657</f>
        <v>0</v>
      </c>
      <c r="Q1657" s="147">
        <v>0.55000000000000004</v>
      </c>
      <c r="R1657" s="147">
        <f>Q1657*H1657</f>
        <v>5.1535000000000002</v>
      </c>
      <c r="S1657" s="147">
        <v>0</v>
      </c>
      <c r="T1657" s="148">
        <f>S1657*H1657</f>
        <v>0</v>
      </c>
      <c r="AR1657" s="149" t="s">
        <v>695</v>
      </c>
      <c r="AT1657" s="149" t="s">
        <v>1347</v>
      </c>
      <c r="AU1657" s="149" t="s">
        <v>86</v>
      </c>
      <c r="AY1657" s="17" t="s">
        <v>350</v>
      </c>
      <c r="BE1657" s="150">
        <f>IF(N1657="základní",J1657,0)</f>
        <v>0</v>
      </c>
      <c r="BF1657" s="150">
        <f>IF(N1657="snížená",J1657,0)</f>
        <v>0</v>
      </c>
      <c r="BG1657" s="150">
        <f>IF(N1657="zákl. přenesená",J1657,0)</f>
        <v>0</v>
      </c>
      <c r="BH1657" s="150">
        <f>IF(N1657="sníž. přenesená",J1657,0)</f>
        <v>0</v>
      </c>
      <c r="BI1657" s="150">
        <f>IF(N1657="nulová",J1657,0)</f>
        <v>0</v>
      </c>
      <c r="BJ1657" s="17" t="s">
        <v>84</v>
      </c>
      <c r="BK1657" s="150">
        <f>ROUND(I1657*H1657,2)</f>
        <v>0</v>
      </c>
      <c r="BL1657" s="17" t="s">
        <v>530</v>
      </c>
      <c r="BM1657" s="149" t="s">
        <v>2956</v>
      </c>
    </row>
    <row r="1658" spans="2:65" s="1" customFormat="1" ht="10.199999999999999">
      <c r="B1658" s="32"/>
      <c r="D1658" s="151" t="s">
        <v>359</v>
      </c>
      <c r="F1658" s="152" t="s">
        <v>2955</v>
      </c>
      <c r="I1658" s="153"/>
      <c r="L1658" s="32"/>
      <c r="M1658" s="154"/>
      <c r="T1658" s="56"/>
      <c r="AT1658" s="17" t="s">
        <v>359</v>
      </c>
      <c r="AU1658" s="17" t="s">
        <v>86</v>
      </c>
    </row>
    <row r="1659" spans="2:65" s="14" customFormat="1" ht="10.199999999999999">
      <c r="B1659" s="169"/>
      <c r="D1659" s="151" t="s">
        <v>361</v>
      </c>
      <c r="E1659" s="170" t="s">
        <v>1</v>
      </c>
      <c r="F1659" s="171" t="s">
        <v>1536</v>
      </c>
      <c r="H1659" s="170" t="s">
        <v>1</v>
      </c>
      <c r="I1659" s="172"/>
      <c r="L1659" s="169"/>
      <c r="M1659" s="173"/>
      <c r="T1659" s="174"/>
      <c r="AT1659" s="170" t="s">
        <v>361</v>
      </c>
      <c r="AU1659" s="170" t="s">
        <v>86</v>
      </c>
      <c r="AV1659" s="14" t="s">
        <v>84</v>
      </c>
      <c r="AW1659" s="14" t="s">
        <v>32</v>
      </c>
      <c r="AX1659" s="14" t="s">
        <v>76</v>
      </c>
      <c r="AY1659" s="170" t="s">
        <v>350</v>
      </c>
    </row>
    <row r="1660" spans="2:65" s="12" customFormat="1" ht="10.199999999999999">
      <c r="B1660" s="155"/>
      <c r="D1660" s="151" t="s">
        <v>361</v>
      </c>
      <c r="E1660" s="156" t="s">
        <v>1</v>
      </c>
      <c r="F1660" s="157" t="s">
        <v>2957</v>
      </c>
      <c r="H1660" s="158">
        <v>7.7140000000000004</v>
      </c>
      <c r="I1660" s="159"/>
      <c r="L1660" s="155"/>
      <c r="M1660" s="160"/>
      <c r="T1660" s="161"/>
      <c r="AT1660" s="156" t="s">
        <v>361</v>
      </c>
      <c r="AU1660" s="156" t="s">
        <v>86</v>
      </c>
      <c r="AV1660" s="12" t="s">
        <v>86</v>
      </c>
      <c r="AW1660" s="12" t="s">
        <v>32</v>
      </c>
      <c r="AX1660" s="12" t="s">
        <v>76</v>
      </c>
      <c r="AY1660" s="156" t="s">
        <v>350</v>
      </c>
    </row>
    <row r="1661" spans="2:65" s="14" customFormat="1" ht="10.199999999999999">
      <c r="B1661" s="169"/>
      <c r="D1661" s="151" t="s">
        <v>361</v>
      </c>
      <c r="E1661" s="170" t="s">
        <v>1</v>
      </c>
      <c r="F1661" s="171" t="s">
        <v>1524</v>
      </c>
      <c r="H1661" s="170" t="s">
        <v>1</v>
      </c>
      <c r="I1661" s="172"/>
      <c r="L1661" s="169"/>
      <c r="M1661" s="173"/>
      <c r="T1661" s="174"/>
      <c r="AT1661" s="170" t="s">
        <v>361</v>
      </c>
      <c r="AU1661" s="170" t="s">
        <v>86</v>
      </c>
      <c r="AV1661" s="14" t="s">
        <v>84</v>
      </c>
      <c r="AW1661" s="14" t="s">
        <v>32</v>
      </c>
      <c r="AX1661" s="14" t="s">
        <v>76</v>
      </c>
      <c r="AY1661" s="170" t="s">
        <v>350</v>
      </c>
    </row>
    <row r="1662" spans="2:65" s="12" customFormat="1" ht="20.399999999999999">
      <c r="B1662" s="155"/>
      <c r="D1662" s="151" t="s">
        <v>361</v>
      </c>
      <c r="E1662" s="156" t="s">
        <v>1</v>
      </c>
      <c r="F1662" s="157" t="s">
        <v>2958</v>
      </c>
      <c r="H1662" s="158">
        <v>1.6559999999999999</v>
      </c>
      <c r="I1662" s="159"/>
      <c r="L1662" s="155"/>
      <c r="M1662" s="160"/>
      <c r="T1662" s="161"/>
      <c r="AT1662" s="156" t="s">
        <v>361</v>
      </c>
      <c r="AU1662" s="156" t="s">
        <v>86</v>
      </c>
      <c r="AV1662" s="12" t="s">
        <v>86</v>
      </c>
      <c r="AW1662" s="12" t="s">
        <v>32</v>
      </c>
      <c r="AX1662" s="12" t="s">
        <v>76</v>
      </c>
      <c r="AY1662" s="156" t="s">
        <v>350</v>
      </c>
    </row>
    <row r="1663" spans="2:65" s="13" customFormat="1" ht="10.199999999999999">
      <c r="B1663" s="162"/>
      <c r="D1663" s="151" t="s">
        <v>361</v>
      </c>
      <c r="E1663" s="163" t="s">
        <v>1262</v>
      </c>
      <c r="F1663" s="164" t="s">
        <v>364</v>
      </c>
      <c r="H1663" s="165">
        <v>9.3699999999999992</v>
      </c>
      <c r="I1663" s="166"/>
      <c r="L1663" s="162"/>
      <c r="M1663" s="167"/>
      <c r="T1663" s="168"/>
      <c r="AT1663" s="163" t="s">
        <v>361</v>
      </c>
      <c r="AU1663" s="163" t="s">
        <v>86</v>
      </c>
      <c r="AV1663" s="13" t="s">
        <v>357</v>
      </c>
      <c r="AW1663" s="13" t="s">
        <v>32</v>
      </c>
      <c r="AX1663" s="13" t="s">
        <v>84</v>
      </c>
      <c r="AY1663" s="163" t="s">
        <v>350</v>
      </c>
    </row>
    <row r="1664" spans="2:65" s="1" customFormat="1" ht="21.75" customHeight="1">
      <c r="B1664" s="32"/>
      <c r="C1664" s="187" t="s">
        <v>2959</v>
      </c>
      <c r="D1664" s="187" t="s">
        <v>1347</v>
      </c>
      <c r="E1664" s="188" t="s">
        <v>2851</v>
      </c>
      <c r="F1664" s="189" t="s">
        <v>2852</v>
      </c>
      <c r="G1664" s="190" t="s">
        <v>374</v>
      </c>
      <c r="H1664" s="191">
        <v>161.44499999999999</v>
      </c>
      <c r="I1664" s="192"/>
      <c r="J1664" s="193">
        <f>ROUND(I1664*H1664,2)</f>
        <v>0</v>
      </c>
      <c r="K1664" s="189" t="s">
        <v>356</v>
      </c>
      <c r="L1664" s="194"/>
      <c r="M1664" s="195" t="s">
        <v>1</v>
      </c>
      <c r="N1664" s="196" t="s">
        <v>41</v>
      </c>
      <c r="P1664" s="147">
        <f>O1664*H1664</f>
        <v>0</v>
      </c>
      <c r="Q1664" s="147">
        <v>0.55000000000000004</v>
      </c>
      <c r="R1664" s="147">
        <f>Q1664*H1664</f>
        <v>88.794750000000008</v>
      </c>
      <c r="S1664" s="147">
        <v>0</v>
      </c>
      <c r="T1664" s="148">
        <f>S1664*H1664</f>
        <v>0</v>
      </c>
      <c r="AR1664" s="149" t="s">
        <v>695</v>
      </c>
      <c r="AT1664" s="149" t="s">
        <v>1347</v>
      </c>
      <c r="AU1664" s="149" t="s">
        <v>86</v>
      </c>
      <c r="AY1664" s="17" t="s">
        <v>350</v>
      </c>
      <c r="BE1664" s="150">
        <f>IF(N1664="základní",J1664,0)</f>
        <v>0</v>
      </c>
      <c r="BF1664" s="150">
        <f>IF(N1664="snížená",J1664,0)</f>
        <v>0</v>
      </c>
      <c r="BG1664" s="150">
        <f>IF(N1664="zákl. přenesená",J1664,0)</f>
        <v>0</v>
      </c>
      <c r="BH1664" s="150">
        <f>IF(N1664="sníž. přenesená",J1664,0)</f>
        <v>0</v>
      </c>
      <c r="BI1664" s="150">
        <f>IF(N1664="nulová",J1664,0)</f>
        <v>0</v>
      </c>
      <c r="BJ1664" s="17" t="s">
        <v>84</v>
      </c>
      <c r="BK1664" s="150">
        <f>ROUND(I1664*H1664,2)</f>
        <v>0</v>
      </c>
      <c r="BL1664" s="17" t="s">
        <v>530</v>
      </c>
      <c r="BM1664" s="149" t="s">
        <v>2960</v>
      </c>
    </row>
    <row r="1665" spans="2:65" s="1" customFormat="1" ht="10.199999999999999">
      <c r="B1665" s="32"/>
      <c r="D1665" s="151" t="s">
        <v>359</v>
      </c>
      <c r="F1665" s="152" t="s">
        <v>2852</v>
      </c>
      <c r="I1665" s="153"/>
      <c r="L1665" s="32"/>
      <c r="M1665" s="154"/>
      <c r="T1665" s="56"/>
      <c r="AT1665" s="17" t="s">
        <v>359</v>
      </c>
      <c r="AU1665" s="17" t="s">
        <v>86</v>
      </c>
    </row>
    <row r="1666" spans="2:65" s="14" customFormat="1" ht="10.199999999999999">
      <c r="B1666" s="169"/>
      <c r="D1666" s="151" t="s">
        <v>361</v>
      </c>
      <c r="E1666" s="170" t="s">
        <v>1</v>
      </c>
      <c r="F1666" s="171" t="s">
        <v>1536</v>
      </c>
      <c r="H1666" s="170" t="s">
        <v>1</v>
      </c>
      <c r="I1666" s="172"/>
      <c r="L1666" s="169"/>
      <c r="M1666" s="173"/>
      <c r="T1666" s="174"/>
      <c r="AT1666" s="170" t="s">
        <v>361</v>
      </c>
      <c r="AU1666" s="170" t="s">
        <v>86</v>
      </c>
      <c r="AV1666" s="14" t="s">
        <v>84</v>
      </c>
      <c r="AW1666" s="14" t="s">
        <v>32</v>
      </c>
      <c r="AX1666" s="14" t="s">
        <v>76</v>
      </c>
      <c r="AY1666" s="170" t="s">
        <v>350</v>
      </c>
    </row>
    <row r="1667" spans="2:65" s="12" customFormat="1" ht="30.6">
      <c r="B1667" s="155"/>
      <c r="D1667" s="151" t="s">
        <v>361</v>
      </c>
      <c r="E1667" s="156" t="s">
        <v>1</v>
      </c>
      <c r="F1667" s="157" t="s">
        <v>2961</v>
      </c>
      <c r="H1667" s="158">
        <v>128.16300000000001</v>
      </c>
      <c r="I1667" s="159"/>
      <c r="L1667" s="155"/>
      <c r="M1667" s="160"/>
      <c r="T1667" s="161"/>
      <c r="AT1667" s="156" t="s">
        <v>361</v>
      </c>
      <c r="AU1667" s="156" t="s">
        <v>86</v>
      </c>
      <c r="AV1667" s="12" t="s">
        <v>86</v>
      </c>
      <c r="AW1667" s="12" t="s">
        <v>32</v>
      </c>
      <c r="AX1667" s="12" t="s">
        <v>76</v>
      </c>
      <c r="AY1667" s="156" t="s">
        <v>350</v>
      </c>
    </row>
    <row r="1668" spans="2:65" s="14" customFormat="1" ht="10.199999999999999">
      <c r="B1668" s="169"/>
      <c r="D1668" s="151" t="s">
        <v>361</v>
      </c>
      <c r="E1668" s="170" t="s">
        <v>1</v>
      </c>
      <c r="F1668" s="171" t="s">
        <v>1524</v>
      </c>
      <c r="H1668" s="170" t="s">
        <v>1</v>
      </c>
      <c r="I1668" s="172"/>
      <c r="L1668" s="169"/>
      <c r="M1668" s="173"/>
      <c r="T1668" s="174"/>
      <c r="AT1668" s="170" t="s">
        <v>361</v>
      </c>
      <c r="AU1668" s="170" t="s">
        <v>86</v>
      </c>
      <c r="AV1668" s="14" t="s">
        <v>84</v>
      </c>
      <c r="AW1668" s="14" t="s">
        <v>32</v>
      </c>
      <c r="AX1668" s="14" t="s">
        <v>76</v>
      </c>
      <c r="AY1668" s="170" t="s">
        <v>350</v>
      </c>
    </row>
    <row r="1669" spans="2:65" s="12" customFormat="1" ht="20.399999999999999">
      <c r="B1669" s="155"/>
      <c r="D1669" s="151" t="s">
        <v>361</v>
      </c>
      <c r="E1669" s="156" t="s">
        <v>1</v>
      </c>
      <c r="F1669" s="157" t="s">
        <v>2962</v>
      </c>
      <c r="H1669" s="158">
        <v>33.281999999999996</v>
      </c>
      <c r="I1669" s="159"/>
      <c r="L1669" s="155"/>
      <c r="M1669" s="160"/>
      <c r="T1669" s="161"/>
      <c r="AT1669" s="156" t="s">
        <v>361</v>
      </c>
      <c r="AU1669" s="156" t="s">
        <v>86</v>
      </c>
      <c r="AV1669" s="12" t="s">
        <v>86</v>
      </c>
      <c r="AW1669" s="12" t="s">
        <v>32</v>
      </c>
      <c r="AX1669" s="12" t="s">
        <v>76</v>
      </c>
      <c r="AY1669" s="156" t="s">
        <v>350</v>
      </c>
    </row>
    <row r="1670" spans="2:65" s="13" customFormat="1" ht="10.199999999999999">
      <c r="B1670" s="162"/>
      <c r="D1670" s="151" t="s">
        <v>361</v>
      </c>
      <c r="E1670" s="163" t="s">
        <v>1264</v>
      </c>
      <c r="F1670" s="164" t="s">
        <v>364</v>
      </c>
      <c r="H1670" s="165">
        <v>161.44499999999999</v>
      </c>
      <c r="I1670" s="166"/>
      <c r="L1670" s="162"/>
      <c r="M1670" s="167"/>
      <c r="T1670" s="168"/>
      <c r="AT1670" s="163" t="s">
        <v>361</v>
      </c>
      <c r="AU1670" s="163" t="s">
        <v>86</v>
      </c>
      <c r="AV1670" s="13" t="s">
        <v>357</v>
      </c>
      <c r="AW1670" s="13" t="s">
        <v>32</v>
      </c>
      <c r="AX1670" s="13" t="s">
        <v>84</v>
      </c>
      <c r="AY1670" s="163" t="s">
        <v>350</v>
      </c>
    </row>
    <row r="1671" spans="2:65" s="1" customFormat="1" ht="24.15" customHeight="1">
      <c r="B1671" s="32"/>
      <c r="C1671" s="138" t="s">
        <v>2963</v>
      </c>
      <c r="D1671" s="138" t="s">
        <v>352</v>
      </c>
      <c r="E1671" s="139" t="s">
        <v>2964</v>
      </c>
      <c r="F1671" s="140" t="s">
        <v>2965</v>
      </c>
      <c r="G1671" s="141" t="s">
        <v>355</v>
      </c>
      <c r="H1671" s="142">
        <v>1308.1600000000001</v>
      </c>
      <c r="I1671" s="143"/>
      <c r="J1671" s="144">
        <f>ROUND(I1671*H1671,2)</f>
        <v>0</v>
      </c>
      <c r="K1671" s="140" t="s">
        <v>356</v>
      </c>
      <c r="L1671" s="32"/>
      <c r="M1671" s="145" t="s">
        <v>1</v>
      </c>
      <c r="N1671" s="146" t="s">
        <v>41</v>
      </c>
      <c r="P1671" s="147">
        <f>O1671*H1671</f>
        <v>0</v>
      </c>
      <c r="Q1671" s="147">
        <v>0</v>
      </c>
      <c r="R1671" s="147">
        <f>Q1671*H1671</f>
        <v>0</v>
      </c>
      <c r="S1671" s="147">
        <v>0</v>
      </c>
      <c r="T1671" s="148">
        <f>S1671*H1671</f>
        <v>0</v>
      </c>
      <c r="AR1671" s="149" t="s">
        <v>530</v>
      </c>
      <c r="AT1671" s="149" t="s">
        <v>352</v>
      </c>
      <c r="AU1671" s="149" t="s">
        <v>86</v>
      </c>
      <c r="AY1671" s="17" t="s">
        <v>350</v>
      </c>
      <c r="BE1671" s="150">
        <f>IF(N1671="základní",J1671,0)</f>
        <v>0</v>
      </c>
      <c r="BF1671" s="150">
        <f>IF(N1671="snížená",J1671,0)</f>
        <v>0</v>
      </c>
      <c r="BG1671" s="150">
        <f>IF(N1671="zákl. přenesená",J1671,0)</f>
        <v>0</v>
      </c>
      <c r="BH1671" s="150">
        <f>IF(N1671="sníž. přenesená",J1671,0)</f>
        <v>0</v>
      </c>
      <c r="BI1671" s="150">
        <f>IF(N1671="nulová",J1671,0)</f>
        <v>0</v>
      </c>
      <c r="BJ1671" s="17" t="s">
        <v>84</v>
      </c>
      <c r="BK1671" s="150">
        <f>ROUND(I1671*H1671,2)</f>
        <v>0</v>
      </c>
      <c r="BL1671" s="17" t="s">
        <v>530</v>
      </c>
      <c r="BM1671" s="149" t="s">
        <v>2966</v>
      </c>
    </row>
    <row r="1672" spans="2:65" s="1" customFormat="1" ht="19.2">
      <c r="B1672" s="32"/>
      <c r="D1672" s="151" t="s">
        <v>359</v>
      </c>
      <c r="F1672" s="152" t="s">
        <v>2967</v>
      </c>
      <c r="I1672" s="153"/>
      <c r="L1672" s="32"/>
      <c r="M1672" s="154"/>
      <c r="T1672" s="56"/>
      <c r="AT1672" s="17" t="s">
        <v>359</v>
      </c>
      <c r="AU1672" s="17" t="s">
        <v>86</v>
      </c>
    </row>
    <row r="1673" spans="2:65" s="12" customFormat="1" ht="20.399999999999999">
      <c r="B1673" s="155"/>
      <c r="D1673" s="151" t="s">
        <v>361</v>
      </c>
      <c r="E1673" s="156" t="s">
        <v>1175</v>
      </c>
      <c r="F1673" s="157" t="s">
        <v>2968</v>
      </c>
      <c r="H1673" s="158">
        <v>144.86000000000001</v>
      </c>
      <c r="I1673" s="159"/>
      <c r="L1673" s="155"/>
      <c r="M1673" s="160"/>
      <c r="T1673" s="161"/>
      <c r="AT1673" s="156" t="s">
        <v>361</v>
      </c>
      <c r="AU1673" s="156" t="s">
        <v>86</v>
      </c>
      <c r="AV1673" s="12" t="s">
        <v>86</v>
      </c>
      <c r="AW1673" s="12" t="s">
        <v>32</v>
      </c>
      <c r="AX1673" s="12" t="s">
        <v>76</v>
      </c>
      <c r="AY1673" s="156" t="s">
        <v>350</v>
      </c>
    </row>
    <row r="1674" spans="2:65" s="12" customFormat="1" ht="10.199999999999999">
      <c r="B1674" s="155"/>
      <c r="D1674" s="151" t="s">
        <v>361</v>
      </c>
      <c r="E1674" s="156" t="s">
        <v>1</v>
      </c>
      <c r="F1674" s="157" t="s">
        <v>2541</v>
      </c>
      <c r="H1674" s="158">
        <v>879.61300000000006</v>
      </c>
      <c r="I1674" s="159"/>
      <c r="L1674" s="155"/>
      <c r="M1674" s="160"/>
      <c r="T1674" s="161"/>
      <c r="AT1674" s="156" t="s">
        <v>361</v>
      </c>
      <c r="AU1674" s="156" t="s">
        <v>86</v>
      </c>
      <c r="AV1674" s="12" t="s">
        <v>86</v>
      </c>
      <c r="AW1674" s="12" t="s">
        <v>32</v>
      </c>
      <c r="AX1674" s="12" t="s">
        <v>76</v>
      </c>
      <c r="AY1674" s="156" t="s">
        <v>350</v>
      </c>
    </row>
    <row r="1675" spans="2:65" s="12" customFormat="1" ht="10.199999999999999">
      <c r="B1675" s="155"/>
      <c r="D1675" s="151" t="s">
        <v>361</v>
      </c>
      <c r="E1675" s="156" t="s">
        <v>1</v>
      </c>
      <c r="F1675" s="157" t="s">
        <v>2534</v>
      </c>
      <c r="H1675" s="158">
        <v>12.037000000000001</v>
      </c>
      <c r="I1675" s="159"/>
      <c r="L1675" s="155"/>
      <c r="M1675" s="160"/>
      <c r="T1675" s="161"/>
      <c r="AT1675" s="156" t="s">
        <v>361</v>
      </c>
      <c r="AU1675" s="156" t="s">
        <v>86</v>
      </c>
      <c r="AV1675" s="12" t="s">
        <v>86</v>
      </c>
      <c r="AW1675" s="12" t="s">
        <v>32</v>
      </c>
      <c r="AX1675" s="12" t="s">
        <v>76</v>
      </c>
      <c r="AY1675" s="156" t="s">
        <v>350</v>
      </c>
    </row>
    <row r="1676" spans="2:65" s="12" customFormat="1" ht="10.199999999999999">
      <c r="B1676" s="155"/>
      <c r="D1676" s="151" t="s">
        <v>361</v>
      </c>
      <c r="E1676" s="156" t="s">
        <v>1</v>
      </c>
      <c r="F1676" s="157" t="s">
        <v>2547</v>
      </c>
      <c r="H1676" s="158">
        <v>271.64999999999998</v>
      </c>
      <c r="I1676" s="159"/>
      <c r="L1676" s="155"/>
      <c r="M1676" s="160"/>
      <c r="T1676" s="161"/>
      <c r="AT1676" s="156" t="s">
        <v>361</v>
      </c>
      <c r="AU1676" s="156" t="s">
        <v>86</v>
      </c>
      <c r="AV1676" s="12" t="s">
        <v>86</v>
      </c>
      <c r="AW1676" s="12" t="s">
        <v>32</v>
      </c>
      <c r="AX1676" s="12" t="s">
        <v>76</v>
      </c>
      <c r="AY1676" s="156" t="s">
        <v>350</v>
      </c>
    </row>
    <row r="1677" spans="2:65" s="13" customFormat="1" ht="10.199999999999999">
      <c r="B1677" s="162"/>
      <c r="D1677" s="151" t="s">
        <v>361</v>
      </c>
      <c r="E1677" s="163" t="s">
        <v>1</v>
      </c>
      <c r="F1677" s="164" t="s">
        <v>364</v>
      </c>
      <c r="H1677" s="165">
        <v>1308.1600000000001</v>
      </c>
      <c r="I1677" s="166"/>
      <c r="L1677" s="162"/>
      <c r="M1677" s="167"/>
      <c r="T1677" s="168"/>
      <c r="AT1677" s="163" t="s">
        <v>361</v>
      </c>
      <c r="AU1677" s="163" t="s">
        <v>86</v>
      </c>
      <c r="AV1677" s="13" t="s">
        <v>357</v>
      </c>
      <c r="AW1677" s="13" t="s">
        <v>32</v>
      </c>
      <c r="AX1677" s="13" t="s">
        <v>84</v>
      </c>
      <c r="AY1677" s="163" t="s">
        <v>350</v>
      </c>
    </row>
    <row r="1678" spans="2:65" s="1" customFormat="1" ht="21.75" customHeight="1">
      <c r="B1678" s="32"/>
      <c r="C1678" s="187" t="s">
        <v>2969</v>
      </c>
      <c r="D1678" s="187" t="s">
        <v>1347</v>
      </c>
      <c r="E1678" s="188" t="s">
        <v>2930</v>
      </c>
      <c r="F1678" s="189" t="s">
        <v>2931</v>
      </c>
      <c r="G1678" s="190" t="s">
        <v>374</v>
      </c>
      <c r="H1678" s="191">
        <v>45.784999999999997</v>
      </c>
      <c r="I1678" s="192"/>
      <c r="J1678" s="193">
        <f>ROUND(I1678*H1678,2)</f>
        <v>0</v>
      </c>
      <c r="K1678" s="189" t="s">
        <v>356</v>
      </c>
      <c r="L1678" s="194"/>
      <c r="M1678" s="195" t="s">
        <v>1</v>
      </c>
      <c r="N1678" s="196" t="s">
        <v>41</v>
      </c>
      <c r="P1678" s="147">
        <f>O1678*H1678</f>
        <v>0</v>
      </c>
      <c r="Q1678" s="147">
        <v>0.55000000000000004</v>
      </c>
      <c r="R1678" s="147">
        <f>Q1678*H1678</f>
        <v>25.181750000000001</v>
      </c>
      <c r="S1678" s="147">
        <v>0</v>
      </c>
      <c r="T1678" s="148">
        <f>S1678*H1678</f>
        <v>0</v>
      </c>
      <c r="AR1678" s="149" t="s">
        <v>695</v>
      </c>
      <c r="AT1678" s="149" t="s">
        <v>1347</v>
      </c>
      <c r="AU1678" s="149" t="s">
        <v>86</v>
      </c>
      <c r="AY1678" s="17" t="s">
        <v>350</v>
      </c>
      <c r="BE1678" s="150">
        <f>IF(N1678="základní",J1678,0)</f>
        <v>0</v>
      </c>
      <c r="BF1678" s="150">
        <f>IF(N1678="snížená",J1678,0)</f>
        <v>0</v>
      </c>
      <c r="BG1678" s="150">
        <f>IF(N1678="zákl. přenesená",J1678,0)</f>
        <v>0</v>
      </c>
      <c r="BH1678" s="150">
        <f>IF(N1678="sníž. přenesená",J1678,0)</f>
        <v>0</v>
      </c>
      <c r="BI1678" s="150">
        <f>IF(N1678="nulová",J1678,0)</f>
        <v>0</v>
      </c>
      <c r="BJ1678" s="17" t="s">
        <v>84</v>
      </c>
      <c r="BK1678" s="150">
        <f>ROUND(I1678*H1678,2)</f>
        <v>0</v>
      </c>
      <c r="BL1678" s="17" t="s">
        <v>530</v>
      </c>
      <c r="BM1678" s="149" t="s">
        <v>2970</v>
      </c>
    </row>
    <row r="1679" spans="2:65" s="1" customFormat="1" ht="10.199999999999999">
      <c r="B1679" s="32"/>
      <c r="D1679" s="151" t="s">
        <v>359</v>
      </c>
      <c r="F1679" s="152" t="s">
        <v>2931</v>
      </c>
      <c r="I1679" s="153"/>
      <c r="L1679" s="32"/>
      <c r="M1679" s="154"/>
      <c r="T1679" s="56"/>
      <c r="AT1679" s="17" t="s">
        <v>359</v>
      </c>
      <c r="AU1679" s="17" t="s">
        <v>86</v>
      </c>
    </row>
    <row r="1680" spans="2:65" s="12" customFormat="1" ht="20.399999999999999">
      <c r="B1680" s="155"/>
      <c r="D1680" s="151" t="s">
        <v>361</v>
      </c>
      <c r="E1680" s="156" t="s">
        <v>1</v>
      </c>
      <c r="F1680" s="157" t="s">
        <v>2971</v>
      </c>
      <c r="H1680" s="158">
        <v>5.07</v>
      </c>
      <c r="I1680" s="159"/>
      <c r="L1680" s="155"/>
      <c r="M1680" s="160"/>
      <c r="T1680" s="161"/>
      <c r="AT1680" s="156" t="s">
        <v>361</v>
      </c>
      <c r="AU1680" s="156" t="s">
        <v>86</v>
      </c>
      <c r="AV1680" s="12" t="s">
        <v>86</v>
      </c>
      <c r="AW1680" s="12" t="s">
        <v>32</v>
      </c>
      <c r="AX1680" s="12" t="s">
        <v>76</v>
      </c>
      <c r="AY1680" s="156" t="s">
        <v>350</v>
      </c>
    </row>
    <row r="1681" spans="2:65" s="12" customFormat="1" ht="20.399999999999999">
      <c r="B1681" s="155"/>
      <c r="D1681" s="151" t="s">
        <v>361</v>
      </c>
      <c r="E1681" s="156" t="s">
        <v>1</v>
      </c>
      <c r="F1681" s="157" t="s">
        <v>2933</v>
      </c>
      <c r="H1681" s="158">
        <v>30.786000000000001</v>
      </c>
      <c r="I1681" s="159"/>
      <c r="L1681" s="155"/>
      <c r="M1681" s="160"/>
      <c r="T1681" s="161"/>
      <c r="AT1681" s="156" t="s">
        <v>361</v>
      </c>
      <c r="AU1681" s="156" t="s">
        <v>86</v>
      </c>
      <c r="AV1681" s="12" t="s">
        <v>86</v>
      </c>
      <c r="AW1681" s="12" t="s">
        <v>32</v>
      </c>
      <c r="AX1681" s="12" t="s">
        <v>76</v>
      </c>
      <c r="AY1681" s="156" t="s">
        <v>350</v>
      </c>
    </row>
    <row r="1682" spans="2:65" s="12" customFormat="1" ht="20.399999999999999">
      <c r="B1682" s="155"/>
      <c r="D1682" s="151" t="s">
        <v>361</v>
      </c>
      <c r="E1682" s="156" t="s">
        <v>1</v>
      </c>
      <c r="F1682" s="157" t="s">
        <v>2934</v>
      </c>
      <c r="H1682" s="158">
        <v>0.42099999999999999</v>
      </c>
      <c r="I1682" s="159"/>
      <c r="L1682" s="155"/>
      <c r="M1682" s="160"/>
      <c r="T1682" s="161"/>
      <c r="AT1682" s="156" t="s">
        <v>361</v>
      </c>
      <c r="AU1682" s="156" t="s">
        <v>86</v>
      </c>
      <c r="AV1682" s="12" t="s">
        <v>86</v>
      </c>
      <c r="AW1682" s="12" t="s">
        <v>32</v>
      </c>
      <c r="AX1682" s="12" t="s">
        <v>76</v>
      </c>
      <c r="AY1682" s="156" t="s">
        <v>350</v>
      </c>
    </row>
    <row r="1683" spans="2:65" s="12" customFormat="1" ht="20.399999999999999">
      <c r="B1683" s="155"/>
      <c r="D1683" s="151" t="s">
        <v>361</v>
      </c>
      <c r="E1683" s="156" t="s">
        <v>1</v>
      </c>
      <c r="F1683" s="157" t="s">
        <v>2935</v>
      </c>
      <c r="H1683" s="158">
        <v>9.5079999999999991</v>
      </c>
      <c r="I1683" s="159"/>
      <c r="L1683" s="155"/>
      <c r="M1683" s="160"/>
      <c r="T1683" s="161"/>
      <c r="AT1683" s="156" t="s">
        <v>361</v>
      </c>
      <c r="AU1683" s="156" t="s">
        <v>86</v>
      </c>
      <c r="AV1683" s="12" t="s">
        <v>86</v>
      </c>
      <c r="AW1683" s="12" t="s">
        <v>32</v>
      </c>
      <c r="AX1683" s="12" t="s">
        <v>76</v>
      </c>
      <c r="AY1683" s="156" t="s">
        <v>350</v>
      </c>
    </row>
    <row r="1684" spans="2:65" s="13" customFormat="1" ht="10.199999999999999">
      <c r="B1684" s="162"/>
      <c r="D1684" s="151" t="s">
        <v>361</v>
      </c>
      <c r="E1684" s="163" t="s">
        <v>1155</v>
      </c>
      <c r="F1684" s="164" t="s">
        <v>364</v>
      </c>
      <c r="H1684" s="165">
        <v>45.784999999999997</v>
      </c>
      <c r="I1684" s="166"/>
      <c r="L1684" s="162"/>
      <c r="M1684" s="167"/>
      <c r="T1684" s="168"/>
      <c r="AT1684" s="163" t="s">
        <v>361</v>
      </c>
      <c r="AU1684" s="163" t="s">
        <v>86</v>
      </c>
      <c r="AV1684" s="13" t="s">
        <v>357</v>
      </c>
      <c r="AW1684" s="13" t="s">
        <v>32</v>
      </c>
      <c r="AX1684" s="13" t="s">
        <v>84</v>
      </c>
      <c r="AY1684" s="163" t="s">
        <v>350</v>
      </c>
    </row>
    <row r="1685" spans="2:65" s="1" customFormat="1" ht="24.15" customHeight="1">
      <c r="B1685" s="32"/>
      <c r="C1685" s="138" t="s">
        <v>2972</v>
      </c>
      <c r="D1685" s="138" t="s">
        <v>352</v>
      </c>
      <c r="E1685" s="139" t="s">
        <v>2973</v>
      </c>
      <c r="F1685" s="140" t="s">
        <v>2974</v>
      </c>
      <c r="G1685" s="141" t="s">
        <v>374</v>
      </c>
      <c r="H1685" s="142">
        <v>259.178</v>
      </c>
      <c r="I1685" s="143"/>
      <c r="J1685" s="144">
        <f>ROUND(I1685*H1685,2)</f>
        <v>0</v>
      </c>
      <c r="K1685" s="140" t="s">
        <v>356</v>
      </c>
      <c r="L1685" s="32"/>
      <c r="M1685" s="145" t="s">
        <v>1</v>
      </c>
      <c r="N1685" s="146" t="s">
        <v>41</v>
      </c>
      <c r="P1685" s="147">
        <f>O1685*H1685</f>
        <v>0</v>
      </c>
      <c r="Q1685" s="147">
        <v>2.81E-3</v>
      </c>
      <c r="R1685" s="147">
        <f>Q1685*H1685</f>
        <v>0.72829018000000001</v>
      </c>
      <c r="S1685" s="147">
        <v>0</v>
      </c>
      <c r="T1685" s="148">
        <f>S1685*H1685</f>
        <v>0</v>
      </c>
      <c r="AR1685" s="149" t="s">
        <v>530</v>
      </c>
      <c r="AT1685" s="149" t="s">
        <v>352</v>
      </c>
      <c r="AU1685" s="149" t="s">
        <v>86</v>
      </c>
      <c r="AY1685" s="17" t="s">
        <v>350</v>
      </c>
      <c r="BE1685" s="150">
        <f>IF(N1685="základní",J1685,0)</f>
        <v>0</v>
      </c>
      <c r="BF1685" s="150">
        <f>IF(N1685="snížená",J1685,0)</f>
        <v>0</v>
      </c>
      <c r="BG1685" s="150">
        <f>IF(N1685="zákl. přenesená",J1685,0)</f>
        <v>0</v>
      </c>
      <c r="BH1685" s="150">
        <f>IF(N1685="sníž. přenesená",J1685,0)</f>
        <v>0</v>
      </c>
      <c r="BI1685" s="150">
        <f>IF(N1685="nulová",J1685,0)</f>
        <v>0</v>
      </c>
      <c r="BJ1685" s="17" t="s">
        <v>84</v>
      </c>
      <c r="BK1685" s="150">
        <f>ROUND(I1685*H1685,2)</f>
        <v>0</v>
      </c>
      <c r="BL1685" s="17" t="s">
        <v>530</v>
      </c>
      <c r="BM1685" s="149" t="s">
        <v>2975</v>
      </c>
    </row>
    <row r="1686" spans="2:65" s="1" customFormat="1" ht="19.2">
      <c r="B1686" s="32"/>
      <c r="D1686" s="151" t="s">
        <v>359</v>
      </c>
      <c r="F1686" s="152" t="s">
        <v>2976</v>
      </c>
      <c r="I1686" s="153"/>
      <c r="L1686" s="32"/>
      <c r="M1686" s="154"/>
      <c r="T1686" s="56"/>
      <c r="AT1686" s="17" t="s">
        <v>359</v>
      </c>
      <c r="AU1686" s="17" t="s">
        <v>86</v>
      </c>
    </row>
    <row r="1687" spans="2:65" s="12" customFormat="1" ht="10.199999999999999">
      <c r="B1687" s="155"/>
      <c r="D1687" s="151" t="s">
        <v>361</v>
      </c>
      <c r="E1687" s="156" t="s">
        <v>1</v>
      </c>
      <c r="F1687" s="157" t="s">
        <v>2977</v>
      </c>
      <c r="H1687" s="158">
        <v>259.178</v>
      </c>
      <c r="I1687" s="159"/>
      <c r="L1687" s="155"/>
      <c r="M1687" s="160"/>
      <c r="T1687" s="161"/>
      <c r="AT1687" s="156" t="s">
        <v>361</v>
      </c>
      <c r="AU1687" s="156" t="s">
        <v>86</v>
      </c>
      <c r="AV1687" s="12" t="s">
        <v>86</v>
      </c>
      <c r="AW1687" s="12" t="s">
        <v>32</v>
      </c>
      <c r="AX1687" s="12" t="s">
        <v>84</v>
      </c>
      <c r="AY1687" s="156" t="s">
        <v>350</v>
      </c>
    </row>
    <row r="1688" spans="2:65" s="1" customFormat="1" ht="24.15" customHeight="1">
      <c r="B1688" s="32"/>
      <c r="C1688" s="138" t="s">
        <v>2978</v>
      </c>
      <c r="D1688" s="138" t="s">
        <v>352</v>
      </c>
      <c r="E1688" s="139" t="s">
        <v>2979</v>
      </c>
      <c r="F1688" s="140" t="s">
        <v>2980</v>
      </c>
      <c r="G1688" s="141" t="s">
        <v>483</v>
      </c>
      <c r="H1688" s="142">
        <v>730.73500000000001</v>
      </c>
      <c r="I1688" s="143"/>
      <c r="J1688" s="144">
        <f>ROUND(I1688*H1688,2)</f>
        <v>0</v>
      </c>
      <c r="K1688" s="140" t="s">
        <v>356</v>
      </c>
      <c r="L1688" s="32"/>
      <c r="M1688" s="145" t="s">
        <v>1</v>
      </c>
      <c r="N1688" s="146" t="s">
        <v>41</v>
      </c>
      <c r="P1688" s="147">
        <f>O1688*H1688</f>
        <v>0</v>
      </c>
      <c r="Q1688" s="147">
        <v>0</v>
      </c>
      <c r="R1688" s="147">
        <f>Q1688*H1688</f>
        <v>0</v>
      </c>
      <c r="S1688" s="147">
        <v>0</v>
      </c>
      <c r="T1688" s="148">
        <f>S1688*H1688</f>
        <v>0</v>
      </c>
      <c r="AR1688" s="149" t="s">
        <v>530</v>
      </c>
      <c r="AT1688" s="149" t="s">
        <v>352</v>
      </c>
      <c r="AU1688" s="149" t="s">
        <v>86</v>
      </c>
      <c r="AY1688" s="17" t="s">
        <v>350</v>
      </c>
      <c r="BE1688" s="150">
        <f>IF(N1688="základní",J1688,0)</f>
        <v>0</v>
      </c>
      <c r="BF1688" s="150">
        <f>IF(N1688="snížená",J1688,0)</f>
        <v>0</v>
      </c>
      <c r="BG1688" s="150">
        <f>IF(N1688="zákl. přenesená",J1688,0)</f>
        <v>0</v>
      </c>
      <c r="BH1688" s="150">
        <f>IF(N1688="sníž. přenesená",J1688,0)</f>
        <v>0</v>
      </c>
      <c r="BI1688" s="150">
        <f>IF(N1688="nulová",J1688,0)</f>
        <v>0</v>
      </c>
      <c r="BJ1688" s="17" t="s">
        <v>84</v>
      </c>
      <c r="BK1688" s="150">
        <f>ROUND(I1688*H1688,2)</f>
        <v>0</v>
      </c>
      <c r="BL1688" s="17" t="s">
        <v>530</v>
      </c>
      <c r="BM1688" s="149" t="s">
        <v>2981</v>
      </c>
    </row>
    <row r="1689" spans="2:65" s="1" customFormat="1" ht="28.8">
      <c r="B1689" s="32"/>
      <c r="D1689" s="151" t="s">
        <v>359</v>
      </c>
      <c r="F1689" s="152" t="s">
        <v>2982</v>
      </c>
      <c r="I1689" s="153"/>
      <c r="L1689" s="32"/>
      <c r="M1689" s="154"/>
      <c r="T1689" s="56"/>
      <c r="AT1689" s="17" t="s">
        <v>359</v>
      </c>
      <c r="AU1689" s="17" t="s">
        <v>86</v>
      </c>
    </row>
    <row r="1690" spans="2:65" s="11" customFormat="1" ht="22.8" customHeight="1">
      <c r="B1690" s="126"/>
      <c r="D1690" s="127" t="s">
        <v>75</v>
      </c>
      <c r="E1690" s="136" t="s">
        <v>999</v>
      </c>
      <c r="F1690" s="136" t="s">
        <v>1000</v>
      </c>
      <c r="I1690" s="129"/>
      <c r="J1690" s="137">
        <f>BK1690</f>
        <v>0</v>
      </c>
      <c r="L1690" s="126"/>
      <c r="M1690" s="131"/>
      <c r="P1690" s="132">
        <f>SUM(P1691:P1885)</f>
        <v>0</v>
      </c>
      <c r="R1690" s="132">
        <f>SUM(R1691:R1885)</f>
        <v>100.67847025</v>
      </c>
      <c r="T1690" s="133">
        <f>SUM(T1691:T1885)</f>
        <v>0</v>
      </c>
      <c r="AR1690" s="127" t="s">
        <v>86</v>
      </c>
      <c r="AT1690" s="134" t="s">
        <v>75</v>
      </c>
      <c r="AU1690" s="134" t="s">
        <v>84</v>
      </c>
      <c r="AY1690" s="127" t="s">
        <v>350</v>
      </c>
      <c r="BK1690" s="135">
        <f>SUM(BK1691:BK1885)</f>
        <v>0</v>
      </c>
    </row>
    <row r="1691" spans="2:65" s="1" customFormat="1" ht="24.15" customHeight="1">
      <c r="B1691" s="32"/>
      <c r="C1691" s="138" t="s">
        <v>2983</v>
      </c>
      <c r="D1691" s="138" t="s">
        <v>352</v>
      </c>
      <c r="E1691" s="139" t="s">
        <v>2984</v>
      </c>
      <c r="F1691" s="140" t="s">
        <v>2985</v>
      </c>
      <c r="G1691" s="141" t="s">
        <v>355</v>
      </c>
      <c r="H1691" s="142">
        <v>10.954000000000001</v>
      </c>
      <c r="I1691" s="143"/>
      <c r="J1691" s="144">
        <f>ROUND(I1691*H1691,2)</f>
        <v>0</v>
      </c>
      <c r="K1691" s="140" t="s">
        <v>356</v>
      </c>
      <c r="L1691" s="32"/>
      <c r="M1691" s="145" t="s">
        <v>1</v>
      </c>
      <c r="N1691" s="146" t="s">
        <v>41</v>
      </c>
      <c r="P1691" s="147">
        <f>O1691*H1691</f>
        <v>0</v>
      </c>
      <c r="Q1691" s="147">
        <v>2.4760000000000001E-2</v>
      </c>
      <c r="R1691" s="147">
        <f>Q1691*H1691</f>
        <v>0.27122104000000002</v>
      </c>
      <c r="S1691" s="147">
        <v>0</v>
      </c>
      <c r="T1691" s="148">
        <f>S1691*H1691</f>
        <v>0</v>
      </c>
      <c r="AR1691" s="149" t="s">
        <v>530</v>
      </c>
      <c r="AT1691" s="149" t="s">
        <v>352</v>
      </c>
      <c r="AU1691" s="149" t="s">
        <v>86</v>
      </c>
      <c r="AY1691" s="17" t="s">
        <v>350</v>
      </c>
      <c r="BE1691" s="150">
        <f>IF(N1691="základní",J1691,0)</f>
        <v>0</v>
      </c>
      <c r="BF1691" s="150">
        <f>IF(N1691="snížená",J1691,0)</f>
        <v>0</v>
      </c>
      <c r="BG1691" s="150">
        <f>IF(N1691="zákl. přenesená",J1691,0)</f>
        <v>0</v>
      </c>
      <c r="BH1691" s="150">
        <f>IF(N1691="sníž. přenesená",J1691,0)</f>
        <v>0</v>
      </c>
      <c r="BI1691" s="150">
        <f>IF(N1691="nulová",J1691,0)</f>
        <v>0</v>
      </c>
      <c r="BJ1691" s="17" t="s">
        <v>84</v>
      </c>
      <c r="BK1691" s="150">
        <f>ROUND(I1691*H1691,2)</f>
        <v>0</v>
      </c>
      <c r="BL1691" s="17" t="s">
        <v>530</v>
      </c>
      <c r="BM1691" s="149" t="s">
        <v>2986</v>
      </c>
    </row>
    <row r="1692" spans="2:65" s="1" customFormat="1" ht="38.4">
      <c r="B1692" s="32"/>
      <c r="D1692" s="151" t="s">
        <v>359</v>
      </c>
      <c r="F1692" s="152" t="s">
        <v>2987</v>
      </c>
      <c r="I1692" s="153"/>
      <c r="L1692" s="32"/>
      <c r="M1692" s="154"/>
      <c r="T1692" s="56"/>
      <c r="AT1692" s="17" t="s">
        <v>359</v>
      </c>
      <c r="AU1692" s="17" t="s">
        <v>86</v>
      </c>
    </row>
    <row r="1693" spans="2:65" s="14" customFormat="1" ht="10.199999999999999">
      <c r="B1693" s="169"/>
      <c r="D1693" s="151" t="s">
        <v>361</v>
      </c>
      <c r="E1693" s="170" t="s">
        <v>1</v>
      </c>
      <c r="F1693" s="171" t="s">
        <v>2988</v>
      </c>
      <c r="H1693" s="170" t="s">
        <v>1</v>
      </c>
      <c r="I1693" s="172"/>
      <c r="L1693" s="169"/>
      <c r="M1693" s="173"/>
      <c r="T1693" s="174"/>
      <c r="AT1693" s="170" t="s">
        <v>361</v>
      </c>
      <c r="AU1693" s="170" t="s">
        <v>86</v>
      </c>
      <c r="AV1693" s="14" t="s">
        <v>84</v>
      </c>
      <c r="AW1693" s="14" t="s">
        <v>32</v>
      </c>
      <c r="AX1693" s="14" t="s">
        <v>76</v>
      </c>
      <c r="AY1693" s="170" t="s">
        <v>350</v>
      </c>
    </row>
    <row r="1694" spans="2:65" s="12" customFormat="1" ht="10.199999999999999">
      <c r="B1694" s="155"/>
      <c r="D1694" s="151" t="s">
        <v>361</v>
      </c>
      <c r="E1694" s="156" t="s">
        <v>1216</v>
      </c>
      <c r="F1694" s="157" t="s">
        <v>2989</v>
      </c>
      <c r="H1694" s="158">
        <v>10.954000000000001</v>
      </c>
      <c r="I1694" s="159"/>
      <c r="L1694" s="155"/>
      <c r="M1694" s="160"/>
      <c r="T1694" s="161"/>
      <c r="AT1694" s="156" t="s">
        <v>361</v>
      </c>
      <c r="AU1694" s="156" t="s">
        <v>86</v>
      </c>
      <c r="AV1694" s="12" t="s">
        <v>86</v>
      </c>
      <c r="AW1694" s="12" t="s">
        <v>32</v>
      </c>
      <c r="AX1694" s="12" t="s">
        <v>84</v>
      </c>
      <c r="AY1694" s="156" t="s">
        <v>350</v>
      </c>
    </row>
    <row r="1695" spans="2:65" s="1" customFormat="1" ht="24.15" customHeight="1">
      <c r="B1695" s="32"/>
      <c r="C1695" s="138" t="s">
        <v>2990</v>
      </c>
      <c r="D1695" s="138" t="s">
        <v>352</v>
      </c>
      <c r="E1695" s="139" t="s">
        <v>2991</v>
      </c>
      <c r="F1695" s="140" t="s">
        <v>2992</v>
      </c>
      <c r="G1695" s="141" t="s">
        <v>355</v>
      </c>
      <c r="H1695" s="142">
        <v>298.28100000000001</v>
      </c>
      <c r="I1695" s="143"/>
      <c r="J1695" s="144">
        <f>ROUND(I1695*H1695,2)</f>
        <v>0</v>
      </c>
      <c r="K1695" s="140" t="s">
        <v>356</v>
      </c>
      <c r="L1695" s="32"/>
      <c r="M1695" s="145" t="s">
        <v>1</v>
      </c>
      <c r="N1695" s="146" t="s">
        <v>41</v>
      </c>
      <c r="P1695" s="147">
        <f>O1695*H1695</f>
        <v>0</v>
      </c>
      <c r="Q1695" s="147">
        <v>4.428E-2</v>
      </c>
      <c r="R1695" s="147">
        <f>Q1695*H1695</f>
        <v>13.207882680000001</v>
      </c>
      <c r="S1695" s="147">
        <v>0</v>
      </c>
      <c r="T1695" s="148">
        <f>S1695*H1695</f>
        <v>0</v>
      </c>
      <c r="AR1695" s="149" t="s">
        <v>530</v>
      </c>
      <c r="AT1695" s="149" t="s">
        <v>352</v>
      </c>
      <c r="AU1695" s="149" t="s">
        <v>86</v>
      </c>
      <c r="AY1695" s="17" t="s">
        <v>350</v>
      </c>
      <c r="BE1695" s="150">
        <f>IF(N1695="základní",J1695,0)</f>
        <v>0</v>
      </c>
      <c r="BF1695" s="150">
        <f>IF(N1695="snížená",J1695,0)</f>
        <v>0</v>
      </c>
      <c r="BG1695" s="150">
        <f>IF(N1695="zákl. přenesená",J1695,0)</f>
        <v>0</v>
      </c>
      <c r="BH1695" s="150">
        <f>IF(N1695="sníž. přenesená",J1695,0)</f>
        <v>0</v>
      </c>
      <c r="BI1695" s="150">
        <f>IF(N1695="nulová",J1695,0)</f>
        <v>0</v>
      </c>
      <c r="BJ1695" s="17" t="s">
        <v>84</v>
      </c>
      <c r="BK1695" s="150">
        <f>ROUND(I1695*H1695,2)</f>
        <v>0</v>
      </c>
      <c r="BL1695" s="17" t="s">
        <v>530</v>
      </c>
      <c r="BM1695" s="149" t="s">
        <v>2993</v>
      </c>
    </row>
    <row r="1696" spans="2:65" s="1" customFormat="1" ht="38.4">
      <c r="B1696" s="32"/>
      <c r="D1696" s="151" t="s">
        <v>359</v>
      </c>
      <c r="F1696" s="152" t="s">
        <v>2994</v>
      </c>
      <c r="I1696" s="153"/>
      <c r="L1696" s="32"/>
      <c r="M1696" s="154"/>
      <c r="T1696" s="56"/>
      <c r="AT1696" s="17" t="s">
        <v>359</v>
      </c>
      <c r="AU1696" s="17" t="s">
        <v>86</v>
      </c>
    </row>
    <row r="1697" spans="2:65" s="14" customFormat="1" ht="10.199999999999999">
      <c r="B1697" s="169"/>
      <c r="D1697" s="151" t="s">
        <v>361</v>
      </c>
      <c r="E1697" s="170" t="s">
        <v>1</v>
      </c>
      <c r="F1697" s="171" t="s">
        <v>2995</v>
      </c>
      <c r="H1697" s="170" t="s">
        <v>1</v>
      </c>
      <c r="I1697" s="172"/>
      <c r="L1697" s="169"/>
      <c r="M1697" s="173"/>
      <c r="T1697" s="174"/>
      <c r="AT1697" s="170" t="s">
        <v>361</v>
      </c>
      <c r="AU1697" s="170" t="s">
        <v>86</v>
      </c>
      <c r="AV1697" s="14" t="s">
        <v>84</v>
      </c>
      <c r="AW1697" s="14" t="s">
        <v>32</v>
      </c>
      <c r="AX1697" s="14" t="s">
        <v>76</v>
      </c>
      <c r="AY1697" s="170" t="s">
        <v>350</v>
      </c>
    </row>
    <row r="1698" spans="2:65" s="12" customFormat="1" ht="40.799999999999997">
      <c r="B1698" s="155"/>
      <c r="D1698" s="151" t="s">
        <v>361</v>
      </c>
      <c r="E1698" s="156" t="s">
        <v>1</v>
      </c>
      <c r="F1698" s="157" t="s">
        <v>2996</v>
      </c>
      <c r="H1698" s="158">
        <v>135.79</v>
      </c>
      <c r="I1698" s="159"/>
      <c r="L1698" s="155"/>
      <c r="M1698" s="160"/>
      <c r="T1698" s="161"/>
      <c r="AT1698" s="156" t="s">
        <v>361</v>
      </c>
      <c r="AU1698" s="156" t="s">
        <v>86</v>
      </c>
      <c r="AV1698" s="12" t="s">
        <v>86</v>
      </c>
      <c r="AW1698" s="12" t="s">
        <v>32</v>
      </c>
      <c r="AX1698" s="12" t="s">
        <v>76</v>
      </c>
      <c r="AY1698" s="156" t="s">
        <v>350</v>
      </c>
    </row>
    <row r="1699" spans="2:65" s="12" customFormat="1" ht="10.199999999999999">
      <c r="B1699" s="155"/>
      <c r="D1699" s="151" t="s">
        <v>361</v>
      </c>
      <c r="E1699" s="156" t="s">
        <v>1</v>
      </c>
      <c r="F1699" s="157" t="s">
        <v>2997</v>
      </c>
      <c r="H1699" s="158">
        <v>8.6210000000000004</v>
      </c>
      <c r="I1699" s="159"/>
      <c r="L1699" s="155"/>
      <c r="M1699" s="160"/>
      <c r="T1699" s="161"/>
      <c r="AT1699" s="156" t="s">
        <v>361</v>
      </c>
      <c r="AU1699" s="156" t="s">
        <v>86</v>
      </c>
      <c r="AV1699" s="12" t="s">
        <v>86</v>
      </c>
      <c r="AW1699" s="12" t="s">
        <v>32</v>
      </c>
      <c r="AX1699" s="12" t="s">
        <v>76</v>
      </c>
      <c r="AY1699" s="156" t="s">
        <v>350</v>
      </c>
    </row>
    <row r="1700" spans="2:65" s="12" customFormat="1" ht="10.199999999999999">
      <c r="B1700" s="155"/>
      <c r="D1700" s="151" t="s">
        <v>361</v>
      </c>
      <c r="E1700" s="156" t="s">
        <v>1</v>
      </c>
      <c r="F1700" s="157" t="s">
        <v>2998</v>
      </c>
      <c r="H1700" s="158">
        <v>-27.09</v>
      </c>
      <c r="I1700" s="159"/>
      <c r="L1700" s="155"/>
      <c r="M1700" s="160"/>
      <c r="T1700" s="161"/>
      <c r="AT1700" s="156" t="s">
        <v>361</v>
      </c>
      <c r="AU1700" s="156" t="s">
        <v>86</v>
      </c>
      <c r="AV1700" s="12" t="s">
        <v>86</v>
      </c>
      <c r="AW1700" s="12" t="s">
        <v>32</v>
      </c>
      <c r="AX1700" s="12" t="s">
        <v>76</v>
      </c>
      <c r="AY1700" s="156" t="s">
        <v>350</v>
      </c>
    </row>
    <row r="1701" spans="2:65" s="12" customFormat="1" ht="30.6">
      <c r="B1701" s="155"/>
      <c r="D1701" s="151" t="s">
        <v>361</v>
      </c>
      <c r="E1701" s="156" t="s">
        <v>1</v>
      </c>
      <c r="F1701" s="157" t="s">
        <v>2999</v>
      </c>
      <c r="H1701" s="158">
        <v>138.56</v>
      </c>
      <c r="I1701" s="159"/>
      <c r="L1701" s="155"/>
      <c r="M1701" s="160"/>
      <c r="T1701" s="161"/>
      <c r="AT1701" s="156" t="s">
        <v>361</v>
      </c>
      <c r="AU1701" s="156" t="s">
        <v>86</v>
      </c>
      <c r="AV1701" s="12" t="s">
        <v>86</v>
      </c>
      <c r="AW1701" s="12" t="s">
        <v>32</v>
      </c>
      <c r="AX1701" s="12" t="s">
        <v>76</v>
      </c>
      <c r="AY1701" s="156" t="s">
        <v>350</v>
      </c>
    </row>
    <row r="1702" spans="2:65" s="12" customFormat="1" ht="10.199999999999999">
      <c r="B1702" s="155"/>
      <c r="D1702" s="151" t="s">
        <v>361</v>
      </c>
      <c r="E1702" s="156" t="s">
        <v>1</v>
      </c>
      <c r="F1702" s="157" t="s">
        <v>3000</v>
      </c>
      <c r="H1702" s="158">
        <v>-25.2</v>
      </c>
      <c r="I1702" s="159"/>
      <c r="L1702" s="155"/>
      <c r="M1702" s="160"/>
      <c r="T1702" s="161"/>
      <c r="AT1702" s="156" t="s">
        <v>361</v>
      </c>
      <c r="AU1702" s="156" t="s">
        <v>86</v>
      </c>
      <c r="AV1702" s="12" t="s">
        <v>86</v>
      </c>
      <c r="AW1702" s="12" t="s">
        <v>32</v>
      </c>
      <c r="AX1702" s="12" t="s">
        <v>76</v>
      </c>
      <c r="AY1702" s="156" t="s">
        <v>350</v>
      </c>
    </row>
    <row r="1703" spans="2:65" s="12" customFormat="1" ht="30.6">
      <c r="B1703" s="155"/>
      <c r="D1703" s="151" t="s">
        <v>361</v>
      </c>
      <c r="E1703" s="156" t="s">
        <v>1</v>
      </c>
      <c r="F1703" s="157" t="s">
        <v>3001</v>
      </c>
      <c r="H1703" s="158">
        <v>82.09</v>
      </c>
      <c r="I1703" s="159"/>
      <c r="L1703" s="155"/>
      <c r="M1703" s="160"/>
      <c r="T1703" s="161"/>
      <c r="AT1703" s="156" t="s">
        <v>361</v>
      </c>
      <c r="AU1703" s="156" t="s">
        <v>86</v>
      </c>
      <c r="AV1703" s="12" t="s">
        <v>86</v>
      </c>
      <c r="AW1703" s="12" t="s">
        <v>32</v>
      </c>
      <c r="AX1703" s="12" t="s">
        <v>76</v>
      </c>
      <c r="AY1703" s="156" t="s">
        <v>350</v>
      </c>
    </row>
    <row r="1704" spans="2:65" s="12" customFormat="1" ht="10.199999999999999">
      <c r="B1704" s="155"/>
      <c r="D1704" s="151" t="s">
        <v>361</v>
      </c>
      <c r="E1704" s="156" t="s">
        <v>1</v>
      </c>
      <c r="F1704" s="157" t="s">
        <v>3002</v>
      </c>
      <c r="H1704" s="158">
        <v>-14.49</v>
      </c>
      <c r="I1704" s="159"/>
      <c r="L1704" s="155"/>
      <c r="M1704" s="160"/>
      <c r="T1704" s="161"/>
      <c r="AT1704" s="156" t="s">
        <v>361</v>
      </c>
      <c r="AU1704" s="156" t="s">
        <v>86</v>
      </c>
      <c r="AV1704" s="12" t="s">
        <v>86</v>
      </c>
      <c r="AW1704" s="12" t="s">
        <v>32</v>
      </c>
      <c r="AX1704" s="12" t="s">
        <v>76</v>
      </c>
      <c r="AY1704" s="156" t="s">
        <v>350</v>
      </c>
    </row>
    <row r="1705" spans="2:65" s="13" customFormat="1" ht="10.199999999999999">
      <c r="B1705" s="162"/>
      <c r="D1705" s="151" t="s">
        <v>361</v>
      </c>
      <c r="E1705" s="163" t="s">
        <v>1191</v>
      </c>
      <c r="F1705" s="164" t="s">
        <v>364</v>
      </c>
      <c r="H1705" s="165">
        <v>298.28100000000001</v>
      </c>
      <c r="I1705" s="166"/>
      <c r="L1705" s="162"/>
      <c r="M1705" s="167"/>
      <c r="T1705" s="168"/>
      <c r="AT1705" s="163" t="s">
        <v>361</v>
      </c>
      <c r="AU1705" s="163" t="s">
        <v>86</v>
      </c>
      <c r="AV1705" s="13" t="s">
        <v>357</v>
      </c>
      <c r="AW1705" s="13" t="s">
        <v>32</v>
      </c>
      <c r="AX1705" s="13" t="s">
        <v>84</v>
      </c>
      <c r="AY1705" s="163" t="s">
        <v>350</v>
      </c>
    </row>
    <row r="1706" spans="2:65" s="1" customFormat="1" ht="24.15" customHeight="1">
      <c r="B1706" s="32"/>
      <c r="C1706" s="138" t="s">
        <v>3003</v>
      </c>
      <c r="D1706" s="138" t="s">
        <v>352</v>
      </c>
      <c r="E1706" s="139" t="s">
        <v>3004</v>
      </c>
      <c r="F1706" s="140" t="s">
        <v>3005</v>
      </c>
      <c r="G1706" s="141" t="s">
        <v>355</v>
      </c>
      <c r="H1706" s="142">
        <v>125.848</v>
      </c>
      <c r="I1706" s="143"/>
      <c r="J1706" s="144">
        <f>ROUND(I1706*H1706,2)</f>
        <v>0</v>
      </c>
      <c r="K1706" s="140" t="s">
        <v>356</v>
      </c>
      <c r="L1706" s="32"/>
      <c r="M1706" s="145" t="s">
        <v>1</v>
      </c>
      <c r="N1706" s="146" t="s">
        <v>41</v>
      </c>
      <c r="P1706" s="147">
        <f>O1706*H1706</f>
        <v>0</v>
      </c>
      <c r="Q1706" s="147">
        <v>4.5030000000000001E-2</v>
      </c>
      <c r="R1706" s="147">
        <f>Q1706*H1706</f>
        <v>5.6669354399999996</v>
      </c>
      <c r="S1706" s="147">
        <v>0</v>
      </c>
      <c r="T1706" s="148">
        <f>S1706*H1706</f>
        <v>0</v>
      </c>
      <c r="AR1706" s="149" t="s">
        <v>530</v>
      </c>
      <c r="AT1706" s="149" t="s">
        <v>352</v>
      </c>
      <c r="AU1706" s="149" t="s">
        <v>86</v>
      </c>
      <c r="AY1706" s="17" t="s">
        <v>350</v>
      </c>
      <c r="BE1706" s="150">
        <f>IF(N1706="základní",J1706,0)</f>
        <v>0</v>
      </c>
      <c r="BF1706" s="150">
        <f>IF(N1706="snížená",J1706,0)</f>
        <v>0</v>
      </c>
      <c r="BG1706" s="150">
        <f>IF(N1706="zákl. přenesená",J1706,0)</f>
        <v>0</v>
      </c>
      <c r="BH1706" s="150">
        <f>IF(N1706="sníž. přenesená",J1706,0)</f>
        <v>0</v>
      </c>
      <c r="BI1706" s="150">
        <f>IF(N1706="nulová",J1706,0)</f>
        <v>0</v>
      </c>
      <c r="BJ1706" s="17" t="s">
        <v>84</v>
      </c>
      <c r="BK1706" s="150">
        <f>ROUND(I1706*H1706,2)</f>
        <v>0</v>
      </c>
      <c r="BL1706" s="17" t="s">
        <v>530</v>
      </c>
      <c r="BM1706" s="149" t="s">
        <v>3006</v>
      </c>
    </row>
    <row r="1707" spans="2:65" s="1" customFormat="1" ht="38.4">
      <c r="B1707" s="32"/>
      <c r="D1707" s="151" t="s">
        <v>359</v>
      </c>
      <c r="F1707" s="152" t="s">
        <v>3007</v>
      </c>
      <c r="I1707" s="153"/>
      <c r="L1707" s="32"/>
      <c r="M1707" s="154"/>
      <c r="T1707" s="56"/>
      <c r="AT1707" s="17" t="s">
        <v>359</v>
      </c>
      <c r="AU1707" s="17" t="s">
        <v>86</v>
      </c>
    </row>
    <row r="1708" spans="2:65" s="14" customFormat="1" ht="10.199999999999999">
      <c r="B1708" s="169"/>
      <c r="D1708" s="151" t="s">
        <v>361</v>
      </c>
      <c r="E1708" s="170" t="s">
        <v>1</v>
      </c>
      <c r="F1708" s="171" t="s">
        <v>3008</v>
      </c>
      <c r="H1708" s="170" t="s">
        <v>1</v>
      </c>
      <c r="I1708" s="172"/>
      <c r="L1708" s="169"/>
      <c r="M1708" s="173"/>
      <c r="T1708" s="174"/>
      <c r="AT1708" s="170" t="s">
        <v>361</v>
      </c>
      <c r="AU1708" s="170" t="s">
        <v>86</v>
      </c>
      <c r="AV1708" s="14" t="s">
        <v>84</v>
      </c>
      <c r="AW1708" s="14" t="s">
        <v>32</v>
      </c>
      <c r="AX1708" s="14" t="s">
        <v>76</v>
      </c>
      <c r="AY1708" s="170" t="s">
        <v>350</v>
      </c>
    </row>
    <row r="1709" spans="2:65" s="12" customFormat="1" ht="10.199999999999999">
      <c r="B1709" s="155"/>
      <c r="D1709" s="151" t="s">
        <v>361</v>
      </c>
      <c r="E1709" s="156" t="s">
        <v>1</v>
      </c>
      <c r="F1709" s="157" t="s">
        <v>3009</v>
      </c>
      <c r="H1709" s="158">
        <v>132.77799999999999</v>
      </c>
      <c r="I1709" s="159"/>
      <c r="L1709" s="155"/>
      <c r="M1709" s="160"/>
      <c r="T1709" s="161"/>
      <c r="AT1709" s="156" t="s">
        <v>361</v>
      </c>
      <c r="AU1709" s="156" t="s">
        <v>86</v>
      </c>
      <c r="AV1709" s="12" t="s">
        <v>86</v>
      </c>
      <c r="AW1709" s="12" t="s">
        <v>32</v>
      </c>
      <c r="AX1709" s="12" t="s">
        <v>76</v>
      </c>
      <c r="AY1709" s="156" t="s">
        <v>350</v>
      </c>
    </row>
    <row r="1710" spans="2:65" s="12" customFormat="1" ht="10.199999999999999">
      <c r="B1710" s="155"/>
      <c r="D1710" s="151" t="s">
        <v>361</v>
      </c>
      <c r="E1710" s="156" t="s">
        <v>1</v>
      </c>
      <c r="F1710" s="157" t="s">
        <v>3010</v>
      </c>
      <c r="H1710" s="158">
        <v>-6.93</v>
      </c>
      <c r="I1710" s="159"/>
      <c r="L1710" s="155"/>
      <c r="M1710" s="160"/>
      <c r="T1710" s="161"/>
      <c r="AT1710" s="156" t="s">
        <v>361</v>
      </c>
      <c r="AU1710" s="156" t="s">
        <v>86</v>
      </c>
      <c r="AV1710" s="12" t="s">
        <v>86</v>
      </c>
      <c r="AW1710" s="12" t="s">
        <v>32</v>
      </c>
      <c r="AX1710" s="12" t="s">
        <v>76</v>
      </c>
      <c r="AY1710" s="156" t="s">
        <v>350</v>
      </c>
    </row>
    <row r="1711" spans="2:65" s="13" customFormat="1" ht="10.199999999999999">
      <c r="B1711" s="162"/>
      <c r="D1711" s="151" t="s">
        <v>361</v>
      </c>
      <c r="E1711" s="163" t="s">
        <v>1201</v>
      </c>
      <c r="F1711" s="164" t="s">
        <v>364</v>
      </c>
      <c r="H1711" s="165">
        <v>125.848</v>
      </c>
      <c r="I1711" s="166"/>
      <c r="L1711" s="162"/>
      <c r="M1711" s="167"/>
      <c r="T1711" s="168"/>
      <c r="AT1711" s="163" t="s">
        <v>361</v>
      </c>
      <c r="AU1711" s="163" t="s">
        <v>86</v>
      </c>
      <c r="AV1711" s="13" t="s">
        <v>357</v>
      </c>
      <c r="AW1711" s="13" t="s">
        <v>32</v>
      </c>
      <c r="AX1711" s="13" t="s">
        <v>84</v>
      </c>
      <c r="AY1711" s="163" t="s">
        <v>350</v>
      </c>
    </row>
    <row r="1712" spans="2:65" s="1" customFormat="1" ht="24.15" customHeight="1">
      <c r="B1712" s="32"/>
      <c r="C1712" s="138" t="s">
        <v>3011</v>
      </c>
      <c r="D1712" s="138" t="s">
        <v>352</v>
      </c>
      <c r="E1712" s="139" t="s">
        <v>3012</v>
      </c>
      <c r="F1712" s="140" t="s">
        <v>3013</v>
      </c>
      <c r="G1712" s="141" t="s">
        <v>355</v>
      </c>
      <c r="H1712" s="142">
        <v>38.738999999999997</v>
      </c>
      <c r="I1712" s="143"/>
      <c r="J1712" s="144">
        <f>ROUND(I1712*H1712,2)</f>
        <v>0</v>
      </c>
      <c r="K1712" s="140" t="s">
        <v>356</v>
      </c>
      <c r="L1712" s="32"/>
      <c r="M1712" s="145" t="s">
        <v>1</v>
      </c>
      <c r="N1712" s="146" t="s">
        <v>41</v>
      </c>
      <c r="P1712" s="147">
        <f>O1712*H1712</f>
        <v>0</v>
      </c>
      <c r="Q1712" s="147">
        <v>4.5699999999999998E-2</v>
      </c>
      <c r="R1712" s="147">
        <f>Q1712*H1712</f>
        <v>1.7703722999999998</v>
      </c>
      <c r="S1712" s="147">
        <v>0</v>
      </c>
      <c r="T1712" s="148">
        <f>S1712*H1712</f>
        <v>0</v>
      </c>
      <c r="AR1712" s="149" t="s">
        <v>530</v>
      </c>
      <c r="AT1712" s="149" t="s">
        <v>352</v>
      </c>
      <c r="AU1712" s="149" t="s">
        <v>86</v>
      </c>
      <c r="AY1712" s="17" t="s">
        <v>350</v>
      </c>
      <c r="BE1712" s="150">
        <f>IF(N1712="základní",J1712,0)</f>
        <v>0</v>
      </c>
      <c r="BF1712" s="150">
        <f>IF(N1712="snížená",J1712,0)</f>
        <v>0</v>
      </c>
      <c r="BG1712" s="150">
        <f>IF(N1712="zákl. přenesená",J1712,0)</f>
        <v>0</v>
      </c>
      <c r="BH1712" s="150">
        <f>IF(N1712="sníž. přenesená",J1712,0)</f>
        <v>0</v>
      </c>
      <c r="BI1712" s="150">
        <f>IF(N1712="nulová",J1712,0)</f>
        <v>0</v>
      </c>
      <c r="BJ1712" s="17" t="s">
        <v>84</v>
      </c>
      <c r="BK1712" s="150">
        <f>ROUND(I1712*H1712,2)</f>
        <v>0</v>
      </c>
      <c r="BL1712" s="17" t="s">
        <v>530</v>
      </c>
      <c r="BM1712" s="149" t="s">
        <v>3014</v>
      </c>
    </row>
    <row r="1713" spans="2:65" s="1" customFormat="1" ht="38.4">
      <c r="B1713" s="32"/>
      <c r="D1713" s="151" t="s">
        <v>359</v>
      </c>
      <c r="F1713" s="152" t="s">
        <v>3015</v>
      </c>
      <c r="I1713" s="153"/>
      <c r="L1713" s="32"/>
      <c r="M1713" s="154"/>
      <c r="T1713" s="56"/>
      <c r="AT1713" s="17" t="s">
        <v>359</v>
      </c>
      <c r="AU1713" s="17" t="s">
        <v>86</v>
      </c>
    </row>
    <row r="1714" spans="2:65" s="14" customFormat="1" ht="10.199999999999999">
      <c r="B1714" s="169"/>
      <c r="D1714" s="151" t="s">
        <v>361</v>
      </c>
      <c r="E1714" s="170" t="s">
        <v>1</v>
      </c>
      <c r="F1714" s="171" t="s">
        <v>3016</v>
      </c>
      <c r="H1714" s="170" t="s">
        <v>1</v>
      </c>
      <c r="I1714" s="172"/>
      <c r="L1714" s="169"/>
      <c r="M1714" s="173"/>
      <c r="T1714" s="174"/>
      <c r="AT1714" s="170" t="s">
        <v>361</v>
      </c>
      <c r="AU1714" s="170" t="s">
        <v>86</v>
      </c>
      <c r="AV1714" s="14" t="s">
        <v>84</v>
      </c>
      <c r="AW1714" s="14" t="s">
        <v>32</v>
      </c>
      <c r="AX1714" s="14" t="s">
        <v>76</v>
      </c>
      <c r="AY1714" s="170" t="s">
        <v>350</v>
      </c>
    </row>
    <row r="1715" spans="2:65" s="12" customFormat="1" ht="10.199999999999999">
      <c r="B1715" s="155"/>
      <c r="D1715" s="151" t="s">
        <v>361</v>
      </c>
      <c r="E1715" s="156" t="s">
        <v>1</v>
      </c>
      <c r="F1715" s="157" t="s">
        <v>3017</v>
      </c>
      <c r="H1715" s="158">
        <v>20.228999999999999</v>
      </c>
      <c r="I1715" s="159"/>
      <c r="L1715" s="155"/>
      <c r="M1715" s="160"/>
      <c r="T1715" s="161"/>
      <c r="AT1715" s="156" t="s">
        <v>361</v>
      </c>
      <c r="AU1715" s="156" t="s">
        <v>86</v>
      </c>
      <c r="AV1715" s="12" t="s">
        <v>86</v>
      </c>
      <c r="AW1715" s="12" t="s">
        <v>32</v>
      </c>
      <c r="AX1715" s="12" t="s">
        <v>76</v>
      </c>
      <c r="AY1715" s="156" t="s">
        <v>350</v>
      </c>
    </row>
    <row r="1716" spans="2:65" s="12" customFormat="1" ht="10.199999999999999">
      <c r="B1716" s="155"/>
      <c r="D1716" s="151" t="s">
        <v>361</v>
      </c>
      <c r="E1716" s="156" t="s">
        <v>1</v>
      </c>
      <c r="F1716" s="157" t="s">
        <v>3018</v>
      </c>
      <c r="H1716" s="158">
        <v>23.13</v>
      </c>
      <c r="I1716" s="159"/>
      <c r="L1716" s="155"/>
      <c r="M1716" s="160"/>
      <c r="T1716" s="161"/>
      <c r="AT1716" s="156" t="s">
        <v>361</v>
      </c>
      <c r="AU1716" s="156" t="s">
        <v>86</v>
      </c>
      <c r="AV1716" s="12" t="s">
        <v>86</v>
      </c>
      <c r="AW1716" s="12" t="s">
        <v>32</v>
      </c>
      <c r="AX1716" s="12" t="s">
        <v>76</v>
      </c>
      <c r="AY1716" s="156" t="s">
        <v>350</v>
      </c>
    </row>
    <row r="1717" spans="2:65" s="12" customFormat="1" ht="10.199999999999999">
      <c r="B1717" s="155"/>
      <c r="D1717" s="151" t="s">
        <v>361</v>
      </c>
      <c r="E1717" s="156" t="s">
        <v>1</v>
      </c>
      <c r="F1717" s="157" t="s">
        <v>3019</v>
      </c>
      <c r="H1717" s="158">
        <v>-4.62</v>
      </c>
      <c r="I1717" s="159"/>
      <c r="L1717" s="155"/>
      <c r="M1717" s="160"/>
      <c r="T1717" s="161"/>
      <c r="AT1717" s="156" t="s">
        <v>361</v>
      </c>
      <c r="AU1717" s="156" t="s">
        <v>86</v>
      </c>
      <c r="AV1717" s="12" t="s">
        <v>86</v>
      </c>
      <c r="AW1717" s="12" t="s">
        <v>32</v>
      </c>
      <c r="AX1717" s="12" t="s">
        <v>76</v>
      </c>
      <c r="AY1717" s="156" t="s">
        <v>350</v>
      </c>
    </row>
    <row r="1718" spans="2:65" s="13" customFormat="1" ht="10.199999999999999">
      <c r="B1718" s="162"/>
      <c r="D1718" s="151" t="s">
        <v>361</v>
      </c>
      <c r="E1718" s="163" t="s">
        <v>1199</v>
      </c>
      <c r="F1718" s="164" t="s">
        <v>364</v>
      </c>
      <c r="H1718" s="165">
        <v>38.738999999999997</v>
      </c>
      <c r="I1718" s="166"/>
      <c r="L1718" s="162"/>
      <c r="M1718" s="167"/>
      <c r="T1718" s="168"/>
      <c r="AT1718" s="163" t="s">
        <v>361</v>
      </c>
      <c r="AU1718" s="163" t="s">
        <v>86</v>
      </c>
      <c r="AV1718" s="13" t="s">
        <v>357</v>
      </c>
      <c r="AW1718" s="13" t="s">
        <v>32</v>
      </c>
      <c r="AX1718" s="13" t="s">
        <v>84</v>
      </c>
      <c r="AY1718" s="163" t="s">
        <v>350</v>
      </c>
    </row>
    <row r="1719" spans="2:65" s="1" customFormat="1" ht="24.15" customHeight="1">
      <c r="B1719" s="32"/>
      <c r="C1719" s="138" t="s">
        <v>3020</v>
      </c>
      <c r="D1719" s="138" t="s">
        <v>352</v>
      </c>
      <c r="E1719" s="139" t="s">
        <v>3021</v>
      </c>
      <c r="F1719" s="140" t="s">
        <v>3022</v>
      </c>
      <c r="G1719" s="141" t="s">
        <v>355</v>
      </c>
      <c r="H1719" s="142">
        <v>161.54400000000001</v>
      </c>
      <c r="I1719" s="143"/>
      <c r="J1719" s="144">
        <f>ROUND(I1719*H1719,2)</f>
        <v>0</v>
      </c>
      <c r="K1719" s="140" t="s">
        <v>356</v>
      </c>
      <c r="L1719" s="32"/>
      <c r="M1719" s="145" t="s">
        <v>1</v>
      </c>
      <c r="N1719" s="146" t="s">
        <v>41</v>
      </c>
      <c r="P1719" s="147">
        <f>O1719*H1719</f>
        <v>0</v>
      </c>
      <c r="Q1719" s="147">
        <v>5.1330000000000001E-2</v>
      </c>
      <c r="R1719" s="147">
        <f>Q1719*H1719</f>
        <v>8.2920535200000014</v>
      </c>
      <c r="S1719" s="147">
        <v>0</v>
      </c>
      <c r="T1719" s="148">
        <f>S1719*H1719</f>
        <v>0</v>
      </c>
      <c r="AR1719" s="149" t="s">
        <v>530</v>
      </c>
      <c r="AT1719" s="149" t="s">
        <v>352</v>
      </c>
      <c r="AU1719" s="149" t="s">
        <v>86</v>
      </c>
      <c r="AY1719" s="17" t="s">
        <v>350</v>
      </c>
      <c r="BE1719" s="150">
        <f>IF(N1719="základní",J1719,0)</f>
        <v>0</v>
      </c>
      <c r="BF1719" s="150">
        <f>IF(N1719="snížená",J1719,0)</f>
        <v>0</v>
      </c>
      <c r="BG1719" s="150">
        <f>IF(N1719="zákl. přenesená",J1719,0)</f>
        <v>0</v>
      </c>
      <c r="BH1719" s="150">
        <f>IF(N1719="sníž. přenesená",J1719,0)</f>
        <v>0</v>
      </c>
      <c r="BI1719" s="150">
        <f>IF(N1719="nulová",J1719,0)</f>
        <v>0</v>
      </c>
      <c r="BJ1719" s="17" t="s">
        <v>84</v>
      </c>
      <c r="BK1719" s="150">
        <f>ROUND(I1719*H1719,2)</f>
        <v>0</v>
      </c>
      <c r="BL1719" s="17" t="s">
        <v>530</v>
      </c>
      <c r="BM1719" s="149" t="s">
        <v>3023</v>
      </c>
    </row>
    <row r="1720" spans="2:65" s="1" customFormat="1" ht="38.4">
      <c r="B1720" s="32"/>
      <c r="D1720" s="151" t="s">
        <v>359</v>
      </c>
      <c r="F1720" s="152" t="s">
        <v>3024</v>
      </c>
      <c r="I1720" s="153"/>
      <c r="L1720" s="32"/>
      <c r="M1720" s="154"/>
      <c r="T1720" s="56"/>
      <c r="AT1720" s="17" t="s">
        <v>359</v>
      </c>
      <c r="AU1720" s="17" t="s">
        <v>86</v>
      </c>
    </row>
    <row r="1721" spans="2:65" s="14" customFormat="1" ht="10.199999999999999">
      <c r="B1721" s="169"/>
      <c r="D1721" s="151" t="s">
        <v>361</v>
      </c>
      <c r="E1721" s="170" t="s">
        <v>1</v>
      </c>
      <c r="F1721" s="171" t="s">
        <v>3025</v>
      </c>
      <c r="H1721" s="170" t="s">
        <v>1</v>
      </c>
      <c r="I1721" s="172"/>
      <c r="L1721" s="169"/>
      <c r="M1721" s="173"/>
      <c r="T1721" s="174"/>
      <c r="AT1721" s="170" t="s">
        <v>361</v>
      </c>
      <c r="AU1721" s="170" t="s">
        <v>86</v>
      </c>
      <c r="AV1721" s="14" t="s">
        <v>84</v>
      </c>
      <c r="AW1721" s="14" t="s">
        <v>32</v>
      </c>
      <c r="AX1721" s="14" t="s">
        <v>76</v>
      </c>
      <c r="AY1721" s="170" t="s">
        <v>350</v>
      </c>
    </row>
    <row r="1722" spans="2:65" s="12" customFormat="1" ht="20.399999999999999">
      <c r="B1722" s="155"/>
      <c r="D1722" s="151" t="s">
        <v>361</v>
      </c>
      <c r="E1722" s="156" t="s">
        <v>1</v>
      </c>
      <c r="F1722" s="157" t="s">
        <v>3026</v>
      </c>
      <c r="H1722" s="158">
        <v>162.989</v>
      </c>
      <c r="I1722" s="159"/>
      <c r="L1722" s="155"/>
      <c r="M1722" s="160"/>
      <c r="T1722" s="161"/>
      <c r="AT1722" s="156" t="s">
        <v>361</v>
      </c>
      <c r="AU1722" s="156" t="s">
        <v>86</v>
      </c>
      <c r="AV1722" s="12" t="s">
        <v>86</v>
      </c>
      <c r="AW1722" s="12" t="s">
        <v>32</v>
      </c>
      <c r="AX1722" s="12" t="s">
        <v>76</v>
      </c>
      <c r="AY1722" s="156" t="s">
        <v>350</v>
      </c>
    </row>
    <row r="1723" spans="2:65" s="12" customFormat="1" ht="10.199999999999999">
      <c r="B1723" s="155"/>
      <c r="D1723" s="151" t="s">
        <v>361</v>
      </c>
      <c r="E1723" s="156" t="s">
        <v>1</v>
      </c>
      <c r="F1723" s="157" t="s">
        <v>3027</v>
      </c>
      <c r="H1723" s="158">
        <v>-13.65</v>
      </c>
      <c r="I1723" s="159"/>
      <c r="L1723" s="155"/>
      <c r="M1723" s="160"/>
      <c r="T1723" s="161"/>
      <c r="AT1723" s="156" t="s">
        <v>361</v>
      </c>
      <c r="AU1723" s="156" t="s">
        <v>86</v>
      </c>
      <c r="AV1723" s="12" t="s">
        <v>86</v>
      </c>
      <c r="AW1723" s="12" t="s">
        <v>32</v>
      </c>
      <c r="AX1723" s="12" t="s">
        <v>76</v>
      </c>
      <c r="AY1723" s="156" t="s">
        <v>350</v>
      </c>
    </row>
    <row r="1724" spans="2:65" s="15" customFormat="1" ht="10.199999999999999">
      <c r="B1724" s="175"/>
      <c r="D1724" s="151" t="s">
        <v>361</v>
      </c>
      <c r="E1724" s="176" t="s">
        <v>1203</v>
      </c>
      <c r="F1724" s="177" t="s">
        <v>755</v>
      </c>
      <c r="H1724" s="178">
        <v>149.339</v>
      </c>
      <c r="I1724" s="179"/>
      <c r="L1724" s="175"/>
      <c r="M1724" s="180"/>
      <c r="T1724" s="181"/>
      <c r="AT1724" s="176" t="s">
        <v>361</v>
      </c>
      <c r="AU1724" s="176" t="s">
        <v>86</v>
      </c>
      <c r="AV1724" s="15" t="s">
        <v>371</v>
      </c>
      <c r="AW1724" s="15" t="s">
        <v>32</v>
      </c>
      <c r="AX1724" s="15" t="s">
        <v>76</v>
      </c>
      <c r="AY1724" s="176" t="s">
        <v>350</v>
      </c>
    </row>
    <row r="1725" spans="2:65" s="12" customFormat="1" ht="10.199999999999999">
      <c r="B1725" s="155"/>
      <c r="D1725" s="151" t="s">
        <v>361</v>
      </c>
      <c r="E1725" s="156" t="s">
        <v>1</v>
      </c>
      <c r="F1725" s="157" t="s">
        <v>3028</v>
      </c>
      <c r="H1725" s="158">
        <v>14.095000000000001</v>
      </c>
      <c r="I1725" s="159"/>
      <c r="L1725" s="155"/>
      <c r="M1725" s="160"/>
      <c r="T1725" s="161"/>
      <c r="AT1725" s="156" t="s">
        <v>361</v>
      </c>
      <c r="AU1725" s="156" t="s">
        <v>86</v>
      </c>
      <c r="AV1725" s="12" t="s">
        <v>86</v>
      </c>
      <c r="AW1725" s="12" t="s">
        <v>32</v>
      </c>
      <c r="AX1725" s="12" t="s">
        <v>76</v>
      </c>
      <c r="AY1725" s="156" t="s">
        <v>350</v>
      </c>
    </row>
    <row r="1726" spans="2:65" s="12" customFormat="1" ht="10.199999999999999">
      <c r="B1726" s="155"/>
      <c r="D1726" s="151" t="s">
        <v>361</v>
      </c>
      <c r="E1726" s="156" t="s">
        <v>1</v>
      </c>
      <c r="F1726" s="157" t="s">
        <v>3029</v>
      </c>
      <c r="H1726" s="158">
        <v>-1.89</v>
      </c>
      <c r="I1726" s="159"/>
      <c r="L1726" s="155"/>
      <c r="M1726" s="160"/>
      <c r="T1726" s="161"/>
      <c r="AT1726" s="156" t="s">
        <v>361</v>
      </c>
      <c r="AU1726" s="156" t="s">
        <v>86</v>
      </c>
      <c r="AV1726" s="12" t="s">
        <v>86</v>
      </c>
      <c r="AW1726" s="12" t="s">
        <v>32</v>
      </c>
      <c r="AX1726" s="12" t="s">
        <v>76</v>
      </c>
      <c r="AY1726" s="156" t="s">
        <v>350</v>
      </c>
    </row>
    <row r="1727" spans="2:65" s="15" customFormat="1" ht="10.199999999999999">
      <c r="B1727" s="175"/>
      <c r="D1727" s="151" t="s">
        <v>361</v>
      </c>
      <c r="E1727" s="176" t="s">
        <v>1205</v>
      </c>
      <c r="F1727" s="177" t="s">
        <v>755</v>
      </c>
      <c r="H1727" s="178">
        <v>12.205</v>
      </c>
      <c r="I1727" s="179"/>
      <c r="L1727" s="175"/>
      <c r="M1727" s="180"/>
      <c r="T1727" s="181"/>
      <c r="AT1727" s="176" t="s">
        <v>361</v>
      </c>
      <c r="AU1727" s="176" t="s">
        <v>86</v>
      </c>
      <c r="AV1727" s="15" t="s">
        <v>371</v>
      </c>
      <c r="AW1727" s="15" t="s">
        <v>32</v>
      </c>
      <c r="AX1727" s="15" t="s">
        <v>76</v>
      </c>
      <c r="AY1727" s="176" t="s">
        <v>350</v>
      </c>
    </row>
    <row r="1728" spans="2:65" s="13" customFormat="1" ht="10.199999999999999">
      <c r="B1728" s="162"/>
      <c r="D1728" s="151" t="s">
        <v>361</v>
      </c>
      <c r="E1728" s="163" t="s">
        <v>1</v>
      </c>
      <c r="F1728" s="164" t="s">
        <v>364</v>
      </c>
      <c r="H1728" s="165">
        <v>161.54400000000001</v>
      </c>
      <c r="I1728" s="166"/>
      <c r="L1728" s="162"/>
      <c r="M1728" s="167"/>
      <c r="T1728" s="168"/>
      <c r="AT1728" s="163" t="s">
        <v>361</v>
      </c>
      <c r="AU1728" s="163" t="s">
        <v>86</v>
      </c>
      <c r="AV1728" s="13" t="s">
        <v>357</v>
      </c>
      <c r="AW1728" s="13" t="s">
        <v>32</v>
      </c>
      <c r="AX1728" s="13" t="s">
        <v>84</v>
      </c>
      <c r="AY1728" s="163" t="s">
        <v>350</v>
      </c>
    </row>
    <row r="1729" spans="2:65" s="1" customFormat="1" ht="24.15" customHeight="1">
      <c r="B1729" s="32"/>
      <c r="C1729" s="138" t="s">
        <v>3030</v>
      </c>
      <c r="D1729" s="138" t="s">
        <v>352</v>
      </c>
      <c r="E1729" s="139" t="s">
        <v>3031</v>
      </c>
      <c r="F1729" s="140" t="s">
        <v>3032</v>
      </c>
      <c r="G1729" s="141" t="s">
        <v>355</v>
      </c>
      <c r="H1729" s="142">
        <v>11.976000000000001</v>
      </c>
      <c r="I1729" s="143"/>
      <c r="J1729" s="144">
        <f>ROUND(I1729*H1729,2)</f>
        <v>0</v>
      </c>
      <c r="K1729" s="140" t="s">
        <v>356</v>
      </c>
      <c r="L1729" s="32"/>
      <c r="M1729" s="145" t="s">
        <v>1</v>
      </c>
      <c r="N1729" s="146" t="s">
        <v>41</v>
      </c>
      <c r="P1729" s="147">
        <f>O1729*H1729</f>
        <v>0</v>
      </c>
      <c r="Q1729" s="147">
        <v>4.5539999999999997E-2</v>
      </c>
      <c r="R1729" s="147">
        <f>Q1729*H1729</f>
        <v>0.54538704000000005</v>
      </c>
      <c r="S1729" s="147">
        <v>0</v>
      </c>
      <c r="T1729" s="148">
        <f>S1729*H1729</f>
        <v>0</v>
      </c>
      <c r="AR1729" s="149" t="s">
        <v>530</v>
      </c>
      <c r="AT1729" s="149" t="s">
        <v>352</v>
      </c>
      <c r="AU1729" s="149" t="s">
        <v>86</v>
      </c>
      <c r="AY1729" s="17" t="s">
        <v>350</v>
      </c>
      <c r="BE1729" s="150">
        <f>IF(N1729="základní",J1729,0)</f>
        <v>0</v>
      </c>
      <c r="BF1729" s="150">
        <f>IF(N1729="snížená",J1729,0)</f>
        <v>0</v>
      </c>
      <c r="BG1729" s="150">
        <f>IF(N1729="zákl. přenesená",J1729,0)</f>
        <v>0</v>
      </c>
      <c r="BH1729" s="150">
        <f>IF(N1729="sníž. přenesená",J1729,0)</f>
        <v>0</v>
      </c>
      <c r="BI1729" s="150">
        <f>IF(N1729="nulová",J1729,0)</f>
        <v>0</v>
      </c>
      <c r="BJ1729" s="17" t="s">
        <v>84</v>
      </c>
      <c r="BK1729" s="150">
        <f>ROUND(I1729*H1729,2)</f>
        <v>0</v>
      </c>
      <c r="BL1729" s="17" t="s">
        <v>530</v>
      </c>
      <c r="BM1729" s="149" t="s">
        <v>3033</v>
      </c>
    </row>
    <row r="1730" spans="2:65" s="1" customFormat="1" ht="38.4">
      <c r="B1730" s="32"/>
      <c r="D1730" s="151" t="s">
        <v>359</v>
      </c>
      <c r="F1730" s="152" t="s">
        <v>3034</v>
      </c>
      <c r="I1730" s="153"/>
      <c r="L1730" s="32"/>
      <c r="M1730" s="154"/>
      <c r="T1730" s="56"/>
      <c r="AT1730" s="17" t="s">
        <v>359</v>
      </c>
      <c r="AU1730" s="17" t="s">
        <v>86</v>
      </c>
    </row>
    <row r="1731" spans="2:65" s="14" customFormat="1" ht="10.199999999999999">
      <c r="B1731" s="169"/>
      <c r="D1731" s="151" t="s">
        <v>361</v>
      </c>
      <c r="E1731" s="170" t="s">
        <v>1</v>
      </c>
      <c r="F1731" s="171" t="s">
        <v>2995</v>
      </c>
      <c r="H1731" s="170" t="s">
        <v>1</v>
      </c>
      <c r="I1731" s="172"/>
      <c r="L1731" s="169"/>
      <c r="M1731" s="173"/>
      <c r="T1731" s="174"/>
      <c r="AT1731" s="170" t="s">
        <v>361</v>
      </c>
      <c r="AU1731" s="170" t="s">
        <v>86</v>
      </c>
      <c r="AV1731" s="14" t="s">
        <v>84</v>
      </c>
      <c r="AW1731" s="14" t="s">
        <v>32</v>
      </c>
      <c r="AX1731" s="14" t="s">
        <v>76</v>
      </c>
      <c r="AY1731" s="170" t="s">
        <v>350</v>
      </c>
    </row>
    <row r="1732" spans="2:65" s="12" customFormat="1" ht="10.199999999999999">
      <c r="B1732" s="155"/>
      <c r="D1732" s="151" t="s">
        <v>361</v>
      </c>
      <c r="E1732" s="156" t="s">
        <v>1</v>
      </c>
      <c r="F1732" s="157" t="s">
        <v>3035</v>
      </c>
      <c r="H1732" s="158">
        <v>10.295999999999999</v>
      </c>
      <c r="I1732" s="159"/>
      <c r="L1732" s="155"/>
      <c r="M1732" s="160"/>
      <c r="T1732" s="161"/>
      <c r="AT1732" s="156" t="s">
        <v>361</v>
      </c>
      <c r="AU1732" s="156" t="s">
        <v>86</v>
      </c>
      <c r="AV1732" s="12" t="s">
        <v>86</v>
      </c>
      <c r="AW1732" s="12" t="s">
        <v>32</v>
      </c>
      <c r="AX1732" s="12" t="s">
        <v>76</v>
      </c>
      <c r="AY1732" s="156" t="s">
        <v>350</v>
      </c>
    </row>
    <row r="1733" spans="2:65" s="12" customFormat="1" ht="10.199999999999999">
      <c r="B1733" s="155"/>
      <c r="D1733" s="151" t="s">
        <v>361</v>
      </c>
      <c r="E1733" s="156" t="s">
        <v>1</v>
      </c>
      <c r="F1733" s="157" t="s">
        <v>3036</v>
      </c>
      <c r="H1733" s="158">
        <v>1.68</v>
      </c>
      <c r="I1733" s="159"/>
      <c r="L1733" s="155"/>
      <c r="M1733" s="160"/>
      <c r="T1733" s="161"/>
      <c r="AT1733" s="156" t="s">
        <v>361</v>
      </c>
      <c r="AU1733" s="156" t="s">
        <v>86</v>
      </c>
      <c r="AV1733" s="12" t="s">
        <v>86</v>
      </c>
      <c r="AW1733" s="12" t="s">
        <v>32</v>
      </c>
      <c r="AX1733" s="12" t="s">
        <v>76</v>
      </c>
      <c r="AY1733" s="156" t="s">
        <v>350</v>
      </c>
    </row>
    <row r="1734" spans="2:65" s="13" customFormat="1" ht="10.199999999999999">
      <c r="B1734" s="162"/>
      <c r="D1734" s="151" t="s">
        <v>361</v>
      </c>
      <c r="E1734" s="163" t="s">
        <v>1193</v>
      </c>
      <c r="F1734" s="164" t="s">
        <v>364</v>
      </c>
      <c r="H1734" s="165">
        <v>11.976000000000001</v>
      </c>
      <c r="I1734" s="166"/>
      <c r="L1734" s="162"/>
      <c r="M1734" s="167"/>
      <c r="T1734" s="168"/>
      <c r="AT1734" s="163" t="s">
        <v>361</v>
      </c>
      <c r="AU1734" s="163" t="s">
        <v>86</v>
      </c>
      <c r="AV1734" s="13" t="s">
        <v>357</v>
      </c>
      <c r="AW1734" s="13" t="s">
        <v>32</v>
      </c>
      <c r="AX1734" s="13" t="s">
        <v>84</v>
      </c>
      <c r="AY1734" s="163" t="s">
        <v>350</v>
      </c>
    </row>
    <row r="1735" spans="2:65" s="1" customFormat="1" ht="16.5" customHeight="1">
      <c r="B1735" s="32"/>
      <c r="C1735" s="138" t="s">
        <v>3037</v>
      </c>
      <c r="D1735" s="138" t="s">
        <v>352</v>
      </c>
      <c r="E1735" s="139" t="s">
        <v>3038</v>
      </c>
      <c r="F1735" s="140" t="s">
        <v>3039</v>
      </c>
      <c r="G1735" s="141" t="s">
        <v>355</v>
      </c>
      <c r="H1735" s="142">
        <v>260.18599999999998</v>
      </c>
      <c r="I1735" s="143"/>
      <c r="J1735" s="144">
        <f>ROUND(I1735*H1735,2)</f>
        <v>0</v>
      </c>
      <c r="K1735" s="140" t="s">
        <v>356</v>
      </c>
      <c r="L1735" s="32"/>
      <c r="M1735" s="145" t="s">
        <v>1</v>
      </c>
      <c r="N1735" s="146" t="s">
        <v>41</v>
      </c>
      <c r="P1735" s="147">
        <f>O1735*H1735</f>
        <v>0</v>
      </c>
      <c r="Q1735" s="147">
        <v>0</v>
      </c>
      <c r="R1735" s="147">
        <f>Q1735*H1735</f>
        <v>0</v>
      </c>
      <c r="S1735" s="147">
        <v>0</v>
      </c>
      <c r="T1735" s="148">
        <f>S1735*H1735</f>
        <v>0</v>
      </c>
      <c r="AR1735" s="149" t="s">
        <v>530</v>
      </c>
      <c r="AT1735" s="149" t="s">
        <v>352</v>
      </c>
      <c r="AU1735" s="149" t="s">
        <v>86</v>
      </c>
      <c r="AY1735" s="17" t="s">
        <v>350</v>
      </c>
      <c r="BE1735" s="150">
        <f>IF(N1735="základní",J1735,0)</f>
        <v>0</v>
      </c>
      <c r="BF1735" s="150">
        <f>IF(N1735="snížená",J1735,0)</f>
        <v>0</v>
      </c>
      <c r="BG1735" s="150">
        <f>IF(N1735="zákl. přenesená",J1735,0)</f>
        <v>0</v>
      </c>
      <c r="BH1735" s="150">
        <f>IF(N1735="sníž. přenesená",J1735,0)</f>
        <v>0</v>
      </c>
      <c r="BI1735" s="150">
        <f>IF(N1735="nulová",J1735,0)</f>
        <v>0</v>
      </c>
      <c r="BJ1735" s="17" t="s">
        <v>84</v>
      </c>
      <c r="BK1735" s="150">
        <f>ROUND(I1735*H1735,2)</f>
        <v>0</v>
      </c>
      <c r="BL1735" s="17" t="s">
        <v>530</v>
      </c>
      <c r="BM1735" s="149" t="s">
        <v>3040</v>
      </c>
    </row>
    <row r="1736" spans="2:65" s="1" customFormat="1" ht="28.8">
      <c r="B1736" s="32"/>
      <c r="D1736" s="151" t="s">
        <v>359</v>
      </c>
      <c r="F1736" s="152" t="s">
        <v>3041</v>
      </c>
      <c r="I1736" s="153"/>
      <c r="L1736" s="32"/>
      <c r="M1736" s="154"/>
      <c r="T1736" s="56"/>
      <c r="AT1736" s="17" t="s">
        <v>359</v>
      </c>
      <c r="AU1736" s="17" t="s">
        <v>86</v>
      </c>
    </row>
    <row r="1737" spans="2:65" s="12" customFormat="1" ht="20.399999999999999">
      <c r="B1737" s="155"/>
      <c r="D1737" s="151" t="s">
        <v>361</v>
      </c>
      <c r="E1737" s="156" t="s">
        <v>1</v>
      </c>
      <c r="F1737" s="157" t="s">
        <v>2148</v>
      </c>
      <c r="H1737" s="158">
        <v>74</v>
      </c>
      <c r="I1737" s="159"/>
      <c r="L1737" s="155"/>
      <c r="M1737" s="160"/>
      <c r="T1737" s="161"/>
      <c r="AT1737" s="156" t="s">
        <v>361</v>
      </c>
      <c r="AU1737" s="156" t="s">
        <v>86</v>
      </c>
      <c r="AV1737" s="12" t="s">
        <v>86</v>
      </c>
      <c r="AW1737" s="12" t="s">
        <v>32</v>
      </c>
      <c r="AX1737" s="12" t="s">
        <v>76</v>
      </c>
      <c r="AY1737" s="156" t="s">
        <v>350</v>
      </c>
    </row>
    <row r="1738" spans="2:65" s="12" customFormat="1" ht="20.399999999999999">
      <c r="B1738" s="155"/>
      <c r="D1738" s="151" t="s">
        <v>361</v>
      </c>
      <c r="E1738" s="156" t="s">
        <v>1</v>
      </c>
      <c r="F1738" s="157" t="s">
        <v>2149</v>
      </c>
      <c r="H1738" s="158">
        <v>68.427000000000007</v>
      </c>
      <c r="I1738" s="159"/>
      <c r="L1738" s="155"/>
      <c r="M1738" s="160"/>
      <c r="T1738" s="161"/>
      <c r="AT1738" s="156" t="s">
        <v>361</v>
      </c>
      <c r="AU1738" s="156" t="s">
        <v>86</v>
      </c>
      <c r="AV1738" s="12" t="s">
        <v>86</v>
      </c>
      <c r="AW1738" s="12" t="s">
        <v>32</v>
      </c>
      <c r="AX1738" s="12" t="s">
        <v>76</v>
      </c>
      <c r="AY1738" s="156" t="s">
        <v>350</v>
      </c>
    </row>
    <row r="1739" spans="2:65" s="12" customFormat="1" ht="20.399999999999999">
      <c r="B1739" s="155"/>
      <c r="D1739" s="151" t="s">
        <v>361</v>
      </c>
      <c r="E1739" s="156" t="s">
        <v>1</v>
      </c>
      <c r="F1739" s="157" t="s">
        <v>3042</v>
      </c>
      <c r="H1739" s="158">
        <v>81.759</v>
      </c>
      <c r="I1739" s="159"/>
      <c r="L1739" s="155"/>
      <c r="M1739" s="160"/>
      <c r="T1739" s="161"/>
      <c r="AT1739" s="156" t="s">
        <v>361</v>
      </c>
      <c r="AU1739" s="156" t="s">
        <v>86</v>
      </c>
      <c r="AV1739" s="12" t="s">
        <v>86</v>
      </c>
      <c r="AW1739" s="12" t="s">
        <v>32</v>
      </c>
      <c r="AX1739" s="12" t="s">
        <v>76</v>
      </c>
      <c r="AY1739" s="156" t="s">
        <v>350</v>
      </c>
    </row>
    <row r="1740" spans="2:65" s="12" customFormat="1" ht="10.199999999999999">
      <c r="B1740" s="155"/>
      <c r="D1740" s="151" t="s">
        <v>361</v>
      </c>
      <c r="E1740" s="156" t="s">
        <v>1</v>
      </c>
      <c r="F1740" s="157" t="s">
        <v>3043</v>
      </c>
      <c r="H1740" s="158">
        <v>23.2</v>
      </c>
      <c r="I1740" s="159"/>
      <c r="L1740" s="155"/>
      <c r="M1740" s="160"/>
      <c r="T1740" s="161"/>
      <c r="AT1740" s="156" t="s">
        <v>361</v>
      </c>
      <c r="AU1740" s="156" t="s">
        <v>86</v>
      </c>
      <c r="AV1740" s="12" t="s">
        <v>86</v>
      </c>
      <c r="AW1740" s="12" t="s">
        <v>32</v>
      </c>
      <c r="AX1740" s="12" t="s">
        <v>76</v>
      </c>
      <c r="AY1740" s="156" t="s">
        <v>350</v>
      </c>
    </row>
    <row r="1741" spans="2:65" s="12" customFormat="1" ht="10.199999999999999">
      <c r="B1741" s="155"/>
      <c r="D1741" s="151" t="s">
        <v>361</v>
      </c>
      <c r="E1741" s="156" t="s">
        <v>1</v>
      </c>
      <c r="F1741" s="157" t="s">
        <v>2223</v>
      </c>
      <c r="H1741" s="158">
        <v>12.8</v>
      </c>
      <c r="I1741" s="159"/>
      <c r="L1741" s="155"/>
      <c r="M1741" s="160"/>
      <c r="T1741" s="161"/>
      <c r="AT1741" s="156" t="s">
        <v>361</v>
      </c>
      <c r="AU1741" s="156" t="s">
        <v>86</v>
      </c>
      <c r="AV1741" s="12" t="s">
        <v>86</v>
      </c>
      <c r="AW1741" s="12" t="s">
        <v>32</v>
      </c>
      <c r="AX1741" s="12" t="s">
        <v>76</v>
      </c>
      <c r="AY1741" s="156" t="s">
        <v>350</v>
      </c>
    </row>
    <row r="1742" spans="2:65" s="13" customFormat="1" ht="10.199999999999999">
      <c r="B1742" s="162"/>
      <c r="D1742" s="151" t="s">
        <v>361</v>
      </c>
      <c r="E1742" s="163" t="s">
        <v>1</v>
      </c>
      <c r="F1742" s="164" t="s">
        <v>364</v>
      </c>
      <c r="H1742" s="165">
        <v>260.18599999999998</v>
      </c>
      <c r="I1742" s="166"/>
      <c r="L1742" s="162"/>
      <c r="M1742" s="167"/>
      <c r="T1742" s="168"/>
      <c r="AT1742" s="163" t="s">
        <v>361</v>
      </c>
      <c r="AU1742" s="163" t="s">
        <v>86</v>
      </c>
      <c r="AV1742" s="13" t="s">
        <v>357</v>
      </c>
      <c r="AW1742" s="13" t="s">
        <v>32</v>
      </c>
      <c r="AX1742" s="13" t="s">
        <v>84</v>
      </c>
      <c r="AY1742" s="163" t="s">
        <v>350</v>
      </c>
    </row>
    <row r="1743" spans="2:65" s="1" customFormat="1" ht="24.15" customHeight="1">
      <c r="B1743" s="32"/>
      <c r="C1743" s="187" t="s">
        <v>3044</v>
      </c>
      <c r="D1743" s="187" t="s">
        <v>1347</v>
      </c>
      <c r="E1743" s="188" t="s">
        <v>3045</v>
      </c>
      <c r="F1743" s="189" t="s">
        <v>3046</v>
      </c>
      <c r="G1743" s="190" t="s">
        <v>355</v>
      </c>
      <c r="H1743" s="191">
        <v>292.31900000000002</v>
      </c>
      <c r="I1743" s="192"/>
      <c r="J1743" s="193">
        <f>ROUND(I1743*H1743,2)</f>
        <v>0</v>
      </c>
      <c r="K1743" s="189" t="s">
        <v>356</v>
      </c>
      <c r="L1743" s="194"/>
      <c r="M1743" s="195" t="s">
        <v>1</v>
      </c>
      <c r="N1743" s="196" t="s">
        <v>41</v>
      </c>
      <c r="P1743" s="147">
        <f>O1743*H1743</f>
        <v>0</v>
      </c>
      <c r="Q1743" s="147">
        <v>1.1E-4</v>
      </c>
      <c r="R1743" s="147">
        <f>Q1743*H1743</f>
        <v>3.2155090000000004E-2</v>
      </c>
      <c r="S1743" s="147">
        <v>0</v>
      </c>
      <c r="T1743" s="148">
        <f>S1743*H1743</f>
        <v>0</v>
      </c>
      <c r="AR1743" s="149" t="s">
        <v>695</v>
      </c>
      <c r="AT1743" s="149" t="s">
        <v>1347</v>
      </c>
      <c r="AU1743" s="149" t="s">
        <v>86</v>
      </c>
      <c r="AY1743" s="17" t="s">
        <v>350</v>
      </c>
      <c r="BE1743" s="150">
        <f>IF(N1743="základní",J1743,0)</f>
        <v>0</v>
      </c>
      <c r="BF1743" s="150">
        <f>IF(N1743="snížená",J1743,0)</f>
        <v>0</v>
      </c>
      <c r="BG1743" s="150">
        <f>IF(N1743="zákl. přenesená",J1743,0)</f>
        <v>0</v>
      </c>
      <c r="BH1743" s="150">
        <f>IF(N1743="sníž. přenesená",J1743,0)</f>
        <v>0</v>
      </c>
      <c r="BI1743" s="150">
        <f>IF(N1743="nulová",J1743,0)</f>
        <v>0</v>
      </c>
      <c r="BJ1743" s="17" t="s">
        <v>84</v>
      </c>
      <c r="BK1743" s="150">
        <f>ROUND(I1743*H1743,2)</f>
        <v>0</v>
      </c>
      <c r="BL1743" s="17" t="s">
        <v>530</v>
      </c>
      <c r="BM1743" s="149" t="s">
        <v>3047</v>
      </c>
    </row>
    <row r="1744" spans="2:65" s="1" customFormat="1" ht="19.2">
      <c r="B1744" s="32"/>
      <c r="D1744" s="151" t="s">
        <v>359</v>
      </c>
      <c r="F1744" s="152" t="s">
        <v>3046</v>
      </c>
      <c r="I1744" s="153"/>
      <c r="L1744" s="32"/>
      <c r="M1744" s="154"/>
      <c r="T1744" s="56"/>
      <c r="AT1744" s="17" t="s">
        <v>359</v>
      </c>
      <c r="AU1744" s="17" t="s">
        <v>86</v>
      </c>
    </row>
    <row r="1745" spans="2:65" s="12" customFormat="1" ht="10.199999999999999">
      <c r="B1745" s="155"/>
      <c r="D1745" s="151" t="s">
        <v>361</v>
      </c>
      <c r="F1745" s="157" t="s">
        <v>3048</v>
      </c>
      <c r="H1745" s="158">
        <v>292.31900000000002</v>
      </c>
      <c r="I1745" s="159"/>
      <c r="L1745" s="155"/>
      <c r="M1745" s="160"/>
      <c r="T1745" s="161"/>
      <c r="AT1745" s="156" t="s">
        <v>361</v>
      </c>
      <c r="AU1745" s="156" t="s">
        <v>86</v>
      </c>
      <c r="AV1745" s="12" t="s">
        <v>86</v>
      </c>
      <c r="AW1745" s="12" t="s">
        <v>4</v>
      </c>
      <c r="AX1745" s="12" t="s">
        <v>84</v>
      </c>
      <c r="AY1745" s="156" t="s">
        <v>350</v>
      </c>
    </row>
    <row r="1746" spans="2:65" s="1" customFormat="1" ht="21.75" customHeight="1">
      <c r="B1746" s="32"/>
      <c r="C1746" s="138" t="s">
        <v>3049</v>
      </c>
      <c r="D1746" s="138" t="s">
        <v>352</v>
      </c>
      <c r="E1746" s="139" t="s">
        <v>3050</v>
      </c>
      <c r="F1746" s="140" t="s">
        <v>3051</v>
      </c>
      <c r="G1746" s="141" t="s">
        <v>355</v>
      </c>
      <c r="H1746" s="142">
        <v>247.386</v>
      </c>
      <c r="I1746" s="143"/>
      <c r="J1746" s="144">
        <f>ROUND(I1746*H1746,2)</f>
        <v>0</v>
      </c>
      <c r="K1746" s="140" t="s">
        <v>356</v>
      </c>
      <c r="L1746" s="32"/>
      <c r="M1746" s="145" t="s">
        <v>1</v>
      </c>
      <c r="N1746" s="146" t="s">
        <v>41</v>
      </c>
      <c r="P1746" s="147">
        <f>O1746*H1746</f>
        <v>0</v>
      </c>
      <c r="Q1746" s="147">
        <v>0</v>
      </c>
      <c r="R1746" s="147">
        <f>Q1746*H1746</f>
        <v>0</v>
      </c>
      <c r="S1746" s="147">
        <v>0</v>
      </c>
      <c r="T1746" s="148">
        <f>S1746*H1746</f>
        <v>0</v>
      </c>
      <c r="AR1746" s="149" t="s">
        <v>530</v>
      </c>
      <c r="AT1746" s="149" t="s">
        <v>352</v>
      </c>
      <c r="AU1746" s="149" t="s">
        <v>86</v>
      </c>
      <c r="AY1746" s="17" t="s">
        <v>350</v>
      </c>
      <c r="BE1746" s="150">
        <f>IF(N1746="základní",J1746,0)</f>
        <v>0</v>
      </c>
      <c r="BF1746" s="150">
        <f>IF(N1746="snížená",J1746,0)</f>
        <v>0</v>
      </c>
      <c r="BG1746" s="150">
        <f>IF(N1746="zákl. přenesená",J1746,0)</f>
        <v>0</v>
      </c>
      <c r="BH1746" s="150">
        <f>IF(N1746="sníž. přenesená",J1746,0)</f>
        <v>0</v>
      </c>
      <c r="BI1746" s="150">
        <f>IF(N1746="nulová",J1746,0)</f>
        <v>0</v>
      </c>
      <c r="BJ1746" s="17" t="s">
        <v>84</v>
      </c>
      <c r="BK1746" s="150">
        <f>ROUND(I1746*H1746,2)</f>
        <v>0</v>
      </c>
      <c r="BL1746" s="17" t="s">
        <v>530</v>
      </c>
      <c r="BM1746" s="149" t="s">
        <v>3052</v>
      </c>
    </row>
    <row r="1747" spans="2:65" s="1" customFormat="1" ht="28.8">
      <c r="B1747" s="32"/>
      <c r="D1747" s="151" t="s">
        <v>359</v>
      </c>
      <c r="F1747" s="152" t="s">
        <v>3053</v>
      </c>
      <c r="I1747" s="153"/>
      <c r="L1747" s="32"/>
      <c r="M1747" s="154"/>
      <c r="T1747" s="56"/>
      <c r="AT1747" s="17" t="s">
        <v>359</v>
      </c>
      <c r="AU1747" s="17" t="s">
        <v>86</v>
      </c>
    </row>
    <row r="1748" spans="2:65" s="12" customFormat="1" ht="20.399999999999999">
      <c r="B1748" s="155"/>
      <c r="D1748" s="151" t="s">
        <v>361</v>
      </c>
      <c r="E1748" s="156" t="s">
        <v>1</v>
      </c>
      <c r="F1748" s="157" t="s">
        <v>2148</v>
      </c>
      <c r="H1748" s="158">
        <v>74</v>
      </c>
      <c r="I1748" s="159"/>
      <c r="L1748" s="155"/>
      <c r="M1748" s="160"/>
      <c r="T1748" s="161"/>
      <c r="AT1748" s="156" t="s">
        <v>361</v>
      </c>
      <c r="AU1748" s="156" t="s">
        <v>86</v>
      </c>
      <c r="AV1748" s="12" t="s">
        <v>86</v>
      </c>
      <c r="AW1748" s="12" t="s">
        <v>32</v>
      </c>
      <c r="AX1748" s="12" t="s">
        <v>76</v>
      </c>
      <c r="AY1748" s="156" t="s">
        <v>350</v>
      </c>
    </row>
    <row r="1749" spans="2:65" s="12" customFormat="1" ht="20.399999999999999">
      <c r="B1749" s="155"/>
      <c r="D1749" s="151" t="s">
        <v>361</v>
      </c>
      <c r="E1749" s="156" t="s">
        <v>1</v>
      </c>
      <c r="F1749" s="157" t="s">
        <v>2149</v>
      </c>
      <c r="H1749" s="158">
        <v>68.427000000000007</v>
      </c>
      <c r="I1749" s="159"/>
      <c r="L1749" s="155"/>
      <c r="M1749" s="160"/>
      <c r="T1749" s="161"/>
      <c r="AT1749" s="156" t="s">
        <v>361</v>
      </c>
      <c r="AU1749" s="156" t="s">
        <v>86</v>
      </c>
      <c r="AV1749" s="12" t="s">
        <v>86</v>
      </c>
      <c r="AW1749" s="12" t="s">
        <v>32</v>
      </c>
      <c r="AX1749" s="12" t="s">
        <v>76</v>
      </c>
      <c r="AY1749" s="156" t="s">
        <v>350</v>
      </c>
    </row>
    <row r="1750" spans="2:65" s="12" customFormat="1" ht="20.399999999999999">
      <c r="B1750" s="155"/>
      <c r="D1750" s="151" t="s">
        <v>361</v>
      </c>
      <c r="E1750" s="156" t="s">
        <v>1</v>
      </c>
      <c r="F1750" s="157" t="s">
        <v>3042</v>
      </c>
      <c r="H1750" s="158">
        <v>81.759</v>
      </c>
      <c r="I1750" s="159"/>
      <c r="L1750" s="155"/>
      <c r="M1750" s="160"/>
      <c r="T1750" s="161"/>
      <c r="AT1750" s="156" t="s">
        <v>361</v>
      </c>
      <c r="AU1750" s="156" t="s">
        <v>86</v>
      </c>
      <c r="AV1750" s="12" t="s">
        <v>86</v>
      </c>
      <c r="AW1750" s="12" t="s">
        <v>32</v>
      </c>
      <c r="AX1750" s="12" t="s">
        <v>76</v>
      </c>
      <c r="AY1750" s="156" t="s">
        <v>350</v>
      </c>
    </row>
    <row r="1751" spans="2:65" s="12" customFormat="1" ht="10.199999999999999">
      <c r="B1751" s="155"/>
      <c r="D1751" s="151" t="s">
        <v>361</v>
      </c>
      <c r="E1751" s="156" t="s">
        <v>1</v>
      </c>
      <c r="F1751" s="157" t="s">
        <v>3043</v>
      </c>
      <c r="H1751" s="158">
        <v>23.2</v>
      </c>
      <c r="I1751" s="159"/>
      <c r="L1751" s="155"/>
      <c r="M1751" s="160"/>
      <c r="T1751" s="161"/>
      <c r="AT1751" s="156" t="s">
        <v>361</v>
      </c>
      <c r="AU1751" s="156" t="s">
        <v>86</v>
      </c>
      <c r="AV1751" s="12" t="s">
        <v>86</v>
      </c>
      <c r="AW1751" s="12" t="s">
        <v>32</v>
      </c>
      <c r="AX1751" s="12" t="s">
        <v>76</v>
      </c>
      <c r="AY1751" s="156" t="s">
        <v>350</v>
      </c>
    </row>
    <row r="1752" spans="2:65" s="13" customFormat="1" ht="10.199999999999999">
      <c r="B1752" s="162"/>
      <c r="D1752" s="151" t="s">
        <v>361</v>
      </c>
      <c r="E1752" s="163" t="s">
        <v>1</v>
      </c>
      <c r="F1752" s="164" t="s">
        <v>364</v>
      </c>
      <c r="H1752" s="165">
        <v>247.386</v>
      </c>
      <c r="I1752" s="166"/>
      <c r="L1752" s="162"/>
      <c r="M1752" s="167"/>
      <c r="T1752" s="168"/>
      <c r="AT1752" s="163" t="s">
        <v>361</v>
      </c>
      <c r="AU1752" s="163" t="s">
        <v>86</v>
      </c>
      <c r="AV1752" s="13" t="s">
        <v>357</v>
      </c>
      <c r="AW1752" s="13" t="s">
        <v>32</v>
      </c>
      <c r="AX1752" s="13" t="s">
        <v>84</v>
      </c>
      <c r="AY1752" s="163" t="s">
        <v>350</v>
      </c>
    </row>
    <row r="1753" spans="2:65" s="1" customFormat="1" ht="24.15" customHeight="1">
      <c r="B1753" s="32"/>
      <c r="C1753" s="187" t="s">
        <v>3054</v>
      </c>
      <c r="D1753" s="187" t="s">
        <v>1347</v>
      </c>
      <c r="E1753" s="188" t="s">
        <v>3055</v>
      </c>
      <c r="F1753" s="189" t="s">
        <v>3056</v>
      </c>
      <c r="G1753" s="190" t="s">
        <v>355</v>
      </c>
      <c r="H1753" s="191">
        <v>69.796000000000006</v>
      </c>
      <c r="I1753" s="192"/>
      <c r="J1753" s="193">
        <f>ROUND(I1753*H1753,2)</f>
        <v>0</v>
      </c>
      <c r="K1753" s="189" t="s">
        <v>356</v>
      </c>
      <c r="L1753" s="194"/>
      <c r="M1753" s="195" t="s">
        <v>1</v>
      </c>
      <c r="N1753" s="196" t="s">
        <v>41</v>
      </c>
      <c r="P1753" s="147">
        <f>O1753*H1753</f>
        <v>0</v>
      </c>
      <c r="Q1753" s="147">
        <v>2.8E-3</v>
      </c>
      <c r="R1753" s="147">
        <f>Q1753*H1753</f>
        <v>0.19542880000000001</v>
      </c>
      <c r="S1753" s="147">
        <v>0</v>
      </c>
      <c r="T1753" s="148">
        <f>S1753*H1753</f>
        <v>0</v>
      </c>
      <c r="AR1753" s="149" t="s">
        <v>695</v>
      </c>
      <c r="AT1753" s="149" t="s">
        <v>1347</v>
      </c>
      <c r="AU1753" s="149" t="s">
        <v>86</v>
      </c>
      <c r="AY1753" s="17" t="s">
        <v>350</v>
      </c>
      <c r="BE1753" s="150">
        <f>IF(N1753="základní",J1753,0)</f>
        <v>0</v>
      </c>
      <c r="BF1753" s="150">
        <f>IF(N1753="snížená",J1753,0)</f>
        <v>0</v>
      </c>
      <c r="BG1753" s="150">
        <f>IF(N1753="zákl. přenesená",J1753,0)</f>
        <v>0</v>
      </c>
      <c r="BH1753" s="150">
        <f>IF(N1753="sníž. přenesená",J1753,0)</f>
        <v>0</v>
      </c>
      <c r="BI1753" s="150">
        <f>IF(N1753="nulová",J1753,0)</f>
        <v>0</v>
      </c>
      <c r="BJ1753" s="17" t="s">
        <v>84</v>
      </c>
      <c r="BK1753" s="150">
        <f>ROUND(I1753*H1753,2)</f>
        <v>0</v>
      </c>
      <c r="BL1753" s="17" t="s">
        <v>530</v>
      </c>
      <c r="BM1753" s="149" t="s">
        <v>3057</v>
      </c>
    </row>
    <row r="1754" spans="2:65" s="1" customFormat="1" ht="10.199999999999999">
      <c r="B1754" s="32"/>
      <c r="D1754" s="151" t="s">
        <v>359</v>
      </c>
      <c r="F1754" s="152" t="s">
        <v>3056</v>
      </c>
      <c r="I1754" s="153"/>
      <c r="L1754" s="32"/>
      <c r="M1754" s="154"/>
      <c r="T1754" s="56"/>
      <c r="AT1754" s="17" t="s">
        <v>359</v>
      </c>
      <c r="AU1754" s="17" t="s">
        <v>86</v>
      </c>
    </row>
    <row r="1755" spans="2:65" s="12" customFormat="1" ht="20.399999999999999">
      <c r="B1755" s="155"/>
      <c r="D1755" s="151" t="s">
        <v>361</v>
      </c>
      <c r="E1755" s="156" t="s">
        <v>1</v>
      </c>
      <c r="F1755" s="157" t="s">
        <v>2149</v>
      </c>
      <c r="H1755" s="158">
        <v>68.427000000000007</v>
      </c>
      <c r="I1755" s="159"/>
      <c r="L1755" s="155"/>
      <c r="M1755" s="160"/>
      <c r="T1755" s="161"/>
      <c r="AT1755" s="156" t="s">
        <v>361</v>
      </c>
      <c r="AU1755" s="156" t="s">
        <v>86</v>
      </c>
      <c r="AV1755" s="12" t="s">
        <v>86</v>
      </c>
      <c r="AW1755" s="12" t="s">
        <v>32</v>
      </c>
      <c r="AX1755" s="12" t="s">
        <v>84</v>
      </c>
      <c r="AY1755" s="156" t="s">
        <v>350</v>
      </c>
    </row>
    <row r="1756" spans="2:65" s="12" customFormat="1" ht="10.199999999999999">
      <c r="B1756" s="155"/>
      <c r="D1756" s="151" t="s">
        <v>361</v>
      </c>
      <c r="F1756" s="157" t="s">
        <v>3058</v>
      </c>
      <c r="H1756" s="158">
        <v>69.796000000000006</v>
      </c>
      <c r="I1756" s="159"/>
      <c r="L1756" s="155"/>
      <c r="M1756" s="160"/>
      <c r="T1756" s="161"/>
      <c r="AT1756" s="156" t="s">
        <v>361</v>
      </c>
      <c r="AU1756" s="156" t="s">
        <v>86</v>
      </c>
      <c r="AV1756" s="12" t="s">
        <v>86</v>
      </c>
      <c r="AW1756" s="12" t="s">
        <v>4</v>
      </c>
      <c r="AX1756" s="12" t="s">
        <v>84</v>
      </c>
      <c r="AY1756" s="156" t="s">
        <v>350</v>
      </c>
    </row>
    <row r="1757" spans="2:65" s="1" customFormat="1" ht="24.15" customHeight="1">
      <c r="B1757" s="32"/>
      <c r="C1757" s="187" t="s">
        <v>3059</v>
      </c>
      <c r="D1757" s="187" t="s">
        <v>1347</v>
      </c>
      <c r="E1757" s="188" t="s">
        <v>3060</v>
      </c>
      <c r="F1757" s="189" t="s">
        <v>3061</v>
      </c>
      <c r="G1757" s="190" t="s">
        <v>355</v>
      </c>
      <c r="H1757" s="191">
        <v>83.394000000000005</v>
      </c>
      <c r="I1757" s="192"/>
      <c r="J1757" s="193">
        <f>ROUND(I1757*H1757,2)</f>
        <v>0</v>
      </c>
      <c r="K1757" s="189" t="s">
        <v>356</v>
      </c>
      <c r="L1757" s="194"/>
      <c r="M1757" s="195" t="s">
        <v>1</v>
      </c>
      <c r="N1757" s="196" t="s">
        <v>41</v>
      </c>
      <c r="P1757" s="147">
        <f>O1757*H1757</f>
        <v>0</v>
      </c>
      <c r="Q1757" s="147">
        <v>4.7999999999999996E-3</v>
      </c>
      <c r="R1757" s="147">
        <f>Q1757*H1757</f>
        <v>0.40029120000000001</v>
      </c>
      <c r="S1757" s="147">
        <v>0</v>
      </c>
      <c r="T1757" s="148">
        <f>S1757*H1757</f>
        <v>0</v>
      </c>
      <c r="AR1757" s="149" t="s">
        <v>695</v>
      </c>
      <c r="AT1757" s="149" t="s">
        <v>1347</v>
      </c>
      <c r="AU1757" s="149" t="s">
        <v>86</v>
      </c>
      <c r="AY1757" s="17" t="s">
        <v>350</v>
      </c>
      <c r="BE1757" s="150">
        <f>IF(N1757="základní",J1757,0)</f>
        <v>0</v>
      </c>
      <c r="BF1757" s="150">
        <f>IF(N1757="snížená",J1757,0)</f>
        <v>0</v>
      </c>
      <c r="BG1757" s="150">
        <f>IF(N1757="zákl. přenesená",J1757,0)</f>
        <v>0</v>
      </c>
      <c r="BH1757" s="150">
        <f>IF(N1757="sníž. přenesená",J1757,0)</f>
        <v>0</v>
      </c>
      <c r="BI1757" s="150">
        <f>IF(N1757="nulová",J1757,0)</f>
        <v>0</v>
      </c>
      <c r="BJ1757" s="17" t="s">
        <v>84</v>
      </c>
      <c r="BK1757" s="150">
        <f>ROUND(I1757*H1757,2)</f>
        <v>0</v>
      </c>
      <c r="BL1757" s="17" t="s">
        <v>530</v>
      </c>
      <c r="BM1757" s="149" t="s">
        <v>3062</v>
      </c>
    </row>
    <row r="1758" spans="2:65" s="1" customFormat="1" ht="10.199999999999999">
      <c r="B1758" s="32"/>
      <c r="D1758" s="151" t="s">
        <v>359</v>
      </c>
      <c r="F1758" s="152" t="s">
        <v>3061</v>
      </c>
      <c r="I1758" s="153"/>
      <c r="L1758" s="32"/>
      <c r="M1758" s="154"/>
      <c r="T1758" s="56"/>
      <c r="AT1758" s="17" t="s">
        <v>359</v>
      </c>
      <c r="AU1758" s="17" t="s">
        <v>86</v>
      </c>
    </row>
    <row r="1759" spans="2:65" s="12" customFormat="1" ht="20.399999999999999">
      <c r="B1759" s="155"/>
      <c r="D1759" s="151" t="s">
        <v>361</v>
      </c>
      <c r="E1759" s="156" t="s">
        <v>1</v>
      </c>
      <c r="F1759" s="157" t="s">
        <v>3042</v>
      </c>
      <c r="H1759" s="158">
        <v>81.759</v>
      </c>
      <c r="I1759" s="159"/>
      <c r="L1759" s="155"/>
      <c r="M1759" s="160"/>
      <c r="T1759" s="161"/>
      <c r="AT1759" s="156" t="s">
        <v>361</v>
      </c>
      <c r="AU1759" s="156" t="s">
        <v>86</v>
      </c>
      <c r="AV1759" s="12" t="s">
        <v>86</v>
      </c>
      <c r="AW1759" s="12" t="s">
        <v>32</v>
      </c>
      <c r="AX1759" s="12" t="s">
        <v>84</v>
      </c>
      <c r="AY1759" s="156" t="s">
        <v>350</v>
      </c>
    </row>
    <row r="1760" spans="2:65" s="12" customFormat="1" ht="10.199999999999999">
      <c r="B1760" s="155"/>
      <c r="D1760" s="151" t="s">
        <v>361</v>
      </c>
      <c r="F1760" s="157" t="s">
        <v>3063</v>
      </c>
      <c r="H1760" s="158">
        <v>83.394000000000005</v>
      </c>
      <c r="I1760" s="159"/>
      <c r="L1760" s="155"/>
      <c r="M1760" s="160"/>
      <c r="T1760" s="161"/>
      <c r="AT1760" s="156" t="s">
        <v>361</v>
      </c>
      <c r="AU1760" s="156" t="s">
        <v>86</v>
      </c>
      <c r="AV1760" s="12" t="s">
        <v>86</v>
      </c>
      <c r="AW1760" s="12" t="s">
        <v>4</v>
      </c>
      <c r="AX1760" s="12" t="s">
        <v>84</v>
      </c>
      <c r="AY1760" s="156" t="s">
        <v>350</v>
      </c>
    </row>
    <row r="1761" spans="2:65" s="1" customFormat="1" ht="24.15" customHeight="1">
      <c r="B1761" s="32"/>
      <c r="C1761" s="187" t="s">
        <v>3064</v>
      </c>
      <c r="D1761" s="187" t="s">
        <v>1347</v>
      </c>
      <c r="E1761" s="188" t="s">
        <v>2531</v>
      </c>
      <c r="F1761" s="189" t="s">
        <v>2532</v>
      </c>
      <c r="G1761" s="190" t="s">
        <v>355</v>
      </c>
      <c r="H1761" s="191">
        <v>75.48</v>
      </c>
      <c r="I1761" s="192"/>
      <c r="J1761" s="193">
        <f>ROUND(I1761*H1761,2)</f>
        <v>0</v>
      </c>
      <c r="K1761" s="189" t="s">
        <v>356</v>
      </c>
      <c r="L1761" s="194"/>
      <c r="M1761" s="195" t="s">
        <v>1</v>
      </c>
      <c r="N1761" s="196" t="s">
        <v>41</v>
      </c>
      <c r="P1761" s="147">
        <f>O1761*H1761</f>
        <v>0</v>
      </c>
      <c r="Q1761" s="147">
        <v>6.0000000000000001E-3</v>
      </c>
      <c r="R1761" s="147">
        <f>Q1761*H1761</f>
        <v>0.45288000000000006</v>
      </c>
      <c r="S1761" s="147">
        <v>0</v>
      </c>
      <c r="T1761" s="148">
        <f>S1761*H1761</f>
        <v>0</v>
      </c>
      <c r="AR1761" s="149" t="s">
        <v>695</v>
      </c>
      <c r="AT1761" s="149" t="s">
        <v>1347</v>
      </c>
      <c r="AU1761" s="149" t="s">
        <v>86</v>
      </c>
      <c r="AY1761" s="17" t="s">
        <v>350</v>
      </c>
      <c r="BE1761" s="150">
        <f>IF(N1761="základní",J1761,0)</f>
        <v>0</v>
      </c>
      <c r="BF1761" s="150">
        <f>IF(N1761="snížená",J1761,0)</f>
        <v>0</v>
      </c>
      <c r="BG1761" s="150">
        <f>IF(N1761="zákl. přenesená",J1761,0)</f>
        <v>0</v>
      </c>
      <c r="BH1761" s="150">
        <f>IF(N1761="sníž. přenesená",J1761,0)</f>
        <v>0</v>
      </c>
      <c r="BI1761" s="150">
        <f>IF(N1761="nulová",J1761,0)</f>
        <v>0</v>
      </c>
      <c r="BJ1761" s="17" t="s">
        <v>84</v>
      </c>
      <c r="BK1761" s="150">
        <f>ROUND(I1761*H1761,2)</f>
        <v>0</v>
      </c>
      <c r="BL1761" s="17" t="s">
        <v>530</v>
      </c>
      <c r="BM1761" s="149" t="s">
        <v>3065</v>
      </c>
    </row>
    <row r="1762" spans="2:65" s="1" customFormat="1" ht="10.199999999999999">
      <c r="B1762" s="32"/>
      <c r="D1762" s="151" t="s">
        <v>359</v>
      </c>
      <c r="F1762" s="152" t="s">
        <v>2532</v>
      </c>
      <c r="I1762" s="153"/>
      <c r="L1762" s="32"/>
      <c r="M1762" s="154"/>
      <c r="T1762" s="56"/>
      <c r="AT1762" s="17" t="s">
        <v>359</v>
      </c>
      <c r="AU1762" s="17" t="s">
        <v>86</v>
      </c>
    </row>
    <row r="1763" spans="2:65" s="12" customFormat="1" ht="20.399999999999999">
      <c r="B1763" s="155"/>
      <c r="D1763" s="151" t="s">
        <v>361</v>
      </c>
      <c r="E1763" s="156" t="s">
        <v>1</v>
      </c>
      <c r="F1763" s="157" t="s">
        <v>2148</v>
      </c>
      <c r="H1763" s="158">
        <v>74</v>
      </c>
      <c r="I1763" s="159"/>
      <c r="L1763" s="155"/>
      <c r="M1763" s="160"/>
      <c r="T1763" s="161"/>
      <c r="AT1763" s="156" t="s">
        <v>361</v>
      </c>
      <c r="AU1763" s="156" t="s">
        <v>86</v>
      </c>
      <c r="AV1763" s="12" t="s">
        <v>86</v>
      </c>
      <c r="AW1763" s="12" t="s">
        <v>32</v>
      </c>
      <c r="AX1763" s="12" t="s">
        <v>84</v>
      </c>
      <c r="AY1763" s="156" t="s">
        <v>350</v>
      </c>
    </row>
    <row r="1764" spans="2:65" s="12" customFormat="1" ht="10.199999999999999">
      <c r="B1764" s="155"/>
      <c r="D1764" s="151" t="s">
        <v>361</v>
      </c>
      <c r="F1764" s="157" t="s">
        <v>3066</v>
      </c>
      <c r="H1764" s="158">
        <v>75.48</v>
      </c>
      <c r="I1764" s="159"/>
      <c r="L1764" s="155"/>
      <c r="M1764" s="160"/>
      <c r="T1764" s="161"/>
      <c r="AT1764" s="156" t="s">
        <v>361</v>
      </c>
      <c r="AU1764" s="156" t="s">
        <v>86</v>
      </c>
      <c r="AV1764" s="12" t="s">
        <v>86</v>
      </c>
      <c r="AW1764" s="12" t="s">
        <v>4</v>
      </c>
      <c r="AX1764" s="12" t="s">
        <v>84</v>
      </c>
      <c r="AY1764" s="156" t="s">
        <v>350</v>
      </c>
    </row>
    <row r="1765" spans="2:65" s="1" customFormat="1" ht="24.15" customHeight="1">
      <c r="B1765" s="32"/>
      <c r="C1765" s="187" t="s">
        <v>3067</v>
      </c>
      <c r="D1765" s="187" t="s">
        <v>1347</v>
      </c>
      <c r="E1765" s="188" t="s">
        <v>3068</v>
      </c>
      <c r="F1765" s="189" t="s">
        <v>2540</v>
      </c>
      <c r="G1765" s="190" t="s">
        <v>355</v>
      </c>
      <c r="H1765" s="191">
        <v>23.664000000000001</v>
      </c>
      <c r="I1765" s="192"/>
      <c r="J1765" s="193">
        <f>ROUND(I1765*H1765,2)</f>
        <v>0</v>
      </c>
      <c r="K1765" s="189" t="s">
        <v>356</v>
      </c>
      <c r="L1765" s="194"/>
      <c r="M1765" s="195" t="s">
        <v>1</v>
      </c>
      <c r="N1765" s="196" t="s">
        <v>41</v>
      </c>
      <c r="P1765" s="147">
        <f>O1765*H1765</f>
        <v>0</v>
      </c>
      <c r="Q1765" s="147">
        <v>6.6E-3</v>
      </c>
      <c r="R1765" s="147">
        <f>Q1765*H1765</f>
        <v>0.1561824</v>
      </c>
      <c r="S1765" s="147">
        <v>0</v>
      </c>
      <c r="T1765" s="148">
        <f>S1765*H1765</f>
        <v>0</v>
      </c>
      <c r="AR1765" s="149" t="s">
        <v>695</v>
      </c>
      <c r="AT1765" s="149" t="s">
        <v>1347</v>
      </c>
      <c r="AU1765" s="149" t="s">
        <v>86</v>
      </c>
      <c r="AY1765" s="17" t="s">
        <v>350</v>
      </c>
      <c r="BE1765" s="150">
        <f>IF(N1765="základní",J1765,0)</f>
        <v>0</v>
      </c>
      <c r="BF1765" s="150">
        <f>IF(N1765="snížená",J1765,0)</f>
        <v>0</v>
      </c>
      <c r="BG1765" s="150">
        <f>IF(N1765="zákl. přenesená",J1765,0)</f>
        <v>0</v>
      </c>
      <c r="BH1765" s="150">
        <f>IF(N1765="sníž. přenesená",J1765,0)</f>
        <v>0</v>
      </c>
      <c r="BI1765" s="150">
        <f>IF(N1765="nulová",J1765,0)</f>
        <v>0</v>
      </c>
      <c r="BJ1765" s="17" t="s">
        <v>84</v>
      </c>
      <c r="BK1765" s="150">
        <f>ROUND(I1765*H1765,2)</f>
        <v>0</v>
      </c>
      <c r="BL1765" s="17" t="s">
        <v>530</v>
      </c>
      <c r="BM1765" s="149" t="s">
        <v>3069</v>
      </c>
    </row>
    <row r="1766" spans="2:65" s="1" customFormat="1" ht="10.199999999999999">
      <c r="B1766" s="32"/>
      <c r="D1766" s="151" t="s">
        <v>359</v>
      </c>
      <c r="F1766" s="152" t="s">
        <v>2540</v>
      </c>
      <c r="I1766" s="153"/>
      <c r="L1766" s="32"/>
      <c r="M1766" s="154"/>
      <c r="T1766" s="56"/>
      <c r="AT1766" s="17" t="s">
        <v>359</v>
      </c>
      <c r="AU1766" s="17" t="s">
        <v>86</v>
      </c>
    </row>
    <row r="1767" spans="2:65" s="12" customFormat="1" ht="10.199999999999999">
      <c r="B1767" s="155"/>
      <c r="D1767" s="151" t="s">
        <v>361</v>
      </c>
      <c r="E1767" s="156" t="s">
        <v>1</v>
      </c>
      <c r="F1767" s="157" t="s">
        <v>3043</v>
      </c>
      <c r="H1767" s="158">
        <v>23.2</v>
      </c>
      <c r="I1767" s="159"/>
      <c r="L1767" s="155"/>
      <c r="M1767" s="160"/>
      <c r="T1767" s="161"/>
      <c r="AT1767" s="156" t="s">
        <v>361</v>
      </c>
      <c r="AU1767" s="156" t="s">
        <v>86</v>
      </c>
      <c r="AV1767" s="12" t="s">
        <v>86</v>
      </c>
      <c r="AW1767" s="12" t="s">
        <v>32</v>
      </c>
      <c r="AX1767" s="12" t="s">
        <v>84</v>
      </c>
      <c r="AY1767" s="156" t="s">
        <v>350</v>
      </c>
    </row>
    <row r="1768" spans="2:65" s="12" customFormat="1" ht="10.199999999999999">
      <c r="B1768" s="155"/>
      <c r="D1768" s="151" t="s">
        <v>361</v>
      </c>
      <c r="F1768" s="157" t="s">
        <v>3070</v>
      </c>
      <c r="H1768" s="158">
        <v>23.664000000000001</v>
      </c>
      <c r="I1768" s="159"/>
      <c r="L1768" s="155"/>
      <c r="M1768" s="160"/>
      <c r="T1768" s="161"/>
      <c r="AT1768" s="156" t="s">
        <v>361</v>
      </c>
      <c r="AU1768" s="156" t="s">
        <v>86</v>
      </c>
      <c r="AV1768" s="12" t="s">
        <v>86</v>
      </c>
      <c r="AW1768" s="12" t="s">
        <v>4</v>
      </c>
      <c r="AX1768" s="12" t="s">
        <v>84</v>
      </c>
      <c r="AY1768" s="156" t="s">
        <v>350</v>
      </c>
    </row>
    <row r="1769" spans="2:65" s="1" customFormat="1" ht="16.5" customHeight="1">
      <c r="B1769" s="32"/>
      <c r="C1769" s="138" t="s">
        <v>3071</v>
      </c>
      <c r="D1769" s="138" t="s">
        <v>352</v>
      </c>
      <c r="E1769" s="139" t="s">
        <v>3072</v>
      </c>
      <c r="F1769" s="140" t="s">
        <v>3073</v>
      </c>
      <c r="G1769" s="141" t="s">
        <v>355</v>
      </c>
      <c r="H1769" s="142">
        <v>1294.684</v>
      </c>
      <c r="I1769" s="143"/>
      <c r="J1769" s="144">
        <f>ROUND(I1769*H1769,2)</f>
        <v>0</v>
      </c>
      <c r="K1769" s="140" t="s">
        <v>356</v>
      </c>
      <c r="L1769" s="32"/>
      <c r="M1769" s="145" t="s">
        <v>1</v>
      </c>
      <c r="N1769" s="146" t="s">
        <v>41</v>
      </c>
      <c r="P1769" s="147">
        <f>O1769*H1769</f>
        <v>0</v>
      </c>
      <c r="Q1769" s="147">
        <v>3.2000000000000002E-3</v>
      </c>
      <c r="R1769" s="147">
        <f>Q1769*H1769</f>
        <v>4.1429888000000004</v>
      </c>
      <c r="S1769" s="147">
        <v>0</v>
      </c>
      <c r="T1769" s="148">
        <f>S1769*H1769</f>
        <v>0</v>
      </c>
      <c r="AR1769" s="149" t="s">
        <v>530</v>
      </c>
      <c r="AT1769" s="149" t="s">
        <v>352</v>
      </c>
      <c r="AU1769" s="149" t="s">
        <v>86</v>
      </c>
      <c r="AY1769" s="17" t="s">
        <v>350</v>
      </c>
      <c r="BE1769" s="150">
        <f>IF(N1769="základní",J1769,0)</f>
        <v>0</v>
      </c>
      <c r="BF1769" s="150">
        <f>IF(N1769="snížená",J1769,0)</f>
        <v>0</v>
      </c>
      <c r="BG1769" s="150">
        <f>IF(N1769="zákl. přenesená",J1769,0)</f>
        <v>0</v>
      </c>
      <c r="BH1769" s="150">
        <f>IF(N1769="sníž. přenesená",J1769,0)</f>
        <v>0</v>
      </c>
      <c r="BI1769" s="150">
        <f>IF(N1769="nulová",J1769,0)</f>
        <v>0</v>
      </c>
      <c r="BJ1769" s="17" t="s">
        <v>84</v>
      </c>
      <c r="BK1769" s="150">
        <f>ROUND(I1769*H1769,2)</f>
        <v>0</v>
      </c>
      <c r="BL1769" s="17" t="s">
        <v>530</v>
      </c>
      <c r="BM1769" s="149" t="s">
        <v>3074</v>
      </c>
    </row>
    <row r="1770" spans="2:65" s="1" customFormat="1" ht="19.2">
      <c r="B1770" s="32"/>
      <c r="D1770" s="151" t="s">
        <v>359</v>
      </c>
      <c r="F1770" s="152" t="s">
        <v>3075</v>
      </c>
      <c r="I1770" s="153"/>
      <c r="L1770" s="32"/>
      <c r="M1770" s="154"/>
      <c r="T1770" s="56"/>
      <c r="AT1770" s="17" t="s">
        <v>359</v>
      </c>
      <c r="AU1770" s="17" t="s">
        <v>86</v>
      </c>
    </row>
    <row r="1771" spans="2:65" s="12" customFormat="1" ht="20.399999999999999">
      <c r="B1771" s="155"/>
      <c r="D1771" s="151" t="s">
        <v>361</v>
      </c>
      <c r="E1771" s="156" t="s">
        <v>1</v>
      </c>
      <c r="F1771" s="157" t="s">
        <v>2142</v>
      </c>
      <c r="H1771" s="158">
        <v>620.51400000000001</v>
      </c>
      <c r="I1771" s="159"/>
      <c r="L1771" s="155"/>
      <c r="M1771" s="160"/>
      <c r="T1771" s="161"/>
      <c r="AT1771" s="156" t="s">
        <v>361</v>
      </c>
      <c r="AU1771" s="156" t="s">
        <v>86</v>
      </c>
      <c r="AV1771" s="12" t="s">
        <v>86</v>
      </c>
      <c r="AW1771" s="12" t="s">
        <v>32</v>
      </c>
      <c r="AX1771" s="12" t="s">
        <v>76</v>
      </c>
      <c r="AY1771" s="156" t="s">
        <v>350</v>
      </c>
    </row>
    <row r="1772" spans="2:65" s="12" customFormat="1" ht="20.399999999999999">
      <c r="B1772" s="155"/>
      <c r="D1772" s="151" t="s">
        <v>361</v>
      </c>
      <c r="E1772" s="156" t="s">
        <v>1</v>
      </c>
      <c r="F1772" s="157" t="s">
        <v>2145</v>
      </c>
      <c r="H1772" s="158">
        <v>77.477999999999994</v>
      </c>
      <c r="I1772" s="159"/>
      <c r="L1772" s="155"/>
      <c r="M1772" s="160"/>
      <c r="T1772" s="161"/>
      <c r="AT1772" s="156" t="s">
        <v>361</v>
      </c>
      <c r="AU1772" s="156" t="s">
        <v>86</v>
      </c>
      <c r="AV1772" s="12" t="s">
        <v>86</v>
      </c>
      <c r="AW1772" s="12" t="s">
        <v>32</v>
      </c>
      <c r="AX1772" s="12" t="s">
        <v>76</v>
      </c>
      <c r="AY1772" s="156" t="s">
        <v>350</v>
      </c>
    </row>
    <row r="1773" spans="2:65" s="12" customFormat="1" ht="20.399999999999999">
      <c r="B1773" s="155"/>
      <c r="D1773" s="151" t="s">
        <v>361</v>
      </c>
      <c r="E1773" s="156" t="s">
        <v>1</v>
      </c>
      <c r="F1773" s="157" t="s">
        <v>2146</v>
      </c>
      <c r="H1773" s="158">
        <v>251.696</v>
      </c>
      <c r="I1773" s="159"/>
      <c r="L1773" s="155"/>
      <c r="M1773" s="160"/>
      <c r="T1773" s="161"/>
      <c r="AT1773" s="156" t="s">
        <v>361</v>
      </c>
      <c r="AU1773" s="156" t="s">
        <v>86</v>
      </c>
      <c r="AV1773" s="12" t="s">
        <v>86</v>
      </c>
      <c r="AW1773" s="12" t="s">
        <v>32</v>
      </c>
      <c r="AX1773" s="12" t="s">
        <v>76</v>
      </c>
      <c r="AY1773" s="156" t="s">
        <v>350</v>
      </c>
    </row>
    <row r="1774" spans="2:65" s="12" customFormat="1" ht="20.399999999999999">
      <c r="B1774" s="155"/>
      <c r="D1774" s="151" t="s">
        <v>361</v>
      </c>
      <c r="E1774" s="156" t="s">
        <v>1</v>
      </c>
      <c r="F1774" s="157" t="s">
        <v>3076</v>
      </c>
      <c r="H1774" s="158">
        <v>323.08800000000002</v>
      </c>
      <c r="I1774" s="159"/>
      <c r="L1774" s="155"/>
      <c r="M1774" s="160"/>
      <c r="T1774" s="161"/>
      <c r="AT1774" s="156" t="s">
        <v>361</v>
      </c>
      <c r="AU1774" s="156" t="s">
        <v>86</v>
      </c>
      <c r="AV1774" s="12" t="s">
        <v>86</v>
      </c>
      <c r="AW1774" s="12" t="s">
        <v>32</v>
      </c>
      <c r="AX1774" s="12" t="s">
        <v>76</v>
      </c>
      <c r="AY1774" s="156" t="s">
        <v>350</v>
      </c>
    </row>
    <row r="1775" spans="2:65" s="12" customFormat="1" ht="20.399999999999999">
      <c r="B1775" s="155"/>
      <c r="D1775" s="151" t="s">
        <v>361</v>
      </c>
      <c r="E1775" s="156" t="s">
        <v>1</v>
      </c>
      <c r="F1775" s="157" t="s">
        <v>3077</v>
      </c>
      <c r="H1775" s="158">
        <v>21.908000000000001</v>
      </c>
      <c r="I1775" s="159"/>
      <c r="L1775" s="155"/>
      <c r="M1775" s="160"/>
      <c r="T1775" s="161"/>
      <c r="AT1775" s="156" t="s">
        <v>361</v>
      </c>
      <c r="AU1775" s="156" t="s">
        <v>86</v>
      </c>
      <c r="AV1775" s="12" t="s">
        <v>86</v>
      </c>
      <c r="AW1775" s="12" t="s">
        <v>32</v>
      </c>
      <c r="AX1775" s="12" t="s">
        <v>76</v>
      </c>
      <c r="AY1775" s="156" t="s">
        <v>350</v>
      </c>
    </row>
    <row r="1776" spans="2:65" s="13" customFormat="1" ht="10.199999999999999">
      <c r="B1776" s="162"/>
      <c r="D1776" s="151" t="s">
        <v>361</v>
      </c>
      <c r="E1776" s="163" t="s">
        <v>1</v>
      </c>
      <c r="F1776" s="164" t="s">
        <v>364</v>
      </c>
      <c r="H1776" s="165">
        <v>1294.684</v>
      </c>
      <c r="I1776" s="166"/>
      <c r="L1776" s="162"/>
      <c r="M1776" s="167"/>
      <c r="T1776" s="168"/>
      <c r="AT1776" s="163" t="s">
        <v>361</v>
      </c>
      <c r="AU1776" s="163" t="s">
        <v>86</v>
      </c>
      <c r="AV1776" s="13" t="s">
        <v>357</v>
      </c>
      <c r="AW1776" s="13" t="s">
        <v>32</v>
      </c>
      <c r="AX1776" s="13" t="s">
        <v>84</v>
      </c>
      <c r="AY1776" s="163" t="s">
        <v>350</v>
      </c>
    </row>
    <row r="1777" spans="2:65" s="1" customFormat="1" ht="33" customHeight="1">
      <c r="B1777" s="32"/>
      <c r="C1777" s="138" t="s">
        <v>3078</v>
      </c>
      <c r="D1777" s="138" t="s">
        <v>352</v>
      </c>
      <c r="E1777" s="139" t="s">
        <v>3079</v>
      </c>
      <c r="F1777" s="140" t="s">
        <v>3080</v>
      </c>
      <c r="G1777" s="141" t="s">
        <v>355</v>
      </c>
      <c r="H1777" s="142">
        <v>161.87299999999999</v>
      </c>
      <c r="I1777" s="143"/>
      <c r="J1777" s="144">
        <f>ROUND(I1777*H1777,2)</f>
        <v>0</v>
      </c>
      <c r="K1777" s="140" t="s">
        <v>356</v>
      </c>
      <c r="L1777" s="32"/>
      <c r="M1777" s="145" t="s">
        <v>1</v>
      </c>
      <c r="N1777" s="146" t="s">
        <v>41</v>
      </c>
      <c r="P1777" s="147">
        <f>O1777*H1777</f>
        <v>0</v>
      </c>
      <c r="Q1777" s="147">
        <v>4.589E-2</v>
      </c>
      <c r="R1777" s="147">
        <f>Q1777*H1777</f>
        <v>7.4283519699999996</v>
      </c>
      <c r="S1777" s="147">
        <v>0</v>
      </c>
      <c r="T1777" s="148">
        <f>S1777*H1777</f>
        <v>0</v>
      </c>
      <c r="AR1777" s="149" t="s">
        <v>530</v>
      </c>
      <c r="AT1777" s="149" t="s">
        <v>352</v>
      </c>
      <c r="AU1777" s="149" t="s">
        <v>86</v>
      </c>
      <c r="AY1777" s="17" t="s">
        <v>350</v>
      </c>
      <c r="BE1777" s="150">
        <f>IF(N1777="základní",J1777,0)</f>
        <v>0</v>
      </c>
      <c r="BF1777" s="150">
        <f>IF(N1777="snížená",J1777,0)</f>
        <v>0</v>
      </c>
      <c r="BG1777" s="150">
        <f>IF(N1777="zákl. přenesená",J1777,0)</f>
        <v>0</v>
      </c>
      <c r="BH1777" s="150">
        <f>IF(N1777="sníž. přenesená",J1777,0)</f>
        <v>0</v>
      </c>
      <c r="BI1777" s="150">
        <f>IF(N1777="nulová",J1777,0)</f>
        <v>0</v>
      </c>
      <c r="BJ1777" s="17" t="s">
        <v>84</v>
      </c>
      <c r="BK1777" s="150">
        <f>ROUND(I1777*H1777,2)</f>
        <v>0</v>
      </c>
      <c r="BL1777" s="17" t="s">
        <v>530</v>
      </c>
      <c r="BM1777" s="149" t="s">
        <v>3081</v>
      </c>
    </row>
    <row r="1778" spans="2:65" s="1" customFormat="1" ht="48">
      <c r="B1778" s="32"/>
      <c r="D1778" s="151" t="s">
        <v>359</v>
      </c>
      <c r="F1778" s="152" t="s">
        <v>3082</v>
      </c>
      <c r="I1778" s="153"/>
      <c r="L1778" s="32"/>
      <c r="M1778" s="154"/>
      <c r="T1778" s="56"/>
      <c r="AT1778" s="17" t="s">
        <v>359</v>
      </c>
      <c r="AU1778" s="17" t="s">
        <v>86</v>
      </c>
    </row>
    <row r="1779" spans="2:65" s="14" customFormat="1" ht="10.199999999999999">
      <c r="B1779" s="169"/>
      <c r="D1779" s="151" t="s">
        <v>361</v>
      </c>
      <c r="E1779" s="170" t="s">
        <v>1</v>
      </c>
      <c r="F1779" s="171" t="s">
        <v>3083</v>
      </c>
      <c r="H1779" s="170" t="s">
        <v>1</v>
      </c>
      <c r="I1779" s="172"/>
      <c r="L1779" s="169"/>
      <c r="M1779" s="173"/>
      <c r="T1779" s="174"/>
      <c r="AT1779" s="170" t="s">
        <v>361</v>
      </c>
      <c r="AU1779" s="170" t="s">
        <v>86</v>
      </c>
      <c r="AV1779" s="14" t="s">
        <v>84</v>
      </c>
      <c r="AW1779" s="14" t="s">
        <v>32</v>
      </c>
      <c r="AX1779" s="14" t="s">
        <v>76</v>
      </c>
      <c r="AY1779" s="170" t="s">
        <v>350</v>
      </c>
    </row>
    <row r="1780" spans="2:65" s="12" customFormat="1" ht="10.199999999999999">
      <c r="B1780" s="155"/>
      <c r="D1780" s="151" t="s">
        <v>361</v>
      </c>
      <c r="E1780" s="156" t="s">
        <v>1</v>
      </c>
      <c r="F1780" s="157" t="s">
        <v>3084</v>
      </c>
      <c r="H1780" s="158">
        <v>44.701000000000001</v>
      </c>
      <c r="I1780" s="159"/>
      <c r="L1780" s="155"/>
      <c r="M1780" s="160"/>
      <c r="T1780" s="161"/>
      <c r="AT1780" s="156" t="s">
        <v>361</v>
      </c>
      <c r="AU1780" s="156" t="s">
        <v>86</v>
      </c>
      <c r="AV1780" s="12" t="s">
        <v>86</v>
      </c>
      <c r="AW1780" s="12" t="s">
        <v>32</v>
      </c>
      <c r="AX1780" s="12" t="s">
        <v>76</v>
      </c>
      <c r="AY1780" s="156" t="s">
        <v>350</v>
      </c>
    </row>
    <row r="1781" spans="2:65" s="12" customFormat="1" ht="10.199999999999999">
      <c r="B1781" s="155"/>
      <c r="D1781" s="151" t="s">
        <v>361</v>
      </c>
      <c r="E1781" s="156" t="s">
        <v>1</v>
      </c>
      <c r="F1781" s="157" t="s">
        <v>3085</v>
      </c>
      <c r="H1781" s="158">
        <v>-1.68</v>
      </c>
      <c r="I1781" s="159"/>
      <c r="L1781" s="155"/>
      <c r="M1781" s="160"/>
      <c r="T1781" s="161"/>
      <c r="AT1781" s="156" t="s">
        <v>361</v>
      </c>
      <c r="AU1781" s="156" t="s">
        <v>86</v>
      </c>
      <c r="AV1781" s="12" t="s">
        <v>86</v>
      </c>
      <c r="AW1781" s="12" t="s">
        <v>32</v>
      </c>
      <c r="AX1781" s="12" t="s">
        <v>76</v>
      </c>
      <c r="AY1781" s="156" t="s">
        <v>350</v>
      </c>
    </row>
    <row r="1782" spans="2:65" s="12" customFormat="1" ht="10.199999999999999">
      <c r="B1782" s="155"/>
      <c r="D1782" s="151" t="s">
        <v>361</v>
      </c>
      <c r="E1782" s="156" t="s">
        <v>1</v>
      </c>
      <c r="F1782" s="157" t="s">
        <v>3086</v>
      </c>
      <c r="H1782" s="158">
        <v>92.781999999999996</v>
      </c>
      <c r="I1782" s="159"/>
      <c r="L1782" s="155"/>
      <c r="M1782" s="160"/>
      <c r="T1782" s="161"/>
      <c r="AT1782" s="156" t="s">
        <v>361</v>
      </c>
      <c r="AU1782" s="156" t="s">
        <v>86</v>
      </c>
      <c r="AV1782" s="12" t="s">
        <v>86</v>
      </c>
      <c r="AW1782" s="12" t="s">
        <v>32</v>
      </c>
      <c r="AX1782" s="12" t="s">
        <v>76</v>
      </c>
      <c r="AY1782" s="156" t="s">
        <v>350</v>
      </c>
    </row>
    <row r="1783" spans="2:65" s="12" customFormat="1" ht="10.199999999999999">
      <c r="B1783" s="155"/>
      <c r="D1783" s="151" t="s">
        <v>361</v>
      </c>
      <c r="E1783" s="156" t="s">
        <v>1</v>
      </c>
      <c r="F1783" s="157" t="s">
        <v>3087</v>
      </c>
      <c r="H1783" s="158">
        <v>-3.57</v>
      </c>
      <c r="I1783" s="159"/>
      <c r="L1783" s="155"/>
      <c r="M1783" s="160"/>
      <c r="T1783" s="161"/>
      <c r="AT1783" s="156" t="s">
        <v>361</v>
      </c>
      <c r="AU1783" s="156" t="s">
        <v>86</v>
      </c>
      <c r="AV1783" s="12" t="s">
        <v>86</v>
      </c>
      <c r="AW1783" s="12" t="s">
        <v>32</v>
      </c>
      <c r="AX1783" s="12" t="s">
        <v>76</v>
      </c>
      <c r="AY1783" s="156" t="s">
        <v>350</v>
      </c>
    </row>
    <row r="1784" spans="2:65" s="12" customFormat="1" ht="10.199999999999999">
      <c r="B1784" s="155"/>
      <c r="D1784" s="151" t="s">
        <v>361</v>
      </c>
      <c r="E1784" s="156" t="s">
        <v>1</v>
      </c>
      <c r="F1784" s="157" t="s">
        <v>3088</v>
      </c>
      <c r="H1784" s="158">
        <v>29.64</v>
      </c>
      <c r="I1784" s="159"/>
      <c r="L1784" s="155"/>
      <c r="M1784" s="160"/>
      <c r="T1784" s="161"/>
      <c r="AT1784" s="156" t="s">
        <v>361</v>
      </c>
      <c r="AU1784" s="156" t="s">
        <v>86</v>
      </c>
      <c r="AV1784" s="12" t="s">
        <v>86</v>
      </c>
      <c r="AW1784" s="12" t="s">
        <v>32</v>
      </c>
      <c r="AX1784" s="12" t="s">
        <v>76</v>
      </c>
      <c r="AY1784" s="156" t="s">
        <v>350</v>
      </c>
    </row>
    <row r="1785" spans="2:65" s="13" customFormat="1" ht="10.199999999999999">
      <c r="B1785" s="162"/>
      <c r="D1785" s="151" t="s">
        <v>361</v>
      </c>
      <c r="E1785" s="163" t="s">
        <v>1195</v>
      </c>
      <c r="F1785" s="164" t="s">
        <v>364</v>
      </c>
      <c r="H1785" s="165">
        <v>161.87299999999999</v>
      </c>
      <c r="I1785" s="166"/>
      <c r="L1785" s="162"/>
      <c r="M1785" s="167"/>
      <c r="T1785" s="168"/>
      <c r="AT1785" s="163" t="s">
        <v>361</v>
      </c>
      <c r="AU1785" s="163" t="s">
        <v>86</v>
      </c>
      <c r="AV1785" s="13" t="s">
        <v>357</v>
      </c>
      <c r="AW1785" s="13" t="s">
        <v>32</v>
      </c>
      <c r="AX1785" s="13" t="s">
        <v>84</v>
      </c>
      <c r="AY1785" s="163" t="s">
        <v>350</v>
      </c>
    </row>
    <row r="1786" spans="2:65" s="1" customFormat="1" ht="37.799999999999997" customHeight="1">
      <c r="B1786" s="32"/>
      <c r="C1786" s="138" t="s">
        <v>3089</v>
      </c>
      <c r="D1786" s="138" t="s">
        <v>352</v>
      </c>
      <c r="E1786" s="139" t="s">
        <v>3090</v>
      </c>
      <c r="F1786" s="140" t="s">
        <v>3091</v>
      </c>
      <c r="G1786" s="141" t="s">
        <v>355</v>
      </c>
      <c r="H1786" s="142">
        <v>55.872999999999998</v>
      </c>
      <c r="I1786" s="143"/>
      <c r="J1786" s="144">
        <f>ROUND(I1786*H1786,2)</f>
        <v>0</v>
      </c>
      <c r="K1786" s="140" t="s">
        <v>356</v>
      </c>
      <c r="L1786" s="32"/>
      <c r="M1786" s="145" t="s">
        <v>1</v>
      </c>
      <c r="N1786" s="146" t="s">
        <v>41</v>
      </c>
      <c r="P1786" s="147">
        <f>O1786*H1786</f>
        <v>0</v>
      </c>
      <c r="Q1786" s="147">
        <v>5.6739999999999999E-2</v>
      </c>
      <c r="R1786" s="147">
        <f>Q1786*H1786</f>
        <v>3.1702340199999997</v>
      </c>
      <c r="S1786" s="147">
        <v>0</v>
      </c>
      <c r="T1786" s="148">
        <f>S1786*H1786</f>
        <v>0</v>
      </c>
      <c r="AR1786" s="149" t="s">
        <v>530</v>
      </c>
      <c r="AT1786" s="149" t="s">
        <v>352</v>
      </c>
      <c r="AU1786" s="149" t="s">
        <v>86</v>
      </c>
      <c r="AY1786" s="17" t="s">
        <v>350</v>
      </c>
      <c r="BE1786" s="150">
        <f>IF(N1786="základní",J1786,0)</f>
        <v>0</v>
      </c>
      <c r="BF1786" s="150">
        <f>IF(N1786="snížená",J1786,0)</f>
        <v>0</v>
      </c>
      <c r="BG1786" s="150">
        <f>IF(N1786="zákl. přenesená",J1786,0)</f>
        <v>0</v>
      </c>
      <c r="BH1786" s="150">
        <f>IF(N1786="sníž. přenesená",J1786,0)</f>
        <v>0</v>
      </c>
      <c r="BI1786" s="150">
        <f>IF(N1786="nulová",J1786,0)</f>
        <v>0</v>
      </c>
      <c r="BJ1786" s="17" t="s">
        <v>84</v>
      </c>
      <c r="BK1786" s="150">
        <f>ROUND(I1786*H1786,2)</f>
        <v>0</v>
      </c>
      <c r="BL1786" s="17" t="s">
        <v>530</v>
      </c>
      <c r="BM1786" s="149" t="s">
        <v>3092</v>
      </c>
    </row>
    <row r="1787" spans="2:65" s="1" customFormat="1" ht="48">
      <c r="B1787" s="32"/>
      <c r="D1787" s="151" t="s">
        <v>359</v>
      </c>
      <c r="F1787" s="152" t="s">
        <v>3093</v>
      </c>
      <c r="I1787" s="153"/>
      <c r="L1787" s="32"/>
      <c r="M1787" s="154"/>
      <c r="T1787" s="56"/>
      <c r="AT1787" s="17" t="s">
        <v>359</v>
      </c>
      <c r="AU1787" s="17" t="s">
        <v>86</v>
      </c>
    </row>
    <row r="1788" spans="2:65" s="14" customFormat="1" ht="10.199999999999999">
      <c r="B1788" s="169"/>
      <c r="D1788" s="151" t="s">
        <v>361</v>
      </c>
      <c r="E1788" s="170" t="s">
        <v>1</v>
      </c>
      <c r="F1788" s="171" t="s">
        <v>3094</v>
      </c>
      <c r="H1788" s="170" t="s">
        <v>1</v>
      </c>
      <c r="I1788" s="172"/>
      <c r="L1788" s="169"/>
      <c r="M1788" s="173"/>
      <c r="T1788" s="174"/>
      <c r="AT1788" s="170" t="s">
        <v>361</v>
      </c>
      <c r="AU1788" s="170" t="s">
        <v>86</v>
      </c>
      <c r="AV1788" s="14" t="s">
        <v>84</v>
      </c>
      <c r="AW1788" s="14" t="s">
        <v>32</v>
      </c>
      <c r="AX1788" s="14" t="s">
        <v>76</v>
      </c>
      <c r="AY1788" s="170" t="s">
        <v>350</v>
      </c>
    </row>
    <row r="1789" spans="2:65" s="12" customFormat="1" ht="10.199999999999999">
      <c r="B1789" s="155"/>
      <c r="D1789" s="151" t="s">
        <v>361</v>
      </c>
      <c r="E1789" s="156" t="s">
        <v>1212</v>
      </c>
      <c r="F1789" s="157" t="s">
        <v>3095</v>
      </c>
      <c r="H1789" s="158">
        <v>55.872999999999998</v>
      </c>
      <c r="I1789" s="159"/>
      <c r="L1789" s="155"/>
      <c r="M1789" s="160"/>
      <c r="T1789" s="161"/>
      <c r="AT1789" s="156" t="s">
        <v>361</v>
      </c>
      <c r="AU1789" s="156" t="s">
        <v>86</v>
      </c>
      <c r="AV1789" s="12" t="s">
        <v>86</v>
      </c>
      <c r="AW1789" s="12" t="s">
        <v>32</v>
      </c>
      <c r="AX1789" s="12" t="s">
        <v>84</v>
      </c>
      <c r="AY1789" s="156" t="s">
        <v>350</v>
      </c>
    </row>
    <row r="1790" spans="2:65" s="1" customFormat="1" ht="24.15" customHeight="1">
      <c r="B1790" s="32"/>
      <c r="C1790" s="138" t="s">
        <v>3096</v>
      </c>
      <c r="D1790" s="138" t="s">
        <v>352</v>
      </c>
      <c r="E1790" s="139" t="s">
        <v>3097</v>
      </c>
      <c r="F1790" s="140" t="s">
        <v>3098</v>
      </c>
      <c r="G1790" s="141" t="s">
        <v>355</v>
      </c>
      <c r="H1790" s="142">
        <v>46.4</v>
      </c>
      <c r="I1790" s="143"/>
      <c r="J1790" s="144">
        <f>ROUND(I1790*H1790,2)</f>
        <v>0</v>
      </c>
      <c r="K1790" s="140" t="s">
        <v>356</v>
      </c>
      <c r="L1790" s="32"/>
      <c r="M1790" s="145" t="s">
        <v>1</v>
      </c>
      <c r="N1790" s="146" t="s">
        <v>41</v>
      </c>
      <c r="P1790" s="147">
        <f>O1790*H1790</f>
        <v>0</v>
      </c>
      <c r="Q1790" s="147">
        <v>1.866E-2</v>
      </c>
      <c r="R1790" s="147">
        <f>Q1790*H1790</f>
        <v>0.86582399999999993</v>
      </c>
      <c r="S1790" s="147">
        <v>0</v>
      </c>
      <c r="T1790" s="148">
        <f>S1790*H1790</f>
        <v>0</v>
      </c>
      <c r="AR1790" s="149" t="s">
        <v>530</v>
      </c>
      <c r="AT1790" s="149" t="s">
        <v>352</v>
      </c>
      <c r="AU1790" s="149" t="s">
        <v>86</v>
      </c>
      <c r="AY1790" s="17" t="s">
        <v>350</v>
      </c>
      <c r="BE1790" s="150">
        <f>IF(N1790="základní",J1790,0)</f>
        <v>0</v>
      </c>
      <c r="BF1790" s="150">
        <f>IF(N1790="snížená",J1790,0)</f>
        <v>0</v>
      </c>
      <c r="BG1790" s="150">
        <f>IF(N1790="zákl. přenesená",J1790,0)</f>
        <v>0</v>
      </c>
      <c r="BH1790" s="150">
        <f>IF(N1790="sníž. přenesená",J1790,0)</f>
        <v>0</v>
      </c>
      <c r="BI1790" s="150">
        <f>IF(N1790="nulová",J1790,0)</f>
        <v>0</v>
      </c>
      <c r="BJ1790" s="17" t="s">
        <v>84</v>
      </c>
      <c r="BK1790" s="150">
        <f>ROUND(I1790*H1790,2)</f>
        <v>0</v>
      </c>
      <c r="BL1790" s="17" t="s">
        <v>530</v>
      </c>
      <c r="BM1790" s="149" t="s">
        <v>3099</v>
      </c>
    </row>
    <row r="1791" spans="2:65" s="1" customFormat="1" ht="38.4">
      <c r="B1791" s="32"/>
      <c r="D1791" s="151" t="s">
        <v>359</v>
      </c>
      <c r="F1791" s="152" t="s">
        <v>3100</v>
      </c>
      <c r="I1791" s="153"/>
      <c r="L1791" s="32"/>
      <c r="M1791" s="154"/>
      <c r="T1791" s="56"/>
      <c r="AT1791" s="17" t="s">
        <v>359</v>
      </c>
      <c r="AU1791" s="17" t="s">
        <v>86</v>
      </c>
    </row>
    <row r="1792" spans="2:65" s="14" customFormat="1" ht="10.199999999999999">
      <c r="B1792" s="169"/>
      <c r="D1792" s="151" t="s">
        <v>361</v>
      </c>
      <c r="E1792" s="170" t="s">
        <v>1</v>
      </c>
      <c r="F1792" s="171" t="s">
        <v>3101</v>
      </c>
      <c r="H1792" s="170" t="s">
        <v>1</v>
      </c>
      <c r="I1792" s="172"/>
      <c r="L1792" s="169"/>
      <c r="M1792" s="173"/>
      <c r="T1792" s="174"/>
      <c r="AT1792" s="170" t="s">
        <v>361</v>
      </c>
      <c r="AU1792" s="170" t="s">
        <v>86</v>
      </c>
      <c r="AV1792" s="14" t="s">
        <v>84</v>
      </c>
      <c r="AW1792" s="14" t="s">
        <v>32</v>
      </c>
      <c r="AX1792" s="14" t="s">
        <v>76</v>
      </c>
      <c r="AY1792" s="170" t="s">
        <v>350</v>
      </c>
    </row>
    <row r="1793" spans="2:65" s="12" customFormat="1" ht="10.199999999999999">
      <c r="B1793" s="155"/>
      <c r="D1793" s="151" t="s">
        <v>361</v>
      </c>
      <c r="E1793" s="156" t="s">
        <v>1214</v>
      </c>
      <c r="F1793" s="157" t="s">
        <v>3102</v>
      </c>
      <c r="H1793" s="158">
        <v>23.2</v>
      </c>
      <c r="I1793" s="159"/>
      <c r="L1793" s="155"/>
      <c r="M1793" s="160"/>
      <c r="T1793" s="161"/>
      <c r="AT1793" s="156" t="s">
        <v>361</v>
      </c>
      <c r="AU1793" s="156" t="s">
        <v>86</v>
      </c>
      <c r="AV1793" s="12" t="s">
        <v>86</v>
      </c>
      <c r="AW1793" s="12" t="s">
        <v>32</v>
      </c>
      <c r="AX1793" s="12" t="s">
        <v>76</v>
      </c>
      <c r="AY1793" s="156" t="s">
        <v>350</v>
      </c>
    </row>
    <row r="1794" spans="2:65" s="12" customFormat="1" ht="20.399999999999999">
      <c r="B1794" s="155"/>
      <c r="D1794" s="151" t="s">
        <v>361</v>
      </c>
      <c r="E1794" s="156" t="s">
        <v>1</v>
      </c>
      <c r="F1794" s="157" t="s">
        <v>3103</v>
      </c>
      <c r="H1794" s="158">
        <v>46.4</v>
      </c>
      <c r="I1794" s="159"/>
      <c r="L1794" s="155"/>
      <c r="M1794" s="160"/>
      <c r="T1794" s="161"/>
      <c r="AT1794" s="156" t="s">
        <v>361</v>
      </c>
      <c r="AU1794" s="156" t="s">
        <v>86</v>
      </c>
      <c r="AV1794" s="12" t="s">
        <v>86</v>
      </c>
      <c r="AW1794" s="12" t="s">
        <v>32</v>
      </c>
      <c r="AX1794" s="12" t="s">
        <v>84</v>
      </c>
      <c r="AY1794" s="156" t="s">
        <v>350</v>
      </c>
    </row>
    <row r="1795" spans="2:65" s="1" customFormat="1" ht="24.15" customHeight="1">
      <c r="B1795" s="32"/>
      <c r="C1795" s="138" t="s">
        <v>3104</v>
      </c>
      <c r="D1795" s="138" t="s">
        <v>352</v>
      </c>
      <c r="E1795" s="139" t="s">
        <v>3105</v>
      </c>
      <c r="F1795" s="140" t="s">
        <v>3106</v>
      </c>
      <c r="G1795" s="141" t="s">
        <v>355</v>
      </c>
      <c r="H1795" s="142">
        <v>81.759</v>
      </c>
      <c r="I1795" s="143"/>
      <c r="J1795" s="144">
        <f>ROUND(I1795*H1795,2)</f>
        <v>0</v>
      </c>
      <c r="K1795" s="140" t="s">
        <v>356</v>
      </c>
      <c r="L1795" s="32"/>
      <c r="M1795" s="145" t="s">
        <v>1</v>
      </c>
      <c r="N1795" s="146" t="s">
        <v>41</v>
      </c>
      <c r="P1795" s="147">
        <f>O1795*H1795</f>
        <v>0</v>
      </c>
      <c r="Q1795" s="147">
        <v>1.9300000000000001E-2</v>
      </c>
      <c r="R1795" s="147">
        <f>Q1795*H1795</f>
        <v>1.5779487000000001</v>
      </c>
      <c r="S1795" s="147">
        <v>0</v>
      </c>
      <c r="T1795" s="148">
        <f>S1795*H1795</f>
        <v>0</v>
      </c>
      <c r="AR1795" s="149" t="s">
        <v>530</v>
      </c>
      <c r="AT1795" s="149" t="s">
        <v>352</v>
      </c>
      <c r="AU1795" s="149" t="s">
        <v>86</v>
      </c>
      <c r="AY1795" s="17" t="s">
        <v>350</v>
      </c>
      <c r="BE1795" s="150">
        <f>IF(N1795="základní",J1795,0)</f>
        <v>0</v>
      </c>
      <c r="BF1795" s="150">
        <f>IF(N1795="snížená",J1795,0)</f>
        <v>0</v>
      </c>
      <c r="BG1795" s="150">
        <f>IF(N1795="zákl. přenesená",J1795,0)</f>
        <v>0</v>
      </c>
      <c r="BH1795" s="150">
        <f>IF(N1795="sníž. přenesená",J1795,0)</f>
        <v>0</v>
      </c>
      <c r="BI1795" s="150">
        <f>IF(N1795="nulová",J1795,0)</f>
        <v>0</v>
      </c>
      <c r="BJ1795" s="17" t="s">
        <v>84</v>
      </c>
      <c r="BK1795" s="150">
        <f>ROUND(I1795*H1795,2)</f>
        <v>0</v>
      </c>
      <c r="BL1795" s="17" t="s">
        <v>530</v>
      </c>
      <c r="BM1795" s="149" t="s">
        <v>3107</v>
      </c>
    </row>
    <row r="1796" spans="2:65" s="1" customFormat="1" ht="38.4">
      <c r="B1796" s="32"/>
      <c r="D1796" s="151" t="s">
        <v>359</v>
      </c>
      <c r="F1796" s="152" t="s">
        <v>3108</v>
      </c>
      <c r="I1796" s="153"/>
      <c r="L1796" s="32"/>
      <c r="M1796" s="154"/>
      <c r="T1796" s="56"/>
      <c r="AT1796" s="17" t="s">
        <v>359</v>
      </c>
      <c r="AU1796" s="17" t="s">
        <v>86</v>
      </c>
    </row>
    <row r="1797" spans="2:65" s="14" customFormat="1" ht="10.199999999999999">
      <c r="B1797" s="169"/>
      <c r="D1797" s="151" t="s">
        <v>361</v>
      </c>
      <c r="E1797" s="170" t="s">
        <v>1</v>
      </c>
      <c r="F1797" s="171" t="s">
        <v>3109</v>
      </c>
      <c r="H1797" s="170" t="s">
        <v>1</v>
      </c>
      <c r="I1797" s="172"/>
      <c r="L1797" s="169"/>
      <c r="M1797" s="173"/>
      <c r="T1797" s="174"/>
      <c r="AT1797" s="170" t="s">
        <v>361</v>
      </c>
      <c r="AU1797" s="170" t="s">
        <v>86</v>
      </c>
      <c r="AV1797" s="14" t="s">
        <v>84</v>
      </c>
      <c r="AW1797" s="14" t="s">
        <v>32</v>
      </c>
      <c r="AX1797" s="14" t="s">
        <v>76</v>
      </c>
      <c r="AY1797" s="170" t="s">
        <v>350</v>
      </c>
    </row>
    <row r="1798" spans="2:65" s="12" customFormat="1" ht="20.399999999999999">
      <c r="B1798" s="155"/>
      <c r="D1798" s="151" t="s">
        <v>361</v>
      </c>
      <c r="E1798" s="156" t="s">
        <v>1210</v>
      </c>
      <c r="F1798" s="157" t="s">
        <v>3110</v>
      </c>
      <c r="H1798" s="158">
        <v>81.759</v>
      </c>
      <c r="I1798" s="159"/>
      <c r="L1798" s="155"/>
      <c r="M1798" s="160"/>
      <c r="T1798" s="161"/>
      <c r="AT1798" s="156" t="s">
        <v>361</v>
      </c>
      <c r="AU1798" s="156" t="s">
        <v>86</v>
      </c>
      <c r="AV1798" s="12" t="s">
        <v>86</v>
      </c>
      <c r="AW1798" s="12" t="s">
        <v>32</v>
      </c>
      <c r="AX1798" s="12" t="s">
        <v>84</v>
      </c>
      <c r="AY1798" s="156" t="s">
        <v>350</v>
      </c>
    </row>
    <row r="1799" spans="2:65" s="1" customFormat="1" ht="33" customHeight="1">
      <c r="B1799" s="32"/>
      <c r="C1799" s="138" t="s">
        <v>3111</v>
      </c>
      <c r="D1799" s="138" t="s">
        <v>352</v>
      </c>
      <c r="E1799" s="139" t="s">
        <v>3112</v>
      </c>
      <c r="F1799" s="140" t="s">
        <v>3113</v>
      </c>
      <c r="G1799" s="141" t="s">
        <v>355</v>
      </c>
      <c r="H1799" s="142">
        <v>142.42699999999999</v>
      </c>
      <c r="I1799" s="143"/>
      <c r="J1799" s="144">
        <f>ROUND(I1799*H1799,2)</f>
        <v>0</v>
      </c>
      <c r="K1799" s="140" t="s">
        <v>356</v>
      </c>
      <c r="L1799" s="32"/>
      <c r="M1799" s="145" t="s">
        <v>1</v>
      </c>
      <c r="N1799" s="146" t="s">
        <v>41</v>
      </c>
      <c r="P1799" s="147">
        <f>O1799*H1799</f>
        <v>0</v>
      </c>
      <c r="Q1799" s="147">
        <v>2.5559999999999999E-2</v>
      </c>
      <c r="R1799" s="147">
        <f>Q1799*H1799</f>
        <v>3.6404341199999997</v>
      </c>
      <c r="S1799" s="147">
        <v>0</v>
      </c>
      <c r="T1799" s="148">
        <f>S1799*H1799</f>
        <v>0</v>
      </c>
      <c r="AR1799" s="149" t="s">
        <v>530</v>
      </c>
      <c r="AT1799" s="149" t="s">
        <v>352</v>
      </c>
      <c r="AU1799" s="149" t="s">
        <v>86</v>
      </c>
      <c r="AY1799" s="17" t="s">
        <v>350</v>
      </c>
      <c r="BE1799" s="150">
        <f>IF(N1799="základní",J1799,0)</f>
        <v>0</v>
      </c>
      <c r="BF1799" s="150">
        <f>IF(N1799="snížená",J1799,0)</f>
        <v>0</v>
      </c>
      <c r="BG1799" s="150">
        <f>IF(N1799="zákl. přenesená",J1799,0)</f>
        <v>0</v>
      </c>
      <c r="BH1799" s="150">
        <f>IF(N1799="sníž. přenesená",J1799,0)</f>
        <v>0</v>
      </c>
      <c r="BI1799" s="150">
        <f>IF(N1799="nulová",J1799,0)</f>
        <v>0</v>
      </c>
      <c r="BJ1799" s="17" t="s">
        <v>84</v>
      </c>
      <c r="BK1799" s="150">
        <f>ROUND(I1799*H1799,2)</f>
        <v>0</v>
      </c>
      <c r="BL1799" s="17" t="s">
        <v>530</v>
      </c>
      <c r="BM1799" s="149" t="s">
        <v>3114</v>
      </c>
    </row>
    <row r="1800" spans="2:65" s="1" customFormat="1" ht="38.4">
      <c r="B1800" s="32"/>
      <c r="D1800" s="151" t="s">
        <v>359</v>
      </c>
      <c r="F1800" s="152" t="s">
        <v>3115</v>
      </c>
      <c r="I1800" s="153"/>
      <c r="L1800" s="32"/>
      <c r="M1800" s="154"/>
      <c r="T1800" s="56"/>
      <c r="AT1800" s="17" t="s">
        <v>359</v>
      </c>
      <c r="AU1800" s="17" t="s">
        <v>86</v>
      </c>
    </row>
    <row r="1801" spans="2:65" s="14" customFormat="1" ht="10.199999999999999">
      <c r="B1801" s="169"/>
      <c r="D1801" s="151" t="s">
        <v>361</v>
      </c>
      <c r="E1801" s="170" t="s">
        <v>1</v>
      </c>
      <c r="F1801" s="171" t="s">
        <v>3116</v>
      </c>
      <c r="H1801" s="170" t="s">
        <v>1</v>
      </c>
      <c r="I1801" s="172"/>
      <c r="L1801" s="169"/>
      <c r="M1801" s="173"/>
      <c r="T1801" s="174"/>
      <c r="AT1801" s="170" t="s">
        <v>361</v>
      </c>
      <c r="AU1801" s="170" t="s">
        <v>86</v>
      </c>
      <c r="AV1801" s="14" t="s">
        <v>84</v>
      </c>
      <c r="AW1801" s="14" t="s">
        <v>32</v>
      </c>
      <c r="AX1801" s="14" t="s">
        <v>76</v>
      </c>
      <c r="AY1801" s="170" t="s">
        <v>350</v>
      </c>
    </row>
    <row r="1802" spans="2:65" s="12" customFormat="1" ht="10.199999999999999">
      <c r="B1802" s="155"/>
      <c r="D1802" s="151" t="s">
        <v>361</v>
      </c>
      <c r="E1802" s="156" t="s">
        <v>1207</v>
      </c>
      <c r="F1802" s="157" t="s">
        <v>3117</v>
      </c>
      <c r="H1802" s="158">
        <v>74</v>
      </c>
      <c r="I1802" s="159"/>
      <c r="L1802" s="155"/>
      <c r="M1802" s="160"/>
      <c r="T1802" s="161"/>
      <c r="AT1802" s="156" t="s">
        <v>361</v>
      </c>
      <c r="AU1802" s="156" t="s">
        <v>86</v>
      </c>
      <c r="AV1802" s="12" t="s">
        <v>86</v>
      </c>
      <c r="AW1802" s="12" t="s">
        <v>32</v>
      </c>
      <c r="AX1802" s="12" t="s">
        <v>76</v>
      </c>
      <c r="AY1802" s="156" t="s">
        <v>350</v>
      </c>
    </row>
    <row r="1803" spans="2:65" s="14" customFormat="1" ht="10.199999999999999">
      <c r="B1803" s="169"/>
      <c r="D1803" s="151" t="s">
        <v>361</v>
      </c>
      <c r="E1803" s="170" t="s">
        <v>1</v>
      </c>
      <c r="F1803" s="171" t="s">
        <v>3118</v>
      </c>
      <c r="H1803" s="170" t="s">
        <v>1</v>
      </c>
      <c r="I1803" s="172"/>
      <c r="L1803" s="169"/>
      <c r="M1803" s="173"/>
      <c r="T1803" s="174"/>
      <c r="AT1803" s="170" t="s">
        <v>361</v>
      </c>
      <c r="AU1803" s="170" t="s">
        <v>86</v>
      </c>
      <c r="AV1803" s="14" t="s">
        <v>84</v>
      </c>
      <c r="AW1803" s="14" t="s">
        <v>32</v>
      </c>
      <c r="AX1803" s="14" t="s">
        <v>76</v>
      </c>
      <c r="AY1803" s="170" t="s">
        <v>350</v>
      </c>
    </row>
    <row r="1804" spans="2:65" s="12" customFormat="1" ht="30.6">
      <c r="B1804" s="155"/>
      <c r="D1804" s="151" t="s">
        <v>361</v>
      </c>
      <c r="E1804" s="156" t="s">
        <v>1208</v>
      </c>
      <c r="F1804" s="157" t="s">
        <v>3119</v>
      </c>
      <c r="H1804" s="158">
        <v>68.427000000000007</v>
      </c>
      <c r="I1804" s="159"/>
      <c r="L1804" s="155"/>
      <c r="M1804" s="160"/>
      <c r="T1804" s="161"/>
      <c r="AT1804" s="156" t="s">
        <v>361</v>
      </c>
      <c r="AU1804" s="156" t="s">
        <v>86</v>
      </c>
      <c r="AV1804" s="12" t="s">
        <v>86</v>
      </c>
      <c r="AW1804" s="12" t="s">
        <v>32</v>
      </c>
      <c r="AX1804" s="12" t="s">
        <v>76</v>
      </c>
      <c r="AY1804" s="156" t="s">
        <v>350</v>
      </c>
    </row>
    <row r="1805" spans="2:65" s="13" customFormat="1" ht="10.199999999999999">
      <c r="B1805" s="162"/>
      <c r="D1805" s="151" t="s">
        <v>361</v>
      </c>
      <c r="E1805" s="163" t="s">
        <v>1</v>
      </c>
      <c r="F1805" s="164" t="s">
        <v>364</v>
      </c>
      <c r="H1805" s="165">
        <v>142.42699999999999</v>
      </c>
      <c r="I1805" s="166"/>
      <c r="L1805" s="162"/>
      <c r="M1805" s="167"/>
      <c r="T1805" s="168"/>
      <c r="AT1805" s="163" t="s">
        <v>361</v>
      </c>
      <c r="AU1805" s="163" t="s">
        <v>86</v>
      </c>
      <c r="AV1805" s="13" t="s">
        <v>357</v>
      </c>
      <c r="AW1805" s="13" t="s">
        <v>32</v>
      </c>
      <c r="AX1805" s="13" t="s">
        <v>84</v>
      </c>
      <c r="AY1805" s="163" t="s">
        <v>350</v>
      </c>
    </row>
    <row r="1806" spans="2:65" s="1" customFormat="1" ht="24.15" customHeight="1">
      <c r="B1806" s="32"/>
      <c r="C1806" s="138" t="s">
        <v>3120</v>
      </c>
      <c r="D1806" s="138" t="s">
        <v>352</v>
      </c>
      <c r="E1806" s="139" t="s">
        <v>3121</v>
      </c>
      <c r="F1806" s="140" t="s">
        <v>3122</v>
      </c>
      <c r="G1806" s="141" t="s">
        <v>355</v>
      </c>
      <c r="H1806" s="142">
        <v>135.761</v>
      </c>
      <c r="I1806" s="143"/>
      <c r="J1806" s="144">
        <f>ROUND(I1806*H1806,2)</f>
        <v>0</v>
      </c>
      <c r="K1806" s="140" t="s">
        <v>356</v>
      </c>
      <c r="L1806" s="32"/>
      <c r="M1806" s="145" t="s">
        <v>1</v>
      </c>
      <c r="N1806" s="146" t="s">
        <v>41</v>
      </c>
      <c r="P1806" s="147">
        <f>O1806*H1806</f>
        <v>0</v>
      </c>
      <c r="Q1806" s="147">
        <v>2.4649999999999998E-2</v>
      </c>
      <c r="R1806" s="147">
        <f>Q1806*H1806</f>
        <v>3.3465086499999996</v>
      </c>
      <c r="S1806" s="147">
        <v>0</v>
      </c>
      <c r="T1806" s="148">
        <f>S1806*H1806</f>
        <v>0</v>
      </c>
      <c r="AR1806" s="149" t="s">
        <v>530</v>
      </c>
      <c r="AT1806" s="149" t="s">
        <v>352</v>
      </c>
      <c r="AU1806" s="149" t="s">
        <v>86</v>
      </c>
      <c r="AY1806" s="17" t="s">
        <v>350</v>
      </c>
      <c r="BE1806" s="150">
        <f>IF(N1806="základní",J1806,0)</f>
        <v>0</v>
      </c>
      <c r="BF1806" s="150">
        <f>IF(N1806="snížená",J1806,0)</f>
        <v>0</v>
      </c>
      <c r="BG1806" s="150">
        <f>IF(N1806="zákl. přenesená",J1806,0)</f>
        <v>0</v>
      </c>
      <c r="BH1806" s="150">
        <f>IF(N1806="sníž. přenesená",J1806,0)</f>
        <v>0</v>
      </c>
      <c r="BI1806" s="150">
        <f>IF(N1806="nulová",J1806,0)</f>
        <v>0</v>
      </c>
      <c r="BJ1806" s="17" t="s">
        <v>84</v>
      </c>
      <c r="BK1806" s="150">
        <f>ROUND(I1806*H1806,2)</f>
        <v>0</v>
      </c>
      <c r="BL1806" s="17" t="s">
        <v>530</v>
      </c>
      <c r="BM1806" s="149" t="s">
        <v>3123</v>
      </c>
    </row>
    <row r="1807" spans="2:65" s="1" customFormat="1" ht="38.4">
      <c r="B1807" s="32"/>
      <c r="D1807" s="151" t="s">
        <v>359</v>
      </c>
      <c r="F1807" s="152" t="s">
        <v>3124</v>
      </c>
      <c r="I1807" s="153"/>
      <c r="L1807" s="32"/>
      <c r="M1807" s="154"/>
      <c r="T1807" s="56"/>
      <c r="AT1807" s="17" t="s">
        <v>359</v>
      </c>
      <c r="AU1807" s="17" t="s">
        <v>86</v>
      </c>
    </row>
    <row r="1808" spans="2:65" s="14" customFormat="1" ht="10.199999999999999">
      <c r="B1808" s="169"/>
      <c r="D1808" s="151" t="s">
        <v>361</v>
      </c>
      <c r="E1808" s="170" t="s">
        <v>1</v>
      </c>
      <c r="F1808" s="171" t="s">
        <v>3125</v>
      </c>
      <c r="H1808" s="170" t="s">
        <v>1</v>
      </c>
      <c r="I1808" s="172"/>
      <c r="L1808" s="169"/>
      <c r="M1808" s="173"/>
      <c r="T1808" s="174"/>
      <c r="AT1808" s="170" t="s">
        <v>361</v>
      </c>
      <c r="AU1808" s="170" t="s">
        <v>86</v>
      </c>
      <c r="AV1808" s="14" t="s">
        <v>84</v>
      </c>
      <c r="AW1808" s="14" t="s">
        <v>32</v>
      </c>
      <c r="AX1808" s="14" t="s">
        <v>76</v>
      </c>
      <c r="AY1808" s="170" t="s">
        <v>350</v>
      </c>
    </row>
    <row r="1809" spans="2:65" s="12" customFormat="1" ht="30.6">
      <c r="B1809" s="155"/>
      <c r="D1809" s="151" t="s">
        <v>361</v>
      </c>
      <c r="E1809" s="156" t="s">
        <v>1</v>
      </c>
      <c r="F1809" s="157" t="s">
        <v>3126</v>
      </c>
      <c r="H1809" s="158">
        <v>55.920999999999999</v>
      </c>
      <c r="I1809" s="159"/>
      <c r="L1809" s="155"/>
      <c r="M1809" s="160"/>
      <c r="T1809" s="161"/>
      <c r="AT1809" s="156" t="s">
        <v>361</v>
      </c>
      <c r="AU1809" s="156" t="s">
        <v>86</v>
      </c>
      <c r="AV1809" s="12" t="s">
        <v>86</v>
      </c>
      <c r="AW1809" s="12" t="s">
        <v>32</v>
      </c>
      <c r="AX1809" s="12" t="s">
        <v>76</v>
      </c>
      <c r="AY1809" s="156" t="s">
        <v>350</v>
      </c>
    </row>
    <row r="1810" spans="2:65" s="12" customFormat="1" ht="10.199999999999999">
      <c r="B1810" s="155"/>
      <c r="D1810" s="151" t="s">
        <v>361</v>
      </c>
      <c r="E1810" s="156" t="s">
        <v>1</v>
      </c>
      <c r="F1810" s="157" t="s">
        <v>3127</v>
      </c>
      <c r="H1810" s="158">
        <v>44.87</v>
      </c>
      <c r="I1810" s="159"/>
      <c r="L1810" s="155"/>
      <c r="M1810" s="160"/>
      <c r="T1810" s="161"/>
      <c r="AT1810" s="156" t="s">
        <v>361</v>
      </c>
      <c r="AU1810" s="156" t="s">
        <v>86</v>
      </c>
      <c r="AV1810" s="12" t="s">
        <v>86</v>
      </c>
      <c r="AW1810" s="12" t="s">
        <v>32</v>
      </c>
      <c r="AX1810" s="12" t="s">
        <v>76</v>
      </c>
      <c r="AY1810" s="156" t="s">
        <v>350</v>
      </c>
    </row>
    <row r="1811" spans="2:65" s="12" customFormat="1" ht="10.199999999999999">
      <c r="B1811" s="155"/>
      <c r="D1811" s="151" t="s">
        <v>361</v>
      </c>
      <c r="E1811" s="156" t="s">
        <v>1</v>
      </c>
      <c r="F1811" s="157" t="s">
        <v>3128</v>
      </c>
      <c r="H1811" s="158">
        <v>34.97</v>
      </c>
      <c r="I1811" s="159"/>
      <c r="L1811" s="155"/>
      <c r="M1811" s="160"/>
      <c r="T1811" s="161"/>
      <c r="AT1811" s="156" t="s">
        <v>361</v>
      </c>
      <c r="AU1811" s="156" t="s">
        <v>86</v>
      </c>
      <c r="AV1811" s="12" t="s">
        <v>86</v>
      </c>
      <c r="AW1811" s="12" t="s">
        <v>32</v>
      </c>
      <c r="AX1811" s="12" t="s">
        <v>76</v>
      </c>
      <c r="AY1811" s="156" t="s">
        <v>350</v>
      </c>
    </row>
    <row r="1812" spans="2:65" s="13" customFormat="1" ht="10.199999999999999">
      <c r="B1812" s="162"/>
      <c r="D1812" s="151" t="s">
        <v>361</v>
      </c>
      <c r="E1812" s="163" t="s">
        <v>1197</v>
      </c>
      <c r="F1812" s="164" t="s">
        <v>364</v>
      </c>
      <c r="H1812" s="165">
        <v>135.761</v>
      </c>
      <c r="I1812" s="166"/>
      <c r="L1812" s="162"/>
      <c r="M1812" s="167"/>
      <c r="T1812" s="168"/>
      <c r="AT1812" s="163" t="s">
        <v>361</v>
      </c>
      <c r="AU1812" s="163" t="s">
        <v>86</v>
      </c>
      <c r="AV1812" s="13" t="s">
        <v>357</v>
      </c>
      <c r="AW1812" s="13" t="s">
        <v>32</v>
      </c>
      <c r="AX1812" s="13" t="s">
        <v>84</v>
      </c>
      <c r="AY1812" s="163" t="s">
        <v>350</v>
      </c>
    </row>
    <row r="1813" spans="2:65" s="1" customFormat="1" ht="24.15" customHeight="1">
      <c r="B1813" s="32"/>
      <c r="C1813" s="138" t="s">
        <v>3129</v>
      </c>
      <c r="D1813" s="138" t="s">
        <v>352</v>
      </c>
      <c r="E1813" s="139" t="s">
        <v>3130</v>
      </c>
      <c r="F1813" s="140" t="s">
        <v>3131</v>
      </c>
      <c r="G1813" s="141" t="s">
        <v>355</v>
      </c>
      <c r="H1813" s="142">
        <v>25.6</v>
      </c>
      <c r="I1813" s="143"/>
      <c r="J1813" s="144">
        <f>ROUND(I1813*H1813,2)</f>
        <v>0</v>
      </c>
      <c r="K1813" s="140" t="s">
        <v>356</v>
      </c>
      <c r="L1813" s="32"/>
      <c r="M1813" s="145" t="s">
        <v>1</v>
      </c>
      <c r="N1813" s="146" t="s">
        <v>41</v>
      </c>
      <c r="P1813" s="147">
        <f>O1813*H1813</f>
        <v>0</v>
      </c>
      <c r="Q1813" s="147">
        <v>4.2000000000000002E-4</v>
      </c>
      <c r="R1813" s="147">
        <f>Q1813*H1813</f>
        <v>1.0752000000000001E-2</v>
      </c>
      <c r="S1813" s="147">
        <v>0</v>
      </c>
      <c r="T1813" s="148">
        <f>S1813*H1813</f>
        <v>0</v>
      </c>
      <c r="AR1813" s="149" t="s">
        <v>530</v>
      </c>
      <c r="AT1813" s="149" t="s">
        <v>352</v>
      </c>
      <c r="AU1813" s="149" t="s">
        <v>86</v>
      </c>
      <c r="AY1813" s="17" t="s">
        <v>350</v>
      </c>
      <c r="BE1813" s="150">
        <f>IF(N1813="základní",J1813,0)</f>
        <v>0</v>
      </c>
      <c r="BF1813" s="150">
        <f>IF(N1813="snížená",J1813,0)</f>
        <v>0</v>
      </c>
      <c r="BG1813" s="150">
        <f>IF(N1813="zákl. přenesená",J1813,0)</f>
        <v>0</v>
      </c>
      <c r="BH1813" s="150">
        <f>IF(N1813="sníž. přenesená",J1813,0)</f>
        <v>0</v>
      </c>
      <c r="BI1813" s="150">
        <f>IF(N1813="nulová",J1813,0)</f>
        <v>0</v>
      </c>
      <c r="BJ1813" s="17" t="s">
        <v>84</v>
      </c>
      <c r="BK1813" s="150">
        <f>ROUND(I1813*H1813,2)</f>
        <v>0</v>
      </c>
      <c r="BL1813" s="17" t="s">
        <v>530</v>
      </c>
      <c r="BM1813" s="149" t="s">
        <v>3132</v>
      </c>
    </row>
    <row r="1814" spans="2:65" s="1" customFormat="1" ht="19.2">
      <c r="B1814" s="32"/>
      <c r="D1814" s="151" t="s">
        <v>359</v>
      </c>
      <c r="F1814" s="152" t="s">
        <v>3133</v>
      </c>
      <c r="I1814" s="153"/>
      <c r="L1814" s="32"/>
      <c r="M1814" s="154"/>
      <c r="T1814" s="56"/>
      <c r="AT1814" s="17" t="s">
        <v>359</v>
      </c>
      <c r="AU1814" s="17" t="s">
        <v>86</v>
      </c>
    </row>
    <row r="1815" spans="2:65" s="14" customFormat="1" ht="10.199999999999999">
      <c r="B1815" s="169"/>
      <c r="D1815" s="151" t="s">
        <v>361</v>
      </c>
      <c r="E1815" s="170" t="s">
        <v>1</v>
      </c>
      <c r="F1815" s="171" t="s">
        <v>3134</v>
      </c>
      <c r="H1815" s="170" t="s">
        <v>1</v>
      </c>
      <c r="I1815" s="172"/>
      <c r="L1815" s="169"/>
      <c r="M1815" s="173"/>
      <c r="T1815" s="174"/>
      <c r="AT1815" s="170" t="s">
        <v>361</v>
      </c>
      <c r="AU1815" s="170" t="s">
        <v>86</v>
      </c>
      <c r="AV1815" s="14" t="s">
        <v>84</v>
      </c>
      <c r="AW1815" s="14" t="s">
        <v>32</v>
      </c>
      <c r="AX1815" s="14" t="s">
        <v>76</v>
      </c>
      <c r="AY1815" s="170" t="s">
        <v>350</v>
      </c>
    </row>
    <row r="1816" spans="2:65" s="12" customFormat="1" ht="10.199999999999999">
      <c r="B1816" s="155"/>
      <c r="D1816" s="151" t="s">
        <v>361</v>
      </c>
      <c r="E1816" s="156" t="s">
        <v>1240</v>
      </c>
      <c r="F1816" s="157" t="s">
        <v>3135</v>
      </c>
      <c r="H1816" s="158">
        <v>12.8</v>
      </c>
      <c r="I1816" s="159"/>
      <c r="L1816" s="155"/>
      <c r="M1816" s="160"/>
      <c r="T1816" s="161"/>
      <c r="AT1816" s="156" t="s">
        <v>361</v>
      </c>
      <c r="AU1816" s="156" t="s">
        <v>86</v>
      </c>
      <c r="AV1816" s="12" t="s">
        <v>86</v>
      </c>
      <c r="AW1816" s="12" t="s">
        <v>32</v>
      </c>
      <c r="AX1816" s="12" t="s">
        <v>76</v>
      </c>
      <c r="AY1816" s="156" t="s">
        <v>350</v>
      </c>
    </row>
    <row r="1817" spans="2:65" s="12" customFormat="1" ht="10.199999999999999">
      <c r="B1817" s="155"/>
      <c r="D1817" s="151" t="s">
        <v>361</v>
      </c>
      <c r="E1817" s="156" t="s">
        <v>1</v>
      </c>
      <c r="F1817" s="157" t="s">
        <v>3136</v>
      </c>
      <c r="H1817" s="158">
        <v>25.6</v>
      </c>
      <c r="I1817" s="159"/>
      <c r="L1817" s="155"/>
      <c r="M1817" s="160"/>
      <c r="T1817" s="161"/>
      <c r="AT1817" s="156" t="s">
        <v>361</v>
      </c>
      <c r="AU1817" s="156" t="s">
        <v>86</v>
      </c>
      <c r="AV1817" s="12" t="s">
        <v>86</v>
      </c>
      <c r="AW1817" s="12" t="s">
        <v>32</v>
      </c>
      <c r="AX1817" s="12" t="s">
        <v>84</v>
      </c>
      <c r="AY1817" s="156" t="s">
        <v>350</v>
      </c>
    </row>
    <row r="1818" spans="2:65" s="1" customFormat="1" ht="16.5" customHeight="1">
      <c r="B1818" s="32"/>
      <c r="C1818" s="187" t="s">
        <v>3137</v>
      </c>
      <c r="D1818" s="187" t="s">
        <v>1347</v>
      </c>
      <c r="E1818" s="188" t="s">
        <v>3138</v>
      </c>
      <c r="F1818" s="189" t="s">
        <v>3139</v>
      </c>
      <c r="G1818" s="190" t="s">
        <v>355</v>
      </c>
      <c r="H1818" s="191">
        <v>13.44</v>
      </c>
      <c r="I1818" s="192"/>
      <c r="J1818" s="193">
        <f>ROUND(I1818*H1818,2)</f>
        <v>0</v>
      </c>
      <c r="K1818" s="189" t="s">
        <v>356</v>
      </c>
      <c r="L1818" s="194"/>
      <c r="M1818" s="195" t="s">
        <v>1</v>
      </c>
      <c r="N1818" s="196" t="s">
        <v>41</v>
      </c>
      <c r="P1818" s="147">
        <f>O1818*H1818</f>
        <v>0</v>
      </c>
      <c r="Q1818" s="147">
        <v>1.35E-2</v>
      </c>
      <c r="R1818" s="147">
        <f>Q1818*H1818</f>
        <v>0.18143999999999999</v>
      </c>
      <c r="S1818" s="147">
        <v>0</v>
      </c>
      <c r="T1818" s="148">
        <f>S1818*H1818</f>
        <v>0</v>
      </c>
      <c r="AR1818" s="149" t="s">
        <v>695</v>
      </c>
      <c r="AT1818" s="149" t="s">
        <v>1347</v>
      </c>
      <c r="AU1818" s="149" t="s">
        <v>86</v>
      </c>
      <c r="AY1818" s="17" t="s">
        <v>350</v>
      </c>
      <c r="BE1818" s="150">
        <f>IF(N1818="základní",J1818,0)</f>
        <v>0</v>
      </c>
      <c r="BF1818" s="150">
        <f>IF(N1818="snížená",J1818,0)</f>
        <v>0</v>
      </c>
      <c r="BG1818" s="150">
        <f>IF(N1818="zákl. přenesená",J1818,0)</f>
        <v>0</v>
      </c>
      <c r="BH1818" s="150">
        <f>IF(N1818="sníž. přenesená",J1818,0)</f>
        <v>0</v>
      </c>
      <c r="BI1818" s="150">
        <f>IF(N1818="nulová",J1818,0)</f>
        <v>0</v>
      </c>
      <c r="BJ1818" s="17" t="s">
        <v>84</v>
      </c>
      <c r="BK1818" s="150">
        <f>ROUND(I1818*H1818,2)</f>
        <v>0</v>
      </c>
      <c r="BL1818" s="17" t="s">
        <v>530</v>
      </c>
      <c r="BM1818" s="149" t="s">
        <v>3140</v>
      </c>
    </row>
    <row r="1819" spans="2:65" s="1" customFormat="1" ht="10.199999999999999">
      <c r="B1819" s="32"/>
      <c r="D1819" s="151" t="s">
        <v>359</v>
      </c>
      <c r="F1819" s="152" t="s">
        <v>3139</v>
      </c>
      <c r="I1819" s="153"/>
      <c r="L1819" s="32"/>
      <c r="M1819" s="154"/>
      <c r="T1819" s="56"/>
      <c r="AT1819" s="17" t="s">
        <v>359</v>
      </c>
      <c r="AU1819" s="17" t="s">
        <v>86</v>
      </c>
    </row>
    <row r="1820" spans="2:65" s="12" customFormat="1" ht="10.199999999999999">
      <c r="B1820" s="155"/>
      <c r="D1820" s="151" t="s">
        <v>361</v>
      </c>
      <c r="E1820" s="156" t="s">
        <v>1</v>
      </c>
      <c r="F1820" s="157" t="s">
        <v>2223</v>
      </c>
      <c r="H1820" s="158">
        <v>12.8</v>
      </c>
      <c r="I1820" s="159"/>
      <c r="L1820" s="155"/>
      <c r="M1820" s="160"/>
      <c r="T1820" s="161"/>
      <c r="AT1820" s="156" t="s">
        <v>361</v>
      </c>
      <c r="AU1820" s="156" t="s">
        <v>86</v>
      </c>
      <c r="AV1820" s="12" t="s">
        <v>86</v>
      </c>
      <c r="AW1820" s="12" t="s">
        <v>32</v>
      </c>
      <c r="AX1820" s="12" t="s">
        <v>84</v>
      </c>
      <c r="AY1820" s="156" t="s">
        <v>350</v>
      </c>
    </row>
    <row r="1821" spans="2:65" s="12" customFormat="1" ht="10.199999999999999">
      <c r="B1821" s="155"/>
      <c r="D1821" s="151" t="s">
        <v>361</v>
      </c>
      <c r="F1821" s="157" t="s">
        <v>2604</v>
      </c>
      <c r="H1821" s="158">
        <v>13.44</v>
      </c>
      <c r="I1821" s="159"/>
      <c r="L1821" s="155"/>
      <c r="M1821" s="160"/>
      <c r="T1821" s="161"/>
      <c r="AT1821" s="156" t="s">
        <v>361</v>
      </c>
      <c r="AU1821" s="156" t="s">
        <v>86</v>
      </c>
      <c r="AV1821" s="12" t="s">
        <v>86</v>
      </c>
      <c r="AW1821" s="12" t="s">
        <v>4</v>
      </c>
      <c r="AX1821" s="12" t="s">
        <v>84</v>
      </c>
      <c r="AY1821" s="156" t="s">
        <v>350</v>
      </c>
    </row>
    <row r="1822" spans="2:65" s="1" customFormat="1" ht="16.5" customHeight="1">
      <c r="B1822" s="32"/>
      <c r="C1822" s="187" t="s">
        <v>3141</v>
      </c>
      <c r="D1822" s="187" t="s">
        <v>1347</v>
      </c>
      <c r="E1822" s="188" t="s">
        <v>3142</v>
      </c>
      <c r="F1822" s="189" t="s">
        <v>3143</v>
      </c>
      <c r="G1822" s="190" t="s">
        <v>355</v>
      </c>
      <c r="H1822" s="191">
        <v>13.44</v>
      </c>
      <c r="I1822" s="192"/>
      <c r="J1822" s="193">
        <f>ROUND(I1822*H1822,2)</f>
        <v>0</v>
      </c>
      <c r="K1822" s="189" t="s">
        <v>356</v>
      </c>
      <c r="L1822" s="194"/>
      <c r="M1822" s="195" t="s">
        <v>1</v>
      </c>
      <c r="N1822" s="196" t="s">
        <v>41</v>
      </c>
      <c r="P1822" s="147">
        <f>O1822*H1822</f>
        <v>0</v>
      </c>
      <c r="Q1822" s="147">
        <v>1.4999999999999999E-2</v>
      </c>
      <c r="R1822" s="147">
        <f>Q1822*H1822</f>
        <v>0.20159999999999997</v>
      </c>
      <c r="S1822" s="147">
        <v>0</v>
      </c>
      <c r="T1822" s="148">
        <f>S1822*H1822</f>
        <v>0</v>
      </c>
      <c r="AR1822" s="149" t="s">
        <v>695</v>
      </c>
      <c r="AT1822" s="149" t="s">
        <v>1347</v>
      </c>
      <c r="AU1822" s="149" t="s">
        <v>86</v>
      </c>
      <c r="AY1822" s="17" t="s">
        <v>350</v>
      </c>
      <c r="BE1822" s="150">
        <f>IF(N1822="základní",J1822,0)</f>
        <v>0</v>
      </c>
      <c r="BF1822" s="150">
        <f>IF(N1822="snížená",J1822,0)</f>
        <v>0</v>
      </c>
      <c r="BG1822" s="150">
        <f>IF(N1822="zákl. přenesená",J1822,0)</f>
        <v>0</v>
      </c>
      <c r="BH1822" s="150">
        <f>IF(N1822="sníž. přenesená",J1822,0)</f>
        <v>0</v>
      </c>
      <c r="BI1822" s="150">
        <f>IF(N1822="nulová",J1822,0)</f>
        <v>0</v>
      </c>
      <c r="BJ1822" s="17" t="s">
        <v>84</v>
      </c>
      <c r="BK1822" s="150">
        <f>ROUND(I1822*H1822,2)</f>
        <v>0</v>
      </c>
      <c r="BL1822" s="17" t="s">
        <v>530</v>
      </c>
      <c r="BM1822" s="149" t="s">
        <v>3144</v>
      </c>
    </row>
    <row r="1823" spans="2:65" s="1" customFormat="1" ht="10.199999999999999">
      <c r="B1823" s="32"/>
      <c r="D1823" s="151" t="s">
        <v>359</v>
      </c>
      <c r="F1823" s="152" t="s">
        <v>3143</v>
      </c>
      <c r="I1823" s="153"/>
      <c r="L1823" s="32"/>
      <c r="M1823" s="154"/>
      <c r="T1823" s="56"/>
      <c r="AT1823" s="17" t="s">
        <v>359</v>
      </c>
      <c r="AU1823" s="17" t="s">
        <v>86</v>
      </c>
    </row>
    <row r="1824" spans="2:65" s="12" customFormat="1" ht="10.199999999999999">
      <c r="B1824" s="155"/>
      <c r="D1824" s="151" t="s">
        <v>361</v>
      </c>
      <c r="E1824" s="156" t="s">
        <v>1</v>
      </c>
      <c r="F1824" s="157" t="s">
        <v>2223</v>
      </c>
      <c r="H1824" s="158">
        <v>12.8</v>
      </c>
      <c r="I1824" s="159"/>
      <c r="L1824" s="155"/>
      <c r="M1824" s="160"/>
      <c r="T1824" s="161"/>
      <c r="AT1824" s="156" t="s">
        <v>361</v>
      </c>
      <c r="AU1824" s="156" t="s">
        <v>86</v>
      </c>
      <c r="AV1824" s="12" t="s">
        <v>86</v>
      </c>
      <c r="AW1824" s="12" t="s">
        <v>32</v>
      </c>
      <c r="AX1824" s="12" t="s">
        <v>84</v>
      </c>
      <c r="AY1824" s="156" t="s">
        <v>350</v>
      </c>
    </row>
    <row r="1825" spans="2:65" s="12" customFormat="1" ht="10.199999999999999">
      <c r="B1825" s="155"/>
      <c r="D1825" s="151" t="s">
        <v>361</v>
      </c>
      <c r="F1825" s="157" t="s">
        <v>2604</v>
      </c>
      <c r="H1825" s="158">
        <v>13.44</v>
      </c>
      <c r="I1825" s="159"/>
      <c r="L1825" s="155"/>
      <c r="M1825" s="160"/>
      <c r="T1825" s="161"/>
      <c r="AT1825" s="156" t="s">
        <v>361</v>
      </c>
      <c r="AU1825" s="156" t="s">
        <v>86</v>
      </c>
      <c r="AV1825" s="12" t="s">
        <v>86</v>
      </c>
      <c r="AW1825" s="12" t="s">
        <v>4</v>
      </c>
      <c r="AX1825" s="12" t="s">
        <v>84</v>
      </c>
      <c r="AY1825" s="156" t="s">
        <v>350</v>
      </c>
    </row>
    <row r="1826" spans="2:65" s="1" customFormat="1" ht="24.15" customHeight="1">
      <c r="B1826" s="32"/>
      <c r="C1826" s="138" t="s">
        <v>3145</v>
      </c>
      <c r="D1826" s="138" t="s">
        <v>352</v>
      </c>
      <c r="E1826" s="139" t="s">
        <v>3146</v>
      </c>
      <c r="F1826" s="140" t="s">
        <v>3147</v>
      </c>
      <c r="G1826" s="141" t="s">
        <v>355</v>
      </c>
      <c r="H1826" s="142">
        <v>854.63900000000001</v>
      </c>
      <c r="I1826" s="143"/>
      <c r="J1826" s="144">
        <f>ROUND(I1826*H1826,2)</f>
        <v>0</v>
      </c>
      <c r="K1826" s="140" t="s">
        <v>356</v>
      </c>
      <c r="L1826" s="32"/>
      <c r="M1826" s="145" t="s">
        <v>1</v>
      </c>
      <c r="N1826" s="146" t="s">
        <v>41</v>
      </c>
      <c r="P1826" s="147">
        <f>O1826*H1826</f>
        <v>0</v>
      </c>
      <c r="Q1826" s="147">
        <v>1.6000000000000001E-3</v>
      </c>
      <c r="R1826" s="147">
        <f>Q1826*H1826</f>
        <v>1.3674224000000001</v>
      </c>
      <c r="S1826" s="147">
        <v>0</v>
      </c>
      <c r="T1826" s="148">
        <f>S1826*H1826</f>
        <v>0</v>
      </c>
      <c r="AR1826" s="149" t="s">
        <v>530</v>
      </c>
      <c r="AT1826" s="149" t="s">
        <v>352</v>
      </c>
      <c r="AU1826" s="149" t="s">
        <v>86</v>
      </c>
      <c r="AY1826" s="17" t="s">
        <v>350</v>
      </c>
      <c r="BE1826" s="150">
        <f>IF(N1826="základní",J1826,0)</f>
        <v>0</v>
      </c>
      <c r="BF1826" s="150">
        <f>IF(N1826="snížená",J1826,0)</f>
        <v>0</v>
      </c>
      <c r="BG1826" s="150">
        <f>IF(N1826="zákl. přenesená",J1826,0)</f>
        <v>0</v>
      </c>
      <c r="BH1826" s="150">
        <f>IF(N1826="sníž. přenesená",J1826,0)</f>
        <v>0</v>
      </c>
      <c r="BI1826" s="150">
        <f>IF(N1826="nulová",J1826,0)</f>
        <v>0</v>
      </c>
      <c r="BJ1826" s="17" t="s">
        <v>84</v>
      </c>
      <c r="BK1826" s="150">
        <f>ROUND(I1826*H1826,2)</f>
        <v>0</v>
      </c>
      <c r="BL1826" s="17" t="s">
        <v>530</v>
      </c>
      <c r="BM1826" s="149" t="s">
        <v>3148</v>
      </c>
    </row>
    <row r="1827" spans="2:65" s="1" customFormat="1" ht="19.2">
      <c r="B1827" s="32"/>
      <c r="D1827" s="151" t="s">
        <v>359</v>
      </c>
      <c r="F1827" s="152" t="s">
        <v>3149</v>
      </c>
      <c r="I1827" s="153"/>
      <c r="L1827" s="32"/>
      <c r="M1827" s="154"/>
      <c r="T1827" s="56"/>
      <c r="AT1827" s="17" t="s">
        <v>359</v>
      </c>
      <c r="AU1827" s="17" t="s">
        <v>86</v>
      </c>
    </row>
    <row r="1828" spans="2:65" s="12" customFormat="1" ht="20.399999999999999">
      <c r="B1828" s="155"/>
      <c r="D1828" s="151" t="s">
        <v>361</v>
      </c>
      <c r="E1828" s="156" t="s">
        <v>1</v>
      </c>
      <c r="F1828" s="157" t="s">
        <v>2143</v>
      </c>
      <c r="H1828" s="158">
        <v>323.74599999999998</v>
      </c>
      <c r="I1828" s="159"/>
      <c r="L1828" s="155"/>
      <c r="M1828" s="160"/>
      <c r="T1828" s="161"/>
      <c r="AT1828" s="156" t="s">
        <v>361</v>
      </c>
      <c r="AU1828" s="156" t="s">
        <v>86</v>
      </c>
      <c r="AV1828" s="12" t="s">
        <v>86</v>
      </c>
      <c r="AW1828" s="12" t="s">
        <v>32</v>
      </c>
      <c r="AX1828" s="12" t="s">
        <v>76</v>
      </c>
      <c r="AY1828" s="156" t="s">
        <v>350</v>
      </c>
    </row>
    <row r="1829" spans="2:65" s="12" customFormat="1" ht="10.199999999999999">
      <c r="B1829" s="155"/>
      <c r="D1829" s="151" t="s">
        <v>361</v>
      </c>
      <c r="E1829" s="156" t="s">
        <v>1</v>
      </c>
      <c r="F1829" s="157" t="s">
        <v>2144</v>
      </c>
      <c r="H1829" s="158">
        <v>135.761</v>
      </c>
      <c r="I1829" s="159"/>
      <c r="L1829" s="155"/>
      <c r="M1829" s="160"/>
      <c r="T1829" s="161"/>
      <c r="AT1829" s="156" t="s">
        <v>361</v>
      </c>
      <c r="AU1829" s="156" t="s">
        <v>86</v>
      </c>
      <c r="AV1829" s="12" t="s">
        <v>86</v>
      </c>
      <c r="AW1829" s="12" t="s">
        <v>32</v>
      </c>
      <c r="AX1829" s="12" t="s">
        <v>76</v>
      </c>
      <c r="AY1829" s="156" t="s">
        <v>350</v>
      </c>
    </row>
    <row r="1830" spans="2:65" s="12" customFormat="1" ht="20.399999999999999">
      <c r="B1830" s="155"/>
      <c r="D1830" s="151" t="s">
        <v>361</v>
      </c>
      <c r="E1830" s="156" t="s">
        <v>1</v>
      </c>
      <c r="F1830" s="157" t="s">
        <v>2148</v>
      </c>
      <c r="H1830" s="158">
        <v>74</v>
      </c>
      <c r="I1830" s="159"/>
      <c r="L1830" s="155"/>
      <c r="M1830" s="160"/>
      <c r="T1830" s="161"/>
      <c r="AT1830" s="156" t="s">
        <v>361</v>
      </c>
      <c r="AU1830" s="156" t="s">
        <v>86</v>
      </c>
      <c r="AV1830" s="12" t="s">
        <v>86</v>
      </c>
      <c r="AW1830" s="12" t="s">
        <v>32</v>
      </c>
      <c r="AX1830" s="12" t="s">
        <v>76</v>
      </c>
      <c r="AY1830" s="156" t="s">
        <v>350</v>
      </c>
    </row>
    <row r="1831" spans="2:65" s="12" customFormat="1" ht="20.399999999999999">
      <c r="B1831" s="155"/>
      <c r="D1831" s="151" t="s">
        <v>361</v>
      </c>
      <c r="E1831" s="156" t="s">
        <v>1</v>
      </c>
      <c r="F1831" s="157" t="s">
        <v>2149</v>
      </c>
      <c r="H1831" s="158">
        <v>68.427000000000007</v>
      </c>
      <c r="I1831" s="159"/>
      <c r="L1831" s="155"/>
      <c r="M1831" s="160"/>
      <c r="T1831" s="161"/>
      <c r="AT1831" s="156" t="s">
        <v>361</v>
      </c>
      <c r="AU1831" s="156" t="s">
        <v>86</v>
      </c>
      <c r="AV1831" s="12" t="s">
        <v>86</v>
      </c>
      <c r="AW1831" s="12" t="s">
        <v>32</v>
      </c>
      <c r="AX1831" s="12" t="s">
        <v>76</v>
      </c>
      <c r="AY1831" s="156" t="s">
        <v>350</v>
      </c>
    </row>
    <row r="1832" spans="2:65" s="12" customFormat="1" ht="20.399999999999999">
      <c r="B1832" s="155"/>
      <c r="D1832" s="151" t="s">
        <v>361</v>
      </c>
      <c r="E1832" s="156" t="s">
        <v>1</v>
      </c>
      <c r="F1832" s="157" t="s">
        <v>3042</v>
      </c>
      <c r="H1832" s="158">
        <v>81.759</v>
      </c>
      <c r="I1832" s="159"/>
      <c r="L1832" s="155"/>
      <c r="M1832" s="160"/>
      <c r="T1832" s="161"/>
      <c r="AT1832" s="156" t="s">
        <v>361</v>
      </c>
      <c r="AU1832" s="156" t="s">
        <v>86</v>
      </c>
      <c r="AV1832" s="12" t="s">
        <v>86</v>
      </c>
      <c r="AW1832" s="12" t="s">
        <v>32</v>
      </c>
      <c r="AX1832" s="12" t="s">
        <v>76</v>
      </c>
      <c r="AY1832" s="156" t="s">
        <v>350</v>
      </c>
    </row>
    <row r="1833" spans="2:65" s="12" customFormat="1" ht="20.399999999999999">
      <c r="B1833" s="155"/>
      <c r="D1833" s="151" t="s">
        <v>361</v>
      </c>
      <c r="E1833" s="156" t="s">
        <v>1</v>
      </c>
      <c r="F1833" s="157" t="s">
        <v>2150</v>
      </c>
      <c r="H1833" s="158">
        <v>111.746</v>
      </c>
      <c r="I1833" s="159"/>
      <c r="L1833" s="155"/>
      <c r="M1833" s="160"/>
      <c r="T1833" s="161"/>
      <c r="AT1833" s="156" t="s">
        <v>361</v>
      </c>
      <c r="AU1833" s="156" t="s">
        <v>86</v>
      </c>
      <c r="AV1833" s="12" t="s">
        <v>86</v>
      </c>
      <c r="AW1833" s="12" t="s">
        <v>32</v>
      </c>
      <c r="AX1833" s="12" t="s">
        <v>76</v>
      </c>
      <c r="AY1833" s="156" t="s">
        <v>350</v>
      </c>
    </row>
    <row r="1834" spans="2:65" s="12" customFormat="1" ht="20.399999999999999">
      <c r="B1834" s="155"/>
      <c r="D1834" s="151" t="s">
        <v>361</v>
      </c>
      <c r="E1834" s="156" t="s">
        <v>1</v>
      </c>
      <c r="F1834" s="157" t="s">
        <v>3103</v>
      </c>
      <c r="H1834" s="158">
        <v>46.4</v>
      </c>
      <c r="I1834" s="159"/>
      <c r="L1834" s="155"/>
      <c r="M1834" s="160"/>
      <c r="T1834" s="161"/>
      <c r="AT1834" s="156" t="s">
        <v>361</v>
      </c>
      <c r="AU1834" s="156" t="s">
        <v>86</v>
      </c>
      <c r="AV1834" s="12" t="s">
        <v>86</v>
      </c>
      <c r="AW1834" s="12" t="s">
        <v>32</v>
      </c>
      <c r="AX1834" s="12" t="s">
        <v>76</v>
      </c>
      <c r="AY1834" s="156" t="s">
        <v>350</v>
      </c>
    </row>
    <row r="1835" spans="2:65" s="12" customFormat="1" ht="10.199999999999999">
      <c r="B1835" s="155"/>
      <c r="D1835" s="151" t="s">
        <v>361</v>
      </c>
      <c r="E1835" s="156" t="s">
        <v>1</v>
      </c>
      <c r="F1835" s="157" t="s">
        <v>2223</v>
      </c>
      <c r="H1835" s="158">
        <v>12.8</v>
      </c>
      <c r="I1835" s="159"/>
      <c r="L1835" s="155"/>
      <c r="M1835" s="160"/>
      <c r="T1835" s="161"/>
      <c r="AT1835" s="156" t="s">
        <v>361</v>
      </c>
      <c r="AU1835" s="156" t="s">
        <v>86</v>
      </c>
      <c r="AV1835" s="12" t="s">
        <v>86</v>
      </c>
      <c r="AW1835" s="12" t="s">
        <v>32</v>
      </c>
      <c r="AX1835" s="12" t="s">
        <v>76</v>
      </c>
      <c r="AY1835" s="156" t="s">
        <v>350</v>
      </c>
    </row>
    <row r="1836" spans="2:65" s="13" customFormat="1" ht="10.199999999999999">
      <c r="B1836" s="162"/>
      <c r="D1836" s="151" t="s">
        <v>361</v>
      </c>
      <c r="E1836" s="163" t="s">
        <v>1</v>
      </c>
      <c r="F1836" s="164" t="s">
        <v>364</v>
      </c>
      <c r="H1836" s="165">
        <v>854.63900000000001</v>
      </c>
      <c r="I1836" s="166"/>
      <c r="L1836" s="162"/>
      <c r="M1836" s="167"/>
      <c r="T1836" s="168"/>
      <c r="AT1836" s="163" t="s">
        <v>361</v>
      </c>
      <c r="AU1836" s="163" t="s">
        <v>86</v>
      </c>
      <c r="AV1836" s="13" t="s">
        <v>357</v>
      </c>
      <c r="AW1836" s="13" t="s">
        <v>32</v>
      </c>
      <c r="AX1836" s="13" t="s">
        <v>84</v>
      </c>
      <c r="AY1836" s="163" t="s">
        <v>350</v>
      </c>
    </row>
    <row r="1837" spans="2:65" s="1" customFormat="1" ht="24.15" customHeight="1">
      <c r="B1837" s="32"/>
      <c r="C1837" s="138" t="s">
        <v>3150</v>
      </c>
      <c r="D1837" s="138" t="s">
        <v>352</v>
      </c>
      <c r="E1837" s="139" t="s">
        <v>3151</v>
      </c>
      <c r="F1837" s="140" t="s">
        <v>3152</v>
      </c>
      <c r="G1837" s="141" t="s">
        <v>355</v>
      </c>
      <c r="H1837" s="142">
        <v>980.98199999999997</v>
      </c>
      <c r="I1837" s="143"/>
      <c r="J1837" s="144">
        <f>ROUND(I1837*H1837,2)</f>
        <v>0</v>
      </c>
      <c r="K1837" s="140" t="s">
        <v>356</v>
      </c>
      <c r="L1837" s="32"/>
      <c r="M1837" s="145" t="s">
        <v>1</v>
      </c>
      <c r="N1837" s="146" t="s">
        <v>41</v>
      </c>
      <c r="P1837" s="147">
        <f>O1837*H1837</f>
        <v>0</v>
      </c>
      <c r="Q1837" s="147">
        <v>1.6910000000000001E-2</v>
      </c>
      <c r="R1837" s="147">
        <f>Q1837*H1837</f>
        <v>16.58840562</v>
      </c>
      <c r="S1837" s="147">
        <v>0</v>
      </c>
      <c r="T1837" s="148">
        <f>S1837*H1837</f>
        <v>0</v>
      </c>
      <c r="AR1837" s="149" t="s">
        <v>530</v>
      </c>
      <c r="AT1837" s="149" t="s">
        <v>352</v>
      </c>
      <c r="AU1837" s="149" t="s">
        <v>86</v>
      </c>
      <c r="AY1837" s="17" t="s">
        <v>350</v>
      </c>
      <c r="BE1837" s="150">
        <f>IF(N1837="základní",J1837,0)</f>
        <v>0</v>
      </c>
      <c r="BF1837" s="150">
        <f>IF(N1837="snížená",J1837,0)</f>
        <v>0</v>
      </c>
      <c r="BG1837" s="150">
        <f>IF(N1837="zákl. přenesená",J1837,0)</f>
        <v>0</v>
      </c>
      <c r="BH1837" s="150">
        <f>IF(N1837="sníž. přenesená",J1837,0)</f>
        <v>0</v>
      </c>
      <c r="BI1837" s="150">
        <f>IF(N1837="nulová",J1837,0)</f>
        <v>0</v>
      </c>
      <c r="BJ1837" s="17" t="s">
        <v>84</v>
      </c>
      <c r="BK1837" s="150">
        <f>ROUND(I1837*H1837,2)</f>
        <v>0</v>
      </c>
      <c r="BL1837" s="17" t="s">
        <v>530</v>
      </c>
      <c r="BM1837" s="149" t="s">
        <v>3153</v>
      </c>
    </row>
    <row r="1838" spans="2:65" s="1" customFormat="1" ht="38.4">
      <c r="B1838" s="32"/>
      <c r="D1838" s="151" t="s">
        <v>359</v>
      </c>
      <c r="F1838" s="152" t="s">
        <v>3154</v>
      </c>
      <c r="I1838" s="153"/>
      <c r="L1838" s="32"/>
      <c r="M1838" s="154"/>
      <c r="T1838" s="56"/>
      <c r="AT1838" s="17" t="s">
        <v>359</v>
      </c>
      <c r="AU1838" s="17" t="s">
        <v>86</v>
      </c>
    </row>
    <row r="1839" spans="2:65" s="12" customFormat="1" ht="30.6">
      <c r="B1839" s="155"/>
      <c r="D1839" s="151" t="s">
        <v>361</v>
      </c>
      <c r="E1839" s="156" t="s">
        <v>1177</v>
      </c>
      <c r="F1839" s="157" t="s">
        <v>3155</v>
      </c>
      <c r="H1839" s="158">
        <v>88.902000000000001</v>
      </c>
      <c r="I1839" s="159"/>
      <c r="L1839" s="155"/>
      <c r="M1839" s="160"/>
      <c r="T1839" s="161"/>
      <c r="AT1839" s="156" t="s">
        <v>361</v>
      </c>
      <c r="AU1839" s="156" t="s">
        <v>86</v>
      </c>
      <c r="AV1839" s="12" t="s">
        <v>86</v>
      </c>
      <c r="AW1839" s="12" t="s">
        <v>32</v>
      </c>
      <c r="AX1839" s="12" t="s">
        <v>76</v>
      </c>
      <c r="AY1839" s="156" t="s">
        <v>350</v>
      </c>
    </row>
    <row r="1840" spans="2:65" s="12" customFormat="1" ht="30.6">
      <c r="B1840" s="155"/>
      <c r="D1840" s="151" t="s">
        <v>361</v>
      </c>
      <c r="E1840" s="156" t="s">
        <v>1181</v>
      </c>
      <c r="F1840" s="157" t="s">
        <v>3156</v>
      </c>
      <c r="H1840" s="158">
        <v>639.20000000000005</v>
      </c>
      <c r="I1840" s="159"/>
      <c r="L1840" s="155"/>
      <c r="M1840" s="160"/>
      <c r="T1840" s="161"/>
      <c r="AT1840" s="156" t="s">
        <v>361</v>
      </c>
      <c r="AU1840" s="156" t="s">
        <v>86</v>
      </c>
      <c r="AV1840" s="12" t="s">
        <v>86</v>
      </c>
      <c r="AW1840" s="12" t="s">
        <v>32</v>
      </c>
      <c r="AX1840" s="12" t="s">
        <v>76</v>
      </c>
      <c r="AY1840" s="156" t="s">
        <v>350</v>
      </c>
    </row>
    <row r="1841" spans="2:65" s="12" customFormat="1" ht="20.399999999999999">
      <c r="B1841" s="155"/>
      <c r="D1841" s="151" t="s">
        <v>361</v>
      </c>
      <c r="E1841" s="156" t="s">
        <v>1173</v>
      </c>
      <c r="F1841" s="157" t="s">
        <v>3157</v>
      </c>
      <c r="H1841" s="158">
        <v>174.58</v>
      </c>
      <c r="I1841" s="159"/>
      <c r="L1841" s="155"/>
      <c r="M1841" s="160"/>
      <c r="T1841" s="161"/>
      <c r="AT1841" s="156" t="s">
        <v>361</v>
      </c>
      <c r="AU1841" s="156" t="s">
        <v>86</v>
      </c>
      <c r="AV1841" s="12" t="s">
        <v>86</v>
      </c>
      <c r="AW1841" s="12" t="s">
        <v>32</v>
      </c>
      <c r="AX1841" s="12" t="s">
        <v>76</v>
      </c>
      <c r="AY1841" s="156" t="s">
        <v>350</v>
      </c>
    </row>
    <row r="1842" spans="2:65" s="12" customFormat="1" ht="20.399999999999999">
      <c r="B1842" s="155"/>
      <c r="D1842" s="151" t="s">
        <v>361</v>
      </c>
      <c r="E1842" s="156" t="s">
        <v>1185</v>
      </c>
      <c r="F1842" s="157" t="s">
        <v>3158</v>
      </c>
      <c r="H1842" s="158">
        <v>78.3</v>
      </c>
      <c r="I1842" s="159"/>
      <c r="L1842" s="155"/>
      <c r="M1842" s="160"/>
      <c r="T1842" s="161"/>
      <c r="AT1842" s="156" t="s">
        <v>361</v>
      </c>
      <c r="AU1842" s="156" t="s">
        <v>86</v>
      </c>
      <c r="AV1842" s="12" t="s">
        <v>86</v>
      </c>
      <c r="AW1842" s="12" t="s">
        <v>32</v>
      </c>
      <c r="AX1842" s="12" t="s">
        <v>76</v>
      </c>
      <c r="AY1842" s="156" t="s">
        <v>350</v>
      </c>
    </row>
    <row r="1843" spans="2:65" s="13" customFormat="1" ht="10.199999999999999">
      <c r="B1843" s="162"/>
      <c r="D1843" s="151" t="s">
        <v>361</v>
      </c>
      <c r="E1843" s="163" t="s">
        <v>1</v>
      </c>
      <c r="F1843" s="164" t="s">
        <v>364</v>
      </c>
      <c r="H1843" s="165">
        <v>980.98199999999997</v>
      </c>
      <c r="I1843" s="166"/>
      <c r="L1843" s="162"/>
      <c r="M1843" s="167"/>
      <c r="T1843" s="168"/>
      <c r="AT1843" s="163" t="s">
        <v>361</v>
      </c>
      <c r="AU1843" s="163" t="s">
        <v>86</v>
      </c>
      <c r="AV1843" s="13" t="s">
        <v>357</v>
      </c>
      <c r="AW1843" s="13" t="s">
        <v>32</v>
      </c>
      <c r="AX1843" s="13" t="s">
        <v>84</v>
      </c>
      <c r="AY1843" s="163" t="s">
        <v>350</v>
      </c>
    </row>
    <row r="1844" spans="2:65" s="1" customFormat="1" ht="16.5" customHeight="1">
      <c r="B1844" s="32"/>
      <c r="C1844" s="138" t="s">
        <v>3159</v>
      </c>
      <c r="D1844" s="138" t="s">
        <v>352</v>
      </c>
      <c r="E1844" s="139" t="s">
        <v>3160</v>
      </c>
      <c r="F1844" s="140" t="s">
        <v>3161</v>
      </c>
      <c r="G1844" s="141" t="s">
        <v>355</v>
      </c>
      <c r="H1844" s="142">
        <v>1419.989</v>
      </c>
      <c r="I1844" s="143"/>
      <c r="J1844" s="144">
        <f>ROUND(I1844*H1844,2)</f>
        <v>0</v>
      </c>
      <c r="K1844" s="140" t="s">
        <v>356</v>
      </c>
      <c r="L1844" s="32"/>
      <c r="M1844" s="145" t="s">
        <v>1</v>
      </c>
      <c r="N1844" s="146" t="s">
        <v>41</v>
      </c>
      <c r="P1844" s="147">
        <f>O1844*H1844</f>
        <v>0</v>
      </c>
      <c r="Q1844" s="147">
        <v>0</v>
      </c>
      <c r="R1844" s="147">
        <f>Q1844*H1844</f>
        <v>0</v>
      </c>
      <c r="S1844" s="147">
        <v>0</v>
      </c>
      <c r="T1844" s="148">
        <f>S1844*H1844</f>
        <v>0</v>
      </c>
      <c r="AR1844" s="149" t="s">
        <v>530</v>
      </c>
      <c r="AT1844" s="149" t="s">
        <v>352</v>
      </c>
      <c r="AU1844" s="149" t="s">
        <v>86</v>
      </c>
      <c r="AY1844" s="17" t="s">
        <v>350</v>
      </c>
      <c r="BE1844" s="150">
        <f>IF(N1844="základní",J1844,0)</f>
        <v>0</v>
      </c>
      <c r="BF1844" s="150">
        <f>IF(N1844="snížená",J1844,0)</f>
        <v>0</v>
      </c>
      <c r="BG1844" s="150">
        <f>IF(N1844="zákl. přenesená",J1844,0)</f>
        <v>0</v>
      </c>
      <c r="BH1844" s="150">
        <f>IF(N1844="sníž. přenesená",J1844,0)</f>
        <v>0</v>
      </c>
      <c r="BI1844" s="150">
        <f>IF(N1844="nulová",J1844,0)</f>
        <v>0</v>
      </c>
      <c r="BJ1844" s="17" t="s">
        <v>84</v>
      </c>
      <c r="BK1844" s="150">
        <f>ROUND(I1844*H1844,2)</f>
        <v>0</v>
      </c>
      <c r="BL1844" s="17" t="s">
        <v>530</v>
      </c>
      <c r="BM1844" s="149" t="s">
        <v>3162</v>
      </c>
    </row>
    <row r="1845" spans="2:65" s="1" customFormat="1" ht="28.8">
      <c r="B1845" s="32"/>
      <c r="D1845" s="151" t="s">
        <v>359</v>
      </c>
      <c r="F1845" s="152" t="s">
        <v>3163</v>
      </c>
      <c r="I1845" s="153"/>
      <c r="L1845" s="32"/>
      <c r="M1845" s="154"/>
      <c r="T1845" s="56"/>
      <c r="AT1845" s="17" t="s">
        <v>359</v>
      </c>
      <c r="AU1845" s="17" t="s">
        <v>86</v>
      </c>
    </row>
    <row r="1846" spans="2:65" s="12" customFormat="1" ht="20.399999999999999">
      <c r="B1846" s="155"/>
      <c r="D1846" s="151" t="s">
        <v>361</v>
      </c>
      <c r="E1846" s="156" t="s">
        <v>1</v>
      </c>
      <c r="F1846" s="157" t="s">
        <v>2080</v>
      </c>
      <c r="H1846" s="158">
        <v>34.274000000000001</v>
      </c>
      <c r="I1846" s="159"/>
      <c r="L1846" s="155"/>
      <c r="M1846" s="160"/>
      <c r="T1846" s="161"/>
      <c r="AT1846" s="156" t="s">
        <v>361</v>
      </c>
      <c r="AU1846" s="156" t="s">
        <v>86</v>
      </c>
      <c r="AV1846" s="12" t="s">
        <v>86</v>
      </c>
      <c r="AW1846" s="12" t="s">
        <v>32</v>
      </c>
      <c r="AX1846" s="12" t="s">
        <v>76</v>
      </c>
      <c r="AY1846" s="156" t="s">
        <v>350</v>
      </c>
    </row>
    <row r="1847" spans="2:65" s="12" customFormat="1" ht="20.399999999999999">
      <c r="B1847" s="155"/>
      <c r="D1847" s="151" t="s">
        <v>361</v>
      </c>
      <c r="E1847" s="156" t="s">
        <v>1</v>
      </c>
      <c r="F1847" s="157" t="s">
        <v>3164</v>
      </c>
      <c r="H1847" s="158">
        <v>294.62400000000002</v>
      </c>
      <c r="I1847" s="159"/>
      <c r="L1847" s="155"/>
      <c r="M1847" s="160"/>
      <c r="T1847" s="161"/>
      <c r="AT1847" s="156" t="s">
        <v>361</v>
      </c>
      <c r="AU1847" s="156" t="s">
        <v>86</v>
      </c>
      <c r="AV1847" s="12" t="s">
        <v>86</v>
      </c>
      <c r="AW1847" s="12" t="s">
        <v>32</v>
      </c>
      <c r="AX1847" s="12" t="s">
        <v>76</v>
      </c>
      <c r="AY1847" s="156" t="s">
        <v>350</v>
      </c>
    </row>
    <row r="1848" spans="2:65" s="12" customFormat="1" ht="20.399999999999999">
      <c r="B1848" s="155"/>
      <c r="D1848" s="151" t="s">
        <v>361</v>
      </c>
      <c r="E1848" s="156" t="s">
        <v>1</v>
      </c>
      <c r="F1848" s="157" t="s">
        <v>2083</v>
      </c>
      <c r="H1848" s="158">
        <v>205.934</v>
      </c>
      <c r="I1848" s="159"/>
      <c r="L1848" s="155"/>
      <c r="M1848" s="160"/>
      <c r="T1848" s="161"/>
      <c r="AT1848" s="156" t="s">
        <v>361</v>
      </c>
      <c r="AU1848" s="156" t="s">
        <v>86</v>
      </c>
      <c r="AV1848" s="12" t="s">
        <v>86</v>
      </c>
      <c r="AW1848" s="12" t="s">
        <v>32</v>
      </c>
      <c r="AX1848" s="12" t="s">
        <v>76</v>
      </c>
      <c r="AY1848" s="156" t="s">
        <v>350</v>
      </c>
    </row>
    <row r="1849" spans="2:65" s="12" customFormat="1" ht="20.399999999999999">
      <c r="B1849" s="155"/>
      <c r="D1849" s="151" t="s">
        <v>361</v>
      </c>
      <c r="E1849" s="156" t="s">
        <v>1</v>
      </c>
      <c r="F1849" s="157" t="s">
        <v>2084</v>
      </c>
      <c r="H1849" s="158">
        <v>613.50699999999995</v>
      </c>
      <c r="I1849" s="159"/>
      <c r="L1849" s="155"/>
      <c r="M1849" s="160"/>
      <c r="T1849" s="161"/>
      <c r="AT1849" s="156" t="s">
        <v>361</v>
      </c>
      <c r="AU1849" s="156" t="s">
        <v>86</v>
      </c>
      <c r="AV1849" s="12" t="s">
        <v>86</v>
      </c>
      <c r="AW1849" s="12" t="s">
        <v>32</v>
      </c>
      <c r="AX1849" s="12" t="s">
        <v>76</v>
      </c>
      <c r="AY1849" s="156" t="s">
        <v>350</v>
      </c>
    </row>
    <row r="1850" spans="2:65" s="12" customFormat="1" ht="10.199999999999999">
      <c r="B1850" s="155"/>
      <c r="D1850" s="151" t="s">
        <v>361</v>
      </c>
      <c r="E1850" s="156" t="s">
        <v>1</v>
      </c>
      <c r="F1850" s="157" t="s">
        <v>2547</v>
      </c>
      <c r="H1850" s="158">
        <v>271.64999999999998</v>
      </c>
      <c r="I1850" s="159"/>
      <c r="L1850" s="155"/>
      <c r="M1850" s="160"/>
      <c r="T1850" s="161"/>
      <c r="AT1850" s="156" t="s">
        <v>361</v>
      </c>
      <c r="AU1850" s="156" t="s">
        <v>86</v>
      </c>
      <c r="AV1850" s="12" t="s">
        <v>86</v>
      </c>
      <c r="AW1850" s="12" t="s">
        <v>32</v>
      </c>
      <c r="AX1850" s="12" t="s">
        <v>76</v>
      </c>
      <c r="AY1850" s="156" t="s">
        <v>350</v>
      </c>
    </row>
    <row r="1851" spans="2:65" s="13" customFormat="1" ht="10.199999999999999">
      <c r="B1851" s="162"/>
      <c r="D1851" s="151" t="s">
        <v>361</v>
      </c>
      <c r="E1851" s="163" t="s">
        <v>1</v>
      </c>
      <c r="F1851" s="164" t="s">
        <v>364</v>
      </c>
      <c r="H1851" s="165">
        <v>1419.989</v>
      </c>
      <c r="I1851" s="166"/>
      <c r="L1851" s="162"/>
      <c r="M1851" s="167"/>
      <c r="T1851" s="168"/>
      <c r="AT1851" s="163" t="s">
        <v>361</v>
      </c>
      <c r="AU1851" s="163" t="s">
        <v>86</v>
      </c>
      <c r="AV1851" s="13" t="s">
        <v>357</v>
      </c>
      <c r="AW1851" s="13" t="s">
        <v>32</v>
      </c>
      <c r="AX1851" s="13" t="s">
        <v>84</v>
      </c>
      <c r="AY1851" s="163" t="s">
        <v>350</v>
      </c>
    </row>
    <row r="1852" spans="2:65" s="1" customFormat="1" ht="24.15" customHeight="1">
      <c r="B1852" s="32"/>
      <c r="C1852" s="187" t="s">
        <v>3165</v>
      </c>
      <c r="D1852" s="187" t="s">
        <v>1347</v>
      </c>
      <c r="E1852" s="188" t="s">
        <v>3045</v>
      </c>
      <c r="F1852" s="189" t="s">
        <v>3046</v>
      </c>
      <c r="G1852" s="190" t="s">
        <v>355</v>
      </c>
      <c r="H1852" s="191">
        <v>1595.3579999999999</v>
      </c>
      <c r="I1852" s="192"/>
      <c r="J1852" s="193">
        <f>ROUND(I1852*H1852,2)</f>
        <v>0</v>
      </c>
      <c r="K1852" s="189" t="s">
        <v>356</v>
      </c>
      <c r="L1852" s="194"/>
      <c r="M1852" s="195" t="s">
        <v>1</v>
      </c>
      <c r="N1852" s="196" t="s">
        <v>41</v>
      </c>
      <c r="P1852" s="147">
        <f>O1852*H1852</f>
        <v>0</v>
      </c>
      <c r="Q1852" s="147">
        <v>1.1E-4</v>
      </c>
      <c r="R1852" s="147">
        <f>Q1852*H1852</f>
        <v>0.17548938</v>
      </c>
      <c r="S1852" s="147">
        <v>0</v>
      </c>
      <c r="T1852" s="148">
        <f>S1852*H1852</f>
        <v>0</v>
      </c>
      <c r="AR1852" s="149" t="s">
        <v>695</v>
      </c>
      <c r="AT1852" s="149" t="s">
        <v>1347</v>
      </c>
      <c r="AU1852" s="149" t="s">
        <v>86</v>
      </c>
      <c r="AY1852" s="17" t="s">
        <v>350</v>
      </c>
      <c r="BE1852" s="150">
        <f>IF(N1852="základní",J1852,0)</f>
        <v>0</v>
      </c>
      <c r="BF1852" s="150">
        <f>IF(N1852="snížená",J1852,0)</f>
        <v>0</v>
      </c>
      <c r="BG1852" s="150">
        <f>IF(N1852="zákl. přenesená",J1852,0)</f>
        <v>0</v>
      </c>
      <c r="BH1852" s="150">
        <f>IF(N1852="sníž. přenesená",J1852,0)</f>
        <v>0</v>
      </c>
      <c r="BI1852" s="150">
        <f>IF(N1852="nulová",J1852,0)</f>
        <v>0</v>
      </c>
      <c r="BJ1852" s="17" t="s">
        <v>84</v>
      </c>
      <c r="BK1852" s="150">
        <f>ROUND(I1852*H1852,2)</f>
        <v>0</v>
      </c>
      <c r="BL1852" s="17" t="s">
        <v>530</v>
      </c>
      <c r="BM1852" s="149" t="s">
        <v>3166</v>
      </c>
    </row>
    <row r="1853" spans="2:65" s="1" customFormat="1" ht="19.2">
      <c r="B1853" s="32"/>
      <c r="D1853" s="151" t="s">
        <v>359</v>
      </c>
      <c r="F1853" s="152" t="s">
        <v>3046</v>
      </c>
      <c r="I1853" s="153"/>
      <c r="L1853" s="32"/>
      <c r="M1853" s="154"/>
      <c r="T1853" s="56"/>
      <c r="AT1853" s="17" t="s">
        <v>359</v>
      </c>
      <c r="AU1853" s="17" t="s">
        <v>86</v>
      </c>
    </row>
    <row r="1854" spans="2:65" s="12" customFormat="1" ht="10.199999999999999">
      <c r="B1854" s="155"/>
      <c r="D1854" s="151" t="s">
        <v>361</v>
      </c>
      <c r="F1854" s="157" t="s">
        <v>3167</v>
      </c>
      <c r="H1854" s="158">
        <v>1595.3579999999999</v>
      </c>
      <c r="I1854" s="159"/>
      <c r="L1854" s="155"/>
      <c r="M1854" s="160"/>
      <c r="T1854" s="161"/>
      <c r="AT1854" s="156" t="s">
        <v>361</v>
      </c>
      <c r="AU1854" s="156" t="s">
        <v>86</v>
      </c>
      <c r="AV1854" s="12" t="s">
        <v>86</v>
      </c>
      <c r="AW1854" s="12" t="s">
        <v>4</v>
      </c>
      <c r="AX1854" s="12" t="s">
        <v>84</v>
      </c>
      <c r="AY1854" s="156" t="s">
        <v>350</v>
      </c>
    </row>
    <row r="1855" spans="2:65" s="1" customFormat="1" ht="21.75" customHeight="1">
      <c r="B1855" s="32"/>
      <c r="C1855" s="138" t="s">
        <v>3168</v>
      </c>
      <c r="D1855" s="138" t="s">
        <v>352</v>
      </c>
      <c r="E1855" s="139" t="s">
        <v>3169</v>
      </c>
      <c r="F1855" s="140" t="s">
        <v>3170</v>
      </c>
      <c r="G1855" s="141" t="s">
        <v>355</v>
      </c>
      <c r="H1855" s="142">
        <v>1490.1210000000001</v>
      </c>
      <c r="I1855" s="143"/>
      <c r="J1855" s="144">
        <f>ROUND(I1855*H1855,2)</f>
        <v>0</v>
      </c>
      <c r="K1855" s="140" t="s">
        <v>356</v>
      </c>
      <c r="L1855" s="32"/>
      <c r="M1855" s="145" t="s">
        <v>1</v>
      </c>
      <c r="N1855" s="146" t="s">
        <v>41</v>
      </c>
      <c r="P1855" s="147">
        <f>O1855*H1855</f>
        <v>0</v>
      </c>
      <c r="Q1855" s="147">
        <v>1.6000000000000001E-3</v>
      </c>
      <c r="R1855" s="147">
        <f>Q1855*H1855</f>
        <v>2.3841936000000001</v>
      </c>
      <c r="S1855" s="147">
        <v>0</v>
      </c>
      <c r="T1855" s="148">
        <f>S1855*H1855</f>
        <v>0</v>
      </c>
      <c r="AR1855" s="149" t="s">
        <v>530</v>
      </c>
      <c r="AT1855" s="149" t="s">
        <v>352</v>
      </c>
      <c r="AU1855" s="149" t="s">
        <v>86</v>
      </c>
      <c r="AY1855" s="17" t="s">
        <v>350</v>
      </c>
      <c r="BE1855" s="150">
        <f>IF(N1855="základní",J1855,0)</f>
        <v>0</v>
      </c>
      <c r="BF1855" s="150">
        <f>IF(N1855="snížená",J1855,0)</f>
        <v>0</v>
      </c>
      <c r="BG1855" s="150">
        <f>IF(N1855="zákl. přenesená",J1855,0)</f>
        <v>0</v>
      </c>
      <c r="BH1855" s="150">
        <f>IF(N1855="sníž. přenesená",J1855,0)</f>
        <v>0</v>
      </c>
      <c r="BI1855" s="150">
        <f>IF(N1855="nulová",J1855,0)</f>
        <v>0</v>
      </c>
      <c r="BJ1855" s="17" t="s">
        <v>84</v>
      </c>
      <c r="BK1855" s="150">
        <f>ROUND(I1855*H1855,2)</f>
        <v>0</v>
      </c>
      <c r="BL1855" s="17" t="s">
        <v>530</v>
      </c>
      <c r="BM1855" s="149" t="s">
        <v>3171</v>
      </c>
    </row>
    <row r="1856" spans="2:65" s="1" customFormat="1" ht="19.2">
      <c r="B1856" s="32"/>
      <c r="D1856" s="151" t="s">
        <v>359</v>
      </c>
      <c r="F1856" s="152" t="s">
        <v>3172</v>
      </c>
      <c r="I1856" s="153"/>
      <c r="L1856" s="32"/>
      <c r="M1856" s="154"/>
      <c r="T1856" s="56"/>
      <c r="AT1856" s="17" t="s">
        <v>359</v>
      </c>
      <c r="AU1856" s="17" t="s">
        <v>86</v>
      </c>
    </row>
    <row r="1857" spans="2:65" s="12" customFormat="1" ht="20.399999999999999">
      <c r="B1857" s="155"/>
      <c r="D1857" s="151" t="s">
        <v>361</v>
      </c>
      <c r="E1857" s="156" t="s">
        <v>1</v>
      </c>
      <c r="F1857" s="157" t="s">
        <v>2079</v>
      </c>
      <c r="H1857" s="158">
        <v>88.902000000000001</v>
      </c>
      <c r="I1857" s="159"/>
      <c r="L1857" s="155"/>
      <c r="M1857" s="160"/>
      <c r="T1857" s="161"/>
      <c r="AT1857" s="156" t="s">
        <v>361</v>
      </c>
      <c r="AU1857" s="156" t="s">
        <v>86</v>
      </c>
      <c r="AV1857" s="12" t="s">
        <v>86</v>
      </c>
      <c r="AW1857" s="12" t="s">
        <v>32</v>
      </c>
      <c r="AX1857" s="12" t="s">
        <v>76</v>
      </c>
      <c r="AY1857" s="156" t="s">
        <v>350</v>
      </c>
    </row>
    <row r="1858" spans="2:65" s="12" customFormat="1" ht="20.399999999999999">
      <c r="B1858" s="155"/>
      <c r="D1858" s="151" t="s">
        <v>361</v>
      </c>
      <c r="E1858" s="156" t="s">
        <v>1</v>
      </c>
      <c r="F1858" s="157" t="s">
        <v>2080</v>
      </c>
      <c r="H1858" s="158">
        <v>34.274000000000001</v>
      </c>
      <c r="I1858" s="159"/>
      <c r="L1858" s="155"/>
      <c r="M1858" s="160"/>
      <c r="T1858" s="161"/>
      <c r="AT1858" s="156" t="s">
        <v>361</v>
      </c>
      <c r="AU1858" s="156" t="s">
        <v>86</v>
      </c>
      <c r="AV1858" s="12" t="s">
        <v>86</v>
      </c>
      <c r="AW1858" s="12" t="s">
        <v>32</v>
      </c>
      <c r="AX1858" s="12" t="s">
        <v>76</v>
      </c>
      <c r="AY1858" s="156" t="s">
        <v>350</v>
      </c>
    </row>
    <row r="1859" spans="2:65" s="12" customFormat="1" ht="20.399999999999999">
      <c r="B1859" s="155"/>
      <c r="D1859" s="151" t="s">
        <v>361</v>
      </c>
      <c r="E1859" s="156" t="s">
        <v>1</v>
      </c>
      <c r="F1859" s="157" t="s">
        <v>3164</v>
      </c>
      <c r="H1859" s="158">
        <v>294.62400000000002</v>
      </c>
      <c r="I1859" s="159"/>
      <c r="L1859" s="155"/>
      <c r="M1859" s="160"/>
      <c r="T1859" s="161"/>
      <c r="AT1859" s="156" t="s">
        <v>361</v>
      </c>
      <c r="AU1859" s="156" t="s">
        <v>86</v>
      </c>
      <c r="AV1859" s="12" t="s">
        <v>86</v>
      </c>
      <c r="AW1859" s="12" t="s">
        <v>32</v>
      </c>
      <c r="AX1859" s="12" t="s">
        <v>76</v>
      </c>
      <c r="AY1859" s="156" t="s">
        <v>350</v>
      </c>
    </row>
    <row r="1860" spans="2:65" s="12" customFormat="1" ht="10.199999999999999">
      <c r="B1860" s="155"/>
      <c r="D1860" s="151" t="s">
        <v>361</v>
      </c>
      <c r="E1860" s="156" t="s">
        <v>1</v>
      </c>
      <c r="F1860" s="157" t="s">
        <v>2081</v>
      </c>
      <c r="H1860" s="158">
        <v>174.58</v>
      </c>
      <c r="I1860" s="159"/>
      <c r="L1860" s="155"/>
      <c r="M1860" s="160"/>
      <c r="T1860" s="161"/>
      <c r="AT1860" s="156" t="s">
        <v>361</v>
      </c>
      <c r="AU1860" s="156" t="s">
        <v>86</v>
      </c>
      <c r="AV1860" s="12" t="s">
        <v>86</v>
      </c>
      <c r="AW1860" s="12" t="s">
        <v>32</v>
      </c>
      <c r="AX1860" s="12" t="s">
        <v>76</v>
      </c>
      <c r="AY1860" s="156" t="s">
        <v>350</v>
      </c>
    </row>
    <row r="1861" spans="2:65" s="12" customFormat="1" ht="20.399999999999999">
      <c r="B1861" s="155"/>
      <c r="D1861" s="151" t="s">
        <v>361</v>
      </c>
      <c r="E1861" s="156" t="s">
        <v>1</v>
      </c>
      <c r="F1861" s="157" t="s">
        <v>2082</v>
      </c>
      <c r="H1861" s="158">
        <v>78.3</v>
      </c>
      <c r="I1861" s="159"/>
      <c r="L1861" s="155"/>
      <c r="M1861" s="160"/>
      <c r="T1861" s="161"/>
      <c r="AT1861" s="156" t="s">
        <v>361</v>
      </c>
      <c r="AU1861" s="156" t="s">
        <v>86</v>
      </c>
      <c r="AV1861" s="12" t="s">
        <v>86</v>
      </c>
      <c r="AW1861" s="12" t="s">
        <v>32</v>
      </c>
      <c r="AX1861" s="12" t="s">
        <v>76</v>
      </c>
      <c r="AY1861" s="156" t="s">
        <v>350</v>
      </c>
    </row>
    <row r="1862" spans="2:65" s="12" customFormat="1" ht="20.399999999999999">
      <c r="B1862" s="155"/>
      <c r="D1862" s="151" t="s">
        <v>361</v>
      </c>
      <c r="E1862" s="156" t="s">
        <v>1</v>
      </c>
      <c r="F1862" s="157" t="s">
        <v>2083</v>
      </c>
      <c r="H1862" s="158">
        <v>205.934</v>
      </c>
      <c r="I1862" s="159"/>
      <c r="L1862" s="155"/>
      <c r="M1862" s="160"/>
      <c r="T1862" s="161"/>
      <c r="AT1862" s="156" t="s">
        <v>361</v>
      </c>
      <c r="AU1862" s="156" t="s">
        <v>86</v>
      </c>
      <c r="AV1862" s="12" t="s">
        <v>86</v>
      </c>
      <c r="AW1862" s="12" t="s">
        <v>32</v>
      </c>
      <c r="AX1862" s="12" t="s">
        <v>76</v>
      </c>
      <c r="AY1862" s="156" t="s">
        <v>350</v>
      </c>
    </row>
    <row r="1863" spans="2:65" s="12" customFormat="1" ht="20.399999999999999">
      <c r="B1863" s="155"/>
      <c r="D1863" s="151" t="s">
        <v>361</v>
      </c>
      <c r="E1863" s="156" t="s">
        <v>1</v>
      </c>
      <c r="F1863" s="157" t="s">
        <v>2084</v>
      </c>
      <c r="H1863" s="158">
        <v>613.50699999999995</v>
      </c>
      <c r="I1863" s="159"/>
      <c r="L1863" s="155"/>
      <c r="M1863" s="160"/>
      <c r="T1863" s="161"/>
      <c r="AT1863" s="156" t="s">
        <v>361</v>
      </c>
      <c r="AU1863" s="156" t="s">
        <v>86</v>
      </c>
      <c r="AV1863" s="12" t="s">
        <v>86</v>
      </c>
      <c r="AW1863" s="12" t="s">
        <v>32</v>
      </c>
      <c r="AX1863" s="12" t="s">
        <v>76</v>
      </c>
      <c r="AY1863" s="156" t="s">
        <v>350</v>
      </c>
    </row>
    <row r="1864" spans="2:65" s="13" customFormat="1" ht="10.199999999999999">
      <c r="B1864" s="162"/>
      <c r="D1864" s="151" t="s">
        <v>361</v>
      </c>
      <c r="E1864" s="163" t="s">
        <v>1</v>
      </c>
      <c r="F1864" s="164" t="s">
        <v>364</v>
      </c>
      <c r="H1864" s="165">
        <v>1490.1210000000001</v>
      </c>
      <c r="I1864" s="166"/>
      <c r="L1864" s="162"/>
      <c r="M1864" s="167"/>
      <c r="T1864" s="168"/>
      <c r="AT1864" s="163" t="s">
        <v>361</v>
      </c>
      <c r="AU1864" s="163" t="s">
        <v>86</v>
      </c>
      <c r="AV1864" s="13" t="s">
        <v>357</v>
      </c>
      <c r="AW1864" s="13" t="s">
        <v>32</v>
      </c>
      <c r="AX1864" s="13" t="s">
        <v>84</v>
      </c>
      <c r="AY1864" s="163" t="s">
        <v>350</v>
      </c>
    </row>
    <row r="1865" spans="2:65" s="1" customFormat="1" ht="37.799999999999997" customHeight="1">
      <c r="B1865" s="32"/>
      <c r="C1865" s="138" t="s">
        <v>3173</v>
      </c>
      <c r="D1865" s="138" t="s">
        <v>352</v>
      </c>
      <c r="E1865" s="139" t="s">
        <v>3174</v>
      </c>
      <c r="F1865" s="140" t="s">
        <v>3175</v>
      </c>
      <c r="G1865" s="141" t="s">
        <v>355</v>
      </c>
      <c r="H1865" s="142">
        <v>1148.3389999999999</v>
      </c>
      <c r="I1865" s="143"/>
      <c r="J1865" s="144">
        <f>ROUND(I1865*H1865,2)</f>
        <v>0</v>
      </c>
      <c r="K1865" s="140" t="s">
        <v>356</v>
      </c>
      <c r="L1865" s="32"/>
      <c r="M1865" s="145" t="s">
        <v>1</v>
      </c>
      <c r="N1865" s="146" t="s">
        <v>41</v>
      </c>
      <c r="P1865" s="147">
        <f>O1865*H1865</f>
        <v>0</v>
      </c>
      <c r="Q1865" s="147">
        <v>2.1319999999999999E-2</v>
      </c>
      <c r="R1865" s="147">
        <f>Q1865*H1865</f>
        <v>24.482587479999996</v>
      </c>
      <c r="S1865" s="147">
        <v>0</v>
      </c>
      <c r="T1865" s="148">
        <f>S1865*H1865</f>
        <v>0</v>
      </c>
      <c r="AR1865" s="149" t="s">
        <v>530</v>
      </c>
      <c r="AT1865" s="149" t="s">
        <v>352</v>
      </c>
      <c r="AU1865" s="149" t="s">
        <v>86</v>
      </c>
      <c r="AY1865" s="17" t="s">
        <v>350</v>
      </c>
      <c r="BE1865" s="150">
        <f>IF(N1865="základní",J1865,0)</f>
        <v>0</v>
      </c>
      <c r="BF1865" s="150">
        <f>IF(N1865="snížená",J1865,0)</f>
        <v>0</v>
      </c>
      <c r="BG1865" s="150">
        <f>IF(N1865="zákl. přenesená",J1865,0)</f>
        <v>0</v>
      </c>
      <c r="BH1865" s="150">
        <f>IF(N1865="sníž. přenesená",J1865,0)</f>
        <v>0</v>
      </c>
      <c r="BI1865" s="150">
        <f>IF(N1865="nulová",J1865,0)</f>
        <v>0</v>
      </c>
      <c r="BJ1865" s="17" t="s">
        <v>84</v>
      </c>
      <c r="BK1865" s="150">
        <f>ROUND(I1865*H1865,2)</f>
        <v>0</v>
      </c>
      <c r="BL1865" s="17" t="s">
        <v>530</v>
      </c>
      <c r="BM1865" s="149" t="s">
        <v>3176</v>
      </c>
    </row>
    <row r="1866" spans="2:65" s="1" customFormat="1" ht="38.4">
      <c r="B1866" s="32"/>
      <c r="D1866" s="151" t="s">
        <v>359</v>
      </c>
      <c r="F1866" s="152" t="s">
        <v>3177</v>
      </c>
      <c r="I1866" s="153"/>
      <c r="L1866" s="32"/>
      <c r="M1866" s="154"/>
      <c r="T1866" s="56"/>
      <c r="AT1866" s="17" t="s">
        <v>359</v>
      </c>
      <c r="AU1866" s="17" t="s">
        <v>86</v>
      </c>
    </row>
    <row r="1867" spans="2:65" s="12" customFormat="1" ht="20.399999999999999">
      <c r="B1867" s="155"/>
      <c r="D1867" s="151" t="s">
        <v>361</v>
      </c>
      <c r="E1867" s="156" t="s">
        <v>1179</v>
      </c>
      <c r="F1867" s="157" t="s">
        <v>3178</v>
      </c>
      <c r="H1867" s="158">
        <v>34.274000000000001</v>
      </c>
      <c r="I1867" s="159"/>
      <c r="L1867" s="155"/>
      <c r="M1867" s="160"/>
      <c r="T1867" s="161"/>
      <c r="AT1867" s="156" t="s">
        <v>361</v>
      </c>
      <c r="AU1867" s="156" t="s">
        <v>86</v>
      </c>
      <c r="AV1867" s="12" t="s">
        <v>86</v>
      </c>
      <c r="AW1867" s="12" t="s">
        <v>32</v>
      </c>
      <c r="AX1867" s="12" t="s">
        <v>76</v>
      </c>
      <c r="AY1867" s="156" t="s">
        <v>350</v>
      </c>
    </row>
    <row r="1868" spans="2:65" s="12" customFormat="1" ht="20.399999999999999">
      <c r="B1868" s="155"/>
      <c r="D1868" s="151" t="s">
        <v>361</v>
      </c>
      <c r="E1868" s="156" t="s">
        <v>1183</v>
      </c>
      <c r="F1868" s="157" t="s">
        <v>3179</v>
      </c>
      <c r="H1868" s="158">
        <v>294.62400000000002</v>
      </c>
      <c r="I1868" s="159"/>
      <c r="L1868" s="155"/>
      <c r="M1868" s="160"/>
      <c r="T1868" s="161"/>
      <c r="AT1868" s="156" t="s">
        <v>361</v>
      </c>
      <c r="AU1868" s="156" t="s">
        <v>86</v>
      </c>
      <c r="AV1868" s="12" t="s">
        <v>86</v>
      </c>
      <c r="AW1868" s="12" t="s">
        <v>32</v>
      </c>
      <c r="AX1868" s="12" t="s">
        <v>76</v>
      </c>
      <c r="AY1868" s="156" t="s">
        <v>350</v>
      </c>
    </row>
    <row r="1869" spans="2:65" s="12" customFormat="1" ht="20.399999999999999">
      <c r="B1869" s="155"/>
      <c r="D1869" s="151" t="s">
        <v>361</v>
      </c>
      <c r="E1869" s="156" t="s">
        <v>1187</v>
      </c>
      <c r="F1869" s="157" t="s">
        <v>3180</v>
      </c>
      <c r="H1869" s="158">
        <v>205.934</v>
      </c>
      <c r="I1869" s="159"/>
      <c r="L1869" s="155"/>
      <c r="M1869" s="160"/>
      <c r="T1869" s="161"/>
      <c r="AT1869" s="156" t="s">
        <v>361</v>
      </c>
      <c r="AU1869" s="156" t="s">
        <v>86</v>
      </c>
      <c r="AV1869" s="12" t="s">
        <v>86</v>
      </c>
      <c r="AW1869" s="12" t="s">
        <v>32</v>
      </c>
      <c r="AX1869" s="12" t="s">
        <v>76</v>
      </c>
      <c r="AY1869" s="156" t="s">
        <v>350</v>
      </c>
    </row>
    <row r="1870" spans="2:65" s="12" customFormat="1" ht="30.6">
      <c r="B1870" s="155"/>
      <c r="D1870" s="151" t="s">
        <v>361</v>
      </c>
      <c r="E1870" s="156" t="s">
        <v>1189</v>
      </c>
      <c r="F1870" s="157" t="s">
        <v>3181</v>
      </c>
      <c r="H1870" s="158">
        <v>613.50699999999995</v>
      </c>
      <c r="I1870" s="159"/>
      <c r="L1870" s="155"/>
      <c r="M1870" s="160"/>
      <c r="T1870" s="161"/>
      <c r="AT1870" s="156" t="s">
        <v>361</v>
      </c>
      <c r="AU1870" s="156" t="s">
        <v>86</v>
      </c>
      <c r="AV1870" s="12" t="s">
        <v>86</v>
      </c>
      <c r="AW1870" s="12" t="s">
        <v>32</v>
      </c>
      <c r="AX1870" s="12" t="s">
        <v>76</v>
      </c>
      <c r="AY1870" s="156" t="s">
        <v>350</v>
      </c>
    </row>
    <row r="1871" spans="2:65" s="13" customFormat="1" ht="10.199999999999999">
      <c r="B1871" s="162"/>
      <c r="D1871" s="151" t="s">
        <v>361</v>
      </c>
      <c r="E1871" s="163" t="s">
        <v>1</v>
      </c>
      <c r="F1871" s="164" t="s">
        <v>364</v>
      </c>
      <c r="H1871" s="165">
        <v>1148.3389999999999</v>
      </c>
      <c r="I1871" s="166"/>
      <c r="L1871" s="162"/>
      <c r="M1871" s="167"/>
      <c r="T1871" s="168"/>
      <c r="AT1871" s="163" t="s">
        <v>361</v>
      </c>
      <c r="AU1871" s="163" t="s">
        <v>86</v>
      </c>
      <c r="AV1871" s="13" t="s">
        <v>357</v>
      </c>
      <c r="AW1871" s="13" t="s">
        <v>32</v>
      </c>
      <c r="AX1871" s="13" t="s">
        <v>84</v>
      </c>
      <c r="AY1871" s="163" t="s">
        <v>350</v>
      </c>
    </row>
    <row r="1872" spans="2:65" s="1" customFormat="1" ht="33" customHeight="1">
      <c r="B1872" s="32"/>
      <c r="C1872" s="138" t="s">
        <v>3182</v>
      </c>
      <c r="D1872" s="138" t="s">
        <v>352</v>
      </c>
      <c r="E1872" s="139" t="s">
        <v>3183</v>
      </c>
      <c r="F1872" s="140" t="s">
        <v>3184</v>
      </c>
      <c r="G1872" s="141" t="s">
        <v>496</v>
      </c>
      <c r="H1872" s="142">
        <v>1</v>
      </c>
      <c r="I1872" s="143"/>
      <c r="J1872" s="144">
        <f>ROUND(I1872*H1872,2)</f>
        <v>0</v>
      </c>
      <c r="K1872" s="140" t="s">
        <v>356</v>
      </c>
      <c r="L1872" s="32"/>
      <c r="M1872" s="145" t="s">
        <v>1</v>
      </c>
      <c r="N1872" s="146" t="s">
        <v>41</v>
      </c>
      <c r="P1872" s="147">
        <f>O1872*H1872</f>
        <v>0</v>
      </c>
      <c r="Q1872" s="147">
        <v>0</v>
      </c>
      <c r="R1872" s="147">
        <f>Q1872*H1872</f>
        <v>0</v>
      </c>
      <c r="S1872" s="147">
        <v>0</v>
      </c>
      <c r="T1872" s="148">
        <f>S1872*H1872</f>
        <v>0</v>
      </c>
      <c r="AR1872" s="149" t="s">
        <v>530</v>
      </c>
      <c r="AT1872" s="149" t="s">
        <v>352</v>
      </c>
      <c r="AU1872" s="149" t="s">
        <v>86</v>
      </c>
      <c r="AY1872" s="17" t="s">
        <v>350</v>
      </c>
      <c r="BE1872" s="150">
        <f>IF(N1872="základní",J1872,0)</f>
        <v>0</v>
      </c>
      <c r="BF1872" s="150">
        <f>IF(N1872="snížená",J1872,0)</f>
        <v>0</v>
      </c>
      <c r="BG1872" s="150">
        <f>IF(N1872="zákl. přenesená",J1872,0)</f>
        <v>0</v>
      </c>
      <c r="BH1872" s="150">
        <f>IF(N1872="sníž. přenesená",J1872,0)</f>
        <v>0</v>
      </c>
      <c r="BI1872" s="150">
        <f>IF(N1872="nulová",J1872,0)</f>
        <v>0</v>
      </c>
      <c r="BJ1872" s="17" t="s">
        <v>84</v>
      </c>
      <c r="BK1872" s="150">
        <f>ROUND(I1872*H1872,2)</f>
        <v>0</v>
      </c>
      <c r="BL1872" s="17" t="s">
        <v>530</v>
      </c>
      <c r="BM1872" s="149" t="s">
        <v>3185</v>
      </c>
    </row>
    <row r="1873" spans="2:65" s="1" customFormat="1" ht="38.4">
      <c r="B1873" s="32"/>
      <c r="D1873" s="151" t="s">
        <v>359</v>
      </c>
      <c r="F1873" s="152" t="s">
        <v>3186</v>
      </c>
      <c r="I1873" s="153"/>
      <c r="L1873" s="32"/>
      <c r="M1873" s="154"/>
      <c r="T1873" s="56"/>
      <c r="AT1873" s="17" t="s">
        <v>359</v>
      </c>
      <c r="AU1873" s="17" t="s">
        <v>86</v>
      </c>
    </row>
    <row r="1874" spans="2:65" s="12" customFormat="1" ht="10.199999999999999">
      <c r="B1874" s="155"/>
      <c r="D1874" s="151" t="s">
        <v>361</v>
      </c>
      <c r="E1874" s="156" t="s">
        <v>1</v>
      </c>
      <c r="F1874" s="157" t="s">
        <v>3187</v>
      </c>
      <c r="H1874" s="158">
        <v>1</v>
      </c>
      <c r="I1874" s="159"/>
      <c r="L1874" s="155"/>
      <c r="M1874" s="160"/>
      <c r="T1874" s="161"/>
      <c r="AT1874" s="156" t="s">
        <v>361</v>
      </c>
      <c r="AU1874" s="156" t="s">
        <v>86</v>
      </c>
      <c r="AV1874" s="12" t="s">
        <v>86</v>
      </c>
      <c r="AW1874" s="12" t="s">
        <v>32</v>
      </c>
      <c r="AX1874" s="12" t="s">
        <v>84</v>
      </c>
      <c r="AY1874" s="156" t="s">
        <v>350</v>
      </c>
    </row>
    <row r="1875" spans="2:65" s="1" customFormat="1" ht="24.15" customHeight="1">
      <c r="B1875" s="32"/>
      <c r="C1875" s="187" t="s">
        <v>3188</v>
      </c>
      <c r="D1875" s="187" t="s">
        <v>1347</v>
      </c>
      <c r="E1875" s="188" t="s">
        <v>3189</v>
      </c>
      <c r="F1875" s="189" t="s">
        <v>3190</v>
      </c>
      <c r="G1875" s="190" t="s">
        <v>496</v>
      </c>
      <c r="H1875" s="191">
        <v>1</v>
      </c>
      <c r="I1875" s="192"/>
      <c r="J1875" s="193">
        <f>ROUND(I1875*H1875,2)</f>
        <v>0</v>
      </c>
      <c r="K1875" s="189" t="s">
        <v>356</v>
      </c>
      <c r="L1875" s="194"/>
      <c r="M1875" s="195" t="s">
        <v>1</v>
      </c>
      <c r="N1875" s="196" t="s">
        <v>41</v>
      </c>
      <c r="P1875" s="147">
        <f>O1875*H1875</f>
        <v>0</v>
      </c>
      <c r="Q1875" s="147">
        <v>4.2500000000000003E-2</v>
      </c>
      <c r="R1875" s="147">
        <f>Q1875*H1875</f>
        <v>4.2500000000000003E-2</v>
      </c>
      <c r="S1875" s="147">
        <v>0</v>
      </c>
      <c r="T1875" s="148">
        <f>S1875*H1875</f>
        <v>0</v>
      </c>
      <c r="AR1875" s="149" t="s">
        <v>695</v>
      </c>
      <c r="AT1875" s="149" t="s">
        <v>1347</v>
      </c>
      <c r="AU1875" s="149" t="s">
        <v>86</v>
      </c>
      <c r="AY1875" s="17" t="s">
        <v>350</v>
      </c>
      <c r="BE1875" s="150">
        <f>IF(N1875="základní",J1875,0)</f>
        <v>0</v>
      </c>
      <c r="BF1875" s="150">
        <f>IF(N1875="snížená",J1875,0)</f>
        <v>0</v>
      </c>
      <c r="BG1875" s="150">
        <f>IF(N1875="zákl. přenesená",J1875,0)</f>
        <v>0</v>
      </c>
      <c r="BH1875" s="150">
        <f>IF(N1875="sníž. přenesená",J1875,0)</f>
        <v>0</v>
      </c>
      <c r="BI1875" s="150">
        <f>IF(N1875="nulová",J1875,0)</f>
        <v>0</v>
      </c>
      <c r="BJ1875" s="17" t="s">
        <v>84</v>
      </c>
      <c r="BK1875" s="150">
        <f>ROUND(I1875*H1875,2)</f>
        <v>0</v>
      </c>
      <c r="BL1875" s="17" t="s">
        <v>530</v>
      </c>
      <c r="BM1875" s="149" t="s">
        <v>3191</v>
      </c>
    </row>
    <row r="1876" spans="2:65" s="1" customFormat="1" ht="19.2">
      <c r="B1876" s="32"/>
      <c r="D1876" s="151" t="s">
        <v>359</v>
      </c>
      <c r="F1876" s="152" t="s">
        <v>3190</v>
      </c>
      <c r="I1876" s="153"/>
      <c r="L1876" s="32"/>
      <c r="M1876" s="154"/>
      <c r="T1876" s="56"/>
      <c r="AT1876" s="17" t="s">
        <v>359</v>
      </c>
      <c r="AU1876" s="17" t="s">
        <v>86</v>
      </c>
    </row>
    <row r="1877" spans="2:65" s="12" customFormat="1" ht="10.199999999999999">
      <c r="B1877" s="155"/>
      <c r="D1877" s="151" t="s">
        <v>361</v>
      </c>
      <c r="E1877" s="156" t="s">
        <v>1</v>
      </c>
      <c r="F1877" s="157" t="s">
        <v>3187</v>
      </c>
      <c r="H1877" s="158">
        <v>1</v>
      </c>
      <c r="I1877" s="159"/>
      <c r="L1877" s="155"/>
      <c r="M1877" s="160"/>
      <c r="T1877" s="161"/>
      <c r="AT1877" s="156" t="s">
        <v>361</v>
      </c>
      <c r="AU1877" s="156" t="s">
        <v>86</v>
      </c>
      <c r="AV1877" s="12" t="s">
        <v>86</v>
      </c>
      <c r="AW1877" s="12" t="s">
        <v>32</v>
      </c>
      <c r="AX1877" s="12" t="s">
        <v>84</v>
      </c>
      <c r="AY1877" s="156" t="s">
        <v>350</v>
      </c>
    </row>
    <row r="1878" spans="2:65" s="1" customFormat="1" ht="33" customHeight="1">
      <c r="B1878" s="32"/>
      <c r="C1878" s="138" t="s">
        <v>3192</v>
      </c>
      <c r="D1878" s="138" t="s">
        <v>352</v>
      </c>
      <c r="E1878" s="139" t="s">
        <v>3193</v>
      </c>
      <c r="F1878" s="140" t="s">
        <v>3194</v>
      </c>
      <c r="G1878" s="141" t="s">
        <v>496</v>
      </c>
      <c r="H1878" s="142">
        <v>1</v>
      </c>
      <c r="I1878" s="143"/>
      <c r="J1878" s="144">
        <f>ROUND(I1878*H1878,2)</f>
        <v>0</v>
      </c>
      <c r="K1878" s="140" t="s">
        <v>356</v>
      </c>
      <c r="L1878" s="32"/>
      <c r="M1878" s="145" t="s">
        <v>1</v>
      </c>
      <c r="N1878" s="146" t="s">
        <v>41</v>
      </c>
      <c r="P1878" s="147">
        <f>O1878*H1878</f>
        <v>0</v>
      </c>
      <c r="Q1878" s="147">
        <v>0</v>
      </c>
      <c r="R1878" s="147">
        <f>Q1878*H1878</f>
        <v>0</v>
      </c>
      <c r="S1878" s="147">
        <v>0</v>
      </c>
      <c r="T1878" s="148">
        <f>S1878*H1878</f>
        <v>0</v>
      </c>
      <c r="AR1878" s="149" t="s">
        <v>530</v>
      </c>
      <c r="AT1878" s="149" t="s">
        <v>352</v>
      </c>
      <c r="AU1878" s="149" t="s">
        <v>86</v>
      </c>
      <c r="AY1878" s="17" t="s">
        <v>350</v>
      </c>
      <c r="BE1878" s="150">
        <f>IF(N1878="základní",J1878,0)</f>
        <v>0</v>
      </c>
      <c r="BF1878" s="150">
        <f>IF(N1878="snížená",J1878,0)</f>
        <v>0</v>
      </c>
      <c r="BG1878" s="150">
        <f>IF(N1878="zákl. přenesená",J1878,0)</f>
        <v>0</v>
      </c>
      <c r="BH1878" s="150">
        <f>IF(N1878="sníž. přenesená",J1878,0)</f>
        <v>0</v>
      </c>
      <c r="BI1878" s="150">
        <f>IF(N1878="nulová",J1878,0)</f>
        <v>0</v>
      </c>
      <c r="BJ1878" s="17" t="s">
        <v>84</v>
      </c>
      <c r="BK1878" s="150">
        <f>ROUND(I1878*H1878,2)</f>
        <v>0</v>
      </c>
      <c r="BL1878" s="17" t="s">
        <v>530</v>
      </c>
      <c r="BM1878" s="149" t="s">
        <v>3195</v>
      </c>
    </row>
    <row r="1879" spans="2:65" s="1" customFormat="1" ht="38.4">
      <c r="B1879" s="32"/>
      <c r="D1879" s="151" t="s">
        <v>359</v>
      </c>
      <c r="F1879" s="152" t="s">
        <v>3196</v>
      </c>
      <c r="I1879" s="153"/>
      <c r="L1879" s="32"/>
      <c r="M1879" s="154"/>
      <c r="T1879" s="56"/>
      <c r="AT1879" s="17" t="s">
        <v>359</v>
      </c>
      <c r="AU1879" s="17" t="s">
        <v>86</v>
      </c>
    </row>
    <row r="1880" spans="2:65" s="12" customFormat="1" ht="10.199999999999999">
      <c r="B1880" s="155"/>
      <c r="D1880" s="151" t="s">
        <v>361</v>
      </c>
      <c r="E1880" s="156" t="s">
        <v>1</v>
      </c>
      <c r="F1880" s="157" t="s">
        <v>3197</v>
      </c>
      <c r="H1880" s="158">
        <v>1</v>
      </c>
      <c r="I1880" s="159"/>
      <c r="L1880" s="155"/>
      <c r="M1880" s="160"/>
      <c r="T1880" s="161"/>
      <c r="AT1880" s="156" t="s">
        <v>361</v>
      </c>
      <c r="AU1880" s="156" t="s">
        <v>86</v>
      </c>
      <c r="AV1880" s="12" t="s">
        <v>86</v>
      </c>
      <c r="AW1880" s="12" t="s">
        <v>32</v>
      </c>
      <c r="AX1880" s="12" t="s">
        <v>84</v>
      </c>
      <c r="AY1880" s="156" t="s">
        <v>350</v>
      </c>
    </row>
    <row r="1881" spans="2:65" s="1" customFormat="1" ht="24.15" customHeight="1">
      <c r="B1881" s="32"/>
      <c r="C1881" s="187" t="s">
        <v>3198</v>
      </c>
      <c r="D1881" s="187" t="s">
        <v>1347</v>
      </c>
      <c r="E1881" s="188" t="s">
        <v>3199</v>
      </c>
      <c r="F1881" s="189" t="s">
        <v>3200</v>
      </c>
      <c r="G1881" s="190" t="s">
        <v>496</v>
      </c>
      <c r="H1881" s="191">
        <v>1</v>
      </c>
      <c r="I1881" s="192"/>
      <c r="J1881" s="193">
        <f>ROUND(I1881*H1881,2)</f>
        <v>0</v>
      </c>
      <c r="K1881" s="189" t="s">
        <v>356</v>
      </c>
      <c r="L1881" s="194"/>
      <c r="M1881" s="195" t="s">
        <v>1</v>
      </c>
      <c r="N1881" s="196" t="s">
        <v>41</v>
      </c>
      <c r="P1881" s="147">
        <f>O1881*H1881</f>
        <v>0</v>
      </c>
      <c r="Q1881" s="147">
        <v>8.1000000000000003E-2</v>
      </c>
      <c r="R1881" s="147">
        <f>Q1881*H1881</f>
        <v>8.1000000000000003E-2</v>
      </c>
      <c r="S1881" s="147">
        <v>0</v>
      </c>
      <c r="T1881" s="148">
        <f>S1881*H1881</f>
        <v>0</v>
      </c>
      <c r="AR1881" s="149" t="s">
        <v>695</v>
      </c>
      <c r="AT1881" s="149" t="s">
        <v>1347</v>
      </c>
      <c r="AU1881" s="149" t="s">
        <v>86</v>
      </c>
      <c r="AY1881" s="17" t="s">
        <v>350</v>
      </c>
      <c r="BE1881" s="150">
        <f>IF(N1881="základní",J1881,0)</f>
        <v>0</v>
      </c>
      <c r="BF1881" s="150">
        <f>IF(N1881="snížená",J1881,0)</f>
        <v>0</v>
      </c>
      <c r="BG1881" s="150">
        <f>IF(N1881="zákl. přenesená",J1881,0)</f>
        <v>0</v>
      </c>
      <c r="BH1881" s="150">
        <f>IF(N1881="sníž. přenesená",J1881,0)</f>
        <v>0</v>
      </c>
      <c r="BI1881" s="150">
        <f>IF(N1881="nulová",J1881,0)</f>
        <v>0</v>
      </c>
      <c r="BJ1881" s="17" t="s">
        <v>84</v>
      </c>
      <c r="BK1881" s="150">
        <f>ROUND(I1881*H1881,2)</f>
        <v>0</v>
      </c>
      <c r="BL1881" s="17" t="s">
        <v>530</v>
      </c>
      <c r="BM1881" s="149" t="s">
        <v>3201</v>
      </c>
    </row>
    <row r="1882" spans="2:65" s="1" customFormat="1" ht="19.2">
      <c r="B1882" s="32"/>
      <c r="D1882" s="151" t="s">
        <v>359</v>
      </c>
      <c r="F1882" s="152" t="s">
        <v>3200</v>
      </c>
      <c r="I1882" s="153"/>
      <c r="L1882" s="32"/>
      <c r="M1882" s="154"/>
      <c r="T1882" s="56"/>
      <c r="AT1882" s="17" t="s">
        <v>359</v>
      </c>
      <c r="AU1882" s="17" t="s">
        <v>86</v>
      </c>
    </row>
    <row r="1883" spans="2:65" s="12" customFormat="1" ht="10.199999999999999">
      <c r="B1883" s="155"/>
      <c r="D1883" s="151" t="s">
        <v>361</v>
      </c>
      <c r="E1883" s="156" t="s">
        <v>1</v>
      </c>
      <c r="F1883" s="157" t="s">
        <v>3197</v>
      </c>
      <c r="H1883" s="158">
        <v>1</v>
      </c>
      <c r="I1883" s="159"/>
      <c r="L1883" s="155"/>
      <c r="M1883" s="160"/>
      <c r="T1883" s="161"/>
      <c r="AT1883" s="156" t="s">
        <v>361</v>
      </c>
      <c r="AU1883" s="156" t="s">
        <v>86</v>
      </c>
      <c r="AV1883" s="12" t="s">
        <v>86</v>
      </c>
      <c r="AW1883" s="12" t="s">
        <v>32</v>
      </c>
      <c r="AX1883" s="12" t="s">
        <v>84</v>
      </c>
      <c r="AY1883" s="156" t="s">
        <v>350</v>
      </c>
    </row>
    <row r="1884" spans="2:65" s="1" customFormat="1" ht="24.15" customHeight="1">
      <c r="B1884" s="32"/>
      <c r="C1884" s="138" t="s">
        <v>3202</v>
      </c>
      <c r="D1884" s="138" t="s">
        <v>352</v>
      </c>
      <c r="E1884" s="139" t="s">
        <v>3203</v>
      </c>
      <c r="F1884" s="140" t="s">
        <v>3204</v>
      </c>
      <c r="G1884" s="141" t="s">
        <v>483</v>
      </c>
      <c r="H1884" s="142">
        <v>100.678</v>
      </c>
      <c r="I1884" s="143"/>
      <c r="J1884" s="144">
        <f>ROUND(I1884*H1884,2)</f>
        <v>0</v>
      </c>
      <c r="K1884" s="140" t="s">
        <v>356</v>
      </c>
      <c r="L1884" s="32"/>
      <c r="M1884" s="145" t="s">
        <v>1</v>
      </c>
      <c r="N1884" s="146" t="s">
        <v>41</v>
      </c>
      <c r="P1884" s="147">
        <f>O1884*H1884</f>
        <v>0</v>
      </c>
      <c r="Q1884" s="147">
        <v>0</v>
      </c>
      <c r="R1884" s="147">
        <f>Q1884*H1884</f>
        <v>0</v>
      </c>
      <c r="S1884" s="147">
        <v>0</v>
      </c>
      <c r="T1884" s="148">
        <f>S1884*H1884</f>
        <v>0</v>
      </c>
      <c r="AR1884" s="149" t="s">
        <v>530</v>
      </c>
      <c r="AT1884" s="149" t="s">
        <v>352</v>
      </c>
      <c r="AU1884" s="149" t="s">
        <v>86</v>
      </c>
      <c r="AY1884" s="17" t="s">
        <v>350</v>
      </c>
      <c r="BE1884" s="150">
        <f>IF(N1884="základní",J1884,0)</f>
        <v>0</v>
      </c>
      <c r="BF1884" s="150">
        <f>IF(N1884="snížená",J1884,0)</f>
        <v>0</v>
      </c>
      <c r="BG1884" s="150">
        <f>IF(N1884="zákl. přenesená",J1884,0)</f>
        <v>0</v>
      </c>
      <c r="BH1884" s="150">
        <f>IF(N1884="sníž. přenesená",J1884,0)</f>
        <v>0</v>
      </c>
      <c r="BI1884" s="150">
        <f>IF(N1884="nulová",J1884,0)</f>
        <v>0</v>
      </c>
      <c r="BJ1884" s="17" t="s">
        <v>84</v>
      </c>
      <c r="BK1884" s="150">
        <f>ROUND(I1884*H1884,2)</f>
        <v>0</v>
      </c>
      <c r="BL1884" s="17" t="s">
        <v>530</v>
      </c>
      <c r="BM1884" s="149" t="s">
        <v>3205</v>
      </c>
    </row>
    <row r="1885" spans="2:65" s="1" customFormat="1" ht="48">
      <c r="B1885" s="32"/>
      <c r="D1885" s="151" t="s">
        <v>359</v>
      </c>
      <c r="F1885" s="152" t="s">
        <v>3206</v>
      </c>
      <c r="I1885" s="153"/>
      <c r="L1885" s="32"/>
      <c r="M1885" s="154"/>
      <c r="T1885" s="56"/>
      <c r="AT1885" s="17" t="s">
        <v>359</v>
      </c>
      <c r="AU1885" s="17" t="s">
        <v>86</v>
      </c>
    </row>
    <row r="1886" spans="2:65" s="11" customFormat="1" ht="22.8" customHeight="1">
      <c r="B1886" s="126"/>
      <c r="D1886" s="127" t="s">
        <v>75</v>
      </c>
      <c r="E1886" s="136" t="s">
        <v>1021</v>
      </c>
      <c r="F1886" s="136" t="s">
        <v>1022</v>
      </c>
      <c r="I1886" s="129"/>
      <c r="J1886" s="137">
        <f>BK1886</f>
        <v>0</v>
      </c>
      <c r="L1886" s="126"/>
      <c r="M1886" s="131"/>
      <c r="P1886" s="132">
        <f>SUM(P1887:P1953)</f>
        <v>0</v>
      </c>
      <c r="R1886" s="132">
        <f>SUM(R1887:R1953)</f>
        <v>2.5265925500000002</v>
      </c>
      <c r="T1886" s="133">
        <f>SUM(T1887:T1953)</f>
        <v>0</v>
      </c>
      <c r="AR1886" s="127" t="s">
        <v>86</v>
      </c>
      <c r="AT1886" s="134" t="s">
        <v>75</v>
      </c>
      <c r="AU1886" s="134" t="s">
        <v>84</v>
      </c>
      <c r="AY1886" s="127" t="s">
        <v>350</v>
      </c>
      <c r="BK1886" s="135">
        <f>SUM(BK1887:BK1953)</f>
        <v>0</v>
      </c>
    </row>
    <row r="1887" spans="2:65" s="1" customFormat="1" ht="33" customHeight="1">
      <c r="B1887" s="32"/>
      <c r="C1887" s="138" t="s">
        <v>3207</v>
      </c>
      <c r="D1887" s="138" t="s">
        <v>352</v>
      </c>
      <c r="E1887" s="139" t="s">
        <v>3208</v>
      </c>
      <c r="F1887" s="140" t="s">
        <v>3209</v>
      </c>
      <c r="G1887" s="141" t="s">
        <v>355</v>
      </c>
      <c r="H1887" s="142">
        <v>32.450000000000003</v>
      </c>
      <c r="I1887" s="143"/>
      <c r="J1887" s="144">
        <f>ROUND(I1887*H1887,2)</f>
        <v>0</v>
      </c>
      <c r="K1887" s="140" t="s">
        <v>356</v>
      </c>
      <c r="L1887" s="32"/>
      <c r="M1887" s="145" t="s">
        <v>1</v>
      </c>
      <c r="N1887" s="146" t="s">
        <v>41</v>
      </c>
      <c r="P1887" s="147">
        <f>O1887*H1887</f>
        <v>0</v>
      </c>
      <c r="Q1887" s="147">
        <v>5.8900000000000003E-3</v>
      </c>
      <c r="R1887" s="147">
        <f>Q1887*H1887</f>
        <v>0.19113050000000004</v>
      </c>
      <c r="S1887" s="147">
        <v>0</v>
      </c>
      <c r="T1887" s="148">
        <f>S1887*H1887</f>
        <v>0</v>
      </c>
      <c r="AR1887" s="149" t="s">
        <v>530</v>
      </c>
      <c r="AT1887" s="149" t="s">
        <v>352</v>
      </c>
      <c r="AU1887" s="149" t="s">
        <v>86</v>
      </c>
      <c r="AY1887" s="17" t="s">
        <v>350</v>
      </c>
      <c r="BE1887" s="150">
        <f>IF(N1887="základní",J1887,0)</f>
        <v>0</v>
      </c>
      <c r="BF1887" s="150">
        <f>IF(N1887="snížená",J1887,0)</f>
        <v>0</v>
      </c>
      <c r="BG1887" s="150">
        <f>IF(N1887="zákl. přenesená",J1887,0)</f>
        <v>0</v>
      </c>
      <c r="BH1887" s="150">
        <f>IF(N1887="sníž. přenesená",J1887,0)</f>
        <v>0</v>
      </c>
      <c r="BI1887" s="150">
        <f>IF(N1887="nulová",J1887,0)</f>
        <v>0</v>
      </c>
      <c r="BJ1887" s="17" t="s">
        <v>84</v>
      </c>
      <c r="BK1887" s="150">
        <f>ROUND(I1887*H1887,2)</f>
        <v>0</v>
      </c>
      <c r="BL1887" s="17" t="s">
        <v>530</v>
      </c>
      <c r="BM1887" s="149" t="s">
        <v>3210</v>
      </c>
    </row>
    <row r="1888" spans="2:65" s="1" customFormat="1" ht="28.8">
      <c r="B1888" s="32"/>
      <c r="D1888" s="151" t="s">
        <v>359</v>
      </c>
      <c r="F1888" s="152" t="s">
        <v>3211</v>
      </c>
      <c r="I1888" s="153"/>
      <c r="L1888" s="32"/>
      <c r="M1888" s="154"/>
      <c r="T1888" s="56"/>
      <c r="AT1888" s="17" t="s">
        <v>359</v>
      </c>
      <c r="AU1888" s="17" t="s">
        <v>86</v>
      </c>
    </row>
    <row r="1889" spans="2:65" s="12" customFormat="1" ht="20.399999999999999">
      <c r="B1889" s="155"/>
      <c r="D1889" s="151" t="s">
        <v>361</v>
      </c>
      <c r="E1889" s="156" t="s">
        <v>310</v>
      </c>
      <c r="F1889" s="157" t="s">
        <v>3212</v>
      </c>
      <c r="H1889" s="158">
        <v>32.450000000000003</v>
      </c>
      <c r="I1889" s="159"/>
      <c r="L1889" s="155"/>
      <c r="M1889" s="160"/>
      <c r="T1889" s="161"/>
      <c r="AT1889" s="156" t="s">
        <v>361</v>
      </c>
      <c r="AU1889" s="156" t="s">
        <v>86</v>
      </c>
      <c r="AV1889" s="12" t="s">
        <v>86</v>
      </c>
      <c r="AW1889" s="12" t="s">
        <v>32</v>
      </c>
      <c r="AX1889" s="12" t="s">
        <v>84</v>
      </c>
      <c r="AY1889" s="156" t="s">
        <v>350</v>
      </c>
    </row>
    <row r="1890" spans="2:65" s="1" customFormat="1" ht="24.15" customHeight="1">
      <c r="B1890" s="32"/>
      <c r="C1890" s="138" t="s">
        <v>3213</v>
      </c>
      <c r="D1890" s="138" t="s">
        <v>352</v>
      </c>
      <c r="E1890" s="139" t="s">
        <v>3214</v>
      </c>
      <c r="F1890" s="140" t="s">
        <v>3215</v>
      </c>
      <c r="G1890" s="141" t="s">
        <v>551</v>
      </c>
      <c r="H1890" s="142">
        <v>67.2</v>
      </c>
      <c r="I1890" s="143"/>
      <c r="J1890" s="144">
        <f>ROUND(I1890*H1890,2)</f>
        <v>0</v>
      </c>
      <c r="K1890" s="140" t="s">
        <v>356</v>
      </c>
      <c r="L1890" s="32"/>
      <c r="M1890" s="145" t="s">
        <v>1</v>
      </c>
      <c r="N1890" s="146" t="s">
        <v>41</v>
      </c>
      <c r="P1890" s="147">
        <f>O1890*H1890</f>
        <v>0</v>
      </c>
      <c r="Q1890" s="147">
        <v>3.96E-3</v>
      </c>
      <c r="R1890" s="147">
        <f>Q1890*H1890</f>
        <v>0.26611200000000002</v>
      </c>
      <c r="S1890" s="147">
        <v>0</v>
      </c>
      <c r="T1890" s="148">
        <f>S1890*H1890</f>
        <v>0</v>
      </c>
      <c r="AR1890" s="149" t="s">
        <v>530</v>
      </c>
      <c r="AT1890" s="149" t="s">
        <v>352</v>
      </c>
      <c r="AU1890" s="149" t="s">
        <v>86</v>
      </c>
      <c r="AY1890" s="17" t="s">
        <v>350</v>
      </c>
      <c r="BE1890" s="150">
        <f>IF(N1890="základní",J1890,0)</f>
        <v>0</v>
      </c>
      <c r="BF1890" s="150">
        <f>IF(N1890="snížená",J1890,0)</f>
        <v>0</v>
      </c>
      <c r="BG1890" s="150">
        <f>IF(N1890="zákl. přenesená",J1890,0)</f>
        <v>0</v>
      </c>
      <c r="BH1890" s="150">
        <f>IF(N1890="sníž. přenesená",J1890,0)</f>
        <v>0</v>
      </c>
      <c r="BI1890" s="150">
        <f>IF(N1890="nulová",J1890,0)</f>
        <v>0</v>
      </c>
      <c r="BJ1890" s="17" t="s">
        <v>84</v>
      </c>
      <c r="BK1890" s="150">
        <f>ROUND(I1890*H1890,2)</f>
        <v>0</v>
      </c>
      <c r="BL1890" s="17" t="s">
        <v>530</v>
      </c>
      <c r="BM1890" s="149" t="s">
        <v>3216</v>
      </c>
    </row>
    <row r="1891" spans="2:65" s="1" customFormat="1" ht="19.2">
      <c r="B1891" s="32"/>
      <c r="D1891" s="151" t="s">
        <v>359</v>
      </c>
      <c r="F1891" s="152" t="s">
        <v>3217</v>
      </c>
      <c r="I1891" s="153"/>
      <c r="L1891" s="32"/>
      <c r="M1891" s="154"/>
      <c r="T1891" s="56"/>
      <c r="AT1891" s="17" t="s">
        <v>359</v>
      </c>
      <c r="AU1891" s="17" t="s">
        <v>86</v>
      </c>
    </row>
    <row r="1892" spans="2:65" s="12" customFormat="1" ht="10.199999999999999">
      <c r="B1892" s="155"/>
      <c r="D1892" s="151" t="s">
        <v>361</v>
      </c>
      <c r="E1892" s="156" t="s">
        <v>1</v>
      </c>
      <c r="F1892" s="157" t="s">
        <v>3218</v>
      </c>
      <c r="H1892" s="158">
        <v>67.2</v>
      </c>
      <c r="I1892" s="159"/>
      <c r="L1892" s="155"/>
      <c r="M1892" s="160"/>
      <c r="T1892" s="161"/>
      <c r="AT1892" s="156" t="s">
        <v>361</v>
      </c>
      <c r="AU1892" s="156" t="s">
        <v>86</v>
      </c>
      <c r="AV1892" s="12" t="s">
        <v>86</v>
      </c>
      <c r="AW1892" s="12" t="s">
        <v>32</v>
      </c>
      <c r="AX1892" s="12" t="s">
        <v>84</v>
      </c>
      <c r="AY1892" s="156" t="s">
        <v>350</v>
      </c>
    </row>
    <row r="1893" spans="2:65" s="1" customFormat="1" ht="24.15" customHeight="1">
      <c r="B1893" s="32"/>
      <c r="C1893" s="138" t="s">
        <v>3219</v>
      </c>
      <c r="D1893" s="138" t="s">
        <v>352</v>
      </c>
      <c r="E1893" s="139" t="s">
        <v>3220</v>
      </c>
      <c r="F1893" s="140" t="s">
        <v>3221</v>
      </c>
      <c r="G1893" s="141" t="s">
        <v>551</v>
      </c>
      <c r="H1893" s="142">
        <v>17</v>
      </c>
      <c r="I1893" s="143"/>
      <c r="J1893" s="144">
        <f>ROUND(I1893*H1893,2)</f>
        <v>0</v>
      </c>
      <c r="K1893" s="140" t="s">
        <v>356</v>
      </c>
      <c r="L1893" s="32"/>
      <c r="M1893" s="145" t="s">
        <v>1</v>
      </c>
      <c r="N1893" s="146" t="s">
        <v>41</v>
      </c>
      <c r="P1893" s="147">
        <f>O1893*H1893</f>
        <v>0</v>
      </c>
      <c r="Q1893" s="147">
        <v>2.9299999999999999E-3</v>
      </c>
      <c r="R1893" s="147">
        <f>Q1893*H1893</f>
        <v>4.981E-2</v>
      </c>
      <c r="S1893" s="147">
        <v>0</v>
      </c>
      <c r="T1893" s="148">
        <f>S1893*H1893</f>
        <v>0</v>
      </c>
      <c r="AR1893" s="149" t="s">
        <v>530</v>
      </c>
      <c r="AT1893" s="149" t="s">
        <v>352</v>
      </c>
      <c r="AU1893" s="149" t="s">
        <v>86</v>
      </c>
      <c r="AY1893" s="17" t="s">
        <v>350</v>
      </c>
      <c r="BE1893" s="150">
        <f>IF(N1893="základní",J1893,0)</f>
        <v>0</v>
      </c>
      <c r="BF1893" s="150">
        <f>IF(N1893="snížená",J1893,0)</f>
        <v>0</v>
      </c>
      <c r="BG1893" s="150">
        <f>IF(N1893="zákl. přenesená",J1893,0)</f>
        <v>0</v>
      </c>
      <c r="BH1893" s="150">
        <f>IF(N1893="sníž. přenesená",J1893,0)</f>
        <v>0</v>
      </c>
      <c r="BI1893" s="150">
        <f>IF(N1893="nulová",J1893,0)</f>
        <v>0</v>
      </c>
      <c r="BJ1893" s="17" t="s">
        <v>84</v>
      </c>
      <c r="BK1893" s="150">
        <f>ROUND(I1893*H1893,2)</f>
        <v>0</v>
      </c>
      <c r="BL1893" s="17" t="s">
        <v>530</v>
      </c>
      <c r="BM1893" s="149" t="s">
        <v>3222</v>
      </c>
    </row>
    <row r="1894" spans="2:65" s="1" customFormat="1" ht="19.2">
      <c r="B1894" s="32"/>
      <c r="D1894" s="151" t="s">
        <v>359</v>
      </c>
      <c r="F1894" s="152" t="s">
        <v>3223</v>
      </c>
      <c r="I1894" s="153"/>
      <c r="L1894" s="32"/>
      <c r="M1894" s="154"/>
      <c r="T1894" s="56"/>
      <c r="AT1894" s="17" t="s">
        <v>359</v>
      </c>
      <c r="AU1894" s="17" t="s">
        <v>86</v>
      </c>
    </row>
    <row r="1895" spans="2:65" s="12" customFormat="1" ht="10.199999999999999">
      <c r="B1895" s="155"/>
      <c r="D1895" s="151" t="s">
        <v>361</v>
      </c>
      <c r="E1895" s="156" t="s">
        <v>1</v>
      </c>
      <c r="F1895" s="157" t="s">
        <v>3224</v>
      </c>
      <c r="H1895" s="158">
        <v>17</v>
      </c>
      <c r="I1895" s="159"/>
      <c r="L1895" s="155"/>
      <c r="M1895" s="160"/>
      <c r="T1895" s="161"/>
      <c r="AT1895" s="156" t="s">
        <v>361</v>
      </c>
      <c r="AU1895" s="156" t="s">
        <v>86</v>
      </c>
      <c r="AV1895" s="12" t="s">
        <v>86</v>
      </c>
      <c r="AW1895" s="12" t="s">
        <v>32</v>
      </c>
      <c r="AX1895" s="12" t="s">
        <v>84</v>
      </c>
      <c r="AY1895" s="156" t="s">
        <v>350</v>
      </c>
    </row>
    <row r="1896" spans="2:65" s="1" customFormat="1" ht="33" customHeight="1">
      <c r="B1896" s="32"/>
      <c r="C1896" s="138" t="s">
        <v>3225</v>
      </c>
      <c r="D1896" s="138" t="s">
        <v>352</v>
      </c>
      <c r="E1896" s="139" t="s">
        <v>3226</v>
      </c>
      <c r="F1896" s="140" t="s">
        <v>3227</v>
      </c>
      <c r="G1896" s="141" t="s">
        <v>551</v>
      </c>
      <c r="H1896" s="142">
        <v>8.4499999999999993</v>
      </c>
      <c r="I1896" s="143"/>
      <c r="J1896" s="144">
        <f>ROUND(I1896*H1896,2)</f>
        <v>0</v>
      </c>
      <c r="K1896" s="140" t="s">
        <v>356</v>
      </c>
      <c r="L1896" s="32"/>
      <c r="M1896" s="145" t="s">
        <v>1</v>
      </c>
      <c r="N1896" s="146" t="s">
        <v>41</v>
      </c>
      <c r="P1896" s="147">
        <f>O1896*H1896</f>
        <v>0</v>
      </c>
      <c r="Q1896" s="147">
        <v>2.4199999999999998E-3</v>
      </c>
      <c r="R1896" s="147">
        <f>Q1896*H1896</f>
        <v>2.0448999999999998E-2</v>
      </c>
      <c r="S1896" s="147">
        <v>0</v>
      </c>
      <c r="T1896" s="148">
        <f>S1896*H1896</f>
        <v>0</v>
      </c>
      <c r="AR1896" s="149" t="s">
        <v>530</v>
      </c>
      <c r="AT1896" s="149" t="s">
        <v>352</v>
      </c>
      <c r="AU1896" s="149" t="s">
        <v>86</v>
      </c>
      <c r="AY1896" s="17" t="s">
        <v>350</v>
      </c>
      <c r="BE1896" s="150">
        <f>IF(N1896="základní",J1896,0)</f>
        <v>0</v>
      </c>
      <c r="BF1896" s="150">
        <f>IF(N1896="snížená",J1896,0)</f>
        <v>0</v>
      </c>
      <c r="BG1896" s="150">
        <f>IF(N1896="zákl. přenesená",J1896,0)</f>
        <v>0</v>
      </c>
      <c r="BH1896" s="150">
        <f>IF(N1896="sníž. přenesená",J1896,0)</f>
        <v>0</v>
      </c>
      <c r="BI1896" s="150">
        <f>IF(N1896="nulová",J1896,0)</f>
        <v>0</v>
      </c>
      <c r="BJ1896" s="17" t="s">
        <v>84</v>
      </c>
      <c r="BK1896" s="150">
        <f>ROUND(I1896*H1896,2)</f>
        <v>0</v>
      </c>
      <c r="BL1896" s="17" t="s">
        <v>530</v>
      </c>
      <c r="BM1896" s="149" t="s">
        <v>3228</v>
      </c>
    </row>
    <row r="1897" spans="2:65" s="1" customFormat="1" ht="28.8">
      <c r="B1897" s="32"/>
      <c r="D1897" s="151" t="s">
        <v>359</v>
      </c>
      <c r="F1897" s="152" t="s">
        <v>3229</v>
      </c>
      <c r="I1897" s="153"/>
      <c r="L1897" s="32"/>
      <c r="M1897" s="154"/>
      <c r="T1897" s="56"/>
      <c r="AT1897" s="17" t="s">
        <v>359</v>
      </c>
      <c r="AU1897" s="17" t="s">
        <v>86</v>
      </c>
    </row>
    <row r="1898" spans="2:65" s="12" customFormat="1" ht="10.199999999999999">
      <c r="B1898" s="155"/>
      <c r="D1898" s="151" t="s">
        <v>361</v>
      </c>
      <c r="E1898" s="156" t="s">
        <v>1</v>
      </c>
      <c r="F1898" s="157" t="s">
        <v>3230</v>
      </c>
      <c r="H1898" s="158">
        <v>8.4499999999999993</v>
      </c>
      <c r="I1898" s="159"/>
      <c r="L1898" s="155"/>
      <c r="M1898" s="160"/>
      <c r="T1898" s="161"/>
      <c r="AT1898" s="156" t="s">
        <v>361</v>
      </c>
      <c r="AU1898" s="156" t="s">
        <v>86</v>
      </c>
      <c r="AV1898" s="12" t="s">
        <v>86</v>
      </c>
      <c r="AW1898" s="12" t="s">
        <v>32</v>
      </c>
      <c r="AX1898" s="12" t="s">
        <v>84</v>
      </c>
      <c r="AY1898" s="156" t="s">
        <v>350</v>
      </c>
    </row>
    <row r="1899" spans="2:65" s="1" customFormat="1" ht="33" customHeight="1">
      <c r="B1899" s="32"/>
      <c r="C1899" s="138" t="s">
        <v>3231</v>
      </c>
      <c r="D1899" s="138" t="s">
        <v>352</v>
      </c>
      <c r="E1899" s="139" t="s">
        <v>3232</v>
      </c>
      <c r="F1899" s="140" t="s">
        <v>3233</v>
      </c>
      <c r="G1899" s="141" t="s">
        <v>551</v>
      </c>
      <c r="H1899" s="142">
        <v>8.4499999999999993</v>
      </c>
      <c r="I1899" s="143"/>
      <c r="J1899" s="144">
        <f>ROUND(I1899*H1899,2)</f>
        <v>0</v>
      </c>
      <c r="K1899" s="140" t="s">
        <v>356</v>
      </c>
      <c r="L1899" s="32"/>
      <c r="M1899" s="145" t="s">
        <v>1</v>
      </c>
      <c r="N1899" s="146" t="s">
        <v>41</v>
      </c>
      <c r="P1899" s="147">
        <f>O1899*H1899</f>
        <v>0</v>
      </c>
      <c r="Q1899" s="147">
        <v>3.0000000000000001E-3</v>
      </c>
      <c r="R1899" s="147">
        <f>Q1899*H1899</f>
        <v>2.5349999999999998E-2</v>
      </c>
      <c r="S1899" s="147">
        <v>0</v>
      </c>
      <c r="T1899" s="148">
        <f>S1899*H1899</f>
        <v>0</v>
      </c>
      <c r="AR1899" s="149" t="s">
        <v>530</v>
      </c>
      <c r="AT1899" s="149" t="s">
        <v>352</v>
      </c>
      <c r="AU1899" s="149" t="s">
        <v>86</v>
      </c>
      <c r="AY1899" s="17" t="s">
        <v>350</v>
      </c>
      <c r="BE1899" s="150">
        <f>IF(N1899="základní",J1899,0)</f>
        <v>0</v>
      </c>
      <c r="BF1899" s="150">
        <f>IF(N1899="snížená",J1899,0)</f>
        <v>0</v>
      </c>
      <c r="BG1899" s="150">
        <f>IF(N1899="zákl. přenesená",J1899,0)</f>
        <v>0</v>
      </c>
      <c r="BH1899" s="150">
        <f>IF(N1899="sníž. přenesená",J1899,0)</f>
        <v>0</v>
      </c>
      <c r="BI1899" s="150">
        <f>IF(N1899="nulová",J1899,0)</f>
        <v>0</v>
      </c>
      <c r="BJ1899" s="17" t="s">
        <v>84</v>
      </c>
      <c r="BK1899" s="150">
        <f>ROUND(I1899*H1899,2)</f>
        <v>0</v>
      </c>
      <c r="BL1899" s="17" t="s">
        <v>530</v>
      </c>
      <c r="BM1899" s="149" t="s">
        <v>3234</v>
      </c>
    </row>
    <row r="1900" spans="2:65" s="1" customFormat="1" ht="28.8">
      <c r="B1900" s="32"/>
      <c r="D1900" s="151" t="s">
        <v>359</v>
      </c>
      <c r="F1900" s="152" t="s">
        <v>3235</v>
      </c>
      <c r="I1900" s="153"/>
      <c r="L1900" s="32"/>
      <c r="M1900" s="154"/>
      <c r="T1900" s="56"/>
      <c r="AT1900" s="17" t="s">
        <v>359</v>
      </c>
      <c r="AU1900" s="17" t="s">
        <v>86</v>
      </c>
    </row>
    <row r="1901" spans="2:65" s="12" customFormat="1" ht="10.199999999999999">
      <c r="B1901" s="155"/>
      <c r="D1901" s="151" t="s">
        <v>361</v>
      </c>
      <c r="E1901" s="156" t="s">
        <v>1</v>
      </c>
      <c r="F1901" s="157" t="s">
        <v>3236</v>
      </c>
      <c r="H1901" s="158">
        <v>8.4499999999999993</v>
      </c>
      <c r="I1901" s="159"/>
      <c r="L1901" s="155"/>
      <c r="M1901" s="160"/>
      <c r="T1901" s="161"/>
      <c r="AT1901" s="156" t="s">
        <v>361</v>
      </c>
      <c r="AU1901" s="156" t="s">
        <v>86</v>
      </c>
      <c r="AV1901" s="12" t="s">
        <v>86</v>
      </c>
      <c r="AW1901" s="12" t="s">
        <v>32</v>
      </c>
      <c r="AX1901" s="12" t="s">
        <v>84</v>
      </c>
      <c r="AY1901" s="156" t="s">
        <v>350</v>
      </c>
    </row>
    <row r="1902" spans="2:65" s="1" customFormat="1" ht="33" customHeight="1">
      <c r="B1902" s="32"/>
      <c r="C1902" s="138" t="s">
        <v>3237</v>
      </c>
      <c r="D1902" s="138" t="s">
        <v>352</v>
      </c>
      <c r="E1902" s="139" t="s">
        <v>3238</v>
      </c>
      <c r="F1902" s="140" t="s">
        <v>3239</v>
      </c>
      <c r="G1902" s="141" t="s">
        <v>551</v>
      </c>
      <c r="H1902" s="142">
        <v>77.84</v>
      </c>
      <c r="I1902" s="143"/>
      <c r="J1902" s="144">
        <f>ROUND(I1902*H1902,2)</f>
        <v>0</v>
      </c>
      <c r="K1902" s="140" t="s">
        <v>356</v>
      </c>
      <c r="L1902" s="32"/>
      <c r="M1902" s="145" t="s">
        <v>1</v>
      </c>
      <c r="N1902" s="146" t="s">
        <v>41</v>
      </c>
      <c r="P1902" s="147">
        <f>O1902*H1902</f>
        <v>0</v>
      </c>
      <c r="Q1902" s="147">
        <v>4.0099999999999997E-3</v>
      </c>
      <c r="R1902" s="147">
        <f>Q1902*H1902</f>
        <v>0.31213839999999998</v>
      </c>
      <c r="S1902" s="147">
        <v>0</v>
      </c>
      <c r="T1902" s="148">
        <f>S1902*H1902</f>
        <v>0</v>
      </c>
      <c r="AR1902" s="149" t="s">
        <v>530</v>
      </c>
      <c r="AT1902" s="149" t="s">
        <v>352</v>
      </c>
      <c r="AU1902" s="149" t="s">
        <v>86</v>
      </c>
      <c r="AY1902" s="17" t="s">
        <v>350</v>
      </c>
      <c r="BE1902" s="150">
        <f>IF(N1902="základní",J1902,0)</f>
        <v>0</v>
      </c>
      <c r="BF1902" s="150">
        <f>IF(N1902="snížená",J1902,0)</f>
        <v>0</v>
      </c>
      <c r="BG1902" s="150">
        <f>IF(N1902="zákl. přenesená",J1902,0)</f>
        <v>0</v>
      </c>
      <c r="BH1902" s="150">
        <f>IF(N1902="sníž. přenesená",J1902,0)</f>
        <v>0</v>
      </c>
      <c r="BI1902" s="150">
        <f>IF(N1902="nulová",J1902,0)</f>
        <v>0</v>
      </c>
      <c r="BJ1902" s="17" t="s">
        <v>84</v>
      </c>
      <c r="BK1902" s="150">
        <f>ROUND(I1902*H1902,2)</f>
        <v>0</v>
      </c>
      <c r="BL1902" s="17" t="s">
        <v>530</v>
      </c>
      <c r="BM1902" s="149" t="s">
        <v>3240</v>
      </c>
    </row>
    <row r="1903" spans="2:65" s="1" customFormat="1" ht="28.8">
      <c r="B1903" s="32"/>
      <c r="D1903" s="151" t="s">
        <v>359</v>
      </c>
      <c r="F1903" s="152" t="s">
        <v>3241</v>
      </c>
      <c r="I1903" s="153"/>
      <c r="L1903" s="32"/>
      <c r="M1903" s="154"/>
      <c r="T1903" s="56"/>
      <c r="AT1903" s="17" t="s">
        <v>359</v>
      </c>
      <c r="AU1903" s="17" t="s">
        <v>86</v>
      </c>
    </row>
    <row r="1904" spans="2:65" s="12" customFormat="1" ht="10.199999999999999">
      <c r="B1904" s="155"/>
      <c r="D1904" s="151" t="s">
        <v>361</v>
      </c>
      <c r="E1904" s="156" t="s">
        <v>1</v>
      </c>
      <c r="F1904" s="157" t="s">
        <v>3242</v>
      </c>
      <c r="H1904" s="158">
        <v>20.8</v>
      </c>
      <c r="I1904" s="159"/>
      <c r="L1904" s="155"/>
      <c r="M1904" s="160"/>
      <c r="T1904" s="161"/>
      <c r="AT1904" s="156" t="s">
        <v>361</v>
      </c>
      <c r="AU1904" s="156" t="s">
        <v>86</v>
      </c>
      <c r="AV1904" s="12" t="s">
        <v>86</v>
      </c>
      <c r="AW1904" s="12" t="s">
        <v>32</v>
      </c>
      <c r="AX1904" s="12" t="s">
        <v>76</v>
      </c>
      <c r="AY1904" s="156" t="s">
        <v>350</v>
      </c>
    </row>
    <row r="1905" spans="2:65" s="12" customFormat="1" ht="10.199999999999999">
      <c r="B1905" s="155"/>
      <c r="D1905" s="151" t="s">
        <v>361</v>
      </c>
      <c r="E1905" s="156" t="s">
        <v>1</v>
      </c>
      <c r="F1905" s="157" t="s">
        <v>3243</v>
      </c>
      <c r="H1905" s="158">
        <v>57.04</v>
      </c>
      <c r="I1905" s="159"/>
      <c r="L1905" s="155"/>
      <c r="M1905" s="160"/>
      <c r="T1905" s="161"/>
      <c r="AT1905" s="156" t="s">
        <v>361</v>
      </c>
      <c r="AU1905" s="156" t="s">
        <v>86</v>
      </c>
      <c r="AV1905" s="12" t="s">
        <v>86</v>
      </c>
      <c r="AW1905" s="12" t="s">
        <v>32</v>
      </c>
      <c r="AX1905" s="12" t="s">
        <v>76</v>
      </c>
      <c r="AY1905" s="156" t="s">
        <v>350</v>
      </c>
    </row>
    <row r="1906" spans="2:65" s="13" customFormat="1" ht="10.199999999999999">
      <c r="B1906" s="162"/>
      <c r="D1906" s="151" t="s">
        <v>361</v>
      </c>
      <c r="E1906" s="163" t="s">
        <v>1</v>
      </c>
      <c r="F1906" s="164" t="s">
        <v>364</v>
      </c>
      <c r="H1906" s="165">
        <v>77.84</v>
      </c>
      <c r="I1906" s="166"/>
      <c r="L1906" s="162"/>
      <c r="M1906" s="167"/>
      <c r="T1906" s="168"/>
      <c r="AT1906" s="163" t="s">
        <v>361</v>
      </c>
      <c r="AU1906" s="163" t="s">
        <v>86</v>
      </c>
      <c r="AV1906" s="13" t="s">
        <v>357</v>
      </c>
      <c r="AW1906" s="13" t="s">
        <v>32</v>
      </c>
      <c r="AX1906" s="13" t="s">
        <v>84</v>
      </c>
      <c r="AY1906" s="163" t="s">
        <v>350</v>
      </c>
    </row>
    <row r="1907" spans="2:65" s="1" customFormat="1" ht="33" customHeight="1">
      <c r="B1907" s="32"/>
      <c r="C1907" s="138" t="s">
        <v>3244</v>
      </c>
      <c r="D1907" s="138" t="s">
        <v>352</v>
      </c>
      <c r="E1907" s="139" t="s">
        <v>3245</v>
      </c>
      <c r="F1907" s="140" t="s">
        <v>3246</v>
      </c>
      <c r="G1907" s="141" t="s">
        <v>551</v>
      </c>
      <c r="H1907" s="142">
        <v>36.299999999999997</v>
      </c>
      <c r="I1907" s="143"/>
      <c r="J1907" s="144">
        <f>ROUND(I1907*H1907,2)</f>
        <v>0</v>
      </c>
      <c r="K1907" s="140" t="s">
        <v>356</v>
      </c>
      <c r="L1907" s="32"/>
      <c r="M1907" s="145" t="s">
        <v>1</v>
      </c>
      <c r="N1907" s="146" t="s">
        <v>41</v>
      </c>
      <c r="P1907" s="147">
        <f>O1907*H1907</f>
        <v>0</v>
      </c>
      <c r="Q1907" s="147">
        <v>4.4799999999999996E-3</v>
      </c>
      <c r="R1907" s="147">
        <f>Q1907*H1907</f>
        <v>0.16262399999999996</v>
      </c>
      <c r="S1907" s="147">
        <v>0</v>
      </c>
      <c r="T1907" s="148">
        <f>S1907*H1907</f>
        <v>0</v>
      </c>
      <c r="AR1907" s="149" t="s">
        <v>530</v>
      </c>
      <c r="AT1907" s="149" t="s">
        <v>352</v>
      </c>
      <c r="AU1907" s="149" t="s">
        <v>86</v>
      </c>
      <c r="AY1907" s="17" t="s">
        <v>350</v>
      </c>
      <c r="BE1907" s="150">
        <f>IF(N1907="základní",J1907,0)</f>
        <v>0</v>
      </c>
      <c r="BF1907" s="150">
        <f>IF(N1907="snížená",J1907,0)</f>
        <v>0</v>
      </c>
      <c r="BG1907" s="150">
        <f>IF(N1907="zákl. přenesená",J1907,0)</f>
        <v>0</v>
      </c>
      <c r="BH1907" s="150">
        <f>IF(N1907="sníž. přenesená",J1907,0)</f>
        <v>0</v>
      </c>
      <c r="BI1907" s="150">
        <f>IF(N1907="nulová",J1907,0)</f>
        <v>0</v>
      </c>
      <c r="BJ1907" s="17" t="s">
        <v>84</v>
      </c>
      <c r="BK1907" s="150">
        <f>ROUND(I1907*H1907,2)</f>
        <v>0</v>
      </c>
      <c r="BL1907" s="17" t="s">
        <v>530</v>
      </c>
      <c r="BM1907" s="149" t="s">
        <v>3247</v>
      </c>
    </row>
    <row r="1908" spans="2:65" s="1" customFormat="1" ht="28.8">
      <c r="B1908" s="32"/>
      <c r="D1908" s="151" t="s">
        <v>359</v>
      </c>
      <c r="F1908" s="152" t="s">
        <v>3248</v>
      </c>
      <c r="I1908" s="153"/>
      <c r="L1908" s="32"/>
      <c r="M1908" s="154"/>
      <c r="T1908" s="56"/>
      <c r="AT1908" s="17" t="s">
        <v>359</v>
      </c>
      <c r="AU1908" s="17" t="s">
        <v>86</v>
      </c>
    </row>
    <row r="1909" spans="2:65" s="12" customFormat="1" ht="10.199999999999999">
      <c r="B1909" s="155"/>
      <c r="D1909" s="151" t="s">
        <v>361</v>
      </c>
      <c r="E1909" s="156" t="s">
        <v>1</v>
      </c>
      <c r="F1909" s="157" t="s">
        <v>3249</v>
      </c>
      <c r="H1909" s="158">
        <v>36.299999999999997</v>
      </c>
      <c r="I1909" s="159"/>
      <c r="L1909" s="155"/>
      <c r="M1909" s="160"/>
      <c r="T1909" s="161"/>
      <c r="AT1909" s="156" t="s">
        <v>361</v>
      </c>
      <c r="AU1909" s="156" t="s">
        <v>86</v>
      </c>
      <c r="AV1909" s="12" t="s">
        <v>86</v>
      </c>
      <c r="AW1909" s="12" t="s">
        <v>32</v>
      </c>
      <c r="AX1909" s="12" t="s">
        <v>84</v>
      </c>
      <c r="AY1909" s="156" t="s">
        <v>350</v>
      </c>
    </row>
    <row r="1910" spans="2:65" s="1" customFormat="1" ht="33" customHeight="1">
      <c r="B1910" s="32"/>
      <c r="C1910" s="138" t="s">
        <v>3250</v>
      </c>
      <c r="D1910" s="138" t="s">
        <v>352</v>
      </c>
      <c r="E1910" s="139" t="s">
        <v>3251</v>
      </c>
      <c r="F1910" s="140" t="s">
        <v>3252</v>
      </c>
      <c r="G1910" s="141" t="s">
        <v>551</v>
      </c>
      <c r="H1910" s="142">
        <v>112.31</v>
      </c>
      <c r="I1910" s="143"/>
      <c r="J1910" s="144">
        <f>ROUND(I1910*H1910,2)</f>
        <v>0</v>
      </c>
      <c r="K1910" s="140" t="s">
        <v>356</v>
      </c>
      <c r="L1910" s="32"/>
      <c r="M1910" s="145" t="s">
        <v>1</v>
      </c>
      <c r="N1910" s="146" t="s">
        <v>41</v>
      </c>
      <c r="P1910" s="147">
        <f>O1910*H1910</f>
        <v>0</v>
      </c>
      <c r="Q1910" s="147">
        <v>9.3999999999999997E-4</v>
      </c>
      <c r="R1910" s="147">
        <f>Q1910*H1910</f>
        <v>0.1055714</v>
      </c>
      <c r="S1910" s="147">
        <v>0</v>
      </c>
      <c r="T1910" s="148">
        <f>S1910*H1910</f>
        <v>0</v>
      </c>
      <c r="AR1910" s="149" t="s">
        <v>530</v>
      </c>
      <c r="AT1910" s="149" t="s">
        <v>352</v>
      </c>
      <c r="AU1910" s="149" t="s">
        <v>86</v>
      </c>
      <c r="AY1910" s="17" t="s">
        <v>350</v>
      </c>
      <c r="BE1910" s="150">
        <f>IF(N1910="základní",J1910,0)</f>
        <v>0</v>
      </c>
      <c r="BF1910" s="150">
        <f>IF(N1910="snížená",J1910,0)</f>
        <v>0</v>
      </c>
      <c r="BG1910" s="150">
        <f>IF(N1910="zákl. přenesená",J1910,0)</f>
        <v>0</v>
      </c>
      <c r="BH1910" s="150">
        <f>IF(N1910="sníž. přenesená",J1910,0)</f>
        <v>0</v>
      </c>
      <c r="BI1910" s="150">
        <f>IF(N1910="nulová",J1910,0)</f>
        <v>0</v>
      </c>
      <c r="BJ1910" s="17" t="s">
        <v>84</v>
      </c>
      <c r="BK1910" s="150">
        <f>ROUND(I1910*H1910,2)</f>
        <v>0</v>
      </c>
      <c r="BL1910" s="17" t="s">
        <v>530</v>
      </c>
      <c r="BM1910" s="149" t="s">
        <v>3253</v>
      </c>
    </row>
    <row r="1911" spans="2:65" s="1" customFormat="1" ht="19.2">
      <c r="B1911" s="32"/>
      <c r="D1911" s="151" t="s">
        <v>359</v>
      </c>
      <c r="F1911" s="152" t="s">
        <v>3254</v>
      </c>
      <c r="I1911" s="153"/>
      <c r="L1911" s="32"/>
      <c r="M1911" s="154"/>
      <c r="T1911" s="56"/>
      <c r="AT1911" s="17" t="s">
        <v>359</v>
      </c>
      <c r="AU1911" s="17" t="s">
        <v>86</v>
      </c>
    </row>
    <row r="1912" spans="2:65" s="12" customFormat="1" ht="10.199999999999999">
      <c r="B1912" s="155"/>
      <c r="D1912" s="151" t="s">
        <v>361</v>
      </c>
      <c r="E1912" s="156" t="s">
        <v>1</v>
      </c>
      <c r="F1912" s="157" t="s">
        <v>3255</v>
      </c>
      <c r="H1912" s="158">
        <v>112.31</v>
      </c>
      <c r="I1912" s="159"/>
      <c r="L1912" s="155"/>
      <c r="M1912" s="160"/>
      <c r="T1912" s="161"/>
      <c r="AT1912" s="156" t="s">
        <v>361</v>
      </c>
      <c r="AU1912" s="156" t="s">
        <v>86</v>
      </c>
      <c r="AV1912" s="12" t="s">
        <v>86</v>
      </c>
      <c r="AW1912" s="12" t="s">
        <v>32</v>
      </c>
      <c r="AX1912" s="12" t="s">
        <v>84</v>
      </c>
      <c r="AY1912" s="156" t="s">
        <v>350</v>
      </c>
    </row>
    <row r="1913" spans="2:65" s="1" customFormat="1" ht="24.15" customHeight="1">
      <c r="B1913" s="32"/>
      <c r="C1913" s="138" t="s">
        <v>3256</v>
      </c>
      <c r="D1913" s="138" t="s">
        <v>352</v>
      </c>
      <c r="E1913" s="139" t="s">
        <v>3257</v>
      </c>
      <c r="F1913" s="140" t="s">
        <v>3258</v>
      </c>
      <c r="G1913" s="141" t="s">
        <v>551</v>
      </c>
      <c r="H1913" s="142">
        <v>41.59</v>
      </c>
      <c r="I1913" s="143"/>
      <c r="J1913" s="144">
        <f>ROUND(I1913*H1913,2)</f>
        <v>0</v>
      </c>
      <c r="K1913" s="140" t="s">
        <v>356</v>
      </c>
      <c r="L1913" s="32"/>
      <c r="M1913" s="145" t="s">
        <v>1</v>
      </c>
      <c r="N1913" s="146" t="s">
        <v>41</v>
      </c>
      <c r="P1913" s="147">
        <f>O1913*H1913</f>
        <v>0</v>
      </c>
      <c r="Q1913" s="147">
        <v>2E-3</v>
      </c>
      <c r="R1913" s="147">
        <f>Q1913*H1913</f>
        <v>8.3180000000000004E-2</v>
      </c>
      <c r="S1913" s="147">
        <v>0</v>
      </c>
      <c r="T1913" s="148">
        <f>S1913*H1913</f>
        <v>0</v>
      </c>
      <c r="AR1913" s="149" t="s">
        <v>530</v>
      </c>
      <c r="AT1913" s="149" t="s">
        <v>352</v>
      </c>
      <c r="AU1913" s="149" t="s">
        <v>86</v>
      </c>
      <c r="AY1913" s="17" t="s">
        <v>350</v>
      </c>
      <c r="BE1913" s="150">
        <f>IF(N1913="základní",J1913,0)</f>
        <v>0</v>
      </c>
      <c r="BF1913" s="150">
        <f>IF(N1913="snížená",J1913,0)</f>
        <v>0</v>
      </c>
      <c r="BG1913" s="150">
        <f>IF(N1913="zákl. přenesená",J1913,0)</f>
        <v>0</v>
      </c>
      <c r="BH1913" s="150">
        <f>IF(N1913="sníž. přenesená",J1913,0)</f>
        <v>0</v>
      </c>
      <c r="BI1913" s="150">
        <f>IF(N1913="nulová",J1913,0)</f>
        <v>0</v>
      </c>
      <c r="BJ1913" s="17" t="s">
        <v>84</v>
      </c>
      <c r="BK1913" s="150">
        <f>ROUND(I1913*H1913,2)</f>
        <v>0</v>
      </c>
      <c r="BL1913" s="17" t="s">
        <v>530</v>
      </c>
      <c r="BM1913" s="149" t="s">
        <v>3259</v>
      </c>
    </row>
    <row r="1914" spans="2:65" s="1" customFormat="1" ht="28.8">
      <c r="B1914" s="32"/>
      <c r="D1914" s="151" t="s">
        <v>359</v>
      </c>
      <c r="F1914" s="152" t="s">
        <v>3260</v>
      </c>
      <c r="I1914" s="153"/>
      <c r="L1914" s="32"/>
      <c r="M1914" s="154"/>
      <c r="T1914" s="56"/>
      <c r="AT1914" s="17" t="s">
        <v>359</v>
      </c>
      <c r="AU1914" s="17" t="s">
        <v>86</v>
      </c>
    </row>
    <row r="1915" spans="2:65" s="12" customFormat="1" ht="10.199999999999999">
      <c r="B1915" s="155"/>
      <c r="D1915" s="151" t="s">
        <v>361</v>
      </c>
      <c r="E1915" s="156" t="s">
        <v>1</v>
      </c>
      <c r="F1915" s="157" t="s">
        <v>3261</v>
      </c>
      <c r="H1915" s="158">
        <v>41.59</v>
      </c>
      <c r="I1915" s="159"/>
      <c r="L1915" s="155"/>
      <c r="M1915" s="160"/>
      <c r="T1915" s="161"/>
      <c r="AT1915" s="156" t="s">
        <v>361</v>
      </c>
      <c r="AU1915" s="156" t="s">
        <v>86</v>
      </c>
      <c r="AV1915" s="12" t="s">
        <v>86</v>
      </c>
      <c r="AW1915" s="12" t="s">
        <v>32</v>
      </c>
      <c r="AX1915" s="12" t="s">
        <v>84</v>
      </c>
      <c r="AY1915" s="156" t="s">
        <v>350</v>
      </c>
    </row>
    <row r="1916" spans="2:65" s="1" customFormat="1" ht="24.15" customHeight="1">
      <c r="B1916" s="32"/>
      <c r="C1916" s="138" t="s">
        <v>3262</v>
      </c>
      <c r="D1916" s="138" t="s">
        <v>352</v>
      </c>
      <c r="E1916" s="139" t="s">
        <v>3263</v>
      </c>
      <c r="F1916" s="140" t="s">
        <v>3264</v>
      </c>
      <c r="G1916" s="141" t="s">
        <v>551</v>
      </c>
      <c r="H1916" s="142">
        <v>79.424999999999997</v>
      </c>
      <c r="I1916" s="143"/>
      <c r="J1916" s="144">
        <f>ROUND(I1916*H1916,2)</f>
        <v>0</v>
      </c>
      <c r="K1916" s="140" t="s">
        <v>356</v>
      </c>
      <c r="L1916" s="32"/>
      <c r="M1916" s="145" t="s">
        <v>1</v>
      </c>
      <c r="N1916" s="146" t="s">
        <v>41</v>
      </c>
      <c r="P1916" s="147">
        <f>O1916*H1916</f>
        <v>0</v>
      </c>
      <c r="Q1916" s="147">
        <v>2.4199999999999998E-3</v>
      </c>
      <c r="R1916" s="147">
        <f>Q1916*H1916</f>
        <v>0.19220849999999998</v>
      </c>
      <c r="S1916" s="147">
        <v>0</v>
      </c>
      <c r="T1916" s="148">
        <f>S1916*H1916</f>
        <v>0</v>
      </c>
      <c r="AR1916" s="149" t="s">
        <v>530</v>
      </c>
      <c r="AT1916" s="149" t="s">
        <v>352</v>
      </c>
      <c r="AU1916" s="149" t="s">
        <v>86</v>
      </c>
      <c r="AY1916" s="17" t="s">
        <v>350</v>
      </c>
      <c r="BE1916" s="150">
        <f>IF(N1916="základní",J1916,0)</f>
        <v>0</v>
      </c>
      <c r="BF1916" s="150">
        <f>IF(N1916="snížená",J1916,0)</f>
        <v>0</v>
      </c>
      <c r="BG1916" s="150">
        <f>IF(N1916="zákl. přenesená",J1916,0)</f>
        <v>0</v>
      </c>
      <c r="BH1916" s="150">
        <f>IF(N1916="sníž. přenesená",J1916,0)</f>
        <v>0</v>
      </c>
      <c r="BI1916" s="150">
        <f>IF(N1916="nulová",J1916,0)</f>
        <v>0</v>
      </c>
      <c r="BJ1916" s="17" t="s">
        <v>84</v>
      </c>
      <c r="BK1916" s="150">
        <f>ROUND(I1916*H1916,2)</f>
        <v>0</v>
      </c>
      <c r="BL1916" s="17" t="s">
        <v>530</v>
      </c>
      <c r="BM1916" s="149" t="s">
        <v>3265</v>
      </c>
    </row>
    <row r="1917" spans="2:65" s="1" customFormat="1" ht="28.8">
      <c r="B1917" s="32"/>
      <c r="D1917" s="151" t="s">
        <v>359</v>
      </c>
      <c r="F1917" s="152" t="s">
        <v>3266</v>
      </c>
      <c r="I1917" s="153"/>
      <c r="L1917" s="32"/>
      <c r="M1917" s="154"/>
      <c r="T1917" s="56"/>
      <c r="AT1917" s="17" t="s">
        <v>359</v>
      </c>
      <c r="AU1917" s="17" t="s">
        <v>86</v>
      </c>
    </row>
    <row r="1918" spans="2:65" s="12" customFormat="1" ht="10.199999999999999">
      <c r="B1918" s="155"/>
      <c r="D1918" s="151" t="s">
        <v>361</v>
      </c>
      <c r="E1918" s="156" t="s">
        <v>1</v>
      </c>
      <c r="F1918" s="157" t="s">
        <v>3267</v>
      </c>
      <c r="H1918" s="158">
        <v>79.424999999999997</v>
      </c>
      <c r="I1918" s="159"/>
      <c r="L1918" s="155"/>
      <c r="M1918" s="160"/>
      <c r="T1918" s="161"/>
      <c r="AT1918" s="156" t="s">
        <v>361</v>
      </c>
      <c r="AU1918" s="156" t="s">
        <v>86</v>
      </c>
      <c r="AV1918" s="12" t="s">
        <v>86</v>
      </c>
      <c r="AW1918" s="12" t="s">
        <v>32</v>
      </c>
      <c r="AX1918" s="12" t="s">
        <v>84</v>
      </c>
      <c r="AY1918" s="156" t="s">
        <v>350</v>
      </c>
    </row>
    <row r="1919" spans="2:65" s="1" customFormat="1" ht="33" customHeight="1">
      <c r="B1919" s="32"/>
      <c r="C1919" s="138" t="s">
        <v>3268</v>
      </c>
      <c r="D1919" s="138" t="s">
        <v>352</v>
      </c>
      <c r="E1919" s="139" t="s">
        <v>3269</v>
      </c>
      <c r="F1919" s="140" t="s">
        <v>3270</v>
      </c>
      <c r="G1919" s="141" t="s">
        <v>551</v>
      </c>
      <c r="H1919" s="142">
        <v>103.07</v>
      </c>
      <c r="I1919" s="143"/>
      <c r="J1919" s="144">
        <f>ROUND(I1919*H1919,2)</f>
        <v>0</v>
      </c>
      <c r="K1919" s="140" t="s">
        <v>356</v>
      </c>
      <c r="L1919" s="32"/>
      <c r="M1919" s="145" t="s">
        <v>1</v>
      </c>
      <c r="N1919" s="146" t="s">
        <v>41</v>
      </c>
      <c r="P1919" s="147">
        <f>O1919*H1919</f>
        <v>0</v>
      </c>
      <c r="Q1919" s="147">
        <v>1.9499999999999999E-3</v>
      </c>
      <c r="R1919" s="147">
        <f>Q1919*H1919</f>
        <v>0.20098649999999998</v>
      </c>
      <c r="S1919" s="147">
        <v>0</v>
      </c>
      <c r="T1919" s="148">
        <f>S1919*H1919</f>
        <v>0</v>
      </c>
      <c r="AR1919" s="149" t="s">
        <v>530</v>
      </c>
      <c r="AT1919" s="149" t="s">
        <v>352</v>
      </c>
      <c r="AU1919" s="149" t="s">
        <v>86</v>
      </c>
      <c r="AY1919" s="17" t="s">
        <v>350</v>
      </c>
      <c r="BE1919" s="150">
        <f>IF(N1919="základní",J1919,0)</f>
        <v>0</v>
      </c>
      <c r="BF1919" s="150">
        <f>IF(N1919="snížená",J1919,0)</f>
        <v>0</v>
      </c>
      <c r="BG1919" s="150">
        <f>IF(N1919="zákl. přenesená",J1919,0)</f>
        <v>0</v>
      </c>
      <c r="BH1919" s="150">
        <f>IF(N1919="sníž. přenesená",J1919,0)</f>
        <v>0</v>
      </c>
      <c r="BI1919" s="150">
        <f>IF(N1919="nulová",J1919,0)</f>
        <v>0</v>
      </c>
      <c r="BJ1919" s="17" t="s">
        <v>84</v>
      </c>
      <c r="BK1919" s="150">
        <f>ROUND(I1919*H1919,2)</f>
        <v>0</v>
      </c>
      <c r="BL1919" s="17" t="s">
        <v>530</v>
      </c>
      <c r="BM1919" s="149" t="s">
        <v>3271</v>
      </c>
    </row>
    <row r="1920" spans="2:65" s="1" customFormat="1" ht="28.8">
      <c r="B1920" s="32"/>
      <c r="D1920" s="151" t="s">
        <v>359</v>
      </c>
      <c r="F1920" s="152" t="s">
        <v>3272</v>
      </c>
      <c r="I1920" s="153"/>
      <c r="L1920" s="32"/>
      <c r="M1920" s="154"/>
      <c r="T1920" s="56"/>
      <c r="AT1920" s="17" t="s">
        <v>359</v>
      </c>
      <c r="AU1920" s="17" t="s">
        <v>86</v>
      </c>
    </row>
    <row r="1921" spans="2:65" s="12" customFormat="1" ht="10.199999999999999">
      <c r="B1921" s="155"/>
      <c r="D1921" s="151" t="s">
        <v>361</v>
      </c>
      <c r="E1921" s="156" t="s">
        <v>1</v>
      </c>
      <c r="F1921" s="157" t="s">
        <v>3273</v>
      </c>
      <c r="H1921" s="158">
        <v>86.54</v>
      </c>
      <c r="I1921" s="159"/>
      <c r="L1921" s="155"/>
      <c r="M1921" s="160"/>
      <c r="T1921" s="161"/>
      <c r="AT1921" s="156" t="s">
        <v>361</v>
      </c>
      <c r="AU1921" s="156" t="s">
        <v>86</v>
      </c>
      <c r="AV1921" s="12" t="s">
        <v>86</v>
      </c>
      <c r="AW1921" s="12" t="s">
        <v>32</v>
      </c>
      <c r="AX1921" s="12" t="s">
        <v>76</v>
      </c>
      <c r="AY1921" s="156" t="s">
        <v>350</v>
      </c>
    </row>
    <row r="1922" spans="2:65" s="12" customFormat="1" ht="10.199999999999999">
      <c r="B1922" s="155"/>
      <c r="D1922" s="151" t="s">
        <v>361</v>
      </c>
      <c r="E1922" s="156" t="s">
        <v>1</v>
      </c>
      <c r="F1922" s="157" t="s">
        <v>3274</v>
      </c>
      <c r="H1922" s="158">
        <v>16.53</v>
      </c>
      <c r="I1922" s="159"/>
      <c r="L1922" s="155"/>
      <c r="M1922" s="160"/>
      <c r="T1922" s="161"/>
      <c r="AT1922" s="156" t="s">
        <v>361</v>
      </c>
      <c r="AU1922" s="156" t="s">
        <v>86</v>
      </c>
      <c r="AV1922" s="12" t="s">
        <v>86</v>
      </c>
      <c r="AW1922" s="12" t="s">
        <v>32</v>
      </c>
      <c r="AX1922" s="12" t="s">
        <v>76</v>
      </c>
      <c r="AY1922" s="156" t="s">
        <v>350</v>
      </c>
    </row>
    <row r="1923" spans="2:65" s="13" customFormat="1" ht="10.199999999999999">
      <c r="B1923" s="162"/>
      <c r="D1923" s="151" t="s">
        <v>361</v>
      </c>
      <c r="E1923" s="163" t="s">
        <v>1</v>
      </c>
      <c r="F1923" s="164" t="s">
        <v>364</v>
      </c>
      <c r="H1923" s="165">
        <v>103.07</v>
      </c>
      <c r="I1923" s="166"/>
      <c r="L1923" s="162"/>
      <c r="M1923" s="167"/>
      <c r="T1923" s="168"/>
      <c r="AT1923" s="163" t="s">
        <v>361</v>
      </c>
      <c r="AU1923" s="163" t="s">
        <v>86</v>
      </c>
      <c r="AV1923" s="13" t="s">
        <v>357</v>
      </c>
      <c r="AW1923" s="13" t="s">
        <v>32</v>
      </c>
      <c r="AX1923" s="13" t="s">
        <v>84</v>
      </c>
      <c r="AY1923" s="163" t="s">
        <v>350</v>
      </c>
    </row>
    <row r="1924" spans="2:65" s="1" customFormat="1" ht="33" customHeight="1">
      <c r="B1924" s="32"/>
      <c r="C1924" s="138" t="s">
        <v>3275</v>
      </c>
      <c r="D1924" s="138" t="s">
        <v>352</v>
      </c>
      <c r="E1924" s="139" t="s">
        <v>3276</v>
      </c>
      <c r="F1924" s="140" t="s">
        <v>3277</v>
      </c>
      <c r="G1924" s="141" t="s">
        <v>551</v>
      </c>
      <c r="H1924" s="142">
        <v>2.9</v>
      </c>
      <c r="I1924" s="143"/>
      <c r="J1924" s="144">
        <f>ROUND(I1924*H1924,2)</f>
        <v>0</v>
      </c>
      <c r="K1924" s="140" t="s">
        <v>356</v>
      </c>
      <c r="L1924" s="32"/>
      <c r="M1924" s="145" t="s">
        <v>1</v>
      </c>
      <c r="N1924" s="146" t="s">
        <v>41</v>
      </c>
      <c r="P1924" s="147">
        <f>O1924*H1924</f>
        <v>0</v>
      </c>
      <c r="Q1924" s="147">
        <v>2.9399999999999999E-3</v>
      </c>
      <c r="R1924" s="147">
        <f>Q1924*H1924</f>
        <v>8.5259999999999989E-3</v>
      </c>
      <c r="S1924" s="147">
        <v>0</v>
      </c>
      <c r="T1924" s="148">
        <f>S1924*H1924</f>
        <v>0</v>
      </c>
      <c r="AR1924" s="149" t="s">
        <v>530</v>
      </c>
      <c r="AT1924" s="149" t="s">
        <v>352</v>
      </c>
      <c r="AU1924" s="149" t="s">
        <v>86</v>
      </c>
      <c r="AY1924" s="17" t="s">
        <v>350</v>
      </c>
      <c r="BE1924" s="150">
        <f>IF(N1924="základní",J1924,0)</f>
        <v>0</v>
      </c>
      <c r="BF1924" s="150">
        <f>IF(N1924="snížená",J1924,0)</f>
        <v>0</v>
      </c>
      <c r="BG1924" s="150">
        <f>IF(N1924="zákl. přenesená",J1924,0)</f>
        <v>0</v>
      </c>
      <c r="BH1924" s="150">
        <f>IF(N1924="sníž. přenesená",J1924,0)</f>
        <v>0</v>
      </c>
      <c r="BI1924" s="150">
        <f>IF(N1924="nulová",J1924,0)</f>
        <v>0</v>
      </c>
      <c r="BJ1924" s="17" t="s">
        <v>84</v>
      </c>
      <c r="BK1924" s="150">
        <f>ROUND(I1924*H1924,2)</f>
        <v>0</v>
      </c>
      <c r="BL1924" s="17" t="s">
        <v>530</v>
      </c>
      <c r="BM1924" s="149" t="s">
        <v>3278</v>
      </c>
    </row>
    <row r="1925" spans="2:65" s="1" customFormat="1" ht="28.8">
      <c r="B1925" s="32"/>
      <c r="D1925" s="151" t="s">
        <v>359</v>
      </c>
      <c r="F1925" s="152" t="s">
        <v>3279</v>
      </c>
      <c r="I1925" s="153"/>
      <c r="L1925" s="32"/>
      <c r="M1925" s="154"/>
      <c r="T1925" s="56"/>
      <c r="AT1925" s="17" t="s">
        <v>359</v>
      </c>
      <c r="AU1925" s="17" t="s">
        <v>86</v>
      </c>
    </row>
    <row r="1926" spans="2:65" s="12" customFormat="1" ht="10.199999999999999">
      <c r="B1926" s="155"/>
      <c r="D1926" s="151" t="s">
        <v>361</v>
      </c>
      <c r="E1926" s="156" t="s">
        <v>1</v>
      </c>
      <c r="F1926" s="157" t="s">
        <v>3280</v>
      </c>
      <c r="H1926" s="158">
        <v>2.9</v>
      </c>
      <c r="I1926" s="159"/>
      <c r="L1926" s="155"/>
      <c r="M1926" s="160"/>
      <c r="T1926" s="161"/>
      <c r="AT1926" s="156" t="s">
        <v>361</v>
      </c>
      <c r="AU1926" s="156" t="s">
        <v>86</v>
      </c>
      <c r="AV1926" s="12" t="s">
        <v>86</v>
      </c>
      <c r="AW1926" s="12" t="s">
        <v>32</v>
      </c>
      <c r="AX1926" s="12" t="s">
        <v>84</v>
      </c>
      <c r="AY1926" s="156" t="s">
        <v>350</v>
      </c>
    </row>
    <row r="1927" spans="2:65" s="1" customFormat="1" ht="33" customHeight="1">
      <c r="B1927" s="32"/>
      <c r="C1927" s="138" t="s">
        <v>3281</v>
      </c>
      <c r="D1927" s="138" t="s">
        <v>352</v>
      </c>
      <c r="E1927" s="139" t="s">
        <v>3282</v>
      </c>
      <c r="F1927" s="140" t="s">
        <v>3283</v>
      </c>
      <c r="G1927" s="141" t="s">
        <v>551</v>
      </c>
      <c r="H1927" s="142">
        <v>45.92</v>
      </c>
      <c r="I1927" s="143"/>
      <c r="J1927" s="144">
        <f>ROUND(I1927*H1927,2)</f>
        <v>0</v>
      </c>
      <c r="K1927" s="140" t="s">
        <v>356</v>
      </c>
      <c r="L1927" s="32"/>
      <c r="M1927" s="145" t="s">
        <v>1</v>
      </c>
      <c r="N1927" s="146" t="s">
        <v>41</v>
      </c>
      <c r="P1927" s="147">
        <f>O1927*H1927</f>
        <v>0</v>
      </c>
      <c r="Q1927" s="147">
        <v>1.9499999999999999E-3</v>
      </c>
      <c r="R1927" s="147">
        <f>Q1927*H1927</f>
        <v>8.9543999999999999E-2</v>
      </c>
      <c r="S1927" s="147">
        <v>0</v>
      </c>
      <c r="T1927" s="148">
        <f>S1927*H1927</f>
        <v>0</v>
      </c>
      <c r="AR1927" s="149" t="s">
        <v>530</v>
      </c>
      <c r="AT1927" s="149" t="s">
        <v>352</v>
      </c>
      <c r="AU1927" s="149" t="s">
        <v>86</v>
      </c>
      <c r="AY1927" s="17" t="s">
        <v>350</v>
      </c>
      <c r="BE1927" s="150">
        <f>IF(N1927="základní",J1927,0)</f>
        <v>0</v>
      </c>
      <c r="BF1927" s="150">
        <f>IF(N1927="snížená",J1927,0)</f>
        <v>0</v>
      </c>
      <c r="BG1927" s="150">
        <f>IF(N1927="zákl. přenesená",J1927,0)</f>
        <v>0</v>
      </c>
      <c r="BH1927" s="150">
        <f>IF(N1927="sníž. přenesená",J1927,0)</f>
        <v>0</v>
      </c>
      <c r="BI1927" s="150">
        <f>IF(N1927="nulová",J1927,0)</f>
        <v>0</v>
      </c>
      <c r="BJ1927" s="17" t="s">
        <v>84</v>
      </c>
      <c r="BK1927" s="150">
        <f>ROUND(I1927*H1927,2)</f>
        <v>0</v>
      </c>
      <c r="BL1927" s="17" t="s">
        <v>530</v>
      </c>
      <c r="BM1927" s="149" t="s">
        <v>3284</v>
      </c>
    </row>
    <row r="1928" spans="2:65" s="1" customFormat="1" ht="28.8">
      <c r="B1928" s="32"/>
      <c r="D1928" s="151" t="s">
        <v>359</v>
      </c>
      <c r="F1928" s="152" t="s">
        <v>3285</v>
      </c>
      <c r="I1928" s="153"/>
      <c r="L1928" s="32"/>
      <c r="M1928" s="154"/>
      <c r="T1928" s="56"/>
      <c r="AT1928" s="17" t="s">
        <v>359</v>
      </c>
      <c r="AU1928" s="17" t="s">
        <v>86</v>
      </c>
    </row>
    <row r="1929" spans="2:65" s="12" customFormat="1" ht="10.199999999999999">
      <c r="B1929" s="155"/>
      <c r="D1929" s="151" t="s">
        <v>361</v>
      </c>
      <c r="E1929" s="156" t="s">
        <v>1</v>
      </c>
      <c r="F1929" s="157" t="s">
        <v>3286</v>
      </c>
      <c r="H1929" s="158">
        <v>33.590000000000003</v>
      </c>
      <c r="I1929" s="159"/>
      <c r="L1929" s="155"/>
      <c r="M1929" s="160"/>
      <c r="T1929" s="161"/>
      <c r="AT1929" s="156" t="s">
        <v>361</v>
      </c>
      <c r="AU1929" s="156" t="s">
        <v>86</v>
      </c>
      <c r="AV1929" s="12" t="s">
        <v>86</v>
      </c>
      <c r="AW1929" s="12" t="s">
        <v>32</v>
      </c>
      <c r="AX1929" s="12" t="s">
        <v>76</v>
      </c>
      <c r="AY1929" s="156" t="s">
        <v>350</v>
      </c>
    </row>
    <row r="1930" spans="2:65" s="12" customFormat="1" ht="10.199999999999999">
      <c r="B1930" s="155"/>
      <c r="D1930" s="151" t="s">
        <v>361</v>
      </c>
      <c r="E1930" s="156" t="s">
        <v>1</v>
      </c>
      <c r="F1930" s="157" t="s">
        <v>3287</v>
      </c>
      <c r="H1930" s="158">
        <v>12.33</v>
      </c>
      <c r="I1930" s="159"/>
      <c r="L1930" s="155"/>
      <c r="M1930" s="160"/>
      <c r="T1930" s="161"/>
      <c r="AT1930" s="156" t="s">
        <v>361</v>
      </c>
      <c r="AU1930" s="156" t="s">
        <v>86</v>
      </c>
      <c r="AV1930" s="12" t="s">
        <v>86</v>
      </c>
      <c r="AW1930" s="12" t="s">
        <v>32</v>
      </c>
      <c r="AX1930" s="12" t="s">
        <v>76</v>
      </c>
      <c r="AY1930" s="156" t="s">
        <v>350</v>
      </c>
    </row>
    <row r="1931" spans="2:65" s="13" customFormat="1" ht="10.199999999999999">
      <c r="B1931" s="162"/>
      <c r="D1931" s="151" t="s">
        <v>361</v>
      </c>
      <c r="E1931" s="163" t="s">
        <v>1</v>
      </c>
      <c r="F1931" s="164" t="s">
        <v>364</v>
      </c>
      <c r="H1931" s="165">
        <v>45.92</v>
      </c>
      <c r="I1931" s="166"/>
      <c r="L1931" s="162"/>
      <c r="M1931" s="167"/>
      <c r="T1931" s="168"/>
      <c r="AT1931" s="163" t="s">
        <v>361</v>
      </c>
      <c r="AU1931" s="163" t="s">
        <v>86</v>
      </c>
      <c r="AV1931" s="13" t="s">
        <v>357</v>
      </c>
      <c r="AW1931" s="13" t="s">
        <v>32</v>
      </c>
      <c r="AX1931" s="13" t="s">
        <v>84</v>
      </c>
      <c r="AY1931" s="163" t="s">
        <v>350</v>
      </c>
    </row>
    <row r="1932" spans="2:65" s="1" customFormat="1" ht="16.5" customHeight="1">
      <c r="B1932" s="32"/>
      <c r="C1932" s="138" t="s">
        <v>3288</v>
      </c>
      <c r="D1932" s="138" t="s">
        <v>352</v>
      </c>
      <c r="E1932" s="139" t="s">
        <v>3289</v>
      </c>
      <c r="F1932" s="140" t="s">
        <v>3290</v>
      </c>
      <c r="G1932" s="141" t="s">
        <v>496</v>
      </c>
      <c r="H1932" s="142">
        <v>4</v>
      </c>
      <c r="I1932" s="143"/>
      <c r="J1932" s="144">
        <f>ROUND(I1932*H1932,2)</f>
        <v>0</v>
      </c>
      <c r="K1932" s="140" t="s">
        <v>356</v>
      </c>
      <c r="L1932" s="32"/>
      <c r="M1932" s="145" t="s">
        <v>1</v>
      </c>
      <c r="N1932" s="146" t="s">
        <v>41</v>
      </c>
      <c r="P1932" s="147">
        <f>O1932*H1932</f>
        <v>0</v>
      </c>
      <c r="Q1932" s="147">
        <v>0</v>
      </c>
      <c r="R1932" s="147">
        <f>Q1932*H1932</f>
        <v>0</v>
      </c>
      <c r="S1932" s="147">
        <v>0</v>
      </c>
      <c r="T1932" s="148">
        <f>S1932*H1932</f>
        <v>0</v>
      </c>
      <c r="AR1932" s="149" t="s">
        <v>530</v>
      </c>
      <c r="AT1932" s="149" t="s">
        <v>352</v>
      </c>
      <c r="AU1932" s="149" t="s">
        <v>86</v>
      </c>
      <c r="AY1932" s="17" t="s">
        <v>350</v>
      </c>
      <c r="BE1932" s="150">
        <f>IF(N1932="základní",J1932,0)</f>
        <v>0</v>
      </c>
      <c r="BF1932" s="150">
        <f>IF(N1932="snížená",J1932,0)</f>
        <v>0</v>
      </c>
      <c r="BG1932" s="150">
        <f>IF(N1932="zákl. přenesená",J1932,0)</f>
        <v>0</v>
      </c>
      <c r="BH1932" s="150">
        <f>IF(N1932="sníž. přenesená",J1932,0)</f>
        <v>0</v>
      </c>
      <c r="BI1932" s="150">
        <f>IF(N1932="nulová",J1932,0)</f>
        <v>0</v>
      </c>
      <c r="BJ1932" s="17" t="s">
        <v>84</v>
      </c>
      <c r="BK1932" s="150">
        <f>ROUND(I1932*H1932,2)</f>
        <v>0</v>
      </c>
      <c r="BL1932" s="17" t="s">
        <v>530</v>
      </c>
      <c r="BM1932" s="149" t="s">
        <v>3291</v>
      </c>
    </row>
    <row r="1933" spans="2:65" s="1" customFormat="1" ht="10.199999999999999">
      <c r="B1933" s="32"/>
      <c r="D1933" s="151" t="s">
        <v>359</v>
      </c>
      <c r="F1933" s="152" t="s">
        <v>3292</v>
      </c>
      <c r="I1933" s="153"/>
      <c r="L1933" s="32"/>
      <c r="M1933" s="154"/>
      <c r="T1933" s="56"/>
      <c r="AT1933" s="17" t="s">
        <v>359</v>
      </c>
      <c r="AU1933" s="17" t="s">
        <v>86</v>
      </c>
    </row>
    <row r="1934" spans="2:65" s="12" customFormat="1" ht="10.199999999999999">
      <c r="B1934" s="155"/>
      <c r="D1934" s="151" t="s">
        <v>361</v>
      </c>
      <c r="E1934" s="156" t="s">
        <v>1</v>
      </c>
      <c r="F1934" s="157" t="s">
        <v>3293</v>
      </c>
      <c r="H1934" s="158">
        <v>4</v>
      </c>
      <c r="I1934" s="159"/>
      <c r="L1934" s="155"/>
      <c r="M1934" s="160"/>
      <c r="T1934" s="161"/>
      <c r="AT1934" s="156" t="s">
        <v>361</v>
      </c>
      <c r="AU1934" s="156" t="s">
        <v>86</v>
      </c>
      <c r="AV1934" s="12" t="s">
        <v>86</v>
      </c>
      <c r="AW1934" s="12" t="s">
        <v>32</v>
      </c>
      <c r="AX1934" s="12" t="s">
        <v>84</v>
      </c>
      <c r="AY1934" s="156" t="s">
        <v>350</v>
      </c>
    </row>
    <row r="1935" spans="2:65" s="1" customFormat="1" ht="16.5" customHeight="1">
      <c r="B1935" s="32"/>
      <c r="C1935" s="187" t="s">
        <v>3294</v>
      </c>
      <c r="D1935" s="187" t="s">
        <v>1347</v>
      </c>
      <c r="E1935" s="188" t="s">
        <v>3295</v>
      </c>
      <c r="F1935" s="189" t="s">
        <v>3296</v>
      </c>
      <c r="G1935" s="190" t="s">
        <v>496</v>
      </c>
      <c r="H1935" s="191">
        <v>4</v>
      </c>
      <c r="I1935" s="192"/>
      <c r="J1935" s="193">
        <f>ROUND(I1935*H1935,2)</f>
        <v>0</v>
      </c>
      <c r="K1935" s="189" t="s">
        <v>356</v>
      </c>
      <c r="L1935" s="194"/>
      <c r="M1935" s="195" t="s">
        <v>1</v>
      </c>
      <c r="N1935" s="196" t="s">
        <v>41</v>
      </c>
      <c r="P1935" s="147">
        <f>O1935*H1935</f>
        <v>0</v>
      </c>
      <c r="Q1935" s="147">
        <v>2.9999999999999997E-4</v>
      </c>
      <c r="R1935" s="147">
        <f>Q1935*H1935</f>
        <v>1.1999999999999999E-3</v>
      </c>
      <c r="S1935" s="147">
        <v>0</v>
      </c>
      <c r="T1935" s="148">
        <f>S1935*H1935</f>
        <v>0</v>
      </c>
      <c r="AR1935" s="149" t="s">
        <v>695</v>
      </c>
      <c r="AT1935" s="149" t="s">
        <v>1347</v>
      </c>
      <c r="AU1935" s="149" t="s">
        <v>86</v>
      </c>
      <c r="AY1935" s="17" t="s">
        <v>350</v>
      </c>
      <c r="BE1935" s="150">
        <f>IF(N1935="základní",J1935,0)</f>
        <v>0</v>
      </c>
      <c r="BF1935" s="150">
        <f>IF(N1935="snížená",J1935,0)</f>
        <v>0</v>
      </c>
      <c r="BG1935" s="150">
        <f>IF(N1935="zákl. přenesená",J1935,0)</f>
        <v>0</v>
      </c>
      <c r="BH1935" s="150">
        <f>IF(N1935="sníž. přenesená",J1935,0)</f>
        <v>0</v>
      </c>
      <c r="BI1935" s="150">
        <f>IF(N1935="nulová",J1935,0)</f>
        <v>0</v>
      </c>
      <c r="BJ1935" s="17" t="s">
        <v>84</v>
      </c>
      <c r="BK1935" s="150">
        <f>ROUND(I1935*H1935,2)</f>
        <v>0</v>
      </c>
      <c r="BL1935" s="17" t="s">
        <v>530</v>
      </c>
      <c r="BM1935" s="149" t="s">
        <v>3297</v>
      </c>
    </row>
    <row r="1936" spans="2:65" s="1" customFormat="1" ht="10.199999999999999">
      <c r="B1936" s="32"/>
      <c r="D1936" s="151" t="s">
        <v>359</v>
      </c>
      <c r="F1936" s="152" t="s">
        <v>3296</v>
      </c>
      <c r="I1936" s="153"/>
      <c r="L1936" s="32"/>
      <c r="M1936" s="154"/>
      <c r="T1936" s="56"/>
      <c r="AT1936" s="17" t="s">
        <v>359</v>
      </c>
      <c r="AU1936" s="17" t="s">
        <v>86</v>
      </c>
    </row>
    <row r="1937" spans="2:65" s="1" customFormat="1" ht="24.15" customHeight="1">
      <c r="B1937" s="32"/>
      <c r="C1937" s="138" t="s">
        <v>3298</v>
      </c>
      <c r="D1937" s="138" t="s">
        <v>352</v>
      </c>
      <c r="E1937" s="139" t="s">
        <v>3299</v>
      </c>
      <c r="F1937" s="140" t="s">
        <v>3300</v>
      </c>
      <c r="G1937" s="141" t="s">
        <v>551</v>
      </c>
      <c r="H1937" s="142">
        <v>156.01499999999999</v>
      </c>
      <c r="I1937" s="143"/>
      <c r="J1937" s="144">
        <f>ROUND(I1937*H1937,2)</f>
        <v>0</v>
      </c>
      <c r="K1937" s="140" t="s">
        <v>356</v>
      </c>
      <c r="L1937" s="32"/>
      <c r="M1937" s="145" t="s">
        <v>1</v>
      </c>
      <c r="N1937" s="146" t="s">
        <v>41</v>
      </c>
      <c r="P1937" s="147">
        <f>O1937*H1937</f>
        <v>0</v>
      </c>
      <c r="Q1937" s="147">
        <v>2.8600000000000001E-3</v>
      </c>
      <c r="R1937" s="147">
        <f>Q1937*H1937</f>
        <v>0.44620289999999996</v>
      </c>
      <c r="S1937" s="147">
        <v>0</v>
      </c>
      <c r="T1937" s="148">
        <f>S1937*H1937</f>
        <v>0</v>
      </c>
      <c r="AR1937" s="149" t="s">
        <v>530</v>
      </c>
      <c r="AT1937" s="149" t="s">
        <v>352</v>
      </c>
      <c r="AU1937" s="149" t="s">
        <v>86</v>
      </c>
      <c r="AY1937" s="17" t="s">
        <v>350</v>
      </c>
      <c r="BE1937" s="150">
        <f>IF(N1937="základní",J1937,0)</f>
        <v>0</v>
      </c>
      <c r="BF1937" s="150">
        <f>IF(N1937="snížená",J1937,0)</f>
        <v>0</v>
      </c>
      <c r="BG1937" s="150">
        <f>IF(N1937="zákl. přenesená",J1937,0)</f>
        <v>0</v>
      </c>
      <c r="BH1937" s="150">
        <f>IF(N1937="sníž. přenesená",J1937,0)</f>
        <v>0</v>
      </c>
      <c r="BI1937" s="150">
        <f>IF(N1937="nulová",J1937,0)</f>
        <v>0</v>
      </c>
      <c r="BJ1937" s="17" t="s">
        <v>84</v>
      </c>
      <c r="BK1937" s="150">
        <f>ROUND(I1937*H1937,2)</f>
        <v>0</v>
      </c>
      <c r="BL1937" s="17" t="s">
        <v>530</v>
      </c>
      <c r="BM1937" s="149" t="s">
        <v>3301</v>
      </c>
    </row>
    <row r="1938" spans="2:65" s="1" customFormat="1" ht="19.2">
      <c r="B1938" s="32"/>
      <c r="D1938" s="151" t="s">
        <v>359</v>
      </c>
      <c r="F1938" s="152" t="s">
        <v>3302</v>
      </c>
      <c r="I1938" s="153"/>
      <c r="L1938" s="32"/>
      <c r="M1938" s="154"/>
      <c r="T1938" s="56"/>
      <c r="AT1938" s="17" t="s">
        <v>359</v>
      </c>
      <c r="AU1938" s="17" t="s">
        <v>86</v>
      </c>
    </row>
    <row r="1939" spans="2:65" s="12" customFormat="1" ht="10.199999999999999">
      <c r="B1939" s="155"/>
      <c r="D1939" s="151" t="s">
        <v>361</v>
      </c>
      <c r="E1939" s="156" t="s">
        <v>1</v>
      </c>
      <c r="F1939" s="157" t="s">
        <v>3303</v>
      </c>
      <c r="H1939" s="158">
        <v>156.01499999999999</v>
      </c>
      <c r="I1939" s="159"/>
      <c r="L1939" s="155"/>
      <c r="M1939" s="160"/>
      <c r="T1939" s="161"/>
      <c r="AT1939" s="156" t="s">
        <v>361</v>
      </c>
      <c r="AU1939" s="156" t="s">
        <v>86</v>
      </c>
      <c r="AV1939" s="12" t="s">
        <v>86</v>
      </c>
      <c r="AW1939" s="12" t="s">
        <v>32</v>
      </c>
      <c r="AX1939" s="12" t="s">
        <v>84</v>
      </c>
      <c r="AY1939" s="156" t="s">
        <v>350</v>
      </c>
    </row>
    <row r="1940" spans="2:65" s="1" customFormat="1" ht="24.15" customHeight="1">
      <c r="B1940" s="32"/>
      <c r="C1940" s="138" t="s">
        <v>3304</v>
      </c>
      <c r="D1940" s="138" t="s">
        <v>352</v>
      </c>
      <c r="E1940" s="139" t="s">
        <v>3305</v>
      </c>
      <c r="F1940" s="140" t="s">
        <v>3306</v>
      </c>
      <c r="G1940" s="141" t="s">
        <v>496</v>
      </c>
      <c r="H1940" s="142">
        <v>4</v>
      </c>
      <c r="I1940" s="143"/>
      <c r="J1940" s="144">
        <f>ROUND(I1940*H1940,2)</f>
        <v>0</v>
      </c>
      <c r="K1940" s="140" t="s">
        <v>356</v>
      </c>
      <c r="L1940" s="32"/>
      <c r="M1940" s="145" t="s">
        <v>1</v>
      </c>
      <c r="N1940" s="146" t="s">
        <v>41</v>
      </c>
      <c r="P1940" s="147">
        <f>O1940*H1940</f>
        <v>0</v>
      </c>
      <c r="Q1940" s="147">
        <v>4.6999999999999999E-4</v>
      </c>
      <c r="R1940" s="147">
        <f>Q1940*H1940</f>
        <v>1.8799999999999999E-3</v>
      </c>
      <c r="S1940" s="147">
        <v>0</v>
      </c>
      <c r="T1940" s="148">
        <f>S1940*H1940</f>
        <v>0</v>
      </c>
      <c r="AR1940" s="149" t="s">
        <v>530</v>
      </c>
      <c r="AT1940" s="149" t="s">
        <v>352</v>
      </c>
      <c r="AU1940" s="149" t="s">
        <v>86</v>
      </c>
      <c r="AY1940" s="17" t="s">
        <v>350</v>
      </c>
      <c r="BE1940" s="150">
        <f>IF(N1940="základní",J1940,0)</f>
        <v>0</v>
      </c>
      <c r="BF1940" s="150">
        <f>IF(N1940="snížená",J1940,0)</f>
        <v>0</v>
      </c>
      <c r="BG1940" s="150">
        <f>IF(N1940="zákl. přenesená",J1940,0)</f>
        <v>0</v>
      </c>
      <c r="BH1940" s="150">
        <f>IF(N1940="sníž. přenesená",J1940,0)</f>
        <v>0</v>
      </c>
      <c r="BI1940" s="150">
        <f>IF(N1940="nulová",J1940,0)</f>
        <v>0</v>
      </c>
      <c r="BJ1940" s="17" t="s">
        <v>84</v>
      </c>
      <c r="BK1940" s="150">
        <f>ROUND(I1940*H1940,2)</f>
        <v>0</v>
      </c>
      <c r="BL1940" s="17" t="s">
        <v>530</v>
      </c>
      <c r="BM1940" s="149" t="s">
        <v>3307</v>
      </c>
    </row>
    <row r="1941" spans="2:65" s="1" customFormat="1" ht="28.8">
      <c r="B1941" s="32"/>
      <c r="D1941" s="151" t="s">
        <v>359</v>
      </c>
      <c r="F1941" s="152" t="s">
        <v>3308</v>
      </c>
      <c r="I1941" s="153"/>
      <c r="L1941" s="32"/>
      <c r="M1941" s="154"/>
      <c r="T1941" s="56"/>
      <c r="AT1941" s="17" t="s">
        <v>359</v>
      </c>
      <c r="AU1941" s="17" t="s">
        <v>86</v>
      </c>
    </row>
    <row r="1942" spans="2:65" s="12" customFormat="1" ht="10.199999999999999">
      <c r="B1942" s="155"/>
      <c r="D1942" s="151" t="s">
        <v>361</v>
      </c>
      <c r="E1942" s="156" t="s">
        <v>1</v>
      </c>
      <c r="F1942" s="157" t="s">
        <v>3309</v>
      </c>
      <c r="H1942" s="158">
        <v>4</v>
      </c>
      <c r="I1942" s="159"/>
      <c r="L1942" s="155"/>
      <c r="M1942" s="160"/>
      <c r="T1942" s="161"/>
      <c r="AT1942" s="156" t="s">
        <v>361</v>
      </c>
      <c r="AU1942" s="156" t="s">
        <v>86</v>
      </c>
      <c r="AV1942" s="12" t="s">
        <v>86</v>
      </c>
      <c r="AW1942" s="12" t="s">
        <v>32</v>
      </c>
      <c r="AX1942" s="12" t="s">
        <v>84</v>
      </c>
      <c r="AY1942" s="156" t="s">
        <v>350</v>
      </c>
    </row>
    <row r="1943" spans="2:65" s="1" customFormat="1" ht="24.15" customHeight="1">
      <c r="B1943" s="32"/>
      <c r="C1943" s="138" t="s">
        <v>3310</v>
      </c>
      <c r="D1943" s="138" t="s">
        <v>352</v>
      </c>
      <c r="E1943" s="139" t="s">
        <v>3311</v>
      </c>
      <c r="F1943" s="140" t="s">
        <v>3312</v>
      </c>
      <c r="G1943" s="141" t="s">
        <v>496</v>
      </c>
      <c r="H1943" s="142">
        <v>14</v>
      </c>
      <c r="I1943" s="143"/>
      <c r="J1943" s="144">
        <f>ROUND(I1943*H1943,2)</f>
        <v>0</v>
      </c>
      <c r="K1943" s="140" t="s">
        <v>356</v>
      </c>
      <c r="L1943" s="32"/>
      <c r="M1943" s="145" t="s">
        <v>1</v>
      </c>
      <c r="N1943" s="146" t="s">
        <v>41</v>
      </c>
      <c r="P1943" s="147">
        <f>O1943*H1943</f>
        <v>0</v>
      </c>
      <c r="Q1943" s="147">
        <v>6.4000000000000005E-4</v>
      </c>
      <c r="R1943" s="147">
        <f>Q1943*H1943</f>
        <v>8.9600000000000009E-3</v>
      </c>
      <c r="S1943" s="147">
        <v>0</v>
      </c>
      <c r="T1943" s="148">
        <f>S1943*H1943</f>
        <v>0</v>
      </c>
      <c r="AR1943" s="149" t="s">
        <v>530</v>
      </c>
      <c r="AT1943" s="149" t="s">
        <v>352</v>
      </c>
      <c r="AU1943" s="149" t="s">
        <v>86</v>
      </c>
      <c r="AY1943" s="17" t="s">
        <v>350</v>
      </c>
      <c r="BE1943" s="150">
        <f>IF(N1943="základní",J1943,0)</f>
        <v>0</v>
      </c>
      <c r="BF1943" s="150">
        <f>IF(N1943="snížená",J1943,0)</f>
        <v>0</v>
      </c>
      <c r="BG1943" s="150">
        <f>IF(N1943="zákl. přenesená",J1943,0)</f>
        <v>0</v>
      </c>
      <c r="BH1943" s="150">
        <f>IF(N1943="sníž. přenesená",J1943,0)</f>
        <v>0</v>
      </c>
      <c r="BI1943" s="150">
        <f>IF(N1943="nulová",J1943,0)</f>
        <v>0</v>
      </c>
      <c r="BJ1943" s="17" t="s">
        <v>84</v>
      </c>
      <c r="BK1943" s="150">
        <f>ROUND(I1943*H1943,2)</f>
        <v>0</v>
      </c>
      <c r="BL1943" s="17" t="s">
        <v>530</v>
      </c>
      <c r="BM1943" s="149" t="s">
        <v>3313</v>
      </c>
    </row>
    <row r="1944" spans="2:65" s="1" customFormat="1" ht="28.8">
      <c r="B1944" s="32"/>
      <c r="D1944" s="151" t="s">
        <v>359</v>
      </c>
      <c r="F1944" s="152" t="s">
        <v>3314</v>
      </c>
      <c r="I1944" s="153"/>
      <c r="L1944" s="32"/>
      <c r="M1944" s="154"/>
      <c r="T1944" s="56"/>
      <c r="AT1944" s="17" t="s">
        <v>359</v>
      </c>
      <c r="AU1944" s="17" t="s">
        <v>86</v>
      </c>
    </row>
    <row r="1945" spans="2:65" s="12" customFormat="1" ht="10.199999999999999">
      <c r="B1945" s="155"/>
      <c r="D1945" s="151" t="s">
        <v>361</v>
      </c>
      <c r="E1945" s="156" t="s">
        <v>1</v>
      </c>
      <c r="F1945" s="157" t="s">
        <v>3315</v>
      </c>
      <c r="H1945" s="158">
        <v>14</v>
      </c>
      <c r="I1945" s="159"/>
      <c r="L1945" s="155"/>
      <c r="M1945" s="160"/>
      <c r="T1945" s="161"/>
      <c r="AT1945" s="156" t="s">
        <v>361</v>
      </c>
      <c r="AU1945" s="156" t="s">
        <v>86</v>
      </c>
      <c r="AV1945" s="12" t="s">
        <v>86</v>
      </c>
      <c r="AW1945" s="12" t="s">
        <v>32</v>
      </c>
      <c r="AX1945" s="12" t="s">
        <v>84</v>
      </c>
      <c r="AY1945" s="156" t="s">
        <v>350</v>
      </c>
    </row>
    <row r="1946" spans="2:65" s="1" customFormat="1" ht="24.15" customHeight="1">
      <c r="B1946" s="32"/>
      <c r="C1946" s="138" t="s">
        <v>3316</v>
      </c>
      <c r="D1946" s="138" t="s">
        <v>352</v>
      </c>
      <c r="E1946" s="139" t="s">
        <v>3317</v>
      </c>
      <c r="F1946" s="140" t="s">
        <v>3318</v>
      </c>
      <c r="G1946" s="141" t="s">
        <v>551</v>
      </c>
      <c r="H1946" s="142">
        <v>1.76</v>
      </c>
      <c r="I1946" s="143"/>
      <c r="J1946" s="144">
        <f>ROUND(I1946*H1946,2)</f>
        <v>0</v>
      </c>
      <c r="K1946" s="140" t="s">
        <v>356</v>
      </c>
      <c r="L1946" s="32"/>
      <c r="M1946" s="145" t="s">
        <v>1</v>
      </c>
      <c r="N1946" s="146" t="s">
        <v>41</v>
      </c>
      <c r="P1946" s="147">
        <f>O1946*H1946</f>
        <v>0</v>
      </c>
      <c r="Q1946" s="147">
        <v>1.7099999999999999E-3</v>
      </c>
      <c r="R1946" s="147">
        <f>Q1946*H1946</f>
        <v>3.0095999999999999E-3</v>
      </c>
      <c r="S1946" s="147">
        <v>0</v>
      </c>
      <c r="T1946" s="148">
        <f>S1946*H1946</f>
        <v>0</v>
      </c>
      <c r="AR1946" s="149" t="s">
        <v>530</v>
      </c>
      <c r="AT1946" s="149" t="s">
        <v>352</v>
      </c>
      <c r="AU1946" s="149" t="s">
        <v>86</v>
      </c>
      <c r="AY1946" s="17" t="s">
        <v>350</v>
      </c>
      <c r="BE1946" s="150">
        <f>IF(N1946="základní",J1946,0)</f>
        <v>0</v>
      </c>
      <c r="BF1946" s="150">
        <f>IF(N1946="snížená",J1946,0)</f>
        <v>0</v>
      </c>
      <c r="BG1946" s="150">
        <f>IF(N1946="zákl. přenesená",J1946,0)</f>
        <v>0</v>
      </c>
      <c r="BH1946" s="150">
        <f>IF(N1946="sníž. přenesená",J1946,0)</f>
        <v>0</v>
      </c>
      <c r="BI1946" s="150">
        <f>IF(N1946="nulová",J1946,0)</f>
        <v>0</v>
      </c>
      <c r="BJ1946" s="17" t="s">
        <v>84</v>
      </c>
      <c r="BK1946" s="150">
        <f>ROUND(I1946*H1946,2)</f>
        <v>0</v>
      </c>
      <c r="BL1946" s="17" t="s">
        <v>530</v>
      </c>
      <c r="BM1946" s="149" t="s">
        <v>3319</v>
      </c>
    </row>
    <row r="1947" spans="2:65" s="1" customFormat="1" ht="19.2">
      <c r="B1947" s="32"/>
      <c r="D1947" s="151" t="s">
        <v>359</v>
      </c>
      <c r="F1947" s="152" t="s">
        <v>3320</v>
      </c>
      <c r="I1947" s="153"/>
      <c r="L1947" s="32"/>
      <c r="M1947" s="154"/>
      <c r="T1947" s="56"/>
      <c r="AT1947" s="17" t="s">
        <v>359</v>
      </c>
      <c r="AU1947" s="17" t="s">
        <v>86</v>
      </c>
    </row>
    <row r="1948" spans="2:65" s="12" customFormat="1" ht="10.199999999999999">
      <c r="B1948" s="155"/>
      <c r="D1948" s="151" t="s">
        <v>361</v>
      </c>
      <c r="E1948" s="156" t="s">
        <v>1</v>
      </c>
      <c r="F1948" s="157" t="s">
        <v>3321</v>
      </c>
      <c r="H1948" s="158">
        <v>1.76</v>
      </c>
      <c r="I1948" s="159"/>
      <c r="L1948" s="155"/>
      <c r="M1948" s="160"/>
      <c r="T1948" s="161"/>
      <c r="AT1948" s="156" t="s">
        <v>361</v>
      </c>
      <c r="AU1948" s="156" t="s">
        <v>86</v>
      </c>
      <c r="AV1948" s="12" t="s">
        <v>86</v>
      </c>
      <c r="AW1948" s="12" t="s">
        <v>32</v>
      </c>
      <c r="AX1948" s="12" t="s">
        <v>84</v>
      </c>
      <c r="AY1948" s="156" t="s">
        <v>350</v>
      </c>
    </row>
    <row r="1949" spans="2:65" s="1" customFormat="1" ht="24.15" customHeight="1">
      <c r="B1949" s="32"/>
      <c r="C1949" s="138" t="s">
        <v>3322</v>
      </c>
      <c r="D1949" s="138" t="s">
        <v>352</v>
      </c>
      <c r="E1949" s="139" t="s">
        <v>3323</v>
      </c>
      <c r="F1949" s="140" t="s">
        <v>3324</v>
      </c>
      <c r="G1949" s="141" t="s">
        <v>551</v>
      </c>
      <c r="H1949" s="142">
        <v>123.77500000000001</v>
      </c>
      <c r="I1949" s="143"/>
      <c r="J1949" s="144">
        <f>ROUND(I1949*H1949,2)</f>
        <v>0</v>
      </c>
      <c r="K1949" s="140" t="s">
        <v>356</v>
      </c>
      <c r="L1949" s="32"/>
      <c r="M1949" s="145" t="s">
        <v>1</v>
      </c>
      <c r="N1949" s="146" t="s">
        <v>41</v>
      </c>
      <c r="P1949" s="147">
        <f>O1949*H1949</f>
        <v>0</v>
      </c>
      <c r="Q1949" s="147">
        <v>2.8900000000000002E-3</v>
      </c>
      <c r="R1949" s="147">
        <f>Q1949*H1949</f>
        <v>0.35770975000000005</v>
      </c>
      <c r="S1949" s="147">
        <v>0</v>
      </c>
      <c r="T1949" s="148">
        <f>S1949*H1949</f>
        <v>0</v>
      </c>
      <c r="AR1949" s="149" t="s">
        <v>530</v>
      </c>
      <c r="AT1949" s="149" t="s">
        <v>352</v>
      </c>
      <c r="AU1949" s="149" t="s">
        <v>86</v>
      </c>
      <c r="AY1949" s="17" t="s">
        <v>350</v>
      </c>
      <c r="BE1949" s="150">
        <f>IF(N1949="základní",J1949,0)</f>
        <v>0</v>
      </c>
      <c r="BF1949" s="150">
        <f>IF(N1949="snížená",J1949,0)</f>
        <v>0</v>
      </c>
      <c r="BG1949" s="150">
        <f>IF(N1949="zákl. přenesená",J1949,0)</f>
        <v>0</v>
      </c>
      <c r="BH1949" s="150">
        <f>IF(N1949="sníž. přenesená",J1949,0)</f>
        <v>0</v>
      </c>
      <c r="BI1949" s="150">
        <f>IF(N1949="nulová",J1949,0)</f>
        <v>0</v>
      </c>
      <c r="BJ1949" s="17" t="s">
        <v>84</v>
      </c>
      <c r="BK1949" s="150">
        <f>ROUND(I1949*H1949,2)</f>
        <v>0</v>
      </c>
      <c r="BL1949" s="17" t="s">
        <v>530</v>
      </c>
      <c r="BM1949" s="149" t="s">
        <v>3325</v>
      </c>
    </row>
    <row r="1950" spans="2:65" s="1" customFormat="1" ht="19.2">
      <c r="B1950" s="32"/>
      <c r="D1950" s="151" t="s">
        <v>359</v>
      </c>
      <c r="F1950" s="152" t="s">
        <v>3326</v>
      </c>
      <c r="I1950" s="153"/>
      <c r="L1950" s="32"/>
      <c r="M1950" s="154"/>
      <c r="T1950" s="56"/>
      <c r="AT1950" s="17" t="s">
        <v>359</v>
      </c>
      <c r="AU1950" s="17" t="s">
        <v>86</v>
      </c>
    </row>
    <row r="1951" spans="2:65" s="12" customFormat="1" ht="10.199999999999999">
      <c r="B1951" s="155"/>
      <c r="D1951" s="151" t="s">
        <v>361</v>
      </c>
      <c r="E1951" s="156" t="s">
        <v>1</v>
      </c>
      <c r="F1951" s="157" t="s">
        <v>3327</v>
      </c>
      <c r="H1951" s="158">
        <v>123.77500000000001</v>
      </c>
      <c r="I1951" s="159"/>
      <c r="L1951" s="155"/>
      <c r="M1951" s="160"/>
      <c r="T1951" s="161"/>
      <c r="AT1951" s="156" t="s">
        <v>361</v>
      </c>
      <c r="AU1951" s="156" t="s">
        <v>86</v>
      </c>
      <c r="AV1951" s="12" t="s">
        <v>86</v>
      </c>
      <c r="AW1951" s="12" t="s">
        <v>32</v>
      </c>
      <c r="AX1951" s="12" t="s">
        <v>84</v>
      </c>
      <c r="AY1951" s="156" t="s">
        <v>350</v>
      </c>
    </row>
    <row r="1952" spans="2:65" s="1" customFormat="1" ht="24.15" customHeight="1">
      <c r="B1952" s="32"/>
      <c r="C1952" s="138" t="s">
        <v>3328</v>
      </c>
      <c r="D1952" s="138" t="s">
        <v>352</v>
      </c>
      <c r="E1952" s="139" t="s">
        <v>3329</v>
      </c>
      <c r="F1952" s="140" t="s">
        <v>3330</v>
      </c>
      <c r="G1952" s="141" t="s">
        <v>483</v>
      </c>
      <c r="H1952" s="142">
        <v>2.5270000000000001</v>
      </c>
      <c r="I1952" s="143"/>
      <c r="J1952" s="144">
        <f>ROUND(I1952*H1952,2)</f>
        <v>0</v>
      </c>
      <c r="K1952" s="140" t="s">
        <v>356</v>
      </c>
      <c r="L1952" s="32"/>
      <c r="M1952" s="145" t="s">
        <v>1</v>
      </c>
      <c r="N1952" s="146" t="s">
        <v>41</v>
      </c>
      <c r="P1952" s="147">
        <f>O1952*H1952</f>
        <v>0</v>
      </c>
      <c r="Q1952" s="147">
        <v>0</v>
      </c>
      <c r="R1952" s="147">
        <f>Q1952*H1952</f>
        <v>0</v>
      </c>
      <c r="S1952" s="147">
        <v>0</v>
      </c>
      <c r="T1952" s="148">
        <f>S1952*H1952</f>
        <v>0</v>
      </c>
      <c r="AR1952" s="149" t="s">
        <v>530</v>
      </c>
      <c r="AT1952" s="149" t="s">
        <v>352</v>
      </c>
      <c r="AU1952" s="149" t="s">
        <v>86</v>
      </c>
      <c r="AY1952" s="17" t="s">
        <v>350</v>
      </c>
      <c r="BE1952" s="150">
        <f>IF(N1952="základní",J1952,0)</f>
        <v>0</v>
      </c>
      <c r="BF1952" s="150">
        <f>IF(N1952="snížená",J1952,0)</f>
        <v>0</v>
      </c>
      <c r="BG1952" s="150">
        <f>IF(N1952="zákl. přenesená",J1952,0)</f>
        <v>0</v>
      </c>
      <c r="BH1952" s="150">
        <f>IF(N1952="sníž. přenesená",J1952,0)</f>
        <v>0</v>
      </c>
      <c r="BI1952" s="150">
        <f>IF(N1952="nulová",J1952,0)</f>
        <v>0</v>
      </c>
      <c r="BJ1952" s="17" t="s">
        <v>84</v>
      </c>
      <c r="BK1952" s="150">
        <f>ROUND(I1952*H1952,2)</f>
        <v>0</v>
      </c>
      <c r="BL1952" s="17" t="s">
        <v>530</v>
      </c>
      <c r="BM1952" s="149" t="s">
        <v>3331</v>
      </c>
    </row>
    <row r="1953" spans="2:65" s="1" customFormat="1" ht="28.8">
      <c r="B1953" s="32"/>
      <c r="D1953" s="151" t="s">
        <v>359</v>
      </c>
      <c r="F1953" s="152" t="s">
        <v>3332</v>
      </c>
      <c r="I1953" s="153"/>
      <c r="L1953" s="32"/>
      <c r="M1953" s="154"/>
      <c r="T1953" s="56"/>
      <c r="AT1953" s="17" t="s">
        <v>359</v>
      </c>
      <c r="AU1953" s="17" t="s">
        <v>86</v>
      </c>
    </row>
    <row r="1954" spans="2:65" s="11" customFormat="1" ht="22.8" customHeight="1">
      <c r="B1954" s="126"/>
      <c r="D1954" s="127" t="s">
        <v>75</v>
      </c>
      <c r="E1954" s="136" t="s">
        <v>1032</v>
      </c>
      <c r="F1954" s="136" t="s">
        <v>1033</v>
      </c>
      <c r="I1954" s="129"/>
      <c r="J1954" s="137">
        <f>BK1954</f>
        <v>0</v>
      </c>
      <c r="L1954" s="126"/>
      <c r="M1954" s="131"/>
      <c r="P1954" s="132">
        <f>SUM(P1955:P1990)</f>
        <v>0</v>
      </c>
      <c r="R1954" s="132">
        <f>SUM(R1955:R1990)</f>
        <v>113.52062232</v>
      </c>
      <c r="T1954" s="133">
        <f>SUM(T1955:T1990)</f>
        <v>0</v>
      </c>
      <c r="AR1954" s="127" t="s">
        <v>86</v>
      </c>
      <c r="AT1954" s="134" t="s">
        <v>75</v>
      </c>
      <c r="AU1954" s="134" t="s">
        <v>84</v>
      </c>
      <c r="AY1954" s="127" t="s">
        <v>350</v>
      </c>
      <c r="BK1954" s="135">
        <f>SUM(BK1955:BK1990)</f>
        <v>0</v>
      </c>
    </row>
    <row r="1955" spans="2:65" s="1" customFormat="1" ht="16.5" customHeight="1">
      <c r="B1955" s="32"/>
      <c r="C1955" s="138" t="s">
        <v>3333</v>
      </c>
      <c r="D1955" s="138" t="s">
        <v>352</v>
      </c>
      <c r="E1955" s="139" t="s">
        <v>3334</v>
      </c>
      <c r="F1955" s="140" t="s">
        <v>3335</v>
      </c>
      <c r="G1955" s="141" t="s">
        <v>355</v>
      </c>
      <c r="H1955" s="142">
        <v>60</v>
      </c>
      <c r="I1955" s="143"/>
      <c r="J1955" s="144">
        <f>ROUND(I1955*H1955,2)</f>
        <v>0</v>
      </c>
      <c r="K1955" s="140" t="s">
        <v>356</v>
      </c>
      <c r="L1955" s="32"/>
      <c r="M1955" s="145" t="s">
        <v>1</v>
      </c>
      <c r="N1955" s="146" t="s">
        <v>41</v>
      </c>
      <c r="P1955" s="147">
        <f>O1955*H1955</f>
        <v>0</v>
      </c>
      <c r="Q1955" s="147">
        <v>0</v>
      </c>
      <c r="R1955" s="147">
        <f>Q1955*H1955</f>
        <v>0</v>
      </c>
      <c r="S1955" s="147">
        <v>0</v>
      </c>
      <c r="T1955" s="148">
        <f>S1955*H1955</f>
        <v>0</v>
      </c>
      <c r="AR1955" s="149" t="s">
        <v>530</v>
      </c>
      <c r="AT1955" s="149" t="s">
        <v>352</v>
      </c>
      <c r="AU1955" s="149" t="s">
        <v>86</v>
      </c>
      <c r="AY1955" s="17" t="s">
        <v>350</v>
      </c>
      <c r="BE1955" s="150">
        <f>IF(N1955="základní",J1955,0)</f>
        <v>0</v>
      </c>
      <c r="BF1955" s="150">
        <f>IF(N1955="snížená",J1955,0)</f>
        <v>0</v>
      </c>
      <c r="BG1955" s="150">
        <f>IF(N1955="zákl. přenesená",J1955,0)</f>
        <v>0</v>
      </c>
      <c r="BH1955" s="150">
        <f>IF(N1955="sníž. přenesená",J1955,0)</f>
        <v>0</v>
      </c>
      <c r="BI1955" s="150">
        <f>IF(N1955="nulová",J1955,0)</f>
        <v>0</v>
      </c>
      <c r="BJ1955" s="17" t="s">
        <v>84</v>
      </c>
      <c r="BK1955" s="150">
        <f>ROUND(I1955*H1955,2)</f>
        <v>0</v>
      </c>
      <c r="BL1955" s="17" t="s">
        <v>530</v>
      </c>
      <c r="BM1955" s="149" t="s">
        <v>3336</v>
      </c>
    </row>
    <row r="1956" spans="2:65" s="1" customFormat="1" ht="19.2">
      <c r="B1956" s="32"/>
      <c r="D1956" s="151" t="s">
        <v>359</v>
      </c>
      <c r="F1956" s="152" t="s">
        <v>3337</v>
      </c>
      <c r="I1956" s="153"/>
      <c r="L1956" s="32"/>
      <c r="M1956" s="154"/>
      <c r="T1956" s="56"/>
      <c r="AT1956" s="17" t="s">
        <v>359</v>
      </c>
      <c r="AU1956" s="17" t="s">
        <v>86</v>
      </c>
    </row>
    <row r="1957" spans="2:65" s="12" customFormat="1" ht="10.199999999999999">
      <c r="B1957" s="155"/>
      <c r="D1957" s="151" t="s">
        <v>361</v>
      </c>
      <c r="E1957" s="156" t="s">
        <v>1</v>
      </c>
      <c r="F1957" s="157" t="s">
        <v>3338</v>
      </c>
      <c r="H1957" s="158">
        <v>60</v>
      </c>
      <c r="I1957" s="159"/>
      <c r="L1957" s="155"/>
      <c r="M1957" s="160"/>
      <c r="T1957" s="161"/>
      <c r="AT1957" s="156" t="s">
        <v>361</v>
      </c>
      <c r="AU1957" s="156" t="s">
        <v>86</v>
      </c>
      <c r="AV1957" s="12" t="s">
        <v>86</v>
      </c>
      <c r="AW1957" s="12" t="s">
        <v>32</v>
      </c>
      <c r="AX1957" s="12" t="s">
        <v>84</v>
      </c>
      <c r="AY1957" s="156" t="s">
        <v>350</v>
      </c>
    </row>
    <row r="1958" spans="2:65" s="1" customFormat="1" ht="24.15" customHeight="1">
      <c r="B1958" s="32"/>
      <c r="C1958" s="138" t="s">
        <v>3339</v>
      </c>
      <c r="D1958" s="138" t="s">
        <v>352</v>
      </c>
      <c r="E1958" s="139" t="s">
        <v>3340</v>
      </c>
      <c r="F1958" s="140" t="s">
        <v>3341</v>
      </c>
      <c r="G1958" s="141" t="s">
        <v>355</v>
      </c>
      <c r="H1958" s="142">
        <v>1434.9570000000001</v>
      </c>
      <c r="I1958" s="143"/>
      <c r="J1958" s="144">
        <f>ROUND(I1958*H1958,2)</f>
        <v>0</v>
      </c>
      <c r="K1958" s="140" t="s">
        <v>356</v>
      </c>
      <c r="L1958" s="32"/>
      <c r="M1958" s="145" t="s">
        <v>1</v>
      </c>
      <c r="N1958" s="146" t="s">
        <v>41</v>
      </c>
      <c r="P1958" s="147">
        <f>O1958*H1958</f>
        <v>0</v>
      </c>
      <c r="Q1958" s="147">
        <v>7.5999999999999998E-2</v>
      </c>
      <c r="R1958" s="147">
        <f>Q1958*H1958</f>
        <v>109.05673200000001</v>
      </c>
      <c r="S1958" s="147">
        <v>0</v>
      </c>
      <c r="T1958" s="148">
        <f>S1958*H1958</f>
        <v>0</v>
      </c>
      <c r="AR1958" s="149" t="s">
        <v>530</v>
      </c>
      <c r="AT1958" s="149" t="s">
        <v>352</v>
      </c>
      <c r="AU1958" s="149" t="s">
        <v>86</v>
      </c>
      <c r="AY1958" s="17" t="s">
        <v>350</v>
      </c>
      <c r="BE1958" s="150">
        <f>IF(N1958="základní",J1958,0)</f>
        <v>0</v>
      </c>
      <c r="BF1958" s="150">
        <f>IF(N1958="snížená",J1958,0)</f>
        <v>0</v>
      </c>
      <c r="BG1958" s="150">
        <f>IF(N1958="zákl. přenesená",J1958,0)</f>
        <v>0</v>
      </c>
      <c r="BH1958" s="150">
        <f>IF(N1958="sníž. přenesená",J1958,0)</f>
        <v>0</v>
      </c>
      <c r="BI1958" s="150">
        <f>IF(N1958="nulová",J1958,0)</f>
        <v>0</v>
      </c>
      <c r="BJ1958" s="17" t="s">
        <v>84</v>
      </c>
      <c r="BK1958" s="150">
        <f>ROUND(I1958*H1958,2)</f>
        <v>0</v>
      </c>
      <c r="BL1958" s="17" t="s">
        <v>530</v>
      </c>
      <c r="BM1958" s="149" t="s">
        <v>3342</v>
      </c>
    </row>
    <row r="1959" spans="2:65" s="1" customFormat="1" ht="19.2">
      <c r="B1959" s="32"/>
      <c r="D1959" s="151" t="s">
        <v>359</v>
      </c>
      <c r="F1959" s="152" t="s">
        <v>3343</v>
      </c>
      <c r="I1959" s="153"/>
      <c r="L1959" s="32"/>
      <c r="M1959" s="154"/>
      <c r="T1959" s="56"/>
      <c r="AT1959" s="17" t="s">
        <v>359</v>
      </c>
      <c r="AU1959" s="17" t="s">
        <v>86</v>
      </c>
    </row>
    <row r="1960" spans="2:65" s="12" customFormat="1" ht="30.6">
      <c r="B1960" s="155"/>
      <c r="D1960" s="151" t="s">
        <v>361</v>
      </c>
      <c r="E1960" s="156" t="s">
        <v>1</v>
      </c>
      <c r="F1960" s="157" t="s">
        <v>3344</v>
      </c>
      <c r="H1960" s="158">
        <v>1217.376</v>
      </c>
      <c r="I1960" s="159"/>
      <c r="L1960" s="155"/>
      <c r="M1960" s="160"/>
      <c r="T1960" s="161"/>
      <c r="AT1960" s="156" t="s">
        <v>361</v>
      </c>
      <c r="AU1960" s="156" t="s">
        <v>86</v>
      </c>
      <c r="AV1960" s="12" t="s">
        <v>86</v>
      </c>
      <c r="AW1960" s="12" t="s">
        <v>32</v>
      </c>
      <c r="AX1960" s="12" t="s">
        <v>76</v>
      </c>
      <c r="AY1960" s="156" t="s">
        <v>350</v>
      </c>
    </row>
    <row r="1961" spans="2:65" s="12" customFormat="1" ht="10.199999999999999">
      <c r="B1961" s="155"/>
      <c r="D1961" s="151" t="s">
        <v>361</v>
      </c>
      <c r="E1961" s="156" t="s">
        <v>1</v>
      </c>
      <c r="F1961" s="157" t="s">
        <v>1029</v>
      </c>
      <c r="H1961" s="158">
        <v>328.02800000000002</v>
      </c>
      <c r="I1961" s="159"/>
      <c r="L1961" s="155"/>
      <c r="M1961" s="160"/>
      <c r="T1961" s="161"/>
      <c r="AT1961" s="156" t="s">
        <v>361</v>
      </c>
      <c r="AU1961" s="156" t="s">
        <v>86</v>
      </c>
      <c r="AV1961" s="12" t="s">
        <v>86</v>
      </c>
      <c r="AW1961" s="12" t="s">
        <v>32</v>
      </c>
      <c r="AX1961" s="12" t="s">
        <v>76</v>
      </c>
      <c r="AY1961" s="156" t="s">
        <v>350</v>
      </c>
    </row>
    <row r="1962" spans="2:65" s="12" customFormat="1" ht="10.199999999999999">
      <c r="B1962" s="155"/>
      <c r="D1962" s="151" t="s">
        <v>361</v>
      </c>
      <c r="E1962" s="156" t="s">
        <v>1</v>
      </c>
      <c r="F1962" s="157" t="s">
        <v>3345</v>
      </c>
      <c r="H1962" s="158">
        <v>-157.62</v>
      </c>
      <c r="I1962" s="159"/>
      <c r="L1962" s="155"/>
      <c r="M1962" s="160"/>
      <c r="T1962" s="161"/>
      <c r="AT1962" s="156" t="s">
        <v>361</v>
      </c>
      <c r="AU1962" s="156" t="s">
        <v>86</v>
      </c>
      <c r="AV1962" s="12" t="s">
        <v>86</v>
      </c>
      <c r="AW1962" s="12" t="s">
        <v>32</v>
      </c>
      <c r="AX1962" s="12" t="s">
        <v>76</v>
      </c>
      <c r="AY1962" s="156" t="s">
        <v>350</v>
      </c>
    </row>
    <row r="1963" spans="2:65" s="15" customFormat="1" ht="10.199999999999999">
      <c r="B1963" s="175"/>
      <c r="D1963" s="151" t="s">
        <v>361</v>
      </c>
      <c r="E1963" s="176" t="s">
        <v>308</v>
      </c>
      <c r="F1963" s="177" t="s">
        <v>755</v>
      </c>
      <c r="H1963" s="178">
        <v>1387.7840000000001</v>
      </c>
      <c r="I1963" s="179"/>
      <c r="L1963" s="175"/>
      <c r="M1963" s="180"/>
      <c r="T1963" s="181"/>
      <c r="AT1963" s="176" t="s">
        <v>361</v>
      </c>
      <c r="AU1963" s="176" t="s">
        <v>86</v>
      </c>
      <c r="AV1963" s="15" t="s">
        <v>371</v>
      </c>
      <c r="AW1963" s="15" t="s">
        <v>32</v>
      </c>
      <c r="AX1963" s="15" t="s">
        <v>76</v>
      </c>
      <c r="AY1963" s="176" t="s">
        <v>350</v>
      </c>
    </row>
    <row r="1964" spans="2:65" s="12" customFormat="1" ht="20.399999999999999">
      <c r="B1964" s="155"/>
      <c r="D1964" s="151" t="s">
        <v>361</v>
      </c>
      <c r="E1964" s="156" t="s">
        <v>1252</v>
      </c>
      <c r="F1964" s="157" t="s">
        <v>3346</v>
      </c>
      <c r="H1964" s="158">
        <v>47.173000000000002</v>
      </c>
      <c r="I1964" s="159"/>
      <c r="L1964" s="155"/>
      <c r="M1964" s="160"/>
      <c r="T1964" s="161"/>
      <c r="AT1964" s="156" t="s">
        <v>361</v>
      </c>
      <c r="AU1964" s="156" t="s">
        <v>86</v>
      </c>
      <c r="AV1964" s="12" t="s">
        <v>86</v>
      </c>
      <c r="AW1964" s="12" t="s">
        <v>32</v>
      </c>
      <c r="AX1964" s="12" t="s">
        <v>76</v>
      </c>
      <c r="AY1964" s="156" t="s">
        <v>350</v>
      </c>
    </row>
    <row r="1965" spans="2:65" s="13" customFormat="1" ht="10.199999999999999">
      <c r="B1965" s="162"/>
      <c r="D1965" s="151" t="s">
        <v>361</v>
      </c>
      <c r="E1965" s="163" t="s">
        <v>1</v>
      </c>
      <c r="F1965" s="164" t="s">
        <v>364</v>
      </c>
      <c r="H1965" s="165">
        <v>1434.9570000000001</v>
      </c>
      <c r="I1965" s="166"/>
      <c r="L1965" s="162"/>
      <c r="M1965" s="167"/>
      <c r="T1965" s="168"/>
      <c r="AT1965" s="163" t="s">
        <v>361</v>
      </c>
      <c r="AU1965" s="163" t="s">
        <v>86</v>
      </c>
      <c r="AV1965" s="13" t="s">
        <v>357</v>
      </c>
      <c r="AW1965" s="13" t="s">
        <v>32</v>
      </c>
      <c r="AX1965" s="13" t="s">
        <v>84</v>
      </c>
      <c r="AY1965" s="163" t="s">
        <v>350</v>
      </c>
    </row>
    <row r="1966" spans="2:65" s="1" customFormat="1" ht="33" customHeight="1">
      <c r="B1966" s="32"/>
      <c r="C1966" s="138" t="s">
        <v>3347</v>
      </c>
      <c r="D1966" s="138" t="s">
        <v>352</v>
      </c>
      <c r="E1966" s="139" t="s">
        <v>3348</v>
      </c>
      <c r="F1966" s="140" t="s">
        <v>3349</v>
      </c>
      <c r="G1966" s="141" t="s">
        <v>551</v>
      </c>
      <c r="H1966" s="142">
        <v>10.6</v>
      </c>
      <c r="I1966" s="143"/>
      <c r="J1966" s="144">
        <f>ROUND(I1966*H1966,2)</f>
        <v>0</v>
      </c>
      <c r="K1966" s="140" t="s">
        <v>356</v>
      </c>
      <c r="L1966" s="32"/>
      <c r="M1966" s="145" t="s">
        <v>1</v>
      </c>
      <c r="N1966" s="146" t="s">
        <v>41</v>
      </c>
      <c r="P1966" s="147">
        <f>O1966*H1966</f>
        <v>0</v>
      </c>
      <c r="Q1966" s="147">
        <v>8.7500000000000008E-3</v>
      </c>
      <c r="R1966" s="147">
        <f>Q1966*H1966</f>
        <v>9.2749999999999999E-2</v>
      </c>
      <c r="S1966" s="147">
        <v>0</v>
      </c>
      <c r="T1966" s="148">
        <f>S1966*H1966</f>
        <v>0</v>
      </c>
      <c r="AR1966" s="149" t="s">
        <v>530</v>
      </c>
      <c r="AT1966" s="149" t="s">
        <v>352</v>
      </c>
      <c r="AU1966" s="149" t="s">
        <v>86</v>
      </c>
      <c r="AY1966" s="17" t="s">
        <v>350</v>
      </c>
      <c r="BE1966" s="150">
        <f>IF(N1966="základní",J1966,0)</f>
        <v>0</v>
      </c>
      <c r="BF1966" s="150">
        <f>IF(N1966="snížená",J1966,0)</f>
        <v>0</v>
      </c>
      <c r="BG1966" s="150">
        <f>IF(N1966="zákl. přenesená",J1966,0)</f>
        <v>0</v>
      </c>
      <c r="BH1966" s="150">
        <f>IF(N1966="sníž. přenesená",J1966,0)</f>
        <v>0</v>
      </c>
      <c r="BI1966" s="150">
        <f>IF(N1966="nulová",J1966,0)</f>
        <v>0</v>
      </c>
      <c r="BJ1966" s="17" t="s">
        <v>84</v>
      </c>
      <c r="BK1966" s="150">
        <f>ROUND(I1966*H1966,2)</f>
        <v>0</v>
      </c>
      <c r="BL1966" s="17" t="s">
        <v>530</v>
      </c>
      <c r="BM1966" s="149" t="s">
        <v>3350</v>
      </c>
    </row>
    <row r="1967" spans="2:65" s="1" customFormat="1" ht="28.8">
      <c r="B1967" s="32"/>
      <c r="D1967" s="151" t="s">
        <v>359</v>
      </c>
      <c r="F1967" s="152" t="s">
        <v>3351</v>
      </c>
      <c r="I1967" s="153"/>
      <c r="L1967" s="32"/>
      <c r="M1967" s="154"/>
      <c r="T1967" s="56"/>
      <c r="AT1967" s="17" t="s">
        <v>359</v>
      </c>
      <c r="AU1967" s="17" t="s">
        <v>86</v>
      </c>
    </row>
    <row r="1968" spans="2:65" s="12" customFormat="1" ht="10.199999999999999">
      <c r="B1968" s="155"/>
      <c r="D1968" s="151" t="s">
        <v>361</v>
      </c>
      <c r="E1968" s="156" t="s">
        <v>1</v>
      </c>
      <c r="F1968" s="157" t="s">
        <v>3352</v>
      </c>
      <c r="H1968" s="158">
        <v>10.6</v>
      </c>
      <c r="I1968" s="159"/>
      <c r="L1968" s="155"/>
      <c r="M1968" s="160"/>
      <c r="T1968" s="161"/>
      <c r="AT1968" s="156" t="s">
        <v>361</v>
      </c>
      <c r="AU1968" s="156" t="s">
        <v>86</v>
      </c>
      <c r="AV1968" s="12" t="s">
        <v>86</v>
      </c>
      <c r="AW1968" s="12" t="s">
        <v>32</v>
      </c>
      <c r="AX1968" s="12" t="s">
        <v>84</v>
      </c>
      <c r="AY1968" s="156" t="s">
        <v>350</v>
      </c>
    </row>
    <row r="1969" spans="2:65" s="1" customFormat="1" ht="33" customHeight="1">
      <c r="B1969" s="32"/>
      <c r="C1969" s="138" t="s">
        <v>3353</v>
      </c>
      <c r="D1969" s="138" t="s">
        <v>352</v>
      </c>
      <c r="E1969" s="139" t="s">
        <v>3354</v>
      </c>
      <c r="F1969" s="140" t="s">
        <v>3355</v>
      </c>
      <c r="G1969" s="141" t="s">
        <v>551</v>
      </c>
      <c r="H1969" s="142">
        <v>87.4</v>
      </c>
      <c r="I1969" s="143"/>
      <c r="J1969" s="144">
        <f>ROUND(I1969*H1969,2)</f>
        <v>0</v>
      </c>
      <c r="K1969" s="140" t="s">
        <v>356</v>
      </c>
      <c r="L1969" s="32"/>
      <c r="M1969" s="145" t="s">
        <v>1</v>
      </c>
      <c r="N1969" s="146" t="s">
        <v>41</v>
      </c>
      <c r="P1969" s="147">
        <f>O1969*H1969</f>
        <v>0</v>
      </c>
      <c r="Q1969" s="147">
        <v>9.0900000000000009E-3</v>
      </c>
      <c r="R1969" s="147">
        <f>Q1969*H1969</f>
        <v>0.79446600000000012</v>
      </c>
      <c r="S1969" s="147">
        <v>0</v>
      </c>
      <c r="T1969" s="148">
        <f>S1969*H1969</f>
        <v>0</v>
      </c>
      <c r="AR1969" s="149" t="s">
        <v>530</v>
      </c>
      <c r="AT1969" s="149" t="s">
        <v>352</v>
      </c>
      <c r="AU1969" s="149" t="s">
        <v>86</v>
      </c>
      <c r="AY1969" s="17" t="s">
        <v>350</v>
      </c>
      <c r="BE1969" s="150">
        <f>IF(N1969="základní",J1969,0)</f>
        <v>0</v>
      </c>
      <c r="BF1969" s="150">
        <f>IF(N1969="snížená",J1969,0)</f>
        <v>0</v>
      </c>
      <c r="BG1969" s="150">
        <f>IF(N1969="zákl. přenesená",J1969,0)</f>
        <v>0</v>
      </c>
      <c r="BH1969" s="150">
        <f>IF(N1969="sníž. přenesená",J1969,0)</f>
        <v>0</v>
      </c>
      <c r="BI1969" s="150">
        <f>IF(N1969="nulová",J1969,0)</f>
        <v>0</v>
      </c>
      <c r="BJ1969" s="17" t="s">
        <v>84</v>
      </c>
      <c r="BK1969" s="150">
        <f>ROUND(I1969*H1969,2)</f>
        <v>0</v>
      </c>
      <c r="BL1969" s="17" t="s">
        <v>530</v>
      </c>
      <c r="BM1969" s="149" t="s">
        <v>3356</v>
      </c>
    </row>
    <row r="1970" spans="2:65" s="1" customFormat="1" ht="28.8">
      <c r="B1970" s="32"/>
      <c r="D1970" s="151" t="s">
        <v>359</v>
      </c>
      <c r="F1970" s="152" t="s">
        <v>3357</v>
      </c>
      <c r="I1970" s="153"/>
      <c r="L1970" s="32"/>
      <c r="M1970" s="154"/>
      <c r="T1970" s="56"/>
      <c r="AT1970" s="17" t="s">
        <v>359</v>
      </c>
      <c r="AU1970" s="17" t="s">
        <v>86</v>
      </c>
    </row>
    <row r="1971" spans="2:65" s="12" customFormat="1" ht="10.199999999999999">
      <c r="B1971" s="155"/>
      <c r="D1971" s="151" t="s">
        <v>361</v>
      </c>
      <c r="E1971" s="156" t="s">
        <v>1</v>
      </c>
      <c r="F1971" s="157" t="s">
        <v>3358</v>
      </c>
      <c r="H1971" s="158">
        <v>87.4</v>
      </c>
      <c r="I1971" s="159"/>
      <c r="L1971" s="155"/>
      <c r="M1971" s="160"/>
      <c r="T1971" s="161"/>
      <c r="AT1971" s="156" t="s">
        <v>361</v>
      </c>
      <c r="AU1971" s="156" t="s">
        <v>86</v>
      </c>
      <c r="AV1971" s="12" t="s">
        <v>86</v>
      </c>
      <c r="AW1971" s="12" t="s">
        <v>32</v>
      </c>
      <c r="AX1971" s="12" t="s">
        <v>84</v>
      </c>
      <c r="AY1971" s="156" t="s">
        <v>350</v>
      </c>
    </row>
    <row r="1972" spans="2:65" s="1" customFormat="1" ht="24.15" customHeight="1">
      <c r="B1972" s="32"/>
      <c r="C1972" s="138" t="s">
        <v>3359</v>
      </c>
      <c r="D1972" s="138" t="s">
        <v>352</v>
      </c>
      <c r="E1972" s="139" t="s">
        <v>3360</v>
      </c>
      <c r="F1972" s="140" t="s">
        <v>3361</v>
      </c>
      <c r="G1972" s="141" t="s">
        <v>551</v>
      </c>
      <c r="H1972" s="142">
        <v>34.799999999999997</v>
      </c>
      <c r="I1972" s="143"/>
      <c r="J1972" s="144">
        <f>ROUND(I1972*H1972,2)</f>
        <v>0</v>
      </c>
      <c r="K1972" s="140" t="s">
        <v>356</v>
      </c>
      <c r="L1972" s="32"/>
      <c r="M1972" s="145" t="s">
        <v>1</v>
      </c>
      <c r="N1972" s="146" t="s">
        <v>41</v>
      </c>
      <c r="P1972" s="147">
        <f>O1972*H1972</f>
        <v>0</v>
      </c>
      <c r="Q1972" s="147">
        <v>7.5600000000000001E-2</v>
      </c>
      <c r="R1972" s="147">
        <f>Q1972*H1972</f>
        <v>2.6308799999999999</v>
      </c>
      <c r="S1972" s="147">
        <v>0</v>
      </c>
      <c r="T1972" s="148">
        <f>S1972*H1972</f>
        <v>0</v>
      </c>
      <c r="AR1972" s="149" t="s">
        <v>530</v>
      </c>
      <c r="AT1972" s="149" t="s">
        <v>352</v>
      </c>
      <c r="AU1972" s="149" t="s">
        <v>86</v>
      </c>
      <c r="AY1972" s="17" t="s">
        <v>350</v>
      </c>
      <c r="BE1972" s="150">
        <f>IF(N1972="základní",J1972,0)</f>
        <v>0</v>
      </c>
      <c r="BF1972" s="150">
        <f>IF(N1972="snížená",J1972,0)</f>
        <v>0</v>
      </c>
      <c r="BG1972" s="150">
        <f>IF(N1972="zákl. přenesená",J1972,0)</f>
        <v>0</v>
      </c>
      <c r="BH1972" s="150">
        <f>IF(N1972="sníž. přenesená",J1972,0)</f>
        <v>0</v>
      </c>
      <c r="BI1972" s="150">
        <f>IF(N1972="nulová",J1972,0)</f>
        <v>0</v>
      </c>
      <c r="BJ1972" s="17" t="s">
        <v>84</v>
      </c>
      <c r="BK1972" s="150">
        <f>ROUND(I1972*H1972,2)</f>
        <v>0</v>
      </c>
      <c r="BL1972" s="17" t="s">
        <v>530</v>
      </c>
      <c r="BM1972" s="149" t="s">
        <v>3362</v>
      </c>
    </row>
    <row r="1973" spans="2:65" s="1" customFormat="1" ht="19.2">
      <c r="B1973" s="32"/>
      <c r="D1973" s="151" t="s">
        <v>359</v>
      </c>
      <c r="F1973" s="152" t="s">
        <v>3363</v>
      </c>
      <c r="I1973" s="153"/>
      <c r="L1973" s="32"/>
      <c r="M1973" s="154"/>
      <c r="T1973" s="56"/>
      <c r="AT1973" s="17" t="s">
        <v>359</v>
      </c>
      <c r="AU1973" s="17" t="s">
        <v>86</v>
      </c>
    </row>
    <row r="1974" spans="2:65" s="12" customFormat="1" ht="10.199999999999999">
      <c r="B1974" s="155"/>
      <c r="D1974" s="151" t="s">
        <v>361</v>
      </c>
      <c r="E1974" s="156" t="s">
        <v>1</v>
      </c>
      <c r="F1974" s="157" t="s">
        <v>3364</v>
      </c>
      <c r="H1974" s="158">
        <v>34.799999999999997</v>
      </c>
      <c r="I1974" s="159"/>
      <c r="L1974" s="155"/>
      <c r="M1974" s="160"/>
      <c r="T1974" s="161"/>
      <c r="AT1974" s="156" t="s">
        <v>361</v>
      </c>
      <c r="AU1974" s="156" t="s">
        <v>86</v>
      </c>
      <c r="AV1974" s="12" t="s">
        <v>86</v>
      </c>
      <c r="AW1974" s="12" t="s">
        <v>32</v>
      </c>
      <c r="AX1974" s="12" t="s">
        <v>84</v>
      </c>
      <c r="AY1974" s="156" t="s">
        <v>350</v>
      </c>
    </row>
    <row r="1975" spans="2:65" s="1" customFormat="1" ht="24.15" customHeight="1">
      <c r="B1975" s="32"/>
      <c r="C1975" s="138" t="s">
        <v>3365</v>
      </c>
      <c r="D1975" s="138" t="s">
        <v>352</v>
      </c>
      <c r="E1975" s="139" t="s">
        <v>3366</v>
      </c>
      <c r="F1975" s="140" t="s">
        <v>3367</v>
      </c>
      <c r="G1975" s="141" t="s">
        <v>551</v>
      </c>
      <c r="H1975" s="142">
        <v>69.08</v>
      </c>
      <c r="I1975" s="143"/>
      <c r="J1975" s="144">
        <f>ROUND(I1975*H1975,2)</f>
        <v>0</v>
      </c>
      <c r="K1975" s="140" t="s">
        <v>356</v>
      </c>
      <c r="L1975" s="32"/>
      <c r="M1975" s="145" t="s">
        <v>1</v>
      </c>
      <c r="N1975" s="146" t="s">
        <v>41</v>
      </c>
      <c r="P1975" s="147">
        <f>O1975*H1975</f>
        <v>0</v>
      </c>
      <c r="Q1975" s="147">
        <v>1.042E-2</v>
      </c>
      <c r="R1975" s="147">
        <f>Q1975*H1975</f>
        <v>0.71981360000000005</v>
      </c>
      <c r="S1975" s="147">
        <v>0</v>
      </c>
      <c r="T1975" s="148">
        <f>S1975*H1975</f>
        <v>0</v>
      </c>
      <c r="AR1975" s="149" t="s">
        <v>530</v>
      </c>
      <c r="AT1975" s="149" t="s">
        <v>352</v>
      </c>
      <c r="AU1975" s="149" t="s">
        <v>86</v>
      </c>
      <c r="AY1975" s="17" t="s">
        <v>350</v>
      </c>
      <c r="BE1975" s="150">
        <f>IF(N1975="základní",J1975,0)</f>
        <v>0</v>
      </c>
      <c r="BF1975" s="150">
        <f>IF(N1975="snížená",J1975,0)</f>
        <v>0</v>
      </c>
      <c r="BG1975" s="150">
        <f>IF(N1975="zákl. přenesená",J1975,0)</f>
        <v>0</v>
      </c>
      <c r="BH1975" s="150">
        <f>IF(N1975="sníž. přenesená",J1975,0)</f>
        <v>0</v>
      </c>
      <c r="BI1975" s="150">
        <f>IF(N1975="nulová",J1975,0)</f>
        <v>0</v>
      </c>
      <c r="BJ1975" s="17" t="s">
        <v>84</v>
      </c>
      <c r="BK1975" s="150">
        <f>ROUND(I1975*H1975,2)</f>
        <v>0</v>
      </c>
      <c r="BL1975" s="17" t="s">
        <v>530</v>
      </c>
      <c r="BM1975" s="149" t="s">
        <v>3368</v>
      </c>
    </row>
    <row r="1976" spans="2:65" s="1" customFormat="1" ht="19.2">
      <c r="B1976" s="32"/>
      <c r="D1976" s="151" t="s">
        <v>359</v>
      </c>
      <c r="F1976" s="152" t="s">
        <v>3369</v>
      </c>
      <c r="I1976" s="153"/>
      <c r="L1976" s="32"/>
      <c r="M1976" s="154"/>
      <c r="T1976" s="56"/>
      <c r="AT1976" s="17" t="s">
        <v>359</v>
      </c>
      <c r="AU1976" s="17" t="s">
        <v>86</v>
      </c>
    </row>
    <row r="1977" spans="2:65" s="12" customFormat="1" ht="10.199999999999999">
      <c r="B1977" s="155"/>
      <c r="D1977" s="151" t="s">
        <v>361</v>
      </c>
      <c r="E1977" s="156" t="s">
        <v>1</v>
      </c>
      <c r="F1977" s="157" t="s">
        <v>3370</v>
      </c>
      <c r="H1977" s="158">
        <v>11.08</v>
      </c>
      <c r="I1977" s="159"/>
      <c r="L1977" s="155"/>
      <c r="M1977" s="160"/>
      <c r="T1977" s="161"/>
      <c r="AT1977" s="156" t="s">
        <v>361</v>
      </c>
      <c r="AU1977" s="156" t="s">
        <v>86</v>
      </c>
      <c r="AV1977" s="12" t="s">
        <v>86</v>
      </c>
      <c r="AW1977" s="12" t="s">
        <v>32</v>
      </c>
      <c r="AX1977" s="12" t="s">
        <v>76</v>
      </c>
      <c r="AY1977" s="156" t="s">
        <v>350</v>
      </c>
    </row>
    <row r="1978" spans="2:65" s="12" customFormat="1" ht="10.199999999999999">
      <c r="B1978" s="155"/>
      <c r="D1978" s="151" t="s">
        <v>361</v>
      </c>
      <c r="E1978" s="156" t="s">
        <v>1</v>
      </c>
      <c r="F1978" s="157" t="s">
        <v>3371</v>
      </c>
      <c r="H1978" s="158">
        <v>58</v>
      </c>
      <c r="I1978" s="159"/>
      <c r="L1978" s="155"/>
      <c r="M1978" s="160"/>
      <c r="T1978" s="161"/>
      <c r="AT1978" s="156" t="s">
        <v>361</v>
      </c>
      <c r="AU1978" s="156" t="s">
        <v>86</v>
      </c>
      <c r="AV1978" s="12" t="s">
        <v>86</v>
      </c>
      <c r="AW1978" s="12" t="s">
        <v>32</v>
      </c>
      <c r="AX1978" s="12" t="s">
        <v>76</v>
      </c>
      <c r="AY1978" s="156" t="s">
        <v>350</v>
      </c>
    </row>
    <row r="1979" spans="2:65" s="13" customFormat="1" ht="10.199999999999999">
      <c r="B1979" s="162"/>
      <c r="D1979" s="151" t="s">
        <v>361</v>
      </c>
      <c r="E1979" s="163" t="s">
        <v>1</v>
      </c>
      <c r="F1979" s="164" t="s">
        <v>364</v>
      </c>
      <c r="H1979" s="165">
        <v>69.08</v>
      </c>
      <c r="I1979" s="166"/>
      <c r="L1979" s="162"/>
      <c r="M1979" s="167"/>
      <c r="T1979" s="168"/>
      <c r="AT1979" s="163" t="s">
        <v>361</v>
      </c>
      <c r="AU1979" s="163" t="s">
        <v>86</v>
      </c>
      <c r="AV1979" s="13" t="s">
        <v>357</v>
      </c>
      <c r="AW1979" s="13" t="s">
        <v>32</v>
      </c>
      <c r="AX1979" s="13" t="s">
        <v>84</v>
      </c>
      <c r="AY1979" s="163" t="s">
        <v>350</v>
      </c>
    </row>
    <row r="1980" spans="2:65" s="1" customFormat="1" ht="33" customHeight="1">
      <c r="B1980" s="32"/>
      <c r="C1980" s="138" t="s">
        <v>3372</v>
      </c>
      <c r="D1980" s="138" t="s">
        <v>352</v>
      </c>
      <c r="E1980" s="139" t="s">
        <v>3373</v>
      </c>
      <c r="F1980" s="140" t="s">
        <v>3374</v>
      </c>
      <c r="G1980" s="141" t="s">
        <v>355</v>
      </c>
      <c r="H1980" s="142">
        <v>1467.4069999999999</v>
      </c>
      <c r="I1980" s="143"/>
      <c r="J1980" s="144">
        <f>ROUND(I1980*H1980,2)</f>
        <v>0</v>
      </c>
      <c r="K1980" s="140" t="s">
        <v>356</v>
      </c>
      <c r="L1980" s="32"/>
      <c r="M1980" s="145" t="s">
        <v>1</v>
      </c>
      <c r="N1980" s="146" t="s">
        <v>41</v>
      </c>
      <c r="P1980" s="147">
        <f>O1980*H1980</f>
        <v>0</v>
      </c>
      <c r="Q1980" s="147">
        <v>0</v>
      </c>
      <c r="R1980" s="147">
        <f>Q1980*H1980</f>
        <v>0</v>
      </c>
      <c r="S1980" s="147">
        <v>0</v>
      </c>
      <c r="T1980" s="148">
        <f>S1980*H1980</f>
        <v>0</v>
      </c>
      <c r="AR1980" s="149" t="s">
        <v>530</v>
      </c>
      <c r="AT1980" s="149" t="s">
        <v>352</v>
      </c>
      <c r="AU1980" s="149" t="s">
        <v>86</v>
      </c>
      <c r="AY1980" s="17" t="s">
        <v>350</v>
      </c>
      <c r="BE1980" s="150">
        <f>IF(N1980="základní",J1980,0)</f>
        <v>0</v>
      </c>
      <c r="BF1980" s="150">
        <f>IF(N1980="snížená",J1980,0)</f>
        <v>0</v>
      </c>
      <c r="BG1980" s="150">
        <f>IF(N1980="zákl. přenesená",J1980,0)</f>
        <v>0</v>
      </c>
      <c r="BH1980" s="150">
        <f>IF(N1980="sníž. přenesená",J1980,0)</f>
        <v>0</v>
      </c>
      <c r="BI1980" s="150">
        <f>IF(N1980="nulová",J1980,0)</f>
        <v>0</v>
      </c>
      <c r="BJ1980" s="17" t="s">
        <v>84</v>
      </c>
      <c r="BK1980" s="150">
        <f>ROUND(I1980*H1980,2)</f>
        <v>0</v>
      </c>
      <c r="BL1980" s="17" t="s">
        <v>530</v>
      </c>
      <c r="BM1980" s="149" t="s">
        <v>3375</v>
      </c>
    </row>
    <row r="1981" spans="2:65" s="1" customFormat="1" ht="19.2">
      <c r="B1981" s="32"/>
      <c r="D1981" s="151" t="s">
        <v>359</v>
      </c>
      <c r="F1981" s="152" t="s">
        <v>3376</v>
      </c>
      <c r="I1981" s="153"/>
      <c r="L1981" s="32"/>
      <c r="M1981" s="154"/>
      <c r="T1981" s="56"/>
      <c r="AT1981" s="17" t="s">
        <v>359</v>
      </c>
      <c r="AU1981" s="17" t="s">
        <v>86</v>
      </c>
    </row>
    <row r="1982" spans="2:65" s="12" customFormat="1" ht="20.399999999999999">
      <c r="B1982" s="155"/>
      <c r="D1982" s="151" t="s">
        <v>361</v>
      </c>
      <c r="E1982" s="156" t="s">
        <v>1</v>
      </c>
      <c r="F1982" s="157" t="s">
        <v>2610</v>
      </c>
      <c r="H1982" s="158">
        <v>47.173000000000002</v>
      </c>
      <c r="I1982" s="159"/>
      <c r="L1982" s="155"/>
      <c r="M1982" s="160"/>
      <c r="T1982" s="161"/>
      <c r="AT1982" s="156" t="s">
        <v>361</v>
      </c>
      <c r="AU1982" s="156" t="s">
        <v>86</v>
      </c>
      <c r="AV1982" s="12" t="s">
        <v>86</v>
      </c>
      <c r="AW1982" s="12" t="s">
        <v>32</v>
      </c>
      <c r="AX1982" s="12" t="s">
        <v>76</v>
      </c>
      <c r="AY1982" s="156" t="s">
        <v>350</v>
      </c>
    </row>
    <row r="1983" spans="2:65" s="12" customFormat="1" ht="20.399999999999999">
      <c r="B1983" s="155"/>
      <c r="D1983" s="151" t="s">
        <v>361</v>
      </c>
      <c r="E1983" s="156" t="s">
        <v>1</v>
      </c>
      <c r="F1983" s="157" t="s">
        <v>2611</v>
      </c>
      <c r="H1983" s="158">
        <v>1387.7840000000001</v>
      </c>
      <c r="I1983" s="159"/>
      <c r="L1983" s="155"/>
      <c r="M1983" s="160"/>
      <c r="T1983" s="161"/>
      <c r="AT1983" s="156" t="s">
        <v>361</v>
      </c>
      <c r="AU1983" s="156" t="s">
        <v>86</v>
      </c>
      <c r="AV1983" s="12" t="s">
        <v>86</v>
      </c>
      <c r="AW1983" s="12" t="s">
        <v>32</v>
      </c>
      <c r="AX1983" s="12" t="s">
        <v>76</v>
      </c>
      <c r="AY1983" s="156" t="s">
        <v>350</v>
      </c>
    </row>
    <row r="1984" spans="2:65" s="12" customFormat="1" ht="20.399999999999999">
      <c r="B1984" s="155"/>
      <c r="D1984" s="151" t="s">
        <v>361</v>
      </c>
      <c r="E1984" s="156" t="s">
        <v>1</v>
      </c>
      <c r="F1984" s="157" t="s">
        <v>2612</v>
      </c>
      <c r="H1984" s="158">
        <v>32.450000000000003</v>
      </c>
      <c r="I1984" s="159"/>
      <c r="L1984" s="155"/>
      <c r="M1984" s="160"/>
      <c r="T1984" s="161"/>
      <c r="AT1984" s="156" t="s">
        <v>361</v>
      </c>
      <c r="AU1984" s="156" t="s">
        <v>86</v>
      </c>
      <c r="AV1984" s="12" t="s">
        <v>86</v>
      </c>
      <c r="AW1984" s="12" t="s">
        <v>32</v>
      </c>
      <c r="AX1984" s="12" t="s">
        <v>76</v>
      </c>
      <c r="AY1984" s="156" t="s">
        <v>350</v>
      </c>
    </row>
    <row r="1985" spans="2:65" s="13" customFormat="1" ht="10.199999999999999">
      <c r="B1985" s="162"/>
      <c r="D1985" s="151" t="s">
        <v>361</v>
      </c>
      <c r="E1985" s="163" t="s">
        <v>1</v>
      </c>
      <c r="F1985" s="164" t="s">
        <v>364</v>
      </c>
      <c r="H1985" s="165">
        <v>1467.4069999999999</v>
      </c>
      <c r="I1985" s="166"/>
      <c r="L1985" s="162"/>
      <c r="M1985" s="167"/>
      <c r="T1985" s="168"/>
      <c r="AT1985" s="163" t="s">
        <v>361</v>
      </c>
      <c r="AU1985" s="163" t="s">
        <v>86</v>
      </c>
      <c r="AV1985" s="13" t="s">
        <v>357</v>
      </c>
      <c r="AW1985" s="13" t="s">
        <v>32</v>
      </c>
      <c r="AX1985" s="13" t="s">
        <v>84</v>
      </c>
      <c r="AY1985" s="163" t="s">
        <v>350</v>
      </c>
    </row>
    <row r="1986" spans="2:65" s="1" customFormat="1" ht="37.799999999999997" customHeight="1">
      <c r="B1986" s="32"/>
      <c r="C1986" s="187" t="s">
        <v>3377</v>
      </c>
      <c r="D1986" s="187" t="s">
        <v>1347</v>
      </c>
      <c r="E1986" s="188" t="s">
        <v>3378</v>
      </c>
      <c r="F1986" s="189" t="s">
        <v>3379</v>
      </c>
      <c r="G1986" s="190" t="s">
        <v>355</v>
      </c>
      <c r="H1986" s="191">
        <v>1614.1479999999999</v>
      </c>
      <c r="I1986" s="192"/>
      <c r="J1986" s="193">
        <f>ROUND(I1986*H1986,2)</f>
        <v>0</v>
      </c>
      <c r="K1986" s="189" t="s">
        <v>356</v>
      </c>
      <c r="L1986" s="194"/>
      <c r="M1986" s="195" t="s">
        <v>1</v>
      </c>
      <c r="N1986" s="196" t="s">
        <v>41</v>
      </c>
      <c r="P1986" s="147">
        <f>O1986*H1986</f>
        <v>0</v>
      </c>
      <c r="Q1986" s="147">
        <v>1.3999999999999999E-4</v>
      </c>
      <c r="R1986" s="147">
        <f>Q1986*H1986</f>
        <v>0.22598071999999997</v>
      </c>
      <c r="S1986" s="147">
        <v>0</v>
      </c>
      <c r="T1986" s="148">
        <f>S1986*H1986</f>
        <v>0</v>
      </c>
      <c r="AR1986" s="149" t="s">
        <v>695</v>
      </c>
      <c r="AT1986" s="149" t="s">
        <v>1347</v>
      </c>
      <c r="AU1986" s="149" t="s">
        <v>86</v>
      </c>
      <c r="AY1986" s="17" t="s">
        <v>350</v>
      </c>
      <c r="BE1986" s="150">
        <f>IF(N1986="základní",J1986,0)</f>
        <v>0</v>
      </c>
      <c r="BF1986" s="150">
        <f>IF(N1986="snížená",J1986,0)</f>
        <v>0</v>
      </c>
      <c r="BG1986" s="150">
        <f>IF(N1986="zákl. přenesená",J1986,0)</f>
        <v>0</v>
      </c>
      <c r="BH1986" s="150">
        <f>IF(N1986="sníž. přenesená",J1986,0)</f>
        <v>0</v>
      </c>
      <c r="BI1986" s="150">
        <f>IF(N1986="nulová",J1986,0)</f>
        <v>0</v>
      </c>
      <c r="BJ1986" s="17" t="s">
        <v>84</v>
      </c>
      <c r="BK1986" s="150">
        <f>ROUND(I1986*H1986,2)</f>
        <v>0</v>
      </c>
      <c r="BL1986" s="17" t="s">
        <v>530</v>
      </c>
      <c r="BM1986" s="149" t="s">
        <v>3380</v>
      </c>
    </row>
    <row r="1987" spans="2:65" s="1" customFormat="1" ht="28.8">
      <c r="B1987" s="32"/>
      <c r="D1987" s="151" t="s">
        <v>359</v>
      </c>
      <c r="F1987" s="152" t="s">
        <v>3379</v>
      </c>
      <c r="I1987" s="153"/>
      <c r="L1987" s="32"/>
      <c r="M1987" s="154"/>
      <c r="T1987" s="56"/>
      <c r="AT1987" s="17" t="s">
        <v>359</v>
      </c>
      <c r="AU1987" s="17" t="s">
        <v>86</v>
      </c>
    </row>
    <row r="1988" spans="2:65" s="12" customFormat="1" ht="10.199999999999999">
      <c r="B1988" s="155"/>
      <c r="D1988" s="151" t="s">
        <v>361</v>
      </c>
      <c r="F1988" s="157" t="s">
        <v>3381</v>
      </c>
      <c r="H1988" s="158">
        <v>1614.1479999999999</v>
      </c>
      <c r="I1988" s="159"/>
      <c r="L1988" s="155"/>
      <c r="M1988" s="160"/>
      <c r="T1988" s="161"/>
      <c r="AT1988" s="156" t="s">
        <v>361</v>
      </c>
      <c r="AU1988" s="156" t="s">
        <v>86</v>
      </c>
      <c r="AV1988" s="12" t="s">
        <v>86</v>
      </c>
      <c r="AW1988" s="12" t="s">
        <v>4</v>
      </c>
      <c r="AX1988" s="12" t="s">
        <v>84</v>
      </c>
      <c r="AY1988" s="156" t="s">
        <v>350</v>
      </c>
    </row>
    <row r="1989" spans="2:65" s="1" customFormat="1" ht="24.15" customHeight="1">
      <c r="B1989" s="32"/>
      <c r="C1989" s="138" t="s">
        <v>3382</v>
      </c>
      <c r="D1989" s="138" t="s">
        <v>352</v>
      </c>
      <c r="E1989" s="139" t="s">
        <v>3383</v>
      </c>
      <c r="F1989" s="140" t="s">
        <v>3384</v>
      </c>
      <c r="G1989" s="141" t="s">
        <v>483</v>
      </c>
      <c r="H1989" s="142">
        <v>113.521</v>
      </c>
      <c r="I1989" s="143"/>
      <c r="J1989" s="144">
        <f>ROUND(I1989*H1989,2)</f>
        <v>0</v>
      </c>
      <c r="K1989" s="140" t="s">
        <v>356</v>
      </c>
      <c r="L1989" s="32"/>
      <c r="M1989" s="145" t="s">
        <v>1</v>
      </c>
      <c r="N1989" s="146" t="s">
        <v>41</v>
      </c>
      <c r="P1989" s="147">
        <f>O1989*H1989</f>
        <v>0</v>
      </c>
      <c r="Q1989" s="147">
        <v>0</v>
      </c>
      <c r="R1989" s="147">
        <f>Q1989*H1989</f>
        <v>0</v>
      </c>
      <c r="S1989" s="147">
        <v>0</v>
      </c>
      <c r="T1989" s="148">
        <f>S1989*H1989</f>
        <v>0</v>
      </c>
      <c r="AR1989" s="149" t="s">
        <v>530</v>
      </c>
      <c r="AT1989" s="149" t="s">
        <v>352</v>
      </c>
      <c r="AU1989" s="149" t="s">
        <v>86</v>
      </c>
      <c r="AY1989" s="17" t="s">
        <v>350</v>
      </c>
      <c r="BE1989" s="150">
        <f>IF(N1989="základní",J1989,0)</f>
        <v>0</v>
      </c>
      <c r="BF1989" s="150">
        <f>IF(N1989="snížená",J1989,0)</f>
        <v>0</v>
      </c>
      <c r="BG1989" s="150">
        <f>IF(N1989="zákl. přenesená",J1989,0)</f>
        <v>0</v>
      </c>
      <c r="BH1989" s="150">
        <f>IF(N1989="sníž. přenesená",J1989,0)</f>
        <v>0</v>
      </c>
      <c r="BI1989" s="150">
        <f>IF(N1989="nulová",J1989,0)</f>
        <v>0</v>
      </c>
      <c r="BJ1989" s="17" t="s">
        <v>84</v>
      </c>
      <c r="BK1989" s="150">
        <f>ROUND(I1989*H1989,2)</f>
        <v>0</v>
      </c>
      <c r="BL1989" s="17" t="s">
        <v>530</v>
      </c>
      <c r="BM1989" s="149" t="s">
        <v>3385</v>
      </c>
    </row>
    <row r="1990" spans="2:65" s="1" customFormat="1" ht="28.8">
      <c r="B1990" s="32"/>
      <c r="D1990" s="151" t="s">
        <v>359</v>
      </c>
      <c r="F1990" s="152" t="s">
        <v>3386</v>
      </c>
      <c r="I1990" s="153"/>
      <c r="L1990" s="32"/>
      <c r="M1990" s="154"/>
      <c r="T1990" s="56"/>
      <c r="AT1990" s="17" t="s">
        <v>359</v>
      </c>
      <c r="AU1990" s="17" t="s">
        <v>86</v>
      </c>
    </row>
    <row r="1991" spans="2:65" s="11" customFormat="1" ht="22.8" customHeight="1">
      <c r="B1991" s="126"/>
      <c r="D1991" s="127" t="s">
        <v>75</v>
      </c>
      <c r="E1991" s="136" t="s">
        <v>1040</v>
      </c>
      <c r="F1991" s="136" t="s">
        <v>1041</v>
      </c>
      <c r="I1991" s="129"/>
      <c r="J1991" s="137">
        <f>BK1991</f>
        <v>0</v>
      </c>
      <c r="L1991" s="126"/>
      <c r="M1991" s="131"/>
      <c r="P1991" s="132">
        <f>SUM(P1992:P3025)</f>
        <v>0</v>
      </c>
      <c r="R1991" s="132">
        <f>SUM(R1992:R3025)</f>
        <v>18.009000879999999</v>
      </c>
      <c r="T1991" s="133">
        <f>SUM(T1992:T3025)</f>
        <v>9.5999999999999992E-3</v>
      </c>
      <c r="AR1991" s="127" t="s">
        <v>86</v>
      </c>
      <c r="AT1991" s="134" t="s">
        <v>75</v>
      </c>
      <c r="AU1991" s="134" t="s">
        <v>84</v>
      </c>
      <c r="AY1991" s="127" t="s">
        <v>350</v>
      </c>
      <c r="BK1991" s="135">
        <f>SUM(BK1992:BK3025)</f>
        <v>0</v>
      </c>
    </row>
    <row r="1992" spans="2:65" s="1" customFormat="1" ht="24.15" customHeight="1">
      <c r="B1992" s="32"/>
      <c r="C1992" s="138" t="s">
        <v>3387</v>
      </c>
      <c r="D1992" s="138" t="s">
        <v>352</v>
      </c>
      <c r="E1992" s="139" t="s">
        <v>3388</v>
      </c>
      <c r="F1992" s="140" t="s">
        <v>3389</v>
      </c>
      <c r="G1992" s="141" t="s">
        <v>355</v>
      </c>
      <c r="H1992" s="142">
        <v>21.422000000000001</v>
      </c>
      <c r="I1992" s="143"/>
      <c r="J1992" s="144">
        <f>ROUND(I1992*H1992,2)</f>
        <v>0</v>
      </c>
      <c r="K1992" s="140" t="s">
        <v>356</v>
      </c>
      <c r="L1992" s="32"/>
      <c r="M1992" s="145" t="s">
        <v>1</v>
      </c>
      <c r="N1992" s="146" t="s">
        <v>41</v>
      </c>
      <c r="P1992" s="147">
        <f>O1992*H1992</f>
        <v>0</v>
      </c>
      <c r="Q1992" s="147">
        <v>0</v>
      </c>
      <c r="R1992" s="147">
        <f>Q1992*H1992</f>
        <v>0</v>
      </c>
      <c r="S1992" s="147">
        <v>0</v>
      </c>
      <c r="T1992" s="148">
        <f>S1992*H1992</f>
        <v>0</v>
      </c>
      <c r="AR1992" s="149" t="s">
        <v>530</v>
      </c>
      <c r="AT1992" s="149" t="s">
        <v>352</v>
      </c>
      <c r="AU1992" s="149" t="s">
        <v>86</v>
      </c>
      <c r="AY1992" s="17" t="s">
        <v>350</v>
      </c>
      <c r="BE1992" s="150">
        <f>IF(N1992="základní",J1992,0)</f>
        <v>0</v>
      </c>
      <c r="BF1992" s="150">
        <f>IF(N1992="snížená",J1992,0)</f>
        <v>0</v>
      </c>
      <c r="BG1992" s="150">
        <f>IF(N1992="zákl. přenesená",J1992,0)</f>
        <v>0</v>
      </c>
      <c r="BH1992" s="150">
        <f>IF(N1992="sníž. přenesená",J1992,0)</f>
        <v>0</v>
      </c>
      <c r="BI1992" s="150">
        <f>IF(N1992="nulová",J1992,0)</f>
        <v>0</v>
      </c>
      <c r="BJ1992" s="17" t="s">
        <v>84</v>
      </c>
      <c r="BK1992" s="150">
        <f>ROUND(I1992*H1992,2)</f>
        <v>0</v>
      </c>
      <c r="BL1992" s="17" t="s">
        <v>530</v>
      </c>
      <c r="BM1992" s="149" t="s">
        <v>3390</v>
      </c>
    </row>
    <row r="1993" spans="2:65" s="1" customFormat="1" ht="19.2">
      <c r="B1993" s="32"/>
      <c r="D1993" s="151" t="s">
        <v>359</v>
      </c>
      <c r="F1993" s="152" t="s">
        <v>3391</v>
      </c>
      <c r="I1993" s="153"/>
      <c r="L1993" s="32"/>
      <c r="M1993" s="154"/>
      <c r="T1993" s="56"/>
      <c r="AT1993" s="17" t="s">
        <v>359</v>
      </c>
      <c r="AU1993" s="17" t="s">
        <v>86</v>
      </c>
    </row>
    <row r="1994" spans="2:65" s="12" customFormat="1" ht="10.199999999999999">
      <c r="B1994" s="155"/>
      <c r="D1994" s="151" t="s">
        <v>361</v>
      </c>
      <c r="E1994" s="156" t="s">
        <v>1</v>
      </c>
      <c r="F1994" s="157" t="s">
        <v>3392</v>
      </c>
      <c r="H1994" s="158">
        <v>17.760000000000002</v>
      </c>
      <c r="I1994" s="159"/>
      <c r="L1994" s="155"/>
      <c r="M1994" s="160"/>
      <c r="T1994" s="161"/>
      <c r="AT1994" s="156" t="s">
        <v>361</v>
      </c>
      <c r="AU1994" s="156" t="s">
        <v>86</v>
      </c>
      <c r="AV1994" s="12" t="s">
        <v>86</v>
      </c>
      <c r="AW1994" s="12" t="s">
        <v>32</v>
      </c>
      <c r="AX1994" s="12" t="s">
        <v>76</v>
      </c>
      <c r="AY1994" s="156" t="s">
        <v>350</v>
      </c>
    </row>
    <row r="1995" spans="2:65" s="12" customFormat="1" ht="20.399999999999999">
      <c r="B1995" s="155"/>
      <c r="D1995" s="151" t="s">
        <v>361</v>
      </c>
      <c r="E1995" s="156" t="s">
        <v>1</v>
      </c>
      <c r="F1995" s="157" t="s">
        <v>3393</v>
      </c>
      <c r="H1995" s="158">
        <v>3.6619999999999999</v>
      </c>
      <c r="I1995" s="159"/>
      <c r="L1995" s="155"/>
      <c r="M1995" s="160"/>
      <c r="T1995" s="161"/>
      <c r="AT1995" s="156" t="s">
        <v>361</v>
      </c>
      <c r="AU1995" s="156" t="s">
        <v>86</v>
      </c>
      <c r="AV1995" s="12" t="s">
        <v>86</v>
      </c>
      <c r="AW1995" s="12" t="s">
        <v>32</v>
      </c>
      <c r="AX1995" s="12" t="s">
        <v>76</v>
      </c>
      <c r="AY1995" s="156" t="s">
        <v>350</v>
      </c>
    </row>
    <row r="1996" spans="2:65" s="13" customFormat="1" ht="10.199999999999999">
      <c r="B1996" s="162"/>
      <c r="D1996" s="151" t="s">
        <v>361</v>
      </c>
      <c r="E1996" s="163" t="s">
        <v>1</v>
      </c>
      <c r="F1996" s="164" t="s">
        <v>364</v>
      </c>
      <c r="H1996" s="165">
        <v>21.422000000000001</v>
      </c>
      <c r="I1996" s="166"/>
      <c r="L1996" s="162"/>
      <c r="M1996" s="167"/>
      <c r="T1996" s="168"/>
      <c r="AT1996" s="163" t="s">
        <v>361</v>
      </c>
      <c r="AU1996" s="163" t="s">
        <v>86</v>
      </c>
      <c r="AV1996" s="13" t="s">
        <v>357</v>
      </c>
      <c r="AW1996" s="13" t="s">
        <v>32</v>
      </c>
      <c r="AX1996" s="13" t="s">
        <v>84</v>
      </c>
      <c r="AY1996" s="163" t="s">
        <v>350</v>
      </c>
    </row>
    <row r="1997" spans="2:65" s="1" customFormat="1" ht="16.5" customHeight="1">
      <c r="B1997" s="32"/>
      <c r="C1997" s="187" t="s">
        <v>3394</v>
      </c>
      <c r="D1997" s="187" t="s">
        <v>1347</v>
      </c>
      <c r="E1997" s="188" t="s">
        <v>3395</v>
      </c>
      <c r="F1997" s="189" t="s">
        <v>3396</v>
      </c>
      <c r="G1997" s="190" t="s">
        <v>355</v>
      </c>
      <c r="H1997" s="191">
        <v>23.564</v>
      </c>
      <c r="I1997" s="192"/>
      <c r="J1997" s="193">
        <f>ROUND(I1997*H1997,2)</f>
        <v>0</v>
      </c>
      <c r="K1997" s="189" t="s">
        <v>1</v>
      </c>
      <c r="L1997" s="194"/>
      <c r="M1997" s="195" t="s">
        <v>1</v>
      </c>
      <c r="N1997" s="196" t="s">
        <v>41</v>
      </c>
      <c r="P1997" s="147">
        <f>O1997*H1997</f>
        <v>0</v>
      </c>
      <c r="Q1997" s="147">
        <v>7.0499999999999998E-3</v>
      </c>
      <c r="R1997" s="147">
        <f>Q1997*H1997</f>
        <v>0.1661262</v>
      </c>
      <c r="S1997" s="147">
        <v>0</v>
      </c>
      <c r="T1997" s="148">
        <f>S1997*H1997</f>
        <v>0</v>
      </c>
      <c r="AR1997" s="149" t="s">
        <v>695</v>
      </c>
      <c r="AT1997" s="149" t="s">
        <v>1347</v>
      </c>
      <c r="AU1997" s="149" t="s">
        <v>86</v>
      </c>
      <c r="AY1997" s="17" t="s">
        <v>350</v>
      </c>
      <c r="BE1997" s="150">
        <f>IF(N1997="základní",J1997,0)</f>
        <v>0</v>
      </c>
      <c r="BF1997" s="150">
        <f>IF(N1997="snížená",J1997,0)</f>
        <v>0</v>
      </c>
      <c r="BG1997" s="150">
        <f>IF(N1997="zákl. přenesená",J1997,0)</f>
        <v>0</v>
      </c>
      <c r="BH1997" s="150">
        <f>IF(N1997="sníž. přenesená",J1997,0)</f>
        <v>0</v>
      </c>
      <c r="BI1997" s="150">
        <f>IF(N1997="nulová",J1997,0)</f>
        <v>0</v>
      </c>
      <c r="BJ1997" s="17" t="s">
        <v>84</v>
      </c>
      <c r="BK1997" s="150">
        <f>ROUND(I1997*H1997,2)</f>
        <v>0</v>
      </c>
      <c r="BL1997" s="17" t="s">
        <v>530</v>
      </c>
      <c r="BM1997" s="149" t="s">
        <v>3397</v>
      </c>
    </row>
    <row r="1998" spans="2:65" s="1" customFormat="1" ht="19.2">
      <c r="B1998" s="32"/>
      <c r="D1998" s="151" t="s">
        <v>359</v>
      </c>
      <c r="F1998" s="152" t="s">
        <v>3398</v>
      </c>
      <c r="I1998" s="153"/>
      <c r="L1998" s="32"/>
      <c r="M1998" s="154"/>
      <c r="T1998" s="56"/>
      <c r="AT1998" s="17" t="s">
        <v>359</v>
      </c>
      <c r="AU1998" s="17" t="s">
        <v>86</v>
      </c>
    </row>
    <row r="1999" spans="2:65" s="12" customFormat="1" ht="10.199999999999999">
      <c r="B1999" s="155"/>
      <c r="D1999" s="151" t="s">
        <v>361</v>
      </c>
      <c r="E1999" s="156" t="s">
        <v>1</v>
      </c>
      <c r="F1999" s="157" t="s">
        <v>3392</v>
      </c>
      <c r="H1999" s="158">
        <v>17.760000000000002</v>
      </c>
      <c r="I1999" s="159"/>
      <c r="L1999" s="155"/>
      <c r="M1999" s="160"/>
      <c r="T1999" s="161"/>
      <c r="AT1999" s="156" t="s">
        <v>361</v>
      </c>
      <c r="AU1999" s="156" t="s">
        <v>86</v>
      </c>
      <c r="AV1999" s="12" t="s">
        <v>86</v>
      </c>
      <c r="AW1999" s="12" t="s">
        <v>32</v>
      </c>
      <c r="AX1999" s="12" t="s">
        <v>76</v>
      </c>
      <c r="AY1999" s="156" t="s">
        <v>350</v>
      </c>
    </row>
    <row r="2000" spans="2:65" s="12" customFormat="1" ht="20.399999999999999">
      <c r="B2000" s="155"/>
      <c r="D2000" s="151" t="s">
        <v>361</v>
      </c>
      <c r="E2000" s="156" t="s">
        <v>1</v>
      </c>
      <c r="F2000" s="157" t="s">
        <v>3393</v>
      </c>
      <c r="H2000" s="158">
        <v>3.6619999999999999</v>
      </c>
      <c r="I2000" s="159"/>
      <c r="L2000" s="155"/>
      <c r="M2000" s="160"/>
      <c r="T2000" s="161"/>
      <c r="AT2000" s="156" t="s">
        <v>361</v>
      </c>
      <c r="AU2000" s="156" t="s">
        <v>86</v>
      </c>
      <c r="AV2000" s="12" t="s">
        <v>86</v>
      </c>
      <c r="AW2000" s="12" t="s">
        <v>32</v>
      </c>
      <c r="AX2000" s="12" t="s">
        <v>76</v>
      </c>
      <c r="AY2000" s="156" t="s">
        <v>350</v>
      </c>
    </row>
    <row r="2001" spans="2:65" s="13" customFormat="1" ht="10.199999999999999">
      <c r="B2001" s="162"/>
      <c r="D2001" s="151" t="s">
        <v>361</v>
      </c>
      <c r="E2001" s="163" t="s">
        <v>1</v>
      </c>
      <c r="F2001" s="164" t="s">
        <v>364</v>
      </c>
      <c r="H2001" s="165">
        <v>21.422000000000001</v>
      </c>
      <c r="I2001" s="166"/>
      <c r="L2001" s="162"/>
      <c r="M2001" s="167"/>
      <c r="T2001" s="168"/>
      <c r="AT2001" s="163" t="s">
        <v>361</v>
      </c>
      <c r="AU2001" s="163" t="s">
        <v>86</v>
      </c>
      <c r="AV2001" s="13" t="s">
        <v>357</v>
      </c>
      <c r="AW2001" s="13" t="s">
        <v>32</v>
      </c>
      <c r="AX2001" s="13" t="s">
        <v>84</v>
      </c>
      <c r="AY2001" s="163" t="s">
        <v>350</v>
      </c>
    </row>
    <row r="2002" spans="2:65" s="12" customFormat="1" ht="10.199999999999999">
      <c r="B2002" s="155"/>
      <c r="D2002" s="151" t="s">
        <v>361</v>
      </c>
      <c r="F2002" s="157" t="s">
        <v>3399</v>
      </c>
      <c r="H2002" s="158">
        <v>23.564</v>
      </c>
      <c r="I2002" s="159"/>
      <c r="L2002" s="155"/>
      <c r="M2002" s="160"/>
      <c r="T2002" s="161"/>
      <c r="AT2002" s="156" t="s">
        <v>361</v>
      </c>
      <c r="AU2002" s="156" t="s">
        <v>86</v>
      </c>
      <c r="AV2002" s="12" t="s">
        <v>86</v>
      </c>
      <c r="AW2002" s="12" t="s">
        <v>4</v>
      </c>
      <c r="AX2002" s="12" t="s">
        <v>84</v>
      </c>
      <c r="AY2002" s="156" t="s">
        <v>350</v>
      </c>
    </row>
    <row r="2003" spans="2:65" s="1" customFormat="1" ht="24.15" customHeight="1">
      <c r="B2003" s="32"/>
      <c r="C2003" s="138" t="s">
        <v>3400</v>
      </c>
      <c r="D2003" s="138" t="s">
        <v>352</v>
      </c>
      <c r="E2003" s="139" t="s">
        <v>3401</v>
      </c>
      <c r="F2003" s="140" t="s">
        <v>3402</v>
      </c>
      <c r="G2003" s="141" t="s">
        <v>355</v>
      </c>
      <c r="H2003" s="142">
        <v>3.7280000000000002</v>
      </c>
      <c r="I2003" s="143"/>
      <c r="J2003" s="144">
        <f>ROUND(I2003*H2003,2)</f>
        <v>0</v>
      </c>
      <c r="K2003" s="140" t="s">
        <v>356</v>
      </c>
      <c r="L2003" s="32"/>
      <c r="M2003" s="145" t="s">
        <v>1</v>
      </c>
      <c r="N2003" s="146" t="s">
        <v>41</v>
      </c>
      <c r="P2003" s="147">
        <f>O2003*H2003</f>
        <v>0</v>
      </c>
      <c r="Q2003" s="147">
        <v>2.7E-4</v>
      </c>
      <c r="R2003" s="147">
        <f>Q2003*H2003</f>
        <v>1.0065600000000001E-3</v>
      </c>
      <c r="S2003" s="147">
        <v>0</v>
      </c>
      <c r="T2003" s="148">
        <f>S2003*H2003</f>
        <v>0</v>
      </c>
      <c r="AR2003" s="149" t="s">
        <v>530</v>
      </c>
      <c r="AT2003" s="149" t="s">
        <v>352</v>
      </c>
      <c r="AU2003" s="149" t="s">
        <v>86</v>
      </c>
      <c r="AY2003" s="17" t="s">
        <v>350</v>
      </c>
      <c r="BE2003" s="150">
        <f>IF(N2003="základní",J2003,0)</f>
        <v>0</v>
      </c>
      <c r="BF2003" s="150">
        <f>IF(N2003="snížená",J2003,0)</f>
        <v>0</v>
      </c>
      <c r="BG2003" s="150">
        <f>IF(N2003="zákl. přenesená",J2003,0)</f>
        <v>0</v>
      </c>
      <c r="BH2003" s="150">
        <f>IF(N2003="sníž. přenesená",J2003,0)</f>
        <v>0</v>
      </c>
      <c r="BI2003" s="150">
        <f>IF(N2003="nulová",J2003,0)</f>
        <v>0</v>
      </c>
      <c r="BJ2003" s="17" t="s">
        <v>84</v>
      </c>
      <c r="BK2003" s="150">
        <f>ROUND(I2003*H2003,2)</f>
        <v>0</v>
      </c>
      <c r="BL2003" s="17" t="s">
        <v>530</v>
      </c>
      <c r="BM2003" s="149" t="s">
        <v>3403</v>
      </c>
    </row>
    <row r="2004" spans="2:65" s="1" customFormat="1" ht="19.2">
      <c r="B2004" s="32"/>
      <c r="D2004" s="151" t="s">
        <v>359</v>
      </c>
      <c r="F2004" s="152" t="s">
        <v>3404</v>
      </c>
      <c r="I2004" s="153"/>
      <c r="L2004" s="32"/>
      <c r="M2004" s="154"/>
      <c r="T2004" s="56"/>
      <c r="AT2004" s="17" t="s">
        <v>359</v>
      </c>
      <c r="AU2004" s="17" t="s">
        <v>86</v>
      </c>
    </row>
    <row r="2005" spans="2:65" s="12" customFormat="1" ht="10.199999999999999">
      <c r="B2005" s="155"/>
      <c r="D2005" s="151" t="s">
        <v>361</v>
      </c>
      <c r="E2005" s="156" t="s">
        <v>1</v>
      </c>
      <c r="F2005" s="157" t="s">
        <v>3405</v>
      </c>
      <c r="H2005" s="158">
        <v>2.464</v>
      </c>
      <c r="I2005" s="159"/>
      <c r="L2005" s="155"/>
      <c r="M2005" s="160"/>
      <c r="T2005" s="161"/>
      <c r="AT2005" s="156" t="s">
        <v>361</v>
      </c>
      <c r="AU2005" s="156" t="s">
        <v>86</v>
      </c>
      <c r="AV2005" s="12" t="s">
        <v>86</v>
      </c>
      <c r="AW2005" s="12" t="s">
        <v>32</v>
      </c>
      <c r="AX2005" s="12" t="s">
        <v>76</v>
      </c>
      <c r="AY2005" s="156" t="s">
        <v>350</v>
      </c>
    </row>
    <row r="2006" spans="2:65" s="12" customFormat="1" ht="10.199999999999999">
      <c r="B2006" s="155"/>
      <c r="D2006" s="151" t="s">
        <v>361</v>
      </c>
      <c r="E2006" s="156" t="s">
        <v>1</v>
      </c>
      <c r="F2006" s="157" t="s">
        <v>3406</v>
      </c>
      <c r="H2006" s="158">
        <v>1.264</v>
      </c>
      <c r="I2006" s="159"/>
      <c r="L2006" s="155"/>
      <c r="M2006" s="160"/>
      <c r="T2006" s="161"/>
      <c r="AT2006" s="156" t="s">
        <v>361</v>
      </c>
      <c r="AU2006" s="156" t="s">
        <v>86</v>
      </c>
      <c r="AV2006" s="12" t="s">
        <v>86</v>
      </c>
      <c r="AW2006" s="12" t="s">
        <v>32</v>
      </c>
      <c r="AX2006" s="12" t="s">
        <v>76</v>
      </c>
      <c r="AY2006" s="156" t="s">
        <v>350</v>
      </c>
    </row>
    <row r="2007" spans="2:65" s="13" customFormat="1" ht="10.199999999999999">
      <c r="B2007" s="162"/>
      <c r="D2007" s="151" t="s">
        <v>361</v>
      </c>
      <c r="E2007" s="163" t="s">
        <v>1</v>
      </c>
      <c r="F2007" s="164" t="s">
        <v>364</v>
      </c>
      <c r="H2007" s="165">
        <v>3.7280000000000002</v>
      </c>
      <c r="I2007" s="166"/>
      <c r="L2007" s="162"/>
      <c r="M2007" s="167"/>
      <c r="T2007" s="168"/>
      <c r="AT2007" s="163" t="s">
        <v>361</v>
      </c>
      <c r="AU2007" s="163" t="s">
        <v>86</v>
      </c>
      <c r="AV2007" s="13" t="s">
        <v>357</v>
      </c>
      <c r="AW2007" s="13" t="s">
        <v>32</v>
      </c>
      <c r="AX2007" s="13" t="s">
        <v>84</v>
      </c>
      <c r="AY2007" s="163" t="s">
        <v>350</v>
      </c>
    </row>
    <row r="2008" spans="2:65" s="1" customFormat="1" ht="33" customHeight="1">
      <c r="B2008" s="32"/>
      <c r="C2008" s="187" t="s">
        <v>3407</v>
      </c>
      <c r="D2008" s="187" t="s">
        <v>1347</v>
      </c>
      <c r="E2008" s="188" t="s">
        <v>3408</v>
      </c>
      <c r="F2008" s="189" t="s">
        <v>3409</v>
      </c>
      <c r="G2008" s="190" t="s">
        <v>355</v>
      </c>
      <c r="H2008" s="191">
        <v>2.464</v>
      </c>
      <c r="I2008" s="192"/>
      <c r="J2008" s="193">
        <f>ROUND(I2008*H2008,2)</f>
        <v>0</v>
      </c>
      <c r="K2008" s="189" t="s">
        <v>1</v>
      </c>
      <c r="L2008" s="194"/>
      <c r="M2008" s="195" t="s">
        <v>1</v>
      </c>
      <c r="N2008" s="196" t="s">
        <v>41</v>
      </c>
      <c r="P2008" s="147">
        <f>O2008*H2008</f>
        <v>0</v>
      </c>
      <c r="Q2008" s="147">
        <v>5.3999999999999999E-2</v>
      </c>
      <c r="R2008" s="147">
        <f>Q2008*H2008</f>
        <v>0.13305600000000001</v>
      </c>
      <c r="S2008" s="147">
        <v>0</v>
      </c>
      <c r="T2008" s="148">
        <f>S2008*H2008</f>
        <v>0</v>
      </c>
      <c r="AR2008" s="149" t="s">
        <v>695</v>
      </c>
      <c r="AT2008" s="149" t="s">
        <v>1347</v>
      </c>
      <c r="AU2008" s="149" t="s">
        <v>86</v>
      </c>
      <c r="AY2008" s="17" t="s">
        <v>350</v>
      </c>
      <c r="BE2008" s="150">
        <f>IF(N2008="základní",J2008,0)</f>
        <v>0</v>
      </c>
      <c r="BF2008" s="150">
        <f>IF(N2008="snížená",J2008,0)</f>
        <v>0</v>
      </c>
      <c r="BG2008" s="150">
        <f>IF(N2008="zákl. přenesená",J2008,0)</f>
        <v>0</v>
      </c>
      <c r="BH2008" s="150">
        <f>IF(N2008="sníž. přenesená",J2008,0)</f>
        <v>0</v>
      </c>
      <c r="BI2008" s="150">
        <f>IF(N2008="nulová",J2008,0)</f>
        <v>0</v>
      </c>
      <c r="BJ2008" s="17" t="s">
        <v>84</v>
      </c>
      <c r="BK2008" s="150">
        <f>ROUND(I2008*H2008,2)</f>
        <v>0</v>
      </c>
      <c r="BL2008" s="17" t="s">
        <v>530</v>
      </c>
      <c r="BM2008" s="149" t="s">
        <v>3410</v>
      </c>
    </row>
    <row r="2009" spans="2:65" s="1" customFormat="1" ht="19.2">
      <c r="B2009" s="32"/>
      <c r="D2009" s="151" t="s">
        <v>359</v>
      </c>
      <c r="F2009" s="152" t="s">
        <v>3411</v>
      </c>
      <c r="I2009" s="153"/>
      <c r="L2009" s="32"/>
      <c r="M2009" s="154"/>
      <c r="T2009" s="56"/>
      <c r="AT2009" s="17" t="s">
        <v>359</v>
      </c>
      <c r="AU2009" s="17" t="s">
        <v>86</v>
      </c>
    </row>
    <row r="2010" spans="2:65" s="12" customFormat="1" ht="10.199999999999999">
      <c r="B2010" s="155"/>
      <c r="D2010" s="151" t="s">
        <v>361</v>
      </c>
      <c r="E2010" s="156" t="s">
        <v>1</v>
      </c>
      <c r="F2010" s="157" t="s">
        <v>3405</v>
      </c>
      <c r="H2010" s="158">
        <v>2.464</v>
      </c>
      <c r="I2010" s="159"/>
      <c r="L2010" s="155"/>
      <c r="M2010" s="160"/>
      <c r="T2010" s="161"/>
      <c r="AT2010" s="156" t="s">
        <v>361</v>
      </c>
      <c r="AU2010" s="156" t="s">
        <v>86</v>
      </c>
      <c r="AV2010" s="12" t="s">
        <v>86</v>
      </c>
      <c r="AW2010" s="12" t="s">
        <v>32</v>
      </c>
      <c r="AX2010" s="12" t="s">
        <v>84</v>
      </c>
      <c r="AY2010" s="156" t="s">
        <v>350</v>
      </c>
    </row>
    <row r="2011" spans="2:65" s="1" customFormat="1" ht="33" customHeight="1">
      <c r="B2011" s="32"/>
      <c r="C2011" s="187" t="s">
        <v>3412</v>
      </c>
      <c r="D2011" s="187" t="s">
        <v>1347</v>
      </c>
      <c r="E2011" s="188" t="s">
        <v>3413</v>
      </c>
      <c r="F2011" s="189" t="s">
        <v>3414</v>
      </c>
      <c r="G2011" s="190" t="s">
        <v>355</v>
      </c>
      <c r="H2011" s="191">
        <v>1.264</v>
      </c>
      <c r="I2011" s="192"/>
      <c r="J2011" s="193">
        <f>ROUND(I2011*H2011,2)</f>
        <v>0</v>
      </c>
      <c r="K2011" s="189" t="s">
        <v>1</v>
      </c>
      <c r="L2011" s="194"/>
      <c r="M2011" s="195" t="s">
        <v>1</v>
      </c>
      <c r="N2011" s="196" t="s">
        <v>41</v>
      </c>
      <c r="P2011" s="147">
        <f>O2011*H2011</f>
        <v>0</v>
      </c>
      <c r="Q2011" s="147">
        <v>5.3999999999999999E-2</v>
      </c>
      <c r="R2011" s="147">
        <f>Q2011*H2011</f>
        <v>6.8255999999999997E-2</v>
      </c>
      <c r="S2011" s="147">
        <v>0</v>
      </c>
      <c r="T2011" s="148">
        <f>S2011*H2011</f>
        <v>0</v>
      </c>
      <c r="AR2011" s="149" t="s">
        <v>695</v>
      </c>
      <c r="AT2011" s="149" t="s">
        <v>1347</v>
      </c>
      <c r="AU2011" s="149" t="s">
        <v>86</v>
      </c>
      <c r="AY2011" s="17" t="s">
        <v>350</v>
      </c>
      <c r="BE2011" s="150">
        <f>IF(N2011="základní",J2011,0)</f>
        <v>0</v>
      </c>
      <c r="BF2011" s="150">
        <f>IF(N2011="snížená",J2011,0)</f>
        <v>0</v>
      </c>
      <c r="BG2011" s="150">
        <f>IF(N2011="zákl. přenesená",J2011,0)</f>
        <v>0</v>
      </c>
      <c r="BH2011" s="150">
        <f>IF(N2011="sníž. přenesená",J2011,0)</f>
        <v>0</v>
      </c>
      <c r="BI2011" s="150">
        <f>IF(N2011="nulová",J2011,0)</f>
        <v>0</v>
      </c>
      <c r="BJ2011" s="17" t="s">
        <v>84</v>
      </c>
      <c r="BK2011" s="150">
        <f>ROUND(I2011*H2011,2)</f>
        <v>0</v>
      </c>
      <c r="BL2011" s="17" t="s">
        <v>530</v>
      </c>
      <c r="BM2011" s="149" t="s">
        <v>3415</v>
      </c>
    </row>
    <row r="2012" spans="2:65" s="1" customFormat="1" ht="19.2">
      <c r="B2012" s="32"/>
      <c r="D2012" s="151" t="s">
        <v>359</v>
      </c>
      <c r="F2012" s="152" t="s">
        <v>3411</v>
      </c>
      <c r="I2012" s="153"/>
      <c r="L2012" s="32"/>
      <c r="M2012" s="154"/>
      <c r="T2012" s="56"/>
      <c r="AT2012" s="17" t="s">
        <v>359</v>
      </c>
      <c r="AU2012" s="17" t="s">
        <v>86</v>
      </c>
    </row>
    <row r="2013" spans="2:65" s="12" customFormat="1" ht="10.199999999999999">
      <c r="B2013" s="155"/>
      <c r="D2013" s="151" t="s">
        <v>361</v>
      </c>
      <c r="E2013" s="156" t="s">
        <v>1</v>
      </c>
      <c r="F2013" s="157" t="s">
        <v>3406</v>
      </c>
      <c r="H2013" s="158">
        <v>1.264</v>
      </c>
      <c r="I2013" s="159"/>
      <c r="L2013" s="155"/>
      <c r="M2013" s="160"/>
      <c r="T2013" s="161"/>
      <c r="AT2013" s="156" t="s">
        <v>361</v>
      </c>
      <c r="AU2013" s="156" t="s">
        <v>86</v>
      </c>
      <c r="AV2013" s="12" t="s">
        <v>86</v>
      </c>
      <c r="AW2013" s="12" t="s">
        <v>32</v>
      </c>
      <c r="AX2013" s="12" t="s">
        <v>84</v>
      </c>
      <c r="AY2013" s="156" t="s">
        <v>350</v>
      </c>
    </row>
    <row r="2014" spans="2:65" s="1" customFormat="1" ht="24.15" customHeight="1">
      <c r="B2014" s="32"/>
      <c r="C2014" s="138" t="s">
        <v>3416</v>
      </c>
      <c r="D2014" s="138" t="s">
        <v>352</v>
      </c>
      <c r="E2014" s="139" t="s">
        <v>3417</v>
      </c>
      <c r="F2014" s="140" t="s">
        <v>3418</v>
      </c>
      <c r="G2014" s="141" t="s">
        <v>355</v>
      </c>
      <c r="H2014" s="142">
        <v>199.316</v>
      </c>
      <c r="I2014" s="143"/>
      <c r="J2014" s="144">
        <f>ROUND(I2014*H2014,2)</f>
        <v>0</v>
      </c>
      <c r="K2014" s="140" t="s">
        <v>356</v>
      </c>
      <c r="L2014" s="32"/>
      <c r="M2014" s="145" t="s">
        <v>1</v>
      </c>
      <c r="N2014" s="146" t="s">
        <v>41</v>
      </c>
      <c r="P2014" s="147">
        <f>O2014*H2014</f>
        <v>0</v>
      </c>
      <c r="Q2014" s="147">
        <v>2.7999999999999998E-4</v>
      </c>
      <c r="R2014" s="147">
        <f>Q2014*H2014</f>
        <v>5.5808479999999994E-2</v>
      </c>
      <c r="S2014" s="147">
        <v>0</v>
      </c>
      <c r="T2014" s="148">
        <f>S2014*H2014</f>
        <v>0</v>
      </c>
      <c r="AR2014" s="149" t="s">
        <v>530</v>
      </c>
      <c r="AT2014" s="149" t="s">
        <v>352</v>
      </c>
      <c r="AU2014" s="149" t="s">
        <v>86</v>
      </c>
      <c r="AY2014" s="17" t="s">
        <v>350</v>
      </c>
      <c r="BE2014" s="150">
        <f>IF(N2014="základní",J2014,0)</f>
        <v>0</v>
      </c>
      <c r="BF2014" s="150">
        <f>IF(N2014="snížená",J2014,0)</f>
        <v>0</v>
      </c>
      <c r="BG2014" s="150">
        <f>IF(N2014="zákl. přenesená",J2014,0)</f>
        <v>0</v>
      </c>
      <c r="BH2014" s="150">
        <f>IF(N2014="sníž. přenesená",J2014,0)</f>
        <v>0</v>
      </c>
      <c r="BI2014" s="150">
        <f>IF(N2014="nulová",J2014,0)</f>
        <v>0</v>
      </c>
      <c r="BJ2014" s="17" t="s">
        <v>84</v>
      </c>
      <c r="BK2014" s="150">
        <f>ROUND(I2014*H2014,2)</f>
        <v>0</v>
      </c>
      <c r="BL2014" s="17" t="s">
        <v>530</v>
      </c>
      <c r="BM2014" s="149" t="s">
        <v>3419</v>
      </c>
    </row>
    <row r="2015" spans="2:65" s="1" customFormat="1" ht="19.2">
      <c r="B2015" s="32"/>
      <c r="D2015" s="151" t="s">
        <v>359</v>
      </c>
      <c r="F2015" s="152" t="s">
        <v>3420</v>
      </c>
      <c r="I2015" s="153"/>
      <c r="L2015" s="32"/>
      <c r="M2015" s="154"/>
      <c r="T2015" s="56"/>
      <c r="AT2015" s="17" t="s">
        <v>359</v>
      </c>
      <c r="AU2015" s="17" t="s">
        <v>86</v>
      </c>
    </row>
    <row r="2016" spans="2:65" s="12" customFormat="1" ht="10.199999999999999">
      <c r="B2016" s="155"/>
      <c r="D2016" s="151" t="s">
        <v>361</v>
      </c>
      <c r="E2016" s="156" t="s">
        <v>1</v>
      </c>
      <c r="F2016" s="157" t="s">
        <v>3421</v>
      </c>
      <c r="H2016" s="158">
        <v>16.268999999999998</v>
      </c>
      <c r="I2016" s="159"/>
      <c r="L2016" s="155"/>
      <c r="M2016" s="160"/>
      <c r="T2016" s="161"/>
      <c r="AT2016" s="156" t="s">
        <v>361</v>
      </c>
      <c r="AU2016" s="156" t="s">
        <v>86</v>
      </c>
      <c r="AV2016" s="12" t="s">
        <v>86</v>
      </c>
      <c r="AW2016" s="12" t="s">
        <v>32</v>
      </c>
      <c r="AX2016" s="12" t="s">
        <v>76</v>
      </c>
      <c r="AY2016" s="156" t="s">
        <v>350</v>
      </c>
    </row>
    <row r="2017" spans="2:51" s="12" customFormat="1" ht="10.199999999999999">
      <c r="B2017" s="155"/>
      <c r="D2017" s="151" t="s">
        <v>361</v>
      </c>
      <c r="E2017" s="156" t="s">
        <v>1</v>
      </c>
      <c r="F2017" s="157" t="s">
        <v>3422</v>
      </c>
      <c r="H2017" s="158">
        <v>12.6</v>
      </c>
      <c r="I2017" s="159"/>
      <c r="L2017" s="155"/>
      <c r="M2017" s="160"/>
      <c r="T2017" s="161"/>
      <c r="AT2017" s="156" t="s">
        <v>361</v>
      </c>
      <c r="AU2017" s="156" t="s">
        <v>86</v>
      </c>
      <c r="AV2017" s="12" t="s">
        <v>86</v>
      </c>
      <c r="AW2017" s="12" t="s">
        <v>32</v>
      </c>
      <c r="AX2017" s="12" t="s">
        <v>76</v>
      </c>
      <c r="AY2017" s="156" t="s">
        <v>350</v>
      </c>
    </row>
    <row r="2018" spans="2:51" s="12" customFormat="1" ht="10.199999999999999">
      <c r="B2018" s="155"/>
      <c r="D2018" s="151" t="s">
        <v>361</v>
      </c>
      <c r="E2018" s="156" t="s">
        <v>1</v>
      </c>
      <c r="F2018" s="157" t="s">
        <v>3423</v>
      </c>
      <c r="H2018" s="158">
        <v>7.41</v>
      </c>
      <c r="I2018" s="159"/>
      <c r="L2018" s="155"/>
      <c r="M2018" s="160"/>
      <c r="T2018" s="161"/>
      <c r="AT2018" s="156" t="s">
        <v>361</v>
      </c>
      <c r="AU2018" s="156" t="s">
        <v>86</v>
      </c>
      <c r="AV2018" s="12" t="s">
        <v>86</v>
      </c>
      <c r="AW2018" s="12" t="s">
        <v>32</v>
      </c>
      <c r="AX2018" s="12" t="s">
        <v>76</v>
      </c>
      <c r="AY2018" s="156" t="s">
        <v>350</v>
      </c>
    </row>
    <row r="2019" spans="2:51" s="12" customFormat="1" ht="10.199999999999999">
      <c r="B2019" s="155"/>
      <c r="D2019" s="151" t="s">
        <v>361</v>
      </c>
      <c r="E2019" s="156" t="s">
        <v>1</v>
      </c>
      <c r="F2019" s="157" t="s">
        <v>3424</v>
      </c>
      <c r="H2019" s="158">
        <v>1.8149999999999999</v>
      </c>
      <c r="I2019" s="159"/>
      <c r="L2019" s="155"/>
      <c r="M2019" s="160"/>
      <c r="T2019" s="161"/>
      <c r="AT2019" s="156" t="s">
        <v>361</v>
      </c>
      <c r="AU2019" s="156" t="s">
        <v>86</v>
      </c>
      <c r="AV2019" s="12" t="s">
        <v>86</v>
      </c>
      <c r="AW2019" s="12" t="s">
        <v>32</v>
      </c>
      <c r="AX2019" s="12" t="s">
        <v>76</v>
      </c>
      <c r="AY2019" s="156" t="s">
        <v>350</v>
      </c>
    </row>
    <row r="2020" spans="2:51" s="12" customFormat="1" ht="10.199999999999999">
      <c r="B2020" s="155"/>
      <c r="D2020" s="151" t="s">
        <v>361</v>
      </c>
      <c r="E2020" s="156" t="s">
        <v>1</v>
      </c>
      <c r="F2020" s="157" t="s">
        <v>3425</v>
      </c>
      <c r="H2020" s="158">
        <v>2.0529999999999999</v>
      </c>
      <c r="I2020" s="159"/>
      <c r="L2020" s="155"/>
      <c r="M2020" s="160"/>
      <c r="T2020" s="161"/>
      <c r="AT2020" s="156" t="s">
        <v>361</v>
      </c>
      <c r="AU2020" s="156" t="s">
        <v>86</v>
      </c>
      <c r="AV2020" s="12" t="s">
        <v>86</v>
      </c>
      <c r="AW2020" s="12" t="s">
        <v>32</v>
      </c>
      <c r="AX2020" s="12" t="s">
        <v>76</v>
      </c>
      <c r="AY2020" s="156" t="s">
        <v>350</v>
      </c>
    </row>
    <row r="2021" spans="2:51" s="12" customFormat="1" ht="10.199999999999999">
      <c r="B2021" s="155"/>
      <c r="D2021" s="151" t="s">
        <v>361</v>
      </c>
      <c r="E2021" s="156" t="s">
        <v>1</v>
      </c>
      <c r="F2021" s="157" t="s">
        <v>3426</v>
      </c>
      <c r="H2021" s="158">
        <v>2.3650000000000002</v>
      </c>
      <c r="I2021" s="159"/>
      <c r="L2021" s="155"/>
      <c r="M2021" s="160"/>
      <c r="T2021" s="161"/>
      <c r="AT2021" s="156" t="s">
        <v>361</v>
      </c>
      <c r="AU2021" s="156" t="s">
        <v>86</v>
      </c>
      <c r="AV2021" s="12" t="s">
        <v>86</v>
      </c>
      <c r="AW2021" s="12" t="s">
        <v>32</v>
      </c>
      <c r="AX2021" s="12" t="s">
        <v>76</v>
      </c>
      <c r="AY2021" s="156" t="s">
        <v>350</v>
      </c>
    </row>
    <row r="2022" spans="2:51" s="12" customFormat="1" ht="10.199999999999999">
      <c r="B2022" s="155"/>
      <c r="D2022" s="151" t="s">
        <v>361</v>
      </c>
      <c r="E2022" s="156" t="s">
        <v>1</v>
      </c>
      <c r="F2022" s="157" t="s">
        <v>3427</v>
      </c>
      <c r="H2022" s="158">
        <v>6.6</v>
      </c>
      <c r="I2022" s="159"/>
      <c r="L2022" s="155"/>
      <c r="M2022" s="160"/>
      <c r="T2022" s="161"/>
      <c r="AT2022" s="156" t="s">
        <v>361</v>
      </c>
      <c r="AU2022" s="156" t="s">
        <v>86</v>
      </c>
      <c r="AV2022" s="12" t="s">
        <v>86</v>
      </c>
      <c r="AW2022" s="12" t="s">
        <v>32</v>
      </c>
      <c r="AX2022" s="12" t="s">
        <v>76</v>
      </c>
      <c r="AY2022" s="156" t="s">
        <v>350</v>
      </c>
    </row>
    <row r="2023" spans="2:51" s="12" customFormat="1" ht="10.199999999999999">
      <c r="B2023" s="155"/>
      <c r="D2023" s="151" t="s">
        <v>361</v>
      </c>
      <c r="E2023" s="156" t="s">
        <v>1</v>
      </c>
      <c r="F2023" s="157" t="s">
        <v>3428</v>
      </c>
      <c r="H2023" s="158">
        <v>9.1539999999999999</v>
      </c>
      <c r="I2023" s="159"/>
      <c r="L2023" s="155"/>
      <c r="M2023" s="160"/>
      <c r="T2023" s="161"/>
      <c r="AT2023" s="156" t="s">
        <v>361</v>
      </c>
      <c r="AU2023" s="156" t="s">
        <v>86</v>
      </c>
      <c r="AV2023" s="12" t="s">
        <v>86</v>
      </c>
      <c r="AW2023" s="12" t="s">
        <v>32</v>
      </c>
      <c r="AX2023" s="12" t="s">
        <v>76</v>
      </c>
      <c r="AY2023" s="156" t="s">
        <v>350</v>
      </c>
    </row>
    <row r="2024" spans="2:51" s="12" customFormat="1" ht="10.199999999999999">
      <c r="B2024" s="155"/>
      <c r="D2024" s="151" t="s">
        <v>361</v>
      </c>
      <c r="E2024" s="156" t="s">
        <v>1</v>
      </c>
      <c r="F2024" s="157" t="s">
        <v>3429</v>
      </c>
      <c r="H2024" s="158">
        <v>4.298</v>
      </c>
      <c r="I2024" s="159"/>
      <c r="L2024" s="155"/>
      <c r="M2024" s="160"/>
      <c r="T2024" s="161"/>
      <c r="AT2024" s="156" t="s">
        <v>361</v>
      </c>
      <c r="AU2024" s="156" t="s">
        <v>86</v>
      </c>
      <c r="AV2024" s="12" t="s">
        <v>86</v>
      </c>
      <c r="AW2024" s="12" t="s">
        <v>32</v>
      </c>
      <c r="AX2024" s="12" t="s">
        <v>76</v>
      </c>
      <c r="AY2024" s="156" t="s">
        <v>350</v>
      </c>
    </row>
    <row r="2025" spans="2:51" s="12" customFormat="1" ht="10.199999999999999">
      <c r="B2025" s="155"/>
      <c r="D2025" s="151" t="s">
        <v>361</v>
      </c>
      <c r="E2025" s="156" t="s">
        <v>1</v>
      </c>
      <c r="F2025" s="157" t="s">
        <v>3430</v>
      </c>
      <c r="H2025" s="158">
        <v>8.6479999999999997</v>
      </c>
      <c r="I2025" s="159"/>
      <c r="L2025" s="155"/>
      <c r="M2025" s="160"/>
      <c r="T2025" s="161"/>
      <c r="AT2025" s="156" t="s">
        <v>361</v>
      </c>
      <c r="AU2025" s="156" t="s">
        <v>86</v>
      </c>
      <c r="AV2025" s="12" t="s">
        <v>86</v>
      </c>
      <c r="AW2025" s="12" t="s">
        <v>32</v>
      </c>
      <c r="AX2025" s="12" t="s">
        <v>76</v>
      </c>
      <c r="AY2025" s="156" t="s">
        <v>350</v>
      </c>
    </row>
    <row r="2026" spans="2:51" s="12" customFormat="1" ht="10.199999999999999">
      <c r="B2026" s="155"/>
      <c r="D2026" s="151" t="s">
        <v>361</v>
      </c>
      <c r="E2026" s="156" t="s">
        <v>1</v>
      </c>
      <c r="F2026" s="157" t="s">
        <v>3431</v>
      </c>
      <c r="H2026" s="158">
        <v>53.82</v>
      </c>
      <c r="I2026" s="159"/>
      <c r="L2026" s="155"/>
      <c r="M2026" s="160"/>
      <c r="T2026" s="161"/>
      <c r="AT2026" s="156" t="s">
        <v>361</v>
      </c>
      <c r="AU2026" s="156" t="s">
        <v>86</v>
      </c>
      <c r="AV2026" s="12" t="s">
        <v>86</v>
      </c>
      <c r="AW2026" s="12" t="s">
        <v>32</v>
      </c>
      <c r="AX2026" s="12" t="s">
        <v>76</v>
      </c>
      <c r="AY2026" s="156" t="s">
        <v>350</v>
      </c>
    </row>
    <row r="2027" spans="2:51" s="12" customFormat="1" ht="10.199999999999999">
      <c r="B2027" s="155"/>
      <c r="D2027" s="151" t="s">
        <v>361</v>
      </c>
      <c r="E2027" s="156" t="s">
        <v>1</v>
      </c>
      <c r="F2027" s="157" t="s">
        <v>3432</v>
      </c>
      <c r="H2027" s="158">
        <v>3.948</v>
      </c>
      <c r="I2027" s="159"/>
      <c r="L2027" s="155"/>
      <c r="M2027" s="160"/>
      <c r="T2027" s="161"/>
      <c r="AT2027" s="156" t="s">
        <v>361</v>
      </c>
      <c r="AU2027" s="156" t="s">
        <v>86</v>
      </c>
      <c r="AV2027" s="12" t="s">
        <v>86</v>
      </c>
      <c r="AW2027" s="12" t="s">
        <v>32</v>
      </c>
      <c r="AX2027" s="12" t="s">
        <v>76</v>
      </c>
      <c r="AY2027" s="156" t="s">
        <v>350</v>
      </c>
    </row>
    <row r="2028" spans="2:51" s="12" customFormat="1" ht="10.199999999999999">
      <c r="B2028" s="155"/>
      <c r="D2028" s="151" t="s">
        <v>361</v>
      </c>
      <c r="E2028" s="156" t="s">
        <v>1</v>
      </c>
      <c r="F2028" s="157" t="s">
        <v>3433</v>
      </c>
      <c r="H2028" s="158">
        <v>10.45</v>
      </c>
      <c r="I2028" s="159"/>
      <c r="L2028" s="155"/>
      <c r="M2028" s="160"/>
      <c r="T2028" s="161"/>
      <c r="AT2028" s="156" t="s">
        <v>361</v>
      </c>
      <c r="AU2028" s="156" t="s">
        <v>86</v>
      </c>
      <c r="AV2028" s="12" t="s">
        <v>86</v>
      </c>
      <c r="AW2028" s="12" t="s">
        <v>32</v>
      </c>
      <c r="AX2028" s="12" t="s">
        <v>76</v>
      </c>
      <c r="AY2028" s="156" t="s">
        <v>350</v>
      </c>
    </row>
    <row r="2029" spans="2:51" s="12" customFormat="1" ht="10.199999999999999">
      <c r="B2029" s="155"/>
      <c r="D2029" s="151" t="s">
        <v>361</v>
      </c>
      <c r="E2029" s="156" t="s">
        <v>1</v>
      </c>
      <c r="F2029" s="157" t="s">
        <v>3434</v>
      </c>
      <c r="H2029" s="158">
        <v>13.455</v>
      </c>
      <c r="I2029" s="159"/>
      <c r="L2029" s="155"/>
      <c r="M2029" s="160"/>
      <c r="T2029" s="161"/>
      <c r="AT2029" s="156" t="s">
        <v>361</v>
      </c>
      <c r="AU2029" s="156" t="s">
        <v>86</v>
      </c>
      <c r="AV2029" s="12" t="s">
        <v>86</v>
      </c>
      <c r="AW2029" s="12" t="s">
        <v>32</v>
      </c>
      <c r="AX2029" s="12" t="s">
        <v>76</v>
      </c>
      <c r="AY2029" s="156" t="s">
        <v>350</v>
      </c>
    </row>
    <row r="2030" spans="2:51" s="12" customFormat="1" ht="10.199999999999999">
      <c r="B2030" s="155"/>
      <c r="D2030" s="151" t="s">
        <v>361</v>
      </c>
      <c r="E2030" s="156" t="s">
        <v>1</v>
      </c>
      <c r="F2030" s="157" t="s">
        <v>3435</v>
      </c>
      <c r="H2030" s="158">
        <v>35.1</v>
      </c>
      <c r="I2030" s="159"/>
      <c r="L2030" s="155"/>
      <c r="M2030" s="160"/>
      <c r="T2030" s="161"/>
      <c r="AT2030" s="156" t="s">
        <v>361</v>
      </c>
      <c r="AU2030" s="156" t="s">
        <v>86</v>
      </c>
      <c r="AV2030" s="12" t="s">
        <v>86</v>
      </c>
      <c r="AW2030" s="12" t="s">
        <v>32</v>
      </c>
      <c r="AX2030" s="12" t="s">
        <v>76</v>
      </c>
      <c r="AY2030" s="156" t="s">
        <v>350</v>
      </c>
    </row>
    <row r="2031" spans="2:51" s="12" customFormat="1" ht="10.199999999999999">
      <c r="B2031" s="155"/>
      <c r="D2031" s="151" t="s">
        <v>361</v>
      </c>
      <c r="E2031" s="156" t="s">
        <v>1</v>
      </c>
      <c r="F2031" s="157" t="s">
        <v>3436</v>
      </c>
      <c r="H2031" s="158">
        <v>2.56</v>
      </c>
      <c r="I2031" s="159"/>
      <c r="L2031" s="155"/>
      <c r="M2031" s="160"/>
      <c r="T2031" s="161"/>
      <c r="AT2031" s="156" t="s">
        <v>361</v>
      </c>
      <c r="AU2031" s="156" t="s">
        <v>86</v>
      </c>
      <c r="AV2031" s="12" t="s">
        <v>86</v>
      </c>
      <c r="AW2031" s="12" t="s">
        <v>32</v>
      </c>
      <c r="AX2031" s="12" t="s">
        <v>76</v>
      </c>
      <c r="AY2031" s="156" t="s">
        <v>350</v>
      </c>
    </row>
    <row r="2032" spans="2:51" s="12" customFormat="1" ht="10.199999999999999">
      <c r="B2032" s="155"/>
      <c r="D2032" s="151" t="s">
        <v>361</v>
      </c>
      <c r="E2032" s="156" t="s">
        <v>1</v>
      </c>
      <c r="F2032" s="157" t="s">
        <v>3437</v>
      </c>
      <c r="H2032" s="158">
        <v>1.9670000000000001</v>
      </c>
      <c r="I2032" s="159"/>
      <c r="L2032" s="155"/>
      <c r="M2032" s="160"/>
      <c r="T2032" s="161"/>
      <c r="AT2032" s="156" t="s">
        <v>361</v>
      </c>
      <c r="AU2032" s="156" t="s">
        <v>86</v>
      </c>
      <c r="AV2032" s="12" t="s">
        <v>86</v>
      </c>
      <c r="AW2032" s="12" t="s">
        <v>32</v>
      </c>
      <c r="AX2032" s="12" t="s">
        <v>76</v>
      </c>
      <c r="AY2032" s="156" t="s">
        <v>350</v>
      </c>
    </row>
    <row r="2033" spans="2:65" s="12" customFormat="1" ht="10.199999999999999">
      <c r="B2033" s="155"/>
      <c r="D2033" s="151" t="s">
        <v>361</v>
      </c>
      <c r="E2033" s="156" t="s">
        <v>1</v>
      </c>
      <c r="F2033" s="157" t="s">
        <v>3438</v>
      </c>
      <c r="H2033" s="158">
        <v>2.4119999999999999</v>
      </c>
      <c r="I2033" s="159"/>
      <c r="L2033" s="155"/>
      <c r="M2033" s="160"/>
      <c r="T2033" s="161"/>
      <c r="AT2033" s="156" t="s">
        <v>361</v>
      </c>
      <c r="AU2033" s="156" t="s">
        <v>86</v>
      </c>
      <c r="AV2033" s="12" t="s">
        <v>86</v>
      </c>
      <c r="AW2033" s="12" t="s">
        <v>32</v>
      </c>
      <c r="AX2033" s="12" t="s">
        <v>76</v>
      </c>
      <c r="AY2033" s="156" t="s">
        <v>350</v>
      </c>
    </row>
    <row r="2034" spans="2:65" s="12" customFormat="1" ht="10.199999999999999">
      <c r="B2034" s="155"/>
      <c r="D2034" s="151" t="s">
        <v>361</v>
      </c>
      <c r="E2034" s="156" t="s">
        <v>1</v>
      </c>
      <c r="F2034" s="157" t="s">
        <v>3439</v>
      </c>
      <c r="H2034" s="158">
        <v>2.149</v>
      </c>
      <c r="I2034" s="159"/>
      <c r="L2034" s="155"/>
      <c r="M2034" s="160"/>
      <c r="T2034" s="161"/>
      <c r="AT2034" s="156" t="s">
        <v>361</v>
      </c>
      <c r="AU2034" s="156" t="s">
        <v>86</v>
      </c>
      <c r="AV2034" s="12" t="s">
        <v>86</v>
      </c>
      <c r="AW2034" s="12" t="s">
        <v>32</v>
      </c>
      <c r="AX2034" s="12" t="s">
        <v>76</v>
      </c>
      <c r="AY2034" s="156" t="s">
        <v>350</v>
      </c>
    </row>
    <row r="2035" spans="2:65" s="12" customFormat="1" ht="10.199999999999999">
      <c r="B2035" s="155"/>
      <c r="D2035" s="151" t="s">
        <v>361</v>
      </c>
      <c r="E2035" s="156" t="s">
        <v>1</v>
      </c>
      <c r="F2035" s="157" t="s">
        <v>3440</v>
      </c>
      <c r="H2035" s="158">
        <v>2.2429999999999999</v>
      </c>
      <c r="I2035" s="159"/>
      <c r="L2035" s="155"/>
      <c r="M2035" s="160"/>
      <c r="T2035" s="161"/>
      <c r="AT2035" s="156" t="s">
        <v>361</v>
      </c>
      <c r="AU2035" s="156" t="s">
        <v>86</v>
      </c>
      <c r="AV2035" s="12" t="s">
        <v>86</v>
      </c>
      <c r="AW2035" s="12" t="s">
        <v>32</v>
      </c>
      <c r="AX2035" s="12" t="s">
        <v>76</v>
      </c>
      <c r="AY2035" s="156" t="s">
        <v>350</v>
      </c>
    </row>
    <row r="2036" spans="2:65" s="13" customFormat="1" ht="10.199999999999999">
      <c r="B2036" s="162"/>
      <c r="D2036" s="151" t="s">
        <v>361</v>
      </c>
      <c r="E2036" s="163" t="s">
        <v>1</v>
      </c>
      <c r="F2036" s="164" t="s">
        <v>364</v>
      </c>
      <c r="H2036" s="165">
        <v>199.316</v>
      </c>
      <c r="I2036" s="166"/>
      <c r="L2036" s="162"/>
      <c r="M2036" s="167"/>
      <c r="T2036" s="168"/>
      <c r="AT2036" s="163" t="s">
        <v>361</v>
      </c>
      <c r="AU2036" s="163" t="s">
        <v>86</v>
      </c>
      <c r="AV2036" s="13" t="s">
        <v>357</v>
      </c>
      <c r="AW2036" s="13" t="s">
        <v>32</v>
      </c>
      <c r="AX2036" s="13" t="s">
        <v>84</v>
      </c>
      <c r="AY2036" s="163" t="s">
        <v>350</v>
      </c>
    </row>
    <row r="2037" spans="2:65" s="1" customFormat="1" ht="33" customHeight="1">
      <c r="B2037" s="32"/>
      <c r="C2037" s="187" t="s">
        <v>3441</v>
      </c>
      <c r="D2037" s="187" t="s">
        <v>1347</v>
      </c>
      <c r="E2037" s="188" t="s">
        <v>3442</v>
      </c>
      <c r="F2037" s="189" t="s">
        <v>3443</v>
      </c>
      <c r="G2037" s="190" t="s">
        <v>355</v>
      </c>
      <c r="H2037" s="191">
        <v>16.268999999999998</v>
      </c>
      <c r="I2037" s="192"/>
      <c r="J2037" s="193">
        <f>ROUND(I2037*H2037,2)</f>
        <v>0</v>
      </c>
      <c r="K2037" s="189" t="s">
        <v>1</v>
      </c>
      <c r="L2037" s="194"/>
      <c r="M2037" s="195" t="s">
        <v>1</v>
      </c>
      <c r="N2037" s="196" t="s">
        <v>41</v>
      </c>
      <c r="P2037" s="147">
        <f>O2037*H2037</f>
        <v>0</v>
      </c>
      <c r="Q2037" s="147">
        <v>5.3999999999999999E-2</v>
      </c>
      <c r="R2037" s="147">
        <f>Q2037*H2037</f>
        <v>0.87852599999999992</v>
      </c>
      <c r="S2037" s="147">
        <v>0</v>
      </c>
      <c r="T2037" s="148">
        <f>S2037*H2037</f>
        <v>0</v>
      </c>
      <c r="AR2037" s="149" t="s">
        <v>695</v>
      </c>
      <c r="AT2037" s="149" t="s">
        <v>1347</v>
      </c>
      <c r="AU2037" s="149" t="s">
        <v>86</v>
      </c>
      <c r="AY2037" s="17" t="s">
        <v>350</v>
      </c>
      <c r="BE2037" s="150">
        <f>IF(N2037="základní",J2037,0)</f>
        <v>0</v>
      </c>
      <c r="BF2037" s="150">
        <f>IF(N2037="snížená",J2037,0)</f>
        <v>0</v>
      </c>
      <c r="BG2037" s="150">
        <f>IF(N2037="zákl. přenesená",J2037,0)</f>
        <v>0</v>
      </c>
      <c r="BH2037" s="150">
        <f>IF(N2037="sníž. přenesená",J2037,0)</f>
        <v>0</v>
      </c>
      <c r="BI2037" s="150">
        <f>IF(N2037="nulová",J2037,0)</f>
        <v>0</v>
      </c>
      <c r="BJ2037" s="17" t="s">
        <v>84</v>
      </c>
      <c r="BK2037" s="150">
        <f>ROUND(I2037*H2037,2)</f>
        <v>0</v>
      </c>
      <c r="BL2037" s="17" t="s">
        <v>530</v>
      </c>
      <c r="BM2037" s="149" t="s">
        <v>3444</v>
      </c>
    </row>
    <row r="2038" spans="2:65" s="1" customFormat="1" ht="19.2">
      <c r="B2038" s="32"/>
      <c r="D2038" s="151" t="s">
        <v>359</v>
      </c>
      <c r="F2038" s="152" t="s">
        <v>3411</v>
      </c>
      <c r="I2038" s="153"/>
      <c r="L2038" s="32"/>
      <c r="M2038" s="154"/>
      <c r="T2038" s="56"/>
      <c r="AT2038" s="17" t="s">
        <v>359</v>
      </c>
      <c r="AU2038" s="17" t="s">
        <v>86</v>
      </c>
    </row>
    <row r="2039" spans="2:65" s="12" customFormat="1" ht="10.199999999999999">
      <c r="B2039" s="155"/>
      <c r="D2039" s="151" t="s">
        <v>361</v>
      </c>
      <c r="E2039" s="156" t="s">
        <v>1</v>
      </c>
      <c r="F2039" s="157" t="s">
        <v>3421</v>
      </c>
      <c r="H2039" s="158">
        <v>16.268999999999998</v>
      </c>
      <c r="I2039" s="159"/>
      <c r="L2039" s="155"/>
      <c r="M2039" s="160"/>
      <c r="T2039" s="161"/>
      <c r="AT2039" s="156" t="s">
        <v>361</v>
      </c>
      <c r="AU2039" s="156" t="s">
        <v>86</v>
      </c>
      <c r="AV2039" s="12" t="s">
        <v>86</v>
      </c>
      <c r="AW2039" s="12" t="s">
        <v>32</v>
      </c>
      <c r="AX2039" s="12" t="s">
        <v>84</v>
      </c>
      <c r="AY2039" s="156" t="s">
        <v>350</v>
      </c>
    </row>
    <row r="2040" spans="2:65" s="1" customFormat="1" ht="33" customHeight="1">
      <c r="B2040" s="32"/>
      <c r="C2040" s="187" t="s">
        <v>3445</v>
      </c>
      <c r="D2040" s="187" t="s">
        <v>1347</v>
      </c>
      <c r="E2040" s="188" t="s">
        <v>3446</v>
      </c>
      <c r="F2040" s="189" t="s">
        <v>3447</v>
      </c>
      <c r="G2040" s="190" t="s">
        <v>355</v>
      </c>
      <c r="H2040" s="191">
        <v>12.6</v>
      </c>
      <c r="I2040" s="192"/>
      <c r="J2040" s="193">
        <f>ROUND(I2040*H2040,2)</f>
        <v>0</v>
      </c>
      <c r="K2040" s="189" t="s">
        <v>1</v>
      </c>
      <c r="L2040" s="194"/>
      <c r="M2040" s="195" t="s">
        <v>1</v>
      </c>
      <c r="N2040" s="196" t="s">
        <v>41</v>
      </c>
      <c r="P2040" s="147">
        <f>O2040*H2040</f>
        <v>0</v>
      </c>
      <c r="Q2040" s="147">
        <v>5.3999999999999999E-2</v>
      </c>
      <c r="R2040" s="147">
        <f>Q2040*H2040</f>
        <v>0.6804</v>
      </c>
      <c r="S2040" s="147">
        <v>0</v>
      </c>
      <c r="T2040" s="148">
        <f>S2040*H2040</f>
        <v>0</v>
      </c>
      <c r="AR2040" s="149" t="s">
        <v>695</v>
      </c>
      <c r="AT2040" s="149" t="s">
        <v>1347</v>
      </c>
      <c r="AU2040" s="149" t="s">
        <v>86</v>
      </c>
      <c r="AY2040" s="17" t="s">
        <v>350</v>
      </c>
      <c r="BE2040" s="150">
        <f>IF(N2040="základní",J2040,0)</f>
        <v>0</v>
      </c>
      <c r="BF2040" s="150">
        <f>IF(N2040="snížená",J2040,0)</f>
        <v>0</v>
      </c>
      <c r="BG2040" s="150">
        <f>IF(N2040="zákl. přenesená",J2040,0)</f>
        <v>0</v>
      </c>
      <c r="BH2040" s="150">
        <f>IF(N2040="sníž. přenesená",J2040,0)</f>
        <v>0</v>
      </c>
      <c r="BI2040" s="150">
        <f>IF(N2040="nulová",J2040,0)</f>
        <v>0</v>
      </c>
      <c r="BJ2040" s="17" t="s">
        <v>84</v>
      </c>
      <c r="BK2040" s="150">
        <f>ROUND(I2040*H2040,2)</f>
        <v>0</v>
      </c>
      <c r="BL2040" s="17" t="s">
        <v>530</v>
      </c>
      <c r="BM2040" s="149" t="s">
        <v>3448</v>
      </c>
    </row>
    <row r="2041" spans="2:65" s="1" customFormat="1" ht="19.2">
      <c r="B2041" s="32"/>
      <c r="D2041" s="151" t="s">
        <v>359</v>
      </c>
      <c r="F2041" s="152" t="s">
        <v>3411</v>
      </c>
      <c r="I2041" s="153"/>
      <c r="L2041" s="32"/>
      <c r="M2041" s="154"/>
      <c r="T2041" s="56"/>
      <c r="AT2041" s="17" t="s">
        <v>359</v>
      </c>
      <c r="AU2041" s="17" t="s">
        <v>86</v>
      </c>
    </row>
    <row r="2042" spans="2:65" s="12" customFormat="1" ht="10.199999999999999">
      <c r="B2042" s="155"/>
      <c r="D2042" s="151" t="s">
        <v>361</v>
      </c>
      <c r="E2042" s="156" t="s">
        <v>1</v>
      </c>
      <c r="F2042" s="157" t="s">
        <v>3422</v>
      </c>
      <c r="H2042" s="158">
        <v>12.6</v>
      </c>
      <c r="I2042" s="159"/>
      <c r="L2042" s="155"/>
      <c r="M2042" s="160"/>
      <c r="T2042" s="161"/>
      <c r="AT2042" s="156" t="s">
        <v>361</v>
      </c>
      <c r="AU2042" s="156" t="s">
        <v>86</v>
      </c>
      <c r="AV2042" s="12" t="s">
        <v>86</v>
      </c>
      <c r="AW2042" s="12" t="s">
        <v>32</v>
      </c>
      <c r="AX2042" s="12" t="s">
        <v>84</v>
      </c>
      <c r="AY2042" s="156" t="s">
        <v>350</v>
      </c>
    </row>
    <row r="2043" spans="2:65" s="1" customFormat="1" ht="33" customHeight="1">
      <c r="B2043" s="32"/>
      <c r="C2043" s="187" t="s">
        <v>3449</v>
      </c>
      <c r="D2043" s="187" t="s">
        <v>1347</v>
      </c>
      <c r="E2043" s="188" t="s">
        <v>3450</v>
      </c>
      <c r="F2043" s="189" t="s">
        <v>3451</v>
      </c>
      <c r="G2043" s="190" t="s">
        <v>355</v>
      </c>
      <c r="H2043" s="191">
        <v>7.41</v>
      </c>
      <c r="I2043" s="192"/>
      <c r="J2043" s="193">
        <f>ROUND(I2043*H2043,2)</f>
        <v>0</v>
      </c>
      <c r="K2043" s="189" t="s">
        <v>1</v>
      </c>
      <c r="L2043" s="194"/>
      <c r="M2043" s="195" t="s">
        <v>1</v>
      </c>
      <c r="N2043" s="196" t="s">
        <v>41</v>
      </c>
      <c r="P2043" s="147">
        <f>O2043*H2043</f>
        <v>0</v>
      </c>
      <c r="Q2043" s="147">
        <v>5.3999999999999999E-2</v>
      </c>
      <c r="R2043" s="147">
        <f>Q2043*H2043</f>
        <v>0.40014</v>
      </c>
      <c r="S2043" s="147">
        <v>0</v>
      </c>
      <c r="T2043" s="148">
        <f>S2043*H2043</f>
        <v>0</v>
      </c>
      <c r="AR2043" s="149" t="s">
        <v>695</v>
      </c>
      <c r="AT2043" s="149" t="s">
        <v>1347</v>
      </c>
      <c r="AU2043" s="149" t="s">
        <v>86</v>
      </c>
      <c r="AY2043" s="17" t="s">
        <v>350</v>
      </c>
      <c r="BE2043" s="150">
        <f>IF(N2043="základní",J2043,0)</f>
        <v>0</v>
      </c>
      <c r="BF2043" s="150">
        <f>IF(N2043="snížená",J2043,0)</f>
        <v>0</v>
      </c>
      <c r="BG2043" s="150">
        <f>IF(N2043="zákl. přenesená",J2043,0)</f>
        <v>0</v>
      </c>
      <c r="BH2043" s="150">
        <f>IF(N2043="sníž. přenesená",J2043,0)</f>
        <v>0</v>
      </c>
      <c r="BI2043" s="150">
        <f>IF(N2043="nulová",J2043,0)</f>
        <v>0</v>
      </c>
      <c r="BJ2043" s="17" t="s">
        <v>84</v>
      </c>
      <c r="BK2043" s="150">
        <f>ROUND(I2043*H2043,2)</f>
        <v>0</v>
      </c>
      <c r="BL2043" s="17" t="s">
        <v>530</v>
      </c>
      <c r="BM2043" s="149" t="s">
        <v>3452</v>
      </c>
    </row>
    <row r="2044" spans="2:65" s="1" customFormat="1" ht="19.2">
      <c r="B2044" s="32"/>
      <c r="D2044" s="151" t="s">
        <v>359</v>
      </c>
      <c r="F2044" s="152" t="s">
        <v>3411</v>
      </c>
      <c r="I2044" s="153"/>
      <c r="L2044" s="32"/>
      <c r="M2044" s="154"/>
      <c r="T2044" s="56"/>
      <c r="AT2044" s="17" t="s">
        <v>359</v>
      </c>
      <c r="AU2044" s="17" t="s">
        <v>86</v>
      </c>
    </row>
    <row r="2045" spans="2:65" s="12" customFormat="1" ht="10.199999999999999">
      <c r="B2045" s="155"/>
      <c r="D2045" s="151" t="s">
        <v>361</v>
      </c>
      <c r="E2045" s="156" t="s">
        <v>1</v>
      </c>
      <c r="F2045" s="157" t="s">
        <v>3423</v>
      </c>
      <c r="H2045" s="158">
        <v>7.41</v>
      </c>
      <c r="I2045" s="159"/>
      <c r="L2045" s="155"/>
      <c r="M2045" s="160"/>
      <c r="T2045" s="161"/>
      <c r="AT2045" s="156" t="s">
        <v>361</v>
      </c>
      <c r="AU2045" s="156" t="s">
        <v>86</v>
      </c>
      <c r="AV2045" s="12" t="s">
        <v>86</v>
      </c>
      <c r="AW2045" s="12" t="s">
        <v>32</v>
      </c>
      <c r="AX2045" s="12" t="s">
        <v>84</v>
      </c>
      <c r="AY2045" s="156" t="s">
        <v>350</v>
      </c>
    </row>
    <row r="2046" spans="2:65" s="1" customFormat="1" ht="33" customHeight="1">
      <c r="B2046" s="32"/>
      <c r="C2046" s="187" t="s">
        <v>3453</v>
      </c>
      <c r="D2046" s="187" t="s">
        <v>1347</v>
      </c>
      <c r="E2046" s="188" t="s">
        <v>3454</v>
      </c>
      <c r="F2046" s="189" t="s">
        <v>3455</v>
      </c>
      <c r="G2046" s="190" t="s">
        <v>355</v>
      </c>
      <c r="H2046" s="191">
        <v>1.8149999999999999</v>
      </c>
      <c r="I2046" s="192"/>
      <c r="J2046" s="193">
        <f>ROUND(I2046*H2046,2)</f>
        <v>0</v>
      </c>
      <c r="K2046" s="189" t="s">
        <v>1</v>
      </c>
      <c r="L2046" s="194"/>
      <c r="M2046" s="195" t="s">
        <v>1</v>
      </c>
      <c r="N2046" s="196" t="s">
        <v>41</v>
      </c>
      <c r="P2046" s="147">
        <f>O2046*H2046</f>
        <v>0</v>
      </c>
      <c r="Q2046" s="147">
        <v>5.3999999999999999E-2</v>
      </c>
      <c r="R2046" s="147">
        <f>Q2046*H2046</f>
        <v>9.801E-2</v>
      </c>
      <c r="S2046" s="147">
        <v>0</v>
      </c>
      <c r="T2046" s="148">
        <f>S2046*H2046</f>
        <v>0</v>
      </c>
      <c r="AR2046" s="149" t="s">
        <v>695</v>
      </c>
      <c r="AT2046" s="149" t="s">
        <v>1347</v>
      </c>
      <c r="AU2046" s="149" t="s">
        <v>86</v>
      </c>
      <c r="AY2046" s="17" t="s">
        <v>350</v>
      </c>
      <c r="BE2046" s="150">
        <f>IF(N2046="základní",J2046,0)</f>
        <v>0</v>
      </c>
      <c r="BF2046" s="150">
        <f>IF(N2046="snížená",J2046,0)</f>
        <v>0</v>
      </c>
      <c r="BG2046" s="150">
        <f>IF(N2046="zákl. přenesená",J2046,0)</f>
        <v>0</v>
      </c>
      <c r="BH2046" s="150">
        <f>IF(N2046="sníž. přenesená",J2046,0)</f>
        <v>0</v>
      </c>
      <c r="BI2046" s="150">
        <f>IF(N2046="nulová",J2046,0)</f>
        <v>0</v>
      </c>
      <c r="BJ2046" s="17" t="s">
        <v>84</v>
      </c>
      <c r="BK2046" s="150">
        <f>ROUND(I2046*H2046,2)</f>
        <v>0</v>
      </c>
      <c r="BL2046" s="17" t="s">
        <v>530</v>
      </c>
      <c r="BM2046" s="149" t="s">
        <v>3456</v>
      </c>
    </row>
    <row r="2047" spans="2:65" s="1" customFormat="1" ht="19.2">
      <c r="B2047" s="32"/>
      <c r="D2047" s="151" t="s">
        <v>359</v>
      </c>
      <c r="F2047" s="152" t="s">
        <v>3411</v>
      </c>
      <c r="I2047" s="153"/>
      <c r="L2047" s="32"/>
      <c r="M2047" s="154"/>
      <c r="T2047" s="56"/>
      <c r="AT2047" s="17" t="s">
        <v>359</v>
      </c>
      <c r="AU2047" s="17" t="s">
        <v>86</v>
      </c>
    </row>
    <row r="2048" spans="2:65" s="12" customFormat="1" ht="10.199999999999999">
      <c r="B2048" s="155"/>
      <c r="D2048" s="151" t="s">
        <v>361</v>
      </c>
      <c r="E2048" s="156" t="s">
        <v>1</v>
      </c>
      <c r="F2048" s="157" t="s">
        <v>3424</v>
      </c>
      <c r="H2048" s="158">
        <v>1.8149999999999999</v>
      </c>
      <c r="I2048" s="159"/>
      <c r="L2048" s="155"/>
      <c r="M2048" s="160"/>
      <c r="T2048" s="161"/>
      <c r="AT2048" s="156" t="s">
        <v>361</v>
      </c>
      <c r="AU2048" s="156" t="s">
        <v>86</v>
      </c>
      <c r="AV2048" s="12" t="s">
        <v>86</v>
      </c>
      <c r="AW2048" s="12" t="s">
        <v>32</v>
      </c>
      <c r="AX2048" s="12" t="s">
        <v>84</v>
      </c>
      <c r="AY2048" s="156" t="s">
        <v>350</v>
      </c>
    </row>
    <row r="2049" spans="2:65" s="1" customFormat="1" ht="33" customHeight="1">
      <c r="B2049" s="32"/>
      <c r="C2049" s="187" t="s">
        <v>3457</v>
      </c>
      <c r="D2049" s="187" t="s">
        <v>1347</v>
      </c>
      <c r="E2049" s="188" t="s">
        <v>3458</v>
      </c>
      <c r="F2049" s="189" t="s">
        <v>3459</v>
      </c>
      <c r="G2049" s="190" t="s">
        <v>355</v>
      </c>
      <c r="H2049" s="191">
        <v>2.0529999999999999</v>
      </c>
      <c r="I2049" s="192"/>
      <c r="J2049" s="193">
        <f>ROUND(I2049*H2049,2)</f>
        <v>0</v>
      </c>
      <c r="K2049" s="189" t="s">
        <v>1</v>
      </c>
      <c r="L2049" s="194"/>
      <c r="M2049" s="195" t="s">
        <v>1</v>
      </c>
      <c r="N2049" s="196" t="s">
        <v>41</v>
      </c>
      <c r="P2049" s="147">
        <f>O2049*H2049</f>
        <v>0</v>
      </c>
      <c r="Q2049" s="147">
        <v>5.3999999999999999E-2</v>
      </c>
      <c r="R2049" s="147">
        <f>Q2049*H2049</f>
        <v>0.110862</v>
      </c>
      <c r="S2049" s="147">
        <v>0</v>
      </c>
      <c r="T2049" s="148">
        <f>S2049*H2049</f>
        <v>0</v>
      </c>
      <c r="AR2049" s="149" t="s">
        <v>695</v>
      </c>
      <c r="AT2049" s="149" t="s">
        <v>1347</v>
      </c>
      <c r="AU2049" s="149" t="s">
        <v>86</v>
      </c>
      <c r="AY2049" s="17" t="s">
        <v>350</v>
      </c>
      <c r="BE2049" s="150">
        <f>IF(N2049="základní",J2049,0)</f>
        <v>0</v>
      </c>
      <c r="BF2049" s="150">
        <f>IF(N2049="snížená",J2049,0)</f>
        <v>0</v>
      </c>
      <c r="BG2049" s="150">
        <f>IF(N2049="zákl. přenesená",J2049,0)</f>
        <v>0</v>
      </c>
      <c r="BH2049" s="150">
        <f>IF(N2049="sníž. přenesená",J2049,0)</f>
        <v>0</v>
      </c>
      <c r="BI2049" s="150">
        <f>IF(N2049="nulová",J2049,0)</f>
        <v>0</v>
      </c>
      <c r="BJ2049" s="17" t="s">
        <v>84</v>
      </c>
      <c r="BK2049" s="150">
        <f>ROUND(I2049*H2049,2)</f>
        <v>0</v>
      </c>
      <c r="BL2049" s="17" t="s">
        <v>530</v>
      </c>
      <c r="BM2049" s="149" t="s">
        <v>3460</v>
      </c>
    </row>
    <row r="2050" spans="2:65" s="1" customFormat="1" ht="19.2">
      <c r="B2050" s="32"/>
      <c r="D2050" s="151" t="s">
        <v>359</v>
      </c>
      <c r="F2050" s="152" t="s">
        <v>3411</v>
      </c>
      <c r="I2050" s="153"/>
      <c r="L2050" s="32"/>
      <c r="M2050" s="154"/>
      <c r="T2050" s="56"/>
      <c r="AT2050" s="17" t="s">
        <v>359</v>
      </c>
      <c r="AU2050" s="17" t="s">
        <v>86</v>
      </c>
    </row>
    <row r="2051" spans="2:65" s="12" customFormat="1" ht="10.199999999999999">
      <c r="B2051" s="155"/>
      <c r="D2051" s="151" t="s">
        <v>361</v>
      </c>
      <c r="E2051" s="156" t="s">
        <v>1</v>
      </c>
      <c r="F2051" s="157" t="s">
        <v>3425</v>
      </c>
      <c r="H2051" s="158">
        <v>2.0529999999999999</v>
      </c>
      <c r="I2051" s="159"/>
      <c r="L2051" s="155"/>
      <c r="M2051" s="160"/>
      <c r="T2051" s="161"/>
      <c r="AT2051" s="156" t="s">
        <v>361</v>
      </c>
      <c r="AU2051" s="156" t="s">
        <v>86</v>
      </c>
      <c r="AV2051" s="12" t="s">
        <v>86</v>
      </c>
      <c r="AW2051" s="12" t="s">
        <v>32</v>
      </c>
      <c r="AX2051" s="12" t="s">
        <v>84</v>
      </c>
      <c r="AY2051" s="156" t="s">
        <v>350</v>
      </c>
    </row>
    <row r="2052" spans="2:65" s="1" customFormat="1" ht="33" customHeight="1">
      <c r="B2052" s="32"/>
      <c r="C2052" s="187" t="s">
        <v>3461</v>
      </c>
      <c r="D2052" s="187" t="s">
        <v>1347</v>
      </c>
      <c r="E2052" s="188" t="s">
        <v>3462</v>
      </c>
      <c r="F2052" s="189" t="s">
        <v>3463</v>
      </c>
      <c r="G2052" s="190" t="s">
        <v>355</v>
      </c>
      <c r="H2052" s="191">
        <v>2.3650000000000002</v>
      </c>
      <c r="I2052" s="192"/>
      <c r="J2052" s="193">
        <f>ROUND(I2052*H2052,2)</f>
        <v>0</v>
      </c>
      <c r="K2052" s="189" t="s">
        <v>1</v>
      </c>
      <c r="L2052" s="194"/>
      <c r="M2052" s="195" t="s">
        <v>1</v>
      </c>
      <c r="N2052" s="196" t="s">
        <v>41</v>
      </c>
      <c r="P2052" s="147">
        <f>O2052*H2052</f>
        <v>0</v>
      </c>
      <c r="Q2052" s="147">
        <v>5.3999999999999999E-2</v>
      </c>
      <c r="R2052" s="147">
        <f>Q2052*H2052</f>
        <v>0.12771000000000002</v>
      </c>
      <c r="S2052" s="147">
        <v>0</v>
      </c>
      <c r="T2052" s="148">
        <f>S2052*H2052</f>
        <v>0</v>
      </c>
      <c r="AR2052" s="149" t="s">
        <v>695</v>
      </c>
      <c r="AT2052" s="149" t="s">
        <v>1347</v>
      </c>
      <c r="AU2052" s="149" t="s">
        <v>86</v>
      </c>
      <c r="AY2052" s="17" t="s">
        <v>350</v>
      </c>
      <c r="BE2052" s="150">
        <f>IF(N2052="základní",J2052,0)</f>
        <v>0</v>
      </c>
      <c r="BF2052" s="150">
        <f>IF(N2052="snížená",J2052,0)</f>
        <v>0</v>
      </c>
      <c r="BG2052" s="150">
        <f>IF(N2052="zákl. přenesená",J2052,0)</f>
        <v>0</v>
      </c>
      <c r="BH2052" s="150">
        <f>IF(N2052="sníž. přenesená",J2052,0)</f>
        <v>0</v>
      </c>
      <c r="BI2052" s="150">
        <f>IF(N2052="nulová",J2052,0)</f>
        <v>0</v>
      </c>
      <c r="BJ2052" s="17" t="s">
        <v>84</v>
      </c>
      <c r="BK2052" s="150">
        <f>ROUND(I2052*H2052,2)</f>
        <v>0</v>
      </c>
      <c r="BL2052" s="17" t="s">
        <v>530</v>
      </c>
      <c r="BM2052" s="149" t="s">
        <v>3464</v>
      </c>
    </row>
    <row r="2053" spans="2:65" s="1" customFormat="1" ht="19.2">
      <c r="B2053" s="32"/>
      <c r="D2053" s="151" t="s">
        <v>359</v>
      </c>
      <c r="F2053" s="152" t="s">
        <v>3411</v>
      </c>
      <c r="I2053" s="153"/>
      <c r="L2053" s="32"/>
      <c r="M2053" s="154"/>
      <c r="T2053" s="56"/>
      <c r="AT2053" s="17" t="s">
        <v>359</v>
      </c>
      <c r="AU2053" s="17" t="s">
        <v>86</v>
      </c>
    </row>
    <row r="2054" spans="2:65" s="12" customFormat="1" ht="10.199999999999999">
      <c r="B2054" s="155"/>
      <c r="D2054" s="151" t="s">
        <v>361</v>
      </c>
      <c r="E2054" s="156" t="s">
        <v>1</v>
      </c>
      <c r="F2054" s="157" t="s">
        <v>3426</v>
      </c>
      <c r="H2054" s="158">
        <v>2.3650000000000002</v>
      </c>
      <c r="I2054" s="159"/>
      <c r="L2054" s="155"/>
      <c r="M2054" s="160"/>
      <c r="T2054" s="161"/>
      <c r="AT2054" s="156" t="s">
        <v>361</v>
      </c>
      <c r="AU2054" s="156" t="s">
        <v>86</v>
      </c>
      <c r="AV2054" s="12" t="s">
        <v>86</v>
      </c>
      <c r="AW2054" s="12" t="s">
        <v>32</v>
      </c>
      <c r="AX2054" s="12" t="s">
        <v>84</v>
      </c>
      <c r="AY2054" s="156" t="s">
        <v>350</v>
      </c>
    </row>
    <row r="2055" spans="2:65" s="1" customFormat="1" ht="33" customHeight="1">
      <c r="B2055" s="32"/>
      <c r="C2055" s="187" t="s">
        <v>3465</v>
      </c>
      <c r="D2055" s="187" t="s">
        <v>1347</v>
      </c>
      <c r="E2055" s="188" t="s">
        <v>3466</v>
      </c>
      <c r="F2055" s="189" t="s">
        <v>3467</v>
      </c>
      <c r="G2055" s="190" t="s">
        <v>355</v>
      </c>
      <c r="H2055" s="191">
        <v>6.6</v>
      </c>
      <c r="I2055" s="192"/>
      <c r="J2055" s="193">
        <f>ROUND(I2055*H2055,2)</f>
        <v>0</v>
      </c>
      <c r="K2055" s="189" t="s">
        <v>1</v>
      </c>
      <c r="L2055" s="194"/>
      <c r="M2055" s="195" t="s">
        <v>1</v>
      </c>
      <c r="N2055" s="196" t="s">
        <v>41</v>
      </c>
      <c r="P2055" s="147">
        <f>O2055*H2055</f>
        <v>0</v>
      </c>
      <c r="Q2055" s="147">
        <v>5.3999999999999999E-2</v>
      </c>
      <c r="R2055" s="147">
        <f>Q2055*H2055</f>
        <v>0.35639999999999999</v>
      </c>
      <c r="S2055" s="147">
        <v>0</v>
      </c>
      <c r="T2055" s="148">
        <f>S2055*H2055</f>
        <v>0</v>
      </c>
      <c r="AR2055" s="149" t="s">
        <v>695</v>
      </c>
      <c r="AT2055" s="149" t="s">
        <v>1347</v>
      </c>
      <c r="AU2055" s="149" t="s">
        <v>86</v>
      </c>
      <c r="AY2055" s="17" t="s">
        <v>350</v>
      </c>
      <c r="BE2055" s="150">
        <f>IF(N2055="základní",J2055,0)</f>
        <v>0</v>
      </c>
      <c r="BF2055" s="150">
        <f>IF(N2055="snížená",J2055,0)</f>
        <v>0</v>
      </c>
      <c r="BG2055" s="150">
        <f>IF(N2055="zákl. přenesená",J2055,0)</f>
        <v>0</v>
      </c>
      <c r="BH2055" s="150">
        <f>IF(N2055="sníž. přenesená",J2055,0)</f>
        <v>0</v>
      </c>
      <c r="BI2055" s="150">
        <f>IF(N2055="nulová",J2055,0)</f>
        <v>0</v>
      </c>
      <c r="BJ2055" s="17" t="s">
        <v>84</v>
      </c>
      <c r="BK2055" s="150">
        <f>ROUND(I2055*H2055,2)</f>
        <v>0</v>
      </c>
      <c r="BL2055" s="17" t="s">
        <v>530</v>
      </c>
      <c r="BM2055" s="149" t="s">
        <v>3468</v>
      </c>
    </row>
    <row r="2056" spans="2:65" s="1" customFormat="1" ht="19.2">
      <c r="B2056" s="32"/>
      <c r="D2056" s="151" t="s">
        <v>359</v>
      </c>
      <c r="F2056" s="152" t="s">
        <v>3411</v>
      </c>
      <c r="I2056" s="153"/>
      <c r="L2056" s="32"/>
      <c r="M2056" s="154"/>
      <c r="T2056" s="56"/>
      <c r="AT2056" s="17" t="s">
        <v>359</v>
      </c>
      <c r="AU2056" s="17" t="s">
        <v>86</v>
      </c>
    </row>
    <row r="2057" spans="2:65" s="12" customFormat="1" ht="10.199999999999999">
      <c r="B2057" s="155"/>
      <c r="D2057" s="151" t="s">
        <v>361</v>
      </c>
      <c r="E2057" s="156" t="s">
        <v>1</v>
      </c>
      <c r="F2057" s="157" t="s">
        <v>3427</v>
      </c>
      <c r="H2057" s="158">
        <v>6.6</v>
      </c>
      <c r="I2057" s="159"/>
      <c r="L2057" s="155"/>
      <c r="M2057" s="160"/>
      <c r="T2057" s="161"/>
      <c r="AT2057" s="156" t="s">
        <v>361</v>
      </c>
      <c r="AU2057" s="156" t="s">
        <v>86</v>
      </c>
      <c r="AV2057" s="12" t="s">
        <v>86</v>
      </c>
      <c r="AW2057" s="12" t="s">
        <v>32</v>
      </c>
      <c r="AX2057" s="12" t="s">
        <v>84</v>
      </c>
      <c r="AY2057" s="156" t="s">
        <v>350</v>
      </c>
    </row>
    <row r="2058" spans="2:65" s="1" customFormat="1" ht="33" customHeight="1">
      <c r="B2058" s="32"/>
      <c r="C2058" s="187" t="s">
        <v>3469</v>
      </c>
      <c r="D2058" s="187" t="s">
        <v>1347</v>
      </c>
      <c r="E2058" s="188" t="s">
        <v>3470</v>
      </c>
      <c r="F2058" s="189" t="s">
        <v>3471</v>
      </c>
      <c r="G2058" s="190" t="s">
        <v>355</v>
      </c>
      <c r="H2058" s="191">
        <v>9.1539999999999999</v>
      </c>
      <c r="I2058" s="192"/>
      <c r="J2058" s="193">
        <f>ROUND(I2058*H2058,2)</f>
        <v>0</v>
      </c>
      <c r="K2058" s="189" t="s">
        <v>1</v>
      </c>
      <c r="L2058" s="194"/>
      <c r="M2058" s="195" t="s">
        <v>1</v>
      </c>
      <c r="N2058" s="196" t="s">
        <v>41</v>
      </c>
      <c r="P2058" s="147">
        <f>O2058*H2058</f>
        <v>0</v>
      </c>
      <c r="Q2058" s="147">
        <v>5.3999999999999999E-2</v>
      </c>
      <c r="R2058" s="147">
        <f>Q2058*H2058</f>
        <v>0.49431599999999998</v>
      </c>
      <c r="S2058" s="147">
        <v>0</v>
      </c>
      <c r="T2058" s="148">
        <f>S2058*H2058</f>
        <v>0</v>
      </c>
      <c r="AR2058" s="149" t="s">
        <v>695</v>
      </c>
      <c r="AT2058" s="149" t="s">
        <v>1347</v>
      </c>
      <c r="AU2058" s="149" t="s">
        <v>86</v>
      </c>
      <c r="AY2058" s="17" t="s">
        <v>350</v>
      </c>
      <c r="BE2058" s="150">
        <f>IF(N2058="základní",J2058,0)</f>
        <v>0</v>
      </c>
      <c r="BF2058" s="150">
        <f>IF(N2058="snížená",J2058,0)</f>
        <v>0</v>
      </c>
      <c r="BG2058" s="150">
        <f>IF(N2058="zákl. přenesená",J2058,0)</f>
        <v>0</v>
      </c>
      <c r="BH2058" s="150">
        <f>IF(N2058="sníž. přenesená",J2058,0)</f>
        <v>0</v>
      </c>
      <c r="BI2058" s="150">
        <f>IF(N2058="nulová",J2058,0)</f>
        <v>0</v>
      </c>
      <c r="BJ2058" s="17" t="s">
        <v>84</v>
      </c>
      <c r="BK2058" s="150">
        <f>ROUND(I2058*H2058,2)</f>
        <v>0</v>
      </c>
      <c r="BL2058" s="17" t="s">
        <v>530</v>
      </c>
      <c r="BM2058" s="149" t="s">
        <v>3472</v>
      </c>
    </row>
    <row r="2059" spans="2:65" s="1" customFormat="1" ht="19.2">
      <c r="B2059" s="32"/>
      <c r="D2059" s="151" t="s">
        <v>359</v>
      </c>
      <c r="F2059" s="152" t="s">
        <v>3411</v>
      </c>
      <c r="I2059" s="153"/>
      <c r="L2059" s="32"/>
      <c r="M2059" s="154"/>
      <c r="T2059" s="56"/>
      <c r="AT2059" s="17" t="s">
        <v>359</v>
      </c>
      <c r="AU2059" s="17" t="s">
        <v>86</v>
      </c>
    </row>
    <row r="2060" spans="2:65" s="12" customFormat="1" ht="10.199999999999999">
      <c r="B2060" s="155"/>
      <c r="D2060" s="151" t="s">
        <v>361</v>
      </c>
      <c r="E2060" s="156" t="s">
        <v>1</v>
      </c>
      <c r="F2060" s="157" t="s">
        <v>3428</v>
      </c>
      <c r="H2060" s="158">
        <v>9.1539999999999999</v>
      </c>
      <c r="I2060" s="159"/>
      <c r="L2060" s="155"/>
      <c r="M2060" s="160"/>
      <c r="T2060" s="161"/>
      <c r="AT2060" s="156" t="s">
        <v>361</v>
      </c>
      <c r="AU2060" s="156" t="s">
        <v>86</v>
      </c>
      <c r="AV2060" s="12" t="s">
        <v>86</v>
      </c>
      <c r="AW2060" s="12" t="s">
        <v>32</v>
      </c>
      <c r="AX2060" s="12" t="s">
        <v>84</v>
      </c>
      <c r="AY2060" s="156" t="s">
        <v>350</v>
      </c>
    </row>
    <row r="2061" spans="2:65" s="1" customFormat="1" ht="33" customHeight="1">
      <c r="B2061" s="32"/>
      <c r="C2061" s="187" t="s">
        <v>3473</v>
      </c>
      <c r="D2061" s="187" t="s">
        <v>1347</v>
      </c>
      <c r="E2061" s="188" t="s">
        <v>3474</v>
      </c>
      <c r="F2061" s="189" t="s">
        <v>3475</v>
      </c>
      <c r="G2061" s="190" t="s">
        <v>355</v>
      </c>
      <c r="H2061" s="191">
        <v>4.298</v>
      </c>
      <c r="I2061" s="192"/>
      <c r="J2061" s="193">
        <f>ROUND(I2061*H2061,2)</f>
        <v>0</v>
      </c>
      <c r="K2061" s="189" t="s">
        <v>1</v>
      </c>
      <c r="L2061" s="194"/>
      <c r="M2061" s="195" t="s">
        <v>1</v>
      </c>
      <c r="N2061" s="196" t="s">
        <v>41</v>
      </c>
      <c r="P2061" s="147">
        <f>O2061*H2061</f>
        <v>0</v>
      </c>
      <c r="Q2061" s="147">
        <v>5.3999999999999999E-2</v>
      </c>
      <c r="R2061" s="147">
        <f>Q2061*H2061</f>
        <v>0.23209199999999999</v>
      </c>
      <c r="S2061" s="147">
        <v>0</v>
      </c>
      <c r="T2061" s="148">
        <f>S2061*H2061</f>
        <v>0</v>
      </c>
      <c r="AR2061" s="149" t="s">
        <v>695</v>
      </c>
      <c r="AT2061" s="149" t="s">
        <v>1347</v>
      </c>
      <c r="AU2061" s="149" t="s">
        <v>86</v>
      </c>
      <c r="AY2061" s="17" t="s">
        <v>350</v>
      </c>
      <c r="BE2061" s="150">
        <f>IF(N2061="základní",J2061,0)</f>
        <v>0</v>
      </c>
      <c r="BF2061" s="150">
        <f>IF(N2061="snížená",J2061,0)</f>
        <v>0</v>
      </c>
      <c r="BG2061" s="150">
        <f>IF(N2061="zákl. přenesená",J2061,0)</f>
        <v>0</v>
      </c>
      <c r="BH2061" s="150">
        <f>IF(N2061="sníž. přenesená",J2061,0)</f>
        <v>0</v>
      </c>
      <c r="BI2061" s="150">
        <f>IF(N2061="nulová",J2061,0)</f>
        <v>0</v>
      </c>
      <c r="BJ2061" s="17" t="s">
        <v>84</v>
      </c>
      <c r="BK2061" s="150">
        <f>ROUND(I2061*H2061,2)</f>
        <v>0</v>
      </c>
      <c r="BL2061" s="17" t="s">
        <v>530</v>
      </c>
      <c r="BM2061" s="149" t="s">
        <v>3476</v>
      </c>
    </row>
    <row r="2062" spans="2:65" s="1" customFormat="1" ht="19.2">
      <c r="B2062" s="32"/>
      <c r="D2062" s="151" t="s">
        <v>359</v>
      </c>
      <c r="F2062" s="152" t="s">
        <v>3411</v>
      </c>
      <c r="I2062" s="153"/>
      <c r="L2062" s="32"/>
      <c r="M2062" s="154"/>
      <c r="T2062" s="56"/>
      <c r="AT2062" s="17" t="s">
        <v>359</v>
      </c>
      <c r="AU2062" s="17" t="s">
        <v>86</v>
      </c>
    </row>
    <row r="2063" spans="2:65" s="12" customFormat="1" ht="10.199999999999999">
      <c r="B2063" s="155"/>
      <c r="D2063" s="151" t="s">
        <v>361</v>
      </c>
      <c r="E2063" s="156" t="s">
        <v>1</v>
      </c>
      <c r="F2063" s="157" t="s">
        <v>3429</v>
      </c>
      <c r="H2063" s="158">
        <v>4.298</v>
      </c>
      <c r="I2063" s="159"/>
      <c r="L2063" s="155"/>
      <c r="M2063" s="160"/>
      <c r="T2063" s="161"/>
      <c r="AT2063" s="156" t="s">
        <v>361</v>
      </c>
      <c r="AU2063" s="156" t="s">
        <v>86</v>
      </c>
      <c r="AV2063" s="12" t="s">
        <v>86</v>
      </c>
      <c r="AW2063" s="12" t="s">
        <v>32</v>
      </c>
      <c r="AX2063" s="12" t="s">
        <v>84</v>
      </c>
      <c r="AY2063" s="156" t="s">
        <v>350</v>
      </c>
    </row>
    <row r="2064" spans="2:65" s="1" customFormat="1" ht="33" customHeight="1">
      <c r="B2064" s="32"/>
      <c r="C2064" s="187" t="s">
        <v>3477</v>
      </c>
      <c r="D2064" s="187" t="s">
        <v>1347</v>
      </c>
      <c r="E2064" s="188" t="s">
        <v>3478</v>
      </c>
      <c r="F2064" s="189" t="s">
        <v>3479</v>
      </c>
      <c r="G2064" s="190" t="s">
        <v>355</v>
      </c>
      <c r="H2064" s="191">
        <v>8.6479999999999997</v>
      </c>
      <c r="I2064" s="192"/>
      <c r="J2064" s="193">
        <f>ROUND(I2064*H2064,2)</f>
        <v>0</v>
      </c>
      <c r="K2064" s="189" t="s">
        <v>1</v>
      </c>
      <c r="L2064" s="194"/>
      <c r="M2064" s="195" t="s">
        <v>1</v>
      </c>
      <c r="N2064" s="196" t="s">
        <v>41</v>
      </c>
      <c r="P2064" s="147">
        <f>O2064*H2064</f>
        <v>0</v>
      </c>
      <c r="Q2064" s="147">
        <v>5.3999999999999999E-2</v>
      </c>
      <c r="R2064" s="147">
        <f>Q2064*H2064</f>
        <v>0.46699199999999996</v>
      </c>
      <c r="S2064" s="147">
        <v>0</v>
      </c>
      <c r="T2064" s="148">
        <f>S2064*H2064</f>
        <v>0</v>
      </c>
      <c r="AR2064" s="149" t="s">
        <v>695</v>
      </c>
      <c r="AT2064" s="149" t="s">
        <v>1347</v>
      </c>
      <c r="AU2064" s="149" t="s">
        <v>86</v>
      </c>
      <c r="AY2064" s="17" t="s">
        <v>350</v>
      </c>
      <c r="BE2064" s="150">
        <f>IF(N2064="základní",J2064,0)</f>
        <v>0</v>
      </c>
      <c r="BF2064" s="150">
        <f>IF(N2064="snížená",J2064,0)</f>
        <v>0</v>
      </c>
      <c r="BG2064" s="150">
        <f>IF(N2064="zákl. přenesená",J2064,0)</f>
        <v>0</v>
      </c>
      <c r="BH2064" s="150">
        <f>IF(N2064="sníž. přenesená",J2064,0)</f>
        <v>0</v>
      </c>
      <c r="BI2064" s="150">
        <f>IF(N2064="nulová",J2064,0)</f>
        <v>0</v>
      </c>
      <c r="BJ2064" s="17" t="s">
        <v>84</v>
      </c>
      <c r="BK2064" s="150">
        <f>ROUND(I2064*H2064,2)</f>
        <v>0</v>
      </c>
      <c r="BL2064" s="17" t="s">
        <v>530</v>
      </c>
      <c r="BM2064" s="149" t="s">
        <v>3480</v>
      </c>
    </row>
    <row r="2065" spans="2:65" s="1" customFormat="1" ht="19.2">
      <c r="B2065" s="32"/>
      <c r="D2065" s="151" t="s">
        <v>359</v>
      </c>
      <c r="F2065" s="152" t="s">
        <v>3411</v>
      </c>
      <c r="I2065" s="153"/>
      <c r="L2065" s="32"/>
      <c r="M2065" s="154"/>
      <c r="T2065" s="56"/>
      <c r="AT2065" s="17" t="s">
        <v>359</v>
      </c>
      <c r="AU2065" s="17" t="s">
        <v>86</v>
      </c>
    </row>
    <row r="2066" spans="2:65" s="12" customFormat="1" ht="10.199999999999999">
      <c r="B2066" s="155"/>
      <c r="D2066" s="151" t="s">
        <v>361</v>
      </c>
      <c r="E2066" s="156" t="s">
        <v>1</v>
      </c>
      <c r="F2066" s="157" t="s">
        <v>3430</v>
      </c>
      <c r="H2066" s="158">
        <v>8.6479999999999997</v>
      </c>
      <c r="I2066" s="159"/>
      <c r="L2066" s="155"/>
      <c r="M2066" s="160"/>
      <c r="T2066" s="161"/>
      <c r="AT2066" s="156" t="s">
        <v>361</v>
      </c>
      <c r="AU2066" s="156" t="s">
        <v>86</v>
      </c>
      <c r="AV2066" s="12" t="s">
        <v>86</v>
      </c>
      <c r="AW2066" s="12" t="s">
        <v>32</v>
      </c>
      <c r="AX2066" s="12" t="s">
        <v>84</v>
      </c>
      <c r="AY2066" s="156" t="s">
        <v>350</v>
      </c>
    </row>
    <row r="2067" spans="2:65" s="1" customFormat="1" ht="33" customHeight="1">
      <c r="B2067" s="32"/>
      <c r="C2067" s="187" t="s">
        <v>3481</v>
      </c>
      <c r="D2067" s="187" t="s">
        <v>1347</v>
      </c>
      <c r="E2067" s="188" t="s">
        <v>3482</v>
      </c>
      <c r="F2067" s="189" t="s">
        <v>3483</v>
      </c>
      <c r="G2067" s="190" t="s">
        <v>355</v>
      </c>
      <c r="H2067" s="191">
        <v>53.82</v>
      </c>
      <c r="I2067" s="192"/>
      <c r="J2067" s="193">
        <f>ROUND(I2067*H2067,2)</f>
        <v>0</v>
      </c>
      <c r="K2067" s="189" t="s">
        <v>1</v>
      </c>
      <c r="L2067" s="194"/>
      <c r="M2067" s="195" t="s">
        <v>1</v>
      </c>
      <c r="N2067" s="196" t="s">
        <v>41</v>
      </c>
      <c r="P2067" s="147">
        <f>O2067*H2067</f>
        <v>0</v>
      </c>
      <c r="Q2067" s="147">
        <v>5.3999999999999999E-2</v>
      </c>
      <c r="R2067" s="147">
        <f>Q2067*H2067</f>
        <v>2.9062800000000002</v>
      </c>
      <c r="S2067" s="147">
        <v>0</v>
      </c>
      <c r="T2067" s="148">
        <f>S2067*H2067</f>
        <v>0</v>
      </c>
      <c r="AR2067" s="149" t="s">
        <v>695</v>
      </c>
      <c r="AT2067" s="149" t="s">
        <v>1347</v>
      </c>
      <c r="AU2067" s="149" t="s">
        <v>86</v>
      </c>
      <c r="AY2067" s="17" t="s">
        <v>350</v>
      </c>
      <c r="BE2067" s="150">
        <f>IF(N2067="základní",J2067,0)</f>
        <v>0</v>
      </c>
      <c r="BF2067" s="150">
        <f>IF(N2067="snížená",J2067,0)</f>
        <v>0</v>
      </c>
      <c r="BG2067" s="150">
        <f>IF(N2067="zákl. přenesená",J2067,0)</f>
        <v>0</v>
      </c>
      <c r="BH2067" s="150">
        <f>IF(N2067="sníž. přenesená",J2067,0)</f>
        <v>0</v>
      </c>
      <c r="BI2067" s="150">
        <f>IF(N2067="nulová",J2067,0)</f>
        <v>0</v>
      </c>
      <c r="BJ2067" s="17" t="s">
        <v>84</v>
      </c>
      <c r="BK2067" s="150">
        <f>ROUND(I2067*H2067,2)</f>
        <v>0</v>
      </c>
      <c r="BL2067" s="17" t="s">
        <v>530</v>
      </c>
      <c r="BM2067" s="149" t="s">
        <v>3484</v>
      </c>
    </row>
    <row r="2068" spans="2:65" s="1" customFormat="1" ht="19.2">
      <c r="B2068" s="32"/>
      <c r="D2068" s="151" t="s">
        <v>359</v>
      </c>
      <c r="F2068" s="152" t="s">
        <v>3411</v>
      </c>
      <c r="I2068" s="153"/>
      <c r="L2068" s="32"/>
      <c r="M2068" s="154"/>
      <c r="T2068" s="56"/>
      <c r="AT2068" s="17" t="s">
        <v>359</v>
      </c>
      <c r="AU2068" s="17" t="s">
        <v>86</v>
      </c>
    </row>
    <row r="2069" spans="2:65" s="12" customFormat="1" ht="10.199999999999999">
      <c r="B2069" s="155"/>
      <c r="D2069" s="151" t="s">
        <v>361</v>
      </c>
      <c r="E2069" s="156" t="s">
        <v>1</v>
      </c>
      <c r="F2069" s="157" t="s">
        <v>3431</v>
      </c>
      <c r="H2069" s="158">
        <v>53.82</v>
      </c>
      <c r="I2069" s="159"/>
      <c r="L2069" s="155"/>
      <c r="M2069" s="160"/>
      <c r="T2069" s="161"/>
      <c r="AT2069" s="156" t="s">
        <v>361</v>
      </c>
      <c r="AU2069" s="156" t="s">
        <v>86</v>
      </c>
      <c r="AV2069" s="12" t="s">
        <v>86</v>
      </c>
      <c r="AW2069" s="12" t="s">
        <v>32</v>
      </c>
      <c r="AX2069" s="12" t="s">
        <v>84</v>
      </c>
      <c r="AY2069" s="156" t="s">
        <v>350</v>
      </c>
    </row>
    <row r="2070" spans="2:65" s="1" customFormat="1" ht="33" customHeight="1">
      <c r="B2070" s="32"/>
      <c r="C2070" s="187" t="s">
        <v>3485</v>
      </c>
      <c r="D2070" s="187" t="s">
        <v>1347</v>
      </c>
      <c r="E2070" s="188" t="s">
        <v>3486</v>
      </c>
      <c r="F2070" s="189" t="s">
        <v>3487</v>
      </c>
      <c r="G2070" s="190" t="s">
        <v>355</v>
      </c>
      <c r="H2070" s="191">
        <v>3.948</v>
      </c>
      <c r="I2070" s="192"/>
      <c r="J2070" s="193">
        <f>ROUND(I2070*H2070,2)</f>
        <v>0</v>
      </c>
      <c r="K2070" s="189" t="s">
        <v>1</v>
      </c>
      <c r="L2070" s="194"/>
      <c r="M2070" s="195" t="s">
        <v>1</v>
      </c>
      <c r="N2070" s="196" t="s">
        <v>41</v>
      </c>
      <c r="P2070" s="147">
        <f>O2070*H2070</f>
        <v>0</v>
      </c>
      <c r="Q2070" s="147">
        <v>5.3999999999999999E-2</v>
      </c>
      <c r="R2070" s="147">
        <f>Q2070*H2070</f>
        <v>0.21319199999999999</v>
      </c>
      <c r="S2070" s="147">
        <v>0</v>
      </c>
      <c r="T2070" s="148">
        <f>S2070*H2070</f>
        <v>0</v>
      </c>
      <c r="AR2070" s="149" t="s">
        <v>695</v>
      </c>
      <c r="AT2070" s="149" t="s">
        <v>1347</v>
      </c>
      <c r="AU2070" s="149" t="s">
        <v>86</v>
      </c>
      <c r="AY2070" s="17" t="s">
        <v>350</v>
      </c>
      <c r="BE2070" s="150">
        <f>IF(N2070="základní",J2070,0)</f>
        <v>0</v>
      </c>
      <c r="BF2070" s="150">
        <f>IF(N2070="snížená",J2070,0)</f>
        <v>0</v>
      </c>
      <c r="BG2070" s="150">
        <f>IF(N2070="zákl. přenesená",J2070,0)</f>
        <v>0</v>
      </c>
      <c r="BH2070" s="150">
        <f>IF(N2070="sníž. přenesená",J2070,0)</f>
        <v>0</v>
      </c>
      <c r="BI2070" s="150">
        <f>IF(N2070="nulová",J2070,0)</f>
        <v>0</v>
      </c>
      <c r="BJ2070" s="17" t="s">
        <v>84</v>
      </c>
      <c r="BK2070" s="150">
        <f>ROUND(I2070*H2070,2)</f>
        <v>0</v>
      </c>
      <c r="BL2070" s="17" t="s">
        <v>530</v>
      </c>
      <c r="BM2070" s="149" t="s">
        <v>3488</v>
      </c>
    </row>
    <row r="2071" spans="2:65" s="1" customFormat="1" ht="19.2">
      <c r="B2071" s="32"/>
      <c r="D2071" s="151" t="s">
        <v>359</v>
      </c>
      <c r="F2071" s="152" t="s">
        <v>3411</v>
      </c>
      <c r="I2071" s="153"/>
      <c r="L2071" s="32"/>
      <c r="M2071" s="154"/>
      <c r="T2071" s="56"/>
      <c r="AT2071" s="17" t="s">
        <v>359</v>
      </c>
      <c r="AU2071" s="17" t="s">
        <v>86</v>
      </c>
    </row>
    <row r="2072" spans="2:65" s="12" customFormat="1" ht="10.199999999999999">
      <c r="B2072" s="155"/>
      <c r="D2072" s="151" t="s">
        <v>361</v>
      </c>
      <c r="E2072" s="156" t="s">
        <v>1</v>
      </c>
      <c r="F2072" s="157" t="s">
        <v>3432</v>
      </c>
      <c r="H2072" s="158">
        <v>3.948</v>
      </c>
      <c r="I2072" s="159"/>
      <c r="L2072" s="155"/>
      <c r="M2072" s="160"/>
      <c r="T2072" s="161"/>
      <c r="AT2072" s="156" t="s">
        <v>361</v>
      </c>
      <c r="AU2072" s="156" t="s">
        <v>86</v>
      </c>
      <c r="AV2072" s="12" t="s">
        <v>86</v>
      </c>
      <c r="AW2072" s="12" t="s">
        <v>32</v>
      </c>
      <c r="AX2072" s="12" t="s">
        <v>84</v>
      </c>
      <c r="AY2072" s="156" t="s">
        <v>350</v>
      </c>
    </row>
    <row r="2073" spans="2:65" s="1" customFormat="1" ht="33" customHeight="1">
      <c r="B2073" s="32"/>
      <c r="C2073" s="187" t="s">
        <v>3489</v>
      </c>
      <c r="D2073" s="187" t="s">
        <v>1347</v>
      </c>
      <c r="E2073" s="188" t="s">
        <v>3490</v>
      </c>
      <c r="F2073" s="189" t="s">
        <v>3491</v>
      </c>
      <c r="G2073" s="190" t="s">
        <v>355</v>
      </c>
      <c r="H2073" s="191">
        <v>10.45</v>
      </c>
      <c r="I2073" s="192"/>
      <c r="J2073" s="193">
        <f>ROUND(I2073*H2073,2)</f>
        <v>0</v>
      </c>
      <c r="K2073" s="189" t="s">
        <v>1</v>
      </c>
      <c r="L2073" s="194"/>
      <c r="M2073" s="195" t="s">
        <v>1</v>
      </c>
      <c r="N2073" s="196" t="s">
        <v>41</v>
      </c>
      <c r="P2073" s="147">
        <f>O2073*H2073</f>
        <v>0</v>
      </c>
      <c r="Q2073" s="147">
        <v>5.3999999999999999E-2</v>
      </c>
      <c r="R2073" s="147">
        <f>Q2073*H2073</f>
        <v>0.56429999999999991</v>
      </c>
      <c r="S2073" s="147">
        <v>0</v>
      </c>
      <c r="T2073" s="148">
        <f>S2073*H2073</f>
        <v>0</v>
      </c>
      <c r="AR2073" s="149" t="s">
        <v>695</v>
      </c>
      <c r="AT2073" s="149" t="s">
        <v>1347</v>
      </c>
      <c r="AU2073" s="149" t="s">
        <v>86</v>
      </c>
      <c r="AY2073" s="17" t="s">
        <v>350</v>
      </c>
      <c r="BE2073" s="150">
        <f>IF(N2073="základní",J2073,0)</f>
        <v>0</v>
      </c>
      <c r="BF2073" s="150">
        <f>IF(N2073="snížená",J2073,0)</f>
        <v>0</v>
      </c>
      <c r="BG2073" s="150">
        <f>IF(N2073="zákl. přenesená",J2073,0)</f>
        <v>0</v>
      </c>
      <c r="BH2073" s="150">
        <f>IF(N2073="sníž. přenesená",J2073,0)</f>
        <v>0</v>
      </c>
      <c r="BI2073" s="150">
        <f>IF(N2073="nulová",J2073,0)</f>
        <v>0</v>
      </c>
      <c r="BJ2073" s="17" t="s">
        <v>84</v>
      </c>
      <c r="BK2073" s="150">
        <f>ROUND(I2073*H2073,2)</f>
        <v>0</v>
      </c>
      <c r="BL2073" s="17" t="s">
        <v>530</v>
      </c>
      <c r="BM2073" s="149" t="s">
        <v>3492</v>
      </c>
    </row>
    <row r="2074" spans="2:65" s="1" customFormat="1" ht="19.2">
      <c r="B2074" s="32"/>
      <c r="D2074" s="151" t="s">
        <v>359</v>
      </c>
      <c r="F2074" s="152" t="s">
        <v>3411</v>
      </c>
      <c r="I2074" s="153"/>
      <c r="L2074" s="32"/>
      <c r="M2074" s="154"/>
      <c r="T2074" s="56"/>
      <c r="AT2074" s="17" t="s">
        <v>359</v>
      </c>
      <c r="AU2074" s="17" t="s">
        <v>86</v>
      </c>
    </row>
    <row r="2075" spans="2:65" s="12" customFormat="1" ht="10.199999999999999">
      <c r="B2075" s="155"/>
      <c r="D2075" s="151" t="s">
        <v>361</v>
      </c>
      <c r="E2075" s="156" t="s">
        <v>1</v>
      </c>
      <c r="F2075" s="157" t="s">
        <v>3433</v>
      </c>
      <c r="H2075" s="158">
        <v>10.45</v>
      </c>
      <c r="I2075" s="159"/>
      <c r="L2075" s="155"/>
      <c r="M2075" s="160"/>
      <c r="T2075" s="161"/>
      <c r="AT2075" s="156" t="s">
        <v>361</v>
      </c>
      <c r="AU2075" s="156" t="s">
        <v>86</v>
      </c>
      <c r="AV2075" s="12" t="s">
        <v>86</v>
      </c>
      <c r="AW2075" s="12" t="s">
        <v>32</v>
      </c>
      <c r="AX2075" s="12" t="s">
        <v>84</v>
      </c>
      <c r="AY2075" s="156" t="s">
        <v>350</v>
      </c>
    </row>
    <row r="2076" spans="2:65" s="1" customFormat="1" ht="33" customHeight="1">
      <c r="B2076" s="32"/>
      <c r="C2076" s="187" t="s">
        <v>3493</v>
      </c>
      <c r="D2076" s="187" t="s">
        <v>1347</v>
      </c>
      <c r="E2076" s="188" t="s">
        <v>3494</v>
      </c>
      <c r="F2076" s="189" t="s">
        <v>3495</v>
      </c>
      <c r="G2076" s="190" t="s">
        <v>355</v>
      </c>
      <c r="H2076" s="191">
        <v>13.455</v>
      </c>
      <c r="I2076" s="192"/>
      <c r="J2076" s="193">
        <f>ROUND(I2076*H2076,2)</f>
        <v>0</v>
      </c>
      <c r="K2076" s="189" t="s">
        <v>1</v>
      </c>
      <c r="L2076" s="194"/>
      <c r="M2076" s="195" t="s">
        <v>1</v>
      </c>
      <c r="N2076" s="196" t="s">
        <v>41</v>
      </c>
      <c r="P2076" s="147">
        <f>O2076*H2076</f>
        <v>0</v>
      </c>
      <c r="Q2076" s="147">
        <v>5.3999999999999999E-2</v>
      </c>
      <c r="R2076" s="147">
        <f>Q2076*H2076</f>
        <v>0.72657000000000005</v>
      </c>
      <c r="S2076" s="147">
        <v>0</v>
      </c>
      <c r="T2076" s="148">
        <f>S2076*H2076</f>
        <v>0</v>
      </c>
      <c r="AR2076" s="149" t="s">
        <v>695</v>
      </c>
      <c r="AT2076" s="149" t="s">
        <v>1347</v>
      </c>
      <c r="AU2076" s="149" t="s">
        <v>86</v>
      </c>
      <c r="AY2076" s="17" t="s">
        <v>350</v>
      </c>
      <c r="BE2076" s="150">
        <f>IF(N2076="základní",J2076,0)</f>
        <v>0</v>
      </c>
      <c r="BF2076" s="150">
        <f>IF(N2076="snížená",J2076,0)</f>
        <v>0</v>
      </c>
      <c r="BG2076" s="150">
        <f>IF(N2076="zákl. přenesená",J2076,0)</f>
        <v>0</v>
      </c>
      <c r="BH2076" s="150">
        <f>IF(N2076="sníž. přenesená",J2076,0)</f>
        <v>0</v>
      </c>
      <c r="BI2076" s="150">
        <f>IF(N2076="nulová",J2076,0)</f>
        <v>0</v>
      </c>
      <c r="BJ2076" s="17" t="s">
        <v>84</v>
      </c>
      <c r="BK2076" s="150">
        <f>ROUND(I2076*H2076,2)</f>
        <v>0</v>
      </c>
      <c r="BL2076" s="17" t="s">
        <v>530</v>
      </c>
      <c r="BM2076" s="149" t="s">
        <v>3496</v>
      </c>
    </row>
    <row r="2077" spans="2:65" s="1" customFormat="1" ht="19.2">
      <c r="B2077" s="32"/>
      <c r="D2077" s="151" t="s">
        <v>359</v>
      </c>
      <c r="F2077" s="152" t="s">
        <v>3411</v>
      </c>
      <c r="I2077" s="153"/>
      <c r="L2077" s="32"/>
      <c r="M2077" s="154"/>
      <c r="T2077" s="56"/>
      <c r="AT2077" s="17" t="s">
        <v>359</v>
      </c>
      <c r="AU2077" s="17" t="s">
        <v>86</v>
      </c>
    </row>
    <row r="2078" spans="2:65" s="12" customFormat="1" ht="10.199999999999999">
      <c r="B2078" s="155"/>
      <c r="D2078" s="151" t="s">
        <v>361</v>
      </c>
      <c r="E2078" s="156" t="s">
        <v>1</v>
      </c>
      <c r="F2078" s="157" t="s">
        <v>3434</v>
      </c>
      <c r="H2078" s="158">
        <v>13.455</v>
      </c>
      <c r="I2078" s="159"/>
      <c r="L2078" s="155"/>
      <c r="M2078" s="160"/>
      <c r="T2078" s="161"/>
      <c r="AT2078" s="156" t="s">
        <v>361</v>
      </c>
      <c r="AU2078" s="156" t="s">
        <v>86</v>
      </c>
      <c r="AV2078" s="12" t="s">
        <v>86</v>
      </c>
      <c r="AW2078" s="12" t="s">
        <v>32</v>
      </c>
      <c r="AX2078" s="12" t="s">
        <v>84</v>
      </c>
      <c r="AY2078" s="156" t="s">
        <v>350</v>
      </c>
    </row>
    <row r="2079" spans="2:65" s="1" customFormat="1" ht="33" customHeight="1">
      <c r="B2079" s="32"/>
      <c r="C2079" s="187" t="s">
        <v>3497</v>
      </c>
      <c r="D2079" s="187" t="s">
        <v>1347</v>
      </c>
      <c r="E2079" s="188" t="s">
        <v>3498</v>
      </c>
      <c r="F2079" s="189" t="s">
        <v>3499</v>
      </c>
      <c r="G2079" s="190" t="s">
        <v>355</v>
      </c>
      <c r="H2079" s="191">
        <v>35.1</v>
      </c>
      <c r="I2079" s="192"/>
      <c r="J2079" s="193">
        <f>ROUND(I2079*H2079,2)</f>
        <v>0</v>
      </c>
      <c r="K2079" s="189" t="s">
        <v>1</v>
      </c>
      <c r="L2079" s="194"/>
      <c r="M2079" s="195" t="s">
        <v>1</v>
      </c>
      <c r="N2079" s="196" t="s">
        <v>41</v>
      </c>
      <c r="P2079" s="147">
        <f>O2079*H2079</f>
        <v>0</v>
      </c>
      <c r="Q2079" s="147">
        <v>5.3999999999999999E-2</v>
      </c>
      <c r="R2079" s="147">
        <f>Q2079*H2079</f>
        <v>1.8954</v>
      </c>
      <c r="S2079" s="147">
        <v>0</v>
      </c>
      <c r="T2079" s="148">
        <f>S2079*H2079</f>
        <v>0</v>
      </c>
      <c r="AR2079" s="149" t="s">
        <v>695</v>
      </c>
      <c r="AT2079" s="149" t="s">
        <v>1347</v>
      </c>
      <c r="AU2079" s="149" t="s">
        <v>86</v>
      </c>
      <c r="AY2079" s="17" t="s">
        <v>350</v>
      </c>
      <c r="BE2079" s="150">
        <f>IF(N2079="základní",J2079,0)</f>
        <v>0</v>
      </c>
      <c r="BF2079" s="150">
        <f>IF(N2079="snížená",J2079,0)</f>
        <v>0</v>
      </c>
      <c r="BG2079" s="150">
        <f>IF(N2079="zákl. přenesená",J2079,0)</f>
        <v>0</v>
      </c>
      <c r="BH2079" s="150">
        <f>IF(N2079="sníž. přenesená",J2079,0)</f>
        <v>0</v>
      </c>
      <c r="BI2079" s="150">
        <f>IF(N2079="nulová",J2079,0)</f>
        <v>0</v>
      </c>
      <c r="BJ2079" s="17" t="s">
        <v>84</v>
      </c>
      <c r="BK2079" s="150">
        <f>ROUND(I2079*H2079,2)</f>
        <v>0</v>
      </c>
      <c r="BL2079" s="17" t="s">
        <v>530</v>
      </c>
      <c r="BM2079" s="149" t="s">
        <v>3500</v>
      </c>
    </row>
    <row r="2080" spans="2:65" s="1" customFormat="1" ht="19.2">
      <c r="B2080" s="32"/>
      <c r="D2080" s="151" t="s">
        <v>359</v>
      </c>
      <c r="F2080" s="152" t="s">
        <v>3411</v>
      </c>
      <c r="I2080" s="153"/>
      <c r="L2080" s="32"/>
      <c r="M2080" s="154"/>
      <c r="T2080" s="56"/>
      <c r="AT2080" s="17" t="s">
        <v>359</v>
      </c>
      <c r="AU2080" s="17" t="s">
        <v>86</v>
      </c>
    </row>
    <row r="2081" spans="2:65" s="12" customFormat="1" ht="10.199999999999999">
      <c r="B2081" s="155"/>
      <c r="D2081" s="151" t="s">
        <v>361</v>
      </c>
      <c r="E2081" s="156" t="s">
        <v>1</v>
      </c>
      <c r="F2081" s="157" t="s">
        <v>3435</v>
      </c>
      <c r="H2081" s="158">
        <v>35.1</v>
      </c>
      <c r="I2081" s="159"/>
      <c r="L2081" s="155"/>
      <c r="M2081" s="160"/>
      <c r="T2081" s="161"/>
      <c r="AT2081" s="156" t="s">
        <v>361</v>
      </c>
      <c r="AU2081" s="156" t="s">
        <v>86</v>
      </c>
      <c r="AV2081" s="12" t="s">
        <v>86</v>
      </c>
      <c r="AW2081" s="12" t="s">
        <v>32</v>
      </c>
      <c r="AX2081" s="12" t="s">
        <v>84</v>
      </c>
      <c r="AY2081" s="156" t="s">
        <v>350</v>
      </c>
    </row>
    <row r="2082" spans="2:65" s="1" customFormat="1" ht="33" customHeight="1">
      <c r="B2082" s="32"/>
      <c r="C2082" s="187" t="s">
        <v>3501</v>
      </c>
      <c r="D2082" s="187" t="s">
        <v>1347</v>
      </c>
      <c r="E2082" s="188" t="s">
        <v>3502</v>
      </c>
      <c r="F2082" s="189" t="s">
        <v>3503</v>
      </c>
      <c r="G2082" s="190" t="s">
        <v>355</v>
      </c>
      <c r="H2082" s="191">
        <v>2.56</v>
      </c>
      <c r="I2082" s="192"/>
      <c r="J2082" s="193">
        <f>ROUND(I2082*H2082,2)</f>
        <v>0</v>
      </c>
      <c r="K2082" s="189" t="s">
        <v>1</v>
      </c>
      <c r="L2082" s="194"/>
      <c r="M2082" s="195" t="s">
        <v>1</v>
      </c>
      <c r="N2082" s="196" t="s">
        <v>41</v>
      </c>
      <c r="P2082" s="147">
        <f>O2082*H2082</f>
        <v>0</v>
      </c>
      <c r="Q2082" s="147">
        <v>5.3999999999999999E-2</v>
      </c>
      <c r="R2082" s="147">
        <f>Q2082*H2082</f>
        <v>0.13824</v>
      </c>
      <c r="S2082" s="147">
        <v>0</v>
      </c>
      <c r="T2082" s="148">
        <f>S2082*H2082</f>
        <v>0</v>
      </c>
      <c r="AR2082" s="149" t="s">
        <v>695</v>
      </c>
      <c r="AT2082" s="149" t="s">
        <v>1347</v>
      </c>
      <c r="AU2082" s="149" t="s">
        <v>86</v>
      </c>
      <c r="AY2082" s="17" t="s">
        <v>350</v>
      </c>
      <c r="BE2082" s="150">
        <f>IF(N2082="základní",J2082,0)</f>
        <v>0</v>
      </c>
      <c r="BF2082" s="150">
        <f>IF(N2082="snížená",J2082,0)</f>
        <v>0</v>
      </c>
      <c r="BG2082" s="150">
        <f>IF(N2082="zákl. přenesená",J2082,0)</f>
        <v>0</v>
      </c>
      <c r="BH2082" s="150">
        <f>IF(N2082="sníž. přenesená",J2082,0)</f>
        <v>0</v>
      </c>
      <c r="BI2082" s="150">
        <f>IF(N2082="nulová",J2082,0)</f>
        <v>0</v>
      </c>
      <c r="BJ2082" s="17" t="s">
        <v>84</v>
      </c>
      <c r="BK2082" s="150">
        <f>ROUND(I2082*H2082,2)</f>
        <v>0</v>
      </c>
      <c r="BL2082" s="17" t="s">
        <v>530</v>
      </c>
      <c r="BM2082" s="149" t="s">
        <v>3504</v>
      </c>
    </row>
    <row r="2083" spans="2:65" s="1" customFormat="1" ht="19.2">
      <c r="B2083" s="32"/>
      <c r="D2083" s="151" t="s">
        <v>359</v>
      </c>
      <c r="F2083" s="152" t="s">
        <v>3411</v>
      </c>
      <c r="I2083" s="153"/>
      <c r="L2083" s="32"/>
      <c r="M2083" s="154"/>
      <c r="T2083" s="56"/>
      <c r="AT2083" s="17" t="s">
        <v>359</v>
      </c>
      <c r="AU2083" s="17" t="s">
        <v>86</v>
      </c>
    </row>
    <row r="2084" spans="2:65" s="12" customFormat="1" ht="10.199999999999999">
      <c r="B2084" s="155"/>
      <c r="D2084" s="151" t="s">
        <v>361</v>
      </c>
      <c r="E2084" s="156" t="s">
        <v>1</v>
      </c>
      <c r="F2084" s="157" t="s">
        <v>3436</v>
      </c>
      <c r="H2084" s="158">
        <v>2.56</v>
      </c>
      <c r="I2084" s="159"/>
      <c r="L2084" s="155"/>
      <c r="M2084" s="160"/>
      <c r="T2084" s="161"/>
      <c r="AT2084" s="156" t="s">
        <v>361</v>
      </c>
      <c r="AU2084" s="156" t="s">
        <v>86</v>
      </c>
      <c r="AV2084" s="12" t="s">
        <v>86</v>
      </c>
      <c r="AW2084" s="12" t="s">
        <v>32</v>
      </c>
      <c r="AX2084" s="12" t="s">
        <v>84</v>
      </c>
      <c r="AY2084" s="156" t="s">
        <v>350</v>
      </c>
    </row>
    <row r="2085" spans="2:65" s="1" customFormat="1" ht="33" customHeight="1">
      <c r="B2085" s="32"/>
      <c r="C2085" s="187" t="s">
        <v>3505</v>
      </c>
      <c r="D2085" s="187" t="s">
        <v>1347</v>
      </c>
      <c r="E2085" s="188" t="s">
        <v>3506</v>
      </c>
      <c r="F2085" s="189" t="s">
        <v>3507</v>
      </c>
      <c r="G2085" s="190" t="s">
        <v>355</v>
      </c>
      <c r="H2085" s="191">
        <v>1.9670000000000001</v>
      </c>
      <c r="I2085" s="192"/>
      <c r="J2085" s="193">
        <f>ROUND(I2085*H2085,2)</f>
        <v>0</v>
      </c>
      <c r="K2085" s="189" t="s">
        <v>1</v>
      </c>
      <c r="L2085" s="194"/>
      <c r="M2085" s="195" t="s">
        <v>1</v>
      </c>
      <c r="N2085" s="196" t="s">
        <v>41</v>
      </c>
      <c r="P2085" s="147">
        <f>O2085*H2085</f>
        <v>0</v>
      </c>
      <c r="Q2085" s="147">
        <v>5.3999999999999999E-2</v>
      </c>
      <c r="R2085" s="147">
        <f>Q2085*H2085</f>
        <v>0.10621800000000001</v>
      </c>
      <c r="S2085" s="147">
        <v>0</v>
      </c>
      <c r="T2085" s="148">
        <f>S2085*H2085</f>
        <v>0</v>
      </c>
      <c r="AR2085" s="149" t="s">
        <v>695</v>
      </c>
      <c r="AT2085" s="149" t="s">
        <v>1347</v>
      </c>
      <c r="AU2085" s="149" t="s">
        <v>86</v>
      </c>
      <c r="AY2085" s="17" t="s">
        <v>350</v>
      </c>
      <c r="BE2085" s="150">
        <f>IF(N2085="základní",J2085,0)</f>
        <v>0</v>
      </c>
      <c r="BF2085" s="150">
        <f>IF(N2085="snížená",J2085,0)</f>
        <v>0</v>
      </c>
      <c r="BG2085" s="150">
        <f>IF(N2085="zákl. přenesená",J2085,0)</f>
        <v>0</v>
      </c>
      <c r="BH2085" s="150">
        <f>IF(N2085="sníž. přenesená",J2085,0)</f>
        <v>0</v>
      </c>
      <c r="BI2085" s="150">
        <f>IF(N2085="nulová",J2085,0)</f>
        <v>0</v>
      </c>
      <c r="BJ2085" s="17" t="s">
        <v>84</v>
      </c>
      <c r="BK2085" s="150">
        <f>ROUND(I2085*H2085,2)</f>
        <v>0</v>
      </c>
      <c r="BL2085" s="17" t="s">
        <v>530</v>
      </c>
      <c r="BM2085" s="149" t="s">
        <v>3508</v>
      </c>
    </row>
    <row r="2086" spans="2:65" s="1" customFormat="1" ht="19.2">
      <c r="B2086" s="32"/>
      <c r="D2086" s="151" t="s">
        <v>359</v>
      </c>
      <c r="F2086" s="152" t="s">
        <v>3411</v>
      </c>
      <c r="I2086" s="153"/>
      <c r="L2086" s="32"/>
      <c r="M2086" s="154"/>
      <c r="T2086" s="56"/>
      <c r="AT2086" s="17" t="s">
        <v>359</v>
      </c>
      <c r="AU2086" s="17" t="s">
        <v>86</v>
      </c>
    </row>
    <row r="2087" spans="2:65" s="12" customFormat="1" ht="10.199999999999999">
      <c r="B2087" s="155"/>
      <c r="D2087" s="151" t="s">
        <v>361</v>
      </c>
      <c r="E2087" s="156" t="s">
        <v>1</v>
      </c>
      <c r="F2087" s="157" t="s">
        <v>3437</v>
      </c>
      <c r="H2087" s="158">
        <v>1.9670000000000001</v>
      </c>
      <c r="I2087" s="159"/>
      <c r="L2087" s="155"/>
      <c r="M2087" s="160"/>
      <c r="T2087" s="161"/>
      <c r="AT2087" s="156" t="s">
        <v>361</v>
      </c>
      <c r="AU2087" s="156" t="s">
        <v>86</v>
      </c>
      <c r="AV2087" s="12" t="s">
        <v>86</v>
      </c>
      <c r="AW2087" s="12" t="s">
        <v>32</v>
      </c>
      <c r="AX2087" s="12" t="s">
        <v>84</v>
      </c>
      <c r="AY2087" s="156" t="s">
        <v>350</v>
      </c>
    </row>
    <row r="2088" spans="2:65" s="1" customFormat="1" ht="33" customHeight="1">
      <c r="B2088" s="32"/>
      <c r="C2088" s="187" t="s">
        <v>3509</v>
      </c>
      <c r="D2088" s="187" t="s">
        <v>1347</v>
      </c>
      <c r="E2088" s="188" t="s">
        <v>3510</v>
      </c>
      <c r="F2088" s="189" t="s">
        <v>3511</v>
      </c>
      <c r="G2088" s="190" t="s">
        <v>355</v>
      </c>
      <c r="H2088" s="191">
        <v>2.4119999999999999</v>
      </c>
      <c r="I2088" s="192"/>
      <c r="J2088" s="193">
        <f>ROUND(I2088*H2088,2)</f>
        <v>0</v>
      </c>
      <c r="K2088" s="189" t="s">
        <v>1</v>
      </c>
      <c r="L2088" s="194"/>
      <c r="M2088" s="195" t="s">
        <v>1</v>
      </c>
      <c r="N2088" s="196" t="s">
        <v>41</v>
      </c>
      <c r="P2088" s="147">
        <f>O2088*H2088</f>
        <v>0</v>
      </c>
      <c r="Q2088" s="147">
        <v>5.3999999999999999E-2</v>
      </c>
      <c r="R2088" s="147">
        <f>Q2088*H2088</f>
        <v>0.130248</v>
      </c>
      <c r="S2088" s="147">
        <v>0</v>
      </c>
      <c r="T2088" s="148">
        <f>S2088*H2088</f>
        <v>0</v>
      </c>
      <c r="AR2088" s="149" t="s">
        <v>695</v>
      </c>
      <c r="AT2088" s="149" t="s">
        <v>1347</v>
      </c>
      <c r="AU2088" s="149" t="s">
        <v>86</v>
      </c>
      <c r="AY2088" s="17" t="s">
        <v>350</v>
      </c>
      <c r="BE2088" s="150">
        <f>IF(N2088="základní",J2088,0)</f>
        <v>0</v>
      </c>
      <c r="BF2088" s="150">
        <f>IF(N2088="snížená",J2088,0)</f>
        <v>0</v>
      </c>
      <c r="BG2088" s="150">
        <f>IF(N2088="zákl. přenesená",J2088,0)</f>
        <v>0</v>
      </c>
      <c r="BH2088" s="150">
        <f>IF(N2088="sníž. přenesená",J2088,0)</f>
        <v>0</v>
      </c>
      <c r="BI2088" s="150">
        <f>IF(N2088="nulová",J2088,0)</f>
        <v>0</v>
      </c>
      <c r="BJ2088" s="17" t="s">
        <v>84</v>
      </c>
      <c r="BK2088" s="150">
        <f>ROUND(I2088*H2088,2)</f>
        <v>0</v>
      </c>
      <c r="BL2088" s="17" t="s">
        <v>530</v>
      </c>
      <c r="BM2088" s="149" t="s">
        <v>3512</v>
      </c>
    </row>
    <row r="2089" spans="2:65" s="1" customFormat="1" ht="19.2">
      <c r="B2089" s="32"/>
      <c r="D2089" s="151" t="s">
        <v>359</v>
      </c>
      <c r="F2089" s="152" t="s">
        <v>3411</v>
      </c>
      <c r="I2089" s="153"/>
      <c r="L2089" s="32"/>
      <c r="M2089" s="154"/>
      <c r="T2089" s="56"/>
      <c r="AT2089" s="17" t="s">
        <v>359</v>
      </c>
      <c r="AU2089" s="17" t="s">
        <v>86</v>
      </c>
    </row>
    <row r="2090" spans="2:65" s="12" customFormat="1" ht="10.199999999999999">
      <c r="B2090" s="155"/>
      <c r="D2090" s="151" t="s">
        <v>361</v>
      </c>
      <c r="E2090" s="156" t="s">
        <v>1</v>
      </c>
      <c r="F2090" s="157" t="s">
        <v>3438</v>
      </c>
      <c r="H2090" s="158">
        <v>2.4119999999999999</v>
      </c>
      <c r="I2090" s="159"/>
      <c r="L2090" s="155"/>
      <c r="M2090" s="160"/>
      <c r="T2090" s="161"/>
      <c r="AT2090" s="156" t="s">
        <v>361</v>
      </c>
      <c r="AU2090" s="156" t="s">
        <v>86</v>
      </c>
      <c r="AV2090" s="12" t="s">
        <v>86</v>
      </c>
      <c r="AW2090" s="12" t="s">
        <v>32</v>
      </c>
      <c r="AX2090" s="12" t="s">
        <v>84</v>
      </c>
      <c r="AY2090" s="156" t="s">
        <v>350</v>
      </c>
    </row>
    <row r="2091" spans="2:65" s="1" customFormat="1" ht="33" customHeight="1">
      <c r="B2091" s="32"/>
      <c r="C2091" s="187" t="s">
        <v>3513</v>
      </c>
      <c r="D2091" s="187" t="s">
        <v>1347</v>
      </c>
      <c r="E2091" s="188" t="s">
        <v>3514</v>
      </c>
      <c r="F2091" s="189" t="s">
        <v>3515</v>
      </c>
      <c r="G2091" s="190" t="s">
        <v>355</v>
      </c>
      <c r="H2091" s="191">
        <v>2.149</v>
      </c>
      <c r="I2091" s="192"/>
      <c r="J2091" s="193">
        <f>ROUND(I2091*H2091,2)</f>
        <v>0</v>
      </c>
      <c r="K2091" s="189" t="s">
        <v>1</v>
      </c>
      <c r="L2091" s="194"/>
      <c r="M2091" s="195" t="s">
        <v>1</v>
      </c>
      <c r="N2091" s="196" t="s">
        <v>41</v>
      </c>
      <c r="P2091" s="147">
        <f>O2091*H2091</f>
        <v>0</v>
      </c>
      <c r="Q2091" s="147">
        <v>5.3999999999999999E-2</v>
      </c>
      <c r="R2091" s="147">
        <f>Q2091*H2091</f>
        <v>0.116046</v>
      </c>
      <c r="S2091" s="147">
        <v>0</v>
      </c>
      <c r="T2091" s="148">
        <f>S2091*H2091</f>
        <v>0</v>
      </c>
      <c r="AR2091" s="149" t="s">
        <v>695</v>
      </c>
      <c r="AT2091" s="149" t="s">
        <v>1347</v>
      </c>
      <c r="AU2091" s="149" t="s">
        <v>86</v>
      </c>
      <c r="AY2091" s="17" t="s">
        <v>350</v>
      </c>
      <c r="BE2091" s="150">
        <f>IF(N2091="základní",J2091,0)</f>
        <v>0</v>
      </c>
      <c r="BF2091" s="150">
        <f>IF(N2091="snížená",J2091,0)</f>
        <v>0</v>
      </c>
      <c r="BG2091" s="150">
        <f>IF(N2091="zákl. přenesená",J2091,0)</f>
        <v>0</v>
      </c>
      <c r="BH2091" s="150">
        <f>IF(N2091="sníž. přenesená",J2091,0)</f>
        <v>0</v>
      </c>
      <c r="BI2091" s="150">
        <f>IF(N2091="nulová",J2091,0)</f>
        <v>0</v>
      </c>
      <c r="BJ2091" s="17" t="s">
        <v>84</v>
      </c>
      <c r="BK2091" s="150">
        <f>ROUND(I2091*H2091,2)</f>
        <v>0</v>
      </c>
      <c r="BL2091" s="17" t="s">
        <v>530</v>
      </c>
      <c r="BM2091" s="149" t="s">
        <v>3516</v>
      </c>
    </row>
    <row r="2092" spans="2:65" s="1" customFormat="1" ht="19.2">
      <c r="B2092" s="32"/>
      <c r="D2092" s="151" t="s">
        <v>359</v>
      </c>
      <c r="F2092" s="152" t="s">
        <v>3411</v>
      </c>
      <c r="I2092" s="153"/>
      <c r="L2092" s="32"/>
      <c r="M2092" s="154"/>
      <c r="T2092" s="56"/>
      <c r="AT2092" s="17" t="s">
        <v>359</v>
      </c>
      <c r="AU2092" s="17" t="s">
        <v>86</v>
      </c>
    </row>
    <row r="2093" spans="2:65" s="12" customFormat="1" ht="10.199999999999999">
      <c r="B2093" s="155"/>
      <c r="D2093" s="151" t="s">
        <v>361</v>
      </c>
      <c r="E2093" s="156" t="s">
        <v>1</v>
      </c>
      <c r="F2093" s="157" t="s">
        <v>3439</v>
      </c>
      <c r="H2093" s="158">
        <v>2.149</v>
      </c>
      <c r="I2093" s="159"/>
      <c r="L2093" s="155"/>
      <c r="M2093" s="160"/>
      <c r="T2093" s="161"/>
      <c r="AT2093" s="156" t="s">
        <v>361</v>
      </c>
      <c r="AU2093" s="156" t="s">
        <v>86</v>
      </c>
      <c r="AV2093" s="12" t="s">
        <v>86</v>
      </c>
      <c r="AW2093" s="12" t="s">
        <v>32</v>
      </c>
      <c r="AX2093" s="12" t="s">
        <v>84</v>
      </c>
      <c r="AY2093" s="156" t="s">
        <v>350</v>
      </c>
    </row>
    <row r="2094" spans="2:65" s="1" customFormat="1" ht="33" customHeight="1">
      <c r="B2094" s="32"/>
      <c r="C2094" s="187" t="s">
        <v>3517</v>
      </c>
      <c r="D2094" s="187" t="s">
        <v>1347</v>
      </c>
      <c r="E2094" s="188" t="s">
        <v>3518</v>
      </c>
      <c r="F2094" s="189" t="s">
        <v>3519</v>
      </c>
      <c r="G2094" s="190" t="s">
        <v>355</v>
      </c>
      <c r="H2094" s="191">
        <v>2.2429999999999999</v>
      </c>
      <c r="I2094" s="192"/>
      <c r="J2094" s="193">
        <f>ROUND(I2094*H2094,2)</f>
        <v>0</v>
      </c>
      <c r="K2094" s="189" t="s">
        <v>1</v>
      </c>
      <c r="L2094" s="194"/>
      <c r="M2094" s="195" t="s">
        <v>1</v>
      </c>
      <c r="N2094" s="196" t="s">
        <v>41</v>
      </c>
      <c r="P2094" s="147">
        <f>O2094*H2094</f>
        <v>0</v>
      </c>
      <c r="Q2094" s="147">
        <v>5.3999999999999999E-2</v>
      </c>
      <c r="R2094" s="147">
        <f>Q2094*H2094</f>
        <v>0.12112199999999999</v>
      </c>
      <c r="S2094" s="147">
        <v>0</v>
      </c>
      <c r="T2094" s="148">
        <f>S2094*H2094</f>
        <v>0</v>
      </c>
      <c r="AR2094" s="149" t="s">
        <v>695</v>
      </c>
      <c r="AT2094" s="149" t="s">
        <v>1347</v>
      </c>
      <c r="AU2094" s="149" t="s">
        <v>86</v>
      </c>
      <c r="AY2094" s="17" t="s">
        <v>350</v>
      </c>
      <c r="BE2094" s="150">
        <f>IF(N2094="základní",J2094,0)</f>
        <v>0</v>
      </c>
      <c r="BF2094" s="150">
        <f>IF(N2094="snížená",J2094,0)</f>
        <v>0</v>
      </c>
      <c r="BG2094" s="150">
        <f>IF(N2094="zákl. přenesená",J2094,0)</f>
        <v>0</v>
      </c>
      <c r="BH2094" s="150">
        <f>IF(N2094="sníž. přenesená",J2094,0)</f>
        <v>0</v>
      </c>
      <c r="BI2094" s="150">
        <f>IF(N2094="nulová",J2094,0)</f>
        <v>0</v>
      </c>
      <c r="BJ2094" s="17" t="s">
        <v>84</v>
      </c>
      <c r="BK2094" s="150">
        <f>ROUND(I2094*H2094,2)</f>
        <v>0</v>
      </c>
      <c r="BL2094" s="17" t="s">
        <v>530</v>
      </c>
      <c r="BM2094" s="149" t="s">
        <v>3520</v>
      </c>
    </row>
    <row r="2095" spans="2:65" s="1" customFormat="1" ht="19.2">
      <c r="B2095" s="32"/>
      <c r="D2095" s="151" t="s">
        <v>359</v>
      </c>
      <c r="F2095" s="152" t="s">
        <v>3411</v>
      </c>
      <c r="I2095" s="153"/>
      <c r="L2095" s="32"/>
      <c r="M2095" s="154"/>
      <c r="T2095" s="56"/>
      <c r="AT2095" s="17" t="s">
        <v>359</v>
      </c>
      <c r="AU2095" s="17" t="s">
        <v>86</v>
      </c>
    </row>
    <row r="2096" spans="2:65" s="12" customFormat="1" ht="10.199999999999999">
      <c r="B2096" s="155"/>
      <c r="D2096" s="151" t="s">
        <v>361</v>
      </c>
      <c r="E2096" s="156" t="s">
        <v>1</v>
      </c>
      <c r="F2096" s="157" t="s">
        <v>3440</v>
      </c>
      <c r="H2096" s="158">
        <v>2.2429999999999999</v>
      </c>
      <c r="I2096" s="159"/>
      <c r="L2096" s="155"/>
      <c r="M2096" s="160"/>
      <c r="T2096" s="161"/>
      <c r="AT2096" s="156" t="s">
        <v>361</v>
      </c>
      <c r="AU2096" s="156" t="s">
        <v>86</v>
      </c>
      <c r="AV2096" s="12" t="s">
        <v>86</v>
      </c>
      <c r="AW2096" s="12" t="s">
        <v>32</v>
      </c>
      <c r="AX2096" s="12" t="s">
        <v>84</v>
      </c>
      <c r="AY2096" s="156" t="s">
        <v>350</v>
      </c>
    </row>
    <row r="2097" spans="2:65" s="1" customFormat="1" ht="24.15" customHeight="1">
      <c r="B2097" s="32"/>
      <c r="C2097" s="138" t="s">
        <v>3521</v>
      </c>
      <c r="D2097" s="138" t="s">
        <v>352</v>
      </c>
      <c r="E2097" s="139" t="s">
        <v>3522</v>
      </c>
      <c r="F2097" s="140" t="s">
        <v>3523</v>
      </c>
      <c r="G2097" s="141" t="s">
        <v>496</v>
      </c>
      <c r="H2097" s="142">
        <v>4</v>
      </c>
      <c r="I2097" s="143"/>
      <c r="J2097" s="144">
        <f>ROUND(I2097*H2097,2)</f>
        <v>0</v>
      </c>
      <c r="K2097" s="140" t="s">
        <v>356</v>
      </c>
      <c r="L2097" s="32"/>
      <c r="M2097" s="145" t="s">
        <v>1</v>
      </c>
      <c r="N2097" s="146" t="s">
        <v>41</v>
      </c>
      <c r="P2097" s="147">
        <f>O2097*H2097</f>
        <v>0</v>
      </c>
      <c r="Q2097" s="147">
        <v>2.5999999999999998E-4</v>
      </c>
      <c r="R2097" s="147">
        <f>Q2097*H2097</f>
        <v>1.0399999999999999E-3</v>
      </c>
      <c r="S2097" s="147">
        <v>0</v>
      </c>
      <c r="T2097" s="148">
        <f>S2097*H2097</f>
        <v>0</v>
      </c>
      <c r="AR2097" s="149" t="s">
        <v>530</v>
      </c>
      <c r="AT2097" s="149" t="s">
        <v>352</v>
      </c>
      <c r="AU2097" s="149" t="s">
        <v>86</v>
      </c>
      <c r="AY2097" s="17" t="s">
        <v>350</v>
      </c>
      <c r="BE2097" s="150">
        <f>IF(N2097="základní",J2097,0)</f>
        <v>0</v>
      </c>
      <c r="BF2097" s="150">
        <f>IF(N2097="snížená",J2097,0)</f>
        <v>0</v>
      </c>
      <c r="BG2097" s="150">
        <f>IF(N2097="zákl. přenesená",J2097,0)</f>
        <v>0</v>
      </c>
      <c r="BH2097" s="150">
        <f>IF(N2097="sníž. přenesená",J2097,0)</f>
        <v>0</v>
      </c>
      <c r="BI2097" s="150">
        <f>IF(N2097="nulová",J2097,0)</f>
        <v>0</v>
      </c>
      <c r="BJ2097" s="17" t="s">
        <v>84</v>
      </c>
      <c r="BK2097" s="150">
        <f>ROUND(I2097*H2097,2)</f>
        <v>0</v>
      </c>
      <c r="BL2097" s="17" t="s">
        <v>530</v>
      </c>
      <c r="BM2097" s="149" t="s">
        <v>3524</v>
      </c>
    </row>
    <row r="2098" spans="2:65" s="1" customFormat="1" ht="19.2">
      <c r="B2098" s="32"/>
      <c r="D2098" s="151" t="s">
        <v>359</v>
      </c>
      <c r="F2098" s="152" t="s">
        <v>3525</v>
      </c>
      <c r="I2098" s="153"/>
      <c r="L2098" s="32"/>
      <c r="M2098" s="154"/>
      <c r="T2098" s="56"/>
      <c r="AT2098" s="17" t="s">
        <v>359</v>
      </c>
      <c r="AU2098" s="17" t="s">
        <v>86</v>
      </c>
    </row>
    <row r="2099" spans="2:65" s="12" customFormat="1" ht="20.399999999999999">
      <c r="B2099" s="155"/>
      <c r="D2099" s="151" t="s">
        <v>361</v>
      </c>
      <c r="E2099" s="156" t="s">
        <v>1</v>
      </c>
      <c r="F2099" s="157" t="s">
        <v>3526</v>
      </c>
      <c r="H2099" s="158">
        <v>4</v>
      </c>
      <c r="I2099" s="159"/>
      <c r="L2099" s="155"/>
      <c r="M2099" s="160"/>
      <c r="T2099" s="161"/>
      <c r="AT2099" s="156" t="s">
        <v>361</v>
      </c>
      <c r="AU2099" s="156" t="s">
        <v>86</v>
      </c>
      <c r="AV2099" s="12" t="s">
        <v>86</v>
      </c>
      <c r="AW2099" s="12" t="s">
        <v>32</v>
      </c>
      <c r="AX2099" s="12" t="s">
        <v>84</v>
      </c>
      <c r="AY2099" s="156" t="s">
        <v>350</v>
      </c>
    </row>
    <row r="2100" spans="2:65" s="1" customFormat="1" ht="24.15" customHeight="1">
      <c r="B2100" s="32"/>
      <c r="C2100" s="187" t="s">
        <v>3527</v>
      </c>
      <c r="D2100" s="187" t="s">
        <v>1347</v>
      </c>
      <c r="E2100" s="188" t="s">
        <v>3528</v>
      </c>
      <c r="F2100" s="189" t="s">
        <v>3529</v>
      </c>
      <c r="G2100" s="190" t="s">
        <v>355</v>
      </c>
      <c r="H2100" s="191">
        <v>2.948</v>
      </c>
      <c r="I2100" s="192"/>
      <c r="J2100" s="193">
        <f>ROUND(I2100*H2100,2)</f>
        <v>0</v>
      </c>
      <c r="K2100" s="189" t="s">
        <v>1</v>
      </c>
      <c r="L2100" s="194"/>
      <c r="M2100" s="195" t="s">
        <v>1</v>
      </c>
      <c r="N2100" s="196" t="s">
        <v>41</v>
      </c>
      <c r="P2100" s="147">
        <f>O2100*H2100</f>
        <v>0</v>
      </c>
      <c r="Q2100" s="147">
        <v>3.4720000000000001E-2</v>
      </c>
      <c r="R2100" s="147">
        <f>Q2100*H2100</f>
        <v>0.10235456</v>
      </c>
      <c r="S2100" s="147">
        <v>0</v>
      </c>
      <c r="T2100" s="148">
        <f>S2100*H2100</f>
        <v>0</v>
      </c>
      <c r="AR2100" s="149" t="s">
        <v>695</v>
      </c>
      <c r="AT2100" s="149" t="s">
        <v>1347</v>
      </c>
      <c r="AU2100" s="149" t="s">
        <v>86</v>
      </c>
      <c r="AY2100" s="17" t="s">
        <v>350</v>
      </c>
      <c r="BE2100" s="150">
        <f>IF(N2100="základní",J2100,0)</f>
        <v>0</v>
      </c>
      <c r="BF2100" s="150">
        <f>IF(N2100="snížená",J2100,0)</f>
        <v>0</v>
      </c>
      <c r="BG2100" s="150">
        <f>IF(N2100="zákl. přenesená",J2100,0)</f>
        <v>0</v>
      </c>
      <c r="BH2100" s="150">
        <f>IF(N2100="sníž. přenesená",J2100,0)</f>
        <v>0</v>
      </c>
      <c r="BI2100" s="150">
        <f>IF(N2100="nulová",J2100,0)</f>
        <v>0</v>
      </c>
      <c r="BJ2100" s="17" t="s">
        <v>84</v>
      </c>
      <c r="BK2100" s="150">
        <f>ROUND(I2100*H2100,2)</f>
        <v>0</v>
      </c>
      <c r="BL2100" s="17" t="s">
        <v>530</v>
      </c>
      <c r="BM2100" s="149" t="s">
        <v>3530</v>
      </c>
    </row>
    <row r="2101" spans="2:65" s="1" customFormat="1" ht="10.199999999999999">
      <c r="B2101" s="32"/>
      <c r="D2101" s="151" t="s">
        <v>359</v>
      </c>
      <c r="F2101" s="152" t="s">
        <v>3531</v>
      </c>
      <c r="I2101" s="153"/>
      <c r="L2101" s="32"/>
      <c r="M2101" s="154"/>
      <c r="T2101" s="56"/>
      <c r="AT2101" s="17" t="s">
        <v>359</v>
      </c>
      <c r="AU2101" s="17" t="s">
        <v>86</v>
      </c>
    </row>
    <row r="2102" spans="2:65" s="12" customFormat="1" ht="20.399999999999999">
      <c r="B2102" s="155"/>
      <c r="D2102" s="151" t="s">
        <v>361</v>
      </c>
      <c r="E2102" s="156" t="s">
        <v>1</v>
      </c>
      <c r="F2102" s="157" t="s">
        <v>3532</v>
      </c>
      <c r="H2102" s="158">
        <v>2.948</v>
      </c>
      <c r="I2102" s="159"/>
      <c r="L2102" s="155"/>
      <c r="M2102" s="160"/>
      <c r="T2102" s="161"/>
      <c r="AT2102" s="156" t="s">
        <v>361</v>
      </c>
      <c r="AU2102" s="156" t="s">
        <v>86</v>
      </c>
      <c r="AV2102" s="12" t="s">
        <v>86</v>
      </c>
      <c r="AW2102" s="12" t="s">
        <v>32</v>
      </c>
      <c r="AX2102" s="12" t="s">
        <v>84</v>
      </c>
      <c r="AY2102" s="156" t="s">
        <v>350</v>
      </c>
    </row>
    <row r="2103" spans="2:65" s="1" customFormat="1" ht="24.15" customHeight="1">
      <c r="B2103" s="32"/>
      <c r="C2103" s="138" t="s">
        <v>3533</v>
      </c>
      <c r="D2103" s="138" t="s">
        <v>352</v>
      </c>
      <c r="E2103" s="139" t="s">
        <v>3534</v>
      </c>
      <c r="F2103" s="140" t="s">
        <v>3535</v>
      </c>
      <c r="G2103" s="141" t="s">
        <v>496</v>
      </c>
      <c r="H2103" s="142">
        <v>2</v>
      </c>
      <c r="I2103" s="143"/>
      <c r="J2103" s="144">
        <f>ROUND(I2103*H2103,2)</f>
        <v>0</v>
      </c>
      <c r="K2103" s="140" t="s">
        <v>356</v>
      </c>
      <c r="L2103" s="32"/>
      <c r="M2103" s="145" t="s">
        <v>1</v>
      </c>
      <c r="N2103" s="146" t="s">
        <v>41</v>
      </c>
      <c r="P2103" s="147">
        <f>O2103*H2103</f>
        <v>0</v>
      </c>
      <c r="Q2103" s="147">
        <v>2.7E-4</v>
      </c>
      <c r="R2103" s="147">
        <f>Q2103*H2103</f>
        <v>5.4000000000000001E-4</v>
      </c>
      <c r="S2103" s="147">
        <v>0</v>
      </c>
      <c r="T2103" s="148">
        <f>S2103*H2103</f>
        <v>0</v>
      </c>
      <c r="AR2103" s="149" t="s">
        <v>530</v>
      </c>
      <c r="AT2103" s="149" t="s">
        <v>352</v>
      </c>
      <c r="AU2103" s="149" t="s">
        <v>86</v>
      </c>
      <c r="AY2103" s="17" t="s">
        <v>350</v>
      </c>
      <c r="BE2103" s="150">
        <f>IF(N2103="základní",J2103,0)</f>
        <v>0</v>
      </c>
      <c r="BF2103" s="150">
        <f>IF(N2103="snížená",J2103,0)</f>
        <v>0</v>
      </c>
      <c r="BG2103" s="150">
        <f>IF(N2103="zákl. přenesená",J2103,0)</f>
        <v>0</v>
      </c>
      <c r="BH2103" s="150">
        <f>IF(N2103="sníž. přenesená",J2103,0)</f>
        <v>0</v>
      </c>
      <c r="BI2103" s="150">
        <f>IF(N2103="nulová",J2103,0)</f>
        <v>0</v>
      </c>
      <c r="BJ2103" s="17" t="s">
        <v>84</v>
      </c>
      <c r="BK2103" s="150">
        <f>ROUND(I2103*H2103,2)</f>
        <v>0</v>
      </c>
      <c r="BL2103" s="17" t="s">
        <v>530</v>
      </c>
      <c r="BM2103" s="149" t="s">
        <v>3536</v>
      </c>
    </row>
    <row r="2104" spans="2:65" s="1" customFormat="1" ht="19.2">
      <c r="B2104" s="32"/>
      <c r="D2104" s="151" t="s">
        <v>359</v>
      </c>
      <c r="F2104" s="152" t="s">
        <v>3537</v>
      </c>
      <c r="I2104" s="153"/>
      <c r="L2104" s="32"/>
      <c r="M2104" s="154"/>
      <c r="T2104" s="56"/>
      <c r="AT2104" s="17" t="s">
        <v>359</v>
      </c>
      <c r="AU2104" s="17" t="s">
        <v>86</v>
      </c>
    </row>
    <row r="2105" spans="2:65" s="12" customFormat="1" ht="10.199999999999999">
      <c r="B2105" s="155"/>
      <c r="D2105" s="151" t="s">
        <v>361</v>
      </c>
      <c r="E2105" s="156" t="s">
        <v>1</v>
      </c>
      <c r="F2105" s="157" t="s">
        <v>3538</v>
      </c>
      <c r="H2105" s="158">
        <v>2</v>
      </c>
      <c r="I2105" s="159"/>
      <c r="L2105" s="155"/>
      <c r="M2105" s="160"/>
      <c r="T2105" s="161"/>
      <c r="AT2105" s="156" t="s">
        <v>361</v>
      </c>
      <c r="AU2105" s="156" t="s">
        <v>86</v>
      </c>
      <c r="AV2105" s="12" t="s">
        <v>86</v>
      </c>
      <c r="AW2105" s="12" t="s">
        <v>32</v>
      </c>
      <c r="AX2105" s="12" t="s">
        <v>84</v>
      </c>
      <c r="AY2105" s="156" t="s">
        <v>350</v>
      </c>
    </row>
    <row r="2106" spans="2:65" s="1" customFormat="1" ht="33" customHeight="1">
      <c r="B2106" s="32"/>
      <c r="C2106" s="187" t="s">
        <v>3539</v>
      </c>
      <c r="D2106" s="187" t="s">
        <v>1347</v>
      </c>
      <c r="E2106" s="188" t="s">
        <v>3540</v>
      </c>
      <c r="F2106" s="189" t="s">
        <v>3541</v>
      </c>
      <c r="G2106" s="190" t="s">
        <v>355</v>
      </c>
      <c r="H2106" s="191">
        <v>0.68799999999999994</v>
      </c>
      <c r="I2106" s="192"/>
      <c r="J2106" s="193">
        <f>ROUND(I2106*H2106,2)</f>
        <v>0</v>
      </c>
      <c r="K2106" s="189" t="s">
        <v>1</v>
      </c>
      <c r="L2106" s="194"/>
      <c r="M2106" s="195" t="s">
        <v>1</v>
      </c>
      <c r="N2106" s="196" t="s">
        <v>41</v>
      </c>
      <c r="P2106" s="147">
        <f>O2106*H2106</f>
        <v>0</v>
      </c>
      <c r="Q2106" s="147">
        <v>4.3999999999999997E-2</v>
      </c>
      <c r="R2106" s="147">
        <f>Q2106*H2106</f>
        <v>3.0271999999999997E-2</v>
      </c>
      <c r="S2106" s="147">
        <v>0</v>
      </c>
      <c r="T2106" s="148">
        <f>S2106*H2106</f>
        <v>0</v>
      </c>
      <c r="AR2106" s="149" t="s">
        <v>695</v>
      </c>
      <c r="AT2106" s="149" t="s">
        <v>1347</v>
      </c>
      <c r="AU2106" s="149" t="s">
        <v>86</v>
      </c>
      <c r="AY2106" s="17" t="s">
        <v>350</v>
      </c>
      <c r="BE2106" s="150">
        <f>IF(N2106="základní",J2106,0)</f>
        <v>0</v>
      </c>
      <c r="BF2106" s="150">
        <f>IF(N2106="snížená",J2106,0)</f>
        <v>0</v>
      </c>
      <c r="BG2106" s="150">
        <f>IF(N2106="zákl. přenesená",J2106,0)</f>
        <v>0</v>
      </c>
      <c r="BH2106" s="150">
        <f>IF(N2106="sníž. přenesená",J2106,0)</f>
        <v>0</v>
      </c>
      <c r="BI2106" s="150">
        <f>IF(N2106="nulová",J2106,0)</f>
        <v>0</v>
      </c>
      <c r="BJ2106" s="17" t="s">
        <v>84</v>
      </c>
      <c r="BK2106" s="150">
        <f>ROUND(I2106*H2106,2)</f>
        <v>0</v>
      </c>
      <c r="BL2106" s="17" t="s">
        <v>530</v>
      </c>
      <c r="BM2106" s="149" t="s">
        <v>3542</v>
      </c>
    </row>
    <row r="2107" spans="2:65" s="1" customFormat="1" ht="10.199999999999999">
      <c r="B2107" s="32"/>
      <c r="D2107" s="151" t="s">
        <v>359</v>
      </c>
      <c r="F2107" s="152" t="s">
        <v>3543</v>
      </c>
      <c r="I2107" s="153"/>
      <c r="L2107" s="32"/>
      <c r="M2107" s="154"/>
      <c r="T2107" s="56"/>
      <c r="AT2107" s="17" t="s">
        <v>359</v>
      </c>
      <c r="AU2107" s="17" t="s">
        <v>86</v>
      </c>
    </row>
    <row r="2108" spans="2:65" s="12" customFormat="1" ht="10.199999999999999">
      <c r="B2108" s="155"/>
      <c r="D2108" s="151" t="s">
        <v>361</v>
      </c>
      <c r="E2108" s="156" t="s">
        <v>1</v>
      </c>
      <c r="F2108" s="157" t="s">
        <v>3544</v>
      </c>
      <c r="H2108" s="158">
        <v>0.68799999999999994</v>
      </c>
      <c r="I2108" s="159"/>
      <c r="L2108" s="155"/>
      <c r="M2108" s="160"/>
      <c r="T2108" s="161"/>
      <c r="AT2108" s="156" t="s">
        <v>361</v>
      </c>
      <c r="AU2108" s="156" t="s">
        <v>86</v>
      </c>
      <c r="AV2108" s="12" t="s">
        <v>86</v>
      </c>
      <c r="AW2108" s="12" t="s">
        <v>32</v>
      </c>
      <c r="AX2108" s="12" t="s">
        <v>84</v>
      </c>
      <c r="AY2108" s="156" t="s">
        <v>350</v>
      </c>
    </row>
    <row r="2109" spans="2:65" s="1" customFormat="1" ht="24.15" customHeight="1">
      <c r="B2109" s="32"/>
      <c r="C2109" s="138" t="s">
        <v>3545</v>
      </c>
      <c r="D2109" s="138" t="s">
        <v>352</v>
      </c>
      <c r="E2109" s="139" t="s">
        <v>3546</v>
      </c>
      <c r="F2109" s="140" t="s">
        <v>3547</v>
      </c>
      <c r="G2109" s="141" t="s">
        <v>496</v>
      </c>
      <c r="H2109" s="142">
        <v>5</v>
      </c>
      <c r="I2109" s="143"/>
      <c r="J2109" s="144">
        <f>ROUND(I2109*H2109,2)</f>
        <v>0</v>
      </c>
      <c r="K2109" s="140" t="s">
        <v>356</v>
      </c>
      <c r="L2109" s="32"/>
      <c r="M2109" s="145" t="s">
        <v>1</v>
      </c>
      <c r="N2109" s="146" t="s">
        <v>41</v>
      </c>
      <c r="P2109" s="147">
        <f>O2109*H2109</f>
        <v>0</v>
      </c>
      <c r="Q2109" s="147">
        <v>2.7E-4</v>
      </c>
      <c r="R2109" s="147">
        <f>Q2109*H2109</f>
        <v>1.3500000000000001E-3</v>
      </c>
      <c r="S2109" s="147">
        <v>0</v>
      </c>
      <c r="T2109" s="148">
        <f>S2109*H2109</f>
        <v>0</v>
      </c>
      <c r="AR2109" s="149" t="s">
        <v>530</v>
      </c>
      <c r="AT2109" s="149" t="s">
        <v>352</v>
      </c>
      <c r="AU2109" s="149" t="s">
        <v>86</v>
      </c>
      <c r="AY2109" s="17" t="s">
        <v>350</v>
      </c>
      <c r="BE2109" s="150">
        <f>IF(N2109="základní",J2109,0)</f>
        <v>0</v>
      </c>
      <c r="BF2109" s="150">
        <f>IF(N2109="snížená",J2109,0)</f>
        <v>0</v>
      </c>
      <c r="BG2109" s="150">
        <f>IF(N2109="zákl. přenesená",J2109,0)</f>
        <v>0</v>
      </c>
      <c r="BH2109" s="150">
        <f>IF(N2109="sníž. přenesená",J2109,0)</f>
        <v>0</v>
      </c>
      <c r="BI2109" s="150">
        <f>IF(N2109="nulová",J2109,0)</f>
        <v>0</v>
      </c>
      <c r="BJ2109" s="17" t="s">
        <v>84</v>
      </c>
      <c r="BK2109" s="150">
        <f>ROUND(I2109*H2109,2)</f>
        <v>0</v>
      </c>
      <c r="BL2109" s="17" t="s">
        <v>530</v>
      </c>
      <c r="BM2109" s="149" t="s">
        <v>3548</v>
      </c>
    </row>
    <row r="2110" spans="2:65" s="1" customFormat="1" ht="19.2">
      <c r="B2110" s="32"/>
      <c r="D2110" s="151" t="s">
        <v>359</v>
      </c>
      <c r="F2110" s="152" t="s">
        <v>3549</v>
      </c>
      <c r="I2110" s="153"/>
      <c r="L2110" s="32"/>
      <c r="M2110" s="154"/>
      <c r="T2110" s="56"/>
      <c r="AT2110" s="17" t="s">
        <v>359</v>
      </c>
      <c r="AU2110" s="17" t="s">
        <v>86</v>
      </c>
    </row>
    <row r="2111" spans="2:65" s="12" customFormat="1" ht="10.199999999999999">
      <c r="B2111" s="155"/>
      <c r="D2111" s="151" t="s">
        <v>361</v>
      </c>
      <c r="E2111" s="156" t="s">
        <v>1</v>
      </c>
      <c r="F2111" s="157" t="s">
        <v>3550</v>
      </c>
      <c r="H2111" s="158">
        <v>5</v>
      </c>
      <c r="I2111" s="159"/>
      <c r="L2111" s="155"/>
      <c r="M2111" s="160"/>
      <c r="T2111" s="161"/>
      <c r="AT2111" s="156" t="s">
        <v>361</v>
      </c>
      <c r="AU2111" s="156" t="s">
        <v>86</v>
      </c>
      <c r="AV2111" s="12" t="s">
        <v>86</v>
      </c>
      <c r="AW2111" s="12" t="s">
        <v>32</v>
      </c>
      <c r="AX2111" s="12" t="s">
        <v>84</v>
      </c>
      <c r="AY2111" s="156" t="s">
        <v>350</v>
      </c>
    </row>
    <row r="2112" spans="2:65" s="1" customFormat="1" ht="24.15" customHeight="1">
      <c r="B2112" s="32"/>
      <c r="C2112" s="187" t="s">
        <v>3551</v>
      </c>
      <c r="D2112" s="187" t="s">
        <v>1347</v>
      </c>
      <c r="E2112" s="188" t="s">
        <v>3552</v>
      </c>
      <c r="F2112" s="189" t="s">
        <v>3553</v>
      </c>
      <c r="G2112" s="190" t="s">
        <v>355</v>
      </c>
      <c r="H2112" s="191">
        <v>3.6859999999999999</v>
      </c>
      <c r="I2112" s="192"/>
      <c r="J2112" s="193">
        <f>ROUND(I2112*H2112,2)</f>
        <v>0</v>
      </c>
      <c r="K2112" s="189" t="s">
        <v>1</v>
      </c>
      <c r="L2112" s="194"/>
      <c r="M2112" s="195" t="s">
        <v>1</v>
      </c>
      <c r="N2112" s="196" t="s">
        <v>41</v>
      </c>
      <c r="P2112" s="147">
        <f>O2112*H2112</f>
        <v>0</v>
      </c>
      <c r="Q2112" s="147">
        <v>4.0280000000000003E-2</v>
      </c>
      <c r="R2112" s="147">
        <f>Q2112*H2112</f>
        <v>0.14847208000000001</v>
      </c>
      <c r="S2112" s="147">
        <v>0</v>
      </c>
      <c r="T2112" s="148">
        <f>S2112*H2112</f>
        <v>0</v>
      </c>
      <c r="AR2112" s="149" t="s">
        <v>695</v>
      </c>
      <c r="AT2112" s="149" t="s">
        <v>1347</v>
      </c>
      <c r="AU2112" s="149" t="s">
        <v>86</v>
      </c>
      <c r="AY2112" s="17" t="s">
        <v>350</v>
      </c>
      <c r="BE2112" s="150">
        <f>IF(N2112="základní",J2112,0)</f>
        <v>0</v>
      </c>
      <c r="BF2112" s="150">
        <f>IF(N2112="snížená",J2112,0)</f>
        <v>0</v>
      </c>
      <c r="BG2112" s="150">
        <f>IF(N2112="zákl. přenesená",J2112,0)</f>
        <v>0</v>
      </c>
      <c r="BH2112" s="150">
        <f>IF(N2112="sníž. přenesená",J2112,0)</f>
        <v>0</v>
      </c>
      <c r="BI2112" s="150">
        <f>IF(N2112="nulová",J2112,0)</f>
        <v>0</v>
      </c>
      <c r="BJ2112" s="17" t="s">
        <v>84</v>
      </c>
      <c r="BK2112" s="150">
        <f>ROUND(I2112*H2112,2)</f>
        <v>0</v>
      </c>
      <c r="BL2112" s="17" t="s">
        <v>530</v>
      </c>
      <c r="BM2112" s="149" t="s">
        <v>3554</v>
      </c>
    </row>
    <row r="2113" spans="2:65" s="1" customFormat="1" ht="10.199999999999999">
      <c r="B2113" s="32"/>
      <c r="D2113" s="151" t="s">
        <v>359</v>
      </c>
      <c r="F2113" s="152" t="s">
        <v>3555</v>
      </c>
      <c r="I2113" s="153"/>
      <c r="L2113" s="32"/>
      <c r="M2113" s="154"/>
      <c r="T2113" s="56"/>
      <c r="AT2113" s="17" t="s">
        <v>359</v>
      </c>
      <c r="AU2113" s="17" t="s">
        <v>86</v>
      </c>
    </row>
    <row r="2114" spans="2:65" s="12" customFormat="1" ht="10.199999999999999">
      <c r="B2114" s="155"/>
      <c r="D2114" s="151" t="s">
        <v>361</v>
      </c>
      <c r="E2114" s="156" t="s">
        <v>1</v>
      </c>
      <c r="F2114" s="157" t="s">
        <v>3556</v>
      </c>
      <c r="H2114" s="158">
        <v>3.6859999999999999</v>
      </c>
      <c r="I2114" s="159"/>
      <c r="L2114" s="155"/>
      <c r="M2114" s="160"/>
      <c r="T2114" s="161"/>
      <c r="AT2114" s="156" t="s">
        <v>361</v>
      </c>
      <c r="AU2114" s="156" t="s">
        <v>86</v>
      </c>
      <c r="AV2114" s="12" t="s">
        <v>86</v>
      </c>
      <c r="AW2114" s="12" t="s">
        <v>32</v>
      </c>
      <c r="AX2114" s="12" t="s">
        <v>84</v>
      </c>
      <c r="AY2114" s="156" t="s">
        <v>350</v>
      </c>
    </row>
    <row r="2115" spans="2:65" s="1" customFormat="1" ht="33" customHeight="1">
      <c r="B2115" s="32"/>
      <c r="C2115" s="138" t="s">
        <v>3557</v>
      </c>
      <c r="D2115" s="138" t="s">
        <v>352</v>
      </c>
      <c r="E2115" s="139" t="s">
        <v>3558</v>
      </c>
      <c r="F2115" s="140" t="s">
        <v>3559</v>
      </c>
      <c r="G2115" s="141" t="s">
        <v>496</v>
      </c>
      <c r="H2115" s="142">
        <v>1</v>
      </c>
      <c r="I2115" s="143"/>
      <c r="J2115" s="144">
        <f>ROUND(I2115*H2115,2)</f>
        <v>0</v>
      </c>
      <c r="K2115" s="140" t="s">
        <v>356</v>
      </c>
      <c r="L2115" s="32"/>
      <c r="M2115" s="145" t="s">
        <v>1</v>
      </c>
      <c r="N2115" s="146" t="s">
        <v>41</v>
      </c>
      <c r="P2115" s="147">
        <f>O2115*H2115</f>
        <v>0</v>
      </c>
      <c r="Q2115" s="147">
        <v>0</v>
      </c>
      <c r="R2115" s="147">
        <f>Q2115*H2115</f>
        <v>0</v>
      </c>
      <c r="S2115" s="147">
        <v>0</v>
      </c>
      <c r="T2115" s="148">
        <f>S2115*H2115</f>
        <v>0</v>
      </c>
      <c r="AR2115" s="149" t="s">
        <v>530</v>
      </c>
      <c r="AT2115" s="149" t="s">
        <v>352</v>
      </c>
      <c r="AU2115" s="149" t="s">
        <v>86</v>
      </c>
      <c r="AY2115" s="17" t="s">
        <v>350</v>
      </c>
      <c r="BE2115" s="150">
        <f>IF(N2115="základní",J2115,0)</f>
        <v>0</v>
      </c>
      <c r="BF2115" s="150">
        <f>IF(N2115="snížená",J2115,0)</f>
        <v>0</v>
      </c>
      <c r="BG2115" s="150">
        <f>IF(N2115="zákl. přenesená",J2115,0)</f>
        <v>0</v>
      </c>
      <c r="BH2115" s="150">
        <f>IF(N2115="sníž. přenesená",J2115,0)</f>
        <v>0</v>
      </c>
      <c r="BI2115" s="150">
        <f>IF(N2115="nulová",J2115,0)</f>
        <v>0</v>
      </c>
      <c r="BJ2115" s="17" t="s">
        <v>84</v>
      </c>
      <c r="BK2115" s="150">
        <f>ROUND(I2115*H2115,2)</f>
        <v>0</v>
      </c>
      <c r="BL2115" s="17" t="s">
        <v>530</v>
      </c>
      <c r="BM2115" s="149" t="s">
        <v>3560</v>
      </c>
    </row>
    <row r="2116" spans="2:65" s="1" customFormat="1" ht="28.8">
      <c r="B2116" s="32"/>
      <c r="D2116" s="151" t="s">
        <v>359</v>
      </c>
      <c r="F2116" s="152" t="s">
        <v>3561</v>
      </c>
      <c r="I2116" s="153"/>
      <c r="L2116" s="32"/>
      <c r="M2116" s="154"/>
      <c r="T2116" s="56"/>
      <c r="AT2116" s="17" t="s">
        <v>359</v>
      </c>
      <c r="AU2116" s="17" t="s">
        <v>86</v>
      </c>
    </row>
    <row r="2117" spans="2:65" s="12" customFormat="1" ht="10.199999999999999">
      <c r="B2117" s="155"/>
      <c r="D2117" s="151" t="s">
        <v>361</v>
      </c>
      <c r="E2117" s="156" t="s">
        <v>1</v>
      </c>
      <c r="F2117" s="157" t="s">
        <v>3562</v>
      </c>
      <c r="H2117" s="158">
        <v>1</v>
      </c>
      <c r="I2117" s="159"/>
      <c r="L2117" s="155"/>
      <c r="M2117" s="160"/>
      <c r="T2117" s="161"/>
      <c r="AT2117" s="156" t="s">
        <v>361</v>
      </c>
      <c r="AU2117" s="156" t="s">
        <v>86</v>
      </c>
      <c r="AV2117" s="12" t="s">
        <v>86</v>
      </c>
      <c r="AW2117" s="12" t="s">
        <v>32</v>
      </c>
      <c r="AX2117" s="12" t="s">
        <v>84</v>
      </c>
      <c r="AY2117" s="156" t="s">
        <v>350</v>
      </c>
    </row>
    <row r="2118" spans="2:65" s="1" customFormat="1" ht="37.799999999999997" customHeight="1">
      <c r="B2118" s="32"/>
      <c r="C2118" s="187" t="s">
        <v>3563</v>
      </c>
      <c r="D2118" s="187" t="s">
        <v>1347</v>
      </c>
      <c r="E2118" s="188" t="s">
        <v>3564</v>
      </c>
      <c r="F2118" s="189" t="s">
        <v>3565</v>
      </c>
      <c r="G2118" s="190" t="s">
        <v>496</v>
      </c>
      <c r="H2118" s="191">
        <v>1</v>
      </c>
      <c r="I2118" s="192"/>
      <c r="J2118" s="193">
        <f>ROUND(I2118*H2118,2)</f>
        <v>0</v>
      </c>
      <c r="K2118" s="189" t="s">
        <v>1</v>
      </c>
      <c r="L2118" s="194"/>
      <c r="M2118" s="195" t="s">
        <v>1</v>
      </c>
      <c r="N2118" s="196" t="s">
        <v>41</v>
      </c>
      <c r="P2118" s="147">
        <f>O2118*H2118</f>
        <v>0</v>
      </c>
      <c r="Q2118" s="147">
        <v>1.6E-2</v>
      </c>
      <c r="R2118" s="147">
        <f>Q2118*H2118</f>
        <v>1.6E-2</v>
      </c>
      <c r="S2118" s="147">
        <v>0</v>
      </c>
      <c r="T2118" s="148">
        <f>S2118*H2118</f>
        <v>0</v>
      </c>
      <c r="AR2118" s="149" t="s">
        <v>695</v>
      </c>
      <c r="AT2118" s="149" t="s">
        <v>1347</v>
      </c>
      <c r="AU2118" s="149" t="s">
        <v>86</v>
      </c>
      <c r="AY2118" s="17" t="s">
        <v>350</v>
      </c>
      <c r="BE2118" s="150">
        <f>IF(N2118="základní",J2118,0)</f>
        <v>0</v>
      </c>
      <c r="BF2118" s="150">
        <f>IF(N2118="snížená",J2118,0)</f>
        <v>0</v>
      </c>
      <c r="BG2118" s="150">
        <f>IF(N2118="zákl. přenesená",J2118,0)</f>
        <v>0</v>
      </c>
      <c r="BH2118" s="150">
        <f>IF(N2118="sníž. přenesená",J2118,0)</f>
        <v>0</v>
      </c>
      <c r="BI2118" s="150">
        <f>IF(N2118="nulová",J2118,0)</f>
        <v>0</v>
      </c>
      <c r="BJ2118" s="17" t="s">
        <v>84</v>
      </c>
      <c r="BK2118" s="150">
        <f>ROUND(I2118*H2118,2)</f>
        <v>0</v>
      </c>
      <c r="BL2118" s="17" t="s">
        <v>530</v>
      </c>
      <c r="BM2118" s="149" t="s">
        <v>3566</v>
      </c>
    </row>
    <row r="2119" spans="2:65" s="1" customFormat="1" ht="19.2">
      <c r="B2119" s="32"/>
      <c r="D2119" s="151" t="s">
        <v>359</v>
      </c>
      <c r="F2119" s="152" t="s">
        <v>3567</v>
      </c>
      <c r="I2119" s="153"/>
      <c r="L2119" s="32"/>
      <c r="M2119" s="154"/>
      <c r="T2119" s="56"/>
      <c r="AT2119" s="17" t="s">
        <v>359</v>
      </c>
      <c r="AU2119" s="17" t="s">
        <v>86</v>
      </c>
    </row>
    <row r="2120" spans="2:65" s="12" customFormat="1" ht="10.199999999999999">
      <c r="B2120" s="155"/>
      <c r="D2120" s="151" t="s">
        <v>361</v>
      </c>
      <c r="E2120" s="156" t="s">
        <v>1</v>
      </c>
      <c r="F2120" s="157" t="s">
        <v>3562</v>
      </c>
      <c r="H2120" s="158">
        <v>1</v>
      </c>
      <c r="I2120" s="159"/>
      <c r="L2120" s="155"/>
      <c r="M2120" s="160"/>
      <c r="T2120" s="161"/>
      <c r="AT2120" s="156" t="s">
        <v>361</v>
      </c>
      <c r="AU2120" s="156" t="s">
        <v>86</v>
      </c>
      <c r="AV2120" s="12" t="s">
        <v>86</v>
      </c>
      <c r="AW2120" s="12" t="s">
        <v>32</v>
      </c>
      <c r="AX2120" s="12" t="s">
        <v>84</v>
      </c>
      <c r="AY2120" s="156" t="s">
        <v>350</v>
      </c>
    </row>
    <row r="2121" spans="2:65" s="1" customFormat="1" ht="37.799999999999997" customHeight="1">
      <c r="B2121" s="32"/>
      <c r="C2121" s="138" t="s">
        <v>3568</v>
      </c>
      <c r="D2121" s="138" t="s">
        <v>352</v>
      </c>
      <c r="E2121" s="139" t="s">
        <v>3569</v>
      </c>
      <c r="F2121" s="140" t="s">
        <v>3570</v>
      </c>
      <c r="G2121" s="141" t="s">
        <v>496</v>
      </c>
      <c r="H2121" s="142">
        <v>3</v>
      </c>
      <c r="I2121" s="143"/>
      <c r="J2121" s="144">
        <f>ROUND(I2121*H2121,2)</f>
        <v>0</v>
      </c>
      <c r="K2121" s="140" t="s">
        <v>356</v>
      </c>
      <c r="L2121" s="32"/>
      <c r="M2121" s="145" t="s">
        <v>1</v>
      </c>
      <c r="N2121" s="146" t="s">
        <v>41</v>
      </c>
      <c r="P2121" s="147">
        <f>O2121*H2121</f>
        <v>0</v>
      </c>
      <c r="Q2121" s="147">
        <v>0</v>
      </c>
      <c r="R2121" s="147">
        <f>Q2121*H2121</f>
        <v>0</v>
      </c>
      <c r="S2121" s="147">
        <v>0</v>
      </c>
      <c r="T2121" s="148">
        <f>S2121*H2121</f>
        <v>0</v>
      </c>
      <c r="AR2121" s="149" t="s">
        <v>530</v>
      </c>
      <c r="AT2121" s="149" t="s">
        <v>352</v>
      </c>
      <c r="AU2121" s="149" t="s">
        <v>86</v>
      </c>
      <c r="AY2121" s="17" t="s">
        <v>350</v>
      </c>
      <c r="BE2121" s="150">
        <f>IF(N2121="základní",J2121,0)</f>
        <v>0</v>
      </c>
      <c r="BF2121" s="150">
        <f>IF(N2121="snížená",J2121,0)</f>
        <v>0</v>
      </c>
      <c r="BG2121" s="150">
        <f>IF(N2121="zákl. přenesená",J2121,0)</f>
        <v>0</v>
      </c>
      <c r="BH2121" s="150">
        <f>IF(N2121="sníž. přenesená",J2121,0)</f>
        <v>0</v>
      </c>
      <c r="BI2121" s="150">
        <f>IF(N2121="nulová",J2121,0)</f>
        <v>0</v>
      </c>
      <c r="BJ2121" s="17" t="s">
        <v>84</v>
      </c>
      <c r="BK2121" s="150">
        <f>ROUND(I2121*H2121,2)</f>
        <v>0</v>
      </c>
      <c r="BL2121" s="17" t="s">
        <v>530</v>
      </c>
      <c r="BM2121" s="149" t="s">
        <v>3571</v>
      </c>
    </row>
    <row r="2122" spans="2:65" s="1" customFormat="1" ht="28.8">
      <c r="B2122" s="32"/>
      <c r="D2122" s="151" t="s">
        <v>359</v>
      </c>
      <c r="F2122" s="152" t="s">
        <v>3572</v>
      </c>
      <c r="I2122" s="153"/>
      <c r="L2122" s="32"/>
      <c r="M2122" s="154"/>
      <c r="T2122" s="56"/>
      <c r="AT2122" s="17" t="s">
        <v>359</v>
      </c>
      <c r="AU2122" s="17" t="s">
        <v>86</v>
      </c>
    </row>
    <row r="2123" spans="2:65" s="12" customFormat="1" ht="10.199999999999999">
      <c r="B2123" s="155"/>
      <c r="D2123" s="151" t="s">
        <v>361</v>
      </c>
      <c r="E2123" s="156" t="s">
        <v>1</v>
      </c>
      <c r="F2123" s="157" t="s">
        <v>3573</v>
      </c>
      <c r="H2123" s="158">
        <v>1</v>
      </c>
      <c r="I2123" s="159"/>
      <c r="L2123" s="155"/>
      <c r="M2123" s="160"/>
      <c r="T2123" s="161"/>
      <c r="AT2123" s="156" t="s">
        <v>361</v>
      </c>
      <c r="AU2123" s="156" t="s">
        <v>86</v>
      </c>
      <c r="AV2123" s="12" t="s">
        <v>86</v>
      </c>
      <c r="AW2123" s="12" t="s">
        <v>32</v>
      </c>
      <c r="AX2123" s="12" t="s">
        <v>76</v>
      </c>
      <c r="AY2123" s="156" t="s">
        <v>350</v>
      </c>
    </row>
    <row r="2124" spans="2:65" s="12" customFormat="1" ht="10.199999999999999">
      <c r="B2124" s="155"/>
      <c r="D2124" s="151" t="s">
        <v>361</v>
      </c>
      <c r="E2124" s="156" t="s">
        <v>1</v>
      </c>
      <c r="F2124" s="157" t="s">
        <v>3574</v>
      </c>
      <c r="H2124" s="158">
        <v>1</v>
      </c>
      <c r="I2124" s="159"/>
      <c r="L2124" s="155"/>
      <c r="M2124" s="160"/>
      <c r="T2124" s="161"/>
      <c r="AT2124" s="156" t="s">
        <v>361</v>
      </c>
      <c r="AU2124" s="156" t="s">
        <v>86</v>
      </c>
      <c r="AV2124" s="12" t="s">
        <v>86</v>
      </c>
      <c r="AW2124" s="12" t="s">
        <v>32</v>
      </c>
      <c r="AX2124" s="12" t="s">
        <v>76</v>
      </c>
      <c r="AY2124" s="156" t="s">
        <v>350</v>
      </c>
    </row>
    <row r="2125" spans="2:65" s="12" customFormat="1" ht="10.199999999999999">
      <c r="B2125" s="155"/>
      <c r="D2125" s="151" t="s">
        <v>361</v>
      </c>
      <c r="E2125" s="156" t="s">
        <v>1</v>
      </c>
      <c r="F2125" s="157" t="s">
        <v>3575</v>
      </c>
      <c r="H2125" s="158">
        <v>1</v>
      </c>
      <c r="I2125" s="159"/>
      <c r="L2125" s="155"/>
      <c r="M2125" s="160"/>
      <c r="T2125" s="161"/>
      <c r="AT2125" s="156" t="s">
        <v>361</v>
      </c>
      <c r="AU2125" s="156" t="s">
        <v>86</v>
      </c>
      <c r="AV2125" s="12" t="s">
        <v>86</v>
      </c>
      <c r="AW2125" s="12" t="s">
        <v>32</v>
      </c>
      <c r="AX2125" s="12" t="s">
        <v>76</v>
      </c>
      <c r="AY2125" s="156" t="s">
        <v>350</v>
      </c>
    </row>
    <row r="2126" spans="2:65" s="13" customFormat="1" ht="10.199999999999999">
      <c r="B2126" s="162"/>
      <c r="D2126" s="151" t="s">
        <v>361</v>
      </c>
      <c r="E2126" s="163" t="s">
        <v>1</v>
      </c>
      <c r="F2126" s="164" t="s">
        <v>364</v>
      </c>
      <c r="H2126" s="165">
        <v>3</v>
      </c>
      <c r="I2126" s="166"/>
      <c r="L2126" s="162"/>
      <c r="M2126" s="167"/>
      <c r="T2126" s="168"/>
      <c r="AT2126" s="163" t="s">
        <v>361</v>
      </c>
      <c r="AU2126" s="163" t="s">
        <v>86</v>
      </c>
      <c r="AV2126" s="13" t="s">
        <v>357</v>
      </c>
      <c r="AW2126" s="13" t="s">
        <v>32</v>
      </c>
      <c r="AX2126" s="13" t="s">
        <v>84</v>
      </c>
      <c r="AY2126" s="163" t="s">
        <v>350</v>
      </c>
    </row>
    <row r="2127" spans="2:65" s="1" customFormat="1" ht="37.799999999999997" customHeight="1">
      <c r="B2127" s="32"/>
      <c r="C2127" s="187" t="s">
        <v>3576</v>
      </c>
      <c r="D2127" s="187" t="s">
        <v>1347</v>
      </c>
      <c r="E2127" s="188" t="s">
        <v>3577</v>
      </c>
      <c r="F2127" s="189" t="s">
        <v>3578</v>
      </c>
      <c r="G2127" s="190" t="s">
        <v>496</v>
      </c>
      <c r="H2127" s="191">
        <v>1</v>
      </c>
      <c r="I2127" s="192"/>
      <c r="J2127" s="193">
        <f>ROUND(I2127*H2127,2)</f>
        <v>0</v>
      </c>
      <c r="K2127" s="189" t="s">
        <v>1</v>
      </c>
      <c r="L2127" s="194"/>
      <c r="M2127" s="195" t="s">
        <v>1</v>
      </c>
      <c r="N2127" s="196" t="s">
        <v>41</v>
      </c>
      <c r="P2127" s="147">
        <f>O2127*H2127</f>
        <v>0</v>
      </c>
      <c r="Q2127" s="147">
        <v>1.6E-2</v>
      </c>
      <c r="R2127" s="147">
        <f>Q2127*H2127</f>
        <v>1.6E-2</v>
      </c>
      <c r="S2127" s="147">
        <v>0</v>
      </c>
      <c r="T2127" s="148">
        <f>S2127*H2127</f>
        <v>0</v>
      </c>
      <c r="AR2127" s="149" t="s">
        <v>695</v>
      </c>
      <c r="AT2127" s="149" t="s">
        <v>1347</v>
      </c>
      <c r="AU2127" s="149" t="s">
        <v>86</v>
      </c>
      <c r="AY2127" s="17" t="s">
        <v>350</v>
      </c>
      <c r="BE2127" s="150">
        <f>IF(N2127="základní",J2127,0)</f>
        <v>0</v>
      </c>
      <c r="BF2127" s="150">
        <f>IF(N2127="snížená",J2127,0)</f>
        <v>0</v>
      </c>
      <c r="BG2127" s="150">
        <f>IF(N2127="zákl. přenesená",J2127,0)</f>
        <v>0</v>
      </c>
      <c r="BH2127" s="150">
        <f>IF(N2127="sníž. přenesená",J2127,0)</f>
        <v>0</v>
      </c>
      <c r="BI2127" s="150">
        <f>IF(N2127="nulová",J2127,0)</f>
        <v>0</v>
      </c>
      <c r="BJ2127" s="17" t="s">
        <v>84</v>
      </c>
      <c r="BK2127" s="150">
        <f>ROUND(I2127*H2127,2)</f>
        <v>0</v>
      </c>
      <c r="BL2127" s="17" t="s">
        <v>530</v>
      </c>
      <c r="BM2127" s="149" t="s">
        <v>3579</v>
      </c>
    </row>
    <row r="2128" spans="2:65" s="1" customFormat="1" ht="19.2">
      <c r="B2128" s="32"/>
      <c r="D2128" s="151" t="s">
        <v>359</v>
      </c>
      <c r="F2128" s="152" t="s">
        <v>3567</v>
      </c>
      <c r="I2128" s="153"/>
      <c r="L2128" s="32"/>
      <c r="M2128" s="154"/>
      <c r="T2128" s="56"/>
      <c r="AT2128" s="17" t="s">
        <v>359</v>
      </c>
      <c r="AU2128" s="17" t="s">
        <v>86</v>
      </c>
    </row>
    <row r="2129" spans="2:65" s="12" customFormat="1" ht="10.199999999999999">
      <c r="B2129" s="155"/>
      <c r="D2129" s="151" t="s">
        <v>361</v>
      </c>
      <c r="E2129" s="156" t="s">
        <v>1</v>
      </c>
      <c r="F2129" s="157" t="s">
        <v>3573</v>
      </c>
      <c r="H2129" s="158">
        <v>1</v>
      </c>
      <c r="I2129" s="159"/>
      <c r="L2129" s="155"/>
      <c r="M2129" s="160"/>
      <c r="T2129" s="161"/>
      <c r="AT2129" s="156" t="s">
        <v>361</v>
      </c>
      <c r="AU2129" s="156" t="s">
        <v>86</v>
      </c>
      <c r="AV2129" s="12" t="s">
        <v>86</v>
      </c>
      <c r="AW2129" s="12" t="s">
        <v>32</v>
      </c>
      <c r="AX2129" s="12" t="s">
        <v>84</v>
      </c>
      <c r="AY2129" s="156" t="s">
        <v>350</v>
      </c>
    </row>
    <row r="2130" spans="2:65" s="1" customFormat="1" ht="37.799999999999997" customHeight="1">
      <c r="B2130" s="32"/>
      <c r="C2130" s="187" t="s">
        <v>3580</v>
      </c>
      <c r="D2130" s="187" t="s">
        <v>1347</v>
      </c>
      <c r="E2130" s="188" t="s">
        <v>3581</v>
      </c>
      <c r="F2130" s="189" t="s">
        <v>3582</v>
      </c>
      <c r="G2130" s="190" t="s">
        <v>496</v>
      </c>
      <c r="H2130" s="191">
        <v>1</v>
      </c>
      <c r="I2130" s="192"/>
      <c r="J2130" s="193">
        <f>ROUND(I2130*H2130,2)</f>
        <v>0</v>
      </c>
      <c r="K2130" s="189" t="s">
        <v>1</v>
      </c>
      <c r="L2130" s="194"/>
      <c r="M2130" s="195" t="s">
        <v>1</v>
      </c>
      <c r="N2130" s="196" t="s">
        <v>41</v>
      </c>
      <c r="P2130" s="147">
        <f>O2130*H2130</f>
        <v>0</v>
      </c>
      <c r="Q2130" s="147">
        <v>1.6E-2</v>
      </c>
      <c r="R2130" s="147">
        <f>Q2130*H2130</f>
        <v>1.6E-2</v>
      </c>
      <c r="S2130" s="147">
        <v>0</v>
      </c>
      <c r="T2130" s="148">
        <f>S2130*H2130</f>
        <v>0</v>
      </c>
      <c r="AR2130" s="149" t="s">
        <v>695</v>
      </c>
      <c r="AT2130" s="149" t="s">
        <v>1347</v>
      </c>
      <c r="AU2130" s="149" t="s">
        <v>86</v>
      </c>
      <c r="AY2130" s="17" t="s">
        <v>350</v>
      </c>
      <c r="BE2130" s="150">
        <f>IF(N2130="základní",J2130,0)</f>
        <v>0</v>
      </c>
      <c r="BF2130" s="150">
        <f>IF(N2130="snížená",J2130,0)</f>
        <v>0</v>
      </c>
      <c r="BG2130" s="150">
        <f>IF(N2130="zákl. přenesená",J2130,0)</f>
        <v>0</v>
      </c>
      <c r="BH2130" s="150">
        <f>IF(N2130="sníž. přenesená",J2130,0)</f>
        <v>0</v>
      </c>
      <c r="BI2130" s="150">
        <f>IF(N2130="nulová",J2130,0)</f>
        <v>0</v>
      </c>
      <c r="BJ2130" s="17" t="s">
        <v>84</v>
      </c>
      <c r="BK2130" s="150">
        <f>ROUND(I2130*H2130,2)</f>
        <v>0</v>
      </c>
      <c r="BL2130" s="17" t="s">
        <v>530</v>
      </c>
      <c r="BM2130" s="149" t="s">
        <v>3583</v>
      </c>
    </row>
    <row r="2131" spans="2:65" s="1" customFormat="1" ht="19.2">
      <c r="B2131" s="32"/>
      <c r="D2131" s="151" t="s">
        <v>359</v>
      </c>
      <c r="F2131" s="152" t="s">
        <v>3567</v>
      </c>
      <c r="I2131" s="153"/>
      <c r="L2131" s="32"/>
      <c r="M2131" s="154"/>
      <c r="T2131" s="56"/>
      <c r="AT2131" s="17" t="s">
        <v>359</v>
      </c>
      <c r="AU2131" s="17" t="s">
        <v>86</v>
      </c>
    </row>
    <row r="2132" spans="2:65" s="12" customFormat="1" ht="10.199999999999999">
      <c r="B2132" s="155"/>
      <c r="D2132" s="151" t="s">
        <v>361</v>
      </c>
      <c r="E2132" s="156" t="s">
        <v>1</v>
      </c>
      <c r="F2132" s="157" t="s">
        <v>3574</v>
      </c>
      <c r="H2132" s="158">
        <v>1</v>
      </c>
      <c r="I2132" s="159"/>
      <c r="L2132" s="155"/>
      <c r="M2132" s="160"/>
      <c r="T2132" s="161"/>
      <c r="AT2132" s="156" t="s">
        <v>361</v>
      </c>
      <c r="AU2132" s="156" t="s">
        <v>86</v>
      </c>
      <c r="AV2132" s="12" t="s">
        <v>86</v>
      </c>
      <c r="AW2132" s="12" t="s">
        <v>32</v>
      </c>
      <c r="AX2132" s="12" t="s">
        <v>84</v>
      </c>
      <c r="AY2132" s="156" t="s">
        <v>350</v>
      </c>
    </row>
    <row r="2133" spans="2:65" s="1" customFormat="1" ht="37.799999999999997" customHeight="1">
      <c r="B2133" s="32"/>
      <c r="C2133" s="187" t="s">
        <v>3584</v>
      </c>
      <c r="D2133" s="187" t="s">
        <v>1347</v>
      </c>
      <c r="E2133" s="188" t="s">
        <v>3585</v>
      </c>
      <c r="F2133" s="189" t="s">
        <v>3586</v>
      </c>
      <c r="G2133" s="190" t="s">
        <v>496</v>
      </c>
      <c r="H2133" s="191">
        <v>1</v>
      </c>
      <c r="I2133" s="192"/>
      <c r="J2133" s="193">
        <f>ROUND(I2133*H2133,2)</f>
        <v>0</v>
      </c>
      <c r="K2133" s="189" t="s">
        <v>1</v>
      </c>
      <c r="L2133" s="194"/>
      <c r="M2133" s="195" t="s">
        <v>1</v>
      </c>
      <c r="N2133" s="196" t="s">
        <v>41</v>
      </c>
      <c r="P2133" s="147">
        <f>O2133*H2133</f>
        <v>0</v>
      </c>
      <c r="Q2133" s="147">
        <v>1.6E-2</v>
      </c>
      <c r="R2133" s="147">
        <f>Q2133*H2133</f>
        <v>1.6E-2</v>
      </c>
      <c r="S2133" s="147">
        <v>0</v>
      </c>
      <c r="T2133" s="148">
        <f>S2133*H2133</f>
        <v>0</v>
      </c>
      <c r="AR2133" s="149" t="s">
        <v>695</v>
      </c>
      <c r="AT2133" s="149" t="s">
        <v>1347</v>
      </c>
      <c r="AU2133" s="149" t="s">
        <v>86</v>
      </c>
      <c r="AY2133" s="17" t="s">
        <v>350</v>
      </c>
      <c r="BE2133" s="150">
        <f>IF(N2133="základní",J2133,0)</f>
        <v>0</v>
      </c>
      <c r="BF2133" s="150">
        <f>IF(N2133="snížená",J2133,0)</f>
        <v>0</v>
      </c>
      <c r="BG2133" s="150">
        <f>IF(N2133="zákl. přenesená",J2133,0)</f>
        <v>0</v>
      </c>
      <c r="BH2133" s="150">
        <f>IF(N2133="sníž. přenesená",J2133,0)</f>
        <v>0</v>
      </c>
      <c r="BI2133" s="150">
        <f>IF(N2133="nulová",J2133,0)</f>
        <v>0</v>
      </c>
      <c r="BJ2133" s="17" t="s">
        <v>84</v>
      </c>
      <c r="BK2133" s="150">
        <f>ROUND(I2133*H2133,2)</f>
        <v>0</v>
      </c>
      <c r="BL2133" s="17" t="s">
        <v>530</v>
      </c>
      <c r="BM2133" s="149" t="s">
        <v>3587</v>
      </c>
    </row>
    <row r="2134" spans="2:65" s="1" customFormat="1" ht="19.2">
      <c r="B2134" s="32"/>
      <c r="D2134" s="151" t="s">
        <v>359</v>
      </c>
      <c r="F2134" s="152" t="s">
        <v>3567</v>
      </c>
      <c r="I2134" s="153"/>
      <c r="L2134" s="32"/>
      <c r="M2134" s="154"/>
      <c r="T2134" s="56"/>
      <c r="AT2134" s="17" t="s">
        <v>359</v>
      </c>
      <c r="AU2134" s="17" t="s">
        <v>86</v>
      </c>
    </row>
    <row r="2135" spans="2:65" s="12" customFormat="1" ht="10.199999999999999">
      <c r="B2135" s="155"/>
      <c r="D2135" s="151" t="s">
        <v>361</v>
      </c>
      <c r="E2135" s="156" t="s">
        <v>1</v>
      </c>
      <c r="F2135" s="157" t="s">
        <v>3575</v>
      </c>
      <c r="H2135" s="158">
        <v>1</v>
      </c>
      <c r="I2135" s="159"/>
      <c r="L2135" s="155"/>
      <c r="M2135" s="160"/>
      <c r="T2135" s="161"/>
      <c r="AT2135" s="156" t="s">
        <v>361</v>
      </c>
      <c r="AU2135" s="156" t="s">
        <v>86</v>
      </c>
      <c r="AV2135" s="12" t="s">
        <v>86</v>
      </c>
      <c r="AW2135" s="12" t="s">
        <v>32</v>
      </c>
      <c r="AX2135" s="12" t="s">
        <v>84</v>
      </c>
      <c r="AY2135" s="156" t="s">
        <v>350</v>
      </c>
    </row>
    <row r="2136" spans="2:65" s="1" customFormat="1" ht="24.15" customHeight="1">
      <c r="B2136" s="32"/>
      <c r="C2136" s="138" t="s">
        <v>3588</v>
      </c>
      <c r="D2136" s="138" t="s">
        <v>352</v>
      </c>
      <c r="E2136" s="139" t="s">
        <v>3589</v>
      </c>
      <c r="F2136" s="140" t="s">
        <v>3590</v>
      </c>
      <c r="G2136" s="141" t="s">
        <v>496</v>
      </c>
      <c r="H2136" s="142">
        <v>50</v>
      </c>
      <c r="I2136" s="143"/>
      <c r="J2136" s="144">
        <f>ROUND(I2136*H2136,2)</f>
        <v>0</v>
      </c>
      <c r="K2136" s="140" t="s">
        <v>356</v>
      </c>
      <c r="L2136" s="32"/>
      <c r="M2136" s="145" t="s">
        <v>1</v>
      </c>
      <c r="N2136" s="146" t="s">
        <v>41</v>
      </c>
      <c r="P2136" s="147">
        <f>O2136*H2136</f>
        <v>0</v>
      </c>
      <c r="Q2136" s="147">
        <v>0</v>
      </c>
      <c r="R2136" s="147">
        <f>Q2136*H2136</f>
        <v>0</v>
      </c>
      <c r="S2136" s="147">
        <v>0</v>
      </c>
      <c r="T2136" s="148">
        <f>S2136*H2136</f>
        <v>0</v>
      </c>
      <c r="AR2136" s="149" t="s">
        <v>530</v>
      </c>
      <c r="AT2136" s="149" t="s">
        <v>352</v>
      </c>
      <c r="AU2136" s="149" t="s">
        <v>86</v>
      </c>
      <c r="AY2136" s="17" t="s">
        <v>350</v>
      </c>
      <c r="BE2136" s="150">
        <f>IF(N2136="základní",J2136,0)</f>
        <v>0</v>
      </c>
      <c r="BF2136" s="150">
        <f>IF(N2136="snížená",J2136,0)</f>
        <v>0</v>
      </c>
      <c r="BG2136" s="150">
        <f>IF(N2136="zákl. přenesená",J2136,0)</f>
        <v>0</v>
      </c>
      <c r="BH2136" s="150">
        <f>IF(N2136="sníž. přenesená",J2136,0)</f>
        <v>0</v>
      </c>
      <c r="BI2136" s="150">
        <f>IF(N2136="nulová",J2136,0)</f>
        <v>0</v>
      </c>
      <c r="BJ2136" s="17" t="s">
        <v>84</v>
      </c>
      <c r="BK2136" s="150">
        <f>ROUND(I2136*H2136,2)</f>
        <v>0</v>
      </c>
      <c r="BL2136" s="17" t="s">
        <v>530</v>
      </c>
      <c r="BM2136" s="149" t="s">
        <v>3591</v>
      </c>
    </row>
    <row r="2137" spans="2:65" s="1" customFormat="1" ht="28.8">
      <c r="B2137" s="32"/>
      <c r="D2137" s="151" t="s">
        <v>359</v>
      </c>
      <c r="F2137" s="152" t="s">
        <v>3592</v>
      </c>
      <c r="I2137" s="153"/>
      <c r="L2137" s="32"/>
      <c r="M2137" s="154"/>
      <c r="T2137" s="56"/>
      <c r="AT2137" s="17" t="s">
        <v>359</v>
      </c>
      <c r="AU2137" s="17" t="s">
        <v>86</v>
      </c>
    </row>
    <row r="2138" spans="2:65" s="12" customFormat="1" ht="10.199999999999999">
      <c r="B2138" s="155"/>
      <c r="D2138" s="151" t="s">
        <v>361</v>
      </c>
      <c r="E2138" s="156" t="s">
        <v>1</v>
      </c>
      <c r="F2138" s="157" t="s">
        <v>3593</v>
      </c>
      <c r="H2138" s="158">
        <v>18</v>
      </c>
      <c r="I2138" s="159"/>
      <c r="L2138" s="155"/>
      <c r="M2138" s="160"/>
      <c r="T2138" s="161"/>
      <c r="AT2138" s="156" t="s">
        <v>361</v>
      </c>
      <c r="AU2138" s="156" t="s">
        <v>86</v>
      </c>
      <c r="AV2138" s="12" t="s">
        <v>86</v>
      </c>
      <c r="AW2138" s="12" t="s">
        <v>32</v>
      </c>
      <c r="AX2138" s="12" t="s">
        <v>76</v>
      </c>
      <c r="AY2138" s="156" t="s">
        <v>350</v>
      </c>
    </row>
    <row r="2139" spans="2:65" s="12" customFormat="1" ht="10.199999999999999">
      <c r="B2139" s="155"/>
      <c r="D2139" s="151" t="s">
        <v>361</v>
      </c>
      <c r="E2139" s="156" t="s">
        <v>1</v>
      </c>
      <c r="F2139" s="157" t="s">
        <v>3594</v>
      </c>
      <c r="H2139" s="158">
        <v>7</v>
      </c>
      <c r="I2139" s="159"/>
      <c r="L2139" s="155"/>
      <c r="M2139" s="160"/>
      <c r="T2139" s="161"/>
      <c r="AT2139" s="156" t="s">
        <v>361</v>
      </c>
      <c r="AU2139" s="156" t="s">
        <v>86</v>
      </c>
      <c r="AV2139" s="12" t="s">
        <v>86</v>
      </c>
      <c r="AW2139" s="12" t="s">
        <v>32</v>
      </c>
      <c r="AX2139" s="12" t="s">
        <v>76</v>
      </c>
      <c r="AY2139" s="156" t="s">
        <v>350</v>
      </c>
    </row>
    <row r="2140" spans="2:65" s="12" customFormat="1" ht="10.199999999999999">
      <c r="B2140" s="155"/>
      <c r="D2140" s="151" t="s">
        <v>361</v>
      </c>
      <c r="E2140" s="156" t="s">
        <v>1</v>
      </c>
      <c r="F2140" s="157" t="s">
        <v>3595</v>
      </c>
      <c r="H2140" s="158">
        <v>12</v>
      </c>
      <c r="I2140" s="159"/>
      <c r="L2140" s="155"/>
      <c r="M2140" s="160"/>
      <c r="T2140" s="161"/>
      <c r="AT2140" s="156" t="s">
        <v>361</v>
      </c>
      <c r="AU2140" s="156" t="s">
        <v>86</v>
      </c>
      <c r="AV2140" s="12" t="s">
        <v>86</v>
      </c>
      <c r="AW2140" s="12" t="s">
        <v>32</v>
      </c>
      <c r="AX2140" s="12" t="s">
        <v>76</v>
      </c>
      <c r="AY2140" s="156" t="s">
        <v>350</v>
      </c>
    </row>
    <row r="2141" spans="2:65" s="12" customFormat="1" ht="10.199999999999999">
      <c r="B2141" s="155"/>
      <c r="D2141" s="151" t="s">
        <v>361</v>
      </c>
      <c r="E2141" s="156" t="s">
        <v>1</v>
      </c>
      <c r="F2141" s="157" t="s">
        <v>3596</v>
      </c>
      <c r="H2141" s="158">
        <v>4</v>
      </c>
      <c r="I2141" s="159"/>
      <c r="L2141" s="155"/>
      <c r="M2141" s="160"/>
      <c r="T2141" s="161"/>
      <c r="AT2141" s="156" t="s">
        <v>361</v>
      </c>
      <c r="AU2141" s="156" t="s">
        <v>86</v>
      </c>
      <c r="AV2141" s="12" t="s">
        <v>86</v>
      </c>
      <c r="AW2141" s="12" t="s">
        <v>32</v>
      </c>
      <c r="AX2141" s="12" t="s">
        <v>76</v>
      </c>
      <c r="AY2141" s="156" t="s">
        <v>350</v>
      </c>
    </row>
    <row r="2142" spans="2:65" s="12" customFormat="1" ht="10.199999999999999">
      <c r="B2142" s="155"/>
      <c r="D2142" s="151" t="s">
        <v>361</v>
      </c>
      <c r="E2142" s="156" t="s">
        <v>1</v>
      </c>
      <c r="F2142" s="157" t="s">
        <v>3597</v>
      </c>
      <c r="H2142" s="158">
        <v>4</v>
      </c>
      <c r="I2142" s="159"/>
      <c r="L2142" s="155"/>
      <c r="M2142" s="160"/>
      <c r="T2142" s="161"/>
      <c r="AT2142" s="156" t="s">
        <v>361</v>
      </c>
      <c r="AU2142" s="156" t="s">
        <v>86</v>
      </c>
      <c r="AV2142" s="12" t="s">
        <v>86</v>
      </c>
      <c r="AW2142" s="12" t="s">
        <v>32</v>
      </c>
      <c r="AX2142" s="12" t="s">
        <v>76</v>
      </c>
      <c r="AY2142" s="156" t="s">
        <v>350</v>
      </c>
    </row>
    <row r="2143" spans="2:65" s="12" customFormat="1" ht="10.199999999999999">
      <c r="B2143" s="155"/>
      <c r="D2143" s="151" t="s">
        <v>361</v>
      </c>
      <c r="E2143" s="156" t="s">
        <v>1</v>
      </c>
      <c r="F2143" s="157" t="s">
        <v>3598</v>
      </c>
      <c r="H2143" s="158">
        <v>1</v>
      </c>
      <c r="I2143" s="159"/>
      <c r="L2143" s="155"/>
      <c r="M2143" s="160"/>
      <c r="T2143" s="161"/>
      <c r="AT2143" s="156" t="s">
        <v>361</v>
      </c>
      <c r="AU2143" s="156" t="s">
        <v>86</v>
      </c>
      <c r="AV2143" s="12" t="s">
        <v>86</v>
      </c>
      <c r="AW2143" s="12" t="s">
        <v>32</v>
      </c>
      <c r="AX2143" s="12" t="s">
        <v>76</v>
      </c>
      <c r="AY2143" s="156" t="s">
        <v>350</v>
      </c>
    </row>
    <row r="2144" spans="2:65" s="12" customFormat="1" ht="10.199999999999999">
      <c r="B2144" s="155"/>
      <c r="D2144" s="151" t="s">
        <v>361</v>
      </c>
      <c r="E2144" s="156" t="s">
        <v>1</v>
      </c>
      <c r="F2144" s="157" t="s">
        <v>3599</v>
      </c>
      <c r="H2144" s="158">
        <v>1</v>
      </c>
      <c r="I2144" s="159"/>
      <c r="L2144" s="155"/>
      <c r="M2144" s="160"/>
      <c r="T2144" s="161"/>
      <c r="AT2144" s="156" t="s">
        <v>361</v>
      </c>
      <c r="AU2144" s="156" t="s">
        <v>86</v>
      </c>
      <c r="AV2144" s="12" t="s">
        <v>86</v>
      </c>
      <c r="AW2144" s="12" t="s">
        <v>32</v>
      </c>
      <c r="AX2144" s="12" t="s">
        <v>76</v>
      </c>
      <c r="AY2144" s="156" t="s">
        <v>350</v>
      </c>
    </row>
    <row r="2145" spans="2:65" s="12" customFormat="1" ht="10.199999999999999">
      <c r="B2145" s="155"/>
      <c r="D2145" s="151" t="s">
        <v>361</v>
      </c>
      <c r="E2145" s="156" t="s">
        <v>1</v>
      </c>
      <c r="F2145" s="157" t="s">
        <v>3600</v>
      </c>
      <c r="H2145" s="158">
        <v>1</v>
      </c>
      <c r="I2145" s="159"/>
      <c r="L2145" s="155"/>
      <c r="M2145" s="160"/>
      <c r="T2145" s="161"/>
      <c r="AT2145" s="156" t="s">
        <v>361</v>
      </c>
      <c r="AU2145" s="156" t="s">
        <v>86</v>
      </c>
      <c r="AV2145" s="12" t="s">
        <v>86</v>
      </c>
      <c r="AW2145" s="12" t="s">
        <v>32</v>
      </c>
      <c r="AX2145" s="12" t="s">
        <v>76</v>
      </c>
      <c r="AY2145" s="156" t="s">
        <v>350</v>
      </c>
    </row>
    <row r="2146" spans="2:65" s="12" customFormat="1" ht="10.199999999999999">
      <c r="B2146" s="155"/>
      <c r="D2146" s="151" t="s">
        <v>361</v>
      </c>
      <c r="E2146" s="156" t="s">
        <v>1</v>
      </c>
      <c r="F2146" s="157" t="s">
        <v>3601</v>
      </c>
      <c r="H2146" s="158">
        <v>1</v>
      </c>
      <c r="I2146" s="159"/>
      <c r="L2146" s="155"/>
      <c r="M2146" s="160"/>
      <c r="T2146" s="161"/>
      <c r="AT2146" s="156" t="s">
        <v>361</v>
      </c>
      <c r="AU2146" s="156" t="s">
        <v>86</v>
      </c>
      <c r="AV2146" s="12" t="s">
        <v>86</v>
      </c>
      <c r="AW2146" s="12" t="s">
        <v>32</v>
      </c>
      <c r="AX2146" s="12" t="s">
        <v>76</v>
      </c>
      <c r="AY2146" s="156" t="s">
        <v>350</v>
      </c>
    </row>
    <row r="2147" spans="2:65" s="12" customFormat="1" ht="10.199999999999999">
      <c r="B2147" s="155"/>
      <c r="D2147" s="151" t="s">
        <v>361</v>
      </c>
      <c r="E2147" s="156" t="s">
        <v>1</v>
      </c>
      <c r="F2147" s="157" t="s">
        <v>3602</v>
      </c>
      <c r="H2147" s="158">
        <v>1</v>
      </c>
      <c r="I2147" s="159"/>
      <c r="L2147" s="155"/>
      <c r="M2147" s="160"/>
      <c r="T2147" s="161"/>
      <c r="AT2147" s="156" t="s">
        <v>361</v>
      </c>
      <c r="AU2147" s="156" t="s">
        <v>86</v>
      </c>
      <c r="AV2147" s="12" t="s">
        <v>86</v>
      </c>
      <c r="AW2147" s="12" t="s">
        <v>32</v>
      </c>
      <c r="AX2147" s="12" t="s">
        <v>76</v>
      </c>
      <c r="AY2147" s="156" t="s">
        <v>350</v>
      </c>
    </row>
    <row r="2148" spans="2:65" s="13" customFormat="1" ht="10.199999999999999">
      <c r="B2148" s="162"/>
      <c r="D2148" s="151" t="s">
        <v>361</v>
      </c>
      <c r="E2148" s="163" t="s">
        <v>1</v>
      </c>
      <c r="F2148" s="164" t="s">
        <v>364</v>
      </c>
      <c r="H2148" s="165">
        <v>50</v>
      </c>
      <c r="I2148" s="166"/>
      <c r="L2148" s="162"/>
      <c r="M2148" s="167"/>
      <c r="T2148" s="168"/>
      <c r="AT2148" s="163" t="s">
        <v>361</v>
      </c>
      <c r="AU2148" s="163" t="s">
        <v>86</v>
      </c>
      <c r="AV2148" s="13" t="s">
        <v>357</v>
      </c>
      <c r="AW2148" s="13" t="s">
        <v>32</v>
      </c>
      <c r="AX2148" s="13" t="s">
        <v>84</v>
      </c>
      <c r="AY2148" s="163" t="s">
        <v>350</v>
      </c>
    </row>
    <row r="2149" spans="2:65" s="1" customFormat="1" ht="24.15" customHeight="1">
      <c r="B2149" s="32"/>
      <c r="C2149" s="187" t="s">
        <v>3603</v>
      </c>
      <c r="D2149" s="187" t="s">
        <v>1347</v>
      </c>
      <c r="E2149" s="188" t="s">
        <v>3604</v>
      </c>
      <c r="F2149" s="189" t="s">
        <v>3605</v>
      </c>
      <c r="G2149" s="190" t="s">
        <v>496</v>
      </c>
      <c r="H2149" s="191">
        <v>1</v>
      </c>
      <c r="I2149" s="192"/>
      <c r="J2149" s="193">
        <f>ROUND(I2149*H2149,2)</f>
        <v>0</v>
      </c>
      <c r="K2149" s="189" t="s">
        <v>356</v>
      </c>
      <c r="L2149" s="194"/>
      <c r="M2149" s="195" t="s">
        <v>1</v>
      </c>
      <c r="N2149" s="196" t="s">
        <v>41</v>
      </c>
      <c r="P2149" s="147">
        <f>O2149*H2149</f>
        <v>0</v>
      </c>
      <c r="Q2149" s="147">
        <v>1.6E-2</v>
      </c>
      <c r="R2149" s="147">
        <f>Q2149*H2149</f>
        <v>1.6E-2</v>
      </c>
      <c r="S2149" s="147">
        <v>0</v>
      </c>
      <c r="T2149" s="148">
        <f>S2149*H2149</f>
        <v>0</v>
      </c>
      <c r="AR2149" s="149" t="s">
        <v>695</v>
      </c>
      <c r="AT2149" s="149" t="s">
        <v>1347</v>
      </c>
      <c r="AU2149" s="149" t="s">
        <v>86</v>
      </c>
      <c r="AY2149" s="17" t="s">
        <v>350</v>
      </c>
      <c r="BE2149" s="150">
        <f>IF(N2149="základní",J2149,0)</f>
        <v>0</v>
      </c>
      <c r="BF2149" s="150">
        <f>IF(N2149="snížená",J2149,0)</f>
        <v>0</v>
      </c>
      <c r="BG2149" s="150">
        <f>IF(N2149="zákl. přenesená",J2149,0)</f>
        <v>0</v>
      </c>
      <c r="BH2149" s="150">
        <f>IF(N2149="sníž. přenesená",J2149,0)</f>
        <v>0</v>
      </c>
      <c r="BI2149" s="150">
        <f>IF(N2149="nulová",J2149,0)</f>
        <v>0</v>
      </c>
      <c r="BJ2149" s="17" t="s">
        <v>84</v>
      </c>
      <c r="BK2149" s="150">
        <f>ROUND(I2149*H2149,2)</f>
        <v>0</v>
      </c>
      <c r="BL2149" s="17" t="s">
        <v>530</v>
      </c>
      <c r="BM2149" s="149" t="s">
        <v>3606</v>
      </c>
    </row>
    <row r="2150" spans="2:65" s="1" customFormat="1" ht="19.2">
      <c r="B2150" s="32"/>
      <c r="D2150" s="151" t="s">
        <v>359</v>
      </c>
      <c r="F2150" s="152" t="s">
        <v>3605</v>
      </c>
      <c r="I2150" s="153"/>
      <c r="L2150" s="32"/>
      <c r="M2150" s="154"/>
      <c r="T2150" s="56"/>
      <c r="AT2150" s="17" t="s">
        <v>359</v>
      </c>
      <c r="AU2150" s="17" t="s">
        <v>86</v>
      </c>
    </row>
    <row r="2151" spans="2:65" s="12" customFormat="1" ht="10.199999999999999">
      <c r="B2151" s="155"/>
      <c r="D2151" s="151" t="s">
        <v>361</v>
      </c>
      <c r="E2151" s="156" t="s">
        <v>1</v>
      </c>
      <c r="F2151" s="157" t="s">
        <v>3601</v>
      </c>
      <c r="H2151" s="158">
        <v>1</v>
      </c>
      <c r="I2151" s="159"/>
      <c r="L2151" s="155"/>
      <c r="M2151" s="160"/>
      <c r="T2151" s="161"/>
      <c r="AT2151" s="156" t="s">
        <v>361</v>
      </c>
      <c r="AU2151" s="156" t="s">
        <v>86</v>
      </c>
      <c r="AV2151" s="12" t="s">
        <v>86</v>
      </c>
      <c r="AW2151" s="12" t="s">
        <v>32</v>
      </c>
      <c r="AX2151" s="12" t="s">
        <v>84</v>
      </c>
      <c r="AY2151" s="156" t="s">
        <v>350</v>
      </c>
    </row>
    <row r="2152" spans="2:65" s="1" customFormat="1" ht="24.15" customHeight="1">
      <c r="B2152" s="32"/>
      <c r="C2152" s="187" t="s">
        <v>3607</v>
      </c>
      <c r="D2152" s="187" t="s">
        <v>1347</v>
      </c>
      <c r="E2152" s="188" t="s">
        <v>3608</v>
      </c>
      <c r="F2152" s="189" t="s">
        <v>3609</v>
      </c>
      <c r="G2152" s="190" t="s">
        <v>496</v>
      </c>
      <c r="H2152" s="191">
        <v>31</v>
      </c>
      <c r="I2152" s="192"/>
      <c r="J2152" s="193">
        <f>ROUND(I2152*H2152,2)</f>
        <v>0</v>
      </c>
      <c r="K2152" s="189" t="s">
        <v>356</v>
      </c>
      <c r="L2152" s="194"/>
      <c r="M2152" s="195" t="s">
        <v>1</v>
      </c>
      <c r="N2152" s="196" t="s">
        <v>41</v>
      </c>
      <c r="P2152" s="147">
        <f>O2152*H2152</f>
        <v>0</v>
      </c>
      <c r="Q2152" s="147">
        <v>1.7500000000000002E-2</v>
      </c>
      <c r="R2152" s="147">
        <f>Q2152*H2152</f>
        <v>0.54250000000000009</v>
      </c>
      <c r="S2152" s="147">
        <v>0</v>
      </c>
      <c r="T2152" s="148">
        <f>S2152*H2152</f>
        <v>0</v>
      </c>
      <c r="AR2152" s="149" t="s">
        <v>695</v>
      </c>
      <c r="AT2152" s="149" t="s">
        <v>1347</v>
      </c>
      <c r="AU2152" s="149" t="s">
        <v>86</v>
      </c>
      <c r="AY2152" s="17" t="s">
        <v>350</v>
      </c>
      <c r="BE2152" s="150">
        <f>IF(N2152="základní",J2152,0)</f>
        <v>0</v>
      </c>
      <c r="BF2152" s="150">
        <f>IF(N2152="snížená",J2152,0)</f>
        <v>0</v>
      </c>
      <c r="BG2152" s="150">
        <f>IF(N2152="zákl. přenesená",J2152,0)</f>
        <v>0</v>
      </c>
      <c r="BH2152" s="150">
        <f>IF(N2152="sníž. přenesená",J2152,0)</f>
        <v>0</v>
      </c>
      <c r="BI2152" s="150">
        <f>IF(N2152="nulová",J2152,0)</f>
        <v>0</v>
      </c>
      <c r="BJ2152" s="17" t="s">
        <v>84</v>
      </c>
      <c r="BK2152" s="150">
        <f>ROUND(I2152*H2152,2)</f>
        <v>0</v>
      </c>
      <c r="BL2152" s="17" t="s">
        <v>530</v>
      </c>
      <c r="BM2152" s="149" t="s">
        <v>3610</v>
      </c>
    </row>
    <row r="2153" spans="2:65" s="1" customFormat="1" ht="19.2">
      <c r="B2153" s="32"/>
      <c r="D2153" s="151" t="s">
        <v>359</v>
      </c>
      <c r="F2153" s="152" t="s">
        <v>3609</v>
      </c>
      <c r="I2153" s="153"/>
      <c r="L2153" s="32"/>
      <c r="M2153" s="154"/>
      <c r="T2153" s="56"/>
      <c r="AT2153" s="17" t="s">
        <v>359</v>
      </c>
      <c r="AU2153" s="17" t="s">
        <v>86</v>
      </c>
    </row>
    <row r="2154" spans="2:65" s="12" customFormat="1" ht="10.199999999999999">
      <c r="B2154" s="155"/>
      <c r="D2154" s="151" t="s">
        <v>361</v>
      </c>
      <c r="E2154" s="156" t="s">
        <v>1</v>
      </c>
      <c r="F2154" s="157" t="s">
        <v>3593</v>
      </c>
      <c r="H2154" s="158">
        <v>18</v>
      </c>
      <c r="I2154" s="159"/>
      <c r="L2154" s="155"/>
      <c r="M2154" s="160"/>
      <c r="T2154" s="161"/>
      <c r="AT2154" s="156" t="s">
        <v>361</v>
      </c>
      <c r="AU2154" s="156" t="s">
        <v>86</v>
      </c>
      <c r="AV2154" s="12" t="s">
        <v>86</v>
      </c>
      <c r="AW2154" s="12" t="s">
        <v>32</v>
      </c>
      <c r="AX2154" s="12" t="s">
        <v>76</v>
      </c>
      <c r="AY2154" s="156" t="s">
        <v>350</v>
      </c>
    </row>
    <row r="2155" spans="2:65" s="12" customFormat="1" ht="10.199999999999999">
      <c r="B2155" s="155"/>
      <c r="D2155" s="151" t="s">
        <v>361</v>
      </c>
      <c r="E2155" s="156" t="s">
        <v>1</v>
      </c>
      <c r="F2155" s="157" t="s">
        <v>3595</v>
      </c>
      <c r="H2155" s="158">
        <v>12</v>
      </c>
      <c r="I2155" s="159"/>
      <c r="L2155" s="155"/>
      <c r="M2155" s="160"/>
      <c r="T2155" s="161"/>
      <c r="AT2155" s="156" t="s">
        <v>361</v>
      </c>
      <c r="AU2155" s="156" t="s">
        <v>86</v>
      </c>
      <c r="AV2155" s="12" t="s">
        <v>86</v>
      </c>
      <c r="AW2155" s="12" t="s">
        <v>32</v>
      </c>
      <c r="AX2155" s="12" t="s">
        <v>76</v>
      </c>
      <c r="AY2155" s="156" t="s">
        <v>350</v>
      </c>
    </row>
    <row r="2156" spans="2:65" s="12" customFormat="1" ht="10.199999999999999">
      <c r="B2156" s="155"/>
      <c r="D2156" s="151" t="s">
        <v>361</v>
      </c>
      <c r="E2156" s="156" t="s">
        <v>1</v>
      </c>
      <c r="F2156" s="157" t="s">
        <v>3599</v>
      </c>
      <c r="H2156" s="158">
        <v>1</v>
      </c>
      <c r="I2156" s="159"/>
      <c r="L2156" s="155"/>
      <c r="M2156" s="160"/>
      <c r="T2156" s="161"/>
      <c r="AT2156" s="156" t="s">
        <v>361</v>
      </c>
      <c r="AU2156" s="156" t="s">
        <v>86</v>
      </c>
      <c r="AV2156" s="12" t="s">
        <v>86</v>
      </c>
      <c r="AW2156" s="12" t="s">
        <v>32</v>
      </c>
      <c r="AX2156" s="12" t="s">
        <v>76</v>
      </c>
      <c r="AY2156" s="156" t="s">
        <v>350</v>
      </c>
    </row>
    <row r="2157" spans="2:65" s="13" customFormat="1" ht="10.199999999999999">
      <c r="B2157" s="162"/>
      <c r="D2157" s="151" t="s">
        <v>361</v>
      </c>
      <c r="E2157" s="163" t="s">
        <v>1</v>
      </c>
      <c r="F2157" s="164" t="s">
        <v>364</v>
      </c>
      <c r="H2157" s="165">
        <v>31</v>
      </c>
      <c r="I2157" s="166"/>
      <c r="L2157" s="162"/>
      <c r="M2157" s="167"/>
      <c r="T2157" s="168"/>
      <c r="AT2157" s="163" t="s">
        <v>361</v>
      </c>
      <c r="AU2157" s="163" t="s">
        <v>86</v>
      </c>
      <c r="AV2157" s="13" t="s">
        <v>357</v>
      </c>
      <c r="AW2157" s="13" t="s">
        <v>32</v>
      </c>
      <c r="AX2157" s="13" t="s">
        <v>84</v>
      </c>
      <c r="AY2157" s="163" t="s">
        <v>350</v>
      </c>
    </row>
    <row r="2158" spans="2:65" s="1" customFormat="1" ht="24.15" customHeight="1">
      <c r="B2158" s="32"/>
      <c r="C2158" s="187" t="s">
        <v>3611</v>
      </c>
      <c r="D2158" s="187" t="s">
        <v>1347</v>
      </c>
      <c r="E2158" s="188" t="s">
        <v>3612</v>
      </c>
      <c r="F2158" s="189" t="s">
        <v>3613</v>
      </c>
      <c r="G2158" s="190" t="s">
        <v>496</v>
      </c>
      <c r="H2158" s="191">
        <v>1</v>
      </c>
      <c r="I2158" s="192"/>
      <c r="J2158" s="193">
        <f>ROUND(I2158*H2158,2)</f>
        <v>0</v>
      </c>
      <c r="K2158" s="189" t="s">
        <v>1</v>
      </c>
      <c r="L2158" s="194"/>
      <c r="M2158" s="195" t="s">
        <v>1</v>
      </c>
      <c r="N2158" s="196" t="s">
        <v>41</v>
      </c>
      <c r="P2158" s="147">
        <f>O2158*H2158</f>
        <v>0</v>
      </c>
      <c r="Q2158" s="147">
        <v>1.7500000000000002E-2</v>
      </c>
      <c r="R2158" s="147">
        <f>Q2158*H2158</f>
        <v>1.7500000000000002E-2</v>
      </c>
      <c r="S2158" s="147">
        <v>0</v>
      </c>
      <c r="T2158" s="148">
        <f>S2158*H2158</f>
        <v>0</v>
      </c>
      <c r="AR2158" s="149" t="s">
        <v>695</v>
      </c>
      <c r="AT2158" s="149" t="s">
        <v>1347</v>
      </c>
      <c r="AU2158" s="149" t="s">
        <v>86</v>
      </c>
      <c r="AY2158" s="17" t="s">
        <v>350</v>
      </c>
      <c r="BE2158" s="150">
        <f>IF(N2158="základní",J2158,0)</f>
        <v>0</v>
      </c>
      <c r="BF2158" s="150">
        <f>IF(N2158="snížená",J2158,0)</f>
        <v>0</v>
      </c>
      <c r="BG2158" s="150">
        <f>IF(N2158="zákl. přenesená",J2158,0)</f>
        <v>0</v>
      </c>
      <c r="BH2158" s="150">
        <f>IF(N2158="sníž. přenesená",J2158,0)</f>
        <v>0</v>
      </c>
      <c r="BI2158" s="150">
        <f>IF(N2158="nulová",J2158,0)</f>
        <v>0</v>
      </c>
      <c r="BJ2158" s="17" t="s">
        <v>84</v>
      </c>
      <c r="BK2158" s="150">
        <f>ROUND(I2158*H2158,2)</f>
        <v>0</v>
      </c>
      <c r="BL2158" s="17" t="s">
        <v>530</v>
      </c>
      <c r="BM2158" s="149" t="s">
        <v>3614</v>
      </c>
    </row>
    <row r="2159" spans="2:65" s="1" customFormat="1" ht="19.2">
      <c r="B2159" s="32"/>
      <c r="D2159" s="151" t="s">
        <v>359</v>
      </c>
      <c r="F2159" s="152" t="s">
        <v>3609</v>
      </c>
      <c r="I2159" s="153"/>
      <c r="L2159" s="32"/>
      <c r="M2159" s="154"/>
      <c r="T2159" s="56"/>
      <c r="AT2159" s="17" t="s">
        <v>359</v>
      </c>
      <c r="AU2159" s="17" t="s">
        <v>86</v>
      </c>
    </row>
    <row r="2160" spans="2:65" s="12" customFormat="1" ht="10.199999999999999">
      <c r="B2160" s="155"/>
      <c r="D2160" s="151" t="s">
        <v>361</v>
      </c>
      <c r="E2160" s="156" t="s">
        <v>1</v>
      </c>
      <c r="F2160" s="157" t="s">
        <v>3600</v>
      </c>
      <c r="H2160" s="158">
        <v>1</v>
      </c>
      <c r="I2160" s="159"/>
      <c r="L2160" s="155"/>
      <c r="M2160" s="160"/>
      <c r="T2160" s="161"/>
      <c r="AT2160" s="156" t="s">
        <v>361</v>
      </c>
      <c r="AU2160" s="156" t="s">
        <v>86</v>
      </c>
      <c r="AV2160" s="12" t="s">
        <v>86</v>
      </c>
      <c r="AW2160" s="12" t="s">
        <v>32</v>
      </c>
      <c r="AX2160" s="12" t="s">
        <v>84</v>
      </c>
      <c r="AY2160" s="156" t="s">
        <v>350</v>
      </c>
    </row>
    <row r="2161" spans="2:65" s="1" customFormat="1" ht="24.15" customHeight="1">
      <c r="B2161" s="32"/>
      <c r="C2161" s="187" t="s">
        <v>3615</v>
      </c>
      <c r="D2161" s="187" t="s">
        <v>1347</v>
      </c>
      <c r="E2161" s="188" t="s">
        <v>3616</v>
      </c>
      <c r="F2161" s="189" t="s">
        <v>3617</v>
      </c>
      <c r="G2161" s="190" t="s">
        <v>496</v>
      </c>
      <c r="H2161" s="191">
        <v>17</v>
      </c>
      <c r="I2161" s="192"/>
      <c r="J2161" s="193">
        <f>ROUND(I2161*H2161,2)</f>
        <v>0</v>
      </c>
      <c r="K2161" s="189" t="s">
        <v>356</v>
      </c>
      <c r="L2161" s="194"/>
      <c r="M2161" s="195" t="s">
        <v>1</v>
      </c>
      <c r="N2161" s="196" t="s">
        <v>41</v>
      </c>
      <c r="P2161" s="147">
        <f>O2161*H2161</f>
        <v>0</v>
      </c>
      <c r="Q2161" s="147">
        <v>1.95E-2</v>
      </c>
      <c r="R2161" s="147">
        <f>Q2161*H2161</f>
        <v>0.33150000000000002</v>
      </c>
      <c r="S2161" s="147">
        <v>0</v>
      </c>
      <c r="T2161" s="148">
        <f>S2161*H2161</f>
        <v>0</v>
      </c>
      <c r="AR2161" s="149" t="s">
        <v>695</v>
      </c>
      <c r="AT2161" s="149" t="s">
        <v>1347</v>
      </c>
      <c r="AU2161" s="149" t="s">
        <v>86</v>
      </c>
      <c r="AY2161" s="17" t="s">
        <v>350</v>
      </c>
      <c r="BE2161" s="150">
        <f>IF(N2161="základní",J2161,0)</f>
        <v>0</v>
      </c>
      <c r="BF2161" s="150">
        <f>IF(N2161="snížená",J2161,0)</f>
        <v>0</v>
      </c>
      <c r="BG2161" s="150">
        <f>IF(N2161="zákl. přenesená",J2161,0)</f>
        <v>0</v>
      </c>
      <c r="BH2161" s="150">
        <f>IF(N2161="sníž. přenesená",J2161,0)</f>
        <v>0</v>
      </c>
      <c r="BI2161" s="150">
        <f>IF(N2161="nulová",J2161,0)</f>
        <v>0</v>
      </c>
      <c r="BJ2161" s="17" t="s">
        <v>84</v>
      </c>
      <c r="BK2161" s="150">
        <f>ROUND(I2161*H2161,2)</f>
        <v>0</v>
      </c>
      <c r="BL2161" s="17" t="s">
        <v>530</v>
      </c>
      <c r="BM2161" s="149" t="s">
        <v>3618</v>
      </c>
    </row>
    <row r="2162" spans="2:65" s="1" customFormat="1" ht="19.2">
      <c r="B2162" s="32"/>
      <c r="D2162" s="151" t="s">
        <v>359</v>
      </c>
      <c r="F2162" s="152" t="s">
        <v>3617</v>
      </c>
      <c r="I2162" s="153"/>
      <c r="L2162" s="32"/>
      <c r="M2162" s="154"/>
      <c r="T2162" s="56"/>
      <c r="AT2162" s="17" t="s">
        <v>359</v>
      </c>
      <c r="AU2162" s="17" t="s">
        <v>86</v>
      </c>
    </row>
    <row r="2163" spans="2:65" s="12" customFormat="1" ht="10.199999999999999">
      <c r="B2163" s="155"/>
      <c r="D2163" s="151" t="s">
        <v>361</v>
      </c>
      <c r="E2163" s="156" t="s">
        <v>1</v>
      </c>
      <c r="F2163" s="157" t="s">
        <v>3594</v>
      </c>
      <c r="H2163" s="158">
        <v>7</v>
      </c>
      <c r="I2163" s="159"/>
      <c r="L2163" s="155"/>
      <c r="M2163" s="160"/>
      <c r="T2163" s="161"/>
      <c r="AT2163" s="156" t="s">
        <v>361</v>
      </c>
      <c r="AU2163" s="156" t="s">
        <v>86</v>
      </c>
      <c r="AV2163" s="12" t="s">
        <v>86</v>
      </c>
      <c r="AW2163" s="12" t="s">
        <v>32</v>
      </c>
      <c r="AX2163" s="12" t="s">
        <v>76</v>
      </c>
      <c r="AY2163" s="156" t="s">
        <v>350</v>
      </c>
    </row>
    <row r="2164" spans="2:65" s="12" customFormat="1" ht="10.199999999999999">
      <c r="B2164" s="155"/>
      <c r="D2164" s="151" t="s">
        <v>361</v>
      </c>
      <c r="E2164" s="156" t="s">
        <v>1</v>
      </c>
      <c r="F2164" s="157" t="s">
        <v>3596</v>
      </c>
      <c r="H2164" s="158">
        <v>4</v>
      </c>
      <c r="I2164" s="159"/>
      <c r="L2164" s="155"/>
      <c r="M2164" s="160"/>
      <c r="T2164" s="161"/>
      <c r="AT2164" s="156" t="s">
        <v>361</v>
      </c>
      <c r="AU2164" s="156" t="s">
        <v>86</v>
      </c>
      <c r="AV2164" s="12" t="s">
        <v>86</v>
      </c>
      <c r="AW2164" s="12" t="s">
        <v>32</v>
      </c>
      <c r="AX2164" s="12" t="s">
        <v>76</v>
      </c>
      <c r="AY2164" s="156" t="s">
        <v>350</v>
      </c>
    </row>
    <row r="2165" spans="2:65" s="12" customFormat="1" ht="10.199999999999999">
      <c r="B2165" s="155"/>
      <c r="D2165" s="151" t="s">
        <v>361</v>
      </c>
      <c r="E2165" s="156" t="s">
        <v>1</v>
      </c>
      <c r="F2165" s="157" t="s">
        <v>3597</v>
      </c>
      <c r="H2165" s="158">
        <v>4</v>
      </c>
      <c r="I2165" s="159"/>
      <c r="L2165" s="155"/>
      <c r="M2165" s="160"/>
      <c r="T2165" s="161"/>
      <c r="AT2165" s="156" t="s">
        <v>361</v>
      </c>
      <c r="AU2165" s="156" t="s">
        <v>86</v>
      </c>
      <c r="AV2165" s="12" t="s">
        <v>86</v>
      </c>
      <c r="AW2165" s="12" t="s">
        <v>32</v>
      </c>
      <c r="AX2165" s="12" t="s">
        <v>76</v>
      </c>
      <c r="AY2165" s="156" t="s">
        <v>350</v>
      </c>
    </row>
    <row r="2166" spans="2:65" s="12" customFormat="1" ht="10.199999999999999">
      <c r="B2166" s="155"/>
      <c r="D2166" s="151" t="s">
        <v>361</v>
      </c>
      <c r="E2166" s="156" t="s">
        <v>1</v>
      </c>
      <c r="F2166" s="157" t="s">
        <v>3598</v>
      </c>
      <c r="H2166" s="158">
        <v>1</v>
      </c>
      <c r="I2166" s="159"/>
      <c r="L2166" s="155"/>
      <c r="M2166" s="160"/>
      <c r="T2166" s="161"/>
      <c r="AT2166" s="156" t="s">
        <v>361</v>
      </c>
      <c r="AU2166" s="156" t="s">
        <v>86</v>
      </c>
      <c r="AV2166" s="12" t="s">
        <v>86</v>
      </c>
      <c r="AW2166" s="12" t="s">
        <v>32</v>
      </c>
      <c r="AX2166" s="12" t="s">
        <v>76</v>
      </c>
      <c r="AY2166" s="156" t="s">
        <v>350</v>
      </c>
    </row>
    <row r="2167" spans="2:65" s="12" customFormat="1" ht="10.199999999999999">
      <c r="B2167" s="155"/>
      <c r="D2167" s="151" t="s">
        <v>361</v>
      </c>
      <c r="E2167" s="156" t="s">
        <v>1</v>
      </c>
      <c r="F2167" s="157" t="s">
        <v>3602</v>
      </c>
      <c r="H2167" s="158">
        <v>1</v>
      </c>
      <c r="I2167" s="159"/>
      <c r="L2167" s="155"/>
      <c r="M2167" s="160"/>
      <c r="T2167" s="161"/>
      <c r="AT2167" s="156" t="s">
        <v>361</v>
      </c>
      <c r="AU2167" s="156" t="s">
        <v>86</v>
      </c>
      <c r="AV2167" s="12" t="s">
        <v>86</v>
      </c>
      <c r="AW2167" s="12" t="s">
        <v>32</v>
      </c>
      <c r="AX2167" s="12" t="s">
        <v>76</v>
      </c>
      <c r="AY2167" s="156" t="s">
        <v>350</v>
      </c>
    </row>
    <row r="2168" spans="2:65" s="13" customFormat="1" ht="10.199999999999999">
      <c r="B2168" s="162"/>
      <c r="D2168" s="151" t="s">
        <v>361</v>
      </c>
      <c r="E2168" s="163" t="s">
        <v>1</v>
      </c>
      <c r="F2168" s="164" t="s">
        <v>364</v>
      </c>
      <c r="H2168" s="165">
        <v>17</v>
      </c>
      <c r="I2168" s="166"/>
      <c r="L2168" s="162"/>
      <c r="M2168" s="167"/>
      <c r="T2168" s="168"/>
      <c r="AT2168" s="163" t="s">
        <v>361</v>
      </c>
      <c r="AU2168" s="163" t="s">
        <v>86</v>
      </c>
      <c r="AV2168" s="13" t="s">
        <v>357</v>
      </c>
      <c r="AW2168" s="13" t="s">
        <v>32</v>
      </c>
      <c r="AX2168" s="13" t="s">
        <v>84</v>
      </c>
      <c r="AY2168" s="163" t="s">
        <v>350</v>
      </c>
    </row>
    <row r="2169" spans="2:65" s="1" customFormat="1" ht="24.15" customHeight="1">
      <c r="B2169" s="32"/>
      <c r="C2169" s="138" t="s">
        <v>3619</v>
      </c>
      <c r="D2169" s="138" t="s">
        <v>352</v>
      </c>
      <c r="E2169" s="139" t="s">
        <v>3620</v>
      </c>
      <c r="F2169" s="140" t="s">
        <v>3621</v>
      </c>
      <c r="G2169" s="141" t="s">
        <v>496</v>
      </c>
      <c r="H2169" s="142">
        <v>20</v>
      </c>
      <c r="I2169" s="143"/>
      <c r="J2169" s="144">
        <f>ROUND(I2169*H2169,2)</f>
        <v>0</v>
      </c>
      <c r="K2169" s="140" t="s">
        <v>356</v>
      </c>
      <c r="L2169" s="32"/>
      <c r="M2169" s="145" t="s">
        <v>1</v>
      </c>
      <c r="N2169" s="146" t="s">
        <v>41</v>
      </c>
      <c r="P2169" s="147">
        <f>O2169*H2169</f>
        <v>0</v>
      </c>
      <c r="Q2169" s="147">
        <v>0</v>
      </c>
      <c r="R2169" s="147">
        <f>Q2169*H2169</f>
        <v>0</v>
      </c>
      <c r="S2169" s="147">
        <v>0</v>
      </c>
      <c r="T2169" s="148">
        <f>S2169*H2169</f>
        <v>0</v>
      </c>
      <c r="AR2169" s="149" t="s">
        <v>530</v>
      </c>
      <c r="AT2169" s="149" t="s">
        <v>352</v>
      </c>
      <c r="AU2169" s="149" t="s">
        <v>86</v>
      </c>
      <c r="AY2169" s="17" t="s">
        <v>350</v>
      </c>
      <c r="BE2169" s="150">
        <f>IF(N2169="základní",J2169,0)</f>
        <v>0</v>
      </c>
      <c r="BF2169" s="150">
        <f>IF(N2169="snížená",J2169,0)</f>
        <v>0</v>
      </c>
      <c r="BG2169" s="150">
        <f>IF(N2169="zákl. přenesená",J2169,0)</f>
        <v>0</v>
      </c>
      <c r="BH2169" s="150">
        <f>IF(N2169="sníž. přenesená",J2169,0)</f>
        <v>0</v>
      </c>
      <c r="BI2169" s="150">
        <f>IF(N2169="nulová",J2169,0)</f>
        <v>0</v>
      </c>
      <c r="BJ2169" s="17" t="s">
        <v>84</v>
      </c>
      <c r="BK2169" s="150">
        <f>ROUND(I2169*H2169,2)</f>
        <v>0</v>
      </c>
      <c r="BL2169" s="17" t="s">
        <v>530</v>
      </c>
      <c r="BM2169" s="149" t="s">
        <v>3622</v>
      </c>
    </row>
    <row r="2170" spans="2:65" s="1" customFormat="1" ht="28.8">
      <c r="B2170" s="32"/>
      <c r="D2170" s="151" t="s">
        <v>359</v>
      </c>
      <c r="F2170" s="152" t="s">
        <v>3623</v>
      </c>
      <c r="I2170" s="153"/>
      <c r="L2170" s="32"/>
      <c r="M2170" s="154"/>
      <c r="T2170" s="56"/>
      <c r="AT2170" s="17" t="s">
        <v>359</v>
      </c>
      <c r="AU2170" s="17" t="s">
        <v>86</v>
      </c>
    </row>
    <row r="2171" spans="2:65" s="12" customFormat="1" ht="10.199999999999999">
      <c r="B2171" s="155"/>
      <c r="D2171" s="151" t="s">
        <v>361</v>
      </c>
      <c r="E2171" s="156" t="s">
        <v>1</v>
      </c>
      <c r="F2171" s="157" t="s">
        <v>3624</v>
      </c>
      <c r="H2171" s="158">
        <v>5</v>
      </c>
      <c r="I2171" s="159"/>
      <c r="L2171" s="155"/>
      <c r="M2171" s="160"/>
      <c r="T2171" s="161"/>
      <c r="AT2171" s="156" t="s">
        <v>361</v>
      </c>
      <c r="AU2171" s="156" t="s">
        <v>86</v>
      </c>
      <c r="AV2171" s="12" t="s">
        <v>86</v>
      </c>
      <c r="AW2171" s="12" t="s">
        <v>32</v>
      </c>
      <c r="AX2171" s="12" t="s">
        <v>76</v>
      </c>
      <c r="AY2171" s="156" t="s">
        <v>350</v>
      </c>
    </row>
    <row r="2172" spans="2:65" s="12" customFormat="1" ht="10.199999999999999">
      <c r="B2172" s="155"/>
      <c r="D2172" s="151" t="s">
        <v>361</v>
      </c>
      <c r="E2172" s="156" t="s">
        <v>1</v>
      </c>
      <c r="F2172" s="157" t="s">
        <v>3625</v>
      </c>
      <c r="H2172" s="158">
        <v>6</v>
      </c>
      <c r="I2172" s="159"/>
      <c r="L2172" s="155"/>
      <c r="M2172" s="160"/>
      <c r="T2172" s="161"/>
      <c r="AT2172" s="156" t="s">
        <v>361</v>
      </c>
      <c r="AU2172" s="156" t="s">
        <v>86</v>
      </c>
      <c r="AV2172" s="12" t="s">
        <v>86</v>
      </c>
      <c r="AW2172" s="12" t="s">
        <v>32</v>
      </c>
      <c r="AX2172" s="12" t="s">
        <v>76</v>
      </c>
      <c r="AY2172" s="156" t="s">
        <v>350</v>
      </c>
    </row>
    <row r="2173" spans="2:65" s="12" customFormat="1" ht="10.199999999999999">
      <c r="B2173" s="155"/>
      <c r="D2173" s="151" t="s">
        <v>361</v>
      </c>
      <c r="E2173" s="156" t="s">
        <v>1</v>
      </c>
      <c r="F2173" s="157" t="s">
        <v>3626</v>
      </c>
      <c r="H2173" s="158">
        <v>2</v>
      </c>
      <c r="I2173" s="159"/>
      <c r="L2173" s="155"/>
      <c r="M2173" s="160"/>
      <c r="T2173" s="161"/>
      <c r="AT2173" s="156" t="s">
        <v>361</v>
      </c>
      <c r="AU2173" s="156" t="s">
        <v>86</v>
      </c>
      <c r="AV2173" s="12" t="s">
        <v>86</v>
      </c>
      <c r="AW2173" s="12" t="s">
        <v>32</v>
      </c>
      <c r="AX2173" s="12" t="s">
        <v>76</v>
      </c>
      <c r="AY2173" s="156" t="s">
        <v>350</v>
      </c>
    </row>
    <row r="2174" spans="2:65" s="12" customFormat="1" ht="10.199999999999999">
      <c r="B2174" s="155"/>
      <c r="D2174" s="151" t="s">
        <v>361</v>
      </c>
      <c r="E2174" s="156" t="s">
        <v>1</v>
      </c>
      <c r="F2174" s="157" t="s">
        <v>3627</v>
      </c>
      <c r="H2174" s="158">
        <v>2</v>
      </c>
      <c r="I2174" s="159"/>
      <c r="L2174" s="155"/>
      <c r="M2174" s="160"/>
      <c r="T2174" s="161"/>
      <c r="AT2174" s="156" t="s">
        <v>361</v>
      </c>
      <c r="AU2174" s="156" t="s">
        <v>86</v>
      </c>
      <c r="AV2174" s="12" t="s">
        <v>86</v>
      </c>
      <c r="AW2174" s="12" t="s">
        <v>32</v>
      </c>
      <c r="AX2174" s="12" t="s">
        <v>76</v>
      </c>
      <c r="AY2174" s="156" t="s">
        <v>350</v>
      </c>
    </row>
    <row r="2175" spans="2:65" s="12" customFormat="1" ht="10.199999999999999">
      <c r="B2175" s="155"/>
      <c r="D2175" s="151" t="s">
        <v>361</v>
      </c>
      <c r="E2175" s="156" t="s">
        <v>1</v>
      </c>
      <c r="F2175" s="157" t="s">
        <v>3628</v>
      </c>
      <c r="H2175" s="158">
        <v>1</v>
      </c>
      <c r="I2175" s="159"/>
      <c r="L2175" s="155"/>
      <c r="M2175" s="160"/>
      <c r="T2175" s="161"/>
      <c r="AT2175" s="156" t="s">
        <v>361</v>
      </c>
      <c r="AU2175" s="156" t="s">
        <v>86</v>
      </c>
      <c r="AV2175" s="12" t="s">
        <v>86</v>
      </c>
      <c r="AW2175" s="12" t="s">
        <v>32</v>
      </c>
      <c r="AX2175" s="12" t="s">
        <v>76</v>
      </c>
      <c r="AY2175" s="156" t="s">
        <v>350</v>
      </c>
    </row>
    <row r="2176" spans="2:65" s="12" customFormat="1" ht="10.199999999999999">
      <c r="B2176" s="155"/>
      <c r="D2176" s="151" t="s">
        <v>361</v>
      </c>
      <c r="E2176" s="156" t="s">
        <v>1</v>
      </c>
      <c r="F2176" s="157" t="s">
        <v>3629</v>
      </c>
      <c r="H2176" s="158">
        <v>2</v>
      </c>
      <c r="I2176" s="159"/>
      <c r="L2176" s="155"/>
      <c r="M2176" s="160"/>
      <c r="T2176" s="161"/>
      <c r="AT2176" s="156" t="s">
        <v>361</v>
      </c>
      <c r="AU2176" s="156" t="s">
        <v>86</v>
      </c>
      <c r="AV2176" s="12" t="s">
        <v>86</v>
      </c>
      <c r="AW2176" s="12" t="s">
        <v>32</v>
      </c>
      <c r="AX2176" s="12" t="s">
        <v>76</v>
      </c>
      <c r="AY2176" s="156" t="s">
        <v>350</v>
      </c>
    </row>
    <row r="2177" spans="2:65" s="12" customFormat="1" ht="10.199999999999999">
      <c r="B2177" s="155"/>
      <c r="D2177" s="151" t="s">
        <v>361</v>
      </c>
      <c r="E2177" s="156" t="s">
        <v>1</v>
      </c>
      <c r="F2177" s="157" t="s">
        <v>3630</v>
      </c>
      <c r="H2177" s="158">
        <v>1</v>
      </c>
      <c r="I2177" s="159"/>
      <c r="L2177" s="155"/>
      <c r="M2177" s="160"/>
      <c r="T2177" s="161"/>
      <c r="AT2177" s="156" t="s">
        <v>361</v>
      </c>
      <c r="AU2177" s="156" t="s">
        <v>86</v>
      </c>
      <c r="AV2177" s="12" t="s">
        <v>86</v>
      </c>
      <c r="AW2177" s="12" t="s">
        <v>32</v>
      </c>
      <c r="AX2177" s="12" t="s">
        <v>76</v>
      </c>
      <c r="AY2177" s="156" t="s">
        <v>350</v>
      </c>
    </row>
    <row r="2178" spans="2:65" s="12" customFormat="1" ht="10.199999999999999">
      <c r="B2178" s="155"/>
      <c r="D2178" s="151" t="s">
        <v>361</v>
      </c>
      <c r="E2178" s="156" t="s">
        <v>1</v>
      </c>
      <c r="F2178" s="157" t="s">
        <v>3631</v>
      </c>
      <c r="H2178" s="158">
        <v>1</v>
      </c>
      <c r="I2178" s="159"/>
      <c r="L2178" s="155"/>
      <c r="M2178" s="160"/>
      <c r="T2178" s="161"/>
      <c r="AT2178" s="156" t="s">
        <v>361</v>
      </c>
      <c r="AU2178" s="156" t="s">
        <v>86</v>
      </c>
      <c r="AV2178" s="12" t="s">
        <v>86</v>
      </c>
      <c r="AW2178" s="12" t="s">
        <v>32</v>
      </c>
      <c r="AX2178" s="12" t="s">
        <v>76</v>
      </c>
      <c r="AY2178" s="156" t="s">
        <v>350</v>
      </c>
    </row>
    <row r="2179" spans="2:65" s="13" customFormat="1" ht="10.199999999999999">
      <c r="B2179" s="162"/>
      <c r="D2179" s="151" t="s">
        <v>361</v>
      </c>
      <c r="E2179" s="163" t="s">
        <v>1</v>
      </c>
      <c r="F2179" s="164" t="s">
        <v>364</v>
      </c>
      <c r="H2179" s="165">
        <v>20</v>
      </c>
      <c r="I2179" s="166"/>
      <c r="L2179" s="162"/>
      <c r="M2179" s="167"/>
      <c r="T2179" s="168"/>
      <c r="AT2179" s="163" t="s">
        <v>361</v>
      </c>
      <c r="AU2179" s="163" t="s">
        <v>86</v>
      </c>
      <c r="AV2179" s="13" t="s">
        <v>357</v>
      </c>
      <c r="AW2179" s="13" t="s">
        <v>32</v>
      </c>
      <c r="AX2179" s="13" t="s">
        <v>84</v>
      </c>
      <c r="AY2179" s="163" t="s">
        <v>350</v>
      </c>
    </row>
    <row r="2180" spans="2:65" s="1" customFormat="1" ht="24.15" customHeight="1">
      <c r="B2180" s="32"/>
      <c r="C2180" s="187" t="s">
        <v>3632</v>
      </c>
      <c r="D2180" s="187" t="s">
        <v>1347</v>
      </c>
      <c r="E2180" s="188" t="s">
        <v>3633</v>
      </c>
      <c r="F2180" s="189" t="s">
        <v>3634</v>
      </c>
      <c r="G2180" s="190" t="s">
        <v>496</v>
      </c>
      <c r="H2180" s="191">
        <v>1</v>
      </c>
      <c r="I2180" s="192"/>
      <c r="J2180" s="193">
        <f>ROUND(I2180*H2180,2)</f>
        <v>0</v>
      </c>
      <c r="K2180" s="189" t="s">
        <v>1</v>
      </c>
      <c r="L2180" s="194"/>
      <c r="M2180" s="195" t="s">
        <v>1</v>
      </c>
      <c r="N2180" s="196" t="s">
        <v>41</v>
      </c>
      <c r="P2180" s="147">
        <f>O2180*H2180</f>
        <v>0</v>
      </c>
      <c r="Q2180" s="147">
        <v>2.1999999999999999E-2</v>
      </c>
      <c r="R2180" s="147">
        <f>Q2180*H2180</f>
        <v>2.1999999999999999E-2</v>
      </c>
      <c r="S2180" s="147">
        <v>0</v>
      </c>
      <c r="T2180" s="148">
        <f>S2180*H2180</f>
        <v>0</v>
      </c>
      <c r="AR2180" s="149" t="s">
        <v>695</v>
      </c>
      <c r="AT2180" s="149" t="s">
        <v>1347</v>
      </c>
      <c r="AU2180" s="149" t="s">
        <v>86</v>
      </c>
      <c r="AY2180" s="17" t="s">
        <v>350</v>
      </c>
      <c r="BE2180" s="150">
        <f>IF(N2180="základní",J2180,0)</f>
        <v>0</v>
      </c>
      <c r="BF2180" s="150">
        <f>IF(N2180="snížená",J2180,0)</f>
        <v>0</v>
      </c>
      <c r="BG2180" s="150">
        <f>IF(N2180="zákl. přenesená",J2180,0)</f>
        <v>0</v>
      </c>
      <c r="BH2180" s="150">
        <f>IF(N2180="sníž. přenesená",J2180,0)</f>
        <v>0</v>
      </c>
      <c r="BI2180" s="150">
        <f>IF(N2180="nulová",J2180,0)</f>
        <v>0</v>
      </c>
      <c r="BJ2180" s="17" t="s">
        <v>84</v>
      </c>
      <c r="BK2180" s="150">
        <f>ROUND(I2180*H2180,2)</f>
        <v>0</v>
      </c>
      <c r="BL2180" s="17" t="s">
        <v>530</v>
      </c>
      <c r="BM2180" s="149" t="s">
        <v>3635</v>
      </c>
    </row>
    <row r="2181" spans="2:65" s="1" customFormat="1" ht="19.2">
      <c r="B2181" s="32"/>
      <c r="D2181" s="151" t="s">
        <v>359</v>
      </c>
      <c r="F2181" s="152" t="s">
        <v>3636</v>
      </c>
      <c r="I2181" s="153"/>
      <c r="L2181" s="32"/>
      <c r="M2181" s="154"/>
      <c r="T2181" s="56"/>
      <c r="AT2181" s="17" t="s">
        <v>359</v>
      </c>
      <c r="AU2181" s="17" t="s">
        <v>86</v>
      </c>
    </row>
    <row r="2182" spans="2:65" s="12" customFormat="1" ht="10.199999999999999">
      <c r="B2182" s="155"/>
      <c r="D2182" s="151" t="s">
        <v>361</v>
      </c>
      <c r="E2182" s="156" t="s">
        <v>1</v>
      </c>
      <c r="F2182" s="157" t="s">
        <v>3628</v>
      </c>
      <c r="H2182" s="158">
        <v>1</v>
      </c>
      <c r="I2182" s="159"/>
      <c r="L2182" s="155"/>
      <c r="M2182" s="160"/>
      <c r="T2182" s="161"/>
      <c r="AT2182" s="156" t="s">
        <v>361</v>
      </c>
      <c r="AU2182" s="156" t="s">
        <v>86</v>
      </c>
      <c r="AV2182" s="12" t="s">
        <v>86</v>
      </c>
      <c r="AW2182" s="12" t="s">
        <v>32</v>
      </c>
      <c r="AX2182" s="12" t="s">
        <v>84</v>
      </c>
      <c r="AY2182" s="156" t="s">
        <v>350</v>
      </c>
    </row>
    <row r="2183" spans="2:65" s="1" customFormat="1" ht="24.15" customHeight="1">
      <c r="B2183" s="32"/>
      <c r="C2183" s="187" t="s">
        <v>3637</v>
      </c>
      <c r="D2183" s="187" t="s">
        <v>1347</v>
      </c>
      <c r="E2183" s="188" t="s">
        <v>3638</v>
      </c>
      <c r="F2183" s="189" t="s">
        <v>3636</v>
      </c>
      <c r="G2183" s="190" t="s">
        <v>496</v>
      </c>
      <c r="H2183" s="191">
        <v>15</v>
      </c>
      <c r="I2183" s="192"/>
      <c r="J2183" s="193">
        <f>ROUND(I2183*H2183,2)</f>
        <v>0</v>
      </c>
      <c r="K2183" s="189" t="s">
        <v>356</v>
      </c>
      <c r="L2183" s="194"/>
      <c r="M2183" s="195" t="s">
        <v>1</v>
      </c>
      <c r="N2183" s="196" t="s">
        <v>41</v>
      </c>
      <c r="P2183" s="147">
        <f>O2183*H2183</f>
        <v>0</v>
      </c>
      <c r="Q2183" s="147">
        <v>2.1999999999999999E-2</v>
      </c>
      <c r="R2183" s="147">
        <f>Q2183*H2183</f>
        <v>0.32999999999999996</v>
      </c>
      <c r="S2183" s="147">
        <v>0</v>
      </c>
      <c r="T2183" s="148">
        <f>S2183*H2183</f>
        <v>0</v>
      </c>
      <c r="AR2183" s="149" t="s">
        <v>695</v>
      </c>
      <c r="AT2183" s="149" t="s">
        <v>1347</v>
      </c>
      <c r="AU2183" s="149" t="s">
        <v>86</v>
      </c>
      <c r="AY2183" s="17" t="s">
        <v>350</v>
      </c>
      <c r="BE2183" s="150">
        <f>IF(N2183="základní",J2183,0)</f>
        <v>0</v>
      </c>
      <c r="BF2183" s="150">
        <f>IF(N2183="snížená",J2183,0)</f>
        <v>0</v>
      </c>
      <c r="BG2183" s="150">
        <f>IF(N2183="zákl. přenesená",J2183,0)</f>
        <v>0</v>
      </c>
      <c r="BH2183" s="150">
        <f>IF(N2183="sníž. přenesená",J2183,0)</f>
        <v>0</v>
      </c>
      <c r="BI2183" s="150">
        <f>IF(N2183="nulová",J2183,0)</f>
        <v>0</v>
      </c>
      <c r="BJ2183" s="17" t="s">
        <v>84</v>
      </c>
      <c r="BK2183" s="150">
        <f>ROUND(I2183*H2183,2)</f>
        <v>0</v>
      </c>
      <c r="BL2183" s="17" t="s">
        <v>530</v>
      </c>
      <c r="BM2183" s="149" t="s">
        <v>3639</v>
      </c>
    </row>
    <row r="2184" spans="2:65" s="1" customFormat="1" ht="19.2">
      <c r="B2184" s="32"/>
      <c r="D2184" s="151" t="s">
        <v>359</v>
      </c>
      <c r="F2184" s="152" t="s">
        <v>3636</v>
      </c>
      <c r="I2184" s="153"/>
      <c r="L2184" s="32"/>
      <c r="M2184" s="154"/>
      <c r="T2184" s="56"/>
      <c r="AT2184" s="17" t="s">
        <v>359</v>
      </c>
      <c r="AU2184" s="17" t="s">
        <v>86</v>
      </c>
    </row>
    <row r="2185" spans="2:65" s="12" customFormat="1" ht="10.199999999999999">
      <c r="B2185" s="155"/>
      <c r="D2185" s="151" t="s">
        <v>361</v>
      </c>
      <c r="E2185" s="156" t="s">
        <v>1</v>
      </c>
      <c r="F2185" s="157" t="s">
        <v>3624</v>
      </c>
      <c r="H2185" s="158">
        <v>5</v>
      </c>
      <c r="I2185" s="159"/>
      <c r="L2185" s="155"/>
      <c r="M2185" s="160"/>
      <c r="T2185" s="161"/>
      <c r="AT2185" s="156" t="s">
        <v>361</v>
      </c>
      <c r="AU2185" s="156" t="s">
        <v>86</v>
      </c>
      <c r="AV2185" s="12" t="s">
        <v>86</v>
      </c>
      <c r="AW2185" s="12" t="s">
        <v>32</v>
      </c>
      <c r="AX2185" s="12" t="s">
        <v>76</v>
      </c>
      <c r="AY2185" s="156" t="s">
        <v>350</v>
      </c>
    </row>
    <row r="2186" spans="2:65" s="12" customFormat="1" ht="10.199999999999999">
      <c r="B2186" s="155"/>
      <c r="D2186" s="151" t="s">
        <v>361</v>
      </c>
      <c r="E2186" s="156" t="s">
        <v>1</v>
      </c>
      <c r="F2186" s="157" t="s">
        <v>3625</v>
      </c>
      <c r="H2186" s="158">
        <v>6</v>
      </c>
      <c r="I2186" s="159"/>
      <c r="L2186" s="155"/>
      <c r="M2186" s="160"/>
      <c r="T2186" s="161"/>
      <c r="AT2186" s="156" t="s">
        <v>361</v>
      </c>
      <c r="AU2186" s="156" t="s">
        <v>86</v>
      </c>
      <c r="AV2186" s="12" t="s">
        <v>86</v>
      </c>
      <c r="AW2186" s="12" t="s">
        <v>32</v>
      </c>
      <c r="AX2186" s="12" t="s">
        <v>76</v>
      </c>
      <c r="AY2186" s="156" t="s">
        <v>350</v>
      </c>
    </row>
    <row r="2187" spans="2:65" s="12" customFormat="1" ht="10.199999999999999">
      <c r="B2187" s="155"/>
      <c r="D2187" s="151" t="s">
        <v>361</v>
      </c>
      <c r="E2187" s="156" t="s">
        <v>1</v>
      </c>
      <c r="F2187" s="157" t="s">
        <v>3626</v>
      </c>
      <c r="H2187" s="158">
        <v>2</v>
      </c>
      <c r="I2187" s="159"/>
      <c r="L2187" s="155"/>
      <c r="M2187" s="160"/>
      <c r="T2187" s="161"/>
      <c r="AT2187" s="156" t="s">
        <v>361</v>
      </c>
      <c r="AU2187" s="156" t="s">
        <v>86</v>
      </c>
      <c r="AV2187" s="12" t="s">
        <v>86</v>
      </c>
      <c r="AW2187" s="12" t="s">
        <v>32</v>
      </c>
      <c r="AX2187" s="12" t="s">
        <v>76</v>
      </c>
      <c r="AY2187" s="156" t="s">
        <v>350</v>
      </c>
    </row>
    <row r="2188" spans="2:65" s="12" customFormat="1" ht="10.199999999999999">
      <c r="B2188" s="155"/>
      <c r="D2188" s="151" t="s">
        <v>361</v>
      </c>
      <c r="E2188" s="156" t="s">
        <v>1</v>
      </c>
      <c r="F2188" s="157" t="s">
        <v>3627</v>
      </c>
      <c r="H2188" s="158">
        <v>2</v>
      </c>
      <c r="I2188" s="159"/>
      <c r="L2188" s="155"/>
      <c r="M2188" s="160"/>
      <c r="T2188" s="161"/>
      <c r="AT2188" s="156" t="s">
        <v>361</v>
      </c>
      <c r="AU2188" s="156" t="s">
        <v>86</v>
      </c>
      <c r="AV2188" s="12" t="s">
        <v>86</v>
      </c>
      <c r="AW2188" s="12" t="s">
        <v>32</v>
      </c>
      <c r="AX2188" s="12" t="s">
        <v>76</v>
      </c>
      <c r="AY2188" s="156" t="s">
        <v>350</v>
      </c>
    </row>
    <row r="2189" spans="2:65" s="13" customFormat="1" ht="10.199999999999999">
      <c r="B2189" s="162"/>
      <c r="D2189" s="151" t="s">
        <v>361</v>
      </c>
      <c r="E2189" s="163" t="s">
        <v>1</v>
      </c>
      <c r="F2189" s="164" t="s">
        <v>364</v>
      </c>
      <c r="H2189" s="165">
        <v>15</v>
      </c>
      <c r="I2189" s="166"/>
      <c r="L2189" s="162"/>
      <c r="M2189" s="167"/>
      <c r="T2189" s="168"/>
      <c r="AT2189" s="163" t="s">
        <v>361</v>
      </c>
      <c r="AU2189" s="163" t="s">
        <v>86</v>
      </c>
      <c r="AV2189" s="13" t="s">
        <v>357</v>
      </c>
      <c r="AW2189" s="13" t="s">
        <v>32</v>
      </c>
      <c r="AX2189" s="13" t="s">
        <v>84</v>
      </c>
      <c r="AY2189" s="163" t="s">
        <v>350</v>
      </c>
    </row>
    <row r="2190" spans="2:65" s="1" customFormat="1" ht="24.15" customHeight="1">
      <c r="B2190" s="32"/>
      <c r="C2190" s="187" t="s">
        <v>3640</v>
      </c>
      <c r="D2190" s="187" t="s">
        <v>1347</v>
      </c>
      <c r="E2190" s="188" t="s">
        <v>3641</v>
      </c>
      <c r="F2190" s="189" t="s">
        <v>3642</v>
      </c>
      <c r="G2190" s="190" t="s">
        <v>496</v>
      </c>
      <c r="H2190" s="191">
        <v>3</v>
      </c>
      <c r="I2190" s="192"/>
      <c r="J2190" s="193">
        <f>ROUND(I2190*H2190,2)</f>
        <v>0</v>
      </c>
      <c r="K2190" s="189" t="s">
        <v>1</v>
      </c>
      <c r="L2190" s="194"/>
      <c r="M2190" s="195" t="s">
        <v>1</v>
      </c>
      <c r="N2190" s="196" t="s">
        <v>41</v>
      </c>
      <c r="P2190" s="147">
        <f>O2190*H2190</f>
        <v>0</v>
      </c>
      <c r="Q2190" s="147">
        <v>2.1999999999999999E-2</v>
      </c>
      <c r="R2190" s="147">
        <f>Q2190*H2190</f>
        <v>6.6000000000000003E-2</v>
      </c>
      <c r="S2190" s="147">
        <v>0</v>
      </c>
      <c r="T2190" s="148">
        <f>S2190*H2190</f>
        <v>0</v>
      </c>
      <c r="AR2190" s="149" t="s">
        <v>695</v>
      </c>
      <c r="AT2190" s="149" t="s">
        <v>1347</v>
      </c>
      <c r="AU2190" s="149" t="s">
        <v>86</v>
      </c>
      <c r="AY2190" s="17" t="s">
        <v>350</v>
      </c>
      <c r="BE2190" s="150">
        <f>IF(N2190="základní",J2190,0)</f>
        <v>0</v>
      </c>
      <c r="BF2190" s="150">
        <f>IF(N2190="snížená",J2190,0)</f>
        <v>0</v>
      </c>
      <c r="BG2190" s="150">
        <f>IF(N2190="zákl. přenesená",J2190,0)</f>
        <v>0</v>
      </c>
      <c r="BH2190" s="150">
        <f>IF(N2190="sníž. přenesená",J2190,0)</f>
        <v>0</v>
      </c>
      <c r="BI2190" s="150">
        <f>IF(N2190="nulová",J2190,0)</f>
        <v>0</v>
      </c>
      <c r="BJ2190" s="17" t="s">
        <v>84</v>
      </c>
      <c r="BK2190" s="150">
        <f>ROUND(I2190*H2190,2)</f>
        <v>0</v>
      </c>
      <c r="BL2190" s="17" t="s">
        <v>530</v>
      </c>
      <c r="BM2190" s="149" t="s">
        <v>3643</v>
      </c>
    </row>
    <row r="2191" spans="2:65" s="1" customFormat="1" ht="19.2">
      <c r="B2191" s="32"/>
      <c r="D2191" s="151" t="s">
        <v>359</v>
      </c>
      <c r="F2191" s="152" t="s">
        <v>3636</v>
      </c>
      <c r="I2191" s="153"/>
      <c r="L2191" s="32"/>
      <c r="M2191" s="154"/>
      <c r="T2191" s="56"/>
      <c r="AT2191" s="17" t="s">
        <v>359</v>
      </c>
      <c r="AU2191" s="17" t="s">
        <v>86</v>
      </c>
    </row>
    <row r="2192" spans="2:65" s="12" customFormat="1" ht="10.199999999999999">
      <c r="B2192" s="155"/>
      <c r="D2192" s="151" t="s">
        <v>361</v>
      </c>
      <c r="E2192" s="156" t="s">
        <v>1</v>
      </c>
      <c r="F2192" s="157" t="s">
        <v>3629</v>
      </c>
      <c r="H2192" s="158">
        <v>2</v>
      </c>
      <c r="I2192" s="159"/>
      <c r="L2192" s="155"/>
      <c r="M2192" s="160"/>
      <c r="T2192" s="161"/>
      <c r="AT2192" s="156" t="s">
        <v>361</v>
      </c>
      <c r="AU2192" s="156" t="s">
        <v>86</v>
      </c>
      <c r="AV2192" s="12" t="s">
        <v>86</v>
      </c>
      <c r="AW2192" s="12" t="s">
        <v>32</v>
      </c>
      <c r="AX2192" s="12" t="s">
        <v>76</v>
      </c>
      <c r="AY2192" s="156" t="s">
        <v>350</v>
      </c>
    </row>
    <row r="2193" spans="2:65" s="12" customFormat="1" ht="10.199999999999999">
      <c r="B2193" s="155"/>
      <c r="D2193" s="151" t="s">
        <v>361</v>
      </c>
      <c r="E2193" s="156" t="s">
        <v>1</v>
      </c>
      <c r="F2193" s="157" t="s">
        <v>3630</v>
      </c>
      <c r="H2193" s="158">
        <v>1</v>
      </c>
      <c r="I2193" s="159"/>
      <c r="L2193" s="155"/>
      <c r="M2193" s="160"/>
      <c r="T2193" s="161"/>
      <c r="AT2193" s="156" t="s">
        <v>361</v>
      </c>
      <c r="AU2193" s="156" t="s">
        <v>86</v>
      </c>
      <c r="AV2193" s="12" t="s">
        <v>86</v>
      </c>
      <c r="AW2193" s="12" t="s">
        <v>32</v>
      </c>
      <c r="AX2193" s="12" t="s">
        <v>76</v>
      </c>
      <c r="AY2193" s="156" t="s">
        <v>350</v>
      </c>
    </row>
    <row r="2194" spans="2:65" s="13" customFormat="1" ht="10.199999999999999">
      <c r="B2194" s="162"/>
      <c r="D2194" s="151" t="s">
        <v>361</v>
      </c>
      <c r="E2194" s="163" t="s">
        <v>1</v>
      </c>
      <c r="F2194" s="164" t="s">
        <v>364</v>
      </c>
      <c r="H2194" s="165">
        <v>3</v>
      </c>
      <c r="I2194" s="166"/>
      <c r="L2194" s="162"/>
      <c r="M2194" s="167"/>
      <c r="T2194" s="168"/>
      <c r="AT2194" s="163" t="s">
        <v>361</v>
      </c>
      <c r="AU2194" s="163" t="s">
        <v>86</v>
      </c>
      <c r="AV2194" s="13" t="s">
        <v>357</v>
      </c>
      <c r="AW2194" s="13" t="s">
        <v>32</v>
      </c>
      <c r="AX2194" s="13" t="s">
        <v>84</v>
      </c>
      <c r="AY2194" s="163" t="s">
        <v>350</v>
      </c>
    </row>
    <row r="2195" spans="2:65" s="1" customFormat="1" ht="24.15" customHeight="1">
      <c r="B2195" s="32"/>
      <c r="C2195" s="187" t="s">
        <v>3644</v>
      </c>
      <c r="D2195" s="187" t="s">
        <v>1347</v>
      </c>
      <c r="E2195" s="188" t="s">
        <v>3645</v>
      </c>
      <c r="F2195" s="189" t="s">
        <v>3646</v>
      </c>
      <c r="G2195" s="190" t="s">
        <v>496</v>
      </c>
      <c r="H2195" s="191">
        <v>1</v>
      </c>
      <c r="I2195" s="192"/>
      <c r="J2195" s="193">
        <f>ROUND(I2195*H2195,2)</f>
        <v>0</v>
      </c>
      <c r="K2195" s="189" t="s">
        <v>1</v>
      </c>
      <c r="L2195" s="194"/>
      <c r="M2195" s="195" t="s">
        <v>1</v>
      </c>
      <c r="N2195" s="196" t="s">
        <v>41</v>
      </c>
      <c r="P2195" s="147">
        <f>O2195*H2195</f>
        <v>0</v>
      </c>
      <c r="Q2195" s="147">
        <v>2.1999999999999999E-2</v>
      </c>
      <c r="R2195" s="147">
        <f>Q2195*H2195</f>
        <v>2.1999999999999999E-2</v>
      </c>
      <c r="S2195" s="147">
        <v>0</v>
      </c>
      <c r="T2195" s="148">
        <f>S2195*H2195</f>
        <v>0</v>
      </c>
      <c r="AR2195" s="149" t="s">
        <v>695</v>
      </c>
      <c r="AT2195" s="149" t="s">
        <v>1347</v>
      </c>
      <c r="AU2195" s="149" t="s">
        <v>86</v>
      </c>
      <c r="AY2195" s="17" t="s">
        <v>350</v>
      </c>
      <c r="BE2195" s="150">
        <f>IF(N2195="základní",J2195,0)</f>
        <v>0</v>
      </c>
      <c r="BF2195" s="150">
        <f>IF(N2195="snížená",J2195,0)</f>
        <v>0</v>
      </c>
      <c r="BG2195" s="150">
        <f>IF(N2195="zákl. přenesená",J2195,0)</f>
        <v>0</v>
      </c>
      <c r="BH2195" s="150">
        <f>IF(N2195="sníž. přenesená",J2195,0)</f>
        <v>0</v>
      </c>
      <c r="BI2195" s="150">
        <f>IF(N2195="nulová",J2195,0)</f>
        <v>0</v>
      </c>
      <c r="BJ2195" s="17" t="s">
        <v>84</v>
      </c>
      <c r="BK2195" s="150">
        <f>ROUND(I2195*H2195,2)</f>
        <v>0</v>
      </c>
      <c r="BL2195" s="17" t="s">
        <v>530</v>
      </c>
      <c r="BM2195" s="149" t="s">
        <v>3647</v>
      </c>
    </row>
    <row r="2196" spans="2:65" s="1" customFormat="1" ht="19.2">
      <c r="B2196" s="32"/>
      <c r="D2196" s="151" t="s">
        <v>359</v>
      </c>
      <c r="F2196" s="152" t="s">
        <v>3636</v>
      </c>
      <c r="I2196" s="153"/>
      <c r="L2196" s="32"/>
      <c r="M2196" s="154"/>
      <c r="T2196" s="56"/>
      <c r="AT2196" s="17" t="s">
        <v>359</v>
      </c>
      <c r="AU2196" s="17" t="s">
        <v>86</v>
      </c>
    </row>
    <row r="2197" spans="2:65" s="12" customFormat="1" ht="10.199999999999999">
      <c r="B2197" s="155"/>
      <c r="D2197" s="151" t="s">
        <v>361</v>
      </c>
      <c r="E2197" s="156" t="s">
        <v>1</v>
      </c>
      <c r="F2197" s="157" t="s">
        <v>3631</v>
      </c>
      <c r="H2197" s="158">
        <v>1</v>
      </c>
      <c r="I2197" s="159"/>
      <c r="L2197" s="155"/>
      <c r="M2197" s="160"/>
      <c r="T2197" s="161"/>
      <c r="AT2197" s="156" t="s">
        <v>361</v>
      </c>
      <c r="AU2197" s="156" t="s">
        <v>86</v>
      </c>
      <c r="AV2197" s="12" t="s">
        <v>86</v>
      </c>
      <c r="AW2197" s="12" t="s">
        <v>32</v>
      </c>
      <c r="AX2197" s="12" t="s">
        <v>84</v>
      </c>
      <c r="AY2197" s="156" t="s">
        <v>350</v>
      </c>
    </row>
    <row r="2198" spans="2:65" s="1" customFormat="1" ht="24.15" customHeight="1">
      <c r="B2198" s="32"/>
      <c r="C2198" s="138" t="s">
        <v>3648</v>
      </c>
      <c r="D2198" s="138" t="s">
        <v>352</v>
      </c>
      <c r="E2198" s="139" t="s">
        <v>3649</v>
      </c>
      <c r="F2198" s="140" t="s">
        <v>3650</v>
      </c>
      <c r="G2198" s="141" t="s">
        <v>496</v>
      </c>
      <c r="H2198" s="142">
        <v>3</v>
      </c>
      <c r="I2198" s="143"/>
      <c r="J2198" s="144">
        <f>ROUND(I2198*H2198,2)</f>
        <v>0</v>
      </c>
      <c r="K2198" s="140" t="s">
        <v>356</v>
      </c>
      <c r="L2198" s="32"/>
      <c r="M2198" s="145" t="s">
        <v>1</v>
      </c>
      <c r="N2198" s="146" t="s">
        <v>41</v>
      </c>
      <c r="P2198" s="147">
        <f>O2198*H2198</f>
        <v>0</v>
      </c>
      <c r="Q2198" s="147">
        <v>0</v>
      </c>
      <c r="R2198" s="147">
        <f>Q2198*H2198</f>
        <v>0</v>
      </c>
      <c r="S2198" s="147">
        <v>0</v>
      </c>
      <c r="T2198" s="148">
        <f>S2198*H2198</f>
        <v>0</v>
      </c>
      <c r="AR2198" s="149" t="s">
        <v>530</v>
      </c>
      <c r="AT2198" s="149" t="s">
        <v>352</v>
      </c>
      <c r="AU2198" s="149" t="s">
        <v>86</v>
      </c>
      <c r="AY2198" s="17" t="s">
        <v>350</v>
      </c>
      <c r="BE2198" s="150">
        <f>IF(N2198="základní",J2198,0)</f>
        <v>0</v>
      </c>
      <c r="BF2198" s="150">
        <f>IF(N2198="snížená",J2198,0)</f>
        <v>0</v>
      </c>
      <c r="BG2198" s="150">
        <f>IF(N2198="zákl. přenesená",J2198,0)</f>
        <v>0</v>
      </c>
      <c r="BH2198" s="150">
        <f>IF(N2198="sníž. přenesená",J2198,0)</f>
        <v>0</v>
      </c>
      <c r="BI2198" s="150">
        <f>IF(N2198="nulová",J2198,0)</f>
        <v>0</v>
      </c>
      <c r="BJ2198" s="17" t="s">
        <v>84</v>
      </c>
      <c r="BK2198" s="150">
        <f>ROUND(I2198*H2198,2)</f>
        <v>0</v>
      </c>
      <c r="BL2198" s="17" t="s">
        <v>530</v>
      </c>
      <c r="BM2198" s="149" t="s">
        <v>3651</v>
      </c>
    </row>
    <row r="2199" spans="2:65" s="1" customFormat="1" ht="28.8">
      <c r="B2199" s="32"/>
      <c r="D2199" s="151" t="s">
        <v>359</v>
      </c>
      <c r="F2199" s="152" t="s">
        <v>3652</v>
      </c>
      <c r="I2199" s="153"/>
      <c r="L2199" s="32"/>
      <c r="M2199" s="154"/>
      <c r="T2199" s="56"/>
      <c r="AT2199" s="17" t="s">
        <v>359</v>
      </c>
      <c r="AU2199" s="17" t="s">
        <v>86</v>
      </c>
    </row>
    <row r="2200" spans="2:65" s="12" customFormat="1" ht="10.199999999999999">
      <c r="B2200" s="155"/>
      <c r="D2200" s="151" t="s">
        <v>361</v>
      </c>
      <c r="E2200" s="156" t="s">
        <v>1</v>
      </c>
      <c r="F2200" s="157" t="s">
        <v>3598</v>
      </c>
      <c r="H2200" s="158">
        <v>1</v>
      </c>
      <c r="I2200" s="159"/>
      <c r="L2200" s="155"/>
      <c r="M2200" s="160"/>
      <c r="T2200" s="161"/>
      <c r="AT2200" s="156" t="s">
        <v>361</v>
      </c>
      <c r="AU2200" s="156" t="s">
        <v>86</v>
      </c>
      <c r="AV2200" s="12" t="s">
        <v>86</v>
      </c>
      <c r="AW2200" s="12" t="s">
        <v>32</v>
      </c>
      <c r="AX2200" s="12" t="s">
        <v>76</v>
      </c>
      <c r="AY2200" s="156" t="s">
        <v>350</v>
      </c>
    </row>
    <row r="2201" spans="2:65" s="12" customFormat="1" ht="10.199999999999999">
      <c r="B2201" s="155"/>
      <c r="D2201" s="151" t="s">
        <v>361</v>
      </c>
      <c r="E2201" s="156" t="s">
        <v>1</v>
      </c>
      <c r="F2201" s="157" t="s">
        <v>3653</v>
      </c>
      <c r="H2201" s="158">
        <v>1</v>
      </c>
      <c r="I2201" s="159"/>
      <c r="L2201" s="155"/>
      <c r="M2201" s="160"/>
      <c r="T2201" s="161"/>
      <c r="AT2201" s="156" t="s">
        <v>361</v>
      </c>
      <c r="AU2201" s="156" t="s">
        <v>86</v>
      </c>
      <c r="AV2201" s="12" t="s">
        <v>86</v>
      </c>
      <c r="AW2201" s="12" t="s">
        <v>32</v>
      </c>
      <c r="AX2201" s="12" t="s">
        <v>76</v>
      </c>
      <c r="AY2201" s="156" t="s">
        <v>350</v>
      </c>
    </row>
    <row r="2202" spans="2:65" s="12" customFormat="1" ht="10.199999999999999">
      <c r="B2202" s="155"/>
      <c r="D2202" s="151" t="s">
        <v>361</v>
      </c>
      <c r="E2202" s="156" t="s">
        <v>1</v>
      </c>
      <c r="F2202" s="157" t="s">
        <v>3654</v>
      </c>
      <c r="H2202" s="158">
        <v>1</v>
      </c>
      <c r="I2202" s="159"/>
      <c r="L2202" s="155"/>
      <c r="M2202" s="160"/>
      <c r="T2202" s="161"/>
      <c r="AT2202" s="156" t="s">
        <v>361</v>
      </c>
      <c r="AU2202" s="156" t="s">
        <v>86</v>
      </c>
      <c r="AV2202" s="12" t="s">
        <v>86</v>
      </c>
      <c r="AW2202" s="12" t="s">
        <v>32</v>
      </c>
      <c r="AX2202" s="12" t="s">
        <v>76</v>
      </c>
      <c r="AY2202" s="156" t="s">
        <v>350</v>
      </c>
    </row>
    <row r="2203" spans="2:65" s="13" customFormat="1" ht="10.199999999999999">
      <c r="B2203" s="162"/>
      <c r="D2203" s="151" t="s">
        <v>361</v>
      </c>
      <c r="E2203" s="163" t="s">
        <v>1</v>
      </c>
      <c r="F2203" s="164" t="s">
        <v>364</v>
      </c>
      <c r="H2203" s="165">
        <v>3</v>
      </c>
      <c r="I2203" s="166"/>
      <c r="L2203" s="162"/>
      <c r="M2203" s="167"/>
      <c r="T2203" s="168"/>
      <c r="AT2203" s="163" t="s">
        <v>361</v>
      </c>
      <c r="AU2203" s="163" t="s">
        <v>86</v>
      </c>
      <c r="AV2203" s="13" t="s">
        <v>357</v>
      </c>
      <c r="AW2203" s="13" t="s">
        <v>32</v>
      </c>
      <c r="AX2203" s="13" t="s">
        <v>84</v>
      </c>
      <c r="AY2203" s="163" t="s">
        <v>350</v>
      </c>
    </row>
    <row r="2204" spans="2:65" s="1" customFormat="1" ht="33" customHeight="1">
      <c r="B2204" s="32"/>
      <c r="C2204" s="187" t="s">
        <v>3655</v>
      </c>
      <c r="D2204" s="187" t="s">
        <v>1347</v>
      </c>
      <c r="E2204" s="188" t="s">
        <v>3656</v>
      </c>
      <c r="F2204" s="189" t="s">
        <v>3657</v>
      </c>
      <c r="G2204" s="190" t="s">
        <v>496</v>
      </c>
      <c r="H2204" s="191">
        <v>3</v>
      </c>
      <c r="I2204" s="192"/>
      <c r="J2204" s="193">
        <f>ROUND(I2204*H2204,2)</f>
        <v>0</v>
      </c>
      <c r="K2204" s="189" t="s">
        <v>356</v>
      </c>
      <c r="L2204" s="194"/>
      <c r="M2204" s="195" t="s">
        <v>1</v>
      </c>
      <c r="N2204" s="196" t="s">
        <v>41</v>
      </c>
      <c r="P2204" s="147">
        <f>O2204*H2204</f>
        <v>0</v>
      </c>
      <c r="Q2204" s="147">
        <v>1.95E-2</v>
      </c>
      <c r="R2204" s="147">
        <f>Q2204*H2204</f>
        <v>5.8499999999999996E-2</v>
      </c>
      <c r="S2204" s="147">
        <v>0</v>
      </c>
      <c r="T2204" s="148">
        <f>S2204*H2204</f>
        <v>0</v>
      </c>
      <c r="AR2204" s="149" t="s">
        <v>695</v>
      </c>
      <c r="AT2204" s="149" t="s">
        <v>1347</v>
      </c>
      <c r="AU2204" s="149" t="s">
        <v>86</v>
      </c>
      <c r="AY2204" s="17" t="s">
        <v>350</v>
      </c>
      <c r="BE2204" s="150">
        <f>IF(N2204="základní",J2204,0)</f>
        <v>0</v>
      </c>
      <c r="BF2204" s="150">
        <f>IF(N2204="snížená",J2204,0)</f>
        <v>0</v>
      </c>
      <c r="BG2204" s="150">
        <f>IF(N2204="zákl. přenesená",J2204,0)</f>
        <v>0</v>
      </c>
      <c r="BH2204" s="150">
        <f>IF(N2204="sníž. přenesená",J2204,0)</f>
        <v>0</v>
      </c>
      <c r="BI2204" s="150">
        <f>IF(N2204="nulová",J2204,0)</f>
        <v>0</v>
      </c>
      <c r="BJ2204" s="17" t="s">
        <v>84</v>
      </c>
      <c r="BK2204" s="150">
        <f>ROUND(I2204*H2204,2)</f>
        <v>0</v>
      </c>
      <c r="BL2204" s="17" t="s">
        <v>530</v>
      </c>
      <c r="BM2204" s="149" t="s">
        <v>3658</v>
      </c>
    </row>
    <row r="2205" spans="2:65" s="1" customFormat="1" ht="19.2">
      <c r="B2205" s="32"/>
      <c r="D2205" s="151" t="s">
        <v>359</v>
      </c>
      <c r="F2205" s="152" t="s">
        <v>3657</v>
      </c>
      <c r="I2205" s="153"/>
      <c r="L2205" s="32"/>
      <c r="M2205" s="154"/>
      <c r="T2205" s="56"/>
      <c r="AT2205" s="17" t="s">
        <v>359</v>
      </c>
      <c r="AU2205" s="17" t="s">
        <v>86</v>
      </c>
    </row>
    <row r="2206" spans="2:65" s="12" customFormat="1" ht="10.199999999999999">
      <c r="B2206" s="155"/>
      <c r="D2206" s="151" t="s">
        <v>361</v>
      </c>
      <c r="E2206" s="156" t="s">
        <v>1</v>
      </c>
      <c r="F2206" s="157" t="s">
        <v>3598</v>
      </c>
      <c r="H2206" s="158">
        <v>1</v>
      </c>
      <c r="I2206" s="159"/>
      <c r="L2206" s="155"/>
      <c r="M2206" s="160"/>
      <c r="T2206" s="161"/>
      <c r="AT2206" s="156" t="s">
        <v>361</v>
      </c>
      <c r="AU2206" s="156" t="s">
        <v>86</v>
      </c>
      <c r="AV2206" s="12" t="s">
        <v>86</v>
      </c>
      <c r="AW2206" s="12" t="s">
        <v>32</v>
      </c>
      <c r="AX2206" s="12" t="s">
        <v>76</v>
      </c>
      <c r="AY2206" s="156" t="s">
        <v>350</v>
      </c>
    </row>
    <row r="2207" spans="2:65" s="12" customFormat="1" ht="10.199999999999999">
      <c r="B2207" s="155"/>
      <c r="D2207" s="151" t="s">
        <v>361</v>
      </c>
      <c r="E2207" s="156" t="s">
        <v>1</v>
      </c>
      <c r="F2207" s="157" t="s">
        <v>3653</v>
      </c>
      <c r="H2207" s="158">
        <v>1</v>
      </c>
      <c r="I2207" s="159"/>
      <c r="L2207" s="155"/>
      <c r="M2207" s="160"/>
      <c r="T2207" s="161"/>
      <c r="AT2207" s="156" t="s">
        <v>361</v>
      </c>
      <c r="AU2207" s="156" t="s">
        <v>86</v>
      </c>
      <c r="AV2207" s="12" t="s">
        <v>86</v>
      </c>
      <c r="AW2207" s="12" t="s">
        <v>32</v>
      </c>
      <c r="AX2207" s="12" t="s">
        <v>76</v>
      </c>
      <c r="AY2207" s="156" t="s">
        <v>350</v>
      </c>
    </row>
    <row r="2208" spans="2:65" s="12" customFormat="1" ht="10.199999999999999">
      <c r="B2208" s="155"/>
      <c r="D2208" s="151" t="s">
        <v>361</v>
      </c>
      <c r="E2208" s="156" t="s">
        <v>1</v>
      </c>
      <c r="F2208" s="157" t="s">
        <v>3654</v>
      </c>
      <c r="H2208" s="158">
        <v>1</v>
      </c>
      <c r="I2208" s="159"/>
      <c r="L2208" s="155"/>
      <c r="M2208" s="160"/>
      <c r="T2208" s="161"/>
      <c r="AT2208" s="156" t="s">
        <v>361</v>
      </c>
      <c r="AU2208" s="156" t="s">
        <v>86</v>
      </c>
      <c r="AV2208" s="12" t="s">
        <v>86</v>
      </c>
      <c r="AW2208" s="12" t="s">
        <v>32</v>
      </c>
      <c r="AX2208" s="12" t="s">
        <v>76</v>
      </c>
      <c r="AY2208" s="156" t="s">
        <v>350</v>
      </c>
    </row>
    <row r="2209" spans="2:65" s="13" customFormat="1" ht="10.199999999999999">
      <c r="B2209" s="162"/>
      <c r="D2209" s="151" t="s">
        <v>361</v>
      </c>
      <c r="E2209" s="163" t="s">
        <v>1</v>
      </c>
      <c r="F2209" s="164" t="s">
        <v>364</v>
      </c>
      <c r="H2209" s="165">
        <v>3</v>
      </c>
      <c r="I2209" s="166"/>
      <c r="L2209" s="162"/>
      <c r="M2209" s="167"/>
      <c r="T2209" s="168"/>
      <c r="AT2209" s="163" t="s">
        <v>361</v>
      </c>
      <c r="AU2209" s="163" t="s">
        <v>86</v>
      </c>
      <c r="AV2209" s="13" t="s">
        <v>357</v>
      </c>
      <c r="AW2209" s="13" t="s">
        <v>32</v>
      </c>
      <c r="AX2209" s="13" t="s">
        <v>84</v>
      </c>
      <c r="AY2209" s="163" t="s">
        <v>350</v>
      </c>
    </row>
    <row r="2210" spans="2:65" s="1" customFormat="1" ht="24.15" customHeight="1">
      <c r="B2210" s="32"/>
      <c r="C2210" s="138" t="s">
        <v>3659</v>
      </c>
      <c r="D2210" s="138" t="s">
        <v>352</v>
      </c>
      <c r="E2210" s="139" t="s">
        <v>3660</v>
      </c>
      <c r="F2210" s="140" t="s">
        <v>3661</v>
      </c>
      <c r="G2210" s="141" t="s">
        <v>496</v>
      </c>
      <c r="H2210" s="142">
        <v>17</v>
      </c>
      <c r="I2210" s="143"/>
      <c r="J2210" s="144">
        <f>ROUND(I2210*H2210,2)</f>
        <v>0</v>
      </c>
      <c r="K2210" s="140" t="s">
        <v>356</v>
      </c>
      <c r="L2210" s="32"/>
      <c r="M2210" s="145" t="s">
        <v>1</v>
      </c>
      <c r="N2210" s="146" t="s">
        <v>41</v>
      </c>
      <c r="P2210" s="147">
        <f>O2210*H2210</f>
        <v>0</v>
      </c>
      <c r="Q2210" s="147">
        <v>0</v>
      </c>
      <c r="R2210" s="147">
        <f>Q2210*H2210</f>
        <v>0</v>
      </c>
      <c r="S2210" s="147">
        <v>0</v>
      </c>
      <c r="T2210" s="148">
        <f>S2210*H2210</f>
        <v>0</v>
      </c>
      <c r="AR2210" s="149" t="s">
        <v>530</v>
      </c>
      <c r="AT2210" s="149" t="s">
        <v>352</v>
      </c>
      <c r="AU2210" s="149" t="s">
        <v>86</v>
      </c>
      <c r="AY2210" s="17" t="s">
        <v>350</v>
      </c>
      <c r="BE2210" s="150">
        <f>IF(N2210="základní",J2210,0)</f>
        <v>0</v>
      </c>
      <c r="BF2210" s="150">
        <f>IF(N2210="snížená",J2210,0)</f>
        <v>0</v>
      </c>
      <c r="BG2210" s="150">
        <f>IF(N2210="zákl. přenesená",J2210,0)</f>
        <v>0</v>
      </c>
      <c r="BH2210" s="150">
        <f>IF(N2210="sníž. přenesená",J2210,0)</f>
        <v>0</v>
      </c>
      <c r="BI2210" s="150">
        <f>IF(N2210="nulová",J2210,0)</f>
        <v>0</v>
      </c>
      <c r="BJ2210" s="17" t="s">
        <v>84</v>
      </c>
      <c r="BK2210" s="150">
        <f>ROUND(I2210*H2210,2)</f>
        <v>0</v>
      </c>
      <c r="BL2210" s="17" t="s">
        <v>530</v>
      </c>
      <c r="BM2210" s="149" t="s">
        <v>3662</v>
      </c>
    </row>
    <row r="2211" spans="2:65" s="1" customFormat="1" ht="28.8">
      <c r="B2211" s="32"/>
      <c r="D2211" s="151" t="s">
        <v>359</v>
      </c>
      <c r="F2211" s="152" t="s">
        <v>3663</v>
      </c>
      <c r="I2211" s="153"/>
      <c r="L2211" s="32"/>
      <c r="M2211" s="154"/>
      <c r="T2211" s="56"/>
      <c r="AT2211" s="17" t="s">
        <v>359</v>
      </c>
      <c r="AU2211" s="17" t="s">
        <v>86</v>
      </c>
    </row>
    <row r="2212" spans="2:65" s="12" customFormat="1" ht="10.199999999999999">
      <c r="B2212" s="155"/>
      <c r="D2212" s="151" t="s">
        <v>361</v>
      </c>
      <c r="E2212" s="156" t="s">
        <v>1</v>
      </c>
      <c r="F2212" s="157" t="s">
        <v>3664</v>
      </c>
      <c r="H2212" s="158">
        <v>2</v>
      </c>
      <c r="I2212" s="159"/>
      <c r="L2212" s="155"/>
      <c r="M2212" s="160"/>
      <c r="T2212" s="161"/>
      <c r="AT2212" s="156" t="s">
        <v>361</v>
      </c>
      <c r="AU2212" s="156" t="s">
        <v>86</v>
      </c>
      <c r="AV2212" s="12" t="s">
        <v>86</v>
      </c>
      <c r="AW2212" s="12" t="s">
        <v>32</v>
      </c>
      <c r="AX2212" s="12" t="s">
        <v>76</v>
      </c>
      <c r="AY2212" s="156" t="s">
        <v>350</v>
      </c>
    </row>
    <row r="2213" spans="2:65" s="12" customFormat="1" ht="10.199999999999999">
      <c r="B2213" s="155"/>
      <c r="D2213" s="151" t="s">
        <v>361</v>
      </c>
      <c r="E2213" s="156" t="s">
        <v>1</v>
      </c>
      <c r="F2213" s="157" t="s">
        <v>3665</v>
      </c>
      <c r="H2213" s="158">
        <v>1</v>
      </c>
      <c r="I2213" s="159"/>
      <c r="L2213" s="155"/>
      <c r="M2213" s="160"/>
      <c r="T2213" s="161"/>
      <c r="AT2213" s="156" t="s">
        <v>361</v>
      </c>
      <c r="AU2213" s="156" t="s">
        <v>86</v>
      </c>
      <c r="AV2213" s="12" t="s">
        <v>86</v>
      </c>
      <c r="AW2213" s="12" t="s">
        <v>32</v>
      </c>
      <c r="AX2213" s="12" t="s">
        <v>76</v>
      </c>
      <c r="AY2213" s="156" t="s">
        <v>350</v>
      </c>
    </row>
    <row r="2214" spans="2:65" s="12" customFormat="1" ht="10.199999999999999">
      <c r="B2214" s="155"/>
      <c r="D2214" s="151" t="s">
        <v>361</v>
      </c>
      <c r="E2214" s="156" t="s">
        <v>1</v>
      </c>
      <c r="F2214" s="157" t="s">
        <v>3666</v>
      </c>
      <c r="H2214" s="158">
        <v>1</v>
      </c>
      <c r="I2214" s="159"/>
      <c r="L2214" s="155"/>
      <c r="M2214" s="160"/>
      <c r="T2214" s="161"/>
      <c r="AT2214" s="156" t="s">
        <v>361</v>
      </c>
      <c r="AU2214" s="156" t="s">
        <v>86</v>
      </c>
      <c r="AV2214" s="12" t="s">
        <v>86</v>
      </c>
      <c r="AW2214" s="12" t="s">
        <v>32</v>
      </c>
      <c r="AX2214" s="12" t="s">
        <v>76</v>
      </c>
      <c r="AY2214" s="156" t="s">
        <v>350</v>
      </c>
    </row>
    <row r="2215" spans="2:65" s="12" customFormat="1" ht="10.199999999999999">
      <c r="B2215" s="155"/>
      <c r="D2215" s="151" t="s">
        <v>361</v>
      </c>
      <c r="E2215" s="156" t="s">
        <v>1</v>
      </c>
      <c r="F2215" s="157" t="s">
        <v>3667</v>
      </c>
      <c r="H2215" s="158">
        <v>1</v>
      </c>
      <c r="I2215" s="159"/>
      <c r="L2215" s="155"/>
      <c r="M2215" s="160"/>
      <c r="T2215" s="161"/>
      <c r="AT2215" s="156" t="s">
        <v>361</v>
      </c>
      <c r="AU2215" s="156" t="s">
        <v>86</v>
      </c>
      <c r="AV2215" s="12" t="s">
        <v>86</v>
      </c>
      <c r="AW2215" s="12" t="s">
        <v>32</v>
      </c>
      <c r="AX2215" s="12" t="s">
        <v>76</v>
      </c>
      <c r="AY2215" s="156" t="s">
        <v>350</v>
      </c>
    </row>
    <row r="2216" spans="2:65" s="12" customFormat="1" ht="10.199999999999999">
      <c r="B2216" s="155"/>
      <c r="D2216" s="151" t="s">
        <v>361</v>
      </c>
      <c r="E2216" s="156" t="s">
        <v>1</v>
      </c>
      <c r="F2216" s="157" t="s">
        <v>3668</v>
      </c>
      <c r="H2216" s="158">
        <v>2</v>
      </c>
      <c r="I2216" s="159"/>
      <c r="L2216" s="155"/>
      <c r="M2216" s="160"/>
      <c r="T2216" s="161"/>
      <c r="AT2216" s="156" t="s">
        <v>361</v>
      </c>
      <c r="AU2216" s="156" t="s">
        <v>86</v>
      </c>
      <c r="AV2216" s="12" t="s">
        <v>86</v>
      </c>
      <c r="AW2216" s="12" t="s">
        <v>32</v>
      </c>
      <c r="AX2216" s="12" t="s">
        <v>76</v>
      </c>
      <c r="AY2216" s="156" t="s">
        <v>350</v>
      </c>
    </row>
    <row r="2217" spans="2:65" s="12" customFormat="1" ht="10.199999999999999">
      <c r="B2217" s="155"/>
      <c r="D2217" s="151" t="s">
        <v>361</v>
      </c>
      <c r="E2217" s="156" t="s">
        <v>1</v>
      </c>
      <c r="F2217" s="157" t="s">
        <v>3669</v>
      </c>
      <c r="H2217" s="158">
        <v>1</v>
      </c>
      <c r="I2217" s="159"/>
      <c r="L2217" s="155"/>
      <c r="M2217" s="160"/>
      <c r="T2217" s="161"/>
      <c r="AT2217" s="156" t="s">
        <v>361</v>
      </c>
      <c r="AU2217" s="156" t="s">
        <v>86</v>
      </c>
      <c r="AV2217" s="12" t="s">
        <v>86</v>
      </c>
      <c r="AW2217" s="12" t="s">
        <v>32</v>
      </c>
      <c r="AX2217" s="12" t="s">
        <v>76</v>
      </c>
      <c r="AY2217" s="156" t="s">
        <v>350</v>
      </c>
    </row>
    <row r="2218" spans="2:65" s="12" customFormat="1" ht="10.199999999999999">
      <c r="B2218" s="155"/>
      <c r="D2218" s="151" t="s">
        <v>361</v>
      </c>
      <c r="E2218" s="156" t="s">
        <v>1</v>
      </c>
      <c r="F2218" s="157" t="s">
        <v>3670</v>
      </c>
      <c r="H2218" s="158">
        <v>2</v>
      </c>
      <c r="I2218" s="159"/>
      <c r="L2218" s="155"/>
      <c r="M2218" s="160"/>
      <c r="T2218" s="161"/>
      <c r="AT2218" s="156" t="s">
        <v>361</v>
      </c>
      <c r="AU2218" s="156" t="s">
        <v>86</v>
      </c>
      <c r="AV2218" s="12" t="s">
        <v>86</v>
      </c>
      <c r="AW2218" s="12" t="s">
        <v>32</v>
      </c>
      <c r="AX2218" s="12" t="s">
        <v>76</v>
      </c>
      <c r="AY2218" s="156" t="s">
        <v>350</v>
      </c>
    </row>
    <row r="2219" spans="2:65" s="12" customFormat="1" ht="10.199999999999999">
      <c r="B2219" s="155"/>
      <c r="D2219" s="151" t="s">
        <v>361</v>
      </c>
      <c r="E2219" s="156" t="s">
        <v>1</v>
      </c>
      <c r="F2219" s="157" t="s">
        <v>3671</v>
      </c>
      <c r="H2219" s="158">
        <v>1</v>
      </c>
      <c r="I2219" s="159"/>
      <c r="L2219" s="155"/>
      <c r="M2219" s="160"/>
      <c r="T2219" s="161"/>
      <c r="AT2219" s="156" t="s">
        <v>361</v>
      </c>
      <c r="AU2219" s="156" t="s">
        <v>86</v>
      </c>
      <c r="AV2219" s="12" t="s">
        <v>86</v>
      </c>
      <c r="AW2219" s="12" t="s">
        <v>32</v>
      </c>
      <c r="AX2219" s="12" t="s">
        <v>76</v>
      </c>
      <c r="AY2219" s="156" t="s">
        <v>350</v>
      </c>
    </row>
    <row r="2220" spans="2:65" s="12" customFormat="1" ht="10.199999999999999">
      <c r="B2220" s="155"/>
      <c r="D2220" s="151" t="s">
        <v>361</v>
      </c>
      <c r="E2220" s="156" t="s">
        <v>1</v>
      </c>
      <c r="F2220" s="157" t="s">
        <v>3672</v>
      </c>
      <c r="H2220" s="158">
        <v>1</v>
      </c>
      <c r="I2220" s="159"/>
      <c r="L2220" s="155"/>
      <c r="M2220" s="160"/>
      <c r="T2220" s="161"/>
      <c r="AT2220" s="156" t="s">
        <v>361</v>
      </c>
      <c r="AU2220" s="156" t="s">
        <v>86</v>
      </c>
      <c r="AV2220" s="12" t="s">
        <v>86</v>
      </c>
      <c r="AW2220" s="12" t="s">
        <v>32</v>
      </c>
      <c r="AX2220" s="12" t="s">
        <v>76</v>
      </c>
      <c r="AY2220" s="156" t="s">
        <v>350</v>
      </c>
    </row>
    <row r="2221" spans="2:65" s="12" customFormat="1" ht="10.199999999999999">
      <c r="B2221" s="155"/>
      <c r="D2221" s="151" t="s">
        <v>361</v>
      </c>
      <c r="E2221" s="156" t="s">
        <v>1</v>
      </c>
      <c r="F2221" s="157" t="s">
        <v>3673</v>
      </c>
      <c r="H2221" s="158">
        <v>1</v>
      </c>
      <c r="I2221" s="159"/>
      <c r="L2221" s="155"/>
      <c r="M2221" s="160"/>
      <c r="T2221" s="161"/>
      <c r="AT2221" s="156" t="s">
        <v>361</v>
      </c>
      <c r="AU2221" s="156" t="s">
        <v>86</v>
      </c>
      <c r="AV2221" s="12" t="s">
        <v>86</v>
      </c>
      <c r="AW2221" s="12" t="s">
        <v>32</v>
      </c>
      <c r="AX2221" s="12" t="s">
        <v>76</v>
      </c>
      <c r="AY2221" s="156" t="s">
        <v>350</v>
      </c>
    </row>
    <row r="2222" spans="2:65" s="12" customFormat="1" ht="10.199999999999999">
      <c r="B2222" s="155"/>
      <c r="D2222" s="151" t="s">
        <v>361</v>
      </c>
      <c r="E2222" s="156" t="s">
        <v>1</v>
      </c>
      <c r="F2222" s="157" t="s">
        <v>3674</v>
      </c>
      <c r="H2222" s="158">
        <v>1</v>
      </c>
      <c r="I2222" s="159"/>
      <c r="L2222" s="155"/>
      <c r="M2222" s="160"/>
      <c r="T2222" s="161"/>
      <c r="AT2222" s="156" t="s">
        <v>361</v>
      </c>
      <c r="AU2222" s="156" t="s">
        <v>86</v>
      </c>
      <c r="AV2222" s="12" t="s">
        <v>86</v>
      </c>
      <c r="AW2222" s="12" t="s">
        <v>32</v>
      </c>
      <c r="AX2222" s="12" t="s">
        <v>76</v>
      </c>
      <c r="AY2222" s="156" t="s">
        <v>350</v>
      </c>
    </row>
    <row r="2223" spans="2:65" s="12" customFormat="1" ht="10.199999999999999">
      <c r="B2223" s="155"/>
      <c r="D2223" s="151" t="s">
        <v>361</v>
      </c>
      <c r="E2223" s="156" t="s">
        <v>1</v>
      </c>
      <c r="F2223" s="157" t="s">
        <v>3675</v>
      </c>
      <c r="H2223" s="158">
        <v>1</v>
      </c>
      <c r="I2223" s="159"/>
      <c r="L2223" s="155"/>
      <c r="M2223" s="160"/>
      <c r="T2223" s="161"/>
      <c r="AT2223" s="156" t="s">
        <v>361</v>
      </c>
      <c r="AU2223" s="156" t="s">
        <v>86</v>
      </c>
      <c r="AV2223" s="12" t="s">
        <v>86</v>
      </c>
      <c r="AW2223" s="12" t="s">
        <v>32</v>
      </c>
      <c r="AX2223" s="12" t="s">
        <v>76</v>
      </c>
      <c r="AY2223" s="156" t="s">
        <v>350</v>
      </c>
    </row>
    <row r="2224" spans="2:65" s="12" customFormat="1" ht="10.199999999999999">
      <c r="B2224" s="155"/>
      <c r="D2224" s="151" t="s">
        <v>361</v>
      </c>
      <c r="E2224" s="156" t="s">
        <v>1</v>
      </c>
      <c r="F2224" s="157" t="s">
        <v>3676</v>
      </c>
      <c r="H2224" s="158">
        <v>1</v>
      </c>
      <c r="I2224" s="159"/>
      <c r="L2224" s="155"/>
      <c r="M2224" s="160"/>
      <c r="T2224" s="161"/>
      <c r="AT2224" s="156" t="s">
        <v>361</v>
      </c>
      <c r="AU2224" s="156" t="s">
        <v>86</v>
      </c>
      <c r="AV2224" s="12" t="s">
        <v>86</v>
      </c>
      <c r="AW2224" s="12" t="s">
        <v>32</v>
      </c>
      <c r="AX2224" s="12" t="s">
        <v>76</v>
      </c>
      <c r="AY2224" s="156" t="s">
        <v>350</v>
      </c>
    </row>
    <row r="2225" spans="2:65" s="12" customFormat="1" ht="10.199999999999999">
      <c r="B2225" s="155"/>
      <c r="D2225" s="151" t="s">
        <v>361</v>
      </c>
      <c r="E2225" s="156" t="s">
        <v>1</v>
      </c>
      <c r="F2225" s="157" t="s">
        <v>3677</v>
      </c>
      <c r="H2225" s="158">
        <v>1</v>
      </c>
      <c r="I2225" s="159"/>
      <c r="L2225" s="155"/>
      <c r="M2225" s="160"/>
      <c r="T2225" s="161"/>
      <c r="AT2225" s="156" t="s">
        <v>361</v>
      </c>
      <c r="AU2225" s="156" t="s">
        <v>86</v>
      </c>
      <c r="AV2225" s="12" t="s">
        <v>86</v>
      </c>
      <c r="AW2225" s="12" t="s">
        <v>32</v>
      </c>
      <c r="AX2225" s="12" t="s">
        <v>76</v>
      </c>
      <c r="AY2225" s="156" t="s">
        <v>350</v>
      </c>
    </row>
    <row r="2226" spans="2:65" s="13" customFormat="1" ht="10.199999999999999">
      <c r="B2226" s="162"/>
      <c r="D2226" s="151" t="s">
        <v>361</v>
      </c>
      <c r="E2226" s="163" t="s">
        <v>1</v>
      </c>
      <c r="F2226" s="164" t="s">
        <v>364</v>
      </c>
      <c r="H2226" s="165">
        <v>17</v>
      </c>
      <c r="I2226" s="166"/>
      <c r="L2226" s="162"/>
      <c r="M2226" s="167"/>
      <c r="T2226" s="168"/>
      <c r="AT2226" s="163" t="s">
        <v>361</v>
      </c>
      <c r="AU2226" s="163" t="s">
        <v>86</v>
      </c>
      <c r="AV2226" s="13" t="s">
        <v>357</v>
      </c>
      <c r="AW2226" s="13" t="s">
        <v>32</v>
      </c>
      <c r="AX2226" s="13" t="s">
        <v>84</v>
      </c>
      <c r="AY2226" s="163" t="s">
        <v>350</v>
      </c>
    </row>
    <row r="2227" spans="2:65" s="1" customFormat="1" ht="33" customHeight="1">
      <c r="B2227" s="32"/>
      <c r="C2227" s="187" t="s">
        <v>3678</v>
      </c>
      <c r="D2227" s="187" t="s">
        <v>1347</v>
      </c>
      <c r="E2227" s="188" t="s">
        <v>3679</v>
      </c>
      <c r="F2227" s="189" t="s">
        <v>3680</v>
      </c>
      <c r="G2227" s="190" t="s">
        <v>496</v>
      </c>
      <c r="H2227" s="191">
        <v>11</v>
      </c>
      <c r="I2227" s="192"/>
      <c r="J2227" s="193">
        <f>ROUND(I2227*H2227,2)</f>
        <v>0</v>
      </c>
      <c r="K2227" s="189" t="s">
        <v>356</v>
      </c>
      <c r="L2227" s="194"/>
      <c r="M2227" s="195" t="s">
        <v>1</v>
      </c>
      <c r="N2227" s="196" t="s">
        <v>41</v>
      </c>
      <c r="P2227" s="147">
        <f>O2227*H2227</f>
        <v>0</v>
      </c>
      <c r="Q2227" s="147">
        <v>2.0500000000000001E-2</v>
      </c>
      <c r="R2227" s="147">
        <f>Q2227*H2227</f>
        <v>0.22550000000000001</v>
      </c>
      <c r="S2227" s="147">
        <v>0</v>
      </c>
      <c r="T2227" s="148">
        <f>S2227*H2227</f>
        <v>0</v>
      </c>
      <c r="AR2227" s="149" t="s">
        <v>695</v>
      </c>
      <c r="AT2227" s="149" t="s">
        <v>1347</v>
      </c>
      <c r="AU2227" s="149" t="s">
        <v>86</v>
      </c>
      <c r="AY2227" s="17" t="s">
        <v>350</v>
      </c>
      <c r="BE2227" s="150">
        <f>IF(N2227="základní",J2227,0)</f>
        <v>0</v>
      </c>
      <c r="BF2227" s="150">
        <f>IF(N2227="snížená",J2227,0)</f>
        <v>0</v>
      </c>
      <c r="BG2227" s="150">
        <f>IF(N2227="zákl. přenesená",J2227,0)</f>
        <v>0</v>
      </c>
      <c r="BH2227" s="150">
        <f>IF(N2227="sníž. přenesená",J2227,0)</f>
        <v>0</v>
      </c>
      <c r="BI2227" s="150">
        <f>IF(N2227="nulová",J2227,0)</f>
        <v>0</v>
      </c>
      <c r="BJ2227" s="17" t="s">
        <v>84</v>
      </c>
      <c r="BK2227" s="150">
        <f>ROUND(I2227*H2227,2)</f>
        <v>0</v>
      </c>
      <c r="BL2227" s="17" t="s">
        <v>530</v>
      </c>
      <c r="BM2227" s="149" t="s">
        <v>3681</v>
      </c>
    </row>
    <row r="2228" spans="2:65" s="1" customFormat="1" ht="19.2">
      <c r="B2228" s="32"/>
      <c r="D2228" s="151" t="s">
        <v>359</v>
      </c>
      <c r="F2228" s="152" t="s">
        <v>3680</v>
      </c>
      <c r="I2228" s="153"/>
      <c r="L2228" s="32"/>
      <c r="M2228" s="154"/>
      <c r="T2228" s="56"/>
      <c r="AT2228" s="17" t="s">
        <v>359</v>
      </c>
      <c r="AU2228" s="17" t="s">
        <v>86</v>
      </c>
    </row>
    <row r="2229" spans="2:65" s="12" customFormat="1" ht="10.199999999999999">
      <c r="B2229" s="155"/>
      <c r="D2229" s="151" t="s">
        <v>361</v>
      </c>
      <c r="E2229" s="156" t="s">
        <v>1</v>
      </c>
      <c r="F2229" s="157" t="s">
        <v>3664</v>
      </c>
      <c r="H2229" s="158">
        <v>2</v>
      </c>
      <c r="I2229" s="159"/>
      <c r="L2229" s="155"/>
      <c r="M2229" s="160"/>
      <c r="T2229" s="161"/>
      <c r="AT2229" s="156" t="s">
        <v>361</v>
      </c>
      <c r="AU2229" s="156" t="s">
        <v>86</v>
      </c>
      <c r="AV2229" s="12" t="s">
        <v>86</v>
      </c>
      <c r="AW2229" s="12" t="s">
        <v>32</v>
      </c>
      <c r="AX2229" s="12" t="s">
        <v>76</v>
      </c>
      <c r="AY2229" s="156" t="s">
        <v>350</v>
      </c>
    </row>
    <row r="2230" spans="2:65" s="12" customFormat="1" ht="10.199999999999999">
      <c r="B2230" s="155"/>
      <c r="D2230" s="151" t="s">
        <v>361</v>
      </c>
      <c r="E2230" s="156" t="s">
        <v>1</v>
      </c>
      <c r="F2230" s="157" t="s">
        <v>3665</v>
      </c>
      <c r="H2230" s="158">
        <v>1</v>
      </c>
      <c r="I2230" s="159"/>
      <c r="L2230" s="155"/>
      <c r="M2230" s="160"/>
      <c r="T2230" s="161"/>
      <c r="AT2230" s="156" t="s">
        <v>361</v>
      </c>
      <c r="AU2230" s="156" t="s">
        <v>86</v>
      </c>
      <c r="AV2230" s="12" t="s">
        <v>86</v>
      </c>
      <c r="AW2230" s="12" t="s">
        <v>32</v>
      </c>
      <c r="AX2230" s="12" t="s">
        <v>76</v>
      </c>
      <c r="AY2230" s="156" t="s">
        <v>350</v>
      </c>
    </row>
    <row r="2231" spans="2:65" s="12" customFormat="1" ht="10.199999999999999">
      <c r="B2231" s="155"/>
      <c r="D2231" s="151" t="s">
        <v>361</v>
      </c>
      <c r="E2231" s="156" t="s">
        <v>1</v>
      </c>
      <c r="F2231" s="157" t="s">
        <v>3666</v>
      </c>
      <c r="H2231" s="158">
        <v>1</v>
      </c>
      <c r="I2231" s="159"/>
      <c r="L2231" s="155"/>
      <c r="M2231" s="160"/>
      <c r="T2231" s="161"/>
      <c r="AT2231" s="156" t="s">
        <v>361</v>
      </c>
      <c r="AU2231" s="156" t="s">
        <v>86</v>
      </c>
      <c r="AV2231" s="12" t="s">
        <v>86</v>
      </c>
      <c r="AW2231" s="12" t="s">
        <v>32</v>
      </c>
      <c r="AX2231" s="12" t="s">
        <v>76</v>
      </c>
      <c r="AY2231" s="156" t="s">
        <v>350</v>
      </c>
    </row>
    <row r="2232" spans="2:65" s="12" customFormat="1" ht="10.199999999999999">
      <c r="B2232" s="155"/>
      <c r="D2232" s="151" t="s">
        <v>361</v>
      </c>
      <c r="E2232" s="156" t="s">
        <v>1</v>
      </c>
      <c r="F2232" s="157" t="s">
        <v>3667</v>
      </c>
      <c r="H2232" s="158">
        <v>1</v>
      </c>
      <c r="I2232" s="159"/>
      <c r="L2232" s="155"/>
      <c r="M2232" s="160"/>
      <c r="T2232" s="161"/>
      <c r="AT2232" s="156" t="s">
        <v>361</v>
      </c>
      <c r="AU2232" s="156" t="s">
        <v>86</v>
      </c>
      <c r="AV2232" s="12" t="s">
        <v>86</v>
      </c>
      <c r="AW2232" s="12" t="s">
        <v>32</v>
      </c>
      <c r="AX2232" s="12" t="s">
        <v>76</v>
      </c>
      <c r="AY2232" s="156" t="s">
        <v>350</v>
      </c>
    </row>
    <row r="2233" spans="2:65" s="12" customFormat="1" ht="10.199999999999999">
      <c r="B2233" s="155"/>
      <c r="D2233" s="151" t="s">
        <v>361</v>
      </c>
      <c r="E2233" s="156" t="s">
        <v>1</v>
      </c>
      <c r="F2233" s="157" t="s">
        <v>3670</v>
      </c>
      <c r="H2233" s="158">
        <v>2</v>
      </c>
      <c r="I2233" s="159"/>
      <c r="L2233" s="155"/>
      <c r="M2233" s="160"/>
      <c r="T2233" s="161"/>
      <c r="AT2233" s="156" t="s">
        <v>361</v>
      </c>
      <c r="AU2233" s="156" t="s">
        <v>86</v>
      </c>
      <c r="AV2233" s="12" t="s">
        <v>86</v>
      </c>
      <c r="AW2233" s="12" t="s">
        <v>32</v>
      </c>
      <c r="AX2233" s="12" t="s">
        <v>76</v>
      </c>
      <c r="AY2233" s="156" t="s">
        <v>350</v>
      </c>
    </row>
    <row r="2234" spans="2:65" s="12" customFormat="1" ht="10.199999999999999">
      <c r="B2234" s="155"/>
      <c r="D2234" s="151" t="s">
        <v>361</v>
      </c>
      <c r="E2234" s="156" t="s">
        <v>1</v>
      </c>
      <c r="F2234" s="157" t="s">
        <v>3672</v>
      </c>
      <c r="H2234" s="158">
        <v>1</v>
      </c>
      <c r="I2234" s="159"/>
      <c r="L2234" s="155"/>
      <c r="M2234" s="160"/>
      <c r="T2234" s="161"/>
      <c r="AT2234" s="156" t="s">
        <v>361</v>
      </c>
      <c r="AU2234" s="156" t="s">
        <v>86</v>
      </c>
      <c r="AV2234" s="12" t="s">
        <v>86</v>
      </c>
      <c r="AW2234" s="12" t="s">
        <v>32</v>
      </c>
      <c r="AX2234" s="12" t="s">
        <v>76</v>
      </c>
      <c r="AY2234" s="156" t="s">
        <v>350</v>
      </c>
    </row>
    <row r="2235" spans="2:65" s="12" customFormat="1" ht="10.199999999999999">
      <c r="B2235" s="155"/>
      <c r="D2235" s="151" t="s">
        <v>361</v>
      </c>
      <c r="E2235" s="156" t="s">
        <v>1</v>
      </c>
      <c r="F2235" s="157" t="s">
        <v>3673</v>
      </c>
      <c r="H2235" s="158">
        <v>1</v>
      </c>
      <c r="I2235" s="159"/>
      <c r="L2235" s="155"/>
      <c r="M2235" s="160"/>
      <c r="T2235" s="161"/>
      <c r="AT2235" s="156" t="s">
        <v>361</v>
      </c>
      <c r="AU2235" s="156" t="s">
        <v>86</v>
      </c>
      <c r="AV2235" s="12" t="s">
        <v>86</v>
      </c>
      <c r="AW2235" s="12" t="s">
        <v>32</v>
      </c>
      <c r="AX2235" s="12" t="s">
        <v>76</v>
      </c>
      <c r="AY2235" s="156" t="s">
        <v>350</v>
      </c>
    </row>
    <row r="2236" spans="2:65" s="12" customFormat="1" ht="10.199999999999999">
      <c r="B2236" s="155"/>
      <c r="D2236" s="151" t="s">
        <v>361</v>
      </c>
      <c r="E2236" s="156" t="s">
        <v>1</v>
      </c>
      <c r="F2236" s="157" t="s">
        <v>3675</v>
      </c>
      <c r="H2236" s="158">
        <v>1</v>
      </c>
      <c r="I2236" s="159"/>
      <c r="L2236" s="155"/>
      <c r="M2236" s="160"/>
      <c r="T2236" s="161"/>
      <c r="AT2236" s="156" t="s">
        <v>361</v>
      </c>
      <c r="AU2236" s="156" t="s">
        <v>86</v>
      </c>
      <c r="AV2236" s="12" t="s">
        <v>86</v>
      </c>
      <c r="AW2236" s="12" t="s">
        <v>32</v>
      </c>
      <c r="AX2236" s="12" t="s">
        <v>76</v>
      </c>
      <c r="AY2236" s="156" t="s">
        <v>350</v>
      </c>
    </row>
    <row r="2237" spans="2:65" s="12" customFormat="1" ht="10.199999999999999">
      <c r="B2237" s="155"/>
      <c r="D2237" s="151" t="s">
        <v>361</v>
      </c>
      <c r="E2237" s="156" t="s">
        <v>1</v>
      </c>
      <c r="F2237" s="157" t="s">
        <v>3677</v>
      </c>
      <c r="H2237" s="158">
        <v>1</v>
      </c>
      <c r="I2237" s="159"/>
      <c r="L2237" s="155"/>
      <c r="M2237" s="160"/>
      <c r="T2237" s="161"/>
      <c r="AT2237" s="156" t="s">
        <v>361</v>
      </c>
      <c r="AU2237" s="156" t="s">
        <v>86</v>
      </c>
      <c r="AV2237" s="12" t="s">
        <v>86</v>
      </c>
      <c r="AW2237" s="12" t="s">
        <v>32</v>
      </c>
      <c r="AX2237" s="12" t="s">
        <v>76</v>
      </c>
      <c r="AY2237" s="156" t="s">
        <v>350</v>
      </c>
    </row>
    <row r="2238" spans="2:65" s="13" customFormat="1" ht="10.199999999999999">
      <c r="B2238" s="162"/>
      <c r="D2238" s="151" t="s">
        <v>361</v>
      </c>
      <c r="E2238" s="163" t="s">
        <v>1</v>
      </c>
      <c r="F2238" s="164" t="s">
        <v>364</v>
      </c>
      <c r="H2238" s="165">
        <v>11</v>
      </c>
      <c r="I2238" s="166"/>
      <c r="L2238" s="162"/>
      <c r="M2238" s="167"/>
      <c r="T2238" s="168"/>
      <c r="AT2238" s="163" t="s">
        <v>361</v>
      </c>
      <c r="AU2238" s="163" t="s">
        <v>86</v>
      </c>
      <c r="AV2238" s="13" t="s">
        <v>357</v>
      </c>
      <c r="AW2238" s="13" t="s">
        <v>32</v>
      </c>
      <c r="AX2238" s="13" t="s">
        <v>84</v>
      </c>
      <c r="AY2238" s="163" t="s">
        <v>350</v>
      </c>
    </row>
    <row r="2239" spans="2:65" s="1" customFormat="1" ht="33" customHeight="1">
      <c r="B2239" s="32"/>
      <c r="C2239" s="187" t="s">
        <v>3682</v>
      </c>
      <c r="D2239" s="187" t="s">
        <v>1347</v>
      </c>
      <c r="E2239" s="188" t="s">
        <v>3683</v>
      </c>
      <c r="F2239" s="189" t="s">
        <v>3684</v>
      </c>
      <c r="G2239" s="190" t="s">
        <v>496</v>
      </c>
      <c r="H2239" s="191">
        <v>2</v>
      </c>
      <c r="I2239" s="192"/>
      <c r="J2239" s="193">
        <f>ROUND(I2239*H2239,2)</f>
        <v>0</v>
      </c>
      <c r="K2239" s="189" t="s">
        <v>356</v>
      </c>
      <c r="L2239" s="194"/>
      <c r="M2239" s="195" t="s">
        <v>1</v>
      </c>
      <c r="N2239" s="196" t="s">
        <v>41</v>
      </c>
      <c r="P2239" s="147">
        <f>O2239*H2239</f>
        <v>0</v>
      </c>
      <c r="Q2239" s="147">
        <v>2.1499999999999998E-2</v>
      </c>
      <c r="R2239" s="147">
        <f>Q2239*H2239</f>
        <v>4.2999999999999997E-2</v>
      </c>
      <c r="S2239" s="147">
        <v>0</v>
      </c>
      <c r="T2239" s="148">
        <f>S2239*H2239</f>
        <v>0</v>
      </c>
      <c r="AR2239" s="149" t="s">
        <v>695</v>
      </c>
      <c r="AT2239" s="149" t="s">
        <v>1347</v>
      </c>
      <c r="AU2239" s="149" t="s">
        <v>86</v>
      </c>
      <c r="AY2239" s="17" t="s">
        <v>350</v>
      </c>
      <c r="BE2239" s="150">
        <f>IF(N2239="základní",J2239,0)</f>
        <v>0</v>
      </c>
      <c r="BF2239" s="150">
        <f>IF(N2239="snížená",J2239,0)</f>
        <v>0</v>
      </c>
      <c r="BG2239" s="150">
        <f>IF(N2239="zákl. přenesená",J2239,0)</f>
        <v>0</v>
      </c>
      <c r="BH2239" s="150">
        <f>IF(N2239="sníž. přenesená",J2239,0)</f>
        <v>0</v>
      </c>
      <c r="BI2239" s="150">
        <f>IF(N2239="nulová",J2239,0)</f>
        <v>0</v>
      </c>
      <c r="BJ2239" s="17" t="s">
        <v>84</v>
      </c>
      <c r="BK2239" s="150">
        <f>ROUND(I2239*H2239,2)</f>
        <v>0</v>
      </c>
      <c r="BL2239" s="17" t="s">
        <v>530</v>
      </c>
      <c r="BM2239" s="149" t="s">
        <v>3685</v>
      </c>
    </row>
    <row r="2240" spans="2:65" s="1" customFormat="1" ht="19.2">
      <c r="B2240" s="32"/>
      <c r="D2240" s="151" t="s">
        <v>359</v>
      </c>
      <c r="F2240" s="152" t="s">
        <v>3684</v>
      </c>
      <c r="I2240" s="153"/>
      <c r="L2240" s="32"/>
      <c r="M2240" s="154"/>
      <c r="T2240" s="56"/>
      <c r="AT2240" s="17" t="s">
        <v>359</v>
      </c>
      <c r="AU2240" s="17" t="s">
        <v>86</v>
      </c>
    </row>
    <row r="2241" spans="2:65" s="12" customFormat="1" ht="10.199999999999999">
      <c r="B2241" s="155"/>
      <c r="D2241" s="151" t="s">
        <v>361</v>
      </c>
      <c r="E2241" s="156" t="s">
        <v>1</v>
      </c>
      <c r="F2241" s="157" t="s">
        <v>3669</v>
      </c>
      <c r="H2241" s="158">
        <v>1</v>
      </c>
      <c r="I2241" s="159"/>
      <c r="L2241" s="155"/>
      <c r="M2241" s="160"/>
      <c r="T2241" s="161"/>
      <c r="AT2241" s="156" t="s">
        <v>361</v>
      </c>
      <c r="AU2241" s="156" t="s">
        <v>86</v>
      </c>
      <c r="AV2241" s="12" t="s">
        <v>86</v>
      </c>
      <c r="AW2241" s="12" t="s">
        <v>32</v>
      </c>
      <c r="AX2241" s="12" t="s">
        <v>76</v>
      </c>
      <c r="AY2241" s="156" t="s">
        <v>350</v>
      </c>
    </row>
    <row r="2242" spans="2:65" s="12" customFormat="1" ht="10.199999999999999">
      <c r="B2242" s="155"/>
      <c r="D2242" s="151" t="s">
        <v>361</v>
      </c>
      <c r="E2242" s="156" t="s">
        <v>1</v>
      </c>
      <c r="F2242" s="157" t="s">
        <v>3676</v>
      </c>
      <c r="H2242" s="158">
        <v>1</v>
      </c>
      <c r="I2242" s="159"/>
      <c r="L2242" s="155"/>
      <c r="M2242" s="160"/>
      <c r="T2242" s="161"/>
      <c r="AT2242" s="156" t="s">
        <v>361</v>
      </c>
      <c r="AU2242" s="156" t="s">
        <v>86</v>
      </c>
      <c r="AV2242" s="12" t="s">
        <v>86</v>
      </c>
      <c r="AW2242" s="12" t="s">
        <v>32</v>
      </c>
      <c r="AX2242" s="12" t="s">
        <v>76</v>
      </c>
      <c r="AY2242" s="156" t="s">
        <v>350</v>
      </c>
    </row>
    <row r="2243" spans="2:65" s="13" customFormat="1" ht="10.199999999999999">
      <c r="B2243" s="162"/>
      <c r="D2243" s="151" t="s">
        <v>361</v>
      </c>
      <c r="E2243" s="163" t="s">
        <v>1</v>
      </c>
      <c r="F2243" s="164" t="s">
        <v>364</v>
      </c>
      <c r="H2243" s="165">
        <v>2</v>
      </c>
      <c r="I2243" s="166"/>
      <c r="L2243" s="162"/>
      <c r="M2243" s="167"/>
      <c r="T2243" s="168"/>
      <c r="AT2243" s="163" t="s">
        <v>361</v>
      </c>
      <c r="AU2243" s="163" t="s">
        <v>86</v>
      </c>
      <c r="AV2243" s="13" t="s">
        <v>357</v>
      </c>
      <c r="AW2243" s="13" t="s">
        <v>32</v>
      </c>
      <c r="AX2243" s="13" t="s">
        <v>84</v>
      </c>
      <c r="AY2243" s="163" t="s">
        <v>350</v>
      </c>
    </row>
    <row r="2244" spans="2:65" s="1" customFormat="1" ht="33" customHeight="1">
      <c r="B2244" s="32"/>
      <c r="C2244" s="187" t="s">
        <v>3686</v>
      </c>
      <c r="D2244" s="187" t="s">
        <v>1347</v>
      </c>
      <c r="E2244" s="188" t="s">
        <v>3687</v>
      </c>
      <c r="F2244" s="189" t="s">
        <v>3688</v>
      </c>
      <c r="G2244" s="190" t="s">
        <v>496</v>
      </c>
      <c r="H2244" s="191">
        <v>4</v>
      </c>
      <c r="I2244" s="192"/>
      <c r="J2244" s="193">
        <f>ROUND(I2244*H2244,2)</f>
        <v>0</v>
      </c>
      <c r="K2244" s="189" t="s">
        <v>356</v>
      </c>
      <c r="L2244" s="194"/>
      <c r="M2244" s="195" t="s">
        <v>1</v>
      </c>
      <c r="N2244" s="196" t="s">
        <v>41</v>
      </c>
      <c r="P2244" s="147">
        <f>O2244*H2244</f>
        <v>0</v>
      </c>
      <c r="Q2244" s="147">
        <v>2.2499999999999999E-2</v>
      </c>
      <c r="R2244" s="147">
        <f>Q2244*H2244</f>
        <v>0.09</v>
      </c>
      <c r="S2244" s="147">
        <v>0</v>
      </c>
      <c r="T2244" s="148">
        <f>S2244*H2244</f>
        <v>0</v>
      </c>
      <c r="AR2244" s="149" t="s">
        <v>695</v>
      </c>
      <c r="AT2244" s="149" t="s">
        <v>1347</v>
      </c>
      <c r="AU2244" s="149" t="s">
        <v>86</v>
      </c>
      <c r="AY2244" s="17" t="s">
        <v>350</v>
      </c>
      <c r="BE2244" s="150">
        <f>IF(N2244="základní",J2244,0)</f>
        <v>0</v>
      </c>
      <c r="BF2244" s="150">
        <f>IF(N2244="snížená",J2244,0)</f>
        <v>0</v>
      </c>
      <c r="BG2244" s="150">
        <f>IF(N2244="zákl. přenesená",J2244,0)</f>
        <v>0</v>
      </c>
      <c r="BH2244" s="150">
        <f>IF(N2244="sníž. přenesená",J2244,0)</f>
        <v>0</v>
      </c>
      <c r="BI2244" s="150">
        <f>IF(N2244="nulová",J2244,0)</f>
        <v>0</v>
      </c>
      <c r="BJ2244" s="17" t="s">
        <v>84</v>
      </c>
      <c r="BK2244" s="150">
        <f>ROUND(I2244*H2244,2)</f>
        <v>0</v>
      </c>
      <c r="BL2244" s="17" t="s">
        <v>530</v>
      </c>
      <c r="BM2244" s="149" t="s">
        <v>3689</v>
      </c>
    </row>
    <row r="2245" spans="2:65" s="1" customFormat="1" ht="19.2">
      <c r="B2245" s="32"/>
      <c r="D2245" s="151" t="s">
        <v>359</v>
      </c>
      <c r="F2245" s="152" t="s">
        <v>3688</v>
      </c>
      <c r="I2245" s="153"/>
      <c r="L2245" s="32"/>
      <c r="M2245" s="154"/>
      <c r="T2245" s="56"/>
      <c r="AT2245" s="17" t="s">
        <v>359</v>
      </c>
      <c r="AU2245" s="17" t="s">
        <v>86</v>
      </c>
    </row>
    <row r="2246" spans="2:65" s="12" customFormat="1" ht="10.199999999999999">
      <c r="B2246" s="155"/>
      <c r="D2246" s="151" t="s">
        <v>361</v>
      </c>
      <c r="E2246" s="156" t="s">
        <v>1</v>
      </c>
      <c r="F2246" s="157" t="s">
        <v>3668</v>
      </c>
      <c r="H2246" s="158">
        <v>2</v>
      </c>
      <c r="I2246" s="159"/>
      <c r="L2246" s="155"/>
      <c r="M2246" s="160"/>
      <c r="T2246" s="161"/>
      <c r="AT2246" s="156" t="s">
        <v>361</v>
      </c>
      <c r="AU2246" s="156" t="s">
        <v>86</v>
      </c>
      <c r="AV2246" s="12" t="s">
        <v>86</v>
      </c>
      <c r="AW2246" s="12" t="s">
        <v>32</v>
      </c>
      <c r="AX2246" s="12" t="s">
        <v>76</v>
      </c>
      <c r="AY2246" s="156" t="s">
        <v>350</v>
      </c>
    </row>
    <row r="2247" spans="2:65" s="12" customFormat="1" ht="10.199999999999999">
      <c r="B2247" s="155"/>
      <c r="D2247" s="151" t="s">
        <v>361</v>
      </c>
      <c r="E2247" s="156" t="s">
        <v>1</v>
      </c>
      <c r="F2247" s="157" t="s">
        <v>3671</v>
      </c>
      <c r="H2247" s="158">
        <v>1</v>
      </c>
      <c r="I2247" s="159"/>
      <c r="L2247" s="155"/>
      <c r="M2247" s="160"/>
      <c r="T2247" s="161"/>
      <c r="AT2247" s="156" t="s">
        <v>361</v>
      </c>
      <c r="AU2247" s="156" t="s">
        <v>86</v>
      </c>
      <c r="AV2247" s="12" t="s">
        <v>86</v>
      </c>
      <c r="AW2247" s="12" t="s">
        <v>32</v>
      </c>
      <c r="AX2247" s="12" t="s">
        <v>76</v>
      </c>
      <c r="AY2247" s="156" t="s">
        <v>350</v>
      </c>
    </row>
    <row r="2248" spans="2:65" s="12" customFormat="1" ht="10.199999999999999">
      <c r="B2248" s="155"/>
      <c r="D2248" s="151" t="s">
        <v>361</v>
      </c>
      <c r="E2248" s="156" t="s">
        <v>1</v>
      </c>
      <c r="F2248" s="157" t="s">
        <v>3674</v>
      </c>
      <c r="H2248" s="158">
        <v>1</v>
      </c>
      <c r="I2248" s="159"/>
      <c r="L2248" s="155"/>
      <c r="M2248" s="160"/>
      <c r="T2248" s="161"/>
      <c r="AT2248" s="156" t="s">
        <v>361</v>
      </c>
      <c r="AU2248" s="156" t="s">
        <v>86</v>
      </c>
      <c r="AV2248" s="12" t="s">
        <v>86</v>
      </c>
      <c r="AW2248" s="12" t="s">
        <v>32</v>
      </c>
      <c r="AX2248" s="12" t="s">
        <v>76</v>
      </c>
      <c r="AY2248" s="156" t="s">
        <v>350</v>
      </c>
    </row>
    <row r="2249" spans="2:65" s="13" customFormat="1" ht="10.199999999999999">
      <c r="B2249" s="162"/>
      <c r="D2249" s="151" t="s">
        <v>361</v>
      </c>
      <c r="E2249" s="163" t="s">
        <v>1</v>
      </c>
      <c r="F2249" s="164" t="s">
        <v>364</v>
      </c>
      <c r="H2249" s="165">
        <v>4</v>
      </c>
      <c r="I2249" s="166"/>
      <c r="L2249" s="162"/>
      <c r="M2249" s="167"/>
      <c r="T2249" s="168"/>
      <c r="AT2249" s="163" t="s">
        <v>361</v>
      </c>
      <c r="AU2249" s="163" t="s">
        <v>86</v>
      </c>
      <c r="AV2249" s="13" t="s">
        <v>357</v>
      </c>
      <c r="AW2249" s="13" t="s">
        <v>32</v>
      </c>
      <c r="AX2249" s="13" t="s">
        <v>84</v>
      </c>
      <c r="AY2249" s="163" t="s">
        <v>350</v>
      </c>
    </row>
    <row r="2250" spans="2:65" s="1" customFormat="1" ht="24.15" customHeight="1">
      <c r="B2250" s="32"/>
      <c r="C2250" s="138" t="s">
        <v>3690</v>
      </c>
      <c r="D2250" s="138" t="s">
        <v>352</v>
      </c>
      <c r="E2250" s="139" t="s">
        <v>3691</v>
      </c>
      <c r="F2250" s="140" t="s">
        <v>3692</v>
      </c>
      <c r="G2250" s="141" t="s">
        <v>496</v>
      </c>
      <c r="H2250" s="142">
        <v>1</v>
      </c>
      <c r="I2250" s="143"/>
      <c r="J2250" s="144">
        <f>ROUND(I2250*H2250,2)</f>
        <v>0</v>
      </c>
      <c r="K2250" s="140" t="s">
        <v>356</v>
      </c>
      <c r="L2250" s="32"/>
      <c r="M2250" s="145" t="s">
        <v>1</v>
      </c>
      <c r="N2250" s="146" t="s">
        <v>41</v>
      </c>
      <c r="P2250" s="147">
        <f>O2250*H2250</f>
        <v>0</v>
      </c>
      <c r="Q2250" s="147">
        <v>0</v>
      </c>
      <c r="R2250" s="147">
        <f>Q2250*H2250</f>
        <v>0</v>
      </c>
      <c r="S2250" s="147">
        <v>0</v>
      </c>
      <c r="T2250" s="148">
        <f>S2250*H2250</f>
        <v>0</v>
      </c>
      <c r="AR2250" s="149" t="s">
        <v>530</v>
      </c>
      <c r="AT2250" s="149" t="s">
        <v>352</v>
      </c>
      <c r="AU2250" s="149" t="s">
        <v>86</v>
      </c>
      <c r="AY2250" s="17" t="s">
        <v>350</v>
      </c>
      <c r="BE2250" s="150">
        <f>IF(N2250="základní",J2250,0)</f>
        <v>0</v>
      </c>
      <c r="BF2250" s="150">
        <f>IF(N2250="snížená",J2250,0)</f>
        <v>0</v>
      </c>
      <c r="BG2250" s="150">
        <f>IF(N2250="zákl. přenesená",J2250,0)</f>
        <v>0</v>
      </c>
      <c r="BH2250" s="150">
        <f>IF(N2250="sníž. přenesená",J2250,0)</f>
        <v>0</v>
      </c>
      <c r="BI2250" s="150">
        <f>IF(N2250="nulová",J2250,0)</f>
        <v>0</v>
      </c>
      <c r="BJ2250" s="17" t="s">
        <v>84</v>
      </c>
      <c r="BK2250" s="150">
        <f>ROUND(I2250*H2250,2)</f>
        <v>0</v>
      </c>
      <c r="BL2250" s="17" t="s">
        <v>530</v>
      </c>
      <c r="BM2250" s="149" t="s">
        <v>3693</v>
      </c>
    </row>
    <row r="2251" spans="2:65" s="1" customFormat="1" ht="28.8">
      <c r="B2251" s="32"/>
      <c r="D2251" s="151" t="s">
        <v>359</v>
      </c>
      <c r="F2251" s="152" t="s">
        <v>3694</v>
      </c>
      <c r="I2251" s="153"/>
      <c r="L2251" s="32"/>
      <c r="M2251" s="154"/>
      <c r="T2251" s="56"/>
      <c r="AT2251" s="17" t="s">
        <v>359</v>
      </c>
      <c r="AU2251" s="17" t="s">
        <v>86</v>
      </c>
    </row>
    <row r="2252" spans="2:65" s="12" customFormat="1" ht="10.199999999999999">
      <c r="B2252" s="155"/>
      <c r="D2252" s="151" t="s">
        <v>361</v>
      </c>
      <c r="E2252" s="156" t="s">
        <v>1</v>
      </c>
      <c r="F2252" s="157" t="s">
        <v>3695</v>
      </c>
      <c r="H2252" s="158">
        <v>1</v>
      </c>
      <c r="I2252" s="159"/>
      <c r="L2252" s="155"/>
      <c r="M2252" s="160"/>
      <c r="T2252" s="161"/>
      <c r="AT2252" s="156" t="s">
        <v>361</v>
      </c>
      <c r="AU2252" s="156" t="s">
        <v>86</v>
      </c>
      <c r="AV2252" s="12" t="s">
        <v>86</v>
      </c>
      <c r="AW2252" s="12" t="s">
        <v>32</v>
      </c>
      <c r="AX2252" s="12" t="s">
        <v>84</v>
      </c>
      <c r="AY2252" s="156" t="s">
        <v>350</v>
      </c>
    </row>
    <row r="2253" spans="2:65" s="1" customFormat="1" ht="33" customHeight="1">
      <c r="B2253" s="32"/>
      <c r="C2253" s="187" t="s">
        <v>3696</v>
      </c>
      <c r="D2253" s="187" t="s">
        <v>1347</v>
      </c>
      <c r="E2253" s="188" t="s">
        <v>3697</v>
      </c>
      <c r="F2253" s="189" t="s">
        <v>3698</v>
      </c>
      <c r="G2253" s="190" t="s">
        <v>496</v>
      </c>
      <c r="H2253" s="191">
        <v>1</v>
      </c>
      <c r="I2253" s="192"/>
      <c r="J2253" s="193">
        <f>ROUND(I2253*H2253,2)</f>
        <v>0</v>
      </c>
      <c r="K2253" s="189" t="s">
        <v>1</v>
      </c>
      <c r="L2253" s="194"/>
      <c r="M2253" s="195" t="s">
        <v>1</v>
      </c>
      <c r="N2253" s="196" t="s">
        <v>41</v>
      </c>
      <c r="P2253" s="147">
        <f>O2253*H2253</f>
        <v>0</v>
      </c>
      <c r="Q2253" s="147">
        <v>4.4999999999999998E-2</v>
      </c>
      <c r="R2253" s="147">
        <f>Q2253*H2253</f>
        <v>4.4999999999999998E-2</v>
      </c>
      <c r="S2253" s="147">
        <v>0</v>
      </c>
      <c r="T2253" s="148">
        <f>S2253*H2253</f>
        <v>0</v>
      </c>
      <c r="AR2253" s="149" t="s">
        <v>695</v>
      </c>
      <c r="AT2253" s="149" t="s">
        <v>1347</v>
      </c>
      <c r="AU2253" s="149" t="s">
        <v>86</v>
      </c>
      <c r="AY2253" s="17" t="s">
        <v>350</v>
      </c>
      <c r="BE2253" s="150">
        <f>IF(N2253="základní",J2253,0)</f>
        <v>0</v>
      </c>
      <c r="BF2253" s="150">
        <f>IF(N2253="snížená",J2253,0)</f>
        <v>0</v>
      </c>
      <c r="BG2253" s="150">
        <f>IF(N2253="zákl. přenesená",J2253,0)</f>
        <v>0</v>
      </c>
      <c r="BH2253" s="150">
        <f>IF(N2253="sníž. přenesená",J2253,0)</f>
        <v>0</v>
      </c>
      <c r="BI2253" s="150">
        <f>IF(N2253="nulová",J2253,0)</f>
        <v>0</v>
      </c>
      <c r="BJ2253" s="17" t="s">
        <v>84</v>
      </c>
      <c r="BK2253" s="150">
        <f>ROUND(I2253*H2253,2)</f>
        <v>0</v>
      </c>
      <c r="BL2253" s="17" t="s">
        <v>530</v>
      </c>
      <c r="BM2253" s="149" t="s">
        <v>3699</v>
      </c>
    </row>
    <row r="2254" spans="2:65" s="1" customFormat="1" ht="19.2">
      <c r="B2254" s="32"/>
      <c r="D2254" s="151" t="s">
        <v>359</v>
      </c>
      <c r="F2254" s="152" t="s">
        <v>3700</v>
      </c>
      <c r="I2254" s="153"/>
      <c r="L2254" s="32"/>
      <c r="M2254" s="154"/>
      <c r="T2254" s="56"/>
      <c r="AT2254" s="17" t="s">
        <v>359</v>
      </c>
      <c r="AU2254" s="17" t="s">
        <v>86</v>
      </c>
    </row>
    <row r="2255" spans="2:65" s="12" customFormat="1" ht="10.199999999999999">
      <c r="B2255" s="155"/>
      <c r="D2255" s="151" t="s">
        <v>361</v>
      </c>
      <c r="E2255" s="156" t="s">
        <v>1</v>
      </c>
      <c r="F2255" s="157" t="s">
        <v>3695</v>
      </c>
      <c r="H2255" s="158">
        <v>1</v>
      </c>
      <c r="I2255" s="159"/>
      <c r="L2255" s="155"/>
      <c r="M2255" s="160"/>
      <c r="T2255" s="161"/>
      <c r="AT2255" s="156" t="s">
        <v>361</v>
      </c>
      <c r="AU2255" s="156" t="s">
        <v>86</v>
      </c>
      <c r="AV2255" s="12" t="s">
        <v>86</v>
      </c>
      <c r="AW2255" s="12" t="s">
        <v>32</v>
      </c>
      <c r="AX2255" s="12" t="s">
        <v>84</v>
      </c>
      <c r="AY2255" s="156" t="s">
        <v>350</v>
      </c>
    </row>
    <row r="2256" spans="2:65" s="1" customFormat="1" ht="33" customHeight="1">
      <c r="B2256" s="32"/>
      <c r="C2256" s="138" t="s">
        <v>3701</v>
      </c>
      <c r="D2256" s="138" t="s">
        <v>352</v>
      </c>
      <c r="E2256" s="139" t="s">
        <v>3702</v>
      </c>
      <c r="F2256" s="140" t="s">
        <v>3703</v>
      </c>
      <c r="G2256" s="141" t="s">
        <v>496</v>
      </c>
      <c r="H2256" s="142">
        <v>5</v>
      </c>
      <c r="I2256" s="143"/>
      <c r="J2256" s="144">
        <f>ROUND(I2256*H2256,2)</f>
        <v>0</v>
      </c>
      <c r="K2256" s="140" t="s">
        <v>356</v>
      </c>
      <c r="L2256" s="32"/>
      <c r="M2256" s="145" t="s">
        <v>1</v>
      </c>
      <c r="N2256" s="146" t="s">
        <v>41</v>
      </c>
      <c r="P2256" s="147">
        <f>O2256*H2256</f>
        <v>0</v>
      </c>
      <c r="Q2256" s="147">
        <v>0</v>
      </c>
      <c r="R2256" s="147">
        <f>Q2256*H2256</f>
        <v>0</v>
      </c>
      <c r="S2256" s="147">
        <v>0</v>
      </c>
      <c r="T2256" s="148">
        <f>S2256*H2256</f>
        <v>0</v>
      </c>
      <c r="AR2256" s="149" t="s">
        <v>530</v>
      </c>
      <c r="AT2256" s="149" t="s">
        <v>352</v>
      </c>
      <c r="AU2256" s="149" t="s">
        <v>86</v>
      </c>
      <c r="AY2256" s="17" t="s">
        <v>350</v>
      </c>
      <c r="BE2256" s="150">
        <f>IF(N2256="základní",J2256,0)</f>
        <v>0</v>
      </c>
      <c r="BF2256" s="150">
        <f>IF(N2256="snížená",J2256,0)</f>
        <v>0</v>
      </c>
      <c r="BG2256" s="150">
        <f>IF(N2256="zákl. přenesená",J2256,0)</f>
        <v>0</v>
      </c>
      <c r="BH2256" s="150">
        <f>IF(N2256="sníž. přenesená",J2256,0)</f>
        <v>0</v>
      </c>
      <c r="BI2256" s="150">
        <f>IF(N2256="nulová",J2256,0)</f>
        <v>0</v>
      </c>
      <c r="BJ2256" s="17" t="s">
        <v>84</v>
      </c>
      <c r="BK2256" s="150">
        <f>ROUND(I2256*H2256,2)</f>
        <v>0</v>
      </c>
      <c r="BL2256" s="17" t="s">
        <v>530</v>
      </c>
      <c r="BM2256" s="149" t="s">
        <v>3704</v>
      </c>
    </row>
    <row r="2257" spans="2:65" s="1" customFormat="1" ht="28.8">
      <c r="B2257" s="32"/>
      <c r="D2257" s="151" t="s">
        <v>359</v>
      </c>
      <c r="F2257" s="152" t="s">
        <v>3705</v>
      </c>
      <c r="I2257" s="153"/>
      <c r="L2257" s="32"/>
      <c r="M2257" s="154"/>
      <c r="T2257" s="56"/>
      <c r="AT2257" s="17" t="s">
        <v>359</v>
      </c>
      <c r="AU2257" s="17" t="s">
        <v>86</v>
      </c>
    </row>
    <row r="2258" spans="2:65" s="12" customFormat="1" ht="10.199999999999999">
      <c r="B2258" s="155"/>
      <c r="D2258" s="151" t="s">
        <v>361</v>
      </c>
      <c r="E2258" s="156" t="s">
        <v>1</v>
      </c>
      <c r="F2258" s="157" t="s">
        <v>3706</v>
      </c>
      <c r="H2258" s="158">
        <v>1</v>
      </c>
      <c r="I2258" s="159"/>
      <c r="L2258" s="155"/>
      <c r="M2258" s="160"/>
      <c r="T2258" s="161"/>
      <c r="AT2258" s="156" t="s">
        <v>361</v>
      </c>
      <c r="AU2258" s="156" t="s">
        <v>86</v>
      </c>
      <c r="AV2258" s="12" t="s">
        <v>86</v>
      </c>
      <c r="AW2258" s="12" t="s">
        <v>32</v>
      </c>
      <c r="AX2258" s="12" t="s">
        <v>76</v>
      </c>
      <c r="AY2258" s="156" t="s">
        <v>350</v>
      </c>
    </row>
    <row r="2259" spans="2:65" s="12" customFormat="1" ht="10.199999999999999">
      <c r="B2259" s="155"/>
      <c r="D2259" s="151" t="s">
        <v>361</v>
      </c>
      <c r="E2259" s="156" t="s">
        <v>1</v>
      </c>
      <c r="F2259" s="157" t="s">
        <v>3707</v>
      </c>
      <c r="H2259" s="158">
        <v>1</v>
      </c>
      <c r="I2259" s="159"/>
      <c r="L2259" s="155"/>
      <c r="M2259" s="160"/>
      <c r="T2259" s="161"/>
      <c r="AT2259" s="156" t="s">
        <v>361</v>
      </c>
      <c r="AU2259" s="156" t="s">
        <v>86</v>
      </c>
      <c r="AV2259" s="12" t="s">
        <v>86</v>
      </c>
      <c r="AW2259" s="12" t="s">
        <v>32</v>
      </c>
      <c r="AX2259" s="12" t="s">
        <v>76</v>
      </c>
      <c r="AY2259" s="156" t="s">
        <v>350</v>
      </c>
    </row>
    <row r="2260" spans="2:65" s="12" customFormat="1" ht="10.199999999999999">
      <c r="B2260" s="155"/>
      <c r="D2260" s="151" t="s">
        <v>361</v>
      </c>
      <c r="E2260" s="156" t="s">
        <v>1</v>
      </c>
      <c r="F2260" s="157" t="s">
        <v>3708</v>
      </c>
      <c r="H2260" s="158">
        <v>2</v>
      </c>
      <c r="I2260" s="159"/>
      <c r="L2260" s="155"/>
      <c r="M2260" s="160"/>
      <c r="T2260" s="161"/>
      <c r="AT2260" s="156" t="s">
        <v>361</v>
      </c>
      <c r="AU2260" s="156" t="s">
        <v>86</v>
      </c>
      <c r="AV2260" s="12" t="s">
        <v>86</v>
      </c>
      <c r="AW2260" s="12" t="s">
        <v>32</v>
      </c>
      <c r="AX2260" s="12" t="s">
        <v>76</v>
      </c>
      <c r="AY2260" s="156" t="s">
        <v>350</v>
      </c>
    </row>
    <row r="2261" spans="2:65" s="12" customFormat="1" ht="10.199999999999999">
      <c r="B2261" s="155"/>
      <c r="D2261" s="151" t="s">
        <v>361</v>
      </c>
      <c r="E2261" s="156" t="s">
        <v>1</v>
      </c>
      <c r="F2261" s="157" t="s">
        <v>3709</v>
      </c>
      <c r="H2261" s="158">
        <v>1</v>
      </c>
      <c r="I2261" s="159"/>
      <c r="L2261" s="155"/>
      <c r="M2261" s="160"/>
      <c r="T2261" s="161"/>
      <c r="AT2261" s="156" t="s">
        <v>361</v>
      </c>
      <c r="AU2261" s="156" t="s">
        <v>86</v>
      </c>
      <c r="AV2261" s="12" t="s">
        <v>86</v>
      </c>
      <c r="AW2261" s="12" t="s">
        <v>32</v>
      </c>
      <c r="AX2261" s="12" t="s">
        <v>76</v>
      </c>
      <c r="AY2261" s="156" t="s">
        <v>350</v>
      </c>
    </row>
    <row r="2262" spans="2:65" s="13" customFormat="1" ht="10.199999999999999">
      <c r="B2262" s="162"/>
      <c r="D2262" s="151" t="s">
        <v>361</v>
      </c>
      <c r="E2262" s="163" t="s">
        <v>1</v>
      </c>
      <c r="F2262" s="164" t="s">
        <v>364</v>
      </c>
      <c r="H2262" s="165">
        <v>5</v>
      </c>
      <c r="I2262" s="166"/>
      <c r="L2262" s="162"/>
      <c r="M2262" s="167"/>
      <c r="T2262" s="168"/>
      <c r="AT2262" s="163" t="s">
        <v>361</v>
      </c>
      <c r="AU2262" s="163" t="s">
        <v>86</v>
      </c>
      <c r="AV2262" s="13" t="s">
        <v>357</v>
      </c>
      <c r="AW2262" s="13" t="s">
        <v>32</v>
      </c>
      <c r="AX2262" s="13" t="s">
        <v>84</v>
      </c>
      <c r="AY2262" s="163" t="s">
        <v>350</v>
      </c>
    </row>
    <row r="2263" spans="2:65" s="1" customFormat="1" ht="24.15" customHeight="1">
      <c r="B2263" s="32"/>
      <c r="C2263" s="187" t="s">
        <v>3710</v>
      </c>
      <c r="D2263" s="187" t="s">
        <v>1347</v>
      </c>
      <c r="E2263" s="188" t="s">
        <v>3711</v>
      </c>
      <c r="F2263" s="189" t="s">
        <v>3712</v>
      </c>
      <c r="G2263" s="190" t="s">
        <v>496</v>
      </c>
      <c r="H2263" s="191">
        <v>1</v>
      </c>
      <c r="I2263" s="192"/>
      <c r="J2263" s="193">
        <f>ROUND(I2263*H2263,2)</f>
        <v>0</v>
      </c>
      <c r="K2263" s="189" t="s">
        <v>1</v>
      </c>
      <c r="L2263" s="194"/>
      <c r="M2263" s="195" t="s">
        <v>1</v>
      </c>
      <c r="N2263" s="196" t="s">
        <v>41</v>
      </c>
      <c r="P2263" s="147">
        <f>O2263*H2263</f>
        <v>0</v>
      </c>
      <c r="Q2263" s="147">
        <v>1.6E-2</v>
      </c>
      <c r="R2263" s="147">
        <f>Q2263*H2263</f>
        <v>1.6E-2</v>
      </c>
      <c r="S2263" s="147">
        <v>0</v>
      </c>
      <c r="T2263" s="148">
        <f>S2263*H2263</f>
        <v>0</v>
      </c>
      <c r="AR2263" s="149" t="s">
        <v>695</v>
      </c>
      <c r="AT2263" s="149" t="s">
        <v>1347</v>
      </c>
      <c r="AU2263" s="149" t="s">
        <v>86</v>
      </c>
      <c r="AY2263" s="17" t="s">
        <v>350</v>
      </c>
      <c r="BE2263" s="150">
        <f>IF(N2263="základní",J2263,0)</f>
        <v>0</v>
      </c>
      <c r="BF2263" s="150">
        <f>IF(N2263="snížená",J2263,0)</f>
        <v>0</v>
      </c>
      <c r="BG2263" s="150">
        <f>IF(N2263="zákl. přenesená",J2263,0)</f>
        <v>0</v>
      </c>
      <c r="BH2263" s="150">
        <f>IF(N2263="sníž. přenesená",J2263,0)</f>
        <v>0</v>
      </c>
      <c r="BI2263" s="150">
        <f>IF(N2263="nulová",J2263,0)</f>
        <v>0</v>
      </c>
      <c r="BJ2263" s="17" t="s">
        <v>84</v>
      </c>
      <c r="BK2263" s="150">
        <f>ROUND(I2263*H2263,2)</f>
        <v>0</v>
      </c>
      <c r="BL2263" s="17" t="s">
        <v>530</v>
      </c>
      <c r="BM2263" s="149" t="s">
        <v>3713</v>
      </c>
    </row>
    <row r="2264" spans="2:65" s="1" customFormat="1" ht="19.2">
      <c r="B2264" s="32"/>
      <c r="D2264" s="151" t="s">
        <v>359</v>
      </c>
      <c r="F2264" s="152" t="s">
        <v>3567</v>
      </c>
      <c r="I2264" s="153"/>
      <c r="L2264" s="32"/>
      <c r="M2264" s="154"/>
      <c r="T2264" s="56"/>
      <c r="AT2264" s="17" t="s">
        <v>359</v>
      </c>
      <c r="AU2264" s="17" t="s">
        <v>86</v>
      </c>
    </row>
    <row r="2265" spans="2:65" s="12" customFormat="1" ht="10.199999999999999">
      <c r="B2265" s="155"/>
      <c r="D2265" s="151" t="s">
        <v>361</v>
      </c>
      <c r="E2265" s="156" t="s">
        <v>1</v>
      </c>
      <c r="F2265" s="157" t="s">
        <v>3706</v>
      </c>
      <c r="H2265" s="158">
        <v>1</v>
      </c>
      <c r="I2265" s="159"/>
      <c r="L2265" s="155"/>
      <c r="M2265" s="160"/>
      <c r="T2265" s="161"/>
      <c r="AT2265" s="156" t="s">
        <v>361</v>
      </c>
      <c r="AU2265" s="156" t="s">
        <v>86</v>
      </c>
      <c r="AV2265" s="12" t="s">
        <v>86</v>
      </c>
      <c r="AW2265" s="12" t="s">
        <v>32</v>
      </c>
      <c r="AX2265" s="12" t="s">
        <v>84</v>
      </c>
      <c r="AY2265" s="156" t="s">
        <v>350</v>
      </c>
    </row>
    <row r="2266" spans="2:65" s="1" customFormat="1" ht="24.15" customHeight="1">
      <c r="B2266" s="32"/>
      <c r="C2266" s="187" t="s">
        <v>3714</v>
      </c>
      <c r="D2266" s="187" t="s">
        <v>1347</v>
      </c>
      <c r="E2266" s="188" t="s">
        <v>3715</v>
      </c>
      <c r="F2266" s="189" t="s">
        <v>3716</v>
      </c>
      <c r="G2266" s="190" t="s">
        <v>496</v>
      </c>
      <c r="H2266" s="191">
        <v>1</v>
      </c>
      <c r="I2266" s="192"/>
      <c r="J2266" s="193">
        <f>ROUND(I2266*H2266,2)</f>
        <v>0</v>
      </c>
      <c r="K2266" s="189" t="s">
        <v>1</v>
      </c>
      <c r="L2266" s="194"/>
      <c r="M2266" s="195" t="s">
        <v>1</v>
      </c>
      <c r="N2266" s="196" t="s">
        <v>41</v>
      </c>
      <c r="P2266" s="147">
        <f>O2266*H2266</f>
        <v>0</v>
      </c>
      <c r="Q2266" s="147">
        <v>1.6E-2</v>
      </c>
      <c r="R2266" s="147">
        <f>Q2266*H2266</f>
        <v>1.6E-2</v>
      </c>
      <c r="S2266" s="147">
        <v>0</v>
      </c>
      <c r="T2266" s="148">
        <f>S2266*H2266</f>
        <v>0</v>
      </c>
      <c r="AR2266" s="149" t="s">
        <v>695</v>
      </c>
      <c r="AT2266" s="149" t="s">
        <v>1347</v>
      </c>
      <c r="AU2266" s="149" t="s">
        <v>86</v>
      </c>
      <c r="AY2266" s="17" t="s">
        <v>350</v>
      </c>
      <c r="BE2266" s="150">
        <f>IF(N2266="základní",J2266,0)</f>
        <v>0</v>
      </c>
      <c r="BF2266" s="150">
        <f>IF(N2266="snížená",J2266,0)</f>
        <v>0</v>
      </c>
      <c r="BG2266" s="150">
        <f>IF(N2266="zákl. přenesená",J2266,0)</f>
        <v>0</v>
      </c>
      <c r="BH2266" s="150">
        <f>IF(N2266="sníž. přenesená",J2266,0)</f>
        <v>0</v>
      </c>
      <c r="BI2266" s="150">
        <f>IF(N2266="nulová",J2266,0)</f>
        <v>0</v>
      </c>
      <c r="BJ2266" s="17" t="s">
        <v>84</v>
      </c>
      <c r="BK2266" s="150">
        <f>ROUND(I2266*H2266,2)</f>
        <v>0</v>
      </c>
      <c r="BL2266" s="17" t="s">
        <v>530</v>
      </c>
      <c r="BM2266" s="149" t="s">
        <v>3717</v>
      </c>
    </row>
    <row r="2267" spans="2:65" s="1" customFormat="1" ht="19.2">
      <c r="B2267" s="32"/>
      <c r="D2267" s="151" t="s">
        <v>359</v>
      </c>
      <c r="F2267" s="152" t="s">
        <v>3567</v>
      </c>
      <c r="I2267" s="153"/>
      <c r="L2267" s="32"/>
      <c r="M2267" s="154"/>
      <c r="T2267" s="56"/>
      <c r="AT2267" s="17" t="s">
        <v>359</v>
      </c>
      <c r="AU2267" s="17" t="s">
        <v>86</v>
      </c>
    </row>
    <row r="2268" spans="2:65" s="12" customFormat="1" ht="10.199999999999999">
      <c r="B2268" s="155"/>
      <c r="D2268" s="151" t="s">
        <v>361</v>
      </c>
      <c r="E2268" s="156" t="s">
        <v>1</v>
      </c>
      <c r="F2268" s="157" t="s">
        <v>3707</v>
      </c>
      <c r="H2268" s="158">
        <v>1</v>
      </c>
      <c r="I2268" s="159"/>
      <c r="L2268" s="155"/>
      <c r="M2268" s="160"/>
      <c r="T2268" s="161"/>
      <c r="AT2268" s="156" t="s">
        <v>361</v>
      </c>
      <c r="AU2268" s="156" t="s">
        <v>86</v>
      </c>
      <c r="AV2268" s="12" t="s">
        <v>86</v>
      </c>
      <c r="AW2268" s="12" t="s">
        <v>32</v>
      </c>
      <c r="AX2268" s="12" t="s">
        <v>84</v>
      </c>
      <c r="AY2268" s="156" t="s">
        <v>350</v>
      </c>
    </row>
    <row r="2269" spans="2:65" s="1" customFormat="1" ht="24.15" customHeight="1">
      <c r="B2269" s="32"/>
      <c r="C2269" s="187" t="s">
        <v>3718</v>
      </c>
      <c r="D2269" s="187" t="s">
        <v>1347</v>
      </c>
      <c r="E2269" s="188" t="s">
        <v>3719</v>
      </c>
      <c r="F2269" s="189" t="s">
        <v>3720</v>
      </c>
      <c r="G2269" s="190" t="s">
        <v>496</v>
      </c>
      <c r="H2269" s="191">
        <v>2</v>
      </c>
      <c r="I2269" s="192"/>
      <c r="J2269" s="193">
        <f>ROUND(I2269*H2269,2)</f>
        <v>0</v>
      </c>
      <c r="K2269" s="189" t="s">
        <v>1</v>
      </c>
      <c r="L2269" s="194"/>
      <c r="M2269" s="195" t="s">
        <v>1</v>
      </c>
      <c r="N2269" s="196" t="s">
        <v>41</v>
      </c>
      <c r="P2269" s="147">
        <f>O2269*H2269</f>
        <v>0</v>
      </c>
      <c r="Q2269" s="147">
        <v>1.6E-2</v>
      </c>
      <c r="R2269" s="147">
        <f>Q2269*H2269</f>
        <v>3.2000000000000001E-2</v>
      </c>
      <c r="S2269" s="147">
        <v>0</v>
      </c>
      <c r="T2269" s="148">
        <f>S2269*H2269</f>
        <v>0</v>
      </c>
      <c r="AR2269" s="149" t="s">
        <v>695</v>
      </c>
      <c r="AT2269" s="149" t="s">
        <v>1347</v>
      </c>
      <c r="AU2269" s="149" t="s">
        <v>86</v>
      </c>
      <c r="AY2269" s="17" t="s">
        <v>350</v>
      </c>
      <c r="BE2269" s="150">
        <f>IF(N2269="základní",J2269,0)</f>
        <v>0</v>
      </c>
      <c r="BF2269" s="150">
        <f>IF(N2269="snížená",J2269,0)</f>
        <v>0</v>
      </c>
      <c r="BG2269" s="150">
        <f>IF(N2269="zákl. přenesená",J2269,0)</f>
        <v>0</v>
      </c>
      <c r="BH2269" s="150">
        <f>IF(N2269="sníž. přenesená",J2269,0)</f>
        <v>0</v>
      </c>
      <c r="BI2269" s="150">
        <f>IF(N2269="nulová",J2269,0)</f>
        <v>0</v>
      </c>
      <c r="BJ2269" s="17" t="s">
        <v>84</v>
      </c>
      <c r="BK2269" s="150">
        <f>ROUND(I2269*H2269,2)</f>
        <v>0</v>
      </c>
      <c r="BL2269" s="17" t="s">
        <v>530</v>
      </c>
      <c r="BM2269" s="149" t="s">
        <v>3721</v>
      </c>
    </row>
    <row r="2270" spans="2:65" s="1" customFormat="1" ht="19.2">
      <c r="B2270" s="32"/>
      <c r="D2270" s="151" t="s">
        <v>359</v>
      </c>
      <c r="F2270" s="152" t="s">
        <v>3567</v>
      </c>
      <c r="I2270" s="153"/>
      <c r="L2270" s="32"/>
      <c r="M2270" s="154"/>
      <c r="T2270" s="56"/>
      <c r="AT2270" s="17" t="s">
        <v>359</v>
      </c>
      <c r="AU2270" s="17" t="s">
        <v>86</v>
      </c>
    </row>
    <row r="2271" spans="2:65" s="12" customFormat="1" ht="10.199999999999999">
      <c r="B2271" s="155"/>
      <c r="D2271" s="151" t="s">
        <v>361</v>
      </c>
      <c r="E2271" s="156" t="s">
        <v>1</v>
      </c>
      <c r="F2271" s="157" t="s">
        <v>3708</v>
      </c>
      <c r="H2271" s="158">
        <v>2</v>
      </c>
      <c r="I2271" s="159"/>
      <c r="L2271" s="155"/>
      <c r="M2271" s="160"/>
      <c r="T2271" s="161"/>
      <c r="AT2271" s="156" t="s">
        <v>361</v>
      </c>
      <c r="AU2271" s="156" t="s">
        <v>86</v>
      </c>
      <c r="AV2271" s="12" t="s">
        <v>86</v>
      </c>
      <c r="AW2271" s="12" t="s">
        <v>32</v>
      </c>
      <c r="AX2271" s="12" t="s">
        <v>84</v>
      </c>
      <c r="AY2271" s="156" t="s">
        <v>350</v>
      </c>
    </row>
    <row r="2272" spans="2:65" s="1" customFormat="1" ht="24.15" customHeight="1">
      <c r="B2272" s="32"/>
      <c r="C2272" s="187" t="s">
        <v>3722</v>
      </c>
      <c r="D2272" s="187" t="s">
        <v>1347</v>
      </c>
      <c r="E2272" s="188" t="s">
        <v>3723</v>
      </c>
      <c r="F2272" s="189" t="s">
        <v>3724</v>
      </c>
      <c r="G2272" s="190" t="s">
        <v>496</v>
      </c>
      <c r="H2272" s="191">
        <v>1</v>
      </c>
      <c r="I2272" s="192"/>
      <c r="J2272" s="193">
        <f>ROUND(I2272*H2272,2)</f>
        <v>0</v>
      </c>
      <c r="K2272" s="189" t="s">
        <v>1</v>
      </c>
      <c r="L2272" s="194"/>
      <c r="M2272" s="195" t="s">
        <v>1</v>
      </c>
      <c r="N2272" s="196" t="s">
        <v>41</v>
      </c>
      <c r="P2272" s="147">
        <f>O2272*H2272</f>
        <v>0</v>
      </c>
      <c r="Q2272" s="147">
        <v>1.6E-2</v>
      </c>
      <c r="R2272" s="147">
        <f>Q2272*H2272</f>
        <v>1.6E-2</v>
      </c>
      <c r="S2272" s="147">
        <v>0</v>
      </c>
      <c r="T2272" s="148">
        <f>S2272*H2272</f>
        <v>0</v>
      </c>
      <c r="AR2272" s="149" t="s">
        <v>695</v>
      </c>
      <c r="AT2272" s="149" t="s">
        <v>1347</v>
      </c>
      <c r="AU2272" s="149" t="s">
        <v>86</v>
      </c>
      <c r="AY2272" s="17" t="s">
        <v>350</v>
      </c>
      <c r="BE2272" s="150">
        <f>IF(N2272="základní",J2272,0)</f>
        <v>0</v>
      </c>
      <c r="BF2272" s="150">
        <f>IF(N2272="snížená",J2272,0)</f>
        <v>0</v>
      </c>
      <c r="BG2272" s="150">
        <f>IF(N2272="zákl. přenesená",J2272,0)</f>
        <v>0</v>
      </c>
      <c r="BH2272" s="150">
        <f>IF(N2272="sníž. přenesená",J2272,0)</f>
        <v>0</v>
      </c>
      <c r="BI2272" s="150">
        <f>IF(N2272="nulová",J2272,0)</f>
        <v>0</v>
      </c>
      <c r="BJ2272" s="17" t="s">
        <v>84</v>
      </c>
      <c r="BK2272" s="150">
        <f>ROUND(I2272*H2272,2)</f>
        <v>0</v>
      </c>
      <c r="BL2272" s="17" t="s">
        <v>530</v>
      </c>
      <c r="BM2272" s="149" t="s">
        <v>3725</v>
      </c>
    </row>
    <row r="2273" spans="2:65" s="1" customFormat="1" ht="19.2">
      <c r="B2273" s="32"/>
      <c r="D2273" s="151" t="s">
        <v>359</v>
      </c>
      <c r="F2273" s="152" t="s">
        <v>3567</v>
      </c>
      <c r="I2273" s="153"/>
      <c r="L2273" s="32"/>
      <c r="M2273" s="154"/>
      <c r="T2273" s="56"/>
      <c r="AT2273" s="17" t="s">
        <v>359</v>
      </c>
      <c r="AU2273" s="17" t="s">
        <v>86</v>
      </c>
    </row>
    <row r="2274" spans="2:65" s="12" customFormat="1" ht="10.199999999999999">
      <c r="B2274" s="155"/>
      <c r="D2274" s="151" t="s">
        <v>361</v>
      </c>
      <c r="E2274" s="156" t="s">
        <v>1</v>
      </c>
      <c r="F2274" s="157" t="s">
        <v>3709</v>
      </c>
      <c r="H2274" s="158">
        <v>1</v>
      </c>
      <c r="I2274" s="159"/>
      <c r="L2274" s="155"/>
      <c r="M2274" s="160"/>
      <c r="T2274" s="161"/>
      <c r="AT2274" s="156" t="s">
        <v>361</v>
      </c>
      <c r="AU2274" s="156" t="s">
        <v>86</v>
      </c>
      <c r="AV2274" s="12" t="s">
        <v>86</v>
      </c>
      <c r="AW2274" s="12" t="s">
        <v>32</v>
      </c>
      <c r="AX2274" s="12" t="s">
        <v>84</v>
      </c>
      <c r="AY2274" s="156" t="s">
        <v>350</v>
      </c>
    </row>
    <row r="2275" spans="2:65" s="1" customFormat="1" ht="33" customHeight="1">
      <c r="B2275" s="32"/>
      <c r="C2275" s="138" t="s">
        <v>3726</v>
      </c>
      <c r="D2275" s="138" t="s">
        <v>352</v>
      </c>
      <c r="E2275" s="139" t="s">
        <v>3727</v>
      </c>
      <c r="F2275" s="140" t="s">
        <v>3728</v>
      </c>
      <c r="G2275" s="141" t="s">
        <v>496</v>
      </c>
      <c r="H2275" s="142">
        <v>25</v>
      </c>
      <c r="I2275" s="143"/>
      <c r="J2275" s="144">
        <f>ROUND(I2275*H2275,2)</f>
        <v>0</v>
      </c>
      <c r="K2275" s="140" t="s">
        <v>356</v>
      </c>
      <c r="L2275" s="32"/>
      <c r="M2275" s="145" t="s">
        <v>1</v>
      </c>
      <c r="N2275" s="146" t="s">
        <v>41</v>
      </c>
      <c r="P2275" s="147">
        <f>O2275*H2275</f>
        <v>0</v>
      </c>
      <c r="Q2275" s="147">
        <v>0</v>
      </c>
      <c r="R2275" s="147">
        <f>Q2275*H2275</f>
        <v>0</v>
      </c>
      <c r="S2275" s="147">
        <v>0</v>
      </c>
      <c r="T2275" s="148">
        <f>S2275*H2275</f>
        <v>0</v>
      </c>
      <c r="AR2275" s="149" t="s">
        <v>530</v>
      </c>
      <c r="AT2275" s="149" t="s">
        <v>352</v>
      </c>
      <c r="AU2275" s="149" t="s">
        <v>86</v>
      </c>
      <c r="AY2275" s="17" t="s">
        <v>350</v>
      </c>
      <c r="BE2275" s="150">
        <f>IF(N2275="základní",J2275,0)</f>
        <v>0</v>
      </c>
      <c r="BF2275" s="150">
        <f>IF(N2275="snížená",J2275,0)</f>
        <v>0</v>
      </c>
      <c r="BG2275" s="150">
        <f>IF(N2275="zákl. přenesená",J2275,0)</f>
        <v>0</v>
      </c>
      <c r="BH2275" s="150">
        <f>IF(N2275="sníž. přenesená",J2275,0)</f>
        <v>0</v>
      </c>
      <c r="BI2275" s="150">
        <f>IF(N2275="nulová",J2275,0)</f>
        <v>0</v>
      </c>
      <c r="BJ2275" s="17" t="s">
        <v>84</v>
      </c>
      <c r="BK2275" s="150">
        <f>ROUND(I2275*H2275,2)</f>
        <v>0</v>
      </c>
      <c r="BL2275" s="17" t="s">
        <v>530</v>
      </c>
      <c r="BM2275" s="149" t="s">
        <v>3729</v>
      </c>
    </row>
    <row r="2276" spans="2:65" s="1" customFormat="1" ht="28.8">
      <c r="B2276" s="32"/>
      <c r="D2276" s="151" t="s">
        <v>359</v>
      </c>
      <c r="F2276" s="152" t="s">
        <v>3730</v>
      </c>
      <c r="I2276" s="153"/>
      <c r="L2276" s="32"/>
      <c r="M2276" s="154"/>
      <c r="T2276" s="56"/>
      <c r="AT2276" s="17" t="s">
        <v>359</v>
      </c>
      <c r="AU2276" s="17" t="s">
        <v>86</v>
      </c>
    </row>
    <row r="2277" spans="2:65" s="12" customFormat="1" ht="10.199999999999999">
      <c r="B2277" s="155"/>
      <c r="D2277" s="151" t="s">
        <v>361</v>
      </c>
      <c r="E2277" s="156" t="s">
        <v>1</v>
      </c>
      <c r="F2277" s="157" t="s">
        <v>3731</v>
      </c>
      <c r="H2277" s="158">
        <v>2</v>
      </c>
      <c r="I2277" s="159"/>
      <c r="L2277" s="155"/>
      <c r="M2277" s="160"/>
      <c r="T2277" s="161"/>
      <c r="AT2277" s="156" t="s">
        <v>361</v>
      </c>
      <c r="AU2277" s="156" t="s">
        <v>86</v>
      </c>
      <c r="AV2277" s="12" t="s">
        <v>86</v>
      </c>
      <c r="AW2277" s="12" t="s">
        <v>32</v>
      </c>
      <c r="AX2277" s="12" t="s">
        <v>76</v>
      </c>
      <c r="AY2277" s="156" t="s">
        <v>350</v>
      </c>
    </row>
    <row r="2278" spans="2:65" s="12" customFormat="1" ht="10.199999999999999">
      <c r="B2278" s="155"/>
      <c r="D2278" s="151" t="s">
        <v>361</v>
      </c>
      <c r="E2278" s="156" t="s">
        <v>1</v>
      </c>
      <c r="F2278" s="157" t="s">
        <v>3732</v>
      </c>
      <c r="H2278" s="158">
        <v>2</v>
      </c>
      <c r="I2278" s="159"/>
      <c r="L2278" s="155"/>
      <c r="M2278" s="160"/>
      <c r="T2278" s="161"/>
      <c r="AT2278" s="156" t="s">
        <v>361</v>
      </c>
      <c r="AU2278" s="156" t="s">
        <v>86</v>
      </c>
      <c r="AV2278" s="12" t="s">
        <v>86</v>
      </c>
      <c r="AW2278" s="12" t="s">
        <v>32</v>
      </c>
      <c r="AX2278" s="12" t="s">
        <v>76</v>
      </c>
      <c r="AY2278" s="156" t="s">
        <v>350</v>
      </c>
    </row>
    <row r="2279" spans="2:65" s="12" customFormat="1" ht="10.199999999999999">
      <c r="B2279" s="155"/>
      <c r="D2279" s="151" t="s">
        <v>361</v>
      </c>
      <c r="E2279" s="156" t="s">
        <v>1</v>
      </c>
      <c r="F2279" s="157" t="s">
        <v>3733</v>
      </c>
      <c r="H2279" s="158">
        <v>2</v>
      </c>
      <c r="I2279" s="159"/>
      <c r="L2279" s="155"/>
      <c r="M2279" s="160"/>
      <c r="T2279" s="161"/>
      <c r="AT2279" s="156" t="s">
        <v>361</v>
      </c>
      <c r="AU2279" s="156" t="s">
        <v>86</v>
      </c>
      <c r="AV2279" s="12" t="s">
        <v>86</v>
      </c>
      <c r="AW2279" s="12" t="s">
        <v>32</v>
      </c>
      <c r="AX2279" s="12" t="s">
        <v>76</v>
      </c>
      <c r="AY2279" s="156" t="s">
        <v>350</v>
      </c>
    </row>
    <row r="2280" spans="2:65" s="12" customFormat="1" ht="10.199999999999999">
      <c r="B2280" s="155"/>
      <c r="D2280" s="151" t="s">
        <v>361</v>
      </c>
      <c r="E2280" s="156" t="s">
        <v>1</v>
      </c>
      <c r="F2280" s="157" t="s">
        <v>3734</v>
      </c>
      <c r="H2280" s="158">
        <v>1</v>
      </c>
      <c r="I2280" s="159"/>
      <c r="L2280" s="155"/>
      <c r="M2280" s="160"/>
      <c r="T2280" s="161"/>
      <c r="AT2280" s="156" t="s">
        <v>361</v>
      </c>
      <c r="AU2280" s="156" t="s">
        <v>86</v>
      </c>
      <c r="AV2280" s="12" t="s">
        <v>86</v>
      </c>
      <c r="AW2280" s="12" t="s">
        <v>32</v>
      </c>
      <c r="AX2280" s="12" t="s">
        <v>76</v>
      </c>
      <c r="AY2280" s="156" t="s">
        <v>350</v>
      </c>
    </row>
    <row r="2281" spans="2:65" s="12" customFormat="1" ht="10.199999999999999">
      <c r="B2281" s="155"/>
      <c r="D2281" s="151" t="s">
        <v>361</v>
      </c>
      <c r="E2281" s="156" t="s">
        <v>1</v>
      </c>
      <c r="F2281" s="157" t="s">
        <v>3735</v>
      </c>
      <c r="H2281" s="158">
        <v>8</v>
      </c>
      <c r="I2281" s="159"/>
      <c r="L2281" s="155"/>
      <c r="M2281" s="160"/>
      <c r="T2281" s="161"/>
      <c r="AT2281" s="156" t="s">
        <v>361</v>
      </c>
      <c r="AU2281" s="156" t="s">
        <v>86</v>
      </c>
      <c r="AV2281" s="12" t="s">
        <v>86</v>
      </c>
      <c r="AW2281" s="12" t="s">
        <v>32</v>
      </c>
      <c r="AX2281" s="12" t="s">
        <v>76</v>
      </c>
      <c r="AY2281" s="156" t="s">
        <v>350</v>
      </c>
    </row>
    <row r="2282" spans="2:65" s="12" customFormat="1" ht="10.199999999999999">
      <c r="B2282" s="155"/>
      <c r="D2282" s="151" t="s">
        <v>361</v>
      </c>
      <c r="E2282" s="156" t="s">
        <v>1</v>
      </c>
      <c r="F2282" s="157" t="s">
        <v>3736</v>
      </c>
      <c r="H2282" s="158">
        <v>2</v>
      </c>
      <c r="I2282" s="159"/>
      <c r="L2282" s="155"/>
      <c r="M2282" s="160"/>
      <c r="T2282" s="161"/>
      <c r="AT2282" s="156" t="s">
        <v>361</v>
      </c>
      <c r="AU2282" s="156" t="s">
        <v>86</v>
      </c>
      <c r="AV2282" s="12" t="s">
        <v>86</v>
      </c>
      <c r="AW2282" s="12" t="s">
        <v>32</v>
      </c>
      <c r="AX2282" s="12" t="s">
        <v>76</v>
      </c>
      <c r="AY2282" s="156" t="s">
        <v>350</v>
      </c>
    </row>
    <row r="2283" spans="2:65" s="12" customFormat="1" ht="10.199999999999999">
      <c r="B2283" s="155"/>
      <c r="D2283" s="151" t="s">
        <v>361</v>
      </c>
      <c r="E2283" s="156" t="s">
        <v>1</v>
      </c>
      <c r="F2283" s="157" t="s">
        <v>3737</v>
      </c>
      <c r="H2283" s="158">
        <v>3</v>
      </c>
      <c r="I2283" s="159"/>
      <c r="L2283" s="155"/>
      <c r="M2283" s="160"/>
      <c r="T2283" s="161"/>
      <c r="AT2283" s="156" t="s">
        <v>361</v>
      </c>
      <c r="AU2283" s="156" t="s">
        <v>86</v>
      </c>
      <c r="AV2283" s="12" t="s">
        <v>86</v>
      </c>
      <c r="AW2283" s="12" t="s">
        <v>32</v>
      </c>
      <c r="AX2283" s="12" t="s">
        <v>76</v>
      </c>
      <c r="AY2283" s="156" t="s">
        <v>350</v>
      </c>
    </row>
    <row r="2284" spans="2:65" s="12" customFormat="1" ht="10.199999999999999">
      <c r="B2284" s="155"/>
      <c r="D2284" s="151" t="s">
        <v>361</v>
      </c>
      <c r="E2284" s="156" t="s">
        <v>1</v>
      </c>
      <c r="F2284" s="157" t="s">
        <v>3738</v>
      </c>
      <c r="H2284" s="158">
        <v>1</v>
      </c>
      <c r="I2284" s="159"/>
      <c r="L2284" s="155"/>
      <c r="M2284" s="160"/>
      <c r="T2284" s="161"/>
      <c r="AT2284" s="156" t="s">
        <v>361</v>
      </c>
      <c r="AU2284" s="156" t="s">
        <v>86</v>
      </c>
      <c r="AV2284" s="12" t="s">
        <v>86</v>
      </c>
      <c r="AW2284" s="12" t="s">
        <v>32</v>
      </c>
      <c r="AX2284" s="12" t="s">
        <v>76</v>
      </c>
      <c r="AY2284" s="156" t="s">
        <v>350</v>
      </c>
    </row>
    <row r="2285" spans="2:65" s="12" customFormat="1" ht="10.199999999999999">
      <c r="B2285" s="155"/>
      <c r="D2285" s="151" t="s">
        <v>361</v>
      </c>
      <c r="E2285" s="156" t="s">
        <v>1</v>
      </c>
      <c r="F2285" s="157" t="s">
        <v>3739</v>
      </c>
      <c r="H2285" s="158">
        <v>1</v>
      </c>
      <c r="I2285" s="159"/>
      <c r="L2285" s="155"/>
      <c r="M2285" s="160"/>
      <c r="T2285" s="161"/>
      <c r="AT2285" s="156" t="s">
        <v>361</v>
      </c>
      <c r="AU2285" s="156" t="s">
        <v>86</v>
      </c>
      <c r="AV2285" s="12" t="s">
        <v>86</v>
      </c>
      <c r="AW2285" s="12" t="s">
        <v>32</v>
      </c>
      <c r="AX2285" s="12" t="s">
        <v>76</v>
      </c>
      <c r="AY2285" s="156" t="s">
        <v>350</v>
      </c>
    </row>
    <row r="2286" spans="2:65" s="12" customFormat="1" ht="10.199999999999999">
      <c r="B2286" s="155"/>
      <c r="D2286" s="151" t="s">
        <v>361</v>
      </c>
      <c r="E2286" s="156" t="s">
        <v>1</v>
      </c>
      <c r="F2286" s="157" t="s">
        <v>3740</v>
      </c>
      <c r="H2286" s="158">
        <v>1</v>
      </c>
      <c r="I2286" s="159"/>
      <c r="L2286" s="155"/>
      <c r="M2286" s="160"/>
      <c r="T2286" s="161"/>
      <c r="AT2286" s="156" t="s">
        <v>361</v>
      </c>
      <c r="AU2286" s="156" t="s">
        <v>86</v>
      </c>
      <c r="AV2286" s="12" t="s">
        <v>86</v>
      </c>
      <c r="AW2286" s="12" t="s">
        <v>32</v>
      </c>
      <c r="AX2286" s="12" t="s">
        <v>76</v>
      </c>
      <c r="AY2286" s="156" t="s">
        <v>350</v>
      </c>
    </row>
    <row r="2287" spans="2:65" s="12" customFormat="1" ht="10.199999999999999">
      <c r="B2287" s="155"/>
      <c r="D2287" s="151" t="s">
        <v>361</v>
      </c>
      <c r="E2287" s="156" t="s">
        <v>1</v>
      </c>
      <c r="F2287" s="157" t="s">
        <v>3573</v>
      </c>
      <c r="H2287" s="158">
        <v>1</v>
      </c>
      <c r="I2287" s="159"/>
      <c r="L2287" s="155"/>
      <c r="M2287" s="160"/>
      <c r="T2287" s="161"/>
      <c r="AT2287" s="156" t="s">
        <v>361</v>
      </c>
      <c r="AU2287" s="156" t="s">
        <v>86</v>
      </c>
      <c r="AV2287" s="12" t="s">
        <v>86</v>
      </c>
      <c r="AW2287" s="12" t="s">
        <v>32</v>
      </c>
      <c r="AX2287" s="12" t="s">
        <v>76</v>
      </c>
      <c r="AY2287" s="156" t="s">
        <v>350</v>
      </c>
    </row>
    <row r="2288" spans="2:65" s="12" customFormat="1" ht="10.199999999999999">
      <c r="B2288" s="155"/>
      <c r="D2288" s="151" t="s">
        <v>361</v>
      </c>
      <c r="E2288" s="156" t="s">
        <v>1</v>
      </c>
      <c r="F2288" s="157" t="s">
        <v>3741</v>
      </c>
      <c r="H2288" s="158">
        <v>1</v>
      </c>
      <c r="I2288" s="159"/>
      <c r="L2288" s="155"/>
      <c r="M2288" s="160"/>
      <c r="T2288" s="161"/>
      <c r="AT2288" s="156" t="s">
        <v>361</v>
      </c>
      <c r="AU2288" s="156" t="s">
        <v>86</v>
      </c>
      <c r="AV2288" s="12" t="s">
        <v>86</v>
      </c>
      <c r="AW2288" s="12" t="s">
        <v>32</v>
      </c>
      <c r="AX2288" s="12" t="s">
        <v>76</v>
      </c>
      <c r="AY2288" s="156" t="s">
        <v>350</v>
      </c>
    </row>
    <row r="2289" spans="2:65" s="13" customFormat="1" ht="10.199999999999999">
      <c r="B2289" s="162"/>
      <c r="D2289" s="151" t="s">
        <v>361</v>
      </c>
      <c r="E2289" s="163" t="s">
        <v>1</v>
      </c>
      <c r="F2289" s="164" t="s">
        <v>364</v>
      </c>
      <c r="H2289" s="165">
        <v>25</v>
      </c>
      <c r="I2289" s="166"/>
      <c r="L2289" s="162"/>
      <c r="M2289" s="167"/>
      <c r="T2289" s="168"/>
      <c r="AT2289" s="163" t="s">
        <v>361</v>
      </c>
      <c r="AU2289" s="163" t="s">
        <v>86</v>
      </c>
      <c r="AV2289" s="13" t="s">
        <v>357</v>
      </c>
      <c r="AW2289" s="13" t="s">
        <v>32</v>
      </c>
      <c r="AX2289" s="13" t="s">
        <v>84</v>
      </c>
      <c r="AY2289" s="163" t="s">
        <v>350</v>
      </c>
    </row>
    <row r="2290" spans="2:65" s="1" customFormat="1" ht="24.15" customHeight="1">
      <c r="B2290" s="32"/>
      <c r="C2290" s="187" t="s">
        <v>3742</v>
      </c>
      <c r="D2290" s="187" t="s">
        <v>1347</v>
      </c>
      <c r="E2290" s="188" t="s">
        <v>3743</v>
      </c>
      <c r="F2290" s="189" t="s">
        <v>3744</v>
      </c>
      <c r="G2290" s="190" t="s">
        <v>496</v>
      </c>
      <c r="H2290" s="191">
        <v>2</v>
      </c>
      <c r="I2290" s="192"/>
      <c r="J2290" s="193">
        <f>ROUND(I2290*H2290,2)</f>
        <v>0</v>
      </c>
      <c r="K2290" s="189" t="s">
        <v>1</v>
      </c>
      <c r="L2290" s="194"/>
      <c r="M2290" s="195" t="s">
        <v>1</v>
      </c>
      <c r="N2290" s="196" t="s">
        <v>41</v>
      </c>
      <c r="P2290" s="147">
        <f>O2290*H2290</f>
        <v>0</v>
      </c>
      <c r="Q2290" s="147">
        <v>1.6E-2</v>
      </c>
      <c r="R2290" s="147">
        <f>Q2290*H2290</f>
        <v>3.2000000000000001E-2</v>
      </c>
      <c r="S2290" s="147">
        <v>0</v>
      </c>
      <c r="T2290" s="148">
        <f>S2290*H2290</f>
        <v>0</v>
      </c>
      <c r="AR2290" s="149" t="s">
        <v>695</v>
      </c>
      <c r="AT2290" s="149" t="s">
        <v>1347</v>
      </c>
      <c r="AU2290" s="149" t="s">
        <v>86</v>
      </c>
      <c r="AY2290" s="17" t="s">
        <v>350</v>
      </c>
      <c r="BE2290" s="150">
        <f>IF(N2290="základní",J2290,0)</f>
        <v>0</v>
      </c>
      <c r="BF2290" s="150">
        <f>IF(N2290="snížená",J2290,0)</f>
        <v>0</v>
      </c>
      <c r="BG2290" s="150">
        <f>IF(N2290="zákl. přenesená",J2290,0)</f>
        <v>0</v>
      </c>
      <c r="BH2290" s="150">
        <f>IF(N2290="sníž. přenesená",J2290,0)</f>
        <v>0</v>
      </c>
      <c r="BI2290" s="150">
        <f>IF(N2290="nulová",J2290,0)</f>
        <v>0</v>
      </c>
      <c r="BJ2290" s="17" t="s">
        <v>84</v>
      </c>
      <c r="BK2290" s="150">
        <f>ROUND(I2290*H2290,2)</f>
        <v>0</v>
      </c>
      <c r="BL2290" s="17" t="s">
        <v>530</v>
      </c>
      <c r="BM2290" s="149" t="s">
        <v>3745</v>
      </c>
    </row>
    <row r="2291" spans="2:65" s="1" customFormat="1" ht="19.2">
      <c r="B2291" s="32"/>
      <c r="D2291" s="151" t="s">
        <v>359</v>
      </c>
      <c r="F2291" s="152" t="s">
        <v>3567</v>
      </c>
      <c r="I2291" s="153"/>
      <c r="L2291" s="32"/>
      <c r="M2291" s="154"/>
      <c r="T2291" s="56"/>
      <c r="AT2291" s="17" t="s">
        <v>359</v>
      </c>
      <c r="AU2291" s="17" t="s">
        <v>86</v>
      </c>
    </row>
    <row r="2292" spans="2:65" s="12" customFormat="1" ht="10.199999999999999">
      <c r="B2292" s="155"/>
      <c r="D2292" s="151" t="s">
        <v>361</v>
      </c>
      <c r="E2292" s="156" t="s">
        <v>1</v>
      </c>
      <c r="F2292" s="157" t="s">
        <v>3731</v>
      </c>
      <c r="H2292" s="158">
        <v>2</v>
      </c>
      <c r="I2292" s="159"/>
      <c r="L2292" s="155"/>
      <c r="M2292" s="160"/>
      <c r="T2292" s="161"/>
      <c r="AT2292" s="156" t="s">
        <v>361</v>
      </c>
      <c r="AU2292" s="156" t="s">
        <v>86</v>
      </c>
      <c r="AV2292" s="12" t="s">
        <v>86</v>
      </c>
      <c r="AW2292" s="12" t="s">
        <v>32</v>
      </c>
      <c r="AX2292" s="12" t="s">
        <v>84</v>
      </c>
      <c r="AY2292" s="156" t="s">
        <v>350</v>
      </c>
    </row>
    <row r="2293" spans="2:65" s="1" customFormat="1" ht="24.15" customHeight="1">
      <c r="B2293" s="32"/>
      <c r="C2293" s="187" t="s">
        <v>3746</v>
      </c>
      <c r="D2293" s="187" t="s">
        <v>1347</v>
      </c>
      <c r="E2293" s="188" t="s">
        <v>3747</v>
      </c>
      <c r="F2293" s="189" t="s">
        <v>3748</v>
      </c>
      <c r="G2293" s="190" t="s">
        <v>496</v>
      </c>
      <c r="H2293" s="191">
        <v>2</v>
      </c>
      <c r="I2293" s="192"/>
      <c r="J2293" s="193">
        <f>ROUND(I2293*H2293,2)</f>
        <v>0</v>
      </c>
      <c r="K2293" s="189" t="s">
        <v>1</v>
      </c>
      <c r="L2293" s="194"/>
      <c r="M2293" s="195" t="s">
        <v>1</v>
      </c>
      <c r="N2293" s="196" t="s">
        <v>41</v>
      </c>
      <c r="P2293" s="147">
        <f>O2293*H2293</f>
        <v>0</v>
      </c>
      <c r="Q2293" s="147">
        <v>1.6E-2</v>
      </c>
      <c r="R2293" s="147">
        <f>Q2293*H2293</f>
        <v>3.2000000000000001E-2</v>
      </c>
      <c r="S2293" s="147">
        <v>0</v>
      </c>
      <c r="T2293" s="148">
        <f>S2293*H2293</f>
        <v>0</v>
      </c>
      <c r="AR2293" s="149" t="s">
        <v>695</v>
      </c>
      <c r="AT2293" s="149" t="s">
        <v>1347</v>
      </c>
      <c r="AU2293" s="149" t="s">
        <v>86</v>
      </c>
      <c r="AY2293" s="17" t="s">
        <v>350</v>
      </c>
      <c r="BE2293" s="150">
        <f>IF(N2293="základní",J2293,0)</f>
        <v>0</v>
      </c>
      <c r="BF2293" s="150">
        <f>IF(N2293="snížená",J2293,0)</f>
        <v>0</v>
      </c>
      <c r="BG2293" s="150">
        <f>IF(N2293="zákl. přenesená",J2293,0)</f>
        <v>0</v>
      </c>
      <c r="BH2293" s="150">
        <f>IF(N2293="sníž. přenesená",J2293,0)</f>
        <v>0</v>
      </c>
      <c r="BI2293" s="150">
        <f>IF(N2293="nulová",J2293,0)</f>
        <v>0</v>
      </c>
      <c r="BJ2293" s="17" t="s">
        <v>84</v>
      </c>
      <c r="BK2293" s="150">
        <f>ROUND(I2293*H2293,2)</f>
        <v>0</v>
      </c>
      <c r="BL2293" s="17" t="s">
        <v>530</v>
      </c>
      <c r="BM2293" s="149" t="s">
        <v>3749</v>
      </c>
    </row>
    <row r="2294" spans="2:65" s="1" customFormat="1" ht="19.2">
      <c r="B2294" s="32"/>
      <c r="D2294" s="151" t="s">
        <v>359</v>
      </c>
      <c r="F2294" s="152" t="s">
        <v>3567</v>
      </c>
      <c r="I2294" s="153"/>
      <c r="L2294" s="32"/>
      <c r="M2294" s="154"/>
      <c r="T2294" s="56"/>
      <c r="AT2294" s="17" t="s">
        <v>359</v>
      </c>
      <c r="AU2294" s="17" t="s">
        <v>86</v>
      </c>
    </row>
    <row r="2295" spans="2:65" s="12" customFormat="1" ht="10.199999999999999">
      <c r="B2295" s="155"/>
      <c r="D2295" s="151" t="s">
        <v>361</v>
      </c>
      <c r="E2295" s="156" t="s">
        <v>1</v>
      </c>
      <c r="F2295" s="157" t="s">
        <v>3732</v>
      </c>
      <c r="H2295" s="158">
        <v>2</v>
      </c>
      <c r="I2295" s="159"/>
      <c r="L2295" s="155"/>
      <c r="M2295" s="160"/>
      <c r="T2295" s="161"/>
      <c r="AT2295" s="156" t="s">
        <v>361</v>
      </c>
      <c r="AU2295" s="156" t="s">
        <v>86</v>
      </c>
      <c r="AV2295" s="12" t="s">
        <v>86</v>
      </c>
      <c r="AW2295" s="12" t="s">
        <v>32</v>
      </c>
      <c r="AX2295" s="12" t="s">
        <v>84</v>
      </c>
      <c r="AY2295" s="156" t="s">
        <v>350</v>
      </c>
    </row>
    <row r="2296" spans="2:65" s="1" customFormat="1" ht="24.15" customHeight="1">
      <c r="B2296" s="32"/>
      <c r="C2296" s="187" t="s">
        <v>3750</v>
      </c>
      <c r="D2296" s="187" t="s">
        <v>1347</v>
      </c>
      <c r="E2296" s="188" t="s">
        <v>3751</v>
      </c>
      <c r="F2296" s="189" t="s">
        <v>3752</v>
      </c>
      <c r="G2296" s="190" t="s">
        <v>496</v>
      </c>
      <c r="H2296" s="191">
        <v>2</v>
      </c>
      <c r="I2296" s="192"/>
      <c r="J2296" s="193">
        <f>ROUND(I2296*H2296,2)</f>
        <v>0</v>
      </c>
      <c r="K2296" s="189" t="s">
        <v>1</v>
      </c>
      <c r="L2296" s="194"/>
      <c r="M2296" s="195" t="s">
        <v>1</v>
      </c>
      <c r="N2296" s="196" t="s">
        <v>41</v>
      </c>
      <c r="P2296" s="147">
        <f>O2296*H2296</f>
        <v>0</v>
      </c>
      <c r="Q2296" s="147">
        <v>1.6E-2</v>
      </c>
      <c r="R2296" s="147">
        <f>Q2296*H2296</f>
        <v>3.2000000000000001E-2</v>
      </c>
      <c r="S2296" s="147">
        <v>0</v>
      </c>
      <c r="T2296" s="148">
        <f>S2296*H2296</f>
        <v>0</v>
      </c>
      <c r="AR2296" s="149" t="s">
        <v>695</v>
      </c>
      <c r="AT2296" s="149" t="s">
        <v>1347</v>
      </c>
      <c r="AU2296" s="149" t="s">
        <v>86</v>
      </c>
      <c r="AY2296" s="17" t="s">
        <v>350</v>
      </c>
      <c r="BE2296" s="150">
        <f>IF(N2296="základní",J2296,0)</f>
        <v>0</v>
      </c>
      <c r="BF2296" s="150">
        <f>IF(N2296="snížená",J2296,0)</f>
        <v>0</v>
      </c>
      <c r="BG2296" s="150">
        <f>IF(N2296="zákl. přenesená",J2296,0)</f>
        <v>0</v>
      </c>
      <c r="BH2296" s="150">
        <f>IF(N2296="sníž. přenesená",J2296,0)</f>
        <v>0</v>
      </c>
      <c r="BI2296" s="150">
        <f>IF(N2296="nulová",J2296,0)</f>
        <v>0</v>
      </c>
      <c r="BJ2296" s="17" t="s">
        <v>84</v>
      </c>
      <c r="BK2296" s="150">
        <f>ROUND(I2296*H2296,2)</f>
        <v>0</v>
      </c>
      <c r="BL2296" s="17" t="s">
        <v>530</v>
      </c>
      <c r="BM2296" s="149" t="s">
        <v>3753</v>
      </c>
    </row>
    <row r="2297" spans="2:65" s="1" customFormat="1" ht="19.2">
      <c r="B2297" s="32"/>
      <c r="D2297" s="151" t="s">
        <v>359</v>
      </c>
      <c r="F2297" s="152" t="s">
        <v>3567</v>
      </c>
      <c r="I2297" s="153"/>
      <c r="L2297" s="32"/>
      <c r="M2297" s="154"/>
      <c r="T2297" s="56"/>
      <c r="AT2297" s="17" t="s">
        <v>359</v>
      </c>
      <c r="AU2297" s="17" t="s">
        <v>86</v>
      </c>
    </row>
    <row r="2298" spans="2:65" s="12" customFormat="1" ht="10.199999999999999">
      <c r="B2298" s="155"/>
      <c r="D2298" s="151" t="s">
        <v>361</v>
      </c>
      <c r="E2298" s="156" t="s">
        <v>1</v>
      </c>
      <c r="F2298" s="157" t="s">
        <v>3733</v>
      </c>
      <c r="H2298" s="158">
        <v>2</v>
      </c>
      <c r="I2298" s="159"/>
      <c r="L2298" s="155"/>
      <c r="M2298" s="160"/>
      <c r="T2298" s="161"/>
      <c r="AT2298" s="156" t="s">
        <v>361</v>
      </c>
      <c r="AU2298" s="156" t="s">
        <v>86</v>
      </c>
      <c r="AV2298" s="12" t="s">
        <v>86</v>
      </c>
      <c r="AW2298" s="12" t="s">
        <v>32</v>
      </c>
      <c r="AX2298" s="12" t="s">
        <v>84</v>
      </c>
      <c r="AY2298" s="156" t="s">
        <v>350</v>
      </c>
    </row>
    <row r="2299" spans="2:65" s="1" customFormat="1" ht="24.15" customHeight="1">
      <c r="B2299" s="32"/>
      <c r="C2299" s="187" t="s">
        <v>3754</v>
      </c>
      <c r="D2299" s="187" t="s">
        <v>1347</v>
      </c>
      <c r="E2299" s="188" t="s">
        <v>3755</v>
      </c>
      <c r="F2299" s="189" t="s">
        <v>3756</v>
      </c>
      <c r="G2299" s="190" t="s">
        <v>496</v>
      </c>
      <c r="H2299" s="191">
        <v>1</v>
      </c>
      <c r="I2299" s="192"/>
      <c r="J2299" s="193">
        <f>ROUND(I2299*H2299,2)</f>
        <v>0</v>
      </c>
      <c r="K2299" s="189" t="s">
        <v>1</v>
      </c>
      <c r="L2299" s="194"/>
      <c r="M2299" s="195" t="s">
        <v>1</v>
      </c>
      <c r="N2299" s="196" t="s">
        <v>41</v>
      </c>
      <c r="P2299" s="147">
        <f>O2299*H2299</f>
        <v>0</v>
      </c>
      <c r="Q2299" s="147">
        <v>1.6E-2</v>
      </c>
      <c r="R2299" s="147">
        <f>Q2299*H2299</f>
        <v>1.6E-2</v>
      </c>
      <c r="S2299" s="147">
        <v>0</v>
      </c>
      <c r="T2299" s="148">
        <f>S2299*H2299</f>
        <v>0</v>
      </c>
      <c r="AR2299" s="149" t="s">
        <v>695</v>
      </c>
      <c r="AT2299" s="149" t="s">
        <v>1347</v>
      </c>
      <c r="AU2299" s="149" t="s">
        <v>86</v>
      </c>
      <c r="AY2299" s="17" t="s">
        <v>350</v>
      </c>
      <c r="BE2299" s="150">
        <f>IF(N2299="základní",J2299,0)</f>
        <v>0</v>
      </c>
      <c r="BF2299" s="150">
        <f>IF(N2299="snížená",J2299,0)</f>
        <v>0</v>
      </c>
      <c r="BG2299" s="150">
        <f>IF(N2299="zákl. přenesená",J2299,0)</f>
        <v>0</v>
      </c>
      <c r="BH2299" s="150">
        <f>IF(N2299="sníž. přenesená",J2299,0)</f>
        <v>0</v>
      </c>
      <c r="BI2299" s="150">
        <f>IF(N2299="nulová",J2299,0)</f>
        <v>0</v>
      </c>
      <c r="BJ2299" s="17" t="s">
        <v>84</v>
      </c>
      <c r="BK2299" s="150">
        <f>ROUND(I2299*H2299,2)</f>
        <v>0</v>
      </c>
      <c r="BL2299" s="17" t="s">
        <v>530</v>
      </c>
      <c r="BM2299" s="149" t="s">
        <v>3757</v>
      </c>
    </row>
    <row r="2300" spans="2:65" s="1" customFormat="1" ht="19.2">
      <c r="B2300" s="32"/>
      <c r="D2300" s="151" t="s">
        <v>359</v>
      </c>
      <c r="F2300" s="152" t="s">
        <v>3567</v>
      </c>
      <c r="I2300" s="153"/>
      <c r="L2300" s="32"/>
      <c r="M2300" s="154"/>
      <c r="T2300" s="56"/>
      <c r="AT2300" s="17" t="s">
        <v>359</v>
      </c>
      <c r="AU2300" s="17" t="s">
        <v>86</v>
      </c>
    </row>
    <row r="2301" spans="2:65" s="12" customFormat="1" ht="10.199999999999999">
      <c r="B2301" s="155"/>
      <c r="D2301" s="151" t="s">
        <v>361</v>
      </c>
      <c r="E2301" s="156" t="s">
        <v>1</v>
      </c>
      <c r="F2301" s="157" t="s">
        <v>3734</v>
      </c>
      <c r="H2301" s="158">
        <v>1</v>
      </c>
      <c r="I2301" s="159"/>
      <c r="L2301" s="155"/>
      <c r="M2301" s="160"/>
      <c r="T2301" s="161"/>
      <c r="AT2301" s="156" t="s">
        <v>361</v>
      </c>
      <c r="AU2301" s="156" t="s">
        <v>86</v>
      </c>
      <c r="AV2301" s="12" t="s">
        <v>86</v>
      </c>
      <c r="AW2301" s="12" t="s">
        <v>32</v>
      </c>
      <c r="AX2301" s="12" t="s">
        <v>84</v>
      </c>
      <c r="AY2301" s="156" t="s">
        <v>350</v>
      </c>
    </row>
    <row r="2302" spans="2:65" s="1" customFormat="1" ht="24.15" customHeight="1">
      <c r="B2302" s="32"/>
      <c r="C2302" s="187" t="s">
        <v>3758</v>
      </c>
      <c r="D2302" s="187" t="s">
        <v>1347</v>
      </c>
      <c r="E2302" s="188" t="s">
        <v>3759</v>
      </c>
      <c r="F2302" s="189" t="s">
        <v>3760</v>
      </c>
      <c r="G2302" s="190" t="s">
        <v>496</v>
      </c>
      <c r="H2302" s="191">
        <v>8</v>
      </c>
      <c r="I2302" s="192"/>
      <c r="J2302" s="193">
        <f>ROUND(I2302*H2302,2)</f>
        <v>0</v>
      </c>
      <c r="K2302" s="189" t="s">
        <v>1</v>
      </c>
      <c r="L2302" s="194"/>
      <c r="M2302" s="195" t="s">
        <v>1</v>
      </c>
      <c r="N2302" s="196" t="s">
        <v>41</v>
      </c>
      <c r="P2302" s="147">
        <f>O2302*H2302</f>
        <v>0</v>
      </c>
      <c r="Q2302" s="147">
        <v>1.6E-2</v>
      </c>
      <c r="R2302" s="147">
        <f>Q2302*H2302</f>
        <v>0.128</v>
      </c>
      <c r="S2302" s="147">
        <v>0</v>
      </c>
      <c r="T2302" s="148">
        <f>S2302*H2302</f>
        <v>0</v>
      </c>
      <c r="AR2302" s="149" t="s">
        <v>695</v>
      </c>
      <c r="AT2302" s="149" t="s">
        <v>1347</v>
      </c>
      <c r="AU2302" s="149" t="s">
        <v>86</v>
      </c>
      <c r="AY2302" s="17" t="s">
        <v>350</v>
      </c>
      <c r="BE2302" s="150">
        <f>IF(N2302="základní",J2302,0)</f>
        <v>0</v>
      </c>
      <c r="BF2302" s="150">
        <f>IF(N2302="snížená",J2302,0)</f>
        <v>0</v>
      </c>
      <c r="BG2302" s="150">
        <f>IF(N2302="zákl. přenesená",J2302,0)</f>
        <v>0</v>
      </c>
      <c r="BH2302" s="150">
        <f>IF(N2302="sníž. přenesená",J2302,0)</f>
        <v>0</v>
      </c>
      <c r="BI2302" s="150">
        <f>IF(N2302="nulová",J2302,0)</f>
        <v>0</v>
      </c>
      <c r="BJ2302" s="17" t="s">
        <v>84</v>
      </c>
      <c r="BK2302" s="150">
        <f>ROUND(I2302*H2302,2)</f>
        <v>0</v>
      </c>
      <c r="BL2302" s="17" t="s">
        <v>530</v>
      </c>
      <c r="BM2302" s="149" t="s">
        <v>3761</v>
      </c>
    </row>
    <row r="2303" spans="2:65" s="1" customFormat="1" ht="19.2">
      <c r="B2303" s="32"/>
      <c r="D2303" s="151" t="s">
        <v>359</v>
      </c>
      <c r="F2303" s="152" t="s">
        <v>3567</v>
      </c>
      <c r="I2303" s="153"/>
      <c r="L2303" s="32"/>
      <c r="M2303" s="154"/>
      <c r="T2303" s="56"/>
      <c r="AT2303" s="17" t="s">
        <v>359</v>
      </c>
      <c r="AU2303" s="17" t="s">
        <v>86</v>
      </c>
    </row>
    <row r="2304" spans="2:65" s="12" customFormat="1" ht="10.199999999999999">
      <c r="B2304" s="155"/>
      <c r="D2304" s="151" t="s">
        <v>361</v>
      </c>
      <c r="E2304" s="156" t="s">
        <v>1</v>
      </c>
      <c r="F2304" s="157" t="s">
        <v>3735</v>
      </c>
      <c r="H2304" s="158">
        <v>8</v>
      </c>
      <c r="I2304" s="159"/>
      <c r="L2304" s="155"/>
      <c r="M2304" s="160"/>
      <c r="T2304" s="161"/>
      <c r="AT2304" s="156" t="s">
        <v>361</v>
      </c>
      <c r="AU2304" s="156" t="s">
        <v>86</v>
      </c>
      <c r="AV2304" s="12" t="s">
        <v>86</v>
      </c>
      <c r="AW2304" s="12" t="s">
        <v>32</v>
      </c>
      <c r="AX2304" s="12" t="s">
        <v>84</v>
      </c>
      <c r="AY2304" s="156" t="s">
        <v>350</v>
      </c>
    </row>
    <row r="2305" spans="2:65" s="1" customFormat="1" ht="24.15" customHeight="1">
      <c r="B2305" s="32"/>
      <c r="C2305" s="187" t="s">
        <v>3762</v>
      </c>
      <c r="D2305" s="187" t="s">
        <v>1347</v>
      </c>
      <c r="E2305" s="188" t="s">
        <v>3763</v>
      </c>
      <c r="F2305" s="189" t="s">
        <v>3764</v>
      </c>
      <c r="G2305" s="190" t="s">
        <v>496</v>
      </c>
      <c r="H2305" s="191">
        <v>2</v>
      </c>
      <c r="I2305" s="192"/>
      <c r="J2305" s="193">
        <f>ROUND(I2305*H2305,2)</f>
        <v>0</v>
      </c>
      <c r="K2305" s="189" t="s">
        <v>1</v>
      </c>
      <c r="L2305" s="194"/>
      <c r="M2305" s="195" t="s">
        <v>1</v>
      </c>
      <c r="N2305" s="196" t="s">
        <v>41</v>
      </c>
      <c r="P2305" s="147">
        <f>O2305*H2305</f>
        <v>0</v>
      </c>
      <c r="Q2305" s="147">
        <v>1.6E-2</v>
      </c>
      <c r="R2305" s="147">
        <f>Q2305*H2305</f>
        <v>3.2000000000000001E-2</v>
      </c>
      <c r="S2305" s="147">
        <v>0</v>
      </c>
      <c r="T2305" s="148">
        <f>S2305*H2305</f>
        <v>0</v>
      </c>
      <c r="AR2305" s="149" t="s">
        <v>695</v>
      </c>
      <c r="AT2305" s="149" t="s">
        <v>1347</v>
      </c>
      <c r="AU2305" s="149" t="s">
        <v>86</v>
      </c>
      <c r="AY2305" s="17" t="s">
        <v>350</v>
      </c>
      <c r="BE2305" s="150">
        <f>IF(N2305="základní",J2305,0)</f>
        <v>0</v>
      </c>
      <c r="BF2305" s="150">
        <f>IF(N2305="snížená",J2305,0)</f>
        <v>0</v>
      </c>
      <c r="BG2305" s="150">
        <f>IF(N2305="zákl. přenesená",J2305,0)</f>
        <v>0</v>
      </c>
      <c r="BH2305" s="150">
        <f>IF(N2305="sníž. přenesená",J2305,0)</f>
        <v>0</v>
      </c>
      <c r="BI2305" s="150">
        <f>IF(N2305="nulová",J2305,0)</f>
        <v>0</v>
      </c>
      <c r="BJ2305" s="17" t="s">
        <v>84</v>
      </c>
      <c r="BK2305" s="150">
        <f>ROUND(I2305*H2305,2)</f>
        <v>0</v>
      </c>
      <c r="BL2305" s="17" t="s">
        <v>530</v>
      </c>
      <c r="BM2305" s="149" t="s">
        <v>3765</v>
      </c>
    </row>
    <row r="2306" spans="2:65" s="1" customFormat="1" ht="19.2">
      <c r="B2306" s="32"/>
      <c r="D2306" s="151" t="s">
        <v>359</v>
      </c>
      <c r="F2306" s="152" t="s">
        <v>3567</v>
      </c>
      <c r="I2306" s="153"/>
      <c r="L2306" s="32"/>
      <c r="M2306" s="154"/>
      <c r="T2306" s="56"/>
      <c r="AT2306" s="17" t="s">
        <v>359</v>
      </c>
      <c r="AU2306" s="17" t="s">
        <v>86</v>
      </c>
    </row>
    <row r="2307" spans="2:65" s="12" customFormat="1" ht="10.199999999999999">
      <c r="B2307" s="155"/>
      <c r="D2307" s="151" t="s">
        <v>361</v>
      </c>
      <c r="E2307" s="156" t="s">
        <v>1</v>
      </c>
      <c r="F2307" s="157" t="s">
        <v>3736</v>
      </c>
      <c r="H2307" s="158">
        <v>2</v>
      </c>
      <c r="I2307" s="159"/>
      <c r="L2307" s="155"/>
      <c r="M2307" s="160"/>
      <c r="T2307" s="161"/>
      <c r="AT2307" s="156" t="s">
        <v>361</v>
      </c>
      <c r="AU2307" s="156" t="s">
        <v>86</v>
      </c>
      <c r="AV2307" s="12" t="s">
        <v>86</v>
      </c>
      <c r="AW2307" s="12" t="s">
        <v>32</v>
      </c>
      <c r="AX2307" s="12" t="s">
        <v>84</v>
      </c>
      <c r="AY2307" s="156" t="s">
        <v>350</v>
      </c>
    </row>
    <row r="2308" spans="2:65" s="1" customFormat="1" ht="24.15" customHeight="1">
      <c r="B2308" s="32"/>
      <c r="C2308" s="187" t="s">
        <v>3766</v>
      </c>
      <c r="D2308" s="187" t="s">
        <v>1347</v>
      </c>
      <c r="E2308" s="188" t="s">
        <v>3767</v>
      </c>
      <c r="F2308" s="189" t="s">
        <v>3768</v>
      </c>
      <c r="G2308" s="190" t="s">
        <v>496</v>
      </c>
      <c r="H2308" s="191">
        <v>3</v>
      </c>
      <c r="I2308" s="192"/>
      <c r="J2308" s="193">
        <f>ROUND(I2308*H2308,2)</f>
        <v>0</v>
      </c>
      <c r="K2308" s="189" t="s">
        <v>1</v>
      </c>
      <c r="L2308" s="194"/>
      <c r="M2308" s="195" t="s">
        <v>1</v>
      </c>
      <c r="N2308" s="196" t="s">
        <v>41</v>
      </c>
      <c r="P2308" s="147">
        <f>O2308*H2308</f>
        <v>0</v>
      </c>
      <c r="Q2308" s="147">
        <v>1.6E-2</v>
      </c>
      <c r="R2308" s="147">
        <f>Q2308*H2308</f>
        <v>4.8000000000000001E-2</v>
      </c>
      <c r="S2308" s="147">
        <v>0</v>
      </c>
      <c r="T2308" s="148">
        <f>S2308*H2308</f>
        <v>0</v>
      </c>
      <c r="AR2308" s="149" t="s">
        <v>695</v>
      </c>
      <c r="AT2308" s="149" t="s">
        <v>1347</v>
      </c>
      <c r="AU2308" s="149" t="s">
        <v>86</v>
      </c>
      <c r="AY2308" s="17" t="s">
        <v>350</v>
      </c>
      <c r="BE2308" s="150">
        <f>IF(N2308="základní",J2308,0)</f>
        <v>0</v>
      </c>
      <c r="BF2308" s="150">
        <f>IF(N2308="snížená",J2308,0)</f>
        <v>0</v>
      </c>
      <c r="BG2308" s="150">
        <f>IF(N2308="zákl. přenesená",J2308,0)</f>
        <v>0</v>
      </c>
      <c r="BH2308" s="150">
        <f>IF(N2308="sníž. přenesená",J2308,0)</f>
        <v>0</v>
      </c>
      <c r="BI2308" s="150">
        <f>IF(N2308="nulová",J2308,0)</f>
        <v>0</v>
      </c>
      <c r="BJ2308" s="17" t="s">
        <v>84</v>
      </c>
      <c r="BK2308" s="150">
        <f>ROUND(I2308*H2308,2)</f>
        <v>0</v>
      </c>
      <c r="BL2308" s="17" t="s">
        <v>530</v>
      </c>
      <c r="BM2308" s="149" t="s">
        <v>3769</v>
      </c>
    </row>
    <row r="2309" spans="2:65" s="1" customFormat="1" ht="19.2">
      <c r="B2309" s="32"/>
      <c r="D2309" s="151" t="s">
        <v>359</v>
      </c>
      <c r="F2309" s="152" t="s">
        <v>3567</v>
      </c>
      <c r="I2309" s="153"/>
      <c r="L2309" s="32"/>
      <c r="M2309" s="154"/>
      <c r="T2309" s="56"/>
      <c r="AT2309" s="17" t="s">
        <v>359</v>
      </c>
      <c r="AU2309" s="17" t="s">
        <v>86</v>
      </c>
    </row>
    <row r="2310" spans="2:65" s="12" customFormat="1" ht="10.199999999999999">
      <c r="B2310" s="155"/>
      <c r="D2310" s="151" t="s">
        <v>361</v>
      </c>
      <c r="E2310" s="156" t="s">
        <v>1</v>
      </c>
      <c r="F2310" s="157" t="s">
        <v>3737</v>
      </c>
      <c r="H2310" s="158">
        <v>3</v>
      </c>
      <c r="I2310" s="159"/>
      <c r="L2310" s="155"/>
      <c r="M2310" s="160"/>
      <c r="T2310" s="161"/>
      <c r="AT2310" s="156" t="s">
        <v>361</v>
      </c>
      <c r="AU2310" s="156" t="s">
        <v>86</v>
      </c>
      <c r="AV2310" s="12" t="s">
        <v>86</v>
      </c>
      <c r="AW2310" s="12" t="s">
        <v>32</v>
      </c>
      <c r="AX2310" s="12" t="s">
        <v>84</v>
      </c>
      <c r="AY2310" s="156" t="s">
        <v>350</v>
      </c>
    </row>
    <row r="2311" spans="2:65" s="1" customFormat="1" ht="24.15" customHeight="1">
      <c r="B2311" s="32"/>
      <c r="C2311" s="187" t="s">
        <v>3770</v>
      </c>
      <c r="D2311" s="187" t="s">
        <v>1347</v>
      </c>
      <c r="E2311" s="188" t="s">
        <v>3771</v>
      </c>
      <c r="F2311" s="189" t="s">
        <v>3772</v>
      </c>
      <c r="G2311" s="190" t="s">
        <v>496</v>
      </c>
      <c r="H2311" s="191">
        <v>1</v>
      </c>
      <c r="I2311" s="192"/>
      <c r="J2311" s="193">
        <f>ROUND(I2311*H2311,2)</f>
        <v>0</v>
      </c>
      <c r="K2311" s="189" t="s">
        <v>1</v>
      </c>
      <c r="L2311" s="194"/>
      <c r="M2311" s="195" t="s">
        <v>1</v>
      </c>
      <c r="N2311" s="196" t="s">
        <v>41</v>
      </c>
      <c r="P2311" s="147">
        <f>O2311*H2311</f>
        <v>0</v>
      </c>
      <c r="Q2311" s="147">
        <v>1.6E-2</v>
      </c>
      <c r="R2311" s="147">
        <f>Q2311*H2311</f>
        <v>1.6E-2</v>
      </c>
      <c r="S2311" s="147">
        <v>0</v>
      </c>
      <c r="T2311" s="148">
        <f>S2311*H2311</f>
        <v>0</v>
      </c>
      <c r="AR2311" s="149" t="s">
        <v>695</v>
      </c>
      <c r="AT2311" s="149" t="s">
        <v>1347</v>
      </c>
      <c r="AU2311" s="149" t="s">
        <v>86</v>
      </c>
      <c r="AY2311" s="17" t="s">
        <v>350</v>
      </c>
      <c r="BE2311" s="150">
        <f>IF(N2311="základní",J2311,0)</f>
        <v>0</v>
      </c>
      <c r="BF2311" s="150">
        <f>IF(N2311="snížená",J2311,0)</f>
        <v>0</v>
      </c>
      <c r="BG2311" s="150">
        <f>IF(N2311="zákl. přenesená",J2311,0)</f>
        <v>0</v>
      </c>
      <c r="BH2311" s="150">
        <f>IF(N2311="sníž. přenesená",J2311,0)</f>
        <v>0</v>
      </c>
      <c r="BI2311" s="150">
        <f>IF(N2311="nulová",J2311,0)</f>
        <v>0</v>
      </c>
      <c r="BJ2311" s="17" t="s">
        <v>84</v>
      </c>
      <c r="BK2311" s="150">
        <f>ROUND(I2311*H2311,2)</f>
        <v>0</v>
      </c>
      <c r="BL2311" s="17" t="s">
        <v>530</v>
      </c>
      <c r="BM2311" s="149" t="s">
        <v>3773</v>
      </c>
    </row>
    <row r="2312" spans="2:65" s="1" customFormat="1" ht="19.2">
      <c r="B2312" s="32"/>
      <c r="D2312" s="151" t="s">
        <v>359</v>
      </c>
      <c r="F2312" s="152" t="s">
        <v>3567</v>
      </c>
      <c r="I2312" s="153"/>
      <c r="L2312" s="32"/>
      <c r="M2312" s="154"/>
      <c r="T2312" s="56"/>
      <c r="AT2312" s="17" t="s">
        <v>359</v>
      </c>
      <c r="AU2312" s="17" t="s">
        <v>86</v>
      </c>
    </row>
    <row r="2313" spans="2:65" s="12" customFormat="1" ht="10.199999999999999">
      <c r="B2313" s="155"/>
      <c r="D2313" s="151" t="s">
        <v>361</v>
      </c>
      <c r="E2313" s="156" t="s">
        <v>1</v>
      </c>
      <c r="F2313" s="157" t="s">
        <v>3738</v>
      </c>
      <c r="H2313" s="158">
        <v>1</v>
      </c>
      <c r="I2313" s="159"/>
      <c r="L2313" s="155"/>
      <c r="M2313" s="160"/>
      <c r="T2313" s="161"/>
      <c r="AT2313" s="156" t="s">
        <v>361</v>
      </c>
      <c r="AU2313" s="156" t="s">
        <v>86</v>
      </c>
      <c r="AV2313" s="12" t="s">
        <v>86</v>
      </c>
      <c r="AW2313" s="12" t="s">
        <v>32</v>
      </c>
      <c r="AX2313" s="12" t="s">
        <v>84</v>
      </c>
      <c r="AY2313" s="156" t="s">
        <v>350</v>
      </c>
    </row>
    <row r="2314" spans="2:65" s="1" customFormat="1" ht="24.15" customHeight="1">
      <c r="B2314" s="32"/>
      <c r="C2314" s="187" t="s">
        <v>3774</v>
      </c>
      <c r="D2314" s="187" t="s">
        <v>1347</v>
      </c>
      <c r="E2314" s="188" t="s">
        <v>3775</v>
      </c>
      <c r="F2314" s="189" t="s">
        <v>3776</v>
      </c>
      <c r="G2314" s="190" t="s">
        <v>496</v>
      </c>
      <c r="H2314" s="191">
        <v>1</v>
      </c>
      <c r="I2314" s="192"/>
      <c r="J2314" s="193">
        <f>ROUND(I2314*H2314,2)</f>
        <v>0</v>
      </c>
      <c r="K2314" s="189" t="s">
        <v>1</v>
      </c>
      <c r="L2314" s="194"/>
      <c r="M2314" s="195" t="s">
        <v>1</v>
      </c>
      <c r="N2314" s="196" t="s">
        <v>41</v>
      </c>
      <c r="P2314" s="147">
        <f>O2314*H2314</f>
        <v>0</v>
      </c>
      <c r="Q2314" s="147">
        <v>1.6E-2</v>
      </c>
      <c r="R2314" s="147">
        <f>Q2314*H2314</f>
        <v>1.6E-2</v>
      </c>
      <c r="S2314" s="147">
        <v>0</v>
      </c>
      <c r="T2314" s="148">
        <f>S2314*H2314</f>
        <v>0</v>
      </c>
      <c r="AR2314" s="149" t="s">
        <v>695</v>
      </c>
      <c r="AT2314" s="149" t="s">
        <v>1347</v>
      </c>
      <c r="AU2314" s="149" t="s">
        <v>86</v>
      </c>
      <c r="AY2314" s="17" t="s">
        <v>350</v>
      </c>
      <c r="BE2314" s="150">
        <f>IF(N2314="základní",J2314,0)</f>
        <v>0</v>
      </c>
      <c r="BF2314" s="150">
        <f>IF(N2314="snížená",J2314,0)</f>
        <v>0</v>
      </c>
      <c r="BG2314" s="150">
        <f>IF(N2314="zákl. přenesená",J2314,0)</f>
        <v>0</v>
      </c>
      <c r="BH2314" s="150">
        <f>IF(N2314="sníž. přenesená",J2314,0)</f>
        <v>0</v>
      </c>
      <c r="BI2314" s="150">
        <f>IF(N2314="nulová",J2314,0)</f>
        <v>0</v>
      </c>
      <c r="BJ2314" s="17" t="s">
        <v>84</v>
      </c>
      <c r="BK2314" s="150">
        <f>ROUND(I2314*H2314,2)</f>
        <v>0</v>
      </c>
      <c r="BL2314" s="17" t="s">
        <v>530</v>
      </c>
      <c r="BM2314" s="149" t="s">
        <v>3777</v>
      </c>
    </row>
    <row r="2315" spans="2:65" s="1" customFormat="1" ht="19.2">
      <c r="B2315" s="32"/>
      <c r="D2315" s="151" t="s">
        <v>359</v>
      </c>
      <c r="F2315" s="152" t="s">
        <v>3567</v>
      </c>
      <c r="I2315" s="153"/>
      <c r="L2315" s="32"/>
      <c r="M2315" s="154"/>
      <c r="T2315" s="56"/>
      <c r="AT2315" s="17" t="s">
        <v>359</v>
      </c>
      <c r="AU2315" s="17" t="s">
        <v>86</v>
      </c>
    </row>
    <row r="2316" spans="2:65" s="12" customFormat="1" ht="10.199999999999999">
      <c r="B2316" s="155"/>
      <c r="D2316" s="151" t="s">
        <v>361</v>
      </c>
      <c r="E2316" s="156" t="s">
        <v>1</v>
      </c>
      <c r="F2316" s="157" t="s">
        <v>3739</v>
      </c>
      <c r="H2316" s="158">
        <v>1</v>
      </c>
      <c r="I2316" s="159"/>
      <c r="L2316" s="155"/>
      <c r="M2316" s="160"/>
      <c r="T2316" s="161"/>
      <c r="AT2316" s="156" t="s">
        <v>361</v>
      </c>
      <c r="AU2316" s="156" t="s">
        <v>86</v>
      </c>
      <c r="AV2316" s="12" t="s">
        <v>86</v>
      </c>
      <c r="AW2316" s="12" t="s">
        <v>32</v>
      </c>
      <c r="AX2316" s="12" t="s">
        <v>84</v>
      </c>
      <c r="AY2316" s="156" t="s">
        <v>350</v>
      </c>
    </row>
    <row r="2317" spans="2:65" s="1" customFormat="1" ht="24.15" customHeight="1">
      <c r="B2317" s="32"/>
      <c r="C2317" s="187" t="s">
        <v>3778</v>
      </c>
      <c r="D2317" s="187" t="s">
        <v>1347</v>
      </c>
      <c r="E2317" s="188" t="s">
        <v>3779</v>
      </c>
      <c r="F2317" s="189" t="s">
        <v>3780</v>
      </c>
      <c r="G2317" s="190" t="s">
        <v>496</v>
      </c>
      <c r="H2317" s="191">
        <v>1</v>
      </c>
      <c r="I2317" s="192"/>
      <c r="J2317" s="193">
        <f>ROUND(I2317*H2317,2)</f>
        <v>0</v>
      </c>
      <c r="K2317" s="189" t="s">
        <v>1</v>
      </c>
      <c r="L2317" s="194"/>
      <c r="M2317" s="195" t="s">
        <v>1</v>
      </c>
      <c r="N2317" s="196" t="s">
        <v>41</v>
      </c>
      <c r="P2317" s="147">
        <f>O2317*H2317</f>
        <v>0</v>
      </c>
      <c r="Q2317" s="147">
        <v>1.6E-2</v>
      </c>
      <c r="R2317" s="147">
        <f>Q2317*H2317</f>
        <v>1.6E-2</v>
      </c>
      <c r="S2317" s="147">
        <v>0</v>
      </c>
      <c r="T2317" s="148">
        <f>S2317*H2317</f>
        <v>0</v>
      </c>
      <c r="AR2317" s="149" t="s">
        <v>695</v>
      </c>
      <c r="AT2317" s="149" t="s">
        <v>1347</v>
      </c>
      <c r="AU2317" s="149" t="s">
        <v>86</v>
      </c>
      <c r="AY2317" s="17" t="s">
        <v>350</v>
      </c>
      <c r="BE2317" s="150">
        <f>IF(N2317="základní",J2317,0)</f>
        <v>0</v>
      </c>
      <c r="BF2317" s="150">
        <f>IF(N2317="snížená",J2317,0)</f>
        <v>0</v>
      </c>
      <c r="BG2317" s="150">
        <f>IF(N2317="zákl. přenesená",J2317,0)</f>
        <v>0</v>
      </c>
      <c r="BH2317" s="150">
        <f>IF(N2317="sníž. přenesená",J2317,0)</f>
        <v>0</v>
      </c>
      <c r="BI2317" s="150">
        <f>IF(N2317="nulová",J2317,0)</f>
        <v>0</v>
      </c>
      <c r="BJ2317" s="17" t="s">
        <v>84</v>
      </c>
      <c r="BK2317" s="150">
        <f>ROUND(I2317*H2317,2)</f>
        <v>0</v>
      </c>
      <c r="BL2317" s="17" t="s">
        <v>530</v>
      </c>
      <c r="BM2317" s="149" t="s">
        <v>3781</v>
      </c>
    </row>
    <row r="2318" spans="2:65" s="1" customFormat="1" ht="19.2">
      <c r="B2318" s="32"/>
      <c r="D2318" s="151" t="s">
        <v>359</v>
      </c>
      <c r="F2318" s="152" t="s">
        <v>3567</v>
      </c>
      <c r="I2318" s="153"/>
      <c r="L2318" s="32"/>
      <c r="M2318" s="154"/>
      <c r="T2318" s="56"/>
      <c r="AT2318" s="17" t="s">
        <v>359</v>
      </c>
      <c r="AU2318" s="17" t="s">
        <v>86</v>
      </c>
    </row>
    <row r="2319" spans="2:65" s="12" customFormat="1" ht="10.199999999999999">
      <c r="B2319" s="155"/>
      <c r="D2319" s="151" t="s">
        <v>361</v>
      </c>
      <c r="E2319" s="156" t="s">
        <v>1</v>
      </c>
      <c r="F2319" s="157" t="s">
        <v>3740</v>
      </c>
      <c r="H2319" s="158">
        <v>1</v>
      </c>
      <c r="I2319" s="159"/>
      <c r="L2319" s="155"/>
      <c r="M2319" s="160"/>
      <c r="T2319" s="161"/>
      <c r="AT2319" s="156" t="s">
        <v>361</v>
      </c>
      <c r="AU2319" s="156" t="s">
        <v>86</v>
      </c>
      <c r="AV2319" s="12" t="s">
        <v>86</v>
      </c>
      <c r="AW2319" s="12" t="s">
        <v>32</v>
      </c>
      <c r="AX2319" s="12" t="s">
        <v>84</v>
      </c>
      <c r="AY2319" s="156" t="s">
        <v>350</v>
      </c>
    </row>
    <row r="2320" spans="2:65" s="1" customFormat="1" ht="24.15" customHeight="1">
      <c r="B2320" s="32"/>
      <c r="C2320" s="187" t="s">
        <v>3782</v>
      </c>
      <c r="D2320" s="187" t="s">
        <v>1347</v>
      </c>
      <c r="E2320" s="188" t="s">
        <v>3783</v>
      </c>
      <c r="F2320" s="189" t="s">
        <v>3784</v>
      </c>
      <c r="G2320" s="190" t="s">
        <v>496</v>
      </c>
      <c r="H2320" s="191">
        <v>1</v>
      </c>
      <c r="I2320" s="192"/>
      <c r="J2320" s="193">
        <f>ROUND(I2320*H2320,2)</f>
        <v>0</v>
      </c>
      <c r="K2320" s="189" t="s">
        <v>1</v>
      </c>
      <c r="L2320" s="194"/>
      <c r="M2320" s="195" t="s">
        <v>1</v>
      </c>
      <c r="N2320" s="196" t="s">
        <v>41</v>
      </c>
      <c r="P2320" s="147">
        <f>O2320*H2320</f>
        <v>0</v>
      </c>
      <c r="Q2320" s="147">
        <v>1.6E-2</v>
      </c>
      <c r="R2320" s="147">
        <f>Q2320*H2320</f>
        <v>1.6E-2</v>
      </c>
      <c r="S2320" s="147">
        <v>0</v>
      </c>
      <c r="T2320" s="148">
        <f>S2320*H2320</f>
        <v>0</v>
      </c>
      <c r="AR2320" s="149" t="s">
        <v>695</v>
      </c>
      <c r="AT2320" s="149" t="s">
        <v>1347</v>
      </c>
      <c r="AU2320" s="149" t="s">
        <v>86</v>
      </c>
      <c r="AY2320" s="17" t="s">
        <v>350</v>
      </c>
      <c r="BE2320" s="150">
        <f>IF(N2320="základní",J2320,0)</f>
        <v>0</v>
      </c>
      <c r="BF2320" s="150">
        <f>IF(N2320="snížená",J2320,0)</f>
        <v>0</v>
      </c>
      <c r="BG2320" s="150">
        <f>IF(N2320="zákl. přenesená",J2320,0)</f>
        <v>0</v>
      </c>
      <c r="BH2320" s="150">
        <f>IF(N2320="sníž. přenesená",J2320,0)</f>
        <v>0</v>
      </c>
      <c r="BI2320" s="150">
        <f>IF(N2320="nulová",J2320,0)</f>
        <v>0</v>
      </c>
      <c r="BJ2320" s="17" t="s">
        <v>84</v>
      </c>
      <c r="BK2320" s="150">
        <f>ROUND(I2320*H2320,2)</f>
        <v>0</v>
      </c>
      <c r="BL2320" s="17" t="s">
        <v>530</v>
      </c>
      <c r="BM2320" s="149" t="s">
        <v>3785</v>
      </c>
    </row>
    <row r="2321" spans="2:65" s="1" customFormat="1" ht="19.2">
      <c r="B2321" s="32"/>
      <c r="D2321" s="151" t="s">
        <v>359</v>
      </c>
      <c r="F2321" s="152" t="s">
        <v>3567</v>
      </c>
      <c r="I2321" s="153"/>
      <c r="L2321" s="32"/>
      <c r="M2321" s="154"/>
      <c r="T2321" s="56"/>
      <c r="AT2321" s="17" t="s">
        <v>359</v>
      </c>
      <c r="AU2321" s="17" t="s">
        <v>86</v>
      </c>
    </row>
    <row r="2322" spans="2:65" s="12" customFormat="1" ht="10.199999999999999">
      <c r="B2322" s="155"/>
      <c r="D2322" s="151" t="s">
        <v>361</v>
      </c>
      <c r="E2322" s="156" t="s">
        <v>1</v>
      </c>
      <c r="F2322" s="157" t="s">
        <v>3741</v>
      </c>
      <c r="H2322" s="158">
        <v>1</v>
      </c>
      <c r="I2322" s="159"/>
      <c r="L2322" s="155"/>
      <c r="M2322" s="160"/>
      <c r="T2322" s="161"/>
      <c r="AT2322" s="156" t="s">
        <v>361</v>
      </c>
      <c r="AU2322" s="156" t="s">
        <v>86</v>
      </c>
      <c r="AV2322" s="12" t="s">
        <v>86</v>
      </c>
      <c r="AW2322" s="12" t="s">
        <v>32</v>
      </c>
      <c r="AX2322" s="12" t="s">
        <v>84</v>
      </c>
      <c r="AY2322" s="156" t="s">
        <v>350</v>
      </c>
    </row>
    <row r="2323" spans="2:65" s="1" customFormat="1" ht="33" customHeight="1">
      <c r="B2323" s="32"/>
      <c r="C2323" s="138" t="s">
        <v>3786</v>
      </c>
      <c r="D2323" s="138" t="s">
        <v>352</v>
      </c>
      <c r="E2323" s="139" t="s">
        <v>3787</v>
      </c>
      <c r="F2323" s="140" t="s">
        <v>3788</v>
      </c>
      <c r="G2323" s="141" t="s">
        <v>496</v>
      </c>
      <c r="H2323" s="142">
        <v>1</v>
      </c>
      <c r="I2323" s="143"/>
      <c r="J2323" s="144">
        <f>ROUND(I2323*H2323,2)</f>
        <v>0</v>
      </c>
      <c r="K2323" s="140" t="s">
        <v>356</v>
      </c>
      <c r="L2323" s="32"/>
      <c r="M2323" s="145" t="s">
        <v>1</v>
      </c>
      <c r="N2323" s="146" t="s">
        <v>41</v>
      </c>
      <c r="P2323" s="147">
        <f>O2323*H2323</f>
        <v>0</v>
      </c>
      <c r="Q2323" s="147">
        <v>0</v>
      </c>
      <c r="R2323" s="147">
        <f>Q2323*H2323</f>
        <v>0</v>
      </c>
      <c r="S2323" s="147">
        <v>0</v>
      </c>
      <c r="T2323" s="148">
        <f>S2323*H2323</f>
        <v>0</v>
      </c>
      <c r="AR2323" s="149" t="s">
        <v>530</v>
      </c>
      <c r="AT2323" s="149" t="s">
        <v>352</v>
      </c>
      <c r="AU2323" s="149" t="s">
        <v>86</v>
      </c>
      <c r="AY2323" s="17" t="s">
        <v>350</v>
      </c>
      <c r="BE2323" s="150">
        <f>IF(N2323="základní",J2323,0)</f>
        <v>0</v>
      </c>
      <c r="BF2323" s="150">
        <f>IF(N2323="snížená",J2323,0)</f>
        <v>0</v>
      </c>
      <c r="BG2323" s="150">
        <f>IF(N2323="zákl. přenesená",J2323,0)</f>
        <v>0</v>
      </c>
      <c r="BH2323" s="150">
        <f>IF(N2323="sníž. přenesená",J2323,0)</f>
        <v>0</v>
      </c>
      <c r="BI2323" s="150">
        <f>IF(N2323="nulová",J2323,0)</f>
        <v>0</v>
      </c>
      <c r="BJ2323" s="17" t="s">
        <v>84</v>
      </c>
      <c r="BK2323" s="150">
        <f>ROUND(I2323*H2323,2)</f>
        <v>0</v>
      </c>
      <c r="BL2323" s="17" t="s">
        <v>530</v>
      </c>
      <c r="BM2323" s="149" t="s">
        <v>3789</v>
      </c>
    </row>
    <row r="2324" spans="2:65" s="1" customFormat="1" ht="28.8">
      <c r="B2324" s="32"/>
      <c r="D2324" s="151" t="s">
        <v>359</v>
      </c>
      <c r="F2324" s="152" t="s">
        <v>3790</v>
      </c>
      <c r="I2324" s="153"/>
      <c r="L2324" s="32"/>
      <c r="M2324" s="154"/>
      <c r="T2324" s="56"/>
      <c r="AT2324" s="17" t="s">
        <v>359</v>
      </c>
      <c r="AU2324" s="17" t="s">
        <v>86</v>
      </c>
    </row>
    <row r="2325" spans="2:65" s="12" customFormat="1" ht="10.199999999999999">
      <c r="B2325" s="155"/>
      <c r="D2325" s="151" t="s">
        <v>361</v>
      </c>
      <c r="E2325" s="156" t="s">
        <v>1</v>
      </c>
      <c r="F2325" s="157" t="s">
        <v>3791</v>
      </c>
      <c r="H2325" s="158">
        <v>1</v>
      </c>
      <c r="I2325" s="159"/>
      <c r="L2325" s="155"/>
      <c r="M2325" s="160"/>
      <c r="T2325" s="161"/>
      <c r="AT2325" s="156" t="s">
        <v>361</v>
      </c>
      <c r="AU2325" s="156" t="s">
        <v>86</v>
      </c>
      <c r="AV2325" s="12" t="s">
        <v>86</v>
      </c>
      <c r="AW2325" s="12" t="s">
        <v>32</v>
      </c>
      <c r="AX2325" s="12" t="s">
        <v>84</v>
      </c>
      <c r="AY2325" s="156" t="s">
        <v>350</v>
      </c>
    </row>
    <row r="2326" spans="2:65" s="1" customFormat="1" ht="24.15" customHeight="1">
      <c r="B2326" s="32"/>
      <c r="C2326" s="187" t="s">
        <v>3792</v>
      </c>
      <c r="D2326" s="187" t="s">
        <v>1347</v>
      </c>
      <c r="E2326" s="188" t="s">
        <v>3793</v>
      </c>
      <c r="F2326" s="189" t="s">
        <v>3794</v>
      </c>
      <c r="G2326" s="190" t="s">
        <v>496</v>
      </c>
      <c r="H2326" s="191">
        <v>1</v>
      </c>
      <c r="I2326" s="192"/>
      <c r="J2326" s="193">
        <f>ROUND(I2326*H2326,2)</f>
        <v>0</v>
      </c>
      <c r="K2326" s="189" t="s">
        <v>1</v>
      </c>
      <c r="L2326" s="194"/>
      <c r="M2326" s="195" t="s">
        <v>1</v>
      </c>
      <c r="N2326" s="196" t="s">
        <v>41</v>
      </c>
      <c r="P2326" s="147">
        <f>O2326*H2326</f>
        <v>0</v>
      </c>
      <c r="Q2326" s="147">
        <v>2.35E-2</v>
      </c>
      <c r="R2326" s="147">
        <f>Q2326*H2326</f>
        <v>2.35E-2</v>
      </c>
      <c r="S2326" s="147">
        <v>0</v>
      </c>
      <c r="T2326" s="148">
        <f>S2326*H2326</f>
        <v>0</v>
      </c>
      <c r="AR2326" s="149" t="s">
        <v>695</v>
      </c>
      <c r="AT2326" s="149" t="s">
        <v>1347</v>
      </c>
      <c r="AU2326" s="149" t="s">
        <v>86</v>
      </c>
      <c r="AY2326" s="17" t="s">
        <v>350</v>
      </c>
      <c r="BE2326" s="150">
        <f>IF(N2326="základní",J2326,0)</f>
        <v>0</v>
      </c>
      <c r="BF2326" s="150">
        <f>IF(N2326="snížená",J2326,0)</f>
        <v>0</v>
      </c>
      <c r="BG2326" s="150">
        <f>IF(N2326="zákl. přenesená",J2326,0)</f>
        <v>0</v>
      </c>
      <c r="BH2326" s="150">
        <f>IF(N2326="sníž. přenesená",J2326,0)</f>
        <v>0</v>
      </c>
      <c r="BI2326" s="150">
        <f>IF(N2326="nulová",J2326,0)</f>
        <v>0</v>
      </c>
      <c r="BJ2326" s="17" t="s">
        <v>84</v>
      </c>
      <c r="BK2326" s="150">
        <f>ROUND(I2326*H2326,2)</f>
        <v>0</v>
      </c>
      <c r="BL2326" s="17" t="s">
        <v>530</v>
      </c>
      <c r="BM2326" s="149" t="s">
        <v>3795</v>
      </c>
    </row>
    <row r="2327" spans="2:65" s="1" customFormat="1" ht="19.2">
      <c r="B2327" s="32"/>
      <c r="D2327" s="151" t="s">
        <v>359</v>
      </c>
      <c r="F2327" s="152" t="s">
        <v>3796</v>
      </c>
      <c r="I2327" s="153"/>
      <c r="L2327" s="32"/>
      <c r="M2327" s="154"/>
      <c r="T2327" s="56"/>
      <c r="AT2327" s="17" t="s">
        <v>359</v>
      </c>
      <c r="AU2327" s="17" t="s">
        <v>86</v>
      </c>
    </row>
    <row r="2328" spans="2:65" s="12" customFormat="1" ht="10.199999999999999">
      <c r="B2328" s="155"/>
      <c r="D2328" s="151" t="s">
        <v>361</v>
      </c>
      <c r="E2328" s="156" t="s">
        <v>1</v>
      </c>
      <c r="F2328" s="157" t="s">
        <v>3791</v>
      </c>
      <c r="H2328" s="158">
        <v>1</v>
      </c>
      <c r="I2328" s="159"/>
      <c r="L2328" s="155"/>
      <c r="M2328" s="160"/>
      <c r="T2328" s="161"/>
      <c r="AT2328" s="156" t="s">
        <v>361</v>
      </c>
      <c r="AU2328" s="156" t="s">
        <v>86</v>
      </c>
      <c r="AV2328" s="12" t="s">
        <v>86</v>
      </c>
      <c r="AW2328" s="12" t="s">
        <v>32</v>
      </c>
      <c r="AX2328" s="12" t="s">
        <v>84</v>
      </c>
      <c r="AY2328" s="156" t="s">
        <v>350</v>
      </c>
    </row>
    <row r="2329" spans="2:65" s="1" customFormat="1" ht="33" customHeight="1">
      <c r="B2329" s="32"/>
      <c r="C2329" s="138" t="s">
        <v>3797</v>
      </c>
      <c r="D2329" s="138" t="s">
        <v>352</v>
      </c>
      <c r="E2329" s="139" t="s">
        <v>3798</v>
      </c>
      <c r="F2329" s="140" t="s">
        <v>3799</v>
      </c>
      <c r="G2329" s="141" t="s">
        <v>496</v>
      </c>
      <c r="H2329" s="142">
        <v>2</v>
      </c>
      <c r="I2329" s="143"/>
      <c r="J2329" s="144">
        <f>ROUND(I2329*H2329,2)</f>
        <v>0</v>
      </c>
      <c r="K2329" s="140" t="s">
        <v>356</v>
      </c>
      <c r="L2329" s="32"/>
      <c r="M2329" s="145" t="s">
        <v>1</v>
      </c>
      <c r="N2329" s="146" t="s">
        <v>41</v>
      </c>
      <c r="P2329" s="147">
        <f>O2329*H2329</f>
        <v>0</v>
      </c>
      <c r="Q2329" s="147">
        <v>0</v>
      </c>
      <c r="R2329" s="147">
        <f>Q2329*H2329</f>
        <v>0</v>
      </c>
      <c r="S2329" s="147">
        <v>0</v>
      </c>
      <c r="T2329" s="148">
        <f>S2329*H2329</f>
        <v>0</v>
      </c>
      <c r="AR2329" s="149" t="s">
        <v>530</v>
      </c>
      <c r="AT2329" s="149" t="s">
        <v>352</v>
      </c>
      <c r="AU2329" s="149" t="s">
        <v>86</v>
      </c>
      <c r="AY2329" s="17" t="s">
        <v>350</v>
      </c>
      <c r="BE2329" s="150">
        <f>IF(N2329="základní",J2329,0)</f>
        <v>0</v>
      </c>
      <c r="BF2329" s="150">
        <f>IF(N2329="snížená",J2329,0)</f>
        <v>0</v>
      </c>
      <c r="BG2329" s="150">
        <f>IF(N2329="zákl. přenesená",J2329,0)</f>
        <v>0</v>
      </c>
      <c r="BH2329" s="150">
        <f>IF(N2329="sníž. přenesená",J2329,0)</f>
        <v>0</v>
      </c>
      <c r="BI2329" s="150">
        <f>IF(N2329="nulová",J2329,0)</f>
        <v>0</v>
      </c>
      <c r="BJ2329" s="17" t="s">
        <v>84</v>
      </c>
      <c r="BK2329" s="150">
        <f>ROUND(I2329*H2329,2)</f>
        <v>0</v>
      </c>
      <c r="BL2329" s="17" t="s">
        <v>530</v>
      </c>
      <c r="BM2329" s="149" t="s">
        <v>3800</v>
      </c>
    </row>
    <row r="2330" spans="2:65" s="1" customFormat="1" ht="28.8">
      <c r="B2330" s="32"/>
      <c r="D2330" s="151" t="s">
        <v>359</v>
      </c>
      <c r="F2330" s="152" t="s">
        <v>3801</v>
      </c>
      <c r="I2330" s="153"/>
      <c r="L2330" s="32"/>
      <c r="M2330" s="154"/>
      <c r="T2330" s="56"/>
      <c r="AT2330" s="17" t="s">
        <v>359</v>
      </c>
      <c r="AU2330" s="17" t="s">
        <v>86</v>
      </c>
    </row>
    <row r="2331" spans="2:65" s="12" customFormat="1" ht="10.199999999999999">
      <c r="B2331" s="155"/>
      <c r="D2331" s="151" t="s">
        <v>361</v>
      </c>
      <c r="E2331" s="156" t="s">
        <v>1</v>
      </c>
      <c r="F2331" s="157" t="s">
        <v>3802</v>
      </c>
      <c r="H2331" s="158">
        <v>1</v>
      </c>
      <c r="I2331" s="159"/>
      <c r="L2331" s="155"/>
      <c r="M2331" s="160"/>
      <c r="T2331" s="161"/>
      <c r="AT2331" s="156" t="s">
        <v>361</v>
      </c>
      <c r="AU2331" s="156" t="s">
        <v>86</v>
      </c>
      <c r="AV2331" s="12" t="s">
        <v>86</v>
      </c>
      <c r="AW2331" s="12" t="s">
        <v>32</v>
      </c>
      <c r="AX2331" s="12" t="s">
        <v>76</v>
      </c>
      <c r="AY2331" s="156" t="s">
        <v>350</v>
      </c>
    </row>
    <row r="2332" spans="2:65" s="12" customFormat="1" ht="10.199999999999999">
      <c r="B2332" s="155"/>
      <c r="D2332" s="151" t="s">
        <v>361</v>
      </c>
      <c r="E2332" s="156" t="s">
        <v>1</v>
      </c>
      <c r="F2332" s="157" t="s">
        <v>3803</v>
      </c>
      <c r="H2332" s="158">
        <v>1</v>
      </c>
      <c r="I2332" s="159"/>
      <c r="L2332" s="155"/>
      <c r="M2332" s="160"/>
      <c r="T2332" s="161"/>
      <c r="AT2332" s="156" t="s">
        <v>361</v>
      </c>
      <c r="AU2332" s="156" t="s">
        <v>86</v>
      </c>
      <c r="AV2332" s="12" t="s">
        <v>86</v>
      </c>
      <c r="AW2332" s="12" t="s">
        <v>32</v>
      </c>
      <c r="AX2332" s="12" t="s">
        <v>76</v>
      </c>
      <c r="AY2332" s="156" t="s">
        <v>350</v>
      </c>
    </row>
    <row r="2333" spans="2:65" s="13" customFormat="1" ht="10.199999999999999">
      <c r="B2333" s="162"/>
      <c r="D2333" s="151" t="s">
        <v>361</v>
      </c>
      <c r="E2333" s="163" t="s">
        <v>1</v>
      </c>
      <c r="F2333" s="164" t="s">
        <v>364</v>
      </c>
      <c r="H2333" s="165">
        <v>2</v>
      </c>
      <c r="I2333" s="166"/>
      <c r="L2333" s="162"/>
      <c r="M2333" s="167"/>
      <c r="T2333" s="168"/>
      <c r="AT2333" s="163" t="s">
        <v>361</v>
      </c>
      <c r="AU2333" s="163" t="s">
        <v>86</v>
      </c>
      <c r="AV2333" s="13" t="s">
        <v>357</v>
      </c>
      <c r="AW2333" s="13" t="s">
        <v>32</v>
      </c>
      <c r="AX2333" s="13" t="s">
        <v>84</v>
      </c>
      <c r="AY2333" s="163" t="s">
        <v>350</v>
      </c>
    </row>
    <row r="2334" spans="2:65" s="1" customFormat="1" ht="24.15" customHeight="1">
      <c r="B2334" s="32"/>
      <c r="C2334" s="187" t="s">
        <v>3804</v>
      </c>
      <c r="D2334" s="187" t="s">
        <v>1347</v>
      </c>
      <c r="E2334" s="188" t="s">
        <v>3805</v>
      </c>
      <c r="F2334" s="189" t="s">
        <v>3806</v>
      </c>
      <c r="G2334" s="190" t="s">
        <v>496</v>
      </c>
      <c r="H2334" s="191">
        <v>1</v>
      </c>
      <c r="I2334" s="192"/>
      <c r="J2334" s="193">
        <f>ROUND(I2334*H2334,2)</f>
        <v>0</v>
      </c>
      <c r="K2334" s="189" t="s">
        <v>1</v>
      </c>
      <c r="L2334" s="194"/>
      <c r="M2334" s="195" t="s">
        <v>1</v>
      </c>
      <c r="N2334" s="196" t="s">
        <v>41</v>
      </c>
      <c r="P2334" s="147">
        <f>O2334*H2334</f>
        <v>0</v>
      </c>
      <c r="Q2334" s="147">
        <v>2.35E-2</v>
      </c>
      <c r="R2334" s="147">
        <f>Q2334*H2334</f>
        <v>2.35E-2</v>
      </c>
      <c r="S2334" s="147">
        <v>0</v>
      </c>
      <c r="T2334" s="148">
        <f>S2334*H2334</f>
        <v>0</v>
      </c>
      <c r="AR2334" s="149" t="s">
        <v>695</v>
      </c>
      <c r="AT2334" s="149" t="s">
        <v>1347</v>
      </c>
      <c r="AU2334" s="149" t="s">
        <v>86</v>
      </c>
      <c r="AY2334" s="17" t="s">
        <v>350</v>
      </c>
      <c r="BE2334" s="150">
        <f>IF(N2334="základní",J2334,0)</f>
        <v>0</v>
      </c>
      <c r="BF2334" s="150">
        <f>IF(N2334="snížená",J2334,0)</f>
        <v>0</v>
      </c>
      <c r="BG2334" s="150">
        <f>IF(N2334="zákl. přenesená",J2334,0)</f>
        <v>0</v>
      </c>
      <c r="BH2334" s="150">
        <f>IF(N2334="sníž. přenesená",J2334,0)</f>
        <v>0</v>
      </c>
      <c r="BI2334" s="150">
        <f>IF(N2334="nulová",J2334,0)</f>
        <v>0</v>
      </c>
      <c r="BJ2334" s="17" t="s">
        <v>84</v>
      </c>
      <c r="BK2334" s="150">
        <f>ROUND(I2334*H2334,2)</f>
        <v>0</v>
      </c>
      <c r="BL2334" s="17" t="s">
        <v>530</v>
      </c>
      <c r="BM2334" s="149" t="s">
        <v>3807</v>
      </c>
    </row>
    <row r="2335" spans="2:65" s="1" customFormat="1" ht="19.2">
      <c r="B2335" s="32"/>
      <c r="D2335" s="151" t="s">
        <v>359</v>
      </c>
      <c r="F2335" s="152" t="s">
        <v>3796</v>
      </c>
      <c r="I2335" s="153"/>
      <c r="L2335" s="32"/>
      <c r="M2335" s="154"/>
      <c r="T2335" s="56"/>
      <c r="AT2335" s="17" t="s">
        <v>359</v>
      </c>
      <c r="AU2335" s="17" t="s">
        <v>86</v>
      </c>
    </row>
    <row r="2336" spans="2:65" s="12" customFormat="1" ht="10.199999999999999">
      <c r="B2336" s="155"/>
      <c r="D2336" s="151" t="s">
        <v>361</v>
      </c>
      <c r="E2336" s="156" t="s">
        <v>1</v>
      </c>
      <c r="F2336" s="157" t="s">
        <v>3802</v>
      </c>
      <c r="H2336" s="158">
        <v>1</v>
      </c>
      <c r="I2336" s="159"/>
      <c r="L2336" s="155"/>
      <c r="M2336" s="160"/>
      <c r="T2336" s="161"/>
      <c r="AT2336" s="156" t="s">
        <v>361</v>
      </c>
      <c r="AU2336" s="156" t="s">
        <v>86</v>
      </c>
      <c r="AV2336" s="12" t="s">
        <v>86</v>
      </c>
      <c r="AW2336" s="12" t="s">
        <v>32</v>
      </c>
      <c r="AX2336" s="12" t="s">
        <v>84</v>
      </c>
      <c r="AY2336" s="156" t="s">
        <v>350</v>
      </c>
    </row>
    <row r="2337" spans="2:65" s="1" customFormat="1" ht="24.15" customHeight="1">
      <c r="B2337" s="32"/>
      <c r="C2337" s="187" t="s">
        <v>3808</v>
      </c>
      <c r="D2337" s="187" t="s">
        <v>1347</v>
      </c>
      <c r="E2337" s="188" t="s">
        <v>3809</v>
      </c>
      <c r="F2337" s="189" t="s">
        <v>3810</v>
      </c>
      <c r="G2337" s="190" t="s">
        <v>496</v>
      </c>
      <c r="H2337" s="191">
        <v>1</v>
      </c>
      <c r="I2337" s="192"/>
      <c r="J2337" s="193">
        <f>ROUND(I2337*H2337,2)</f>
        <v>0</v>
      </c>
      <c r="K2337" s="189" t="s">
        <v>1</v>
      </c>
      <c r="L2337" s="194"/>
      <c r="M2337" s="195" t="s">
        <v>1</v>
      </c>
      <c r="N2337" s="196" t="s">
        <v>41</v>
      </c>
      <c r="P2337" s="147">
        <f>O2337*H2337</f>
        <v>0</v>
      </c>
      <c r="Q2337" s="147">
        <v>2.35E-2</v>
      </c>
      <c r="R2337" s="147">
        <f>Q2337*H2337</f>
        <v>2.35E-2</v>
      </c>
      <c r="S2337" s="147">
        <v>0</v>
      </c>
      <c r="T2337" s="148">
        <f>S2337*H2337</f>
        <v>0</v>
      </c>
      <c r="AR2337" s="149" t="s">
        <v>695</v>
      </c>
      <c r="AT2337" s="149" t="s">
        <v>1347</v>
      </c>
      <c r="AU2337" s="149" t="s">
        <v>86</v>
      </c>
      <c r="AY2337" s="17" t="s">
        <v>350</v>
      </c>
      <c r="BE2337" s="150">
        <f>IF(N2337="základní",J2337,0)</f>
        <v>0</v>
      </c>
      <c r="BF2337" s="150">
        <f>IF(N2337="snížená",J2337,0)</f>
        <v>0</v>
      </c>
      <c r="BG2337" s="150">
        <f>IF(N2337="zákl. přenesená",J2337,0)</f>
        <v>0</v>
      </c>
      <c r="BH2337" s="150">
        <f>IF(N2337="sníž. přenesená",J2337,0)</f>
        <v>0</v>
      </c>
      <c r="BI2337" s="150">
        <f>IF(N2337="nulová",J2337,0)</f>
        <v>0</v>
      </c>
      <c r="BJ2337" s="17" t="s">
        <v>84</v>
      </c>
      <c r="BK2337" s="150">
        <f>ROUND(I2337*H2337,2)</f>
        <v>0</v>
      </c>
      <c r="BL2337" s="17" t="s">
        <v>530</v>
      </c>
      <c r="BM2337" s="149" t="s">
        <v>3811</v>
      </c>
    </row>
    <row r="2338" spans="2:65" s="1" customFormat="1" ht="19.2">
      <c r="B2338" s="32"/>
      <c r="D2338" s="151" t="s">
        <v>359</v>
      </c>
      <c r="F2338" s="152" t="s">
        <v>3796</v>
      </c>
      <c r="I2338" s="153"/>
      <c r="L2338" s="32"/>
      <c r="M2338" s="154"/>
      <c r="T2338" s="56"/>
      <c r="AT2338" s="17" t="s">
        <v>359</v>
      </c>
      <c r="AU2338" s="17" t="s">
        <v>86</v>
      </c>
    </row>
    <row r="2339" spans="2:65" s="12" customFormat="1" ht="10.199999999999999">
      <c r="B2339" s="155"/>
      <c r="D2339" s="151" t="s">
        <v>361</v>
      </c>
      <c r="E2339" s="156" t="s">
        <v>1</v>
      </c>
      <c r="F2339" s="157" t="s">
        <v>3803</v>
      </c>
      <c r="H2339" s="158">
        <v>1</v>
      </c>
      <c r="I2339" s="159"/>
      <c r="L2339" s="155"/>
      <c r="M2339" s="160"/>
      <c r="T2339" s="161"/>
      <c r="AT2339" s="156" t="s">
        <v>361</v>
      </c>
      <c r="AU2339" s="156" t="s">
        <v>86</v>
      </c>
      <c r="AV2339" s="12" t="s">
        <v>86</v>
      </c>
      <c r="AW2339" s="12" t="s">
        <v>32</v>
      </c>
      <c r="AX2339" s="12" t="s">
        <v>84</v>
      </c>
      <c r="AY2339" s="156" t="s">
        <v>350</v>
      </c>
    </row>
    <row r="2340" spans="2:65" s="1" customFormat="1" ht="24.15" customHeight="1">
      <c r="B2340" s="32"/>
      <c r="C2340" s="138" t="s">
        <v>3812</v>
      </c>
      <c r="D2340" s="138" t="s">
        <v>352</v>
      </c>
      <c r="E2340" s="139" t="s">
        <v>3813</v>
      </c>
      <c r="F2340" s="140" t="s">
        <v>3814</v>
      </c>
      <c r="G2340" s="141" t="s">
        <v>496</v>
      </c>
      <c r="H2340" s="142">
        <v>1</v>
      </c>
      <c r="I2340" s="143"/>
      <c r="J2340" s="144">
        <f>ROUND(I2340*H2340,2)</f>
        <v>0</v>
      </c>
      <c r="K2340" s="140" t="s">
        <v>356</v>
      </c>
      <c r="L2340" s="32"/>
      <c r="M2340" s="145" t="s">
        <v>1</v>
      </c>
      <c r="N2340" s="146" t="s">
        <v>41</v>
      </c>
      <c r="P2340" s="147">
        <f>O2340*H2340</f>
        <v>0</v>
      </c>
      <c r="Q2340" s="147">
        <v>0</v>
      </c>
      <c r="R2340" s="147">
        <f>Q2340*H2340</f>
        <v>0</v>
      </c>
      <c r="S2340" s="147">
        <v>0</v>
      </c>
      <c r="T2340" s="148">
        <f>S2340*H2340</f>
        <v>0</v>
      </c>
      <c r="AR2340" s="149" t="s">
        <v>530</v>
      </c>
      <c r="AT2340" s="149" t="s">
        <v>352</v>
      </c>
      <c r="AU2340" s="149" t="s">
        <v>86</v>
      </c>
      <c r="AY2340" s="17" t="s">
        <v>350</v>
      </c>
      <c r="BE2340" s="150">
        <f>IF(N2340="základní",J2340,0)</f>
        <v>0</v>
      </c>
      <c r="BF2340" s="150">
        <f>IF(N2340="snížená",J2340,0)</f>
        <v>0</v>
      </c>
      <c r="BG2340" s="150">
        <f>IF(N2340="zákl. přenesená",J2340,0)</f>
        <v>0</v>
      </c>
      <c r="BH2340" s="150">
        <f>IF(N2340="sníž. přenesená",J2340,0)</f>
        <v>0</v>
      </c>
      <c r="BI2340" s="150">
        <f>IF(N2340="nulová",J2340,0)</f>
        <v>0</v>
      </c>
      <c r="BJ2340" s="17" t="s">
        <v>84</v>
      </c>
      <c r="BK2340" s="150">
        <f>ROUND(I2340*H2340,2)</f>
        <v>0</v>
      </c>
      <c r="BL2340" s="17" t="s">
        <v>530</v>
      </c>
      <c r="BM2340" s="149" t="s">
        <v>3815</v>
      </c>
    </row>
    <row r="2341" spans="2:65" s="1" customFormat="1" ht="28.8">
      <c r="B2341" s="32"/>
      <c r="D2341" s="151" t="s">
        <v>359</v>
      </c>
      <c r="F2341" s="152" t="s">
        <v>3816</v>
      </c>
      <c r="I2341" s="153"/>
      <c r="L2341" s="32"/>
      <c r="M2341" s="154"/>
      <c r="T2341" s="56"/>
      <c r="AT2341" s="17" t="s">
        <v>359</v>
      </c>
      <c r="AU2341" s="17" t="s">
        <v>86</v>
      </c>
    </row>
    <row r="2342" spans="2:65" s="12" customFormat="1" ht="10.199999999999999">
      <c r="B2342" s="155"/>
      <c r="D2342" s="151" t="s">
        <v>361</v>
      </c>
      <c r="E2342" s="156" t="s">
        <v>1</v>
      </c>
      <c r="F2342" s="157" t="s">
        <v>3187</v>
      </c>
      <c r="H2342" s="158">
        <v>1</v>
      </c>
      <c r="I2342" s="159"/>
      <c r="L2342" s="155"/>
      <c r="M2342" s="160"/>
      <c r="T2342" s="161"/>
      <c r="AT2342" s="156" t="s">
        <v>361</v>
      </c>
      <c r="AU2342" s="156" t="s">
        <v>86</v>
      </c>
      <c r="AV2342" s="12" t="s">
        <v>86</v>
      </c>
      <c r="AW2342" s="12" t="s">
        <v>32</v>
      </c>
      <c r="AX2342" s="12" t="s">
        <v>84</v>
      </c>
      <c r="AY2342" s="156" t="s">
        <v>350</v>
      </c>
    </row>
    <row r="2343" spans="2:65" s="1" customFormat="1" ht="24.15" customHeight="1">
      <c r="B2343" s="32"/>
      <c r="C2343" s="187" t="s">
        <v>3817</v>
      </c>
      <c r="D2343" s="187" t="s">
        <v>1347</v>
      </c>
      <c r="E2343" s="188" t="s">
        <v>3608</v>
      </c>
      <c r="F2343" s="189" t="s">
        <v>3609</v>
      </c>
      <c r="G2343" s="190" t="s">
        <v>496</v>
      </c>
      <c r="H2343" s="191">
        <v>1</v>
      </c>
      <c r="I2343" s="192"/>
      <c r="J2343" s="193">
        <f>ROUND(I2343*H2343,2)</f>
        <v>0</v>
      </c>
      <c r="K2343" s="189" t="s">
        <v>356</v>
      </c>
      <c r="L2343" s="194"/>
      <c r="M2343" s="195" t="s">
        <v>1</v>
      </c>
      <c r="N2343" s="196" t="s">
        <v>41</v>
      </c>
      <c r="P2343" s="147">
        <f>O2343*H2343</f>
        <v>0</v>
      </c>
      <c r="Q2343" s="147">
        <v>1.7500000000000002E-2</v>
      </c>
      <c r="R2343" s="147">
        <f>Q2343*H2343</f>
        <v>1.7500000000000002E-2</v>
      </c>
      <c r="S2343" s="147">
        <v>0</v>
      </c>
      <c r="T2343" s="148">
        <f>S2343*H2343</f>
        <v>0</v>
      </c>
      <c r="AR2343" s="149" t="s">
        <v>695</v>
      </c>
      <c r="AT2343" s="149" t="s">
        <v>1347</v>
      </c>
      <c r="AU2343" s="149" t="s">
        <v>86</v>
      </c>
      <c r="AY2343" s="17" t="s">
        <v>350</v>
      </c>
      <c r="BE2343" s="150">
        <f>IF(N2343="základní",J2343,0)</f>
        <v>0</v>
      </c>
      <c r="BF2343" s="150">
        <f>IF(N2343="snížená",J2343,0)</f>
        <v>0</v>
      </c>
      <c r="BG2343" s="150">
        <f>IF(N2343="zákl. přenesená",J2343,0)</f>
        <v>0</v>
      </c>
      <c r="BH2343" s="150">
        <f>IF(N2343="sníž. přenesená",J2343,0)</f>
        <v>0</v>
      </c>
      <c r="BI2343" s="150">
        <f>IF(N2343="nulová",J2343,0)</f>
        <v>0</v>
      </c>
      <c r="BJ2343" s="17" t="s">
        <v>84</v>
      </c>
      <c r="BK2343" s="150">
        <f>ROUND(I2343*H2343,2)</f>
        <v>0</v>
      </c>
      <c r="BL2343" s="17" t="s">
        <v>530</v>
      </c>
      <c r="BM2343" s="149" t="s">
        <v>3818</v>
      </c>
    </row>
    <row r="2344" spans="2:65" s="1" customFormat="1" ht="19.2">
      <c r="B2344" s="32"/>
      <c r="D2344" s="151" t="s">
        <v>359</v>
      </c>
      <c r="F2344" s="152" t="s">
        <v>3609</v>
      </c>
      <c r="I2344" s="153"/>
      <c r="L2344" s="32"/>
      <c r="M2344" s="154"/>
      <c r="T2344" s="56"/>
      <c r="AT2344" s="17" t="s">
        <v>359</v>
      </c>
      <c r="AU2344" s="17" t="s">
        <v>86</v>
      </c>
    </row>
    <row r="2345" spans="2:65" s="12" customFormat="1" ht="10.199999999999999">
      <c r="B2345" s="155"/>
      <c r="D2345" s="151" t="s">
        <v>361</v>
      </c>
      <c r="E2345" s="156" t="s">
        <v>1</v>
      </c>
      <c r="F2345" s="157" t="s">
        <v>3187</v>
      </c>
      <c r="H2345" s="158">
        <v>1</v>
      </c>
      <c r="I2345" s="159"/>
      <c r="L2345" s="155"/>
      <c r="M2345" s="160"/>
      <c r="T2345" s="161"/>
      <c r="AT2345" s="156" t="s">
        <v>361</v>
      </c>
      <c r="AU2345" s="156" t="s">
        <v>86</v>
      </c>
      <c r="AV2345" s="12" t="s">
        <v>86</v>
      </c>
      <c r="AW2345" s="12" t="s">
        <v>32</v>
      </c>
      <c r="AX2345" s="12" t="s">
        <v>84</v>
      </c>
      <c r="AY2345" s="156" t="s">
        <v>350</v>
      </c>
    </row>
    <row r="2346" spans="2:65" s="1" customFormat="1" ht="33" customHeight="1">
      <c r="B2346" s="32"/>
      <c r="C2346" s="138" t="s">
        <v>3819</v>
      </c>
      <c r="D2346" s="138" t="s">
        <v>352</v>
      </c>
      <c r="E2346" s="139" t="s">
        <v>3820</v>
      </c>
      <c r="F2346" s="140" t="s">
        <v>3821</v>
      </c>
      <c r="G2346" s="141" t="s">
        <v>496</v>
      </c>
      <c r="H2346" s="142">
        <v>1</v>
      </c>
      <c r="I2346" s="143"/>
      <c r="J2346" s="144">
        <f>ROUND(I2346*H2346,2)</f>
        <v>0</v>
      </c>
      <c r="K2346" s="140" t="s">
        <v>356</v>
      </c>
      <c r="L2346" s="32"/>
      <c r="M2346" s="145" t="s">
        <v>1</v>
      </c>
      <c r="N2346" s="146" t="s">
        <v>41</v>
      </c>
      <c r="P2346" s="147">
        <f>O2346*H2346</f>
        <v>0</v>
      </c>
      <c r="Q2346" s="147">
        <v>0</v>
      </c>
      <c r="R2346" s="147">
        <f>Q2346*H2346</f>
        <v>0</v>
      </c>
      <c r="S2346" s="147">
        <v>0</v>
      </c>
      <c r="T2346" s="148">
        <f>S2346*H2346</f>
        <v>0</v>
      </c>
      <c r="AR2346" s="149" t="s">
        <v>530</v>
      </c>
      <c r="AT2346" s="149" t="s">
        <v>352</v>
      </c>
      <c r="AU2346" s="149" t="s">
        <v>86</v>
      </c>
      <c r="AY2346" s="17" t="s">
        <v>350</v>
      </c>
      <c r="BE2346" s="150">
        <f>IF(N2346="základní",J2346,0)</f>
        <v>0</v>
      </c>
      <c r="BF2346" s="150">
        <f>IF(N2346="snížená",J2346,0)</f>
        <v>0</v>
      </c>
      <c r="BG2346" s="150">
        <f>IF(N2346="zákl. přenesená",J2346,0)</f>
        <v>0</v>
      </c>
      <c r="BH2346" s="150">
        <f>IF(N2346="sníž. přenesená",J2346,0)</f>
        <v>0</v>
      </c>
      <c r="BI2346" s="150">
        <f>IF(N2346="nulová",J2346,0)</f>
        <v>0</v>
      </c>
      <c r="BJ2346" s="17" t="s">
        <v>84</v>
      </c>
      <c r="BK2346" s="150">
        <f>ROUND(I2346*H2346,2)</f>
        <v>0</v>
      </c>
      <c r="BL2346" s="17" t="s">
        <v>530</v>
      </c>
      <c r="BM2346" s="149" t="s">
        <v>3822</v>
      </c>
    </row>
    <row r="2347" spans="2:65" s="1" customFormat="1" ht="28.8">
      <c r="B2347" s="32"/>
      <c r="D2347" s="151" t="s">
        <v>359</v>
      </c>
      <c r="F2347" s="152" t="s">
        <v>3823</v>
      </c>
      <c r="I2347" s="153"/>
      <c r="L2347" s="32"/>
      <c r="M2347" s="154"/>
      <c r="T2347" s="56"/>
      <c r="AT2347" s="17" t="s">
        <v>359</v>
      </c>
      <c r="AU2347" s="17" t="s">
        <v>86</v>
      </c>
    </row>
    <row r="2348" spans="2:65" s="12" customFormat="1" ht="10.199999999999999">
      <c r="B2348" s="155"/>
      <c r="D2348" s="151" t="s">
        <v>361</v>
      </c>
      <c r="E2348" s="156" t="s">
        <v>1</v>
      </c>
      <c r="F2348" s="157" t="s">
        <v>3197</v>
      </c>
      <c r="H2348" s="158">
        <v>1</v>
      </c>
      <c r="I2348" s="159"/>
      <c r="L2348" s="155"/>
      <c r="M2348" s="160"/>
      <c r="T2348" s="161"/>
      <c r="AT2348" s="156" t="s">
        <v>361</v>
      </c>
      <c r="AU2348" s="156" t="s">
        <v>86</v>
      </c>
      <c r="AV2348" s="12" t="s">
        <v>86</v>
      </c>
      <c r="AW2348" s="12" t="s">
        <v>32</v>
      </c>
      <c r="AX2348" s="12" t="s">
        <v>84</v>
      </c>
      <c r="AY2348" s="156" t="s">
        <v>350</v>
      </c>
    </row>
    <row r="2349" spans="2:65" s="1" customFormat="1" ht="24.15" customHeight="1">
      <c r="B2349" s="32"/>
      <c r="C2349" s="187" t="s">
        <v>3824</v>
      </c>
      <c r="D2349" s="187" t="s">
        <v>1347</v>
      </c>
      <c r="E2349" s="188" t="s">
        <v>3825</v>
      </c>
      <c r="F2349" s="189" t="s">
        <v>3826</v>
      </c>
      <c r="G2349" s="190" t="s">
        <v>496</v>
      </c>
      <c r="H2349" s="191">
        <v>1</v>
      </c>
      <c r="I2349" s="192"/>
      <c r="J2349" s="193">
        <f>ROUND(I2349*H2349,2)</f>
        <v>0</v>
      </c>
      <c r="K2349" s="189" t="s">
        <v>1</v>
      </c>
      <c r="L2349" s="194"/>
      <c r="M2349" s="195" t="s">
        <v>1</v>
      </c>
      <c r="N2349" s="196" t="s">
        <v>41</v>
      </c>
      <c r="P2349" s="147">
        <f>O2349*H2349</f>
        <v>0</v>
      </c>
      <c r="Q2349" s="147">
        <v>3.5999999999999997E-2</v>
      </c>
      <c r="R2349" s="147">
        <f>Q2349*H2349</f>
        <v>3.5999999999999997E-2</v>
      </c>
      <c r="S2349" s="147">
        <v>0</v>
      </c>
      <c r="T2349" s="148">
        <f>S2349*H2349</f>
        <v>0</v>
      </c>
      <c r="AR2349" s="149" t="s">
        <v>695</v>
      </c>
      <c r="AT2349" s="149" t="s">
        <v>1347</v>
      </c>
      <c r="AU2349" s="149" t="s">
        <v>86</v>
      </c>
      <c r="AY2349" s="17" t="s">
        <v>350</v>
      </c>
      <c r="BE2349" s="150">
        <f>IF(N2349="základní",J2349,0)</f>
        <v>0</v>
      </c>
      <c r="BF2349" s="150">
        <f>IF(N2349="snížená",J2349,0)</f>
        <v>0</v>
      </c>
      <c r="BG2349" s="150">
        <f>IF(N2349="zákl. přenesená",J2349,0)</f>
        <v>0</v>
      </c>
      <c r="BH2349" s="150">
        <f>IF(N2349="sníž. přenesená",J2349,0)</f>
        <v>0</v>
      </c>
      <c r="BI2349" s="150">
        <f>IF(N2349="nulová",J2349,0)</f>
        <v>0</v>
      </c>
      <c r="BJ2349" s="17" t="s">
        <v>84</v>
      </c>
      <c r="BK2349" s="150">
        <f>ROUND(I2349*H2349,2)</f>
        <v>0</v>
      </c>
      <c r="BL2349" s="17" t="s">
        <v>530</v>
      </c>
      <c r="BM2349" s="149" t="s">
        <v>3827</v>
      </c>
    </row>
    <row r="2350" spans="2:65" s="1" customFormat="1" ht="19.2">
      <c r="B2350" s="32"/>
      <c r="D2350" s="151" t="s">
        <v>359</v>
      </c>
      <c r="F2350" s="152" t="s">
        <v>3828</v>
      </c>
      <c r="I2350" s="153"/>
      <c r="L2350" s="32"/>
      <c r="M2350" s="154"/>
      <c r="T2350" s="56"/>
      <c r="AT2350" s="17" t="s">
        <v>359</v>
      </c>
      <c r="AU2350" s="17" t="s">
        <v>86</v>
      </c>
    </row>
    <row r="2351" spans="2:65" s="12" customFormat="1" ht="10.199999999999999">
      <c r="B2351" s="155"/>
      <c r="D2351" s="151" t="s">
        <v>361</v>
      </c>
      <c r="E2351" s="156" t="s">
        <v>1</v>
      </c>
      <c r="F2351" s="157" t="s">
        <v>3197</v>
      </c>
      <c r="H2351" s="158">
        <v>1</v>
      </c>
      <c r="I2351" s="159"/>
      <c r="L2351" s="155"/>
      <c r="M2351" s="160"/>
      <c r="T2351" s="161"/>
      <c r="AT2351" s="156" t="s">
        <v>361</v>
      </c>
      <c r="AU2351" s="156" t="s">
        <v>86</v>
      </c>
      <c r="AV2351" s="12" t="s">
        <v>86</v>
      </c>
      <c r="AW2351" s="12" t="s">
        <v>32</v>
      </c>
      <c r="AX2351" s="12" t="s">
        <v>84</v>
      </c>
      <c r="AY2351" s="156" t="s">
        <v>350</v>
      </c>
    </row>
    <row r="2352" spans="2:65" s="1" customFormat="1" ht="24.15" customHeight="1">
      <c r="B2352" s="32"/>
      <c r="C2352" s="138" t="s">
        <v>3829</v>
      </c>
      <c r="D2352" s="138" t="s">
        <v>352</v>
      </c>
      <c r="E2352" s="139" t="s">
        <v>3830</v>
      </c>
      <c r="F2352" s="140" t="s">
        <v>3831</v>
      </c>
      <c r="G2352" s="141" t="s">
        <v>496</v>
      </c>
      <c r="H2352" s="142">
        <v>21</v>
      </c>
      <c r="I2352" s="143"/>
      <c r="J2352" s="144">
        <f>ROUND(I2352*H2352,2)</f>
        <v>0</v>
      </c>
      <c r="K2352" s="140" t="s">
        <v>356</v>
      </c>
      <c r="L2352" s="32"/>
      <c r="M2352" s="145" t="s">
        <v>1</v>
      </c>
      <c r="N2352" s="146" t="s">
        <v>41</v>
      </c>
      <c r="P2352" s="147">
        <f>O2352*H2352</f>
        <v>0</v>
      </c>
      <c r="Q2352" s="147">
        <v>0</v>
      </c>
      <c r="R2352" s="147">
        <f>Q2352*H2352</f>
        <v>0</v>
      </c>
      <c r="S2352" s="147">
        <v>0</v>
      </c>
      <c r="T2352" s="148">
        <f>S2352*H2352</f>
        <v>0</v>
      </c>
      <c r="AR2352" s="149" t="s">
        <v>530</v>
      </c>
      <c r="AT2352" s="149" t="s">
        <v>352</v>
      </c>
      <c r="AU2352" s="149" t="s">
        <v>86</v>
      </c>
      <c r="AY2352" s="17" t="s">
        <v>350</v>
      </c>
      <c r="BE2352" s="150">
        <f>IF(N2352="základní",J2352,0)</f>
        <v>0</v>
      </c>
      <c r="BF2352" s="150">
        <f>IF(N2352="snížená",J2352,0)</f>
        <v>0</v>
      </c>
      <c r="BG2352" s="150">
        <f>IF(N2352="zákl. přenesená",J2352,0)</f>
        <v>0</v>
      </c>
      <c r="BH2352" s="150">
        <f>IF(N2352="sníž. přenesená",J2352,0)</f>
        <v>0</v>
      </c>
      <c r="BI2352" s="150">
        <f>IF(N2352="nulová",J2352,0)</f>
        <v>0</v>
      </c>
      <c r="BJ2352" s="17" t="s">
        <v>84</v>
      </c>
      <c r="BK2352" s="150">
        <f>ROUND(I2352*H2352,2)</f>
        <v>0</v>
      </c>
      <c r="BL2352" s="17" t="s">
        <v>530</v>
      </c>
      <c r="BM2352" s="149" t="s">
        <v>3832</v>
      </c>
    </row>
    <row r="2353" spans="2:51" s="1" customFormat="1" ht="10.199999999999999">
      <c r="B2353" s="32"/>
      <c r="D2353" s="151" t="s">
        <v>359</v>
      </c>
      <c r="F2353" s="152" t="s">
        <v>3833</v>
      </c>
      <c r="I2353" s="153"/>
      <c r="L2353" s="32"/>
      <c r="M2353" s="154"/>
      <c r="T2353" s="56"/>
      <c r="AT2353" s="17" t="s">
        <v>359</v>
      </c>
      <c r="AU2353" s="17" t="s">
        <v>86</v>
      </c>
    </row>
    <row r="2354" spans="2:51" s="12" customFormat="1" ht="10.199999999999999">
      <c r="B2354" s="155"/>
      <c r="D2354" s="151" t="s">
        <v>361</v>
      </c>
      <c r="E2354" s="156" t="s">
        <v>1</v>
      </c>
      <c r="F2354" s="157" t="s">
        <v>3664</v>
      </c>
      <c r="H2354" s="158">
        <v>2</v>
      </c>
      <c r="I2354" s="159"/>
      <c r="L2354" s="155"/>
      <c r="M2354" s="160"/>
      <c r="T2354" s="161"/>
      <c r="AT2354" s="156" t="s">
        <v>361</v>
      </c>
      <c r="AU2354" s="156" t="s">
        <v>86</v>
      </c>
      <c r="AV2354" s="12" t="s">
        <v>86</v>
      </c>
      <c r="AW2354" s="12" t="s">
        <v>32</v>
      </c>
      <c r="AX2354" s="12" t="s">
        <v>76</v>
      </c>
      <c r="AY2354" s="156" t="s">
        <v>350</v>
      </c>
    </row>
    <row r="2355" spans="2:51" s="12" customFormat="1" ht="10.199999999999999">
      <c r="B2355" s="155"/>
      <c r="D2355" s="151" t="s">
        <v>361</v>
      </c>
      <c r="E2355" s="156" t="s">
        <v>1</v>
      </c>
      <c r="F2355" s="157" t="s">
        <v>3598</v>
      </c>
      <c r="H2355" s="158">
        <v>1</v>
      </c>
      <c r="I2355" s="159"/>
      <c r="L2355" s="155"/>
      <c r="M2355" s="160"/>
      <c r="T2355" s="161"/>
      <c r="AT2355" s="156" t="s">
        <v>361</v>
      </c>
      <c r="AU2355" s="156" t="s">
        <v>86</v>
      </c>
      <c r="AV2355" s="12" t="s">
        <v>86</v>
      </c>
      <c r="AW2355" s="12" t="s">
        <v>32</v>
      </c>
      <c r="AX2355" s="12" t="s">
        <v>76</v>
      </c>
      <c r="AY2355" s="156" t="s">
        <v>350</v>
      </c>
    </row>
    <row r="2356" spans="2:51" s="12" customFormat="1" ht="10.199999999999999">
      <c r="B2356" s="155"/>
      <c r="D2356" s="151" t="s">
        <v>361</v>
      </c>
      <c r="E2356" s="156" t="s">
        <v>1</v>
      </c>
      <c r="F2356" s="157" t="s">
        <v>3665</v>
      </c>
      <c r="H2356" s="158">
        <v>1</v>
      </c>
      <c r="I2356" s="159"/>
      <c r="L2356" s="155"/>
      <c r="M2356" s="160"/>
      <c r="T2356" s="161"/>
      <c r="AT2356" s="156" t="s">
        <v>361</v>
      </c>
      <c r="AU2356" s="156" t="s">
        <v>86</v>
      </c>
      <c r="AV2356" s="12" t="s">
        <v>86</v>
      </c>
      <c r="AW2356" s="12" t="s">
        <v>32</v>
      </c>
      <c r="AX2356" s="12" t="s">
        <v>76</v>
      </c>
      <c r="AY2356" s="156" t="s">
        <v>350</v>
      </c>
    </row>
    <row r="2357" spans="2:51" s="12" customFormat="1" ht="10.199999999999999">
      <c r="B2357" s="155"/>
      <c r="D2357" s="151" t="s">
        <v>361</v>
      </c>
      <c r="E2357" s="156" t="s">
        <v>1</v>
      </c>
      <c r="F2357" s="157" t="s">
        <v>3666</v>
      </c>
      <c r="H2357" s="158">
        <v>1</v>
      </c>
      <c r="I2357" s="159"/>
      <c r="L2357" s="155"/>
      <c r="M2357" s="160"/>
      <c r="T2357" s="161"/>
      <c r="AT2357" s="156" t="s">
        <v>361</v>
      </c>
      <c r="AU2357" s="156" t="s">
        <v>86</v>
      </c>
      <c r="AV2357" s="12" t="s">
        <v>86</v>
      </c>
      <c r="AW2357" s="12" t="s">
        <v>32</v>
      </c>
      <c r="AX2357" s="12" t="s">
        <v>76</v>
      </c>
      <c r="AY2357" s="156" t="s">
        <v>350</v>
      </c>
    </row>
    <row r="2358" spans="2:51" s="12" customFormat="1" ht="10.199999999999999">
      <c r="B2358" s="155"/>
      <c r="D2358" s="151" t="s">
        <v>361</v>
      </c>
      <c r="E2358" s="156" t="s">
        <v>1</v>
      </c>
      <c r="F2358" s="157" t="s">
        <v>3667</v>
      </c>
      <c r="H2358" s="158">
        <v>1</v>
      </c>
      <c r="I2358" s="159"/>
      <c r="L2358" s="155"/>
      <c r="M2358" s="160"/>
      <c r="T2358" s="161"/>
      <c r="AT2358" s="156" t="s">
        <v>361</v>
      </c>
      <c r="AU2358" s="156" t="s">
        <v>86</v>
      </c>
      <c r="AV2358" s="12" t="s">
        <v>86</v>
      </c>
      <c r="AW2358" s="12" t="s">
        <v>32</v>
      </c>
      <c r="AX2358" s="12" t="s">
        <v>76</v>
      </c>
      <c r="AY2358" s="156" t="s">
        <v>350</v>
      </c>
    </row>
    <row r="2359" spans="2:51" s="12" customFormat="1" ht="10.199999999999999">
      <c r="B2359" s="155"/>
      <c r="D2359" s="151" t="s">
        <v>361</v>
      </c>
      <c r="E2359" s="156" t="s">
        <v>1</v>
      </c>
      <c r="F2359" s="157" t="s">
        <v>3668</v>
      </c>
      <c r="H2359" s="158">
        <v>2</v>
      </c>
      <c r="I2359" s="159"/>
      <c r="L2359" s="155"/>
      <c r="M2359" s="160"/>
      <c r="T2359" s="161"/>
      <c r="AT2359" s="156" t="s">
        <v>361</v>
      </c>
      <c r="AU2359" s="156" t="s">
        <v>86</v>
      </c>
      <c r="AV2359" s="12" t="s">
        <v>86</v>
      </c>
      <c r="AW2359" s="12" t="s">
        <v>32</v>
      </c>
      <c r="AX2359" s="12" t="s">
        <v>76</v>
      </c>
      <c r="AY2359" s="156" t="s">
        <v>350</v>
      </c>
    </row>
    <row r="2360" spans="2:51" s="12" customFormat="1" ht="10.199999999999999">
      <c r="B2360" s="155"/>
      <c r="D2360" s="151" t="s">
        <v>361</v>
      </c>
      <c r="E2360" s="156" t="s">
        <v>1</v>
      </c>
      <c r="F2360" s="157" t="s">
        <v>3669</v>
      </c>
      <c r="H2360" s="158">
        <v>1</v>
      </c>
      <c r="I2360" s="159"/>
      <c r="L2360" s="155"/>
      <c r="M2360" s="160"/>
      <c r="T2360" s="161"/>
      <c r="AT2360" s="156" t="s">
        <v>361</v>
      </c>
      <c r="AU2360" s="156" t="s">
        <v>86</v>
      </c>
      <c r="AV2360" s="12" t="s">
        <v>86</v>
      </c>
      <c r="AW2360" s="12" t="s">
        <v>32</v>
      </c>
      <c r="AX2360" s="12" t="s">
        <v>76</v>
      </c>
      <c r="AY2360" s="156" t="s">
        <v>350</v>
      </c>
    </row>
    <row r="2361" spans="2:51" s="12" customFormat="1" ht="10.199999999999999">
      <c r="B2361" s="155"/>
      <c r="D2361" s="151" t="s">
        <v>361</v>
      </c>
      <c r="E2361" s="156" t="s">
        <v>1</v>
      </c>
      <c r="F2361" s="157" t="s">
        <v>3653</v>
      </c>
      <c r="H2361" s="158">
        <v>1</v>
      </c>
      <c r="I2361" s="159"/>
      <c r="L2361" s="155"/>
      <c r="M2361" s="160"/>
      <c r="T2361" s="161"/>
      <c r="AT2361" s="156" t="s">
        <v>361</v>
      </c>
      <c r="AU2361" s="156" t="s">
        <v>86</v>
      </c>
      <c r="AV2361" s="12" t="s">
        <v>86</v>
      </c>
      <c r="AW2361" s="12" t="s">
        <v>32</v>
      </c>
      <c r="AX2361" s="12" t="s">
        <v>76</v>
      </c>
      <c r="AY2361" s="156" t="s">
        <v>350</v>
      </c>
    </row>
    <row r="2362" spans="2:51" s="12" customFormat="1" ht="10.199999999999999">
      <c r="B2362" s="155"/>
      <c r="D2362" s="151" t="s">
        <v>361</v>
      </c>
      <c r="E2362" s="156" t="s">
        <v>1</v>
      </c>
      <c r="F2362" s="157" t="s">
        <v>3654</v>
      </c>
      <c r="H2362" s="158">
        <v>1</v>
      </c>
      <c r="I2362" s="159"/>
      <c r="L2362" s="155"/>
      <c r="M2362" s="160"/>
      <c r="T2362" s="161"/>
      <c r="AT2362" s="156" t="s">
        <v>361</v>
      </c>
      <c r="AU2362" s="156" t="s">
        <v>86</v>
      </c>
      <c r="AV2362" s="12" t="s">
        <v>86</v>
      </c>
      <c r="AW2362" s="12" t="s">
        <v>32</v>
      </c>
      <c r="AX2362" s="12" t="s">
        <v>76</v>
      </c>
      <c r="AY2362" s="156" t="s">
        <v>350</v>
      </c>
    </row>
    <row r="2363" spans="2:51" s="12" customFormat="1" ht="10.199999999999999">
      <c r="B2363" s="155"/>
      <c r="D2363" s="151" t="s">
        <v>361</v>
      </c>
      <c r="E2363" s="156" t="s">
        <v>1</v>
      </c>
      <c r="F2363" s="157" t="s">
        <v>3670</v>
      </c>
      <c r="H2363" s="158">
        <v>2</v>
      </c>
      <c r="I2363" s="159"/>
      <c r="L2363" s="155"/>
      <c r="M2363" s="160"/>
      <c r="T2363" s="161"/>
      <c r="AT2363" s="156" t="s">
        <v>361</v>
      </c>
      <c r="AU2363" s="156" t="s">
        <v>86</v>
      </c>
      <c r="AV2363" s="12" t="s">
        <v>86</v>
      </c>
      <c r="AW2363" s="12" t="s">
        <v>32</v>
      </c>
      <c r="AX2363" s="12" t="s">
        <v>76</v>
      </c>
      <c r="AY2363" s="156" t="s">
        <v>350</v>
      </c>
    </row>
    <row r="2364" spans="2:51" s="12" customFormat="1" ht="10.199999999999999">
      <c r="B2364" s="155"/>
      <c r="D2364" s="151" t="s">
        <v>361</v>
      </c>
      <c r="E2364" s="156" t="s">
        <v>1</v>
      </c>
      <c r="F2364" s="157" t="s">
        <v>3671</v>
      </c>
      <c r="H2364" s="158">
        <v>1</v>
      </c>
      <c r="I2364" s="159"/>
      <c r="L2364" s="155"/>
      <c r="M2364" s="160"/>
      <c r="T2364" s="161"/>
      <c r="AT2364" s="156" t="s">
        <v>361</v>
      </c>
      <c r="AU2364" s="156" t="s">
        <v>86</v>
      </c>
      <c r="AV2364" s="12" t="s">
        <v>86</v>
      </c>
      <c r="AW2364" s="12" t="s">
        <v>32</v>
      </c>
      <c r="AX2364" s="12" t="s">
        <v>76</v>
      </c>
      <c r="AY2364" s="156" t="s">
        <v>350</v>
      </c>
    </row>
    <row r="2365" spans="2:51" s="12" customFormat="1" ht="10.199999999999999">
      <c r="B2365" s="155"/>
      <c r="D2365" s="151" t="s">
        <v>361</v>
      </c>
      <c r="E2365" s="156" t="s">
        <v>1</v>
      </c>
      <c r="F2365" s="157" t="s">
        <v>3672</v>
      </c>
      <c r="H2365" s="158">
        <v>1</v>
      </c>
      <c r="I2365" s="159"/>
      <c r="L2365" s="155"/>
      <c r="M2365" s="160"/>
      <c r="T2365" s="161"/>
      <c r="AT2365" s="156" t="s">
        <v>361</v>
      </c>
      <c r="AU2365" s="156" t="s">
        <v>86</v>
      </c>
      <c r="AV2365" s="12" t="s">
        <v>86</v>
      </c>
      <c r="AW2365" s="12" t="s">
        <v>32</v>
      </c>
      <c r="AX2365" s="12" t="s">
        <v>76</v>
      </c>
      <c r="AY2365" s="156" t="s">
        <v>350</v>
      </c>
    </row>
    <row r="2366" spans="2:51" s="12" customFormat="1" ht="10.199999999999999">
      <c r="B2366" s="155"/>
      <c r="D2366" s="151" t="s">
        <v>361</v>
      </c>
      <c r="E2366" s="156" t="s">
        <v>1</v>
      </c>
      <c r="F2366" s="157" t="s">
        <v>3673</v>
      </c>
      <c r="H2366" s="158">
        <v>1</v>
      </c>
      <c r="I2366" s="159"/>
      <c r="L2366" s="155"/>
      <c r="M2366" s="160"/>
      <c r="T2366" s="161"/>
      <c r="AT2366" s="156" t="s">
        <v>361</v>
      </c>
      <c r="AU2366" s="156" t="s">
        <v>86</v>
      </c>
      <c r="AV2366" s="12" t="s">
        <v>86</v>
      </c>
      <c r="AW2366" s="12" t="s">
        <v>32</v>
      </c>
      <c r="AX2366" s="12" t="s">
        <v>76</v>
      </c>
      <c r="AY2366" s="156" t="s">
        <v>350</v>
      </c>
    </row>
    <row r="2367" spans="2:51" s="12" customFormat="1" ht="10.199999999999999">
      <c r="B2367" s="155"/>
      <c r="D2367" s="151" t="s">
        <v>361</v>
      </c>
      <c r="E2367" s="156" t="s">
        <v>1</v>
      </c>
      <c r="F2367" s="157" t="s">
        <v>3674</v>
      </c>
      <c r="H2367" s="158">
        <v>1</v>
      </c>
      <c r="I2367" s="159"/>
      <c r="L2367" s="155"/>
      <c r="M2367" s="160"/>
      <c r="T2367" s="161"/>
      <c r="AT2367" s="156" t="s">
        <v>361</v>
      </c>
      <c r="AU2367" s="156" t="s">
        <v>86</v>
      </c>
      <c r="AV2367" s="12" t="s">
        <v>86</v>
      </c>
      <c r="AW2367" s="12" t="s">
        <v>32</v>
      </c>
      <c r="AX2367" s="12" t="s">
        <v>76</v>
      </c>
      <c r="AY2367" s="156" t="s">
        <v>350</v>
      </c>
    </row>
    <row r="2368" spans="2:51" s="12" customFormat="1" ht="10.199999999999999">
      <c r="B2368" s="155"/>
      <c r="D2368" s="151" t="s">
        <v>361</v>
      </c>
      <c r="E2368" s="156" t="s">
        <v>1</v>
      </c>
      <c r="F2368" s="157" t="s">
        <v>3675</v>
      </c>
      <c r="H2368" s="158">
        <v>1</v>
      </c>
      <c r="I2368" s="159"/>
      <c r="L2368" s="155"/>
      <c r="M2368" s="160"/>
      <c r="T2368" s="161"/>
      <c r="AT2368" s="156" t="s">
        <v>361</v>
      </c>
      <c r="AU2368" s="156" t="s">
        <v>86</v>
      </c>
      <c r="AV2368" s="12" t="s">
        <v>86</v>
      </c>
      <c r="AW2368" s="12" t="s">
        <v>32</v>
      </c>
      <c r="AX2368" s="12" t="s">
        <v>76</v>
      </c>
      <c r="AY2368" s="156" t="s">
        <v>350</v>
      </c>
    </row>
    <row r="2369" spans="2:65" s="12" customFormat="1" ht="10.199999999999999">
      <c r="B2369" s="155"/>
      <c r="D2369" s="151" t="s">
        <v>361</v>
      </c>
      <c r="E2369" s="156" t="s">
        <v>1</v>
      </c>
      <c r="F2369" s="157" t="s">
        <v>3676</v>
      </c>
      <c r="H2369" s="158">
        <v>1</v>
      </c>
      <c r="I2369" s="159"/>
      <c r="L2369" s="155"/>
      <c r="M2369" s="160"/>
      <c r="T2369" s="161"/>
      <c r="AT2369" s="156" t="s">
        <v>361</v>
      </c>
      <c r="AU2369" s="156" t="s">
        <v>86</v>
      </c>
      <c r="AV2369" s="12" t="s">
        <v>86</v>
      </c>
      <c r="AW2369" s="12" t="s">
        <v>32</v>
      </c>
      <c r="AX2369" s="12" t="s">
        <v>76</v>
      </c>
      <c r="AY2369" s="156" t="s">
        <v>350</v>
      </c>
    </row>
    <row r="2370" spans="2:65" s="12" customFormat="1" ht="10.199999999999999">
      <c r="B2370" s="155"/>
      <c r="D2370" s="151" t="s">
        <v>361</v>
      </c>
      <c r="E2370" s="156" t="s">
        <v>1</v>
      </c>
      <c r="F2370" s="157" t="s">
        <v>3677</v>
      </c>
      <c r="H2370" s="158">
        <v>1</v>
      </c>
      <c r="I2370" s="159"/>
      <c r="L2370" s="155"/>
      <c r="M2370" s="160"/>
      <c r="T2370" s="161"/>
      <c r="AT2370" s="156" t="s">
        <v>361</v>
      </c>
      <c r="AU2370" s="156" t="s">
        <v>86</v>
      </c>
      <c r="AV2370" s="12" t="s">
        <v>86</v>
      </c>
      <c r="AW2370" s="12" t="s">
        <v>32</v>
      </c>
      <c r="AX2370" s="12" t="s">
        <v>76</v>
      </c>
      <c r="AY2370" s="156" t="s">
        <v>350</v>
      </c>
    </row>
    <row r="2371" spans="2:65" s="12" customFormat="1" ht="10.199999999999999">
      <c r="B2371" s="155"/>
      <c r="D2371" s="151" t="s">
        <v>361</v>
      </c>
      <c r="E2371" s="156" t="s">
        <v>1</v>
      </c>
      <c r="F2371" s="157" t="s">
        <v>3695</v>
      </c>
      <c r="H2371" s="158">
        <v>1</v>
      </c>
      <c r="I2371" s="159"/>
      <c r="L2371" s="155"/>
      <c r="M2371" s="160"/>
      <c r="T2371" s="161"/>
      <c r="AT2371" s="156" t="s">
        <v>361</v>
      </c>
      <c r="AU2371" s="156" t="s">
        <v>86</v>
      </c>
      <c r="AV2371" s="12" t="s">
        <v>86</v>
      </c>
      <c r="AW2371" s="12" t="s">
        <v>32</v>
      </c>
      <c r="AX2371" s="12" t="s">
        <v>76</v>
      </c>
      <c r="AY2371" s="156" t="s">
        <v>350</v>
      </c>
    </row>
    <row r="2372" spans="2:65" s="13" customFormat="1" ht="10.199999999999999">
      <c r="B2372" s="162"/>
      <c r="D2372" s="151" t="s">
        <v>361</v>
      </c>
      <c r="E2372" s="163" t="s">
        <v>1</v>
      </c>
      <c r="F2372" s="164" t="s">
        <v>364</v>
      </c>
      <c r="H2372" s="165">
        <v>21</v>
      </c>
      <c r="I2372" s="166"/>
      <c r="L2372" s="162"/>
      <c r="M2372" s="167"/>
      <c r="T2372" s="168"/>
      <c r="AT2372" s="163" t="s">
        <v>361</v>
      </c>
      <c r="AU2372" s="163" t="s">
        <v>86</v>
      </c>
      <c r="AV2372" s="13" t="s">
        <v>357</v>
      </c>
      <c r="AW2372" s="13" t="s">
        <v>32</v>
      </c>
      <c r="AX2372" s="13" t="s">
        <v>84</v>
      </c>
      <c r="AY2372" s="163" t="s">
        <v>350</v>
      </c>
    </row>
    <row r="2373" spans="2:65" s="1" customFormat="1" ht="16.5" customHeight="1">
      <c r="B2373" s="32"/>
      <c r="C2373" s="187" t="s">
        <v>3834</v>
      </c>
      <c r="D2373" s="187" t="s">
        <v>1347</v>
      </c>
      <c r="E2373" s="188" t="s">
        <v>3835</v>
      </c>
      <c r="F2373" s="189" t="s">
        <v>3836</v>
      </c>
      <c r="G2373" s="190" t="s">
        <v>496</v>
      </c>
      <c r="H2373" s="191">
        <v>21</v>
      </c>
      <c r="I2373" s="192"/>
      <c r="J2373" s="193">
        <f>ROUND(I2373*H2373,2)</f>
        <v>0</v>
      </c>
      <c r="K2373" s="189" t="s">
        <v>356</v>
      </c>
      <c r="L2373" s="194"/>
      <c r="M2373" s="195" t="s">
        <v>1</v>
      </c>
      <c r="N2373" s="196" t="s">
        <v>41</v>
      </c>
      <c r="P2373" s="147">
        <f>O2373*H2373</f>
        <v>0</v>
      </c>
      <c r="Q2373" s="147">
        <v>2.3999999999999998E-3</v>
      </c>
      <c r="R2373" s="147">
        <f>Q2373*H2373</f>
        <v>5.0399999999999993E-2</v>
      </c>
      <c r="S2373" s="147">
        <v>0</v>
      </c>
      <c r="T2373" s="148">
        <f>S2373*H2373</f>
        <v>0</v>
      </c>
      <c r="AR2373" s="149" t="s">
        <v>695</v>
      </c>
      <c r="AT2373" s="149" t="s">
        <v>1347</v>
      </c>
      <c r="AU2373" s="149" t="s">
        <v>86</v>
      </c>
      <c r="AY2373" s="17" t="s">
        <v>350</v>
      </c>
      <c r="BE2373" s="150">
        <f>IF(N2373="základní",J2373,0)</f>
        <v>0</v>
      </c>
      <c r="BF2373" s="150">
        <f>IF(N2373="snížená",J2373,0)</f>
        <v>0</v>
      </c>
      <c r="BG2373" s="150">
        <f>IF(N2373="zákl. přenesená",J2373,0)</f>
        <v>0</v>
      </c>
      <c r="BH2373" s="150">
        <f>IF(N2373="sníž. přenesená",J2373,0)</f>
        <v>0</v>
      </c>
      <c r="BI2373" s="150">
        <f>IF(N2373="nulová",J2373,0)</f>
        <v>0</v>
      </c>
      <c r="BJ2373" s="17" t="s">
        <v>84</v>
      </c>
      <c r="BK2373" s="150">
        <f>ROUND(I2373*H2373,2)</f>
        <v>0</v>
      </c>
      <c r="BL2373" s="17" t="s">
        <v>530</v>
      </c>
      <c r="BM2373" s="149" t="s">
        <v>3837</v>
      </c>
    </row>
    <row r="2374" spans="2:65" s="1" customFormat="1" ht="10.199999999999999">
      <c r="B2374" s="32"/>
      <c r="D2374" s="151" t="s">
        <v>359</v>
      </c>
      <c r="F2374" s="152" t="s">
        <v>3836</v>
      </c>
      <c r="I2374" s="153"/>
      <c r="L2374" s="32"/>
      <c r="M2374" s="154"/>
      <c r="T2374" s="56"/>
      <c r="AT2374" s="17" t="s">
        <v>359</v>
      </c>
      <c r="AU2374" s="17" t="s">
        <v>86</v>
      </c>
    </row>
    <row r="2375" spans="2:65" s="12" customFormat="1" ht="10.199999999999999">
      <c r="B2375" s="155"/>
      <c r="D2375" s="151" t="s">
        <v>361</v>
      </c>
      <c r="E2375" s="156" t="s">
        <v>1</v>
      </c>
      <c r="F2375" s="157" t="s">
        <v>3664</v>
      </c>
      <c r="H2375" s="158">
        <v>2</v>
      </c>
      <c r="I2375" s="159"/>
      <c r="L2375" s="155"/>
      <c r="M2375" s="160"/>
      <c r="T2375" s="161"/>
      <c r="AT2375" s="156" t="s">
        <v>361</v>
      </c>
      <c r="AU2375" s="156" t="s">
        <v>86</v>
      </c>
      <c r="AV2375" s="12" t="s">
        <v>86</v>
      </c>
      <c r="AW2375" s="12" t="s">
        <v>32</v>
      </c>
      <c r="AX2375" s="12" t="s">
        <v>76</v>
      </c>
      <c r="AY2375" s="156" t="s">
        <v>350</v>
      </c>
    </row>
    <row r="2376" spans="2:65" s="12" customFormat="1" ht="10.199999999999999">
      <c r="B2376" s="155"/>
      <c r="D2376" s="151" t="s">
        <v>361</v>
      </c>
      <c r="E2376" s="156" t="s">
        <v>1</v>
      </c>
      <c r="F2376" s="157" t="s">
        <v>3598</v>
      </c>
      <c r="H2376" s="158">
        <v>1</v>
      </c>
      <c r="I2376" s="159"/>
      <c r="L2376" s="155"/>
      <c r="M2376" s="160"/>
      <c r="T2376" s="161"/>
      <c r="AT2376" s="156" t="s">
        <v>361</v>
      </c>
      <c r="AU2376" s="156" t="s">
        <v>86</v>
      </c>
      <c r="AV2376" s="12" t="s">
        <v>86</v>
      </c>
      <c r="AW2376" s="12" t="s">
        <v>32</v>
      </c>
      <c r="AX2376" s="12" t="s">
        <v>76</v>
      </c>
      <c r="AY2376" s="156" t="s">
        <v>350</v>
      </c>
    </row>
    <row r="2377" spans="2:65" s="12" customFormat="1" ht="10.199999999999999">
      <c r="B2377" s="155"/>
      <c r="D2377" s="151" t="s">
        <v>361</v>
      </c>
      <c r="E2377" s="156" t="s">
        <v>1</v>
      </c>
      <c r="F2377" s="157" t="s">
        <v>3665</v>
      </c>
      <c r="H2377" s="158">
        <v>1</v>
      </c>
      <c r="I2377" s="159"/>
      <c r="L2377" s="155"/>
      <c r="M2377" s="160"/>
      <c r="T2377" s="161"/>
      <c r="AT2377" s="156" t="s">
        <v>361</v>
      </c>
      <c r="AU2377" s="156" t="s">
        <v>86</v>
      </c>
      <c r="AV2377" s="12" t="s">
        <v>86</v>
      </c>
      <c r="AW2377" s="12" t="s">
        <v>32</v>
      </c>
      <c r="AX2377" s="12" t="s">
        <v>76</v>
      </c>
      <c r="AY2377" s="156" t="s">
        <v>350</v>
      </c>
    </row>
    <row r="2378" spans="2:65" s="12" customFormat="1" ht="10.199999999999999">
      <c r="B2378" s="155"/>
      <c r="D2378" s="151" t="s">
        <v>361</v>
      </c>
      <c r="E2378" s="156" t="s">
        <v>1</v>
      </c>
      <c r="F2378" s="157" t="s">
        <v>3666</v>
      </c>
      <c r="H2378" s="158">
        <v>1</v>
      </c>
      <c r="I2378" s="159"/>
      <c r="L2378" s="155"/>
      <c r="M2378" s="160"/>
      <c r="T2378" s="161"/>
      <c r="AT2378" s="156" t="s">
        <v>361</v>
      </c>
      <c r="AU2378" s="156" t="s">
        <v>86</v>
      </c>
      <c r="AV2378" s="12" t="s">
        <v>86</v>
      </c>
      <c r="AW2378" s="12" t="s">
        <v>32</v>
      </c>
      <c r="AX2378" s="12" t="s">
        <v>76</v>
      </c>
      <c r="AY2378" s="156" t="s">
        <v>350</v>
      </c>
    </row>
    <row r="2379" spans="2:65" s="12" customFormat="1" ht="10.199999999999999">
      <c r="B2379" s="155"/>
      <c r="D2379" s="151" t="s">
        <v>361</v>
      </c>
      <c r="E2379" s="156" t="s">
        <v>1</v>
      </c>
      <c r="F2379" s="157" t="s">
        <v>3667</v>
      </c>
      <c r="H2379" s="158">
        <v>1</v>
      </c>
      <c r="I2379" s="159"/>
      <c r="L2379" s="155"/>
      <c r="M2379" s="160"/>
      <c r="T2379" s="161"/>
      <c r="AT2379" s="156" t="s">
        <v>361</v>
      </c>
      <c r="AU2379" s="156" t="s">
        <v>86</v>
      </c>
      <c r="AV2379" s="12" t="s">
        <v>86</v>
      </c>
      <c r="AW2379" s="12" t="s">
        <v>32</v>
      </c>
      <c r="AX2379" s="12" t="s">
        <v>76</v>
      </c>
      <c r="AY2379" s="156" t="s">
        <v>350</v>
      </c>
    </row>
    <row r="2380" spans="2:65" s="12" customFormat="1" ht="10.199999999999999">
      <c r="B2380" s="155"/>
      <c r="D2380" s="151" t="s">
        <v>361</v>
      </c>
      <c r="E2380" s="156" t="s">
        <v>1</v>
      </c>
      <c r="F2380" s="157" t="s">
        <v>3668</v>
      </c>
      <c r="H2380" s="158">
        <v>2</v>
      </c>
      <c r="I2380" s="159"/>
      <c r="L2380" s="155"/>
      <c r="M2380" s="160"/>
      <c r="T2380" s="161"/>
      <c r="AT2380" s="156" t="s">
        <v>361</v>
      </c>
      <c r="AU2380" s="156" t="s">
        <v>86</v>
      </c>
      <c r="AV2380" s="12" t="s">
        <v>86</v>
      </c>
      <c r="AW2380" s="12" t="s">
        <v>32</v>
      </c>
      <c r="AX2380" s="12" t="s">
        <v>76</v>
      </c>
      <c r="AY2380" s="156" t="s">
        <v>350</v>
      </c>
    </row>
    <row r="2381" spans="2:65" s="12" customFormat="1" ht="10.199999999999999">
      <c r="B2381" s="155"/>
      <c r="D2381" s="151" t="s">
        <v>361</v>
      </c>
      <c r="E2381" s="156" t="s">
        <v>1</v>
      </c>
      <c r="F2381" s="157" t="s">
        <v>3669</v>
      </c>
      <c r="H2381" s="158">
        <v>1</v>
      </c>
      <c r="I2381" s="159"/>
      <c r="L2381" s="155"/>
      <c r="M2381" s="160"/>
      <c r="T2381" s="161"/>
      <c r="AT2381" s="156" t="s">
        <v>361</v>
      </c>
      <c r="AU2381" s="156" t="s">
        <v>86</v>
      </c>
      <c r="AV2381" s="12" t="s">
        <v>86</v>
      </c>
      <c r="AW2381" s="12" t="s">
        <v>32</v>
      </c>
      <c r="AX2381" s="12" t="s">
        <v>76</v>
      </c>
      <c r="AY2381" s="156" t="s">
        <v>350</v>
      </c>
    </row>
    <row r="2382" spans="2:65" s="12" customFormat="1" ht="10.199999999999999">
      <c r="B2382" s="155"/>
      <c r="D2382" s="151" t="s">
        <v>361</v>
      </c>
      <c r="E2382" s="156" t="s">
        <v>1</v>
      </c>
      <c r="F2382" s="157" t="s">
        <v>3653</v>
      </c>
      <c r="H2382" s="158">
        <v>1</v>
      </c>
      <c r="I2382" s="159"/>
      <c r="L2382" s="155"/>
      <c r="M2382" s="160"/>
      <c r="T2382" s="161"/>
      <c r="AT2382" s="156" t="s">
        <v>361</v>
      </c>
      <c r="AU2382" s="156" t="s">
        <v>86</v>
      </c>
      <c r="AV2382" s="12" t="s">
        <v>86</v>
      </c>
      <c r="AW2382" s="12" t="s">
        <v>32</v>
      </c>
      <c r="AX2382" s="12" t="s">
        <v>76</v>
      </c>
      <c r="AY2382" s="156" t="s">
        <v>350</v>
      </c>
    </row>
    <row r="2383" spans="2:65" s="12" customFormat="1" ht="10.199999999999999">
      <c r="B2383" s="155"/>
      <c r="D2383" s="151" t="s">
        <v>361</v>
      </c>
      <c r="E2383" s="156" t="s">
        <v>1</v>
      </c>
      <c r="F2383" s="157" t="s">
        <v>3654</v>
      </c>
      <c r="H2383" s="158">
        <v>1</v>
      </c>
      <c r="I2383" s="159"/>
      <c r="L2383" s="155"/>
      <c r="M2383" s="160"/>
      <c r="T2383" s="161"/>
      <c r="AT2383" s="156" t="s">
        <v>361</v>
      </c>
      <c r="AU2383" s="156" t="s">
        <v>86</v>
      </c>
      <c r="AV2383" s="12" t="s">
        <v>86</v>
      </c>
      <c r="AW2383" s="12" t="s">
        <v>32</v>
      </c>
      <c r="AX2383" s="12" t="s">
        <v>76</v>
      </c>
      <c r="AY2383" s="156" t="s">
        <v>350</v>
      </c>
    </row>
    <row r="2384" spans="2:65" s="12" customFormat="1" ht="10.199999999999999">
      <c r="B2384" s="155"/>
      <c r="D2384" s="151" t="s">
        <v>361</v>
      </c>
      <c r="E2384" s="156" t="s">
        <v>1</v>
      </c>
      <c r="F2384" s="157" t="s">
        <v>3670</v>
      </c>
      <c r="H2384" s="158">
        <v>2</v>
      </c>
      <c r="I2384" s="159"/>
      <c r="L2384" s="155"/>
      <c r="M2384" s="160"/>
      <c r="T2384" s="161"/>
      <c r="AT2384" s="156" t="s">
        <v>361</v>
      </c>
      <c r="AU2384" s="156" t="s">
        <v>86</v>
      </c>
      <c r="AV2384" s="12" t="s">
        <v>86</v>
      </c>
      <c r="AW2384" s="12" t="s">
        <v>32</v>
      </c>
      <c r="AX2384" s="12" t="s">
        <v>76</v>
      </c>
      <c r="AY2384" s="156" t="s">
        <v>350</v>
      </c>
    </row>
    <row r="2385" spans="2:65" s="12" customFormat="1" ht="10.199999999999999">
      <c r="B2385" s="155"/>
      <c r="D2385" s="151" t="s">
        <v>361</v>
      </c>
      <c r="E2385" s="156" t="s">
        <v>1</v>
      </c>
      <c r="F2385" s="157" t="s">
        <v>3671</v>
      </c>
      <c r="H2385" s="158">
        <v>1</v>
      </c>
      <c r="I2385" s="159"/>
      <c r="L2385" s="155"/>
      <c r="M2385" s="160"/>
      <c r="T2385" s="161"/>
      <c r="AT2385" s="156" t="s">
        <v>361</v>
      </c>
      <c r="AU2385" s="156" t="s">
        <v>86</v>
      </c>
      <c r="AV2385" s="12" t="s">
        <v>86</v>
      </c>
      <c r="AW2385" s="12" t="s">
        <v>32</v>
      </c>
      <c r="AX2385" s="12" t="s">
        <v>76</v>
      </c>
      <c r="AY2385" s="156" t="s">
        <v>350</v>
      </c>
    </row>
    <row r="2386" spans="2:65" s="12" customFormat="1" ht="10.199999999999999">
      <c r="B2386" s="155"/>
      <c r="D2386" s="151" t="s">
        <v>361</v>
      </c>
      <c r="E2386" s="156" t="s">
        <v>1</v>
      </c>
      <c r="F2386" s="157" t="s">
        <v>3672</v>
      </c>
      <c r="H2386" s="158">
        <v>1</v>
      </c>
      <c r="I2386" s="159"/>
      <c r="L2386" s="155"/>
      <c r="M2386" s="160"/>
      <c r="T2386" s="161"/>
      <c r="AT2386" s="156" t="s">
        <v>361</v>
      </c>
      <c r="AU2386" s="156" t="s">
        <v>86</v>
      </c>
      <c r="AV2386" s="12" t="s">
        <v>86</v>
      </c>
      <c r="AW2386" s="12" t="s">
        <v>32</v>
      </c>
      <c r="AX2386" s="12" t="s">
        <v>76</v>
      </c>
      <c r="AY2386" s="156" t="s">
        <v>350</v>
      </c>
    </row>
    <row r="2387" spans="2:65" s="12" customFormat="1" ht="10.199999999999999">
      <c r="B2387" s="155"/>
      <c r="D2387" s="151" t="s">
        <v>361</v>
      </c>
      <c r="E2387" s="156" t="s">
        <v>1</v>
      </c>
      <c r="F2387" s="157" t="s">
        <v>3673</v>
      </c>
      <c r="H2387" s="158">
        <v>1</v>
      </c>
      <c r="I2387" s="159"/>
      <c r="L2387" s="155"/>
      <c r="M2387" s="160"/>
      <c r="T2387" s="161"/>
      <c r="AT2387" s="156" t="s">
        <v>361</v>
      </c>
      <c r="AU2387" s="156" t="s">
        <v>86</v>
      </c>
      <c r="AV2387" s="12" t="s">
        <v>86</v>
      </c>
      <c r="AW2387" s="12" t="s">
        <v>32</v>
      </c>
      <c r="AX2387" s="12" t="s">
        <v>76</v>
      </c>
      <c r="AY2387" s="156" t="s">
        <v>350</v>
      </c>
    </row>
    <row r="2388" spans="2:65" s="12" customFormat="1" ht="10.199999999999999">
      <c r="B2388" s="155"/>
      <c r="D2388" s="151" t="s">
        <v>361</v>
      </c>
      <c r="E2388" s="156" t="s">
        <v>1</v>
      </c>
      <c r="F2388" s="157" t="s">
        <v>3674</v>
      </c>
      <c r="H2388" s="158">
        <v>1</v>
      </c>
      <c r="I2388" s="159"/>
      <c r="L2388" s="155"/>
      <c r="M2388" s="160"/>
      <c r="T2388" s="161"/>
      <c r="AT2388" s="156" t="s">
        <v>361</v>
      </c>
      <c r="AU2388" s="156" t="s">
        <v>86</v>
      </c>
      <c r="AV2388" s="12" t="s">
        <v>86</v>
      </c>
      <c r="AW2388" s="12" t="s">
        <v>32</v>
      </c>
      <c r="AX2388" s="12" t="s">
        <v>76</v>
      </c>
      <c r="AY2388" s="156" t="s">
        <v>350</v>
      </c>
    </row>
    <row r="2389" spans="2:65" s="12" customFormat="1" ht="10.199999999999999">
      <c r="B2389" s="155"/>
      <c r="D2389" s="151" t="s">
        <v>361</v>
      </c>
      <c r="E2389" s="156" t="s">
        <v>1</v>
      </c>
      <c r="F2389" s="157" t="s">
        <v>3675</v>
      </c>
      <c r="H2389" s="158">
        <v>1</v>
      </c>
      <c r="I2389" s="159"/>
      <c r="L2389" s="155"/>
      <c r="M2389" s="160"/>
      <c r="T2389" s="161"/>
      <c r="AT2389" s="156" t="s">
        <v>361</v>
      </c>
      <c r="AU2389" s="156" t="s">
        <v>86</v>
      </c>
      <c r="AV2389" s="12" t="s">
        <v>86</v>
      </c>
      <c r="AW2389" s="12" t="s">
        <v>32</v>
      </c>
      <c r="AX2389" s="12" t="s">
        <v>76</v>
      </c>
      <c r="AY2389" s="156" t="s">
        <v>350</v>
      </c>
    </row>
    <row r="2390" spans="2:65" s="12" customFormat="1" ht="10.199999999999999">
      <c r="B2390" s="155"/>
      <c r="D2390" s="151" t="s">
        <v>361</v>
      </c>
      <c r="E2390" s="156" t="s">
        <v>1</v>
      </c>
      <c r="F2390" s="157" t="s">
        <v>3676</v>
      </c>
      <c r="H2390" s="158">
        <v>1</v>
      </c>
      <c r="I2390" s="159"/>
      <c r="L2390" s="155"/>
      <c r="M2390" s="160"/>
      <c r="T2390" s="161"/>
      <c r="AT2390" s="156" t="s">
        <v>361</v>
      </c>
      <c r="AU2390" s="156" t="s">
        <v>86</v>
      </c>
      <c r="AV2390" s="12" t="s">
        <v>86</v>
      </c>
      <c r="AW2390" s="12" t="s">
        <v>32</v>
      </c>
      <c r="AX2390" s="12" t="s">
        <v>76</v>
      </c>
      <c r="AY2390" s="156" t="s">
        <v>350</v>
      </c>
    </row>
    <row r="2391" spans="2:65" s="12" customFormat="1" ht="10.199999999999999">
      <c r="B2391" s="155"/>
      <c r="D2391" s="151" t="s">
        <v>361</v>
      </c>
      <c r="E2391" s="156" t="s">
        <v>1</v>
      </c>
      <c r="F2391" s="157" t="s">
        <v>3677</v>
      </c>
      <c r="H2391" s="158">
        <v>1</v>
      </c>
      <c r="I2391" s="159"/>
      <c r="L2391" s="155"/>
      <c r="M2391" s="160"/>
      <c r="T2391" s="161"/>
      <c r="AT2391" s="156" t="s">
        <v>361</v>
      </c>
      <c r="AU2391" s="156" t="s">
        <v>86</v>
      </c>
      <c r="AV2391" s="12" t="s">
        <v>86</v>
      </c>
      <c r="AW2391" s="12" t="s">
        <v>32</v>
      </c>
      <c r="AX2391" s="12" t="s">
        <v>76</v>
      </c>
      <c r="AY2391" s="156" t="s">
        <v>350</v>
      </c>
    </row>
    <row r="2392" spans="2:65" s="12" customFormat="1" ht="10.199999999999999">
      <c r="B2392" s="155"/>
      <c r="D2392" s="151" t="s">
        <v>361</v>
      </c>
      <c r="E2392" s="156" t="s">
        <v>1</v>
      </c>
      <c r="F2392" s="157" t="s">
        <v>3695</v>
      </c>
      <c r="H2392" s="158">
        <v>1</v>
      </c>
      <c r="I2392" s="159"/>
      <c r="L2392" s="155"/>
      <c r="M2392" s="160"/>
      <c r="T2392" s="161"/>
      <c r="AT2392" s="156" t="s">
        <v>361</v>
      </c>
      <c r="AU2392" s="156" t="s">
        <v>86</v>
      </c>
      <c r="AV2392" s="12" t="s">
        <v>86</v>
      </c>
      <c r="AW2392" s="12" t="s">
        <v>32</v>
      </c>
      <c r="AX2392" s="12" t="s">
        <v>76</v>
      </c>
      <c r="AY2392" s="156" t="s">
        <v>350</v>
      </c>
    </row>
    <row r="2393" spans="2:65" s="13" customFormat="1" ht="10.199999999999999">
      <c r="B2393" s="162"/>
      <c r="D2393" s="151" t="s">
        <v>361</v>
      </c>
      <c r="E2393" s="163" t="s">
        <v>1</v>
      </c>
      <c r="F2393" s="164" t="s">
        <v>364</v>
      </c>
      <c r="H2393" s="165">
        <v>21</v>
      </c>
      <c r="I2393" s="166"/>
      <c r="L2393" s="162"/>
      <c r="M2393" s="167"/>
      <c r="T2393" s="168"/>
      <c r="AT2393" s="163" t="s">
        <v>361</v>
      </c>
      <c r="AU2393" s="163" t="s">
        <v>86</v>
      </c>
      <c r="AV2393" s="13" t="s">
        <v>357</v>
      </c>
      <c r="AW2393" s="13" t="s">
        <v>32</v>
      </c>
      <c r="AX2393" s="13" t="s">
        <v>84</v>
      </c>
      <c r="AY2393" s="163" t="s">
        <v>350</v>
      </c>
    </row>
    <row r="2394" spans="2:65" s="1" customFormat="1" ht="16.5" customHeight="1">
      <c r="B2394" s="32"/>
      <c r="C2394" s="138" t="s">
        <v>3838</v>
      </c>
      <c r="D2394" s="138" t="s">
        <v>352</v>
      </c>
      <c r="E2394" s="139" t="s">
        <v>3839</v>
      </c>
      <c r="F2394" s="140" t="s">
        <v>3840</v>
      </c>
      <c r="G2394" s="141" t="s">
        <v>496</v>
      </c>
      <c r="H2394" s="142">
        <v>94</v>
      </c>
      <c r="I2394" s="143"/>
      <c r="J2394" s="144">
        <f>ROUND(I2394*H2394,2)</f>
        <v>0</v>
      </c>
      <c r="K2394" s="140" t="s">
        <v>356</v>
      </c>
      <c r="L2394" s="32"/>
      <c r="M2394" s="145" t="s">
        <v>1</v>
      </c>
      <c r="N2394" s="146" t="s">
        <v>41</v>
      </c>
      <c r="P2394" s="147">
        <f>O2394*H2394</f>
        <v>0</v>
      </c>
      <c r="Q2394" s="147">
        <v>0</v>
      </c>
      <c r="R2394" s="147">
        <f>Q2394*H2394</f>
        <v>0</v>
      </c>
      <c r="S2394" s="147">
        <v>0</v>
      </c>
      <c r="T2394" s="148">
        <f>S2394*H2394</f>
        <v>0</v>
      </c>
      <c r="AR2394" s="149" t="s">
        <v>530</v>
      </c>
      <c r="AT2394" s="149" t="s">
        <v>352</v>
      </c>
      <c r="AU2394" s="149" t="s">
        <v>86</v>
      </c>
      <c r="AY2394" s="17" t="s">
        <v>350</v>
      </c>
      <c r="BE2394" s="150">
        <f>IF(N2394="základní",J2394,0)</f>
        <v>0</v>
      </c>
      <c r="BF2394" s="150">
        <f>IF(N2394="snížená",J2394,0)</f>
        <v>0</v>
      </c>
      <c r="BG2394" s="150">
        <f>IF(N2394="zákl. přenesená",J2394,0)</f>
        <v>0</v>
      </c>
      <c r="BH2394" s="150">
        <f>IF(N2394="sníž. přenesená",J2394,0)</f>
        <v>0</v>
      </c>
      <c r="BI2394" s="150">
        <f>IF(N2394="nulová",J2394,0)</f>
        <v>0</v>
      </c>
      <c r="BJ2394" s="17" t="s">
        <v>84</v>
      </c>
      <c r="BK2394" s="150">
        <f>ROUND(I2394*H2394,2)</f>
        <v>0</v>
      </c>
      <c r="BL2394" s="17" t="s">
        <v>530</v>
      </c>
      <c r="BM2394" s="149" t="s">
        <v>3841</v>
      </c>
    </row>
    <row r="2395" spans="2:65" s="1" customFormat="1" ht="10.199999999999999">
      <c r="B2395" s="32"/>
      <c r="D2395" s="151" t="s">
        <v>359</v>
      </c>
      <c r="F2395" s="152" t="s">
        <v>3842</v>
      </c>
      <c r="I2395" s="153"/>
      <c r="L2395" s="32"/>
      <c r="M2395" s="154"/>
      <c r="T2395" s="56"/>
      <c r="AT2395" s="17" t="s">
        <v>359</v>
      </c>
      <c r="AU2395" s="17" t="s">
        <v>86</v>
      </c>
    </row>
    <row r="2396" spans="2:65" s="12" customFormat="1" ht="10.199999999999999">
      <c r="B2396" s="155"/>
      <c r="D2396" s="151" t="s">
        <v>361</v>
      </c>
      <c r="E2396" s="156" t="s">
        <v>1</v>
      </c>
      <c r="F2396" s="157" t="s">
        <v>3624</v>
      </c>
      <c r="H2396" s="158">
        <v>5</v>
      </c>
      <c r="I2396" s="159"/>
      <c r="L2396" s="155"/>
      <c r="M2396" s="160"/>
      <c r="T2396" s="161"/>
      <c r="AT2396" s="156" t="s">
        <v>361</v>
      </c>
      <c r="AU2396" s="156" t="s">
        <v>86</v>
      </c>
      <c r="AV2396" s="12" t="s">
        <v>86</v>
      </c>
      <c r="AW2396" s="12" t="s">
        <v>32</v>
      </c>
      <c r="AX2396" s="12" t="s">
        <v>76</v>
      </c>
      <c r="AY2396" s="156" t="s">
        <v>350</v>
      </c>
    </row>
    <row r="2397" spans="2:65" s="12" customFormat="1" ht="10.199999999999999">
      <c r="B2397" s="155"/>
      <c r="D2397" s="151" t="s">
        <v>361</v>
      </c>
      <c r="E2397" s="156" t="s">
        <v>1</v>
      </c>
      <c r="F2397" s="157" t="s">
        <v>3593</v>
      </c>
      <c r="H2397" s="158">
        <v>18</v>
      </c>
      <c r="I2397" s="159"/>
      <c r="L2397" s="155"/>
      <c r="M2397" s="160"/>
      <c r="T2397" s="161"/>
      <c r="AT2397" s="156" t="s">
        <v>361</v>
      </c>
      <c r="AU2397" s="156" t="s">
        <v>86</v>
      </c>
      <c r="AV2397" s="12" t="s">
        <v>86</v>
      </c>
      <c r="AW2397" s="12" t="s">
        <v>32</v>
      </c>
      <c r="AX2397" s="12" t="s">
        <v>76</v>
      </c>
      <c r="AY2397" s="156" t="s">
        <v>350</v>
      </c>
    </row>
    <row r="2398" spans="2:65" s="12" customFormat="1" ht="10.199999999999999">
      <c r="B2398" s="155"/>
      <c r="D2398" s="151" t="s">
        <v>361</v>
      </c>
      <c r="E2398" s="156" t="s">
        <v>1</v>
      </c>
      <c r="F2398" s="157" t="s">
        <v>3625</v>
      </c>
      <c r="H2398" s="158">
        <v>6</v>
      </c>
      <c r="I2398" s="159"/>
      <c r="L2398" s="155"/>
      <c r="M2398" s="160"/>
      <c r="T2398" s="161"/>
      <c r="AT2398" s="156" t="s">
        <v>361</v>
      </c>
      <c r="AU2398" s="156" t="s">
        <v>86</v>
      </c>
      <c r="AV2398" s="12" t="s">
        <v>86</v>
      </c>
      <c r="AW2398" s="12" t="s">
        <v>32</v>
      </c>
      <c r="AX2398" s="12" t="s">
        <v>76</v>
      </c>
      <c r="AY2398" s="156" t="s">
        <v>350</v>
      </c>
    </row>
    <row r="2399" spans="2:65" s="12" customFormat="1" ht="10.199999999999999">
      <c r="B2399" s="155"/>
      <c r="D2399" s="151" t="s">
        <v>361</v>
      </c>
      <c r="E2399" s="156" t="s">
        <v>1</v>
      </c>
      <c r="F2399" s="157" t="s">
        <v>3594</v>
      </c>
      <c r="H2399" s="158">
        <v>7</v>
      </c>
      <c r="I2399" s="159"/>
      <c r="L2399" s="155"/>
      <c r="M2399" s="160"/>
      <c r="T2399" s="161"/>
      <c r="AT2399" s="156" t="s">
        <v>361</v>
      </c>
      <c r="AU2399" s="156" t="s">
        <v>86</v>
      </c>
      <c r="AV2399" s="12" t="s">
        <v>86</v>
      </c>
      <c r="AW2399" s="12" t="s">
        <v>32</v>
      </c>
      <c r="AX2399" s="12" t="s">
        <v>76</v>
      </c>
      <c r="AY2399" s="156" t="s">
        <v>350</v>
      </c>
    </row>
    <row r="2400" spans="2:65" s="12" customFormat="1" ht="10.199999999999999">
      <c r="B2400" s="155"/>
      <c r="D2400" s="151" t="s">
        <v>361</v>
      </c>
      <c r="E2400" s="156" t="s">
        <v>1</v>
      </c>
      <c r="F2400" s="157" t="s">
        <v>3595</v>
      </c>
      <c r="H2400" s="158">
        <v>12</v>
      </c>
      <c r="I2400" s="159"/>
      <c r="L2400" s="155"/>
      <c r="M2400" s="160"/>
      <c r="T2400" s="161"/>
      <c r="AT2400" s="156" t="s">
        <v>361</v>
      </c>
      <c r="AU2400" s="156" t="s">
        <v>86</v>
      </c>
      <c r="AV2400" s="12" t="s">
        <v>86</v>
      </c>
      <c r="AW2400" s="12" t="s">
        <v>32</v>
      </c>
      <c r="AX2400" s="12" t="s">
        <v>76</v>
      </c>
      <c r="AY2400" s="156" t="s">
        <v>350</v>
      </c>
    </row>
    <row r="2401" spans="2:51" s="12" customFormat="1" ht="10.199999999999999">
      <c r="B2401" s="155"/>
      <c r="D2401" s="151" t="s">
        <v>361</v>
      </c>
      <c r="E2401" s="156" t="s">
        <v>1</v>
      </c>
      <c r="F2401" s="157" t="s">
        <v>3596</v>
      </c>
      <c r="H2401" s="158">
        <v>4</v>
      </c>
      <c r="I2401" s="159"/>
      <c r="L2401" s="155"/>
      <c r="M2401" s="160"/>
      <c r="T2401" s="161"/>
      <c r="AT2401" s="156" t="s">
        <v>361</v>
      </c>
      <c r="AU2401" s="156" t="s">
        <v>86</v>
      </c>
      <c r="AV2401" s="12" t="s">
        <v>86</v>
      </c>
      <c r="AW2401" s="12" t="s">
        <v>32</v>
      </c>
      <c r="AX2401" s="12" t="s">
        <v>76</v>
      </c>
      <c r="AY2401" s="156" t="s">
        <v>350</v>
      </c>
    </row>
    <row r="2402" spans="2:51" s="12" customFormat="1" ht="10.199999999999999">
      <c r="B2402" s="155"/>
      <c r="D2402" s="151" t="s">
        <v>361</v>
      </c>
      <c r="E2402" s="156" t="s">
        <v>1</v>
      </c>
      <c r="F2402" s="157" t="s">
        <v>3597</v>
      </c>
      <c r="H2402" s="158">
        <v>4</v>
      </c>
      <c r="I2402" s="159"/>
      <c r="L2402" s="155"/>
      <c r="M2402" s="160"/>
      <c r="T2402" s="161"/>
      <c r="AT2402" s="156" t="s">
        <v>361</v>
      </c>
      <c r="AU2402" s="156" t="s">
        <v>86</v>
      </c>
      <c r="AV2402" s="12" t="s">
        <v>86</v>
      </c>
      <c r="AW2402" s="12" t="s">
        <v>32</v>
      </c>
      <c r="AX2402" s="12" t="s">
        <v>76</v>
      </c>
      <c r="AY2402" s="156" t="s">
        <v>350</v>
      </c>
    </row>
    <row r="2403" spans="2:51" s="12" customFormat="1" ht="10.199999999999999">
      <c r="B2403" s="155"/>
      <c r="D2403" s="151" t="s">
        <v>361</v>
      </c>
      <c r="E2403" s="156" t="s">
        <v>1</v>
      </c>
      <c r="F2403" s="157" t="s">
        <v>3664</v>
      </c>
      <c r="H2403" s="158">
        <v>2</v>
      </c>
      <c r="I2403" s="159"/>
      <c r="L2403" s="155"/>
      <c r="M2403" s="160"/>
      <c r="T2403" s="161"/>
      <c r="AT2403" s="156" t="s">
        <v>361</v>
      </c>
      <c r="AU2403" s="156" t="s">
        <v>86</v>
      </c>
      <c r="AV2403" s="12" t="s">
        <v>86</v>
      </c>
      <c r="AW2403" s="12" t="s">
        <v>32</v>
      </c>
      <c r="AX2403" s="12" t="s">
        <v>76</v>
      </c>
      <c r="AY2403" s="156" t="s">
        <v>350</v>
      </c>
    </row>
    <row r="2404" spans="2:51" s="12" customFormat="1" ht="10.199999999999999">
      <c r="B2404" s="155"/>
      <c r="D2404" s="151" t="s">
        <v>361</v>
      </c>
      <c r="E2404" s="156" t="s">
        <v>1</v>
      </c>
      <c r="F2404" s="157" t="s">
        <v>3598</v>
      </c>
      <c r="H2404" s="158">
        <v>1</v>
      </c>
      <c r="I2404" s="159"/>
      <c r="L2404" s="155"/>
      <c r="M2404" s="160"/>
      <c r="T2404" s="161"/>
      <c r="AT2404" s="156" t="s">
        <v>361</v>
      </c>
      <c r="AU2404" s="156" t="s">
        <v>86</v>
      </c>
      <c r="AV2404" s="12" t="s">
        <v>86</v>
      </c>
      <c r="AW2404" s="12" t="s">
        <v>32</v>
      </c>
      <c r="AX2404" s="12" t="s">
        <v>76</v>
      </c>
      <c r="AY2404" s="156" t="s">
        <v>350</v>
      </c>
    </row>
    <row r="2405" spans="2:51" s="12" customFormat="1" ht="10.199999999999999">
      <c r="B2405" s="155"/>
      <c r="D2405" s="151" t="s">
        <v>361</v>
      </c>
      <c r="E2405" s="156" t="s">
        <v>1</v>
      </c>
      <c r="F2405" s="157" t="s">
        <v>3665</v>
      </c>
      <c r="H2405" s="158">
        <v>1</v>
      </c>
      <c r="I2405" s="159"/>
      <c r="L2405" s="155"/>
      <c r="M2405" s="160"/>
      <c r="T2405" s="161"/>
      <c r="AT2405" s="156" t="s">
        <v>361</v>
      </c>
      <c r="AU2405" s="156" t="s">
        <v>86</v>
      </c>
      <c r="AV2405" s="12" t="s">
        <v>86</v>
      </c>
      <c r="AW2405" s="12" t="s">
        <v>32</v>
      </c>
      <c r="AX2405" s="12" t="s">
        <v>76</v>
      </c>
      <c r="AY2405" s="156" t="s">
        <v>350</v>
      </c>
    </row>
    <row r="2406" spans="2:51" s="12" customFormat="1" ht="10.199999999999999">
      <c r="B2406" s="155"/>
      <c r="D2406" s="151" t="s">
        <v>361</v>
      </c>
      <c r="E2406" s="156" t="s">
        <v>1</v>
      </c>
      <c r="F2406" s="157" t="s">
        <v>3666</v>
      </c>
      <c r="H2406" s="158">
        <v>1</v>
      </c>
      <c r="I2406" s="159"/>
      <c r="L2406" s="155"/>
      <c r="M2406" s="160"/>
      <c r="T2406" s="161"/>
      <c r="AT2406" s="156" t="s">
        <v>361</v>
      </c>
      <c r="AU2406" s="156" t="s">
        <v>86</v>
      </c>
      <c r="AV2406" s="12" t="s">
        <v>86</v>
      </c>
      <c r="AW2406" s="12" t="s">
        <v>32</v>
      </c>
      <c r="AX2406" s="12" t="s">
        <v>76</v>
      </c>
      <c r="AY2406" s="156" t="s">
        <v>350</v>
      </c>
    </row>
    <row r="2407" spans="2:51" s="12" customFormat="1" ht="10.199999999999999">
      <c r="B2407" s="155"/>
      <c r="D2407" s="151" t="s">
        <v>361</v>
      </c>
      <c r="E2407" s="156" t="s">
        <v>1</v>
      </c>
      <c r="F2407" s="157" t="s">
        <v>3667</v>
      </c>
      <c r="H2407" s="158">
        <v>1</v>
      </c>
      <c r="I2407" s="159"/>
      <c r="L2407" s="155"/>
      <c r="M2407" s="160"/>
      <c r="T2407" s="161"/>
      <c r="AT2407" s="156" t="s">
        <v>361</v>
      </c>
      <c r="AU2407" s="156" t="s">
        <v>86</v>
      </c>
      <c r="AV2407" s="12" t="s">
        <v>86</v>
      </c>
      <c r="AW2407" s="12" t="s">
        <v>32</v>
      </c>
      <c r="AX2407" s="12" t="s">
        <v>76</v>
      </c>
      <c r="AY2407" s="156" t="s">
        <v>350</v>
      </c>
    </row>
    <row r="2408" spans="2:51" s="12" customFormat="1" ht="10.199999999999999">
      <c r="B2408" s="155"/>
      <c r="D2408" s="151" t="s">
        <v>361</v>
      </c>
      <c r="E2408" s="156" t="s">
        <v>1</v>
      </c>
      <c r="F2408" s="157" t="s">
        <v>3668</v>
      </c>
      <c r="H2408" s="158">
        <v>2</v>
      </c>
      <c r="I2408" s="159"/>
      <c r="L2408" s="155"/>
      <c r="M2408" s="160"/>
      <c r="T2408" s="161"/>
      <c r="AT2408" s="156" t="s">
        <v>361</v>
      </c>
      <c r="AU2408" s="156" t="s">
        <v>86</v>
      </c>
      <c r="AV2408" s="12" t="s">
        <v>86</v>
      </c>
      <c r="AW2408" s="12" t="s">
        <v>32</v>
      </c>
      <c r="AX2408" s="12" t="s">
        <v>76</v>
      </c>
      <c r="AY2408" s="156" t="s">
        <v>350</v>
      </c>
    </row>
    <row r="2409" spans="2:51" s="12" customFormat="1" ht="10.199999999999999">
      <c r="B2409" s="155"/>
      <c r="D2409" s="151" t="s">
        <v>361</v>
      </c>
      <c r="E2409" s="156" t="s">
        <v>1</v>
      </c>
      <c r="F2409" s="157" t="s">
        <v>3669</v>
      </c>
      <c r="H2409" s="158">
        <v>1</v>
      </c>
      <c r="I2409" s="159"/>
      <c r="L2409" s="155"/>
      <c r="M2409" s="160"/>
      <c r="T2409" s="161"/>
      <c r="AT2409" s="156" t="s">
        <v>361</v>
      </c>
      <c r="AU2409" s="156" t="s">
        <v>86</v>
      </c>
      <c r="AV2409" s="12" t="s">
        <v>86</v>
      </c>
      <c r="AW2409" s="12" t="s">
        <v>32</v>
      </c>
      <c r="AX2409" s="12" t="s">
        <v>76</v>
      </c>
      <c r="AY2409" s="156" t="s">
        <v>350</v>
      </c>
    </row>
    <row r="2410" spans="2:51" s="12" customFormat="1" ht="10.199999999999999">
      <c r="B2410" s="155"/>
      <c r="D2410" s="151" t="s">
        <v>361</v>
      </c>
      <c r="E2410" s="156" t="s">
        <v>1</v>
      </c>
      <c r="F2410" s="157" t="s">
        <v>3653</v>
      </c>
      <c r="H2410" s="158">
        <v>1</v>
      </c>
      <c r="I2410" s="159"/>
      <c r="L2410" s="155"/>
      <c r="M2410" s="160"/>
      <c r="T2410" s="161"/>
      <c r="AT2410" s="156" t="s">
        <v>361</v>
      </c>
      <c r="AU2410" s="156" t="s">
        <v>86</v>
      </c>
      <c r="AV2410" s="12" t="s">
        <v>86</v>
      </c>
      <c r="AW2410" s="12" t="s">
        <v>32</v>
      </c>
      <c r="AX2410" s="12" t="s">
        <v>76</v>
      </c>
      <c r="AY2410" s="156" t="s">
        <v>350</v>
      </c>
    </row>
    <row r="2411" spans="2:51" s="12" customFormat="1" ht="10.199999999999999">
      <c r="B2411" s="155"/>
      <c r="D2411" s="151" t="s">
        <v>361</v>
      </c>
      <c r="E2411" s="156" t="s">
        <v>1</v>
      </c>
      <c r="F2411" s="157" t="s">
        <v>3599</v>
      </c>
      <c r="H2411" s="158">
        <v>1</v>
      </c>
      <c r="I2411" s="159"/>
      <c r="L2411" s="155"/>
      <c r="M2411" s="160"/>
      <c r="T2411" s="161"/>
      <c r="AT2411" s="156" t="s">
        <v>361</v>
      </c>
      <c r="AU2411" s="156" t="s">
        <v>86</v>
      </c>
      <c r="AV2411" s="12" t="s">
        <v>86</v>
      </c>
      <c r="AW2411" s="12" t="s">
        <v>32</v>
      </c>
      <c r="AX2411" s="12" t="s">
        <v>76</v>
      </c>
      <c r="AY2411" s="156" t="s">
        <v>350</v>
      </c>
    </row>
    <row r="2412" spans="2:51" s="12" customFormat="1" ht="10.199999999999999">
      <c r="B2412" s="155"/>
      <c r="D2412" s="151" t="s">
        <v>361</v>
      </c>
      <c r="E2412" s="156" t="s">
        <v>1</v>
      </c>
      <c r="F2412" s="157" t="s">
        <v>3626</v>
      </c>
      <c r="H2412" s="158">
        <v>2</v>
      </c>
      <c r="I2412" s="159"/>
      <c r="L2412" s="155"/>
      <c r="M2412" s="160"/>
      <c r="T2412" s="161"/>
      <c r="AT2412" s="156" t="s">
        <v>361</v>
      </c>
      <c r="AU2412" s="156" t="s">
        <v>86</v>
      </c>
      <c r="AV2412" s="12" t="s">
        <v>86</v>
      </c>
      <c r="AW2412" s="12" t="s">
        <v>32</v>
      </c>
      <c r="AX2412" s="12" t="s">
        <v>76</v>
      </c>
      <c r="AY2412" s="156" t="s">
        <v>350</v>
      </c>
    </row>
    <row r="2413" spans="2:51" s="12" customFormat="1" ht="10.199999999999999">
      <c r="B2413" s="155"/>
      <c r="D2413" s="151" t="s">
        <v>361</v>
      </c>
      <c r="E2413" s="156" t="s">
        <v>1</v>
      </c>
      <c r="F2413" s="157" t="s">
        <v>3627</v>
      </c>
      <c r="H2413" s="158">
        <v>2</v>
      </c>
      <c r="I2413" s="159"/>
      <c r="L2413" s="155"/>
      <c r="M2413" s="160"/>
      <c r="T2413" s="161"/>
      <c r="AT2413" s="156" t="s">
        <v>361</v>
      </c>
      <c r="AU2413" s="156" t="s">
        <v>86</v>
      </c>
      <c r="AV2413" s="12" t="s">
        <v>86</v>
      </c>
      <c r="AW2413" s="12" t="s">
        <v>32</v>
      </c>
      <c r="AX2413" s="12" t="s">
        <v>76</v>
      </c>
      <c r="AY2413" s="156" t="s">
        <v>350</v>
      </c>
    </row>
    <row r="2414" spans="2:51" s="12" customFormat="1" ht="10.199999999999999">
      <c r="B2414" s="155"/>
      <c r="D2414" s="151" t="s">
        <v>361</v>
      </c>
      <c r="E2414" s="156" t="s">
        <v>1</v>
      </c>
      <c r="F2414" s="157" t="s">
        <v>3600</v>
      </c>
      <c r="H2414" s="158">
        <v>1</v>
      </c>
      <c r="I2414" s="159"/>
      <c r="L2414" s="155"/>
      <c r="M2414" s="160"/>
      <c r="T2414" s="161"/>
      <c r="AT2414" s="156" t="s">
        <v>361</v>
      </c>
      <c r="AU2414" s="156" t="s">
        <v>86</v>
      </c>
      <c r="AV2414" s="12" t="s">
        <v>86</v>
      </c>
      <c r="AW2414" s="12" t="s">
        <v>32</v>
      </c>
      <c r="AX2414" s="12" t="s">
        <v>76</v>
      </c>
      <c r="AY2414" s="156" t="s">
        <v>350</v>
      </c>
    </row>
    <row r="2415" spans="2:51" s="12" customFormat="1" ht="10.199999999999999">
      <c r="B2415" s="155"/>
      <c r="D2415" s="151" t="s">
        <v>361</v>
      </c>
      <c r="E2415" s="156" t="s">
        <v>1</v>
      </c>
      <c r="F2415" s="157" t="s">
        <v>3654</v>
      </c>
      <c r="H2415" s="158">
        <v>1</v>
      </c>
      <c r="I2415" s="159"/>
      <c r="L2415" s="155"/>
      <c r="M2415" s="160"/>
      <c r="T2415" s="161"/>
      <c r="AT2415" s="156" t="s">
        <v>361</v>
      </c>
      <c r="AU2415" s="156" t="s">
        <v>86</v>
      </c>
      <c r="AV2415" s="12" t="s">
        <v>86</v>
      </c>
      <c r="AW2415" s="12" t="s">
        <v>32</v>
      </c>
      <c r="AX2415" s="12" t="s">
        <v>76</v>
      </c>
      <c r="AY2415" s="156" t="s">
        <v>350</v>
      </c>
    </row>
    <row r="2416" spans="2:51" s="12" customFormat="1" ht="10.199999999999999">
      <c r="B2416" s="155"/>
      <c r="D2416" s="151" t="s">
        <v>361</v>
      </c>
      <c r="E2416" s="156" t="s">
        <v>1</v>
      </c>
      <c r="F2416" s="157" t="s">
        <v>3601</v>
      </c>
      <c r="H2416" s="158">
        <v>1</v>
      </c>
      <c r="I2416" s="159"/>
      <c r="L2416" s="155"/>
      <c r="M2416" s="160"/>
      <c r="T2416" s="161"/>
      <c r="AT2416" s="156" t="s">
        <v>361</v>
      </c>
      <c r="AU2416" s="156" t="s">
        <v>86</v>
      </c>
      <c r="AV2416" s="12" t="s">
        <v>86</v>
      </c>
      <c r="AW2416" s="12" t="s">
        <v>32</v>
      </c>
      <c r="AX2416" s="12" t="s">
        <v>76</v>
      </c>
      <c r="AY2416" s="156" t="s">
        <v>350</v>
      </c>
    </row>
    <row r="2417" spans="2:51" s="12" customFormat="1" ht="10.199999999999999">
      <c r="B2417" s="155"/>
      <c r="D2417" s="151" t="s">
        <v>361</v>
      </c>
      <c r="E2417" s="156" t="s">
        <v>1</v>
      </c>
      <c r="F2417" s="157" t="s">
        <v>3187</v>
      </c>
      <c r="H2417" s="158">
        <v>1</v>
      </c>
      <c r="I2417" s="159"/>
      <c r="L2417" s="155"/>
      <c r="M2417" s="160"/>
      <c r="T2417" s="161"/>
      <c r="AT2417" s="156" t="s">
        <v>361</v>
      </c>
      <c r="AU2417" s="156" t="s">
        <v>86</v>
      </c>
      <c r="AV2417" s="12" t="s">
        <v>86</v>
      </c>
      <c r="AW2417" s="12" t="s">
        <v>32</v>
      </c>
      <c r="AX2417" s="12" t="s">
        <v>76</v>
      </c>
      <c r="AY2417" s="156" t="s">
        <v>350</v>
      </c>
    </row>
    <row r="2418" spans="2:51" s="12" customFormat="1" ht="10.199999999999999">
      <c r="B2418" s="155"/>
      <c r="D2418" s="151" t="s">
        <v>361</v>
      </c>
      <c r="E2418" s="156" t="s">
        <v>1</v>
      </c>
      <c r="F2418" s="157" t="s">
        <v>3602</v>
      </c>
      <c r="H2418" s="158">
        <v>1</v>
      </c>
      <c r="I2418" s="159"/>
      <c r="L2418" s="155"/>
      <c r="M2418" s="160"/>
      <c r="T2418" s="161"/>
      <c r="AT2418" s="156" t="s">
        <v>361</v>
      </c>
      <c r="AU2418" s="156" t="s">
        <v>86</v>
      </c>
      <c r="AV2418" s="12" t="s">
        <v>86</v>
      </c>
      <c r="AW2418" s="12" t="s">
        <v>32</v>
      </c>
      <c r="AX2418" s="12" t="s">
        <v>76</v>
      </c>
      <c r="AY2418" s="156" t="s">
        <v>350</v>
      </c>
    </row>
    <row r="2419" spans="2:51" s="12" customFormat="1" ht="10.199999999999999">
      <c r="B2419" s="155"/>
      <c r="D2419" s="151" t="s">
        <v>361</v>
      </c>
      <c r="E2419" s="156" t="s">
        <v>1</v>
      </c>
      <c r="F2419" s="157" t="s">
        <v>3628</v>
      </c>
      <c r="H2419" s="158">
        <v>1</v>
      </c>
      <c r="I2419" s="159"/>
      <c r="L2419" s="155"/>
      <c r="M2419" s="160"/>
      <c r="T2419" s="161"/>
      <c r="AT2419" s="156" t="s">
        <v>361</v>
      </c>
      <c r="AU2419" s="156" t="s">
        <v>86</v>
      </c>
      <c r="AV2419" s="12" t="s">
        <v>86</v>
      </c>
      <c r="AW2419" s="12" t="s">
        <v>32</v>
      </c>
      <c r="AX2419" s="12" t="s">
        <v>76</v>
      </c>
      <c r="AY2419" s="156" t="s">
        <v>350</v>
      </c>
    </row>
    <row r="2420" spans="2:51" s="12" customFormat="1" ht="10.199999999999999">
      <c r="B2420" s="155"/>
      <c r="D2420" s="151" t="s">
        <v>361</v>
      </c>
      <c r="E2420" s="156" t="s">
        <v>1</v>
      </c>
      <c r="F2420" s="157" t="s">
        <v>3629</v>
      </c>
      <c r="H2420" s="158">
        <v>2</v>
      </c>
      <c r="I2420" s="159"/>
      <c r="L2420" s="155"/>
      <c r="M2420" s="160"/>
      <c r="T2420" s="161"/>
      <c r="AT2420" s="156" t="s">
        <v>361</v>
      </c>
      <c r="AU2420" s="156" t="s">
        <v>86</v>
      </c>
      <c r="AV2420" s="12" t="s">
        <v>86</v>
      </c>
      <c r="AW2420" s="12" t="s">
        <v>32</v>
      </c>
      <c r="AX2420" s="12" t="s">
        <v>76</v>
      </c>
      <c r="AY2420" s="156" t="s">
        <v>350</v>
      </c>
    </row>
    <row r="2421" spans="2:51" s="12" customFormat="1" ht="10.199999999999999">
      <c r="B2421" s="155"/>
      <c r="D2421" s="151" t="s">
        <v>361</v>
      </c>
      <c r="E2421" s="156" t="s">
        <v>1</v>
      </c>
      <c r="F2421" s="157" t="s">
        <v>3630</v>
      </c>
      <c r="H2421" s="158">
        <v>1</v>
      </c>
      <c r="I2421" s="159"/>
      <c r="L2421" s="155"/>
      <c r="M2421" s="160"/>
      <c r="T2421" s="161"/>
      <c r="AT2421" s="156" t="s">
        <v>361</v>
      </c>
      <c r="AU2421" s="156" t="s">
        <v>86</v>
      </c>
      <c r="AV2421" s="12" t="s">
        <v>86</v>
      </c>
      <c r="AW2421" s="12" t="s">
        <v>32</v>
      </c>
      <c r="AX2421" s="12" t="s">
        <v>76</v>
      </c>
      <c r="AY2421" s="156" t="s">
        <v>350</v>
      </c>
    </row>
    <row r="2422" spans="2:51" s="12" customFormat="1" ht="10.199999999999999">
      <c r="B2422" s="155"/>
      <c r="D2422" s="151" t="s">
        <v>361</v>
      </c>
      <c r="E2422" s="156" t="s">
        <v>1</v>
      </c>
      <c r="F2422" s="157" t="s">
        <v>3670</v>
      </c>
      <c r="H2422" s="158">
        <v>2</v>
      </c>
      <c r="I2422" s="159"/>
      <c r="L2422" s="155"/>
      <c r="M2422" s="160"/>
      <c r="T2422" s="161"/>
      <c r="AT2422" s="156" t="s">
        <v>361</v>
      </c>
      <c r="AU2422" s="156" t="s">
        <v>86</v>
      </c>
      <c r="AV2422" s="12" t="s">
        <v>86</v>
      </c>
      <c r="AW2422" s="12" t="s">
        <v>32</v>
      </c>
      <c r="AX2422" s="12" t="s">
        <v>76</v>
      </c>
      <c r="AY2422" s="156" t="s">
        <v>350</v>
      </c>
    </row>
    <row r="2423" spans="2:51" s="12" customFormat="1" ht="10.199999999999999">
      <c r="B2423" s="155"/>
      <c r="D2423" s="151" t="s">
        <v>361</v>
      </c>
      <c r="E2423" s="156" t="s">
        <v>1</v>
      </c>
      <c r="F2423" s="157" t="s">
        <v>3671</v>
      </c>
      <c r="H2423" s="158">
        <v>1</v>
      </c>
      <c r="I2423" s="159"/>
      <c r="L2423" s="155"/>
      <c r="M2423" s="160"/>
      <c r="T2423" s="161"/>
      <c r="AT2423" s="156" t="s">
        <v>361</v>
      </c>
      <c r="AU2423" s="156" t="s">
        <v>86</v>
      </c>
      <c r="AV2423" s="12" t="s">
        <v>86</v>
      </c>
      <c r="AW2423" s="12" t="s">
        <v>32</v>
      </c>
      <c r="AX2423" s="12" t="s">
        <v>76</v>
      </c>
      <c r="AY2423" s="156" t="s">
        <v>350</v>
      </c>
    </row>
    <row r="2424" spans="2:51" s="12" customFormat="1" ht="10.199999999999999">
      <c r="B2424" s="155"/>
      <c r="D2424" s="151" t="s">
        <v>361</v>
      </c>
      <c r="E2424" s="156" t="s">
        <v>1</v>
      </c>
      <c r="F2424" s="157" t="s">
        <v>3631</v>
      </c>
      <c r="H2424" s="158">
        <v>1</v>
      </c>
      <c r="I2424" s="159"/>
      <c r="L2424" s="155"/>
      <c r="M2424" s="160"/>
      <c r="T2424" s="161"/>
      <c r="AT2424" s="156" t="s">
        <v>361</v>
      </c>
      <c r="AU2424" s="156" t="s">
        <v>86</v>
      </c>
      <c r="AV2424" s="12" t="s">
        <v>86</v>
      </c>
      <c r="AW2424" s="12" t="s">
        <v>32</v>
      </c>
      <c r="AX2424" s="12" t="s">
        <v>76</v>
      </c>
      <c r="AY2424" s="156" t="s">
        <v>350</v>
      </c>
    </row>
    <row r="2425" spans="2:51" s="12" customFormat="1" ht="10.199999999999999">
      <c r="B2425" s="155"/>
      <c r="D2425" s="151" t="s">
        <v>361</v>
      </c>
      <c r="E2425" s="156" t="s">
        <v>1</v>
      </c>
      <c r="F2425" s="157" t="s">
        <v>3672</v>
      </c>
      <c r="H2425" s="158">
        <v>1</v>
      </c>
      <c r="I2425" s="159"/>
      <c r="L2425" s="155"/>
      <c r="M2425" s="160"/>
      <c r="T2425" s="161"/>
      <c r="AT2425" s="156" t="s">
        <v>361</v>
      </c>
      <c r="AU2425" s="156" t="s">
        <v>86</v>
      </c>
      <c r="AV2425" s="12" t="s">
        <v>86</v>
      </c>
      <c r="AW2425" s="12" t="s">
        <v>32</v>
      </c>
      <c r="AX2425" s="12" t="s">
        <v>76</v>
      </c>
      <c r="AY2425" s="156" t="s">
        <v>350</v>
      </c>
    </row>
    <row r="2426" spans="2:51" s="12" customFormat="1" ht="10.199999999999999">
      <c r="B2426" s="155"/>
      <c r="D2426" s="151" t="s">
        <v>361</v>
      </c>
      <c r="E2426" s="156" t="s">
        <v>1</v>
      </c>
      <c r="F2426" s="157" t="s">
        <v>3673</v>
      </c>
      <c r="H2426" s="158">
        <v>1</v>
      </c>
      <c r="I2426" s="159"/>
      <c r="L2426" s="155"/>
      <c r="M2426" s="160"/>
      <c r="T2426" s="161"/>
      <c r="AT2426" s="156" t="s">
        <v>361</v>
      </c>
      <c r="AU2426" s="156" t="s">
        <v>86</v>
      </c>
      <c r="AV2426" s="12" t="s">
        <v>86</v>
      </c>
      <c r="AW2426" s="12" t="s">
        <v>32</v>
      </c>
      <c r="AX2426" s="12" t="s">
        <v>76</v>
      </c>
      <c r="AY2426" s="156" t="s">
        <v>350</v>
      </c>
    </row>
    <row r="2427" spans="2:51" s="12" customFormat="1" ht="10.199999999999999">
      <c r="B2427" s="155"/>
      <c r="D2427" s="151" t="s">
        <v>361</v>
      </c>
      <c r="E2427" s="156" t="s">
        <v>1</v>
      </c>
      <c r="F2427" s="157" t="s">
        <v>3674</v>
      </c>
      <c r="H2427" s="158">
        <v>1</v>
      </c>
      <c r="I2427" s="159"/>
      <c r="L2427" s="155"/>
      <c r="M2427" s="160"/>
      <c r="T2427" s="161"/>
      <c r="AT2427" s="156" t="s">
        <v>361</v>
      </c>
      <c r="AU2427" s="156" t="s">
        <v>86</v>
      </c>
      <c r="AV2427" s="12" t="s">
        <v>86</v>
      </c>
      <c r="AW2427" s="12" t="s">
        <v>32</v>
      </c>
      <c r="AX2427" s="12" t="s">
        <v>76</v>
      </c>
      <c r="AY2427" s="156" t="s">
        <v>350</v>
      </c>
    </row>
    <row r="2428" spans="2:51" s="12" customFormat="1" ht="10.199999999999999">
      <c r="B2428" s="155"/>
      <c r="D2428" s="151" t="s">
        <v>361</v>
      </c>
      <c r="E2428" s="156" t="s">
        <v>1</v>
      </c>
      <c r="F2428" s="157" t="s">
        <v>3675</v>
      </c>
      <c r="H2428" s="158">
        <v>1</v>
      </c>
      <c r="I2428" s="159"/>
      <c r="L2428" s="155"/>
      <c r="M2428" s="160"/>
      <c r="T2428" s="161"/>
      <c r="AT2428" s="156" t="s">
        <v>361</v>
      </c>
      <c r="AU2428" s="156" t="s">
        <v>86</v>
      </c>
      <c r="AV2428" s="12" t="s">
        <v>86</v>
      </c>
      <c r="AW2428" s="12" t="s">
        <v>32</v>
      </c>
      <c r="AX2428" s="12" t="s">
        <v>76</v>
      </c>
      <c r="AY2428" s="156" t="s">
        <v>350</v>
      </c>
    </row>
    <row r="2429" spans="2:51" s="12" customFormat="1" ht="10.199999999999999">
      <c r="B2429" s="155"/>
      <c r="D2429" s="151" t="s">
        <v>361</v>
      </c>
      <c r="E2429" s="156" t="s">
        <v>1</v>
      </c>
      <c r="F2429" s="157" t="s">
        <v>3843</v>
      </c>
      <c r="H2429" s="158">
        <v>2</v>
      </c>
      <c r="I2429" s="159"/>
      <c r="L2429" s="155"/>
      <c r="M2429" s="160"/>
      <c r="T2429" s="161"/>
      <c r="AT2429" s="156" t="s">
        <v>361</v>
      </c>
      <c r="AU2429" s="156" t="s">
        <v>86</v>
      </c>
      <c r="AV2429" s="12" t="s">
        <v>86</v>
      </c>
      <c r="AW2429" s="12" t="s">
        <v>32</v>
      </c>
      <c r="AX2429" s="12" t="s">
        <v>76</v>
      </c>
      <c r="AY2429" s="156" t="s">
        <v>350</v>
      </c>
    </row>
    <row r="2430" spans="2:51" s="12" customFormat="1" ht="10.199999999999999">
      <c r="B2430" s="155"/>
      <c r="D2430" s="151" t="s">
        <v>361</v>
      </c>
      <c r="E2430" s="156" t="s">
        <v>1</v>
      </c>
      <c r="F2430" s="157" t="s">
        <v>3676</v>
      </c>
      <c r="H2430" s="158">
        <v>1</v>
      </c>
      <c r="I2430" s="159"/>
      <c r="L2430" s="155"/>
      <c r="M2430" s="160"/>
      <c r="T2430" s="161"/>
      <c r="AT2430" s="156" t="s">
        <v>361</v>
      </c>
      <c r="AU2430" s="156" t="s">
        <v>86</v>
      </c>
      <c r="AV2430" s="12" t="s">
        <v>86</v>
      </c>
      <c r="AW2430" s="12" t="s">
        <v>32</v>
      </c>
      <c r="AX2430" s="12" t="s">
        <v>76</v>
      </c>
      <c r="AY2430" s="156" t="s">
        <v>350</v>
      </c>
    </row>
    <row r="2431" spans="2:51" s="12" customFormat="1" ht="10.199999999999999">
      <c r="B2431" s="155"/>
      <c r="D2431" s="151" t="s">
        <v>361</v>
      </c>
      <c r="E2431" s="156" t="s">
        <v>1</v>
      </c>
      <c r="F2431" s="157" t="s">
        <v>3677</v>
      </c>
      <c r="H2431" s="158">
        <v>1</v>
      </c>
      <c r="I2431" s="159"/>
      <c r="L2431" s="155"/>
      <c r="M2431" s="160"/>
      <c r="T2431" s="161"/>
      <c r="AT2431" s="156" t="s">
        <v>361</v>
      </c>
      <c r="AU2431" s="156" t="s">
        <v>86</v>
      </c>
      <c r="AV2431" s="12" t="s">
        <v>86</v>
      </c>
      <c r="AW2431" s="12" t="s">
        <v>32</v>
      </c>
      <c r="AX2431" s="12" t="s">
        <v>76</v>
      </c>
      <c r="AY2431" s="156" t="s">
        <v>350</v>
      </c>
    </row>
    <row r="2432" spans="2:51" s="12" customFormat="1" ht="10.199999999999999">
      <c r="B2432" s="155"/>
      <c r="D2432" s="151" t="s">
        <v>361</v>
      </c>
      <c r="E2432" s="156" t="s">
        <v>1</v>
      </c>
      <c r="F2432" s="157" t="s">
        <v>3844</v>
      </c>
      <c r="H2432" s="158">
        <v>2</v>
      </c>
      <c r="I2432" s="159"/>
      <c r="L2432" s="155"/>
      <c r="M2432" s="160"/>
      <c r="T2432" s="161"/>
      <c r="AT2432" s="156" t="s">
        <v>361</v>
      </c>
      <c r="AU2432" s="156" t="s">
        <v>86</v>
      </c>
      <c r="AV2432" s="12" t="s">
        <v>86</v>
      </c>
      <c r="AW2432" s="12" t="s">
        <v>32</v>
      </c>
      <c r="AX2432" s="12" t="s">
        <v>76</v>
      </c>
      <c r="AY2432" s="156" t="s">
        <v>350</v>
      </c>
    </row>
    <row r="2433" spans="2:65" s="13" customFormat="1" ht="10.199999999999999">
      <c r="B2433" s="162"/>
      <c r="D2433" s="151" t="s">
        <v>361</v>
      </c>
      <c r="E2433" s="163" t="s">
        <v>1</v>
      </c>
      <c r="F2433" s="164" t="s">
        <v>364</v>
      </c>
      <c r="H2433" s="165">
        <v>94</v>
      </c>
      <c r="I2433" s="166"/>
      <c r="L2433" s="162"/>
      <c r="M2433" s="167"/>
      <c r="T2433" s="168"/>
      <c r="AT2433" s="163" t="s">
        <v>361</v>
      </c>
      <c r="AU2433" s="163" t="s">
        <v>86</v>
      </c>
      <c r="AV2433" s="13" t="s">
        <v>357</v>
      </c>
      <c r="AW2433" s="13" t="s">
        <v>32</v>
      </c>
      <c r="AX2433" s="13" t="s">
        <v>84</v>
      </c>
      <c r="AY2433" s="163" t="s">
        <v>350</v>
      </c>
    </row>
    <row r="2434" spans="2:65" s="1" customFormat="1" ht="24.15" customHeight="1">
      <c r="B2434" s="32"/>
      <c r="C2434" s="187" t="s">
        <v>3845</v>
      </c>
      <c r="D2434" s="187" t="s">
        <v>1347</v>
      </c>
      <c r="E2434" s="188" t="s">
        <v>3846</v>
      </c>
      <c r="F2434" s="189" t="s">
        <v>3847</v>
      </c>
      <c r="G2434" s="190" t="s">
        <v>496</v>
      </c>
      <c r="H2434" s="191">
        <v>94</v>
      </c>
      <c r="I2434" s="192"/>
      <c r="J2434" s="193">
        <f>ROUND(I2434*H2434,2)</f>
        <v>0</v>
      </c>
      <c r="K2434" s="189" t="s">
        <v>356</v>
      </c>
      <c r="L2434" s="194"/>
      <c r="M2434" s="195" t="s">
        <v>1</v>
      </c>
      <c r="N2434" s="196" t="s">
        <v>41</v>
      </c>
      <c r="P2434" s="147">
        <f>O2434*H2434</f>
        <v>0</v>
      </c>
      <c r="Q2434" s="147">
        <v>1.4999999999999999E-4</v>
      </c>
      <c r="R2434" s="147">
        <f>Q2434*H2434</f>
        <v>1.4099999999999998E-2</v>
      </c>
      <c r="S2434" s="147">
        <v>0</v>
      </c>
      <c r="T2434" s="148">
        <f>S2434*H2434</f>
        <v>0</v>
      </c>
      <c r="AR2434" s="149" t="s">
        <v>695</v>
      </c>
      <c r="AT2434" s="149" t="s">
        <v>1347</v>
      </c>
      <c r="AU2434" s="149" t="s">
        <v>86</v>
      </c>
      <c r="AY2434" s="17" t="s">
        <v>350</v>
      </c>
      <c r="BE2434" s="150">
        <f>IF(N2434="základní",J2434,0)</f>
        <v>0</v>
      </c>
      <c r="BF2434" s="150">
        <f>IF(N2434="snížená",J2434,0)</f>
        <v>0</v>
      </c>
      <c r="BG2434" s="150">
        <f>IF(N2434="zákl. přenesená",J2434,0)</f>
        <v>0</v>
      </c>
      <c r="BH2434" s="150">
        <f>IF(N2434="sníž. přenesená",J2434,0)</f>
        <v>0</v>
      </c>
      <c r="BI2434" s="150">
        <f>IF(N2434="nulová",J2434,0)</f>
        <v>0</v>
      </c>
      <c r="BJ2434" s="17" t="s">
        <v>84</v>
      </c>
      <c r="BK2434" s="150">
        <f>ROUND(I2434*H2434,2)</f>
        <v>0</v>
      </c>
      <c r="BL2434" s="17" t="s">
        <v>530</v>
      </c>
      <c r="BM2434" s="149" t="s">
        <v>3848</v>
      </c>
    </row>
    <row r="2435" spans="2:65" s="1" customFormat="1" ht="19.2">
      <c r="B2435" s="32"/>
      <c r="D2435" s="151" t="s">
        <v>359</v>
      </c>
      <c r="F2435" s="152" t="s">
        <v>3849</v>
      </c>
      <c r="I2435" s="153"/>
      <c r="L2435" s="32"/>
      <c r="M2435" s="154"/>
      <c r="T2435" s="56"/>
      <c r="AT2435" s="17" t="s">
        <v>359</v>
      </c>
      <c r="AU2435" s="17" t="s">
        <v>86</v>
      </c>
    </row>
    <row r="2436" spans="2:65" s="12" customFormat="1" ht="10.199999999999999">
      <c r="B2436" s="155"/>
      <c r="D2436" s="151" t="s">
        <v>361</v>
      </c>
      <c r="E2436" s="156" t="s">
        <v>1</v>
      </c>
      <c r="F2436" s="157" t="s">
        <v>3624</v>
      </c>
      <c r="H2436" s="158">
        <v>5</v>
      </c>
      <c r="I2436" s="159"/>
      <c r="L2436" s="155"/>
      <c r="M2436" s="160"/>
      <c r="T2436" s="161"/>
      <c r="AT2436" s="156" t="s">
        <v>361</v>
      </c>
      <c r="AU2436" s="156" t="s">
        <v>86</v>
      </c>
      <c r="AV2436" s="12" t="s">
        <v>86</v>
      </c>
      <c r="AW2436" s="12" t="s">
        <v>32</v>
      </c>
      <c r="AX2436" s="12" t="s">
        <v>76</v>
      </c>
      <c r="AY2436" s="156" t="s">
        <v>350</v>
      </c>
    </row>
    <row r="2437" spans="2:65" s="12" customFormat="1" ht="10.199999999999999">
      <c r="B2437" s="155"/>
      <c r="D2437" s="151" t="s">
        <v>361</v>
      </c>
      <c r="E2437" s="156" t="s">
        <v>1</v>
      </c>
      <c r="F2437" s="157" t="s">
        <v>3593</v>
      </c>
      <c r="H2437" s="158">
        <v>18</v>
      </c>
      <c r="I2437" s="159"/>
      <c r="L2437" s="155"/>
      <c r="M2437" s="160"/>
      <c r="T2437" s="161"/>
      <c r="AT2437" s="156" t="s">
        <v>361</v>
      </c>
      <c r="AU2437" s="156" t="s">
        <v>86</v>
      </c>
      <c r="AV2437" s="12" t="s">
        <v>86</v>
      </c>
      <c r="AW2437" s="12" t="s">
        <v>32</v>
      </c>
      <c r="AX2437" s="12" t="s">
        <v>76</v>
      </c>
      <c r="AY2437" s="156" t="s">
        <v>350</v>
      </c>
    </row>
    <row r="2438" spans="2:65" s="12" customFormat="1" ht="10.199999999999999">
      <c r="B2438" s="155"/>
      <c r="D2438" s="151" t="s">
        <v>361</v>
      </c>
      <c r="E2438" s="156" t="s">
        <v>1</v>
      </c>
      <c r="F2438" s="157" t="s">
        <v>3625</v>
      </c>
      <c r="H2438" s="158">
        <v>6</v>
      </c>
      <c r="I2438" s="159"/>
      <c r="L2438" s="155"/>
      <c r="M2438" s="160"/>
      <c r="T2438" s="161"/>
      <c r="AT2438" s="156" t="s">
        <v>361</v>
      </c>
      <c r="AU2438" s="156" t="s">
        <v>86</v>
      </c>
      <c r="AV2438" s="12" t="s">
        <v>86</v>
      </c>
      <c r="AW2438" s="12" t="s">
        <v>32</v>
      </c>
      <c r="AX2438" s="12" t="s">
        <v>76</v>
      </c>
      <c r="AY2438" s="156" t="s">
        <v>350</v>
      </c>
    </row>
    <row r="2439" spans="2:65" s="12" customFormat="1" ht="10.199999999999999">
      <c r="B2439" s="155"/>
      <c r="D2439" s="151" t="s">
        <v>361</v>
      </c>
      <c r="E2439" s="156" t="s">
        <v>1</v>
      </c>
      <c r="F2439" s="157" t="s">
        <v>3594</v>
      </c>
      <c r="H2439" s="158">
        <v>7</v>
      </c>
      <c r="I2439" s="159"/>
      <c r="L2439" s="155"/>
      <c r="M2439" s="160"/>
      <c r="T2439" s="161"/>
      <c r="AT2439" s="156" t="s">
        <v>361</v>
      </c>
      <c r="AU2439" s="156" t="s">
        <v>86</v>
      </c>
      <c r="AV2439" s="12" t="s">
        <v>86</v>
      </c>
      <c r="AW2439" s="12" t="s">
        <v>32</v>
      </c>
      <c r="AX2439" s="12" t="s">
        <v>76</v>
      </c>
      <c r="AY2439" s="156" t="s">
        <v>350</v>
      </c>
    </row>
    <row r="2440" spans="2:65" s="12" customFormat="1" ht="10.199999999999999">
      <c r="B2440" s="155"/>
      <c r="D2440" s="151" t="s">
        <v>361</v>
      </c>
      <c r="E2440" s="156" t="s">
        <v>1</v>
      </c>
      <c r="F2440" s="157" t="s">
        <v>3595</v>
      </c>
      <c r="H2440" s="158">
        <v>12</v>
      </c>
      <c r="I2440" s="159"/>
      <c r="L2440" s="155"/>
      <c r="M2440" s="160"/>
      <c r="T2440" s="161"/>
      <c r="AT2440" s="156" t="s">
        <v>361</v>
      </c>
      <c r="AU2440" s="156" t="s">
        <v>86</v>
      </c>
      <c r="AV2440" s="12" t="s">
        <v>86</v>
      </c>
      <c r="AW2440" s="12" t="s">
        <v>32</v>
      </c>
      <c r="AX2440" s="12" t="s">
        <v>76</v>
      </c>
      <c r="AY2440" s="156" t="s">
        <v>350</v>
      </c>
    </row>
    <row r="2441" spans="2:65" s="12" customFormat="1" ht="10.199999999999999">
      <c r="B2441" s="155"/>
      <c r="D2441" s="151" t="s">
        <v>361</v>
      </c>
      <c r="E2441" s="156" t="s">
        <v>1</v>
      </c>
      <c r="F2441" s="157" t="s">
        <v>3596</v>
      </c>
      <c r="H2441" s="158">
        <v>4</v>
      </c>
      <c r="I2441" s="159"/>
      <c r="L2441" s="155"/>
      <c r="M2441" s="160"/>
      <c r="T2441" s="161"/>
      <c r="AT2441" s="156" t="s">
        <v>361</v>
      </c>
      <c r="AU2441" s="156" t="s">
        <v>86</v>
      </c>
      <c r="AV2441" s="12" t="s">
        <v>86</v>
      </c>
      <c r="AW2441" s="12" t="s">
        <v>32</v>
      </c>
      <c r="AX2441" s="12" t="s">
        <v>76</v>
      </c>
      <c r="AY2441" s="156" t="s">
        <v>350</v>
      </c>
    </row>
    <row r="2442" spans="2:65" s="12" customFormat="1" ht="10.199999999999999">
      <c r="B2442" s="155"/>
      <c r="D2442" s="151" t="s">
        <v>361</v>
      </c>
      <c r="E2442" s="156" t="s">
        <v>1</v>
      </c>
      <c r="F2442" s="157" t="s">
        <v>3597</v>
      </c>
      <c r="H2442" s="158">
        <v>4</v>
      </c>
      <c r="I2442" s="159"/>
      <c r="L2442" s="155"/>
      <c r="M2442" s="160"/>
      <c r="T2442" s="161"/>
      <c r="AT2442" s="156" t="s">
        <v>361</v>
      </c>
      <c r="AU2442" s="156" t="s">
        <v>86</v>
      </c>
      <c r="AV2442" s="12" t="s">
        <v>86</v>
      </c>
      <c r="AW2442" s="12" t="s">
        <v>32</v>
      </c>
      <c r="AX2442" s="12" t="s">
        <v>76</v>
      </c>
      <c r="AY2442" s="156" t="s">
        <v>350</v>
      </c>
    </row>
    <row r="2443" spans="2:65" s="12" customFormat="1" ht="10.199999999999999">
      <c r="B2443" s="155"/>
      <c r="D2443" s="151" t="s">
        <v>361</v>
      </c>
      <c r="E2443" s="156" t="s">
        <v>1</v>
      </c>
      <c r="F2443" s="157" t="s">
        <v>3664</v>
      </c>
      <c r="H2443" s="158">
        <v>2</v>
      </c>
      <c r="I2443" s="159"/>
      <c r="L2443" s="155"/>
      <c r="M2443" s="160"/>
      <c r="T2443" s="161"/>
      <c r="AT2443" s="156" t="s">
        <v>361</v>
      </c>
      <c r="AU2443" s="156" t="s">
        <v>86</v>
      </c>
      <c r="AV2443" s="12" t="s">
        <v>86</v>
      </c>
      <c r="AW2443" s="12" t="s">
        <v>32</v>
      </c>
      <c r="AX2443" s="12" t="s">
        <v>76</v>
      </c>
      <c r="AY2443" s="156" t="s">
        <v>350</v>
      </c>
    </row>
    <row r="2444" spans="2:65" s="12" customFormat="1" ht="10.199999999999999">
      <c r="B2444" s="155"/>
      <c r="D2444" s="151" t="s">
        <v>361</v>
      </c>
      <c r="E2444" s="156" t="s">
        <v>1</v>
      </c>
      <c r="F2444" s="157" t="s">
        <v>3598</v>
      </c>
      <c r="H2444" s="158">
        <v>1</v>
      </c>
      <c r="I2444" s="159"/>
      <c r="L2444" s="155"/>
      <c r="M2444" s="160"/>
      <c r="T2444" s="161"/>
      <c r="AT2444" s="156" t="s">
        <v>361</v>
      </c>
      <c r="AU2444" s="156" t="s">
        <v>86</v>
      </c>
      <c r="AV2444" s="12" t="s">
        <v>86</v>
      </c>
      <c r="AW2444" s="12" t="s">
        <v>32</v>
      </c>
      <c r="AX2444" s="12" t="s">
        <v>76</v>
      </c>
      <c r="AY2444" s="156" t="s">
        <v>350</v>
      </c>
    </row>
    <row r="2445" spans="2:65" s="12" customFormat="1" ht="10.199999999999999">
      <c r="B2445" s="155"/>
      <c r="D2445" s="151" t="s">
        <v>361</v>
      </c>
      <c r="E2445" s="156" t="s">
        <v>1</v>
      </c>
      <c r="F2445" s="157" t="s">
        <v>3665</v>
      </c>
      <c r="H2445" s="158">
        <v>1</v>
      </c>
      <c r="I2445" s="159"/>
      <c r="L2445" s="155"/>
      <c r="M2445" s="160"/>
      <c r="T2445" s="161"/>
      <c r="AT2445" s="156" t="s">
        <v>361</v>
      </c>
      <c r="AU2445" s="156" t="s">
        <v>86</v>
      </c>
      <c r="AV2445" s="12" t="s">
        <v>86</v>
      </c>
      <c r="AW2445" s="12" t="s">
        <v>32</v>
      </c>
      <c r="AX2445" s="12" t="s">
        <v>76</v>
      </c>
      <c r="AY2445" s="156" t="s">
        <v>350</v>
      </c>
    </row>
    <row r="2446" spans="2:65" s="12" customFormat="1" ht="10.199999999999999">
      <c r="B2446" s="155"/>
      <c r="D2446" s="151" t="s">
        <v>361</v>
      </c>
      <c r="E2446" s="156" t="s">
        <v>1</v>
      </c>
      <c r="F2446" s="157" t="s">
        <v>3666</v>
      </c>
      <c r="H2446" s="158">
        <v>1</v>
      </c>
      <c r="I2446" s="159"/>
      <c r="L2446" s="155"/>
      <c r="M2446" s="160"/>
      <c r="T2446" s="161"/>
      <c r="AT2446" s="156" t="s">
        <v>361</v>
      </c>
      <c r="AU2446" s="156" t="s">
        <v>86</v>
      </c>
      <c r="AV2446" s="12" t="s">
        <v>86</v>
      </c>
      <c r="AW2446" s="12" t="s">
        <v>32</v>
      </c>
      <c r="AX2446" s="12" t="s">
        <v>76</v>
      </c>
      <c r="AY2446" s="156" t="s">
        <v>350</v>
      </c>
    </row>
    <row r="2447" spans="2:65" s="12" customFormat="1" ht="10.199999999999999">
      <c r="B2447" s="155"/>
      <c r="D2447" s="151" t="s">
        <v>361</v>
      </c>
      <c r="E2447" s="156" t="s">
        <v>1</v>
      </c>
      <c r="F2447" s="157" t="s">
        <v>3667</v>
      </c>
      <c r="H2447" s="158">
        <v>1</v>
      </c>
      <c r="I2447" s="159"/>
      <c r="L2447" s="155"/>
      <c r="M2447" s="160"/>
      <c r="T2447" s="161"/>
      <c r="AT2447" s="156" t="s">
        <v>361</v>
      </c>
      <c r="AU2447" s="156" t="s">
        <v>86</v>
      </c>
      <c r="AV2447" s="12" t="s">
        <v>86</v>
      </c>
      <c r="AW2447" s="12" t="s">
        <v>32</v>
      </c>
      <c r="AX2447" s="12" t="s">
        <v>76</v>
      </c>
      <c r="AY2447" s="156" t="s">
        <v>350</v>
      </c>
    </row>
    <row r="2448" spans="2:65" s="12" customFormat="1" ht="10.199999999999999">
      <c r="B2448" s="155"/>
      <c r="D2448" s="151" t="s">
        <v>361</v>
      </c>
      <c r="E2448" s="156" t="s">
        <v>1</v>
      </c>
      <c r="F2448" s="157" t="s">
        <v>3668</v>
      </c>
      <c r="H2448" s="158">
        <v>2</v>
      </c>
      <c r="I2448" s="159"/>
      <c r="L2448" s="155"/>
      <c r="M2448" s="160"/>
      <c r="T2448" s="161"/>
      <c r="AT2448" s="156" t="s">
        <v>361</v>
      </c>
      <c r="AU2448" s="156" t="s">
        <v>86</v>
      </c>
      <c r="AV2448" s="12" t="s">
        <v>86</v>
      </c>
      <c r="AW2448" s="12" t="s">
        <v>32</v>
      </c>
      <c r="AX2448" s="12" t="s">
        <v>76</v>
      </c>
      <c r="AY2448" s="156" t="s">
        <v>350</v>
      </c>
    </row>
    <row r="2449" spans="2:51" s="12" customFormat="1" ht="10.199999999999999">
      <c r="B2449" s="155"/>
      <c r="D2449" s="151" t="s">
        <v>361</v>
      </c>
      <c r="E2449" s="156" t="s">
        <v>1</v>
      </c>
      <c r="F2449" s="157" t="s">
        <v>3669</v>
      </c>
      <c r="H2449" s="158">
        <v>1</v>
      </c>
      <c r="I2449" s="159"/>
      <c r="L2449" s="155"/>
      <c r="M2449" s="160"/>
      <c r="T2449" s="161"/>
      <c r="AT2449" s="156" t="s">
        <v>361</v>
      </c>
      <c r="AU2449" s="156" t="s">
        <v>86</v>
      </c>
      <c r="AV2449" s="12" t="s">
        <v>86</v>
      </c>
      <c r="AW2449" s="12" t="s">
        <v>32</v>
      </c>
      <c r="AX2449" s="12" t="s">
        <v>76</v>
      </c>
      <c r="AY2449" s="156" t="s">
        <v>350</v>
      </c>
    </row>
    <row r="2450" spans="2:51" s="12" customFormat="1" ht="10.199999999999999">
      <c r="B2450" s="155"/>
      <c r="D2450" s="151" t="s">
        <v>361</v>
      </c>
      <c r="E2450" s="156" t="s">
        <v>1</v>
      </c>
      <c r="F2450" s="157" t="s">
        <v>3653</v>
      </c>
      <c r="H2450" s="158">
        <v>1</v>
      </c>
      <c r="I2450" s="159"/>
      <c r="L2450" s="155"/>
      <c r="M2450" s="160"/>
      <c r="T2450" s="161"/>
      <c r="AT2450" s="156" t="s">
        <v>361</v>
      </c>
      <c r="AU2450" s="156" t="s">
        <v>86</v>
      </c>
      <c r="AV2450" s="12" t="s">
        <v>86</v>
      </c>
      <c r="AW2450" s="12" t="s">
        <v>32</v>
      </c>
      <c r="AX2450" s="12" t="s">
        <v>76</v>
      </c>
      <c r="AY2450" s="156" t="s">
        <v>350</v>
      </c>
    </row>
    <row r="2451" spans="2:51" s="12" customFormat="1" ht="10.199999999999999">
      <c r="B2451" s="155"/>
      <c r="D2451" s="151" t="s">
        <v>361</v>
      </c>
      <c r="E2451" s="156" t="s">
        <v>1</v>
      </c>
      <c r="F2451" s="157" t="s">
        <v>3599</v>
      </c>
      <c r="H2451" s="158">
        <v>1</v>
      </c>
      <c r="I2451" s="159"/>
      <c r="L2451" s="155"/>
      <c r="M2451" s="160"/>
      <c r="T2451" s="161"/>
      <c r="AT2451" s="156" t="s">
        <v>361</v>
      </c>
      <c r="AU2451" s="156" t="s">
        <v>86</v>
      </c>
      <c r="AV2451" s="12" t="s">
        <v>86</v>
      </c>
      <c r="AW2451" s="12" t="s">
        <v>32</v>
      </c>
      <c r="AX2451" s="12" t="s">
        <v>76</v>
      </c>
      <c r="AY2451" s="156" t="s">
        <v>350</v>
      </c>
    </row>
    <row r="2452" spans="2:51" s="12" customFormat="1" ht="10.199999999999999">
      <c r="B2452" s="155"/>
      <c r="D2452" s="151" t="s">
        <v>361</v>
      </c>
      <c r="E2452" s="156" t="s">
        <v>1</v>
      </c>
      <c r="F2452" s="157" t="s">
        <v>3626</v>
      </c>
      <c r="H2452" s="158">
        <v>2</v>
      </c>
      <c r="I2452" s="159"/>
      <c r="L2452" s="155"/>
      <c r="M2452" s="160"/>
      <c r="T2452" s="161"/>
      <c r="AT2452" s="156" t="s">
        <v>361</v>
      </c>
      <c r="AU2452" s="156" t="s">
        <v>86</v>
      </c>
      <c r="AV2452" s="12" t="s">
        <v>86</v>
      </c>
      <c r="AW2452" s="12" t="s">
        <v>32</v>
      </c>
      <c r="AX2452" s="12" t="s">
        <v>76</v>
      </c>
      <c r="AY2452" s="156" t="s">
        <v>350</v>
      </c>
    </row>
    <row r="2453" spans="2:51" s="12" customFormat="1" ht="10.199999999999999">
      <c r="B2453" s="155"/>
      <c r="D2453" s="151" t="s">
        <v>361</v>
      </c>
      <c r="E2453" s="156" t="s">
        <v>1</v>
      </c>
      <c r="F2453" s="157" t="s">
        <v>3627</v>
      </c>
      <c r="H2453" s="158">
        <v>2</v>
      </c>
      <c r="I2453" s="159"/>
      <c r="L2453" s="155"/>
      <c r="M2453" s="160"/>
      <c r="T2453" s="161"/>
      <c r="AT2453" s="156" t="s">
        <v>361</v>
      </c>
      <c r="AU2453" s="156" t="s">
        <v>86</v>
      </c>
      <c r="AV2453" s="12" t="s">
        <v>86</v>
      </c>
      <c r="AW2453" s="12" t="s">
        <v>32</v>
      </c>
      <c r="AX2453" s="12" t="s">
        <v>76</v>
      </c>
      <c r="AY2453" s="156" t="s">
        <v>350</v>
      </c>
    </row>
    <row r="2454" spans="2:51" s="12" customFormat="1" ht="10.199999999999999">
      <c r="B2454" s="155"/>
      <c r="D2454" s="151" t="s">
        <v>361</v>
      </c>
      <c r="E2454" s="156" t="s">
        <v>1</v>
      </c>
      <c r="F2454" s="157" t="s">
        <v>3600</v>
      </c>
      <c r="H2454" s="158">
        <v>1</v>
      </c>
      <c r="I2454" s="159"/>
      <c r="L2454" s="155"/>
      <c r="M2454" s="160"/>
      <c r="T2454" s="161"/>
      <c r="AT2454" s="156" t="s">
        <v>361</v>
      </c>
      <c r="AU2454" s="156" t="s">
        <v>86</v>
      </c>
      <c r="AV2454" s="12" t="s">
        <v>86</v>
      </c>
      <c r="AW2454" s="12" t="s">
        <v>32</v>
      </c>
      <c r="AX2454" s="12" t="s">
        <v>76</v>
      </c>
      <c r="AY2454" s="156" t="s">
        <v>350</v>
      </c>
    </row>
    <row r="2455" spans="2:51" s="12" customFormat="1" ht="10.199999999999999">
      <c r="B2455" s="155"/>
      <c r="D2455" s="151" t="s">
        <v>361</v>
      </c>
      <c r="E2455" s="156" t="s">
        <v>1</v>
      </c>
      <c r="F2455" s="157" t="s">
        <v>3654</v>
      </c>
      <c r="H2455" s="158">
        <v>1</v>
      </c>
      <c r="I2455" s="159"/>
      <c r="L2455" s="155"/>
      <c r="M2455" s="160"/>
      <c r="T2455" s="161"/>
      <c r="AT2455" s="156" t="s">
        <v>361</v>
      </c>
      <c r="AU2455" s="156" t="s">
        <v>86</v>
      </c>
      <c r="AV2455" s="12" t="s">
        <v>86</v>
      </c>
      <c r="AW2455" s="12" t="s">
        <v>32</v>
      </c>
      <c r="AX2455" s="12" t="s">
        <v>76</v>
      </c>
      <c r="AY2455" s="156" t="s">
        <v>350</v>
      </c>
    </row>
    <row r="2456" spans="2:51" s="12" customFormat="1" ht="10.199999999999999">
      <c r="B2456" s="155"/>
      <c r="D2456" s="151" t="s">
        <v>361</v>
      </c>
      <c r="E2456" s="156" t="s">
        <v>1</v>
      </c>
      <c r="F2456" s="157" t="s">
        <v>3601</v>
      </c>
      <c r="H2456" s="158">
        <v>1</v>
      </c>
      <c r="I2456" s="159"/>
      <c r="L2456" s="155"/>
      <c r="M2456" s="160"/>
      <c r="T2456" s="161"/>
      <c r="AT2456" s="156" t="s">
        <v>361</v>
      </c>
      <c r="AU2456" s="156" t="s">
        <v>86</v>
      </c>
      <c r="AV2456" s="12" t="s">
        <v>86</v>
      </c>
      <c r="AW2456" s="12" t="s">
        <v>32</v>
      </c>
      <c r="AX2456" s="12" t="s">
        <v>76</v>
      </c>
      <c r="AY2456" s="156" t="s">
        <v>350</v>
      </c>
    </row>
    <row r="2457" spans="2:51" s="12" customFormat="1" ht="10.199999999999999">
      <c r="B2457" s="155"/>
      <c r="D2457" s="151" t="s">
        <v>361</v>
      </c>
      <c r="E2457" s="156" t="s">
        <v>1</v>
      </c>
      <c r="F2457" s="157" t="s">
        <v>3187</v>
      </c>
      <c r="H2457" s="158">
        <v>1</v>
      </c>
      <c r="I2457" s="159"/>
      <c r="L2457" s="155"/>
      <c r="M2457" s="160"/>
      <c r="T2457" s="161"/>
      <c r="AT2457" s="156" t="s">
        <v>361</v>
      </c>
      <c r="AU2457" s="156" t="s">
        <v>86</v>
      </c>
      <c r="AV2457" s="12" t="s">
        <v>86</v>
      </c>
      <c r="AW2457" s="12" t="s">
        <v>32</v>
      </c>
      <c r="AX2457" s="12" t="s">
        <v>76</v>
      </c>
      <c r="AY2457" s="156" t="s">
        <v>350</v>
      </c>
    </row>
    <row r="2458" spans="2:51" s="12" customFormat="1" ht="10.199999999999999">
      <c r="B2458" s="155"/>
      <c r="D2458" s="151" t="s">
        <v>361</v>
      </c>
      <c r="E2458" s="156" t="s">
        <v>1</v>
      </c>
      <c r="F2458" s="157" t="s">
        <v>3602</v>
      </c>
      <c r="H2458" s="158">
        <v>1</v>
      </c>
      <c r="I2458" s="159"/>
      <c r="L2458" s="155"/>
      <c r="M2458" s="160"/>
      <c r="T2458" s="161"/>
      <c r="AT2458" s="156" t="s">
        <v>361</v>
      </c>
      <c r="AU2458" s="156" t="s">
        <v>86</v>
      </c>
      <c r="AV2458" s="12" t="s">
        <v>86</v>
      </c>
      <c r="AW2458" s="12" t="s">
        <v>32</v>
      </c>
      <c r="AX2458" s="12" t="s">
        <v>76</v>
      </c>
      <c r="AY2458" s="156" t="s">
        <v>350</v>
      </c>
    </row>
    <row r="2459" spans="2:51" s="12" customFormat="1" ht="10.199999999999999">
      <c r="B2459" s="155"/>
      <c r="D2459" s="151" t="s">
        <v>361</v>
      </c>
      <c r="E2459" s="156" t="s">
        <v>1</v>
      </c>
      <c r="F2459" s="157" t="s">
        <v>3628</v>
      </c>
      <c r="H2459" s="158">
        <v>1</v>
      </c>
      <c r="I2459" s="159"/>
      <c r="L2459" s="155"/>
      <c r="M2459" s="160"/>
      <c r="T2459" s="161"/>
      <c r="AT2459" s="156" t="s">
        <v>361</v>
      </c>
      <c r="AU2459" s="156" t="s">
        <v>86</v>
      </c>
      <c r="AV2459" s="12" t="s">
        <v>86</v>
      </c>
      <c r="AW2459" s="12" t="s">
        <v>32</v>
      </c>
      <c r="AX2459" s="12" t="s">
        <v>76</v>
      </c>
      <c r="AY2459" s="156" t="s">
        <v>350</v>
      </c>
    </row>
    <row r="2460" spans="2:51" s="12" customFormat="1" ht="10.199999999999999">
      <c r="B2460" s="155"/>
      <c r="D2460" s="151" t="s">
        <v>361</v>
      </c>
      <c r="E2460" s="156" t="s">
        <v>1</v>
      </c>
      <c r="F2460" s="157" t="s">
        <v>3629</v>
      </c>
      <c r="H2460" s="158">
        <v>2</v>
      </c>
      <c r="I2460" s="159"/>
      <c r="L2460" s="155"/>
      <c r="M2460" s="160"/>
      <c r="T2460" s="161"/>
      <c r="AT2460" s="156" t="s">
        <v>361</v>
      </c>
      <c r="AU2460" s="156" t="s">
        <v>86</v>
      </c>
      <c r="AV2460" s="12" t="s">
        <v>86</v>
      </c>
      <c r="AW2460" s="12" t="s">
        <v>32</v>
      </c>
      <c r="AX2460" s="12" t="s">
        <v>76</v>
      </c>
      <c r="AY2460" s="156" t="s">
        <v>350</v>
      </c>
    </row>
    <row r="2461" spans="2:51" s="12" customFormat="1" ht="10.199999999999999">
      <c r="B2461" s="155"/>
      <c r="D2461" s="151" t="s">
        <v>361</v>
      </c>
      <c r="E2461" s="156" t="s">
        <v>1</v>
      </c>
      <c r="F2461" s="157" t="s">
        <v>3630</v>
      </c>
      <c r="H2461" s="158">
        <v>1</v>
      </c>
      <c r="I2461" s="159"/>
      <c r="L2461" s="155"/>
      <c r="M2461" s="160"/>
      <c r="T2461" s="161"/>
      <c r="AT2461" s="156" t="s">
        <v>361</v>
      </c>
      <c r="AU2461" s="156" t="s">
        <v>86</v>
      </c>
      <c r="AV2461" s="12" t="s">
        <v>86</v>
      </c>
      <c r="AW2461" s="12" t="s">
        <v>32</v>
      </c>
      <c r="AX2461" s="12" t="s">
        <v>76</v>
      </c>
      <c r="AY2461" s="156" t="s">
        <v>350</v>
      </c>
    </row>
    <row r="2462" spans="2:51" s="12" customFormat="1" ht="10.199999999999999">
      <c r="B2462" s="155"/>
      <c r="D2462" s="151" t="s">
        <v>361</v>
      </c>
      <c r="E2462" s="156" t="s">
        <v>1</v>
      </c>
      <c r="F2462" s="157" t="s">
        <v>3670</v>
      </c>
      <c r="H2462" s="158">
        <v>2</v>
      </c>
      <c r="I2462" s="159"/>
      <c r="L2462" s="155"/>
      <c r="M2462" s="160"/>
      <c r="T2462" s="161"/>
      <c r="AT2462" s="156" t="s">
        <v>361</v>
      </c>
      <c r="AU2462" s="156" t="s">
        <v>86</v>
      </c>
      <c r="AV2462" s="12" t="s">
        <v>86</v>
      </c>
      <c r="AW2462" s="12" t="s">
        <v>32</v>
      </c>
      <c r="AX2462" s="12" t="s">
        <v>76</v>
      </c>
      <c r="AY2462" s="156" t="s">
        <v>350</v>
      </c>
    </row>
    <row r="2463" spans="2:51" s="12" customFormat="1" ht="10.199999999999999">
      <c r="B2463" s="155"/>
      <c r="D2463" s="151" t="s">
        <v>361</v>
      </c>
      <c r="E2463" s="156" t="s">
        <v>1</v>
      </c>
      <c r="F2463" s="157" t="s">
        <v>3671</v>
      </c>
      <c r="H2463" s="158">
        <v>1</v>
      </c>
      <c r="I2463" s="159"/>
      <c r="L2463" s="155"/>
      <c r="M2463" s="160"/>
      <c r="T2463" s="161"/>
      <c r="AT2463" s="156" t="s">
        <v>361</v>
      </c>
      <c r="AU2463" s="156" t="s">
        <v>86</v>
      </c>
      <c r="AV2463" s="12" t="s">
        <v>86</v>
      </c>
      <c r="AW2463" s="12" t="s">
        <v>32</v>
      </c>
      <c r="AX2463" s="12" t="s">
        <v>76</v>
      </c>
      <c r="AY2463" s="156" t="s">
        <v>350</v>
      </c>
    </row>
    <row r="2464" spans="2:51" s="12" customFormat="1" ht="10.199999999999999">
      <c r="B2464" s="155"/>
      <c r="D2464" s="151" t="s">
        <v>361</v>
      </c>
      <c r="E2464" s="156" t="s">
        <v>1</v>
      </c>
      <c r="F2464" s="157" t="s">
        <v>3631</v>
      </c>
      <c r="H2464" s="158">
        <v>1</v>
      </c>
      <c r="I2464" s="159"/>
      <c r="L2464" s="155"/>
      <c r="M2464" s="160"/>
      <c r="T2464" s="161"/>
      <c r="AT2464" s="156" t="s">
        <v>361</v>
      </c>
      <c r="AU2464" s="156" t="s">
        <v>86</v>
      </c>
      <c r="AV2464" s="12" t="s">
        <v>86</v>
      </c>
      <c r="AW2464" s="12" t="s">
        <v>32</v>
      </c>
      <c r="AX2464" s="12" t="s">
        <v>76</v>
      </c>
      <c r="AY2464" s="156" t="s">
        <v>350</v>
      </c>
    </row>
    <row r="2465" spans="2:65" s="12" customFormat="1" ht="10.199999999999999">
      <c r="B2465" s="155"/>
      <c r="D2465" s="151" t="s">
        <v>361</v>
      </c>
      <c r="E2465" s="156" t="s">
        <v>1</v>
      </c>
      <c r="F2465" s="157" t="s">
        <v>3672</v>
      </c>
      <c r="H2465" s="158">
        <v>1</v>
      </c>
      <c r="I2465" s="159"/>
      <c r="L2465" s="155"/>
      <c r="M2465" s="160"/>
      <c r="T2465" s="161"/>
      <c r="AT2465" s="156" t="s">
        <v>361</v>
      </c>
      <c r="AU2465" s="156" t="s">
        <v>86</v>
      </c>
      <c r="AV2465" s="12" t="s">
        <v>86</v>
      </c>
      <c r="AW2465" s="12" t="s">
        <v>32</v>
      </c>
      <c r="AX2465" s="12" t="s">
        <v>76</v>
      </c>
      <c r="AY2465" s="156" t="s">
        <v>350</v>
      </c>
    </row>
    <row r="2466" spans="2:65" s="12" customFormat="1" ht="10.199999999999999">
      <c r="B2466" s="155"/>
      <c r="D2466" s="151" t="s">
        <v>361</v>
      </c>
      <c r="E2466" s="156" t="s">
        <v>1</v>
      </c>
      <c r="F2466" s="157" t="s">
        <v>3673</v>
      </c>
      <c r="H2466" s="158">
        <v>1</v>
      </c>
      <c r="I2466" s="159"/>
      <c r="L2466" s="155"/>
      <c r="M2466" s="160"/>
      <c r="T2466" s="161"/>
      <c r="AT2466" s="156" t="s">
        <v>361</v>
      </c>
      <c r="AU2466" s="156" t="s">
        <v>86</v>
      </c>
      <c r="AV2466" s="12" t="s">
        <v>86</v>
      </c>
      <c r="AW2466" s="12" t="s">
        <v>32</v>
      </c>
      <c r="AX2466" s="12" t="s">
        <v>76</v>
      </c>
      <c r="AY2466" s="156" t="s">
        <v>350</v>
      </c>
    </row>
    <row r="2467" spans="2:65" s="12" customFormat="1" ht="10.199999999999999">
      <c r="B2467" s="155"/>
      <c r="D2467" s="151" t="s">
        <v>361</v>
      </c>
      <c r="E2467" s="156" t="s">
        <v>1</v>
      </c>
      <c r="F2467" s="157" t="s">
        <v>3674</v>
      </c>
      <c r="H2467" s="158">
        <v>1</v>
      </c>
      <c r="I2467" s="159"/>
      <c r="L2467" s="155"/>
      <c r="M2467" s="160"/>
      <c r="T2467" s="161"/>
      <c r="AT2467" s="156" t="s">
        <v>361</v>
      </c>
      <c r="AU2467" s="156" t="s">
        <v>86</v>
      </c>
      <c r="AV2467" s="12" t="s">
        <v>86</v>
      </c>
      <c r="AW2467" s="12" t="s">
        <v>32</v>
      </c>
      <c r="AX2467" s="12" t="s">
        <v>76</v>
      </c>
      <c r="AY2467" s="156" t="s">
        <v>350</v>
      </c>
    </row>
    <row r="2468" spans="2:65" s="12" customFormat="1" ht="10.199999999999999">
      <c r="B2468" s="155"/>
      <c r="D2468" s="151" t="s">
        <v>361</v>
      </c>
      <c r="E2468" s="156" t="s">
        <v>1</v>
      </c>
      <c r="F2468" s="157" t="s">
        <v>3675</v>
      </c>
      <c r="H2468" s="158">
        <v>1</v>
      </c>
      <c r="I2468" s="159"/>
      <c r="L2468" s="155"/>
      <c r="M2468" s="160"/>
      <c r="T2468" s="161"/>
      <c r="AT2468" s="156" t="s">
        <v>361</v>
      </c>
      <c r="AU2468" s="156" t="s">
        <v>86</v>
      </c>
      <c r="AV2468" s="12" t="s">
        <v>86</v>
      </c>
      <c r="AW2468" s="12" t="s">
        <v>32</v>
      </c>
      <c r="AX2468" s="12" t="s">
        <v>76</v>
      </c>
      <c r="AY2468" s="156" t="s">
        <v>350</v>
      </c>
    </row>
    <row r="2469" spans="2:65" s="12" customFormat="1" ht="10.199999999999999">
      <c r="B2469" s="155"/>
      <c r="D2469" s="151" t="s">
        <v>361</v>
      </c>
      <c r="E2469" s="156" t="s">
        <v>1</v>
      </c>
      <c r="F2469" s="157" t="s">
        <v>3843</v>
      </c>
      <c r="H2469" s="158">
        <v>2</v>
      </c>
      <c r="I2469" s="159"/>
      <c r="L2469" s="155"/>
      <c r="M2469" s="160"/>
      <c r="T2469" s="161"/>
      <c r="AT2469" s="156" t="s">
        <v>361</v>
      </c>
      <c r="AU2469" s="156" t="s">
        <v>86</v>
      </c>
      <c r="AV2469" s="12" t="s">
        <v>86</v>
      </c>
      <c r="AW2469" s="12" t="s">
        <v>32</v>
      </c>
      <c r="AX2469" s="12" t="s">
        <v>76</v>
      </c>
      <c r="AY2469" s="156" t="s">
        <v>350</v>
      </c>
    </row>
    <row r="2470" spans="2:65" s="12" customFormat="1" ht="10.199999999999999">
      <c r="B2470" s="155"/>
      <c r="D2470" s="151" t="s">
        <v>361</v>
      </c>
      <c r="E2470" s="156" t="s">
        <v>1</v>
      </c>
      <c r="F2470" s="157" t="s">
        <v>3676</v>
      </c>
      <c r="H2470" s="158">
        <v>1</v>
      </c>
      <c r="I2470" s="159"/>
      <c r="L2470" s="155"/>
      <c r="M2470" s="160"/>
      <c r="T2470" s="161"/>
      <c r="AT2470" s="156" t="s">
        <v>361</v>
      </c>
      <c r="AU2470" s="156" t="s">
        <v>86</v>
      </c>
      <c r="AV2470" s="12" t="s">
        <v>86</v>
      </c>
      <c r="AW2470" s="12" t="s">
        <v>32</v>
      </c>
      <c r="AX2470" s="12" t="s">
        <v>76</v>
      </c>
      <c r="AY2470" s="156" t="s">
        <v>350</v>
      </c>
    </row>
    <row r="2471" spans="2:65" s="12" customFormat="1" ht="10.199999999999999">
      <c r="B2471" s="155"/>
      <c r="D2471" s="151" t="s">
        <v>361</v>
      </c>
      <c r="E2471" s="156" t="s">
        <v>1</v>
      </c>
      <c r="F2471" s="157" t="s">
        <v>3677</v>
      </c>
      <c r="H2471" s="158">
        <v>1</v>
      </c>
      <c r="I2471" s="159"/>
      <c r="L2471" s="155"/>
      <c r="M2471" s="160"/>
      <c r="T2471" s="161"/>
      <c r="AT2471" s="156" t="s">
        <v>361</v>
      </c>
      <c r="AU2471" s="156" t="s">
        <v>86</v>
      </c>
      <c r="AV2471" s="12" t="s">
        <v>86</v>
      </c>
      <c r="AW2471" s="12" t="s">
        <v>32</v>
      </c>
      <c r="AX2471" s="12" t="s">
        <v>76</v>
      </c>
      <c r="AY2471" s="156" t="s">
        <v>350</v>
      </c>
    </row>
    <row r="2472" spans="2:65" s="12" customFormat="1" ht="10.199999999999999">
      <c r="B2472" s="155"/>
      <c r="D2472" s="151" t="s">
        <v>361</v>
      </c>
      <c r="E2472" s="156" t="s">
        <v>1</v>
      </c>
      <c r="F2472" s="157" t="s">
        <v>3844</v>
      </c>
      <c r="H2472" s="158">
        <v>2</v>
      </c>
      <c r="I2472" s="159"/>
      <c r="L2472" s="155"/>
      <c r="M2472" s="160"/>
      <c r="T2472" s="161"/>
      <c r="AT2472" s="156" t="s">
        <v>361</v>
      </c>
      <c r="AU2472" s="156" t="s">
        <v>86</v>
      </c>
      <c r="AV2472" s="12" t="s">
        <v>86</v>
      </c>
      <c r="AW2472" s="12" t="s">
        <v>32</v>
      </c>
      <c r="AX2472" s="12" t="s">
        <v>76</v>
      </c>
      <c r="AY2472" s="156" t="s">
        <v>350</v>
      </c>
    </row>
    <row r="2473" spans="2:65" s="13" customFormat="1" ht="10.199999999999999">
      <c r="B2473" s="162"/>
      <c r="D2473" s="151" t="s">
        <v>361</v>
      </c>
      <c r="E2473" s="163" t="s">
        <v>1</v>
      </c>
      <c r="F2473" s="164" t="s">
        <v>364</v>
      </c>
      <c r="H2473" s="165">
        <v>94</v>
      </c>
      <c r="I2473" s="166"/>
      <c r="L2473" s="162"/>
      <c r="M2473" s="167"/>
      <c r="T2473" s="168"/>
      <c r="AT2473" s="163" t="s">
        <v>361</v>
      </c>
      <c r="AU2473" s="163" t="s">
        <v>86</v>
      </c>
      <c r="AV2473" s="13" t="s">
        <v>357</v>
      </c>
      <c r="AW2473" s="13" t="s">
        <v>32</v>
      </c>
      <c r="AX2473" s="13" t="s">
        <v>84</v>
      </c>
      <c r="AY2473" s="163" t="s">
        <v>350</v>
      </c>
    </row>
    <row r="2474" spans="2:65" s="1" customFormat="1" ht="21.75" customHeight="1">
      <c r="B2474" s="32"/>
      <c r="C2474" s="138" t="s">
        <v>3850</v>
      </c>
      <c r="D2474" s="138" t="s">
        <v>352</v>
      </c>
      <c r="E2474" s="139" t="s">
        <v>3851</v>
      </c>
      <c r="F2474" s="140" t="s">
        <v>3852</v>
      </c>
      <c r="G2474" s="141" t="s">
        <v>496</v>
      </c>
      <c r="H2474" s="142">
        <v>94</v>
      </c>
      <c r="I2474" s="143"/>
      <c r="J2474" s="144">
        <f>ROUND(I2474*H2474,2)</f>
        <v>0</v>
      </c>
      <c r="K2474" s="140" t="s">
        <v>356</v>
      </c>
      <c r="L2474" s="32"/>
      <c r="M2474" s="145" t="s">
        <v>1</v>
      </c>
      <c r="N2474" s="146" t="s">
        <v>41</v>
      </c>
      <c r="P2474" s="147">
        <f>O2474*H2474</f>
        <v>0</v>
      </c>
      <c r="Q2474" s="147">
        <v>0</v>
      </c>
      <c r="R2474" s="147">
        <f>Q2474*H2474</f>
        <v>0</v>
      </c>
      <c r="S2474" s="147">
        <v>0</v>
      </c>
      <c r="T2474" s="148">
        <f>S2474*H2474</f>
        <v>0</v>
      </c>
      <c r="AR2474" s="149" t="s">
        <v>530</v>
      </c>
      <c r="AT2474" s="149" t="s">
        <v>352</v>
      </c>
      <c r="AU2474" s="149" t="s">
        <v>86</v>
      </c>
      <c r="AY2474" s="17" t="s">
        <v>350</v>
      </c>
      <c r="BE2474" s="150">
        <f>IF(N2474="základní",J2474,0)</f>
        <v>0</v>
      </c>
      <c r="BF2474" s="150">
        <f>IF(N2474="snížená",J2474,0)</f>
        <v>0</v>
      </c>
      <c r="BG2474" s="150">
        <f>IF(N2474="zákl. přenesená",J2474,0)</f>
        <v>0</v>
      </c>
      <c r="BH2474" s="150">
        <f>IF(N2474="sníž. přenesená",J2474,0)</f>
        <v>0</v>
      </c>
      <c r="BI2474" s="150">
        <f>IF(N2474="nulová",J2474,0)</f>
        <v>0</v>
      </c>
      <c r="BJ2474" s="17" t="s">
        <v>84</v>
      </c>
      <c r="BK2474" s="150">
        <f>ROUND(I2474*H2474,2)</f>
        <v>0</v>
      </c>
      <c r="BL2474" s="17" t="s">
        <v>530</v>
      </c>
      <c r="BM2474" s="149" t="s">
        <v>3853</v>
      </c>
    </row>
    <row r="2475" spans="2:65" s="1" customFormat="1" ht="19.2">
      <c r="B2475" s="32"/>
      <c r="D2475" s="151" t="s">
        <v>359</v>
      </c>
      <c r="F2475" s="152" t="s">
        <v>3854</v>
      </c>
      <c r="I2475" s="153"/>
      <c r="L2475" s="32"/>
      <c r="M2475" s="154"/>
      <c r="T2475" s="56"/>
      <c r="AT2475" s="17" t="s">
        <v>359</v>
      </c>
      <c r="AU2475" s="17" t="s">
        <v>86</v>
      </c>
    </row>
    <row r="2476" spans="2:65" s="12" customFormat="1" ht="10.199999999999999">
      <c r="B2476" s="155"/>
      <c r="D2476" s="151" t="s">
        <v>361</v>
      </c>
      <c r="E2476" s="156" t="s">
        <v>1</v>
      </c>
      <c r="F2476" s="157" t="s">
        <v>3624</v>
      </c>
      <c r="H2476" s="158">
        <v>5</v>
      </c>
      <c r="I2476" s="159"/>
      <c r="L2476" s="155"/>
      <c r="M2476" s="160"/>
      <c r="T2476" s="161"/>
      <c r="AT2476" s="156" t="s">
        <v>361</v>
      </c>
      <c r="AU2476" s="156" t="s">
        <v>86</v>
      </c>
      <c r="AV2476" s="12" t="s">
        <v>86</v>
      </c>
      <c r="AW2476" s="12" t="s">
        <v>32</v>
      </c>
      <c r="AX2476" s="12" t="s">
        <v>76</v>
      </c>
      <c r="AY2476" s="156" t="s">
        <v>350</v>
      </c>
    </row>
    <row r="2477" spans="2:65" s="12" customFormat="1" ht="10.199999999999999">
      <c r="B2477" s="155"/>
      <c r="D2477" s="151" t="s">
        <v>361</v>
      </c>
      <c r="E2477" s="156" t="s">
        <v>1</v>
      </c>
      <c r="F2477" s="157" t="s">
        <v>3593</v>
      </c>
      <c r="H2477" s="158">
        <v>18</v>
      </c>
      <c r="I2477" s="159"/>
      <c r="L2477" s="155"/>
      <c r="M2477" s="160"/>
      <c r="T2477" s="161"/>
      <c r="AT2477" s="156" t="s">
        <v>361</v>
      </c>
      <c r="AU2477" s="156" t="s">
        <v>86</v>
      </c>
      <c r="AV2477" s="12" t="s">
        <v>86</v>
      </c>
      <c r="AW2477" s="12" t="s">
        <v>32</v>
      </c>
      <c r="AX2477" s="12" t="s">
        <v>76</v>
      </c>
      <c r="AY2477" s="156" t="s">
        <v>350</v>
      </c>
    </row>
    <row r="2478" spans="2:65" s="12" customFormat="1" ht="10.199999999999999">
      <c r="B2478" s="155"/>
      <c r="D2478" s="151" t="s">
        <v>361</v>
      </c>
      <c r="E2478" s="156" t="s">
        <v>1</v>
      </c>
      <c r="F2478" s="157" t="s">
        <v>3625</v>
      </c>
      <c r="H2478" s="158">
        <v>6</v>
      </c>
      <c r="I2478" s="159"/>
      <c r="L2478" s="155"/>
      <c r="M2478" s="160"/>
      <c r="T2478" s="161"/>
      <c r="AT2478" s="156" t="s">
        <v>361</v>
      </c>
      <c r="AU2478" s="156" t="s">
        <v>86</v>
      </c>
      <c r="AV2478" s="12" t="s">
        <v>86</v>
      </c>
      <c r="AW2478" s="12" t="s">
        <v>32</v>
      </c>
      <c r="AX2478" s="12" t="s">
        <v>76</v>
      </c>
      <c r="AY2478" s="156" t="s">
        <v>350</v>
      </c>
    </row>
    <row r="2479" spans="2:65" s="12" customFormat="1" ht="10.199999999999999">
      <c r="B2479" s="155"/>
      <c r="D2479" s="151" t="s">
        <v>361</v>
      </c>
      <c r="E2479" s="156" t="s">
        <v>1</v>
      </c>
      <c r="F2479" s="157" t="s">
        <v>3594</v>
      </c>
      <c r="H2479" s="158">
        <v>7</v>
      </c>
      <c r="I2479" s="159"/>
      <c r="L2479" s="155"/>
      <c r="M2479" s="160"/>
      <c r="T2479" s="161"/>
      <c r="AT2479" s="156" t="s">
        <v>361</v>
      </c>
      <c r="AU2479" s="156" t="s">
        <v>86</v>
      </c>
      <c r="AV2479" s="12" t="s">
        <v>86</v>
      </c>
      <c r="AW2479" s="12" t="s">
        <v>32</v>
      </c>
      <c r="AX2479" s="12" t="s">
        <v>76</v>
      </c>
      <c r="AY2479" s="156" t="s">
        <v>350</v>
      </c>
    </row>
    <row r="2480" spans="2:65" s="12" customFormat="1" ht="10.199999999999999">
      <c r="B2480" s="155"/>
      <c r="D2480" s="151" t="s">
        <v>361</v>
      </c>
      <c r="E2480" s="156" t="s">
        <v>1</v>
      </c>
      <c r="F2480" s="157" t="s">
        <v>3595</v>
      </c>
      <c r="H2480" s="158">
        <v>12</v>
      </c>
      <c r="I2480" s="159"/>
      <c r="L2480" s="155"/>
      <c r="M2480" s="160"/>
      <c r="T2480" s="161"/>
      <c r="AT2480" s="156" t="s">
        <v>361</v>
      </c>
      <c r="AU2480" s="156" t="s">
        <v>86</v>
      </c>
      <c r="AV2480" s="12" t="s">
        <v>86</v>
      </c>
      <c r="AW2480" s="12" t="s">
        <v>32</v>
      </c>
      <c r="AX2480" s="12" t="s">
        <v>76</v>
      </c>
      <c r="AY2480" s="156" t="s">
        <v>350</v>
      </c>
    </row>
    <row r="2481" spans="2:51" s="12" customFormat="1" ht="10.199999999999999">
      <c r="B2481" s="155"/>
      <c r="D2481" s="151" t="s">
        <v>361</v>
      </c>
      <c r="E2481" s="156" t="s">
        <v>1</v>
      </c>
      <c r="F2481" s="157" t="s">
        <v>3596</v>
      </c>
      <c r="H2481" s="158">
        <v>4</v>
      </c>
      <c r="I2481" s="159"/>
      <c r="L2481" s="155"/>
      <c r="M2481" s="160"/>
      <c r="T2481" s="161"/>
      <c r="AT2481" s="156" t="s">
        <v>361</v>
      </c>
      <c r="AU2481" s="156" t="s">
        <v>86</v>
      </c>
      <c r="AV2481" s="12" t="s">
        <v>86</v>
      </c>
      <c r="AW2481" s="12" t="s">
        <v>32</v>
      </c>
      <c r="AX2481" s="12" t="s">
        <v>76</v>
      </c>
      <c r="AY2481" s="156" t="s">
        <v>350</v>
      </c>
    </row>
    <row r="2482" spans="2:51" s="12" customFormat="1" ht="10.199999999999999">
      <c r="B2482" s="155"/>
      <c r="D2482" s="151" t="s">
        <v>361</v>
      </c>
      <c r="E2482" s="156" t="s">
        <v>1</v>
      </c>
      <c r="F2482" s="157" t="s">
        <v>3597</v>
      </c>
      <c r="H2482" s="158">
        <v>4</v>
      </c>
      <c r="I2482" s="159"/>
      <c r="L2482" s="155"/>
      <c r="M2482" s="160"/>
      <c r="T2482" s="161"/>
      <c r="AT2482" s="156" t="s">
        <v>361</v>
      </c>
      <c r="AU2482" s="156" t="s">
        <v>86</v>
      </c>
      <c r="AV2482" s="12" t="s">
        <v>86</v>
      </c>
      <c r="AW2482" s="12" t="s">
        <v>32</v>
      </c>
      <c r="AX2482" s="12" t="s">
        <v>76</v>
      </c>
      <c r="AY2482" s="156" t="s">
        <v>350</v>
      </c>
    </row>
    <row r="2483" spans="2:51" s="12" customFormat="1" ht="10.199999999999999">
      <c r="B2483" s="155"/>
      <c r="D2483" s="151" t="s">
        <v>361</v>
      </c>
      <c r="E2483" s="156" t="s">
        <v>1</v>
      </c>
      <c r="F2483" s="157" t="s">
        <v>3664</v>
      </c>
      <c r="H2483" s="158">
        <v>2</v>
      </c>
      <c r="I2483" s="159"/>
      <c r="L2483" s="155"/>
      <c r="M2483" s="160"/>
      <c r="T2483" s="161"/>
      <c r="AT2483" s="156" t="s">
        <v>361</v>
      </c>
      <c r="AU2483" s="156" t="s">
        <v>86</v>
      </c>
      <c r="AV2483" s="12" t="s">
        <v>86</v>
      </c>
      <c r="AW2483" s="12" t="s">
        <v>32</v>
      </c>
      <c r="AX2483" s="12" t="s">
        <v>76</v>
      </c>
      <c r="AY2483" s="156" t="s">
        <v>350</v>
      </c>
    </row>
    <row r="2484" spans="2:51" s="12" customFormat="1" ht="10.199999999999999">
      <c r="B2484" s="155"/>
      <c r="D2484" s="151" t="s">
        <v>361</v>
      </c>
      <c r="E2484" s="156" t="s">
        <v>1</v>
      </c>
      <c r="F2484" s="157" t="s">
        <v>3598</v>
      </c>
      <c r="H2484" s="158">
        <v>1</v>
      </c>
      <c r="I2484" s="159"/>
      <c r="L2484" s="155"/>
      <c r="M2484" s="160"/>
      <c r="T2484" s="161"/>
      <c r="AT2484" s="156" t="s">
        <v>361</v>
      </c>
      <c r="AU2484" s="156" t="s">
        <v>86</v>
      </c>
      <c r="AV2484" s="12" t="s">
        <v>86</v>
      </c>
      <c r="AW2484" s="12" t="s">
        <v>32</v>
      </c>
      <c r="AX2484" s="12" t="s">
        <v>76</v>
      </c>
      <c r="AY2484" s="156" t="s">
        <v>350</v>
      </c>
    </row>
    <row r="2485" spans="2:51" s="12" customFormat="1" ht="10.199999999999999">
      <c r="B2485" s="155"/>
      <c r="D2485" s="151" t="s">
        <v>361</v>
      </c>
      <c r="E2485" s="156" t="s">
        <v>1</v>
      </c>
      <c r="F2485" s="157" t="s">
        <v>3665</v>
      </c>
      <c r="H2485" s="158">
        <v>1</v>
      </c>
      <c r="I2485" s="159"/>
      <c r="L2485" s="155"/>
      <c r="M2485" s="160"/>
      <c r="T2485" s="161"/>
      <c r="AT2485" s="156" t="s">
        <v>361</v>
      </c>
      <c r="AU2485" s="156" t="s">
        <v>86</v>
      </c>
      <c r="AV2485" s="12" t="s">
        <v>86</v>
      </c>
      <c r="AW2485" s="12" t="s">
        <v>32</v>
      </c>
      <c r="AX2485" s="12" t="s">
        <v>76</v>
      </c>
      <c r="AY2485" s="156" t="s">
        <v>350</v>
      </c>
    </row>
    <row r="2486" spans="2:51" s="12" customFormat="1" ht="10.199999999999999">
      <c r="B2486" s="155"/>
      <c r="D2486" s="151" t="s">
        <v>361</v>
      </c>
      <c r="E2486" s="156" t="s">
        <v>1</v>
      </c>
      <c r="F2486" s="157" t="s">
        <v>3666</v>
      </c>
      <c r="H2486" s="158">
        <v>1</v>
      </c>
      <c r="I2486" s="159"/>
      <c r="L2486" s="155"/>
      <c r="M2486" s="160"/>
      <c r="T2486" s="161"/>
      <c r="AT2486" s="156" t="s">
        <v>361</v>
      </c>
      <c r="AU2486" s="156" t="s">
        <v>86</v>
      </c>
      <c r="AV2486" s="12" t="s">
        <v>86</v>
      </c>
      <c r="AW2486" s="12" t="s">
        <v>32</v>
      </c>
      <c r="AX2486" s="12" t="s">
        <v>76</v>
      </c>
      <c r="AY2486" s="156" t="s">
        <v>350</v>
      </c>
    </row>
    <row r="2487" spans="2:51" s="12" customFormat="1" ht="10.199999999999999">
      <c r="B2487" s="155"/>
      <c r="D2487" s="151" t="s">
        <v>361</v>
      </c>
      <c r="E2487" s="156" t="s">
        <v>1</v>
      </c>
      <c r="F2487" s="157" t="s">
        <v>3667</v>
      </c>
      <c r="H2487" s="158">
        <v>1</v>
      </c>
      <c r="I2487" s="159"/>
      <c r="L2487" s="155"/>
      <c r="M2487" s="160"/>
      <c r="T2487" s="161"/>
      <c r="AT2487" s="156" t="s">
        <v>361</v>
      </c>
      <c r="AU2487" s="156" t="s">
        <v>86</v>
      </c>
      <c r="AV2487" s="12" t="s">
        <v>86</v>
      </c>
      <c r="AW2487" s="12" t="s">
        <v>32</v>
      </c>
      <c r="AX2487" s="12" t="s">
        <v>76</v>
      </c>
      <c r="AY2487" s="156" t="s">
        <v>350</v>
      </c>
    </row>
    <row r="2488" spans="2:51" s="12" customFormat="1" ht="10.199999999999999">
      <c r="B2488" s="155"/>
      <c r="D2488" s="151" t="s">
        <v>361</v>
      </c>
      <c r="E2488" s="156" t="s">
        <v>1</v>
      </c>
      <c r="F2488" s="157" t="s">
        <v>3668</v>
      </c>
      <c r="H2488" s="158">
        <v>2</v>
      </c>
      <c r="I2488" s="159"/>
      <c r="L2488" s="155"/>
      <c r="M2488" s="160"/>
      <c r="T2488" s="161"/>
      <c r="AT2488" s="156" t="s">
        <v>361</v>
      </c>
      <c r="AU2488" s="156" t="s">
        <v>86</v>
      </c>
      <c r="AV2488" s="12" t="s">
        <v>86</v>
      </c>
      <c r="AW2488" s="12" t="s">
        <v>32</v>
      </c>
      <c r="AX2488" s="12" t="s">
        <v>76</v>
      </c>
      <c r="AY2488" s="156" t="s">
        <v>350</v>
      </c>
    </row>
    <row r="2489" spans="2:51" s="12" customFormat="1" ht="10.199999999999999">
      <c r="B2489" s="155"/>
      <c r="D2489" s="151" t="s">
        <v>361</v>
      </c>
      <c r="E2489" s="156" t="s">
        <v>1</v>
      </c>
      <c r="F2489" s="157" t="s">
        <v>3669</v>
      </c>
      <c r="H2489" s="158">
        <v>1</v>
      </c>
      <c r="I2489" s="159"/>
      <c r="L2489" s="155"/>
      <c r="M2489" s="160"/>
      <c r="T2489" s="161"/>
      <c r="AT2489" s="156" t="s">
        <v>361</v>
      </c>
      <c r="AU2489" s="156" t="s">
        <v>86</v>
      </c>
      <c r="AV2489" s="12" t="s">
        <v>86</v>
      </c>
      <c r="AW2489" s="12" t="s">
        <v>32</v>
      </c>
      <c r="AX2489" s="12" t="s">
        <v>76</v>
      </c>
      <c r="AY2489" s="156" t="s">
        <v>350</v>
      </c>
    </row>
    <row r="2490" spans="2:51" s="12" customFormat="1" ht="10.199999999999999">
      <c r="B2490" s="155"/>
      <c r="D2490" s="151" t="s">
        <v>361</v>
      </c>
      <c r="E2490" s="156" t="s">
        <v>1</v>
      </c>
      <c r="F2490" s="157" t="s">
        <v>3653</v>
      </c>
      <c r="H2490" s="158">
        <v>1</v>
      </c>
      <c r="I2490" s="159"/>
      <c r="L2490" s="155"/>
      <c r="M2490" s="160"/>
      <c r="T2490" s="161"/>
      <c r="AT2490" s="156" t="s">
        <v>361</v>
      </c>
      <c r="AU2490" s="156" t="s">
        <v>86</v>
      </c>
      <c r="AV2490" s="12" t="s">
        <v>86</v>
      </c>
      <c r="AW2490" s="12" t="s">
        <v>32</v>
      </c>
      <c r="AX2490" s="12" t="s">
        <v>76</v>
      </c>
      <c r="AY2490" s="156" t="s">
        <v>350</v>
      </c>
    </row>
    <row r="2491" spans="2:51" s="12" customFormat="1" ht="10.199999999999999">
      <c r="B2491" s="155"/>
      <c r="D2491" s="151" t="s">
        <v>361</v>
      </c>
      <c r="E2491" s="156" t="s">
        <v>1</v>
      </c>
      <c r="F2491" s="157" t="s">
        <v>3599</v>
      </c>
      <c r="H2491" s="158">
        <v>1</v>
      </c>
      <c r="I2491" s="159"/>
      <c r="L2491" s="155"/>
      <c r="M2491" s="160"/>
      <c r="T2491" s="161"/>
      <c r="AT2491" s="156" t="s">
        <v>361</v>
      </c>
      <c r="AU2491" s="156" t="s">
        <v>86</v>
      </c>
      <c r="AV2491" s="12" t="s">
        <v>86</v>
      </c>
      <c r="AW2491" s="12" t="s">
        <v>32</v>
      </c>
      <c r="AX2491" s="12" t="s">
        <v>76</v>
      </c>
      <c r="AY2491" s="156" t="s">
        <v>350</v>
      </c>
    </row>
    <row r="2492" spans="2:51" s="12" customFormat="1" ht="10.199999999999999">
      <c r="B2492" s="155"/>
      <c r="D2492" s="151" t="s">
        <v>361</v>
      </c>
      <c r="E2492" s="156" t="s">
        <v>1</v>
      </c>
      <c r="F2492" s="157" t="s">
        <v>3626</v>
      </c>
      <c r="H2492" s="158">
        <v>2</v>
      </c>
      <c r="I2492" s="159"/>
      <c r="L2492" s="155"/>
      <c r="M2492" s="160"/>
      <c r="T2492" s="161"/>
      <c r="AT2492" s="156" t="s">
        <v>361</v>
      </c>
      <c r="AU2492" s="156" t="s">
        <v>86</v>
      </c>
      <c r="AV2492" s="12" t="s">
        <v>86</v>
      </c>
      <c r="AW2492" s="12" t="s">
        <v>32</v>
      </c>
      <c r="AX2492" s="12" t="s">
        <v>76</v>
      </c>
      <c r="AY2492" s="156" t="s">
        <v>350</v>
      </c>
    </row>
    <row r="2493" spans="2:51" s="12" customFormat="1" ht="10.199999999999999">
      <c r="B2493" s="155"/>
      <c r="D2493" s="151" t="s">
        <v>361</v>
      </c>
      <c r="E2493" s="156" t="s">
        <v>1</v>
      </c>
      <c r="F2493" s="157" t="s">
        <v>3627</v>
      </c>
      <c r="H2493" s="158">
        <v>2</v>
      </c>
      <c r="I2493" s="159"/>
      <c r="L2493" s="155"/>
      <c r="M2493" s="160"/>
      <c r="T2493" s="161"/>
      <c r="AT2493" s="156" t="s">
        <v>361</v>
      </c>
      <c r="AU2493" s="156" t="s">
        <v>86</v>
      </c>
      <c r="AV2493" s="12" t="s">
        <v>86</v>
      </c>
      <c r="AW2493" s="12" t="s">
        <v>32</v>
      </c>
      <c r="AX2493" s="12" t="s">
        <v>76</v>
      </c>
      <c r="AY2493" s="156" t="s">
        <v>350</v>
      </c>
    </row>
    <row r="2494" spans="2:51" s="12" customFormat="1" ht="10.199999999999999">
      <c r="B2494" s="155"/>
      <c r="D2494" s="151" t="s">
        <v>361</v>
      </c>
      <c r="E2494" s="156" t="s">
        <v>1</v>
      </c>
      <c r="F2494" s="157" t="s">
        <v>3600</v>
      </c>
      <c r="H2494" s="158">
        <v>1</v>
      </c>
      <c r="I2494" s="159"/>
      <c r="L2494" s="155"/>
      <c r="M2494" s="160"/>
      <c r="T2494" s="161"/>
      <c r="AT2494" s="156" t="s">
        <v>361</v>
      </c>
      <c r="AU2494" s="156" t="s">
        <v>86</v>
      </c>
      <c r="AV2494" s="12" t="s">
        <v>86</v>
      </c>
      <c r="AW2494" s="12" t="s">
        <v>32</v>
      </c>
      <c r="AX2494" s="12" t="s">
        <v>76</v>
      </c>
      <c r="AY2494" s="156" t="s">
        <v>350</v>
      </c>
    </row>
    <row r="2495" spans="2:51" s="12" customFormat="1" ht="10.199999999999999">
      <c r="B2495" s="155"/>
      <c r="D2495" s="151" t="s">
        <v>361</v>
      </c>
      <c r="E2495" s="156" t="s">
        <v>1</v>
      </c>
      <c r="F2495" s="157" t="s">
        <v>3654</v>
      </c>
      <c r="H2495" s="158">
        <v>1</v>
      </c>
      <c r="I2495" s="159"/>
      <c r="L2495" s="155"/>
      <c r="M2495" s="160"/>
      <c r="T2495" s="161"/>
      <c r="AT2495" s="156" t="s">
        <v>361</v>
      </c>
      <c r="AU2495" s="156" t="s">
        <v>86</v>
      </c>
      <c r="AV2495" s="12" t="s">
        <v>86</v>
      </c>
      <c r="AW2495" s="12" t="s">
        <v>32</v>
      </c>
      <c r="AX2495" s="12" t="s">
        <v>76</v>
      </c>
      <c r="AY2495" s="156" t="s">
        <v>350</v>
      </c>
    </row>
    <row r="2496" spans="2:51" s="12" customFormat="1" ht="10.199999999999999">
      <c r="B2496" s="155"/>
      <c r="D2496" s="151" t="s">
        <v>361</v>
      </c>
      <c r="E2496" s="156" t="s">
        <v>1</v>
      </c>
      <c r="F2496" s="157" t="s">
        <v>3601</v>
      </c>
      <c r="H2496" s="158">
        <v>1</v>
      </c>
      <c r="I2496" s="159"/>
      <c r="L2496" s="155"/>
      <c r="M2496" s="160"/>
      <c r="T2496" s="161"/>
      <c r="AT2496" s="156" t="s">
        <v>361</v>
      </c>
      <c r="AU2496" s="156" t="s">
        <v>86</v>
      </c>
      <c r="AV2496" s="12" t="s">
        <v>86</v>
      </c>
      <c r="AW2496" s="12" t="s">
        <v>32</v>
      </c>
      <c r="AX2496" s="12" t="s">
        <v>76</v>
      </c>
      <c r="AY2496" s="156" t="s">
        <v>350</v>
      </c>
    </row>
    <row r="2497" spans="2:51" s="12" customFormat="1" ht="10.199999999999999">
      <c r="B2497" s="155"/>
      <c r="D2497" s="151" t="s">
        <v>361</v>
      </c>
      <c r="E2497" s="156" t="s">
        <v>1</v>
      </c>
      <c r="F2497" s="157" t="s">
        <v>3187</v>
      </c>
      <c r="H2497" s="158">
        <v>1</v>
      </c>
      <c r="I2497" s="159"/>
      <c r="L2497" s="155"/>
      <c r="M2497" s="160"/>
      <c r="T2497" s="161"/>
      <c r="AT2497" s="156" t="s">
        <v>361</v>
      </c>
      <c r="AU2497" s="156" t="s">
        <v>86</v>
      </c>
      <c r="AV2497" s="12" t="s">
        <v>86</v>
      </c>
      <c r="AW2497" s="12" t="s">
        <v>32</v>
      </c>
      <c r="AX2497" s="12" t="s">
        <v>76</v>
      </c>
      <c r="AY2497" s="156" t="s">
        <v>350</v>
      </c>
    </row>
    <row r="2498" spans="2:51" s="12" customFormat="1" ht="10.199999999999999">
      <c r="B2498" s="155"/>
      <c r="D2498" s="151" t="s">
        <v>361</v>
      </c>
      <c r="E2498" s="156" t="s">
        <v>1</v>
      </c>
      <c r="F2498" s="157" t="s">
        <v>3602</v>
      </c>
      <c r="H2498" s="158">
        <v>1</v>
      </c>
      <c r="I2498" s="159"/>
      <c r="L2498" s="155"/>
      <c r="M2498" s="160"/>
      <c r="T2498" s="161"/>
      <c r="AT2498" s="156" t="s">
        <v>361</v>
      </c>
      <c r="AU2498" s="156" t="s">
        <v>86</v>
      </c>
      <c r="AV2498" s="12" t="s">
        <v>86</v>
      </c>
      <c r="AW2498" s="12" t="s">
        <v>32</v>
      </c>
      <c r="AX2498" s="12" t="s">
        <v>76</v>
      </c>
      <c r="AY2498" s="156" t="s">
        <v>350</v>
      </c>
    </row>
    <row r="2499" spans="2:51" s="12" customFormat="1" ht="10.199999999999999">
      <c r="B2499" s="155"/>
      <c r="D2499" s="151" t="s">
        <v>361</v>
      </c>
      <c r="E2499" s="156" t="s">
        <v>1</v>
      </c>
      <c r="F2499" s="157" t="s">
        <v>3628</v>
      </c>
      <c r="H2499" s="158">
        <v>1</v>
      </c>
      <c r="I2499" s="159"/>
      <c r="L2499" s="155"/>
      <c r="M2499" s="160"/>
      <c r="T2499" s="161"/>
      <c r="AT2499" s="156" t="s">
        <v>361</v>
      </c>
      <c r="AU2499" s="156" t="s">
        <v>86</v>
      </c>
      <c r="AV2499" s="12" t="s">
        <v>86</v>
      </c>
      <c r="AW2499" s="12" t="s">
        <v>32</v>
      </c>
      <c r="AX2499" s="12" t="s">
        <v>76</v>
      </c>
      <c r="AY2499" s="156" t="s">
        <v>350</v>
      </c>
    </row>
    <row r="2500" spans="2:51" s="12" customFormat="1" ht="10.199999999999999">
      <c r="B2500" s="155"/>
      <c r="D2500" s="151" t="s">
        <v>361</v>
      </c>
      <c r="E2500" s="156" t="s">
        <v>1</v>
      </c>
      <c r="F2500" s="157" t="s">
        <v>3629</v>
      </c>
      <c r="H2500" s="158">
        <v>2</v>
      </c>
      <c r="I2500" s="159"/>
      <c r="L2500" s="155"/>
      <c r="M2500" s="160"/>
      <c r="T2500" s="161"/>
      <c r="AT2500" s="156" t="s">
        <v>361</v>
      </c>
      <c r="AU2500" s="156" t="s">
        <v>86</v>
      </c>
      <c r="AV2500" s="12" t="s">
        <v>86</v>
      </c>
      <c r="AW2500" s="12" t="s">
        <v>32</v>
      </c>
      <c r="AX2500" s="12" t="s">
        <v>76</v>
      </c>
      <c r="AY2500" s="156" t="s">
        <v>350</v>
      </c>
    </row>
    <row r="2501" spans="2:51" s="12" customFormat="1" ht="10.199999999999999">
      <c r="B2501" s="155"/>
      <c r="D2501" s="151" t="s">
        <v>361</v>
      </c>
      <c r="E2501" s="156" t="s">
        <v>1</v>
      </c>
      <c r="F2501" s="157" t="s">
        <v>3630</v>
      </c>
      <c r="H2501" s="158">
        <v>1</v>
      </c>
      <c r="I2501" s="159"/>
      <c r="L2501" s="155"/>
      <c r="M2501" s="160"/>
      <c r="T2501" s="161"/>
      <c r="AT2501" s="156" t="s">
        <v>361</v>
      </c>
      <c r="AU2501" s="156" t="s">
        <v>86</v>
      </c>
      <c r="AV2501" s="12" t="s">
        <v>86</v>
      </c>
      <c r="AW2501" s="12" t="s">
        <v>32</v>
      </c>
      <c r="AX2501" s="12" t="s">
        <v>76</v>
      </c>
      <c r="AY2501" s="156" t="s">
        <v>350</v>
      </c>
    </row>
    <row r="2502" spans="2:51" s="12" customFormat="1" ht="10.199999999999999">
      <c r="B2502" s="155"/>
      <c r="D2502" s="151" t="s">
        <v>361</v>
      </c>
      <c r="E2502" s="156" t="s">
        <v>1</v>
      </c>
      <c r="F2502" s="157" t="s">
        <v>3670</v>
      </c>
      <c r="H2502" s="158">
        <v>2</v>
      </c>
      <c r="I2502" s="159"/>
      <c r="L2502" s="155"/>
      <c r="M2502" s="160"/>
      <c r="T2502" s="161"/>
      <c r="AT2502" s="156" t="s">
        <v>361</v>
      </c>
      <c r="AU2502" s="156" t="s">
        <v>86</v>
      </c>
      <c r="AV2502" s="12" t="s">
        <v>86</v>
      </c>
      <c r="AW2502" s="12" t="s">
        <v>32</v>
      </c>
      <c r="AX2502" s="12" t="s">
        <v>76</v>
      </c>
      <c r="AY2502" s="156" t="s">
        <v>350</v>
      </c>
    </row>
    <row r="2503" spans="2:51" s="12" customFormat="1" ht="10.199999999999999">
      <c r="B2503" s="155"/>
      <c r="D2503" s="151" t="s">
        <v>361</v>
      </c>
      <c r="E2503" s="156" t="s">
        <v>1</v>
      </c>
      <c r="F2503" s="157" t="s">
        <v>3671</v>
      </c>
      <c r="H2503" s="158">
        <v>1</v>
      </c>
      <c r="I2503" s="159"/>
      <c r="L2503" s="155"/>
      <c r="M2503" s="160"/>
      <c r="T2503" s="161"/>
      <c r="AT2503" s="156" t="s">
        <v>361</v>
      </c>
      <c r="AU2503" s="156" t="s">
        <v>86</v>
      </c>
      <c r="AV2503" s="12" t="s">
        <v>86</v>
      </c>
      <c r="AW2503" s="12" t="s">
        <v>32</v>
      </c>
      <c r="AX2503" s="12" t="s">
        <v>76</v>
      </c>
      <c r="AY2503" s="156" t="s">
        <v>350</v>
      </c>
    </row>
    <row r="2504" spans="2:51" s="12" customFormat="1" ht="10.199999999999999">
      <c r="B2504" s="155"/>
      <c r="D2504" s="151" t="s">
        <v>361</v>
      </c>
      <c r="E2504" s="156" t="s">
        <v>1</v>
      </c>
      <c r="F2504" s="157" t="s">
        <v>3631</v>
      </c>
      <c r="H2504" s="158">
        <v>1</v>
      </c>
      <c r="I2504" s="159"/>
      <c r="L2504" s="155"/>
      <c r="M2504" s="160"/>
      <c r="T2504" s="161"/>
      <c r="AT2504" s="156" t="s">
        <v>361</v>
      </c>
      <c r="AU2504" s="156" t="s">
        <v>86</v>
      </c>
      <c r="AV2504" s="12" t="s">
        <v>86</v>
      </c>
      <c r="AW2504" s="12" t="s">
        <v>32</v>
      </c>
      <c r="AX2504" s="12" t="s">
        <v>76</v>
      </c>
      <c r="AY2504" s="156" t="s">
        <v>350</v>
      </c>
    </row>
    <row r="2505" spans="2:51" s="12" customFormat="1" ht="10.199999999999999">
      <c r="B2505" s="155"/>
      <c r="D2505" s="151" t="s">
        <v>361</v>
      </c>
      <c r="E2505" s="156" t="s">
        <v>1</v>
      </c>
      <c r="F2505" s="157" t="s">
        <v>3672</v>
      </c>
      <c r="H2505" s="158">
        <v>1</v>
      </c>
      <c r="I2505" s="159"/>
      <c r="L2505" s="155"/>
      <c r="M2505" s="160"/>
      <c r="T2505" s="161"/>
      <c r="AT2505" s="156" t="s">
        <v>361</v>
      </c>
      <c r="AU2505" s="156" t="s">
        <v>86</v>
      </c>
      <c r="AV2505" s="12" t="s">
        <v>86</v>
      </c>
      <c r="AW2505" s="12" t="s">
        <v>32</v>
      </c>
      <c r="AX2505" s="12" t="s">
        <v>76</v>
      </c>
      <c r="AY2505" s="156" t="s">
        <v>350</v>
      </c>
    </row>
    <row r="2506" spans="2:51" s="12" customFormat="1" ht="10.199999999999999">
      <c r="B2506" s="155"/>
      <c r="D2506" s="151" t="s">
        <v>361</v>
      </c>
      <c r="E2506" s="156" t="s">
        <v>1</v>
      </c>
      <c r="F2506" s="157" t="s">
        <v>3673</v>
      </c>
      <c r="H2506" s="158">
        <v>1</v>
      </c>
      <c r="I2506" s="159"/>
      <c r="L2506" s="155"/>
      <c r="M2506" s="160"/>
      <c r="T2506" s="161"/>
      <c r="AT2506" s="156" t="s">
        <v>361</v>
      </c>
      <c r="AU2506" s="156" t="s">
        <v>86</v>
      </c>
      <c r="AV2506" s="12" t="s">
        <v>86</v>
      </c>
      <c r="AW2506" s="12" t="s">
        <v>32</v>
      </c>
      <c r="AX2506" s="12" t="s">
        <v>76</v>
      </c>
      <c r="AY2506" s="156" t="s">
        <v>350</v>
      </c>
    </row>
    <row r="2507" spans="2:51" s="12" customFormat="1" ht="10.199999999999999">
      <c r="B2507" s="155"/>
      <c r="D2507" s="151" t="s">
        <v>361</v>
      </c>
      <c r="E2507" s="156" t="s">
        <v>1</v>
      </c>
      <c r="F2507" s="157" t="s">
        <v>3674</v>
      </c>
      <c r="H2507" s="158">
        <v>1</v>
      </c>
      <c r="I2507" s="159"/>
      <c r="L2507" s="155"/>
      <c r="M2507" s="160"/>
      <c r="T2507" s="161"/>
      <c r="AT2507" s="156" t="s">
        <v>361</v>
      </c>
      <c r="AU2507" s="156" t="s">
        <v>86</v>
      </c>
      <c r="AV2507" s="12" t="s">
        <v>86</v>
      </c>
      <c r="AW2507" s="12" t="s">
        <v>32</v>
      </c>
      <c r="AX2507" s="12" t="s">
        <v>76</v>
      </c>
      <c r="AY2507" s="156" t="s">
        <v>350</v>
      </c>
    </row>
    <row r="2508" spans="2:51" s="12" customFormat="1" ht="10.199999999999999">
      <c r="B2508" s="155"/>
      <c r="D2508" s="151" t="s">
        <v>361</v>
      </c>
      <c r="E2508" s="156" t="s">
        <v>1</v>
      </c>
      <c r="F2508" s="157" t="s">
        <v>3675</v>
      </c>
      <c r="H2508" s="158">
        <v>1</v>
      </c>
      <c r="I2508" s="159"/>
      <c r="L2508" s="155"/>
      <c r="M2508" s="160"/>
      <c r="T2508" s="161"/>
      <c r="AT2508" s="156" t="s">
        <v>361</v>
      </c>
      <c r="AU2508" s="156" t="s">
        <v>86</v>
      </c>
      <c r="AV2508" s="12" t="s">
        <v>86</v>
      </c>
      <c r="AW2508" s="12" t="s">
        <v>32</v>
      </c>
      <c r="AX2508" s="12" t="s">
        <v>76</v>
      </c>
      <c r="AY2508" s="156" t="s">
        <v>350</v>
      </c>
    </row>
    <row r="2509" spans="2:51" s="12" customFormat="1" ht="10.199999999999999">
      <c r="B2509" s="155"/>
      <c r="D2509" s="151" t="s">
        <v>361</v>
      </c>
      <c r="E2509" s="156" t="s">
        <v>1</v>
      </c>
      <c r="F2509" s="157" t="s">
        <v>3843</v>
      </c>
      <c r="H2509" s="158">
        <v>2</v>
      </c>
      <c r="I2509" s="159"/>
      <c r="L2509" s="155"/>
      <c r="M2509" s="160"/>
      <c r="T2509" s="161"/>
      <c r="AT2509" s="156" t="s">
        <v>361</v>
      </c>
      <c r="AU2509" s="156" t="s">
        <v>86</v>
      </c>
      <c r="AV2509" s="12" t="s">
        <v>86</v>
      </c>
      <c r="AW2509" s="12" t="s">
        <v>32</v>
      </c>
      <c r="AX2509" s="12" t="s">
        <v>76</v>
      </c>
      <c r="AY2509" s="156" t="s">
        <v>350</v>
      </c>
    </row>
    <row r="2510" spans="2:51" s="12" customFormat="1" ht="10.199999999999999">
      <c r="B2510" s="155"/>
      <c r="D2510" s="151" t="s">
        <v>361</v>
      </c>
      <c r="E2510" s="156" t="s">
        <v>1</v>
      </c>
      <c r="F2510" s="157" t="s">
        <v>3676</v>
      </c>
      <c r="H2510" s="158">
        <v>1</v>
      </c>
      <c r="I2510" s="159"/>
      <c r="L2510" s="155"/>
      <c r="M2510" s="160"/>
      <c r="T2510" s="161"/>
      <c r="AT2510" s="156" t="s">
        <v>361</v>
      </c>
      <c r="AU2510" s="156" t="s">
        <v>86</v>
      </c>
      <c r="AV2510" s="12" t="s">
        <v>86</v>
      </c>
      <c r="AW2510" s="12" t="s">
        <v>32</v>
      </c>
      <c r="AX2510" s="12" t="s">
        <v>76</v>
      </c>
      <c r="AY2510" s="156" t="s">
        <v>350</v>
      </c>
    </row>
    <row r="2511" spans="2:51" s="12" customFormat="1" ht="10.199999999999999">
      <c r="B2511" s="155"/>
      <c r="D2511" s="151" t="s">
        <v>361</v>
      </c>
      <c r="E2511" s="156" t="s">
        <v>1</v>
      </c>
      <c r="F2511" s="157" t="s">
        <v>3677</v>
      </c>
      <c r="H2511" s="158">
        <v>1</v>
      </c>
      <c r="I2511" s="159"/>
      <c r="L2511" s="155"/>
      <c r="M2511" s="160"/>
      <c r="T2511" s="161"/>
      <c r="AT2511" s="156" t="s">
        <v>361</v>
      </c>
      <c r="AU2511" s="156" t="s">
        <v>86</v>
      </c>
      <c r="AV2511" s="12" t="s">
        <v>86</v>
      </c>
      <c r="AW2511" s="12" t="s">
        <v>32</v>
      </c>
      <c r="AX2511" s="12" t="s">
        <v>76</v>
      </c>
      <c r="AY2511" s="156" t="s">
        <v>350</v>
      </c>
    </row>
    <row r="2512" spans="2:51" s="12" customFormat="1" ht="10.199999999999999">
      <c r="B2512" s="155"/>
      <c r="D2512" s="151" t="s">
        <v>361</v>
      </c>
      <c r="E2512" s="156" t="s">
        <v>1</v>
      </c>
      <c r="F2512" s="157" t="s">
        <v>3844</v>
      </c>
      <c r="H2512" s="158">
        <v>2</v>
      </c>
      <c r="I2512" s="159"/>
      <c r="L2512" s="155"/>
      <c r="M2512" s="160"/>
      <c r="T2512" s="161"/>
      <c r="AT2512" s="156" t="s">
        <v>361</v>
      </c>
      <c r="AU2512" s="156" t="s">
        <v>86</v>
      </c>
      <c r="AV2512" s="12" t="s">
        <v>86</v>
      </c>
      <c r="AW2512" s="12" t="s">
        <v>32</v>
      </c>
      <c r="AX2512" s="12" t="s">
        <v>76</v>
      </c>
      <c r="AY2512" s="156" t="s">
        <v>350</v>
      </c>
    </row>
    <row r="2513" spans="2:65" s="13" customFormat="1" ht="10.199999999999999">
      <c r="B2513" s="162"/>
      <c r="D2513" s="151" t="s">
        <v>361</v>
      </c>
      <c r="E2513" s="163" t="s">
        <v>1</v>
      </c>
      <c r="F2513" s="164" t="s">
        <v>364</v>
      </c>
      <c r="H2513" s="165">
        <v>94</v>
      </c>
      <c r="I2513" s="166"/>
      <c r="L2513" s="162"/>
      <c r="M2513" s="167"/>
      <c r="T2513" s="168"/>
      <c r="AT2513" s="163" t="s">
        <v>361</v>
      </c>
      <c r="AU2513" s="163" t="s">
        <v>86</v>
      </c>
      <c r="AV2513" s="13" t="s">
        <v>357</v>
      </c>
      <c r="AW2513" s="13" t="s">
        <v>32</v>
      </c>
      <c r="AX2513" s="13" t="s">
        <v>84</v>
      </c>
      <c r="AY2513" s="163" t="s">
        <v>350</v>
      </c>
    </row>
    <row r="2514" spans="2:65" s="1" customFormat="1" ht="16.5" customHeight="1">
      <c r="B2514" s="32"/>
      <c r="C2514" s="187" t="s">
        <v>3855</v>
      </c>
      <c r="D2514" s="187" t="s">
        <v>1347</v>
      </c>
      <c r="E2514" s="188" t="s">
        <v>3856</v>
      </c>
      <c r="F2514" s="189" t="s">
        <v>3857</v>
      </c>
      <c r="G2514" s="190" t="s">
        <v>496</v>
      </c>
      <c r="H2514" s="191">
        <v>94</v>
      </c>
      <c r="I2514" s="192"/>
      <c r="J2514" s="193">
        <f>ROUND(I2514*H2514,2)</f>
        <v>0</v>
      </c>
      <c r="K2514" s="189" t="s">
        <v>356</v>
      </c>
      <c r="L2514" s="194"/>
      <c r="M2514" s="195" t="s">
        <v>1</v>
      </c>
      <c r="N2514" s="196" t="s">
        <v>41</v>
      </c>
      <c r="P2514" s="147">
        <f>O2514*H2514</f>
        <v>0</v>
      </c>
      <c r="Q2514" s="147">
        <v>2.2000000000000001E-3</v>
      </c>
      <c r="R2514" s="147">
        <f>Q2514*H2514</f>
        <v>0.20680000000000001</v>
      </c>
      <c r="S2514" s="147">
        <v>0</v>
      </c>
      <c r="T2514" s="148">
        <f>S2514*H2514</f>
        <v>0</v>
      </c>
      <c r="AR2514" s="149" t="s">
        <v>695</v>
      </c>
      <c r="AT2514" s="149" t="s">
        <v>1347</v>
      </c>
      <c r="AU2514" s="149" t="s">
        <v>86</v>
      </c>
      <c r="AY2514" s="17" t="s">
        <v>350</v>
      </c>
      <c r="BE2514" s="150">
        <f>IF(N2514="základní",J2514,0)</f>
        <v>0</v>
      </c>
      <c r="BF2514" s="150">
        <f>IF(N2514="snížená",J2514,0)</f>
        <v>0</v>
      </c>
      <c r="BG2514" s="150">
        <f>IF(N2514="zákl. přenesená",J2514,0)</f>
        <v>0</v>
      </c>
      <c r="BH2514" s="150">
        <f>IF(N2514="sníž. přenesená",J2514,0)</f>
        <v>0</v>
      </c>
      <c r="BI2514" s="150">
        <f>IF(N2514="nulová",J2514,0)</f>
        <v>0</v>
      </c>
      <c r="BJ2514" s="17" t="s">
        <v>84</v>
      </c>
      <c r="BK2514" s="150">
        <f>ROUND(I2514*H2514,2)</f>
        <v>0</v>
      </c>
      <c r="BL2514" s="17" t="s">
        <v>530</v>
      </c>
      <c r="BM2514" s="149" t="s">
        <v>3858</v>
      </c>
    </row>
    <row r="2515" spans="2:65" s="1" customFormat="1" ht="10.199999999999999">
      <c r="B2515" s="32"/>
      <c r="D2515" s="151" t="s">
        <v>359</v>
      </c>
      <c r="F2515" s="152" t="s">
        <v>3857</v>
      </c>
      <c r="I2515" s="153"/>
      <c r="L2515" s="32"/>
      <c r="M2515" s="154"/>
      <c r="T2515" s="56"/>
      <c r="AT2515" s="17" t="s">
        <v>359</v>
      </c>
      <c r="AU2515" s="17" t="s">
        <v>86</v>
      </c>
    </row>
    <row r="2516" spans="2:65" s="12" customFormat="1" ht="10.199999999999999">
      <c r="B2516" s="155"/>
      <c r="D2516" s="151" t="s">
        <v>361</v>
      </c>
      <c r="E2516" s="156" t="s">
        <v>1</v>
      </c>
      <c r="F2516" s="157" t="s">
        <v>3624</v>
      </c>
      <c r="H2516" s="158">
        <v>5</v>
      </c>
      <c r="I2516" s="159"/>
      <c r="L2516" s="155"/>
      <c r="M2516" s="160"/>
      <c r="T2516" s="161"/>
      <c r="AT2516" s="156" t="s">
        <v>361</v>
      </c>
      <c r="AU2516" s="156" t="s">
        <v>86</v>
      </c>
      <c r="AV2516" s="12" t="s">
        <v>86</v>
      </c>
      <c r="AW2516" s="12" t="s">
        <v>32</v>
      </c>
      <c r="AX2516" s="12" t="s">
        <v>76</v>
      </c>
      <c r="AY2516" s="156" t="s">
        <v>350</v>
      </c>
    </row>
    <row r="2517" spans="2:65" s="12" customFormat="1" ht="10.199999999999999">
      <c r="B2517" s="155"/>
      <c r="D2517" s="151" t="s">
        <v>361</v>
      </c>
      <c r="E2517" s="156" t="s">
        <v>1</v>
      </c>
      <c r="F2517" s="157" t="s">
        <v>3593</v>
      </c>
      <c r="H2517" s="158">
        <v>18</v>
      </c>
      <c r="I2517" s="159"/>
      <c r="L2517" s="155"/>
      <c r="M2517" s="160"/>
      <c r="T2517" s="161"/>
      <c r="AT2517" s="156" t="s">
        <v>361</v>
      </c>
      <c r="AU2517" s="156" t="s">
        <v>86</v>
      </c>
      <c r="AV2517" s="12" t="s">
        <v>86</v>
      </c>
      <c r="AW2517" s="12" t="s">
        <v>32</v>
      </c>
      <c r="AX2517" s="12" t="s">
        <v>76</v>
      </c>
      <c r="AY2517" s="156" t="s">
        <v>350</v>
      </c>
    </row>
    <row r="2518" spans="2:65" s="12" customFormat="1" ht="10.199999999999999">
      <c r="B2518" s="155"/>
      <c r="D2518" s="151" t="s">
        <v>361</v>
      </c>
      <c r="E2518" s="156" t="s">
        <v>1</v>
      </c>
      <c r="F2518" s="157" t="s">
        <v>3625</v>
      </c>
      <c r="H2518" s="158">
        <v>6</v>
      </c>
      <c r="I2518" s="159"/>
      <c r="L2518" s="155"/>
      <c r="M2518" s="160"/>
      <c r="T2518" s="161"/>
      <c r="AT2518" s="156" t="s">
        <v>361</v>
      </c>
      <c r="AU2518" s="156" t="s">
        <v>86</v>
      </c>
      <c r="AV2518" s="12" t="s">
        <v>86</v>
      </c>
      <c r="AW2518" s="12" t="s">
        <v>32</v>
      </c>
      <c r="AX2518" s="12" t="s">
        <v>76</v>
      </c>
      <c r="AY2518" s="156" t="s">
        <v>350</v>
      </c>
    </row>
    <row r="2519" spans="2:65" s="12" customFormat="1" ht="10.199999999999999">
      <c r="B2519" s="155"/>
      <c r="D2519" s="151" t="s">
        <v>361</v>
      </c>
      <c r="E2519" s="156" t="s">
        <v>1</v>
      </c>
      <c r="F2519" s="157" t="s">
        <v>3594</v>
      </c>
      <c r="H2519" s="158">
        <v>7</v>
      </c>
      <c r="I2519" s="159"/>
      <c r="L2519" s="155"/>
      <c r="M2519" s="160"/>
      <c r="T2519" s="161"/>
      <c r="AT2519" s="156" t="s">
        <v>361</v>
      </c>
      <c r="AU2519" s="156" t="s">
        <v>86</v>
      </c>
      <c r="AV2519" s="12" t="s">
        <v>86</v>
      </c>
      <c r="AW2519" s="12" t="s">
        <v>32</v>
      </c>
      <c r="AX2519" s="12" t="s">
        <v>76</v>
      </c>
      <c r="AY2519" s="156" t="s">
        <v>350</v>
      </c>
    </row>
    <row r="2520" spans="2:65" s="12" customFormat="1" ht="10.199999999999999">
      <c r="B2520" s="155"/>
      <c r="D2520" s="151" t="s">
        <v>361</v>
      </c>
      <c r="E2520" s="156" t="s">
        <v>1</v>
      </c>
      <c r="F2520" s="157" t="s">
        <v>3595</v>
      </c>
      <c r="H2520" s="158">
        <v>12</v>
      </c>
      <c r="I2520" s="159"/>
      <c r="L2520" s="155"/>
      <c r="M2520" s="160"/>
      <c r="T2520" s="161"/>
      <c r="AT2520" s="156" t="s">
        <v>361</v>
      </c>
      <c r="AU2520" s="156" t="s">
        <v>86</v>
      </c>
      <c r="AV2520" s="12" t="s">
        <v>86</v>
      </c>
      <c r="AW2520" s="12" t="s">
        <v>32</v>
      </c>
      <c r="AX2520" s="12" t="s">
        <v>76</v>
      </c>
      <c r="AY2520" s="156" t="s">
        <v>350</v>
      </c>
    </row>
    <row r="2521" spans="2:65" s="12" customFormat="1" ht="10.199999999999999">
      <c r="B2521" s="155"/>
      <c r="D2521" s="151" t="s">
        <v>361</v>
      </c>
      <c r="E2521" s="156" t="s">
        <v>1</v>
      </c>
      <c r="F2521" s="157" t="s">
        <v>3596</v>
      </c>
      <c r="H2521" s="158">
        <v>4</v>
      </c>
      <c r="I2521" s="159"/>
      <c r="L2521" s="155"/>
      <c r="M2521" s="160"/>
      <c r="T2521" s="161"/>
      <c r="AT2521" s="156" t="s">
        <v>361</v>
      </c>
      <c r="AU2521" s="156" t="s">
        <v>86</v>
      </c>
      <c r="AV2521" s="12" t="s">
        <v>86</v>
      </c>
      <c r="AW2521" s="12" t="s">
        <v>32</v>
      </c>
      <c r="AX2521" s="12" t="s">
        <v>76</v>
      </c>
      <c r="AY2521" s="156" t="s">
        <v>350</v>
      </c>
    </row>
    <row r="2522" spans="2:65" s="12" customFormat="1" ht="10.199999999999999">
      <c r="B2522" s="155"/>
      <c r="D2522" s="151" t="s">
        <v>361</v>
      </c>
      <c r="E2522" s="156" t="s">
        <v>1</v>
      </c>
      <c r="F2522" s="157" t="s">
        <v>3597</v>
      </c>
      <c r="H2522" s="158">
        <v>4</v>
      </c>
      <c r="I2522" s="159"/>
      <c r="L2522" s="155"/>
      <c r="M2522" s="160"/>
      <c r="T2522" s="161"/>
      <c r="AT2522" s="156" t="s">
        <v>361</v>
      </c>
      <c r="AU2522" s="156" t="s">
        <v>86</v>
      </c>
      <c r="AV2522" s="12" t="s">
        <v>86</v>
      </c>
      <c r="AW2522" s="12" t="s">
        <v>32</v>
      </c>
      <c r="AX2522" s="12" t="s">
        <v>76</v>
      </c>
      <c r="AY2522" s="156" t="s">
        <v>350</v>
      </c>
    </row>
    <row r="2523" spans="2:65" s="12" customFormat="1" ht="10.199999999999999">
      <c r="B2523" s="155"/>
      <c r="D2523" s="151" t="s">
        <v>361</v>
      </c>
      <c r="E2523" s="156" t="s">
        <v>1</v>
      </c>
      <c r="F2523" s="157" t="s">
        <v>3664</v>
      </c>
      <c r="H2523" s="158">
        <v>2</v>
      </c>
      <c r="I2523" s="159"/>
      <c r="L2523" s="155"/>
      <c r="M2523" s="160"/>
      <c r="T2523" s="161"/>
      <c r="AT2523" s="156" t="s">
        <v>361</v>
      </c>
      <c r="AU2523" s="156" t="s">
        <v>86</v>
      </c>
      <c r="AV2523" s="12" t="s">
        <v>86</v>
      </c>
      <c r="AW2523" s="12" t="s">
        <v>32</v>
      </c>
      <c r="AX2523" s="12" t="s">
        <v>76</v>
      </c>
      <c r="AY2523" s="156" t="s">
        <v>350</v>
      </c>
    </row>
    <row r="2524" spans="2:65" s="12" customFormat="1" ht="10.199999999999999">
      <c r="B2524" s="155"/>
      <c r="D2524" s="151" t="s">
        <v>361</v>
      </c>
      <c r="E2524" s="156" t="s">
        <v>1</v>
      </c>
      <c r="F2524" s="157" t="s">
        <v>3598</v>
      </c>
      <c r="H2524" s="158">
        <v>1</v>
      </c>
      <c r="I2524" s="159"/>
      <c r="L2524" s="155"/>
      <c r="M2524" s="160"/>
      <c r="T2524" s="161"/>
      <c r="AT2524" s="156" t="s">
        <v>361</v>
      </c>
      <c r="AU2524" s="156" t="s">
        <v>86</v>
      </c>
      <c r="AV2524" s="12" t="s">
        <v>86</v>
      </c>
      <c r="AW2524" s="12" t="s">
        <v>32</v>
      </c>
      <c r="AX2524" s="12" t="s">
        <v>76</v>
      </c>
      <c r="AY2524" s="156" t="s">
        <v>350</v>
      </c>
    </row>
    <row r="2525" spans="2:65" s="12" customFormat="1" ht="10.199999999999999">
      <c r="B2525" s="155"/>
      <c r="D2525" s="151" t="s">
        <v>361</v>
      </c>
      <c r="E2525" s="156" t="s">
        <v>1</v>
      </c>
      <c r="F2525" s="157" t="s">
        <v>3665</v>
      </c>
      <c r="H2525" s="158">
        <v>1</v>
      </c>
      <c r="I2525" s="159"/>
      <c r="L2525" s="155"/>
      <c r="M2525" s="160"/>
      <c r="T2525" s="161"/>
      <c r="AT2525" s="156" t="s">
        <v>361</v>
      </c>
      <c r="AU2525" s="156" t="s">
        <v>86</v>
      </c>
      <c r="AV2525" s="12" t="s">
        <v>86</v>
      </c>
      <c r="AW2525" s="12" t="s">
        <v>32</v>
      </c>
      <c r="AX2525" s="12" t="s">
        <v>76</v>
      </c>
      <c r="AY2525" s="156" t="s">
        <v>350</v>
      </c>
    </row>
    <row r="2526" spans="2:65" s="12" customFormat="1" ht="10.199999999999999">
      <c r="B2526" s="155"/>
      <c r="D2526" s="151" t="s">
        <v>361</v>
      </c>
      <c r="E2526" s="156" t="s">
        <v>1</v>
      </c>
      <c r="F2526" s="157" t="s">
        <v>3666</v>
      </c>
      <c r="H2526" s="158">
        <v>1</v>
      </c>
      <c r="I2526" s="159"/>
      <c r="L2526" s="155"/>
      <c r="M2526" s="160"/>
      <c r="T2526" s="161"/>
      <c r="AT2526" s="156" t="s">
        <v>361</v>
      </c>
      <c r="AU2526" s="156" t="s">
        <v>86</v>
      </c>
      <c r="AV2526" s="12" t="s">
        <v>86</v>
      </c>
      <c r="AW2526" s="12" t="s">
        <v>32</v>
      </c>
      <c r="AX2526" s="12" t="s">
        <v>76</v>
      </c>
      <c r="AY2526" s="156" t="s">
        <v>350</v>
      </c>
    </row>
    <row r="2527" spans="2:65" s="12" customFormat="1" ht="10.199999999999999">
      <c r="B2527" s="155"/>
      <c r="D2527" s="151" t="s">
        <v>361</v>
      </c>
      <c r="E2527" s="156" t="s">
        <v>1</v>
      </c>
      <c r="F2527" s="157" t="s">
        <v>3667</v>
      </c>
      <c r="H2527" s="158">
        <v>1</v>
      </c>
      <c r="I2527" s="159"/>
      <c r="L2527" s="155"/>
      <c r="M2527" s="160"/>
      <c r="T2527" s="161"/>
      <c r="AT2527" s="156" t="s">
        <v>361</v>
      </c>
      <c r="AU2527" s="156" t="s">
        <v>86</v>
      </c>
      <c r="AV2527" s="12" t="s">
        <v>86</v>
      </c>
      <c r="AW2527" s="12" t="s">
        <v>32</v>
      </c>
      <c r="AX2527" s="12" t="s">
        <v>76</v>
      </c>
      <c r="AY2527" s="156" t="s">
        <v>350</v>
      </c>
    </row>
    <row r="2528" spans="2:65" s="12" customFormat="1" ht="10.199999999999999">
      <c r="B2528" s="155"/>
      <c r="D2528" s="151" t="s">
        <v>361</v>
      </c>
      <c r="E2528" s="156" t="s">
        <v>1</v>
      </c>
      <c r="F2528" s="157" t="s">
        <v>3668</v>
      </c>
      <c r="H2528" s="158">
        <v>2</v>
      </c>
      <c r="I2528" s="159"/>
      <c r="L2528" s="155"/>
      <c r="M2528" s="160"/>
      <c r="T2528" s="161"/>
      <c r="AT2528" s="156" t="s">
        <v>361</v>
      </c>
      <c r="AU2528" s="156" t="s">
        <v>86</v>
      </c>
      <c r="AV2528" s="12" t="s">
        <v>86</v>
      </c>
      <c r="AW2528" s="12" t="s">
        <v>32</v>
      </c>
      <c r="AX2528" s="12" t="s">
        <v>76</v>
      </c>
      <c r="AY2528" s="156" t="s">
        <v>350</v>
      </c>
    </row>
    <row r="2529" spans="2:51" s="12" customFormat="1" ht="10.199999999999999">
      <c r="B2529" s="155"/>
      <c r="D2529" s="151" t="s">
        <v>361</v>
      </c>
      <c r="E2529" s="156" t="s">
        <v>1</v>
      </c>
      <c r="F2529" s="157" t="s">
        <v>3669</v>
      </c>
      <c r="H2529" s="158">
        <v>1</v>
      </c>
      <c r="I2529" s="159"/>
      <c r="L2529" s="155"/>
      <c r="M2529" s="160"/>
      <c r="T2529" s="161"/>
      <c r="AT2529" s="156" t="s">
        <v>361</v>
      </c>
      <c r="AU2529" s="156" t="s">
        <v>86</v>
      </c>
      <c r="AV2529" s="12" t="s">
        <v>86</v>
      </c>
      <c r="AW2529" s="12" t="s">
        <v>32</v>
      </c>
      <c r="AX2529" s="12" t="s">
        <v>76</v>
      </c>
      <c r="AY2529" s="156" t="s">
        <v>350</v>
      </c>
    </row>
    <row r="2530" spans="2:51" s="12" customFormat="1" ht="10.199999999999999">
      <c r="B2530" s="155"/>
      <c r="D2530" s="151" t="s">
        <v>361</v>
      </c>
      <c r="E2530" s="156" t="s">
        <v>1</v>
      </c>
      <c r="F2530" s="157" t="s">
        <v>3653</v>
      </c>
      <c r="H2530" s="158">
        <v>1</v>
      </c>
      <c r="I2530" s="159"/>
      <c r="L2530" s="155"/>
      <c r="M2530" s="160"/>
      <c r="T2530" s="161"/>
      <c r="AT2530" s="156" t="s">
        <v>361</v>
      </c>
      <c r="AU2530" s="156" t="s">
        <v>86</v>
      </c>
      <c r="AV2530" s="12" t="s">
        <v>86</v>
      </c>
      <c r="AW2530" s="12" t="s">
        <v>32</v>
      </c>
      <c r="AX2530" s="12" t="s">
        <v>76</v>
      </c>
      <c r="AY2530" s="156" t="s">
        <v>350</v>
      </c>
    </row>
    <row r="2531" spans="2:51" s="12" customFormat="1" ht="10.199999999999999">
      <c r="B2531" s="155"/>
      <c r="D2531" s="151" t="s">
        <v>361</v>
      </c>
      <c r="E2531" s="156" t="s">
        <v>1</v>
      </c>
      <c r="F2531" s="157" t="s">
        <v>3599</v>
      </c>
      <c r="H2531" s="158">
        <v>1</v>
      </c>
      <c r="I2531" s="159"/>
      <c r="L2531" s="155"/>
      <c r="M2531" s="160"/>
      <c r="T2531" s="161"/>
      <c r="AT2531" s="156" t="s">
        <v>361</v>
      </c>
      <c r="AU2531" s="156" t="s">
        <v>86</v>
      </c>
      <c r="AV2531" s="12" t="s">
        <v>86</v>
      </c>
      <c r="AW2531" s="12" t="s">
        <v>32</v>
      </c>
      <c r="AX2531" s="12" t="s">
        <v>76</v>
      </c>
      <c r="AY2531" s="156" t="s">
        <v>350</v>
      </c>
    </row>
    <row r="2532" spans="2:51" s="12" customFormat="1" ht="10.199999999999999">
      <c r="B2532" s="155"/>
      <c r="D2532" s="151" t="s">
        <v>361</v>
      </c>
      <c r="E2532" s="156" t="s">
        <v>1</v>
      </c>
      <c r="F2532" s="157" t="s">
        <v>3626</v>
      </c>
      <c r="H2532" s="158">
        <v>2</v>
      </c>
      <c r="I2532" s="159"/>
      <c r="L2532" s="155"/>
      <c r="M2532" s="160"/>
      <c r="T2532" s="161"/>
      <c r="AT2532" s="156" t="s">
        <v>361</v>
      </c>
      <c r="AU2532" s="156" t="s">
        <v>86</v>
      </c>
      <c r="AV2532" s="12" t="s">
        <v>86</v>
      </c>
      <c r="AW2532" s="12" t="s">
        <v>32</v>
      </c>
      <c r="AX2532" s="12" t="s">
        <v>76</v>
      </c>
      <c r="AY2532" s="156" t="s">
        <v>350</v>
      </c>
    </row>
    <row r="2533" spans="2:51" s="12" customFormat="1" ht="10.199999999999999">
      <c r="B2533" s="155"/>
      <c r="D2533" s="151" t="s">
        <v>361</v>
      </c>
      <c r="E2533" s="156" t="s">
        <v>1</v>
      </c>
      <c r="F2533" s="157" t="s">
        <v>3627</v>
      </c>
      <c r="H2533" s="158">
        <v>2</v>
      </c>
      <c r="I2533" s="159"/>
      <c r="L2533" s="155"/>
      <c r="M2533" s="160"/>
      <c r="T2533" s="161"/>
      <c r="AT2533" s="156" t="s">
        <v>361</v>
      </c>
      <c r="AU2533" s="156" t="s">
        <v>86</v>
      </c>
      <c r="AV2533" s="12" t="s">
        <v>86</v>
      </c>
      <c r="AW2533" s="12" t="s">
        <v>32</v>
      </c>
      <c r="AX2533" s="12" t="s">
        <v>76</v>
      </c>
      <c r="AY2533" s="156" t="s">
        <v>350</v>
      </c>
    </row>
    <row r="2534" spans="2:51" s="12" customFormat="1" ht="10.199999999999999">
      <c r="B2534" s="155"/>
      <c r="D2534" s="151" t="s">
        <v>361</v>
      </c>
      <c r="E2534" s="156" t="s">
        <v>1</v>
      </c>
      <c r="F2534" s="157" t="s">
        <v>3600</v>
      </c>
      <c r="H2534" s="158">
        <v>1</v>
      </c>
      <c r="I2534" s="159"/>
      <c r="L2534" s="155"/>
      <c r="M2534" s="160"/>
      <c r="T2534" s="161"/>
      <c r="AT2534" s="156" t="s">
        <v>361</v>
      </c>
      <c r="AU2534" s="156" t="s">
        <v>86</v>
      </c>
      <c r="AV2534" s="12" t="s">
        <v>86</v>
      </c>
      <c r="AW2534" s="12" t="s">
        <v>32</v>
      </c>
      <c r="AX2534" s="12" t="s">
        <v>76</v>
      </c>
      <c r="AY2534" s="156" t="s">
        <v>350</v>
      </c>
    </row>
    <row r="2535" spans="2:51" s="12" customFormat="1" ht="10.199999999999999">
      <c r="B2535" s="155"/>
      <c r="D2535" s="151" t="s">
        <v>361</v>
      </c>
      <c r="E2535" s="156" t="s">
        <v>1</v>
      </c>
      <c r="F2535" s="157" t="s">
        <v>3654</v>
      </c>
      <c r="H2535" s="158">
        <v>1</v>
      </c>
      <c r="I2535" s="159"/>
      <c r="L2535" s="155"/>
      <c r="M2535" s="160"/>
      <c r="T2535" s="161"/>
      <c r="AT2535" s="156" t="s">
        <v>361</v>
      </c>
      <c r="AU2535" s="156" t="s">
        <v>86</v>
      </c>
      <c r="AV2535" s="12" t="s">
        <v>86</v>
      </c>
      <c r="AW2535" s="12" t="s">
        <v>32</v>
      </c>
      <c r="AX2535" s="12" t="s">
        <v>76</v>
      </c>
      <c r="AY2535" s="156" t="s">
        <v>350</v>
      </c>
    </row>
    <row r="2536" spans="2:51" s="12" customFormat="1" ht="10.199999999999999">
      <c r="B2536" s="155"/>
      <c r="D2536" s="151" t="s">
        <v>361</v>
      </c>
      <c r="E2536" s="156" t="s">
        <v>1</v>
      </c>
      <c r="F2536" s="157" t="s">
        <v>3601</v>
      </c>
      <c r="H2536" s="158">
        <v>1</v>
      </c>
      <c r="I2536" s="159"/>
      <c r="L2536" s="155"/>
      <c r="M2536" s="160"/>
      <c r="T2536" s="161"/>
      <c r="AT2536" s="156" t="s">
        <v>361</v>
      </c>
      <c r="AU2536" s="156" t="s">
        <v>86</v>
      </c>
      <c r="AV2536" s="12" t="s">
        <v>86</v>
      </c>
      <c r="AW2536" s="12" t="s">
        <v>32</v>
      </c>
      <c r="AX2536" s="12" t="s">
        <v>76</v>
      </c>
      <c r="AY2536" s="156" t="s">
        <v>350</v>
      </c>
    </row>
    <row r="2537" spans="2:51" s="12" customFormat="1" ht="10.199999999999999">
      <c r="B2537" s="155"/>
      <c r="D2537" s="151" t="s">
        <v>361</v>
      </c>
      <c r="E2537" s="156" t="s">
        <v>1</v>
      </c>
      <c r="F2537" s="157" t="s">
        <v>3187</v>
      </c>
      <c r="H2537" s="158">
        <v>1</v>
      </c>
      <c r="I2537" s="159"/>
      <c r="L2537" s="155"/>
      <c r="M2537" s="160"/>
      <c r="T2537" s="161"/>
      <c r="AT2537" s="156" t="s">
        <v>361</v>
      </c>
      <c r="AU2537" s="156" t="s">
        <v>86</v>
      </c>
      <c r="AV2537" s="12" t="s">
        <v>86</v>
      </c>
      <c r="AW2537" s="12" t="s">
        <v>32</v>
      </c>
      <c r="AX2537" s="12" t="s">
        <v>76</v>
      </c>
      <c r="AY2537" s="156" t="s">
        <v>350</v>
      </c>
    </row>
    <row r="2538" spans="2:51" s="12" customFormat="1" ht="10.199999999999999">
      <c r="B2538" s="155"/>
      <c r="D2538" s="151" t="s">
        <v>361</v>
      </c>
      <c r="E2538" s="156" t="s">
        <v>1</v>
      </c>
      <c r="F2538" s="157" t="s">
        <v>3602</v>
      </c>
      <c r="H2538" s="158">
        <v>1</v>
      </c>
      <c r="I2538" s="159"/>
      <c r="L2538" s="155"/>
      <c r="M2538" s="160"/>
      <c r="T2538" s="161"/>
      <c r="AT2538" s="156" t="s">
        <v>361</v>
      </c>
      <c r="AU2538" s="156" t="s">
        <v>86</v>
      </c>
      <c r="AV2538" s="12" t="s">
        <v>86</v>
      </c>
      <c r="AW2538" s="12" t="s">
        <v>32</v>
      </c>
      <c r="AX2538" s="12" t="s">
        <v>76</v>
      </c>
      <c r="AY2538" s="156" t="s">
        <v>350</v>
      </c>
    </row>
    <row r="2539" spans="2:51" s="12" customFormat="1" ht="10.199999999999999">
      <c r="B2539" s="155"/>
      <c r="D2539" s="151" t="s">
        <v>361</v>
      </c>
      <c r="E2539" s="156" t="s">
        <v>1</v>
      </c>
      <c r="F2539" s="157" t="s">
        <v>3628</v>
      </c>
      <c r="H2539" s="158">
        <v>1</v>
      </c>
      <c r="I2539" s="159"/>
      <c r="L2539" s="155"/>
      <c r="M2539" s="160"/>
      <c r="T2539" s="161"/>
      <c r="AT2539" s="156" t="s">
        <v>361</v>
      </c>
      <c r="AU2539" s="156" t="s">
        <v>86</v>
      </c>
      <c r="AV2539" s="12" t="s">
        <v>86</v>
      </c>
      <c r="AW2539" s="12" t="s">
        <v>32</v>
      </c>
      <c r="AX2539" s="12" t="s">
        <v>76</v>
      </c>
      <c r="AY2539" s="156" t="s">
        <v>350</v>
      </c>
    </row>
    <row r="2540" spans="2:51" s="12" customFormat="1" ht="10.199999999999999">
      <c r="B2540" s="155"/>
      <c r="D2540" s="151" t="s">
        <v>361</v>
      </c>
      <c r="E2540" s="156" t="s">
        <v>1</v>
      </c>
      <c r="F2540" s="157" t="s">
        <v>3629</v>
      </c>
      <c r="H2540" s="158">
        <v>2</v>
      </c>
      <c r="I2540" s="159"/>
      <c r="L2540" s="155"/>
      <c r="M2540" s="160"/>
      <c r="T2540" s="161"/>
      <c r="AT2540" s="156" t="s">
        <v>361</v>
      </c>
      <c r="AU2540" s="156" t="s">
        <v>86</v>
      </c>
      <c r="AV2540" s="12" t="s">
        <v>86</v>
      </c>
      <c r="AW2540" s="12" t="s">
        <v>32</v>
      </c>
      <c r="AX2540" s="12" t="s">
        <v>76</v>
      </c>
      <c r="AY2540" s="156" t="s">
        <v>350</v>
      </c>
    </row>
    <row r="2541" spans="2:51" s="12" customFormat="1" ht="10.199999999999999">
      <c r="B2541" s="155"/>
      <c r="D2541" s="151" t="s">
        <v>361</v>
      </c>
      <c r="E2541" s="156" t="s">
        <v>1</v>
      </c>
      <c r="F2541" s="157" t="s">
        <v>3630</v>
      </c>
      <c r="H2541" s="158">
        <v>1</v>
      </c>
      <c r="I2541" s="159"/>
      <c r="L2541" s="155"/>
      <c r="M2541" s="160"/>
      <c r="T2541" s="161"/>
      <c r="AT2541" s="156" t="s">
        <v>361</v>
      </c>
      <c r="AU2541" s="156" t="s">
        <v>86</v>
      </c>
      <c r="AV2541" s="12" t="s">
        <v>86</v>
      </c>
      <c r="AW2541" s="12" t="s">
        <v>32</v>
      </c>
      <c r="AX2541" s="12" t="s">
        <v>76</v>
      </c>
      <c r="AY2541" s="156" t="s">
        <v>350</v>
      </c>
    </row>
    <row r="2542" spans="2:51" s="12" customFormat="1" ht="10.199999999999999">
      <c r="B2542" s="155"/>
      <c r="D2542" s="151" t="s">
        <v>361</v>
      </c>
      <c r="E2542" s="156" t="s">
        <v>1</v>
      </c>
      <c r="F2542" s="157" t="s">
        <v>3670</v>
      </c>
      <c r="H2542" s="158">
        <v>2</v>
      </c>
      <c r="I2542" s="159"/>
      <c r="L2542" s="155"/>
      <c r="M2542" s="160"/>
      <c r="T2542" s="161"/>
      <c r="AT2542" s="156" t="s">
        <v>361</v>
      </c>
      <c r="AU2542" s="156" t="s">
        <v>86</v>
      </c>
      <c r="AV2542" s="12" t="s">
        <v>86</v>
      </c>
      <c r="AW2542" s="12" t="s">
        <v>32</v>
      </c>
      <c r="AX2542" s="12" t="s">
        <v>76</v>
      </c>
      <c r="AY2542" s="156" t="s">
        <v>350</v>
      </c>
    </row>
    <row r="2543" spans="2:51" s="12" customFormat="1" ht="10.199999999999999">
      <c r="B2543" s="155"/>
      <c r="D2543" s="151" t="s">
        <v>361</v>
      </c>
      <c r="E2543" s="156" t="s">
        <v>1</v>
      </c>
      <c r="F2543" s="157" t="s">
        <v>3671</v>
      </c>
      <c r="H2543" s="158">
        <v>1</v>
      </c>
      <c r="I2543" s="159"/>
      <c r="L2543" s="155"/>
      <c r="M2543" s="160"/>
      <c r="T2543" s="161"/>
      <c r="AT2543" s="156" t="s">
        <v>361</v>
      </c>
      <c r="AU2543" s="156" t="s">
        <v>86</v>
      </c>
      <c r="AV2543" s="12" t="s">
        <v>86</v>
      </c>
      <c r="AW2543" s="12" t="s">
        <v>32</v>
      </c>
      <c r="AX2543" s="12" t="s">
        <v>76</v>
      </c>
      <c r="AY2543" s="156" t="s">
        <v>350</v>
      </c>
    </row>
    <row r="2544" spans="2:51" s="12" customFormat="1" ht="10.199999999999999">
      <c r="B2544" s="155"/>
      <c r="D2544" s="151" t="s">
        <v>361</v>
      </c>
      <c r="E2544" s="156" t="s">
        <v>1</v>
      </c>
      <c r="F2544" s="157" t="s">
        <v>3631</v>
      </c>
      <c r="H2544" s="158">
        <v>1</v>
      </c>
      <c r="I2544" s="159"/>
      <c r="L2544" s="155"/>
      <c r="M2544" s="160"/>
      <c r="T2544" s="161"/>
      <c r="AT2544" s="156" t="s">
        <v>361</v>
      </c>
      <c r="AU2544" s="156" t="s">
        <v>86</v>
      </c>
      <c r="AV2544" s="12" t="s">
        <v>86</v>
      </c>
      <c r="AW2544" s="12" t="s">
        <v>32</v>
      </c>
      <c r="AX2544" s="12" t="s">
        <v>76</v>
      </c>
      <c r="AY2544" s="156" t="s">
        <v>350</v>
      </c>
    </row>
    <row r="2545" spans="2:65" s="12" customFormat="1" ht="10.199999999999999">
      <c r="B2545" s="155"/>
      <c r="D2545" s="151" t="s">
        <v>361</v>
      </c>
      <c r="E2545" s="156" t="s">
        <v>1</v>
      </c>
      <c r="F2545" s="157" t="s">
        <v>3672</v>
      </c>
      <c r="H2545" s="158">
        <v>1</v>
      </c>
      <c r="I2545" s="159"/>
      <c r="L2545" s="155"/>
      <c r="M2545" s="160"/>
      <c r="T2545" s="161"/>
      <c r="AT2545" s="156" t="s">
        <v>361</v>
      </c>
      <c r="AU2545" s="156" t="s">
        <v>86</v>
      </c>
      <c r="AV2545" s="12" t="s">
        <v>86</v>
      </c>
      <c r="AW2545" s="12" t="s">
        <v>32</v>
      </c>
      <c r="AX2545" s="12" t="s">
        <v>76</v>
      </c>
      <c r="AY2545" s="156" t="s">
        <v>350</v>
      </c>
    </row>
    <row r="2546" spans="2:65" s="12" customFormat="1" ht="10.199999999999999">
      <c r="B2546" s="155"/>
      <c r="D2546" s="151" t="s">
        <v>361</v>
      </c>
      <c r="E2546" s="156" t="s">
        <v>1</v>
      </c>
      <c r="F2546" s="157" t="s">
        <v>3673</v>
      </c>
      <c r="H2546" s="158">
        <v>1</v>
      </c>
      <c r="I2546" s="159"/>
      <c r="L2546" s="155"/>
      <c r="M2546" s="160"/>
      <c r="T2546" s="161"/>
      <c r="AT2546" s="156" t="s">
        <v>361</v>
      </c>
      <c r="AU2546" s="156" t="s">
        <v>86</v>
      </c>
      <c r="AV2546" s="12" t="s">
        <v>86</v>
      </c>
      <c r="AW2546" s="12" t="s">
        <v>32</v>
      </c>
      <c r="AX2546" s="12" t="s">
        <v>76</v>
      </c>
      <c r="AY2546" s="156" t="s">
        <v>350</v>
      </c>
    </row>
    <row r="2547" spans="2:65" s="12" customFormat="1" ht="10.199999999999999">
      <c r="B2547" s="155"/>
      <c r="D2547" s="151" t="s">
        <v>361</v>
      </c>
      <c r="E2547" s="156" t="s">
        <v>1</v>
      </c>
      <c r="F2547" s="157" t="s">
        <v>3674</v>
      </c>
      <c r="H2547" s="158">
        <v>1</v>
      </c>
      <c r="I2547" s="159"/>
      <c r="L2547" s="155"/>
      <c r="M2547" s="160"/>
      <c r="T2547" s="161"/>
      <c r="AT2547" s="156" t="s">
        <v>361</v>
      </c>
      <c r="AU2547" s="156" t="s">
        <v>86</v>
      </c>
      <c r="AV2547" s="12" t="s">
        <v>86</v>
      </c>
      <c r="AW2547" s="12" t="s">
        <v>32</v>
      </c>
      <c r="AX2547" s="12" t="s">
        <v>76</v>
      </c>
      <c r="AY2547" s="156" t="s">
        <v>350</v>
      </c>
    </row>
    <row r="2548" spans="2:65" s="12" customFormat="1" ht="10.199999999999999">
      <c r="B2548" s="155"/>
      <c r="D2548" s="151" t="s">
        <v>361</v>
      </c>
      <c r="E2548" s="156" t="s">
        <v>1</v>
      </c>
      <c r="F2548" s="157" t="s">
        <v>3675</v>
      </c>
      <c r="H2548" s="158">
        <v>1</v>
      </c>
      <c r="I2548" s="159"/>
      <c r="L2548" s="155"/>
      <c r="M2548" s="160"/>
      <c r="T2548" s="161"/>
      <c r="AT2548" s="156" t="s">
        <v>361</v>
      </c>
      <c r="AU2548" s="156" t="s">
        <v>86</v>
      </c>
      <c r="AV2548" s="12" t="s">
        <v>86</v>
      </c>
      <c r="AW2548" s="12" t="s">
        <v>32</v>
      </c>
      <c r="AX2548" s="12" t="s">
        <v>76</v>
      </c>
      <c r="AY2548" s="156" t="s">
        <v>350</v>
      </c>
    </row>
    <row r="2549" spans="2:65" s="12" customFormat="1" ht="10.199999999999999">
      <c r="B2549" s="155"/>
      <c r="D2549" s="151" t="s">
        <v>361</v>
      </c>
      <c r="E2549" s="156" t="s">
        <v>1</v>
      </c>
      <c r="F2549" s="157" t="s">
        <v>3843</v>
      </c>
      <c r="H2549" s="158">
        <v>2</v>
      </c>
      <c r="I2549" s="159"/>
      <c r="L2549" s="155"/>
      <c r="M2549" s="160"/>
      <c r="T2549" s="161"/>
      <c r="AT2549" s="156" t="s">
        <v>361</v>
      </c>
      <c r="AU2549" s="156" t="s">
        <v>86</v>
      </c>
      <c r="AV2549" s="12" t="s">
        <v>86</v>
      </c>
      <c r="AW2549" s="12" t="s">
        <v>32</v>
      </c>
      <c r="AX2549" s="12" t="s">
        <v>76</v>
      </c>
      <c r="AY2549" s="156" t="s">
        <v>350</v>
      </c>
    </row>
    <row r="2550" spans="2:65" s="12" customFormat="1" ht="10.199999999999999">
      <c r="B2550" s="155"/>
      <c r="D2550" s="151" t="s">
        <v>361</v>
      </c>
      <c r="E2550" s="156" t="s">
        <v>1</v>
      </c>
      <c r="F2550" s="157" t="s">
        <v>3676</v>
      </c>
      <c r="H2550" s="158">
        <v>1</v>
      </c>
      <c r="I2550" s="159"/>
      <c r="L2550" s="155"/>
      <c r="M2550" s="160"/>
      <c r="T2550" s="161"/>
      <c r="AT2550" s="156" t="s">
        <v>361</v>
      </c>
      <c r="AU2550" s="156" t="s">
        <v>86</v>
      </c>
      <c r="AV2550" s="12" t="s">
        <v>86</v>
      </c>
      <c r="AW2550" s="12" t="s">
        <v>32</v>
      </c>
      <c r="AX2550" s="12" t="s">
        <v>76</v>
      </c>
      <c r="AY2550" s="156" t="s">
        <v>350</v>
      </c>
    </row>
    <row r="2551" spans="2:65" s="12" customFormat="1" ht="10.199999999999999">
      <c r="B2551" s="155"/>
      <c r="D2551" s="151" t="s">
        <v>361</v>
      </c>
      <c r="E2551" s="156" t="s">
        <v>1</v>
      </c>
      <c r="F2551" s="157" t="s">
        <v>3677</v>
      </c>
      <c r="H2551" s="158">
        <v>1</v>
      </c>
      <c r="I2551" s="159"/>
      <c r="L2551" s="155"/>
      <c r="M2551" s="160"/>
      <c r="T2551" s="161"/>
      <c r="AT2551" s="156" t="s">
        <v>361</v>
      </c>
      <c r="AU2551" s="156" t="s">
        <v>86</v>
      </c>
      <c r="AV2551" s="12" t="s">
        <v>86</v>
      </c>
      <c r="AW2551" s="12" t="s">
        <v>32</v>
      </c>
      <c r="AX2551" s="12" t="s">
        <v>76</v>
      </c>
      <c r="AY2551" s="156" t="s">
        <v>350</v>
      </c>
    </row>
    <row r="2552" spans="2:65" s="12" customFormat="1" ht="10.199999999999999">
      <c r="B2552" s="155"/>
      <c r="D2552" s="151" t="s">
        <v>361</v>
      </c>
      <c r="E2552" s="156" t="s">
        <v>1</v>
      </c>
      <c r="F2552" s="157" t="s">
        <v>3844</v>
      </c>
      <c r="H2552" s="158">
        <v>2</v>
      </c>
      <c r="I2552" s="159"/>
      <c r="L2552" s="155"/>
      <c r="M2552" s="160"/>
      <c r="T2552" s="161"/>
      <c r="AT2552" s="156" t="s">
        <v>361</v>
      </c>
      <c r="AU2552" s="156" t="s">
        <v>86</v>
      </c>
      <c r="AV2552" s="12" t="s">
        <v>86</v>
      </c>
      <c r="AW2552" s="12" t="s">
        <v>32</v>
      </c>
      <c r="AX2552" s="12" t="s">
        <v>76</v>
      </c>
      <c r="AY2552" s="156" t="s">
        <v>350</v>
      </c>
    </row>
    <row r="2553" spans="2:65" s="13" customFormat="1" ht="10.199999999999999">
      <c r="B2553" s="162"/>
      <c r="D2553" s="151" t="s">
        <v>361</v>
      </c>
      <c r="E2553" s="163" t="s">
        <v>1</v>
      </c>
      <c r="F2553" s="164" t="s">
        <v>364</v>
      </c>
      <c r="H2553" s="165">
        <v>94</v>
      </c>
      <c r="I2553" s="166"/>
      <c r="L2553" s="162"/>
      <c r="M2553" s="167"/>
      <c r="T2553" s="168"/>
      <c r="AT2553" s="163" t="s">
        <v>361</v>
      </c>
      <c r="AU2553" s="163" t="s">
        <v>86</v>
      </c>
      <c r="AV2553" s="13" t="s">
        <v>357</v>
      </c>
      <c r="AW2553" s="13" t="s">
        <v>32</v>
      </c>
      <c r="AX2553" s="13" t="s">
        <v>84</v>
      </c>
      <c r="AY2553" s="163" t="s">
        <v>350</v>
      </c>
    </row>
    <row r="2554" spans="2:65" s="1" customFormat="1" ht="24.15" customHeight="1">
      <c r="B2554" s="32"/>
      <c r="C2554" s="138" t="s">
        <v>3859</v>
      </c>
      <c r="D2554" s="138" t="s">
        <v>352</v>
      </c>
      <c r="E2554" s="139" t="s">
        <v>3860</v>
      </c>
      <c r="F2554" s="140" t="s">
        <v>3861</v>
      </c>
      <c r="G2554" s="141" t="s">
        <v>496</v>
      </c>
      <c r="H2554" s="142">
        <v>1</v>
      </c>
      <c r="I2554" s="143"/>
      <c r="J2554" s="144">
        <f>ROUND(I2554*H2554,2)</f>
        <v>0</v>
      </c>
      <c r="K2554" s="140" t="s">
        <v>1</v>
      </c>
      <c r="L2554" s="32"/>
      <c r="M2554" s="145" t="s">
        <v>1</v>
      </c>
      <c r="N2554" s="146" t="s">
        <v>41</v>
      </c>
      <c r="P2554" s="147">
        <f>O2554*H2554</f>
        <v>0</v>
      </c>
      <c r="Q2554" s="147">
        <v>0</v>
      </c>
      <c r="R2554" s="147">
        <f>Q2554*H2554</f>
        <v>0</v>
      </c>
      <c r="S2554" s="147">
        <v>1.1999999999999999E-3</v>
      </c>
      <c r="T2554" s="148">
        <f>S2554*H2554</f>
        <v>1.1999999999999999E-3</v>
      </c>
      <c r="AR2554" s="149" t="s">
        <v>530</v>
      </c>
      <c r="AT2554" s="149" t="s">
        <v>352</v>
      </c>
      <c r="AU2554" s="149" t="s">
        <v>86</v>
      </c>
      <c r="AY2554" s="17" t="s">
        <v>350</v>
      </c>
      <c r="BE2554" s="150">
        <f>IF(N2554="základní",J2554,0)</f>
        <v>0</v>
      </c>
      <c r="BF2554" s="150">
        <f>IF(N2554="snížená",J2554,0)</f>
        <v>0</v>
      </c>
      <c r="BG2554" s="150">
        <f>IF(N2554="zákl. přenesená",J2554,0)</f>
        <v>0</v>
      </c>
      <c r="BH2554" s="150">
        <f>IF(N2554="sníž. přenesená",J2554,0)</f>
        <v>0</v>
      </c>
      <c r="BI2554" s="150">
        <f>IF(N2554="nulová",J2554,0)</f>
        <v>0</v>
      </c>
      <c r="BJ2554" s="17" t="s">
        <v>84</v>
      </c>
      <c r="BK2554" s="150">
        <f>ROUND(I2554*H2554,2)</f>
        <v>0</v>
      </c>
      <c r="BL2554" s="17" t="s">
        <v>530</v>
      </c>
      <c r="BM2554" s="149" t="s">
        <v>3862</v>
      </c>
    </row>
    <row r="2555" spans="2:65" s="1" customFormat="1" ht="19.2">
      <c r="B2555" s="32"/>
      <c r="D2555" s="151" t="s">
        <v>359</v>
      </c>
      <c r="F2555" s="152" t="s">
        <v>3863</v>
      </c>
      <c r="I2555" s="153"/>
      <c r="L2555" s="32"/>
      <c r="M2555" s="154"/>
      <c r="T2555" s="56"/>
      <c r="AT2555" s="17" t="s">
        <v>359</v>
      </c>
      <c r="AU2555" s="17" t="s">
        <v>86</v>
      </c>
    </row>
    <row r="2556" spans="2:65" s="12" customFormat="1" ht="10.199999999999999">
      <c r="B2556" s="155"/>
      <c r="D2556" s="151" t="s">
        <v>361</v>
      </c>
      <c r="E2556" s="156" t="s">
        <v>1</v>
      </c>
      <c r="F2556" s="157" t="s">
        <v>3864</v>
      </c>
      <c r="H2556" s="158">
        <v>1</v>
      </c>
      <c r="I2556" s="159"/>
      <c r="L2556" s="155"/>
      <c r="M2556" s="160"/>
      <c r="T2556" s="161"/>
      <c r="AT2556" s="156" t="s">
        <v>361</v>
      </c>
      <c r="AU2556" s="156" t="s">
        <v>86</v>
      </c>
      <c r="AV2556" s="12" t="s">
        <v>86</v>
      </c>
      <c r="AW2556" s="12" t="s">
        <v>32</v>
      </c>
      <c r="AX2556" s="12" t="s">
        <v>84</v>
      </c>
      <c r="AY2556" s="156" t="s">
        <v>350</v>
      </c>
    </row>
    <row r="2557" spans="2:65" s="1" customFormat="1" ht="24.15" customHeight="1">
      <c r="B2557" s="32"/>
      <c r="C2557" s="138" t="s">
        <v>3865</v>
      </c>
      <c r="D2557" s="138" t="s">
        <v>352</v>
      </c>
      <c r="E2557" s="139" t="s">
        <v>3866</v>
      </c>
      <c r="F2557" s="140" t="s">
        <v>3867</v>
      </c>
      <c r="G2557" s="141" t="s">
        <v>496</v>
      </c>
      <c r="H2557" s="142">
        <v>1</v>
      </c>
      <c r="I2557" s="143"/>
      <c r="J2557" s="144">
        <f>ROUND(I2557*H2557,2)</f>
        <v>0</v>
      </c>
      <c r="K2557" s="140" t="s">
        <v>1</v>
      </c>
      <c r="L2557" s="32"/>
      <c r="M2557" s="145" t="s">
        <v>1</v>
      </c>
      <c r="N2557" s="146" t="s">
        <v>41</v>
      </c>
      <c r="P2557" s="147">
        <f>O2557*H2557</f>
        <v>0</v>
      </c>
      <c r="Q2557" s="147">
        <v>0</v>
      </c>
      <c r="R2557" s="147">
        <f>Q2557*H2557</f>
        <v>0</v>
      </c>
      <c r="S2557" s="147">
        <v>1.1999999999999999E-3</v>
      </c>
      <c r="T2557" s="148">
        <f>S2557*H2557</f>
        <v>1.1999999999999999E-3</v>
      </c>
      <c r="AR2557" s="149" t="s">
        <v>530</v>
      </c>
      <c r="AT2557" s="149" t="s">
        <v>352</v>
      </c>
      <c r="AU2557" s="149" t="s">
        <v>86</v>
      </c>
      <c r="AY2557" s="17" t="s">
        <v>350</v>
      </c>
      <c r="BE2557" s="150">
        <f>IF(N2557="základní",J2557,0)</f>
        <v>0</v>
      </c>
      <c r="BF2557" s="150">
        <f>IF(N2557="snížená",J2557,0)</f>
        <v>0</v>
      </c>
      <c r="BG2557" s="150">
        <f>IF(N2557="zákl. přenesená",J2557,0)</f>
        <v>0</v>
      </c>
      <c r="BH2557" s="150">
        <f>IF(N2557="sníž. přenesená",J2557,0)</f>
        <v>0</v>
      </c>
      <c r="BI2557" s="150">
        <f>IF(N2557="nulová",J2557,0)</f>
        <v>0</v>
      </c>
      <c r="BJ2557" s="17" t="s">
        <v>84</v>
      </c>
      <c r="BK2557" s="150">
        <f>ROUND(I2557*H2557,2)</f>
        <v>0</v>
      </c>
      <c r="BL2557" s="17" t="s">
        <v>530</v>
      </c>
      <c r="BM2557" s="149" t="s">
        <v>3868</v>
      </c>
    </row>
    <row r="2558" spans="2:65" s="1" customFormat="1" ht="19.2">
      <c r="B2558" s="32"/>
      <c r="D2558" s="151" t="s">
        <v>359</v>
      </c>
      <c r="F2558" s="152" t="s">
        <v>3863</v>
      </c>
      <c r="I2558" s="153"/>
      <c r="L2558" s="32"/>
      <c r="M2558" s="154"/>
      <c r="T2558" s="56"/>
      <c r="AT2558" s="17" t="s">
        <v>359</v>
      </c>
      <c r="AU2558" s="17" t="s">
        <v>86</v>
      </c>
    </row>
    <row r="2559" spans="2:65" s="12" customFormat="1" ht="10.199999999999999">
      <c r="B2559" s="155"/>
      <c r="D2559" s="151" t="s">
        <v>361</v>
      </c>
      <c r="E2559" s="156" t="s">
        <v>1</v>
      </c>
      <c r="F2559" s="157" t="s">
        <v>3869</v>
      </c>
      <c r="H2559" s="158">
        <v>1</v>
      </c>
      <c r="I2559" s="159"/>
      <c r="L2559" s="155"/>
      <c r="M2559" s="160"/>
      <c r="T2559" s="161"/>
      <c r="AT2559" s="156" t="s">
        <v>361</v>
      </c>
      <c r="AU2559" s="156" t="s">
        <v>86</v>
      </c>
      <c r="AV2559" s="12" t="s">
        <v>86</v>
      </c>
      <c r="AW2559" s="12" t="s">
        <v>32</v>
      </c>
      <c r="AX2559" s="12" t="s">
        <v>84</v>
      </c>
      <c r="AY2559" s="156" t="s">
        <v>350</v>
      </c>
    </row>
    <row r="2560" spans="2:65" s="1" customFormat="1" ht="24.15" customHeight="1">
      <c r="B2560" s="32"/>
      <c r="C2560" s="138" t="s">
        <v>3870</v>
      </c>
      <c r="D2560" s="138" t="s">
        <v>352</v>
      </c>
      <c r="E2560" s="139" t="s">
        <v>3871</v>
      </c>
      <c r="F2560" s="140" t="s">
        <v>3872</v>
      </c>
      <c r="G2560" s="141" t="s">
        <v>496</v>
      </c>
      <c r="H2560" s="142">
        <v>1</v>
      </c>
      <c r="I2560" s="143"/>
      <c r="J2560" s="144">
        <f>ROUND(I2560*H2560,2)</f>
        <v>0</v>
      </c>
      <c r="K2560" s="140" t="s">
        <v>1</v>
      </c>
      <c r="L2560" s="32"/>
      <c r="M2560" s="145" t="s">
        <v>1</v>
      </c>
      <c r="N2560" s="146" t="s">
        <v>41</v>
      </c>
      <c r="P2560" s="147">
        <f>O2560*H2560</f>
        <v>0</v>
      </c>
      <c r="Q2560" s="147">
        <v>0</v>
      </c>
      <c r="R2560" s="147">
        <f>Q2560*H2560</f>
        <v>0</v>
      </c>
      <c r="S2560" s="147">
        <v>1.1999999999999999E-3</v>
      </c>
      <c r="T2560" s="148">
        <f>S2560*H2560</f>
        <v>1.1999999999999999E-3</v>
      </c>
      <c r="AR2560" s="149" t="s">
        <v>530</v>
      </c>
      <c r="AT2560" s="149" t="s">
        <v>352</v>
      </c>
      <c r="AU2560" s="149" t="s">
        <v>86</v>
      </c>
      <c r="AY2560" s="17" t="s">
        <v>350</v>
      </c>
      <c r="BE2560" s="150">
        <f>IF(N2560="základní",J2560,0)</f>
        <v>0</v>
      </c>
      <c r="BF2560" s="150">
        <f>IF(N2560="snížená",J2560,0)</f>
        <v>0</v>
      </c>
      <c r="BG2560" s="150">
        <f>IF(N2560="zákl. přenesená",J2560,0)</f>
        <v>0</v>
      </c>
      <c r="BH2560" s="150">
        <f>IF(N2560="sníž. přenesená",J2560,0)</f>
        <v>0</v>
      </c>
      <c r="BI2560" s="150">
        <f>IF(N2560="nulová",J2560,0)</f>
        <v>0</v>
      </c>
      <c r="BJ2560" s="17" t="s">
        <v>84</v>
      </c>
      <c r="BK2560" s="150">
        <f>ROUND(I2560*H2560,2)</f>
        <v>0</v>
      </c>
      <c r="BL2560" s="17" t="s">
        <v>530</v>
      </c>
      <c r="BM2560" s="149" t="s">
        <v>3873</v>
      </c>
    </row>
    <row r="2561" spans="2:65" s="1" customFormat="1" ht="19.2">
      <c r="B2561" s="32"/>
      <c r="D2561" s="151" t="s">
        <v>359</v>
      </c>
      <c r="F2561" s="152" t="s">
        <v>3863</v>
      </c>
      <c r="I2561" s="153"/>
      <c r="L2561" s="32"/>
      <c r="M2561" s="154"/>
      <c r="T2561" s="56"/>
      <c r="AT2561" s="17" t="s">
        <v>359</v>
      </c>
      <c r="AU2561" s="17" t="s">
        <v>86</v>
      </c>
    </row>
    <row r="2562" spans="2:65" s="12" customFormat="1" ht="10.199999999999999">
      <c r="B2562" s="155"/>
      <c r="D2562" s="151" t="s">
        <v>361</v>
      </c>
      <c r="E2562" s="156" t="s">
        <v>1</v>
      </c>
      <c r="F2562" s="157" t="s">
        <v>3874</v>
      </c>
      <c r="H2562" s="158">
        <v>1</v>
      </c>
      <c r="I2562" s="159"/>
      <c r="L2562" s="155"/>
      <c r="M2562" s="160"/>
      <c r="T2562" s="161"/>
      <c r="AT2562" s="156" t="s">
        <v>361</v>
      </c>
      <c r="AU2562" s="156" t="s">
        <v>86</v>
      </c>
      <c r="AV2562" s="12" t="s">
        <v>86</v>
      </c>
      <c r="AW2562" s="12" t="s">
        <v>32</v>
      </c>
      <c r="AX2562" s="12" t="s">
        <v>84</v>
      </c>
      <c r="AY2562" s="156" t="s">
        <v>350</v>
      </c>
    </row>
    <row r="2563" spans="2:65" s="1" customFormat="1" ht="24.15" customHeight="1">
      <c r="B2563" s="32"/>
      <c r="C2563" s="138" t="s">
        <v>3875</v>
      </c>
      <c r="D2563" s="138" t="s">
        <v>352</v>
      </c>
      <c r="E2563" s="139" t="s">
        <v>3876</v>
      </c>
      <c r="F2563" s="140" t="s">
        <v>3877</v>
      </c>
      <c r="G2563" s="141" t="s">
        <v>496</v>
      </c>
      <c r="H2563" s="142">
        <v>1</v>
      </c>
      <c r="I2563" s="143"/>
      <c r="J2563" s="144">
        <f>ROUND(I2563*H2563,2)</f>
        <v>0</v>
      </c>
      <c r="K2563" s="140" t="s">
        <v>1</v>
      </c>
      <c r="L2563" s="32"/>
      <c r="M2563" s="145" t="s">
        <v>1</v>
      </c>
      <c r="N2563" s="146" t="s">
        <v>41</v>
      </c>
      <c r="P2563" s="147">
        <f>O2563*H2563</f>
        <v>0</v>
      </c>
      <c r="Q2563" s="147">
        <v>0</v>
      </c>
      <c r="R2563" s="147">
        <f>Q2563*H2563</f>
        <v>0</v>
      </c>
      <c r="S2563" s="147">
        <v>1.1999999999999999E-3</v>
      </c>
      <c r="T2563" s="148">
        <f>S2563*H2563</f>
        <v>1.1999999999999999E-3</v>
      </c>
      <c r="AR2563" s="149" t="s">
        <v>530</v>
      </c>
      <c r="AT2563" s="149" t="s">
        <v>352</v>
      </c>
      <c r="AU2563" s="149" t="s">
        <v>86</v>
      </c>
      <c r="AY2563" s="17" t="s">
        <v>350</v>
      </c>
      <c r="BE2563" s="150">
        <f>IF(N2563="základní",J2563,0)</f>
        <v>0</v>
      </c>
      <c r="BF2563" s="150">
        <f>IF(N2563="snížená",J2563,0)</f>
        <v>0</v>
      </c>
      <c r="BG2563" s="150">
        <f>IF(N2563="zákl. přenesená",J2563,0)</f>
        <v>0</v>
      </c>
      <c r="BH2563" s="150">
        <f>IF(N2563="sníž. přenesená",J2563,0)</f>
        <v>0</v>
      </c>
      <c r="BI2563" s="150">
        <f>IF(N2563="nulová",J2563,0)</f>
        <v>0</v>
      </c>
      <c r="BJ2563" s="17" t="s">
        <v>84</v>
      </c>
      <c r="BK2563" s="150">
        <f>ROUND(I2563*H2563,2)</f>
        <v>0</v>
      </c>
      <c r="BL2563" s="17" t="s">
        <v>530</v>
      </c>
      <c r="BM2563" s="149" t="s">
        <v>3878</v>
      </c>
    </row>
    <row r="2564" spans="2:65" s="1" customFormat="1" ht="19.2">
      <c r="B2564" s="32"/>
      <c r="D2564" s="151" t="s">
        <v>359</v>
      </c>
      <c r="F2564" s="152" t="s">
        <v>3863</v>
      </c>
      <c r="I2564" s="153"/>
      <c r="L2564" s="32"/>
      <c r="M2564" s="154"/>
      <c r="T2564" s="56"/>
      <c r="AT2564" s="17" t="s">
        <v>359</v>
      </c>
      <c r="AU2564" s="17" t="s">
        <v>86</v>
      </c>
    </row>
    <row r="2565" spans="2:65" s="12" customFormat="1" ht="10.199999999999999">
      <c r="B2565" s="155"/>
      <c r="D2565" s="151" t="s">
        <v>361</v>
      </c>
      <c r="E2565" s="156" t="s">
        <v>1</v>
      </c>
      <c r="F2565" s="157" t="s">
        <v>3879</v>
      </c>
      <c r="H2565" s="158">
        <v>1</v>
      </c>
      <c r="I2565" s="159"/>
      <c r="L2565" s="155"/>
      <c r="M2565" s="160"/>
      <c r="T2565" s="161"/>
      <c r="AT2565" s="156" t="s">
        <v>361</v>
      </c>
      <c r="AU2565" s="156" t="s">
        <v>86</v>
      </c>
      <c r="AV2565" s="12" t="s">
        <v>86</v>
      </c>
      <c r="AW2565" s="12" t="s">
        <v>32</v>
      </c>
      <c r="AX2565" s="12" t="s">
        <v>84</v>
      </c>
      <c r="AY2565" s="156" t="s">
        <v>350</v>
      </c>
    </row>
    <row r="2566" spans="2:65" s="1" customFormat="1" ht="24.15" customHeight="1">
      <c r="B2566" s="32"/>
      <c r="C2566" s="138" t="s">
        <v>3880</v>
      </c>
      <c r="D2566" s="138" t="s">
        <v>352</v>
      </c>
      <c r="E2566" s="139" t="s">
        <v>3881</v>
      </c>
      <c r="F2566" s="140" t="s">
        <v>3882</v>
      </c>
      <c r="G2566" s="141" t="s">
        <v>496</v>
      </c>
      <c r="H2566" s="142">
        <v>1</v>
      </c>
      <c r="I2566" s="143"/>
      <c r="J2566" s="144">
        <f>ROUND(I2566*H2566,2)</f>
        <v>0</v>
      </c>
      <c r="K2566" s="140" t="s">
        <v>1</v>
      </c>
      <c r="L2566" s="32"/>
      <c r="M2566" s="145" t="s">
        <v>1</v>
      </c>
      <c r="N2566" s="146" t="s">
        <v>41</v>
      </c>
      <c r="P2566" s="147">
        <f>O2566*H2566</f>
        <v>0</v>
      </c>
      <c r="Q2566" s="147">
        <v>0</v>
      </c>
      <c r="R2566" s="147">
        <f>Q2566*H2566</f>
        <v>0</v>
      </c>
      <c r="S2566" s="147">
        <v>1.1999999999999999E-3</v>
      </c>
      <c r="T2566" s="148">
        <f>S2566*H2566</f>
        <v>1.1999999999999999E-3</v>
      </c>
      <c r="AR2566" s="149" t="s">
        <v>530</v>
      </c>
      <c r="AT2566" s="149" t="s">
        <v>352</v>
      </c>
      <c r="AU2566" s="149" t="s">
        <v>86</v>
      </c>
      <c r="AY2566" s="17" t="s">
        <v>350</v>
      </c>
      <c r="BE2566" s="150">
        <f>IF(N2566="základní",J2566,0)</f>
        <v>0</v>
      </c>
      <c r="BF2566" s="150">
        <f>IF(N2566="snížená",J2566,0)</f>
        <v>0</v>
      </c>
      <c r="BG2566" s="150">
        <f>IF(N2566="zákl. přenesená",J2566,0)</f>
        <v>0</v>
      </c>
      <c r="BH2566" s="150">
        <f>IF(N2566="sníž. přenesená",J2566,0)</f>
        <v>0</v>
      </c>
      <c r="BI2566" s="150">
        <f>IF(N2566="nulová",J2566,0)</f>
        <v>0</v>
      </c>
      <c r="BJ2566" s="17" t="s">
        <v>84</v>
      </c>
      <c r="BK2566" s="150">
        <f>ROUND(I2566*H2566,2)</f>
        <v>0</v>
      </c>
      <c r="BL2566" s="17" t="s">
        <v>530</v>
      </c>
      <c r="BM2566" s="149" t="s">
        <v>3883</v>
      </c>
    </row>
    <row r="2567" spans="2:65" s="1" customFormat="1" ht="19.2">
      <c r="B2567" s="32"/>
      <c r="D2567" s="151" t="s">
        <v>359</v>
      </c>
      <c r="F2567" s="152" t="s">
        <v>3863</v>
      </c>
      <c r="I2567" s="153"/>
      <c r="L2567" s="32"/>
      <c r="M2567" s="154"/>
      <c r="T2567" s="56"/>
      <c r="AT2567" s="17" t="s">
        <v>359</v>
      </c>
      <c r="AU2567" s="17" t="s">
        <v>86</v>
      </c>
    </row>
    <row r="2568" spans="2:65" s="12" customFormat="1" ht="10.199999999999999">
      <c r="B2568" s="155"/>
      <c r="D2568" s="151" t="s">
        <v>361</v>
      </c>
      <c r="E2568" s="156" t="s">
        <v>1</v>
      </c>
      <c r="F2568" s="157" t="s">
        <v>3884</v>
      </c>
      <c r="H2568" s="158">
        <v>1</v>
      </c>
      <c r="I2568" s="159"/>
      <c r="L2568" s="155"/>
      <c r="M2568" s="160"/>
      <c r="T2568" s="161"/>
      <c r="AT2568" s="156" t="s">
        <v>361</v>
      </c>
      <c r="AU2568" s="156" t="s">
        <v>86</v>
      </c>
      <c r="AV2568" s="12" t="s">
        <v>86</v>
      </c>
      <c r="AW2568" s="12" t="s">
        <v>32</v>
      </c>
      <c r="AX2568" s="12" t="s">
        <v>84</v>
      </c>
      <c r="AY2568" s="156" t="s">
        <v>350</v>
      </c>
    </row>
    <row r="2569" spans="2:65" s="1" customFormat="1" ht="24.15" customHeight="1">
      <c r="B2569" s="32"/>
      <c r="C2569" s="138" t="s">
        <v>3885</v>
      </c>
      <c r="D2569" s="138" t="s">
        <v>352</v>
      </c>
      <c r="E2569" s="139" t="s">
        <v>3886</v>
      </c>
      <c r="F2569" s="140" t="s">
        <v>3887</v>
      </c>
      <c r="G2569" s="141" t="s">
        <v>496</v>
      </c>
      <c r="H2569" s="142">
        <v>1</v>
      </c>
      <c r="I2569" s="143"/>
      <c r="J2569" s="144">
        <f>ROUND(I2569*H2569,2)</f>
        <v>0</v>
      </c>
      <c r="K2569" s="140" t="s">
        <v>1</v>
      </c>
      <c r="L2569" s="32"/>
      <c r="M2569" s="145" t="s">
        <v>1</v>
      </c>
      <c r="N2569" s="146" t="s">
        <v>41</v>
      </c>
      <c r="P2569" s="147">
        <f>O2569*H2569</f>
        <v>0</v>
      </c>
      <c r="Q2569" s="147">
        <v>0</v>
      </c>
      <c r="R2569" s="147">
        <f>Q2569*H2569</f>
        <v>0</v>
      </c>
      <c r="S2569" s="147">
        <v>1.1999999999999999E-3</v>
      </c>
      <c r="T2569" s="148">
        <f>S2569*H2569</f>
        <v>1.1999999999999999E-3</v>
      </c>
      <c r="AR2569" s="149" t="s">
        <v>530</v>
      </c>
      <c r="AT2569" s="149" t="s">
        <v>352</v>
      </c>
      <c r="AU2569" s="149" t="s">
        <v>86</v>
      </c>
      <c r="AY2569" s="17" t="s">
        <v>350</v>
      </c>
      <c r="BE2569" s="150">
        <f>IF(N2569="základní",J2569,0)</f>
        <v>0</v>
      </c>
      <c r="BF2569" s="150">
        <f>IF(N2569="snížená",J2569,0)</f>
        <v>0</v>
      </c>
      <c r="BG2569" s="150">
        <f>IF(N2569="zákl. přenesená",J2569,0)</f>
        <v>0</v>
      </c>
      <c r="BH2569" s="150">
        <f>IF(N2569="sníž. přenesená",J2569,0)</f>
        <v>0</v>
      </c>
      <c r="BI2569" s="150">
        <f>IF(N2569="nulová",J2569,0)</f>
        <v>0</v>
      </c>
      <c r="BJ2569" s="17" t="s">
        <v>84</v>
      </c>
      <c r="BK2569" s="150">
        <f>ROUND(I2569*H2569,2)</f>
        <v>0</v>
      </c>
      <c r="BL2569" s="17" t="s">
        <v>530</v>
      </c>
      <c r="BM2569" s="149" t="s">
        <v>3888</v>
      </c>
    </row>
    <row r="2570" spans="2:65" s="1" customFormat="1" ht="19.2">
      <c r="B2570" s="32"/>
      <c r="D2570" s="151" t="s">
        <v>359</v>
      </c>
      <c r="F2570" s="152" t="s">
        <v>3863</v>
      </c>
      <c r="I2570" s="153"/>
      <c r="L2570" s="32"/>
      <c r="M2570" s="154"/>
      <c r="T2570" s="56"/>
      <c r="AT2570" s="17" t="s">
        <v>359</v>
      </c>
      <c r="AU2570" s="17" t="s">
        <v>86</v>
      </c>
    </row>
    <row r="2571" spans="2:65" s="12" customFormat="1" ht="10.199999999999999">
      <c r="B2571" s="155"/>
      <c r="D2571" s="151" t="s">
        <v>361</v>
      </c>
      <c r="E2571" s="156" t="s">
        <v>1</v>
      </c>
      <c r="F2571" s="157" t="s">
        <v>3889</v>
      </c>
      <c r="H2571" s="158">
        <v>1</v>
      </c>
      <c r="I2571" s="159"/>
      <c r="L2571" s="155"/>
      <c r="M2571" s="160"/>
      <c r="T2571" s="161"/>
      <c r="AT2571" s="156" t="s">
        <v>361</v>
      </c>
      <c r="AU2571" s="156" t="s">
        <v>86</v>
      </c>
      <c r="AV2571" s="12" t="s">
        <v>86</v>
      </c>
      <c r="AW2571" s="12" t="s">
        <v>32</v>
      </c>
      <c r="AX2571" s="12" t="s">
        <v>84</v>
      </c>
      <c r="AY2571" s="156" t="s">
        <v>350</v>
      </c>
    </row>
    <row r="2572" spans="2:65" s="1" customFormat="1" ht="24.15" customHeight="1">
      <c r="B2572" s="32"/>
      <c r="C2572" s="138" t="s">
        <v>3890</v>
      </c>
      <c r="D2572" s="138" t="s">
        <v>352</v>
      </c>
      <c r="E2572" s="139" t="s">
        <v>3891</v>
      </c>
      <c r="F2572" s="140" t="s">
        <v>3892</v>
      </c>
      <c r="G2572" s="141" t="s">
        <v>496</v>
      </c>
      <c r="H2572" s="142">
        <v>1</v>
      </c>
      <c r="I2572" s="143"/>
      <c r="J2572" s="144">
        <f>ROUND(I2572*H2572,2)</f>
        <v>0</v>
      </c>
      <c r="K2572" s="140" t="s">
        <v>1</v>
      </c>
      <c r="L2572" s="32"/>
      <c r="M2572" s="145" t="s">
        <v>1</v>
      </c>
      <c r="N2572" s="146" t="s">
        <v>41</v>
      </c>
      <c r="P2572" s="147">
        <f>O2572*H2572</f>
        <v>0</v>
      </c>
      <c r="Q2572" s="147">
        <v>0</v>
      </c>
      <c r="R2572" s="147">
        <f>Q2572*H2572</f>
        <v>0</v>
      </c>
      <c r="S2572" s="147">
        <v>1.1999999999999999E-3</v>
      </c>
      <c r="T2572" s="148">
        <f>S2572*H2572</f>
        <v>1.1999999999999999E-3</v>
      </c>
      <c r="AR2572" s="149" t="s">
        <v>530</v>
      </c>
      <c r="AT2572" s="149" t="s">
        <v>352</v>
      </c>
      <c r="AU2572" s="149" t="s">
        <v>86</v>
      </c>
      <c r="AY2572" s="17" t="s">
        <v>350</v>
      </c>
      <c r="BE2572" s="150">
        <f>IF(N2572="základní",J2572,0)</f>
        <v>0</v>
      </c>
      <c r="BF2572" s="150">
        <f>IF(N2572="snížená",J2572,0)</f>
        <v>0</v>
      </c>
      <c r="BG2572" s="150">
        <f>IF(N2572="zákl. přenesená",J2572,0)</f>
        <v>0</v>
      </c>
      <c r="BH2572" s="150">
        <f>IF(N2572="sníž. přenesená",J2572,0)</f>
        <v>0</v>
      </c>
      <c r="BI2572" s="150">
        <f>IF(N2572="nulová",J2572,0)</f>
        <v>0</v>
      </c>
      <c r="BJ2572" s="17" t="s">
        <v>84</v>
      </c>
      <c r="BK2572" s="150">
        <f>ROUND(I2572*H2572,2)</f>
        <v>0</v>
      </c>
      <c r="BL2572" s="17" t="s">
        <v>530</v>
      </c>
      <c r="BM2572" s="149" t="s">
        <v>3893</v>
      </c>
    </row>
    <row r="2573" spans="2:65" s="1" customFormat="1" ht="19.2">
      <c r="B2573" s="32"/>
      <c r="D2573" s="151" t="s">
        <v>359</v>
      </c>
      <c r="F2573" s="152" t="s">
        <v>3863</v>
      </c>
      <c r="I2573" s="153"/>
      <c r="L2573" s="32"/>
      <c r="M2573" s="154"/>
      <c r="T2573" s="56"/>
      <c r="AT2573" s="17" t="s">
        <v>359</v>
      </c>
      <c r="AU2573" s="17" t="s">
        <v>86</v>
      </c>
    </row>
    <row r="2574" spans="2:65" s="12" customFormat="1" ht="10.199999999999999">
      <c r="B2574" s="155"/>
      <c r="D2574" s="151" t="s">
        <v>361</v>
      </c>
      <c r="E2574" s="156" t="s">
        <v>1</v>
      </c>
      <c r="F2574" s="157" t="s">
        <v>3894</v>
      </c>
      <c r="H2574" s="158">
        <v>1</v>
      </c>
      <c r="I2574" s="159"/>
      <c r="L2574" s="155"/>
      <c r="M2574" s="160"/>
      <c r="T2574" s="161"/>
      <c r="AT2574" s="156" t="s">
        <v>361</v>
      </c>
      <c r="AU2574" s="156" t="s">
        <v>86</v>
      </c>
      <c r="AV2574" s="12" t="s">
        <v>86</v>
      </c>
      <c r="AW2574" s="12" t="s">
        <v>32</v>
      </c>
      <c r="AX2574" s="12" t="s">
        <v>84</v>
      </c>
      <c r="AY2574" s="156" t="s">
        <v>350</v>
      </c>
    </row>
    <row r="2575" spans="2:65" s="1" customFormat="1" ht="24.15" customHeight="1">
      <c r="B2575" s="32"/>
      <c r="C2575" s="138" t="s">
        <v>3895</v>
      </c>
      <c r="D2575" s="138" t="s">
        <v>352</v>
      </c>
      <c r="E2575" s="139" t="s">
        <v>3896</v>
      </c>
      <c r="F2575" s="140" t="s">
        <v>3897</v>
      </c>
      <c r="G2575" s="141" t="s">
        <v>496</v>
      </c>
      <c r="H2575" s="142">
        <v>1</v>
      </c>
      <c r="I2575" s="143"/>
      <c r="J2575" s="144">
        <f>ROUND(I2575*H2575,2)</f>
        <v>0</v>
      </c>
      <c r="K2575" s="140" t="s">
        <v>1</v>
      </c>
      <c r="L2575" s="32"/>
      <c r="M2575" s="145" t="s">
        <v>1</v>
      </c>
      <c r="N2575" s="146" t="s">
        <v>41</v>
      </c>
      <c r="P2575" s="147">
        <f>O2575*H2575</f>
        <v>0</v>
      </c>
      <c r="Q2575" s="147">
        <v>0</v>
      </c>
      <c r="R2575" s="147">
        <f>Q2575*H2575</f>
        <v>0</v>
      </c>
      <c r="S2575" s="147">
        <v>1.1999999999999999E-3</v>
      </c>
      <c r="T2575" s="148">
        <f>S2575*H2575</f>
        <v>1.1999999999999999E-3</v>
      </c>
      <c r="AR2575" s="149" t="s">
        <v>530</v>
      </c>
      <c r="AT2575" s="149" t="s">
        <v>352</v>
      </c>
      <c r="AU2575" s="149" t="s">
        <v>86</v>
      </c>
      <c r="AY2575" s="17" t="s">
        <v>350</v>
      </c>
      <c r="BE2575" s="150">
        <f>IF(N2575="základní",J2575,0)</f>
        <v>0</v>
      </c>
      <c r="BF2575" s="150">
        <f>IF(N2575="snížená",J2575,0)</f>
        <v>0</v>
      </c>
      <c r="BG2575" s="150">
        <f>IF(N2575="zákl. přenesená",J2575,0)</f>
        <v>0</v>
      </c>
      <c r="BH2575" s="150">
        <f>IF(N2575="sníž. přenesená",J2575,0)</f>
        <v>0</v>
      </c>
      <c r="BI2575" s="150">
        <f>IF(N2575="nulová",J2575,0)</f>
        <v>0</v>
      </c>
      <c r="BJ2575" s="17" t="s">
        <v>84</v>
      </c>
      <c r="BK2575" s="150">
        <f>ROUND(I2575*H2575,2)</f>
        <v>0</v>
      </c>
      <c r="BL2575" s="17" t="s">
        <v>530</v>
      </c>
      <c r="BM2575" s="149" t="s">
        <v>3898</v>
      </c>
    </row>
    <row r="2576" spans="2:65" s="1" customFormat="1" ht="19.2">
      <c r="B2576" s="32"/>
      <c r="D2576" s="151" t="s">
        <v>359</v>
      </c>
      <c r="F2576" s="152" t="s">
        <v>3863</v>
      </c>
      <c r="I2576" s="153"/>
      <c r="L2576" s="32"/>
      <c r="M2576" s="154"/>
      <c r="T2576" s="56"/>
      <c r="AT2576" s="17" t="s">
        <v>359</v>
      </c>
      <c r="AU2576" s="17" t="s">
        <v>86</v>
      </c>
    </row>
    <row r="2577" spans="2:65" s="12" customFormat="1" ht="10.199999999999999">
      <c r="B2577" s="155"/>
      <c r="D2577" s="151" t="s">
        <v>361</v>
      </c>
      <c r="E2577" s="156" t="s">
        <v>1</v>
      </c>
      <c r="F2577" s="157" t="s">
        <v>3899</v>
      </c>
      <c r="H2577" s="158">
        <v>1</v>
      </c>
      <c r="I2577" s="159"/>
      <c r="L2577" s="155"/>
      <c r="M2577" s="160"/>
      <c r="T2577" s="161"/>
      <c r="AT2577" s="156" t="s">
        <v>361</v>
      </c>
      <c r="AU2577" s="156" t="s">
        <v>86</v>
      </c>
      <c r="AV2577" s="12" t="s">
        <v>86</v>
      </c>
      <c r="AW2577" s="12" t="s">
        <v>32</v>
      </c>
      <c r="AX2577" s="12" t="s">
        <v>84</v>
      </c>
      <c r="AY2577" s="156" t="s">
        <v>350</v>
      </c>
    </row>
    <row r="2578" spans="2:65" s="1" customFormat="1" ht="21.75" customHeight="1">
      <c r="B2578" s="32"/>
      <c r="C2578" s="138" t="s">
        <v>3900</v>
      </c>
      <c r="D2578" s="138" t="s">
        <v>352</v>
      </c>
      <c r="E2578" s="139" t="s">
        <v>3901</v>
      </c>
      <c r="F2578" s="140" t="s">
        <v>3902</v>
      </c>
      <c r="G2578" s="141" t="s">
        <v>496</v>
      </c>
      <c r="H2578" s="142">
        <v>12</v>
      </c>
      <c r="I2578" s="143"/>
      <c r="J2578" s="144">
        <f>ROUND(I2578*H2578,2)</f>
        <v>0</v>
      </c>
      <c r="K2578" s="140" t="s">
        <v>356</v>
      </c>
      <c r="L2578" s="32"/>
      <c r="M2578" s="145" t="s">
        <v>1</v>
      </c>
      <c r="N2578" s="146" t="s">
        <v>41</v>
      </c>
      <c r="P2578" s="147">
        <f>O2578*H2578</f>
        <v>0</v>
      </c>
      <c r="Q2578" s="147">
        <v>2.7E-4</v>
      </c>
      <c r="R2578" s="147">
        <f>Q2578*H2578</f>
        <v>3.2399999999999998E-3</v>
      </c>
      <c r="S2578" s="147">
        <v>0</v>
      </c>
      <c r="T2578" s="148">
        <f>S2578*H2578</f>
        <v>0</v>
      </c>
      <c r="AR2578" s="149" t="s">
        <v>530</v>
      </c>
      <c r="AT2578" s="149" t="s">
        <v>352</v>
      </c>
      <c r="AU2578" s="149" t="s">
        <v>86</v>
      </c>
      <c r="AY2578" s="17" t="s">
        <v>350</v>
      </c>
      <c r="BE2578" s="150">
        <f>IF(N2578="základní",J2578,0)</f>
        <v>0</v>
      </c>
      <c r="BF2578" s="150">
        <f>IF(N2578="snížená",J2578,0)</f>
        <v>0</v>
      </c>
      <c r="BG2578" s="150">
        <f>IF(N2578="zákl. přenesená",J2578,0)</f>
        <v>0</v>
      </c>
      <c r="BH2578" s="150">
        <f>IF(N2578="sníž. přenesená",J2578,0)</f>
        <v>0</v>
      </c>
      <c r="BI2578" s="150">
        <f>IF(N2578="nulová",J2578,0)</f>
        <v>0</v>
      </c>
      <c r="BJ2578" s="17" t="s">
        <v>84</v>
      </c>
      <c r="BK2578" s="150">
        <f>ROUND(I2578*H2578,2)</f>
        <v>0</v>
      </c>
      <c r="BL2578" s="17" t="s">
        <v>530</v>
      </c>
      <c r="BM2578" s="149" t="s">
        <v>3903</v>
      </c>
    </row>
    <row r="2579" spans="2:65" s="1" customFormat="1" ht="38.4">
      <c r="B2579" s="32"/>
      <c r="D2579" s="151" t="s">
        <v>359</v>
      </c>
      <c r="F2579" s="152" t="s">
        <v>3904</v>
      </c>
      <c r="I2579" s="153"/>
      <c r="L2579" s="32"/>
      <c r="M2579" s="154"/>
      <c r="T2579" s="56"/>
      <c r="AT2579" s="17" t="s">
        <v>359</v>
      </c>
      <c r="AU2579" s="17" t="s">
        <v>86</v>
      </c>
    </row>
    <row r="2580" spans="2:65" s="12" customFormat="1" ht="10.199999999999999">
      <c r="B2580" s="155"/>
      <c r="D2580" s="151" t="s">
        <v>361</v>
      </c>
      <c r="E2580" s="156" t="s">
        <v>1</v>
      </c>
      <c r="F2580" s="157" t="s">
        <v>3905</v>
      </c>
      <c r="H2580" s="158">
        <v>12</v>
      </c>
      <c r="I2580" s="159"/>
      <c r="L2580" s="155"/>
      <c r="M2580" s="160"/>
      <c r="T2580" s="161"/>
      <c r="AT2580" s="156" t="s">
        <v>361</v>
      </c>
      <c r="AU2580" s="156" t="s">
        <v>86</v>
      </c>
      <c r="AV2580" s="12" t="s">
        <v>86</v>
      </c>
      <c r="AW2580" s="12" t="s">
        <v>32</v>
      </c>
      <c r="AX2580" s="12" t="s">
        <v>84</v>
      </c>
      <c r="AY2580" s="156" t="s">
        <v>350</v>
      </c>
    </row>
    <row r="2581" spans="2:65" s="1" customFormat="1" ht="33" customHeight="1">
      <c r="B2581" s="32"/>
      <c r="C2581" s="187" t="s">
        <v>3906</v>
      </c>
      <c r="D2581" s="187" t="s">
        <v>1347</v>
      </c>
      <c r="E2581" s="188" t="s">
        <v>3907</v>
      </c>
      <c r="F2581" s="189" t="s">
        <v>3908</v>
      </c>
      <c r="G2581" s="190" t="s">
        <v>496</v>
      </c>
      <c r="H2581" s="191">
        <v>12</v>
      </c>
      <c r="I2581" s="192"/>
      <c r="J2581" s="193">
        <f>ROUND(I2581*H2581,2)</f>
        <v>0</v>
      </c>
      <c r="K2581" s="189" t="s">
        <v>1</v>
      </c>
      <c r="L2581" s="194"/>
      <c r="M2581" s="195" t="s">
        <v>1</v>
      </c>
      <c r="N2581" s="196" t="s">
        <v>41</v>
      </c>
      <c r="P2581" s="147">
        <f>O2581*H2581</f>
        <v>0</v>
      </c>
      <c r="Q2581" s="147">
        <v>0</v>
      </c>
      <c r="R2581" s="147">
        <f>Q2581*H2581</f>
        <v>0</v>
      </c>
      <c r="S2581" s="147">
        <v>0</v>
      </c>
      <c r="T2581" s="148">
        <f>S2581*H2581</f>
        <v>0</v>
      </c>
      <c r="AR2581" s="149" t="s">
        <v>695</v>
      </c>
      <c r="AT2581" s="149" t="s">
        <v>1347</v>
      </c>
      <c r="AU2581" s="149" t="s">
        <v>86</v>
      </c>
      <c r="AY2581" s="17" t="s">
        <v>350</v>
      </c>
      <c r="BE2581" s="150">
        <f>IF(N2581="základní",J2581,0)</f>
        <v>0</v>
      </c>
      <c r="BF2581" s="150">
        <f>IF(N2581="snížená",J2581,0)</f>
        <v>0</v>
      </c>
      <c r="BG2581" s="150">
        <f>IF(N2581="zákl. přenesená",J2581,0)</f>
        <v>0</v>
      </c>
      <c r="BH2581" s="150">
        <f>IF(N2581="sníž. přenesená",J2581,0)</f>
        <v>0</v>
      </c>
      <c r="BI2581" s="150">
        <f>IF(N2581="nulová",J2581,0)</f>
        <v>0</v>
      </c>
      <c r="BJ2581" s="17" t="s">
        <v>84</v>
      </c>
      <c r="BK2581" s="150">
        <f>ROUND(I2581*H2581,2)</f>
        <v>0</v>
      </c>
      <c r="BL2581" s="17" t="s">
        <v>530</v>
      </c>
      <c r="BM2581" s="149" t="s">
        <v>3909</v>
      </c>
    </row>
    <row r="2582" spans="2:65" s="1" customFormat="1" ht="19.2">
      <c r="B2582" s="32"/>
      <c r="D2582" s="151" t="s">
        <v>359</v>
      </c>
      <c r="F2582" s="152" t="s">
        <v>3910</v>
      </c>
      <c r="I2582" s="153"/>
      <c r="L2582" s="32"/>
      <c r="M2582" s="154"/>
      <c r="T2582" s="56"/>
      <c r="AT2582" s="17" t="s">
        <v>359</v>
      </c>
      <c r="AU2582" s="17" t="s">
        <v>86</v>
      </c>
    </row>
    <row r="2583" spans="2:65" s="12" customFormat="1" ht="10.199999999999999">
      <c r="B2583" s="155"/>
      <c r="D2583" s="151" t="s">
        <v>361</v>
      </c>
      <c r="E2583" s="156" t="s">
        <v>1</v>
      </c>
      <c r="F2583" s="157" t="s">
        <v>3905</v>
      </c>
      <c r="H2583" s="158">
        <v>12</v>
      </c>
      <c r="I2583" s="159"/>
      <c r="L2583" s="155"/>
      <c r="M2583" s="160"/>
      <c r="T2583" s="161"/>
      <c r="AT2583" s="156" t="s">
        <v>361</v>
      </c>
      <c r="AU2583" s="156" t="s">
        <v>86</v>
      </c>
      <c r="AV2583" s="12" t="s">
        <v>86</v>
      </c>
      <c r="AW2583" s="12" t="s">
        <v>32</v>
      </c>
      <c r="AX2583" s="12" t="s">
        <v>84</v>
      </c>
      <c r="AY2583" s="156" t="s">
        <v>350</v>
      </c>
    </row>
    <row r="2584" spans="2:65" s="1" customFormat="1" ht="37.799999999999997" customHeight="1">
      <c r="B2584" s="32"/>
      <c r="C2584" s="138" t="s">
        <v>3911</v>
      </c>
      <c r="D2584" s="138" t="s">
        <v>352</v>
      </c>
      <c r="E2584" s="139" t="s">
        <v>3912</v>
      </c>
      <c r="F2584" s="140" t="s">
        <v>3913</v>
      </c>
      <c r="G2584" s="141" t="s">
        <v>496</v>
      </c>
      <c r="H2584" s="142">
        <v>1</v>
      </c>
      <c r="I2584" s="143"/>
      <c r="J2584" s="144">
        <f>ROUND(I2584*H2584,2)</f>
        <v>0</v>
      </c>
      <c r="K2584" s="140" t="s">
        <v>1</v>
      </c>
      <c r="L2584" s="32"/>
      <c r="M2584" s="145" t="s">
        <v>1</v>
      </c>
      <c r="N2584" s="146" t="s">
        <v>41</v>
      </c>
      <c r="P2584" s="147">
        <f>O2584*H2584</f>
        <v>0</v>
      </c>
      <c r="Q2584" s="147">
        <v>2.7E-4</v>
      </c>
      <c r="R2584" s="147">
        <f>Q2584*H2584</f>
        <v>2.7E-4</v>
      </c>
      <c r="S2584" s="147">
        <v>0</v>
      </c>
      <c r="T2584" s="148">
        <f>S2584*H2584</f>
        <v>0</v>
      </c>
      <c r="AR2584" s="149" t="s">
        <v>530</v>
      </c>
      <c r="AT2584" s="149" t="s">
        <v>352</v>
      </c>
      <c r="AU2584" s="149" t="s">
        <v>86</v>
      </c>
      <c r="AY2584" s="17" t="s">
        <v>350</v>
      </c>
      <c r="BE2584" s="150">
        <f>IF(N2584="základní",J2584,0)</f>
        <v>0</v>
      </c>
      <c r="BF2584" s="150">
        <f>IF(N2584="snížená",J2584,0)</f>
        <v>0</v>
      </c>
      <c r="BG2584" s="150">
        <f>IF(N2584="zákl. přenesená",J2584,0)</f>
        <v>0</v>
      </c>
      <c r="BH2584" s="150">
        <f>IF(N2584="sníž. přenesená",J2584,0)</f>
        <v>0</v>
      </c>
      <c r="BI2584" s="150">
        <f>IF(N2584="nulová",J2584,0)</f>
        <v>0</v>
      </c>
      <c r="BJ2584" s="17" t="s">
        <v>84</v>
      </c>
      <c r="BK2584" s="150">
        <f>ROUND(I2584*H2584,2)</f>
        <v>0</v>
      </c>
      <c r="BL2584" s="17" t="s">
        <v>530</v>
      </c>
      <c r="BM2584" s="149" t="s">
        <v>3914</v>
      </c>
    </row>
    <row r="2585" spans="2:65" s="1" customFormat="1" ht="38.4">
      <c r="B2585" s="32"/>
      <c r="D2585" s="151" t="s">
        <v>359</v>
      </c>
      <c r="F2585" s="152" t="s">
        <v>3904</v>
      </c>
      <c r="I2585" s="153"/>
      <c r="L2585" s="32"/>
      <c r="M2585" s="154"/>
      <c r="T2585" s="56"/>
      <c r="AT2585" s="17" t="s">
        <v>359</v>
      </c>
      <c r="AU2585" s="17" t="s">
        <v>86</v>
      </c>
    </row>
    <row r="2586" spans="2:65" s="1" customFormat="1" ht="24.15" customHeight="1">
      <c r="B2586" s="32"/>
      <c r="C2586" s="138" t="s">
        <v>3915</v>
      </c>
      <c r="D2586" s="138" t="s">
        <v>352</v>
      </c>
      <c r="E2586" s="139" t="s">
        <v>3916</v>
      </c>
      <c r="F2586" s="140" t="s">
        <v>3917</v>
      </c>
      <c r="G2586" s="141" t="s">
        <v>496</v>
      </c>
      <c r="H2586" s="142">
        <v>50</v>
      </c>
      <c r="I2586" s="143"/>
      <c r="J2586" s="144">
        <f>ROUND(I2586*H2586,2)</f>
        <v>0</v>
      </c>
      <c r="K2586" s="140" t="s">
        <v>356</v>
      </c>
      <c r="L2586" s="32"/>
      <c r="M2586" s="145" t="s">
        <v>1</v>
      </c>
      <c r="N2586" s="146" t="s">
        <v>41</v>
      </c>
      <c r="P2586" s="147">
        <f>O2586*H2586</f>
        <v>0</v>
      </c>
      <c r="Q2586" s="147">
        <v>4.6999999999999999E-4</v>
      </c>
      <c r="R2586" s="147">
        <f>Q2586*H2586</f>
        <v>2.35E-2</v>
      </c>
      <c r="S2586" s="147">
        <v>0</v>
      </c>
      <c r="T2586" s="148">
        <f>S2586*H2586</f>
        <v>0</v>
      </c>
      <c r="AR2586" s="149" t="s">
        <v>530</v>
      </c>
      <c r="AT2586" s="149" t="s">
        <v>352</v>
      </c>
      <c r="AU2586" s="149" t="s">
        <v>86</v>
      </c>
      <c r="AY2586" s="17" t="s">
        <v>350</v>
      </c>
      <c r="BE2586" s="150">
        <f>IF(N2586="základní",J2586,0)</f>
        <v>0</v>
      </c>
      <c r="BF2586" s="150">
        <f>IF(N2586="snížená",J2586,0)</f>
        <v>0</v>
      </c>
      <c r="BG2586" s="150">
        <f>IF(N2586="zákl. přenesená",J2586,0)</f>
        <v>0</v>
      </c>
      <c r="BH2586" s="150">
        <f>IF(N2586="sníž. přenesená",J2586,0)</f>
        <v>0</v>
      </c>
      <c r="BI2586" s="150">
        <f>IF(N2586="nulová",J2586,0)</f>
        <v>0</v>
      </c>
      <c r="BJ2586" s="17" t="s">
        <v>84</v>
      </c>
      <c r="BK2586" s="150">
        <f>ROUND(I2586*H2586,2)</f>
        <v>0</v>
      </c>
      <c r="BL2586" s="17" t="s">
        <v>530</v>
      </c>
      <c r="BM2586" s="149" t="s">
        <v>3918</v>
      </c>
    </row>
    <row r="2587" spans="2:65" s="1" customFormat="1" ht="28.8">
      <c r="B2587" s="32"/>
      <c r="D2587" s="151" t="s">
        <v>359</v>
      </c>
      <c r="F2587" s="152" t="s">
        <v>3919</v>
      </c>
      <c r="I2587" s="153"/>
      <c r="L2587" s="32"/>
      <c r="M2587" s="154"/>
      <c r="T2587" s="56"/>
      <c r="AT2587" s="17" t="s">
        <v>359</v>
      </c>
      <c r="AU2587" s="17" t="s">
        <v>86</v>
      </c>
    </row>
    <row r="2588" spans="2:65" s="12" customFormat="1" ht="10.199999999999999">
      <c r="B2588" s="155"/>
      <c r="D2588" s="151" t="s">
        <v>361</v>
      </c>
      <c r="E2588" s="156" t="s">
        <v>1</v>
      </c>
      <c r="F2588" s="157" t="s">
        <v>3732</v>
      </c>
      <c r="H2588" s="158">
        <v>2</v>
      </c>
      <c r="I2588" s="159"/>
      <c r="L2588" s="155"/>
      <c r="M2588" s="160"/>
      <c r="T2588" s="161"/>
      <c r="AT2588" s="156" t="s">
        <v>361</v>
      </c>
      <c r="AU2588" s="156" t="s">
        <v>86</v>
      </c>
      <c r="AV2588" s="12" t="s">
        <v>86</v>
      </c>
      <c r="AW2588" s="12" t="s">
        <v>32</v>
      </c>
      <c r="AX2588" s="12" t="s">
        <v>76</v>
      </c>
      <c r="AY2588" s="156" t="s">
        <v>350</v>
      </c>
    </row>
    <row r="2589" spans="2:65" s="12" customFormat="1" ht="10.199999999999999">
      <c r="B2589" s="155"/>
      <c r="D2589" s="151" t="s">
        <v>361</v>
      </c>
      <c r="E2589" s="156" t="s">
        <v>1</v>
      </c>
      <c r="F2589" s="157" t="s">
        <v>3624</v>
      </c>
      <c r="H2589" s="158">
        <v>5</v>
      </c>
      <c r="I2589" s="159"/>
      <c r="L2589" s="155"/>
      <c r="M2589" s="160"/>
      <c r="T2589" s="161"/>
      <c r="AT2589" s="156" t="s">
        <v>361</v>
      </c>
      <c r="AU2589" s="156" t="s">
        <v>86</v>
      </c>
      <c r="AV2589" s="12" t="s">
        <v>86</v>
      </c>
      <c r="AW2589" s="12" t="s">
        <v>32</v>
      </c>
      <c r="AX2589" s="12" t="s">
        <v>76</v>
      </c>
      <c r="AY2589" s="156" t="s">
        <v>350</v>
      </c>
    </row>
    <row r="2590" spans="2:65" s="12" customFormat="1" ht="10.199999999999999">
      <c r="B2590" s="155"/>
      <c r="D2590" s="151" t="s">
        <v>361</v>
      </c>
      <c r="E2590" s="156" t="s">
        <v>1</v>
      </c>
      <c r="F2590" s="157" t="s">
        <v>3593</v>
      </c>
      <c r="H2590" s="158">
        <v>18</v>
      </c>
      <c r="I2590" s="159"/>
      <c r="L2590" s="155"/>
      <c r="M2590" s="160"/>
      <c r="T2590" s="161"/>
      <c r="AT2590" s="156" t="s">
        <v>361</v>
      </c>
      <c r="AU2590" s="156" t="s">
        <v>86</v>
      </c>
      <c r="AV2590" s="12" t="s">
        <v>86</v>
      </c>
      <c r="AW2590" s="12" t="s">
        <v>32</v>
      </c>
      <c r="AX2590" s="12" t="s">
        <v>76</v>
      </c>
      <c r="AY2590" s="156" t="s">
        <v>350</v>
      </c>
    </row>
    <row r="2591" spans="2:65" s="12" customFormat="1" ht="10.199999999999999">
      <c r="B2591" s="155"/>
      <c r="D2591" s="151" t="s">
        <v>361</v>
      </c>
      <c r="E2591" s="156" t="s">
        <v>1</v>
      </c>
      <c r="F2591" s="157" t="s">
        <v>3595</v>
      </c>
      <c r="H2591" s="158">
        <v>12</v>
      </c>
      <c r="I2591" s="159"/>
      <c r="L2591" s="155"/>
      <c r="M2591" s="160"/>
      <c r="T2591" s="161"/>
      <c r="AT2591" s="156" t="s">
        <v>361</v>
      </c>
      <c r="AU2591" s="156" t="s">
        <v>86</v>
      </c>
      <c r="AV2591" s="12" t="s">
        <v>86</v>
      </c>
      <c r="AW2591" s="12" t="s">
        <v>32</v>
      </c>
      <c r="AX2591" s="12" t="s">
        <v>76</v>
      </c>
      <c r="AY2591" s="156" t="s">
        <v>350</v>
      </c>
    </row>
    <row r="2592" spans="2:65" s="12" customFormat="1" ht="10.199999999999999">
      <c r="B2592" s="155"/>
      <c r="D2592" s="151" t="s">
        <v>361</v>
      </c>
      <c r="E2592" s="156" t="s">
        <v>1</v>
      </c>
      <c r="F2592" s="157" t="s">
        <v>3599</v>
      </c>
      <c r="H2592" s="158">
        <v>1</v>
      </c>
      <c r="I2592" s="159"/>
      <c r="L2592" s="155"/>
      <c r="M2592" s="160"/>
      <c r="T2592" s="161"/>
      <c r="AT2592" s="156" t="s">
        <v>361</v>
      </c>
      <c r="AU2592" s="156" t="s">
        <v>86</v>
      </c>
      <c r="AV2592" s="12" t="s">
        <v>86</v>
      </c>
      <c r="AW2592" s="12" t="s">
        <v>32</v>
      </c>
      <c r="AX2592" s="12" t="s">
        <v>76</v>
      </c>
      <c r="AY2592" s="156" t="s">
        <v>350</v>
      </c>
    </row>
    <row r="2593" spans="2:65" s="12" customFormat="1" ht="10.199999999999999">
      <c r="B2593" s="155"/>
      <c r="D2593" s="151" t="s">
        <v>361</v>
      </c>
      <c r="E2593" s="156" t="s">
        <v>1</v>
      </c>
      <c r="F2593" s="157" t="s">
        <v>3626</v>
      </c>
      <c r="H2593" s="158">
        <v>2</v>
      </c>
      <c r="I2593" s="159"/>
      <c r="L2593" s="155"/>
      <c r="M2593" s="160"/>
      <c r="T2593" s="161"/>
      <c r="AT2593" s="156" t="s">
        <v>361</v>
      </c>
      <c r="AU2593" s="156" t="s">
        <v>86</v>
      </c>
      <c r="AV2593" s="12" t="s">
        <v>86</v>
      </c>
      <c r="AW2593" s="12" t="s">
        <v>32</v>
      </c>
      <c r="AX2593" s="12" t="s">
        <v>76</v>
      </c>
      <c r="AY2593" s="156" t="s">
        <v>350</v>
      </c>
    </row>
    <row r="2594" spans="2:65" s="12" customFormat="1" ht="10.199999999999999">
      <c r="B2594" s="155"/>
      <c r="D2594" s="151" t="s">
        <v>361</v>
      </c>
      <c r="E2594" s="156" t="s">
        <v>1</v>
      </c>
      <c r="F2594" s="157" t="s">
        <v>3627</v>
      </c>
      <c r="H2594" s="158">
        <v>2</v>
      </c>
      <c r="I2594" s="159"/>
      <c r="L2594" s="155"/>
      <c r="M2594" s="160"/>
      <c r="T2594" s="161"/>
      <c r="AT2594" s="156" t="s">
        <v>361</v>
      </c>
      <c r="AU2594" s="156" t="s">
        <v>86</v>
      </c>
      <c r="AV2594" s="12" t="s">
        <v>86</v>
      </c>
      <c r="AW2594" s="12" t="s">
        <v>32</v>
      </c>
      <c r="AX2594" s="12" t="s">
        <v>76</v>
      </c>
      <c r="AY2594" s="156" t="s">
        <v>350</v>
      </c>
    </row>
    <row r="2595" spans="2:65" s="12" customFormat="1" ht="10.199999999999999">
      <c r="B2595" s="155"/>
      <c r="D2595" s="151" t="s">
        <v>361</v>
      </c>
      <c r="E2595" s="156" t="s">
        <v>1</v>
      </c>
      <c r="F2595" s="157" t="s">
        <v>3600</v>
      </c>
      <c r="H2595" s="158">
        <v>1</v>
      </c>
      <c r="I2595" s="159"/>
      <c r="L2595" s="155"/>
      <c r="M2595" s="160"/>
      <c r="T2595" s="161"/>
      <c r="AT2595" s="156" t="s">
        <v>361</v>
      </c>
      <c r="AU2595" s="156" t="s">
        <v>86</v>
      </c>
      <c r="AV2595" s="12" t="s">
        <v>86</v>
      </c>
      <c r="AW2595" s="12" t="s">
        <v>32</v>
      </c>
      <c r="AX2595" s="12" t="s">
        <v>76</v>
      </c>
      <c r="AY2595" s="156" t="s">
        <v>350</v>
      </c>
    </row>
    <row r="2596" spans="2:65" s="12" customFormat="1" ht="10.199999999999999">
      <c r="B2596" s="155"/>
      <c r="D2596" s="151" t="s">
        <v>361</v>
      </c>
      <c r="E2596" s="156" t="s">
        <v>1</v>
      </c>
      <c r="F2596" s="157" t="s">
        <v>3601</v>
      </c>
      <c r="H2596" s="158">
        <v>1</v>
      </c>
      <c r="I2596" s="159"/>
      <c r="L2596" s="155"/>
      <c r="M2596" s="160"/>
      <c r="T2596" s="161"/>
      <c r="AT2596" s="156" t="s">
        <v>361</v>
      </c>
      <c r="AU2596" s="156" t="s">
        <v>86</v>
      </c>
      <c r="AV2596" s="12" t="s">
        <v>86</v>
      </c>
      <c r="AW2596" s="12" t="s">
        <v>32</v>
      </c>
      <c r="AX2596" s="12" t="s">
        <v>76</v>
      </c>
      <c r="AY2596" s="156" t="s">
        <v>350</v>
      </c>
    </row>
    <row r="2597" spans="2:65" s="12" customFormat="1" ht="10.199999999999999">
      <c r="B2597" s="155"/>
      <c r="D2597" s="151" t="s">
        <v>361</v>
      </c>
      <c r="E2597" s="156" t="s">
        <v>1</v>
      </c>
      <c r="F2597" s="157" t="s">
        <v>3602</v>
      </c>
      <c r="H2597" s="158">
        <v>1</v>
      </c>
      <c r="I2597" s="159"/>
      <c r="L2597" s="155"/>
      <c r="M2597" s="160"/>
      <c r="T2597" s="161"/>
      <c r="AT2597" s="156" t="s">
        <v>361</v>
      </c>
      <c r="AU2597" s="156" t="s">
        <v>86</v>
      </c>
      <c r="AV2597" s="12" t="s">
        <v>86</v>
      </c>
      <c r="AW2597" s="12" t="s">
        <v>32</v>
      </c>
      <c r="AX2597" s="12" t="s">
        <v>76</v>
      </c>
      <c r="AY2597" s="156" t="s">
        <v>350</v>
      </c>
    </row>
    <row r="2598" spans="2:65" s="12" customFormat="1" ht="10.199999999999999">
      <c r="B2598" s="155"/>
      <c r="D2598" s="151" t="s">
        <v>361</v>
      </c>
      <c r="E2598" s="156" t="s">
        <v>1</v>
      </c>
      <c r="F2598" s="157" t="s">
        <v>3628</v>
      </c>
      <c r="H2598" s="158">
        <v>1</v>
      </c>
      <c r="I2598" s="159"/>
      <c r="L2598" s="155"/>
      <c r="M2598" s="160"/>
      <c r="T2598" s="161"/>
      <c r="AT2598" s="156" t="s">
        <v>361</v>
      </c>
      <c r="AU2598" s="156" t="s">
        <v>86</v>
      </c>
      <c r="AV2598" s="12" t="s">
        <v>86</v>
      </c>
      <c r="AW2598" s="12" t="s">
        <v>32</v>
      </c>
      <c r="AX2598" s="12" t="s">
        <v>76</v>
      </c>
      <c r="AY2598" s="156" t="s">
        <v>350</v>
      </c>
    </row>
    <row r="2599" spans="2:65" s="12" customFormat="1" ht="10.199999999999999">
      <c r="B2599" s="155"/>
      <c r="D2599" s="151" t="s">
        <v>361</v>
      </c>
      <c r="E2599" s="156" t="s">
        <v>1</v>
      </c>
      <c r="F2599" s="157" t="s">
        <v>3629</v>
      </c>
      <c r="H2599" s="158">
        <v>2</v>
      </c>
      <c r="I2599" s="159"/>
      <c r="L2599" s="155"/>
      <c r="M2599" s="160"/>
      <c r="T2599" s="161"/>
      <c r="AT2599" s="156" t="s">
        <v>361</v>
      </c>
      <c r="AU2599" s="156" t="s">
        <v>86</v>
      </c>
      <c r="AV2599" s="12" t="s">
        <v>86</v>
      </c>
      <c r="AW2599" s="12" t="s">
        <v>32</v>
      </c>
      <c r="AX2599" s="12" t="s">
        <v>76</v>
      </c>
      <c r="AY2599" s="156" t="s">
        <v>350</v>
      </c>
    </row>
    <row r="2600" spans="2:65" s="12" customFormat="1" ht="10.199999999999999">
      <c r="B2600" s="155"/>
      <c r="D2600" s="151" t="s">
        <v>361</v>
      </c>
      <c r="E2600" s="156" t="s">
        <v>1</v>
      </c>
      <c r="F2600" s="157" t="s">
        <v>3630</v>
      </c>
      <c r="H2600" s="158">
        <v>1</v>
      </c>
      <c r="I2600" s="159"/>
      <c r="L2600" s="155"/>
      <c r="M2600" s="160"/>
      <c r="T2600" s="161"/>
      <c r="AT2600" s="156" t="s">
        <v>361</v>
      </c>
      <c r="AU2600" s="156" t="s">
        <v>86</v>
      </c>
      <c r="AV2600" s="12" t="s">
        <v>86</v>
      </c>
      <c r="AW2600" s="12" t="s">
        <v>32</v>
      </c>
      <c r="AX2600" s="12" t="s">
        <v>76</v>
      </c>
      <c r="AY2600" s="156" t="s">
        <v>350</v>
      </c>
    </row>
    <row r="2601" spans="2:65" s="12" customFormat="1" ht="10.199999999999999">
      <c r="B2601" s="155"/>
      <c r="D2601" s="151" t="s">
        <v>361</v>
      </c>
      <c r="E2601" s="156" t="s">
        <v>1</v>
      </c>
      <c r="F2601" s="157" t="s">
        <v>3631</v>
      </c>
      <c r="H2601" s="158">
        <v>1</v>
      </c>
      <c r="I2601" s="159"/>
      <c r="L2601" s="155"/>
      <c r="M2601" s="160"/>
      <c r="T2601" s="161"/>
      <c r="AT2601" s="156" t="s">
        <v>361</v>
      </c>
      <c r="AU2601" s="156" t="s">
        <v>86</v>
      </c>
      <c r="AV2601" s="12" t="s">
        <v>86</v>
      </c>
      <c r="AW2601" s="12" t="s">
        <v>32</v>
      </c>
      <c r="AX2601" s="12" t="s">
        <v>76</v>
      </c>
      <c r="AY2601" s="156" t="s">
        <v>350</v>
      </c>
    </row>
    <row r="2602" spans="2:65" s="13" customFormat="1" ht="10.199999999999999">
      <c r="B2602" s="162"/>
      <c r="D2602" s="151" t="s">
        <v>361</v>
      </c>
      <c r="E2602" s="163" t="s">
        <v>1</v>
      </c>
      <c r="F2602" s="164" t="s">
        <v>364</v>
      </c>
      <c r="H2602" s="165">
        <v>50</v>
      </c>
      <c r="I2602" s="166"/>
      <c r="L2602" s="162"/>
      <c r="M2602" s="167"/>
      <c r="T2602" s="168"/>
      <c r="AT2602" s="163" t="s">
        <v>361</v>
      </c>
      <c r="AU2602" s="163" t="s">
        <v>86</v>
      </c>
      <c r="AV2602" s="13" t="s">
        <v>357</v>
      </c>
      <c r="AW2602" s="13" t="s">
        <v>32</v>
      </c>
      <c r="AX2602" s="13" t="s">
        <v>84</v>
      </c>
      <c r="AY2602" s="163" t="s">
        <v>350</v>
      </c>
    </row>
    <row r="2603" spans="2:65" s="1" customFormat="1" ht="33" customHeight="1">
      <c r="B2603" s="32"/>
      <c r="C2603" s="187" t="s">
        <v>3920</v>
      </c>
      <c r="D2603" s="187" t="s">
        <v>1347</v>
      </c>
      <c r="E2603" s="188" t="s">
        <v>3921</v>
      </c>
      <c r="F2603" s="189" t="s">
        <v>3922</v>
      </c>
      <c r="G2603" s="190" t="s">
        <v>496</v>
      </c>
      <c r="H2603" s="191">
        <v>50</v>
      </c>
      <c r="I2603" s="192"/>
      <c r="J2603" s="193">
        <f>ROUND(I2603*H2603,2)</f>
        <v>0</v>
      </c>
      <c r="K2603" s="189" t="s">
        <v>356</v>
      </c>
      <c r="L2603" s="194"/>
      <c r="M2603" s="195" t="s">
        <v>1</v>
      </c>
      <c r="N2603" s="196" t="s">
        <v>41</v>
      </c>
      <c r="P2603" s="147">
        <f>O2603*H2603</f>
        <v>0</v>
      </c>
      <c r="Q2603" s="147">
        <v>1.6E-2</v>
      </c>
      <c r="R2603" s="147">
        <f>Q2603*H2603</f>
        <v>0.8</v>
      </c>
      <c r="S2603" s="147">
        <v>0</v>
      </c>
      <c r="T2603" s="148">
        <f>S2603*H2603</f>
        <v>0</v>
      </c>
      <c r="AR2603" s="149" t="s">
        <v>695</v>
      </c>
      <c r="AT2603" s="149" t="s">
        <v>1347</v>
      </c>
      <c r="AU2603" s="149" t="s">
        <v>86</v>
      </c>
      <c r="AY2603" s="17" t="s">
        <v>350</v>
      </c>
      <c r="BE2603" s="150">
        <f>IF(N2603="základní",J2603,0)</f>
        <v>0</v>
      </c>
      <c r="BF2603" s="150">
        <f>IF(N2603="snížená",J2603,0)</f>
        <v>0</v>
      </c>
      <c r="BG2603" s="150">
        <f>IF(N2603="zákl. přenesená",J2603,0)</f>
        <v>0</v>
      </c>
      <c r="BH2603" s="150">
        <f>IF(N2603="sníž. přenesená",J2603,0)</f>
        <v>0</v>
      </c>
      <c r="BI2603" s="150">
        <f>IF(N2603="nulová",J2603,0)</f>
        <v>0</v>
      </c>
      <c r="BJ2603" s="17" t="s">
        <v>84</v>
      </c>
      <c r="BK2603" s="150">
        <f>ROUND(I2603*H2603,2)</f>
        <v>0</v>
      </c>
      <c r="BL2603" s="17" t="s">
        <v>530</v>
      </c>
      <c r="BM2603" s="149" t="s">
        <v>3923</v>
      </c>
    </row>
    <row r="2604" spans="2:65" s="1" customFormat="1" ht="19.2">
      <c r="B2604" s="32"/>
      <c r="D2604" s="151" t="s">
        <v>359</v>
      </c>
      <c r="F2604" s="152" t="s">
        <v>3922</v>
      </c>
      <c r="I2604" s="153"/>
      <c r="L2604" s="32"/>
      <c r="M2604" s="154"/>
      <c r="T2604" s="56"/>
      <c r="AT2604" s="17" t="s">
        <v>359</v>
      </c>
      <c r="AU2604" s="17" t="s">
        <v>86</v>
      </c>
    </row>
    <row r="2605" spans="2:65" s="12" customFormat="1" ht="10.199999999999999">
      <c r="B2605" s="155"/>
      <c r="D2605" s="151" t="s">
        <v>361</v>
      </c>
      <c r="E2605" s="156" t="s">
        <v>1</v>
      </c>
      <c r="F2605" s="157" t="s">
        <v>3732</v>
      </c>
      <c r="H2605" s="158">
        <v>2</v>
      </c>
      <c r="I2605" s="159"/>
      <c r="L2605" s="155"/>
      <c r="M2605" s="160"/>
      <c r="T2605" s="161"/>
      <c r="AT2605" s="156" t="s">
        <v>361</v>
      </c>
      <c r="AU2605" s="156" t="s">
        <v>86</v>
      </c>
      <c r="AV2605" s="12" t="s">
        <v>86</v>
      </c>
      <c r="AW2605" s="12" t="s">
        <v>32</v>
      </c>
      <c r="AX2605" s="12" t="s">
        <v>76</v>
      </c>
      <c r="AY2605" s="156" t="s">
        <v>350</v>
      </c>
    </row>
    <row r="2606" spans="2:65" s="12" customFormat="1" ht="10.199999999999999">
      <c r="B2606" s="155"/>
      <c r="D2606" s="151" t="s">
        <v>361</v>
      </c>
      <c r="E2606" s="156" t="s">
        <v>1</v>
      </c>
      <c r="F2606" s="157" t="s">
        <v>3624</v>
      </c>
      <c r="H2606" s="158">
        <v>5</v>
      </c>
      <c r="I2606" s="159"/>
      <c r="L2606" s="155"/>
      <c r="M2606" s="160"/>
      <c r="T2606" s="161"/>
      <c r="AT2606" s="156" t="s">
        <v>361</v>
      </c>
      <c r="AU2606" s="156" t="s">
        <v>86</v>
      </c>
      <c r="AV2606" s="12" t="s">
        <v>86</v>
      </c>
      <c r="AW2606" s="12" t="s">
        <v>32</v>
      </c>
      <c r="AX2606" s="12" t="s">
        <v>76</v>
      </c>
      <c r="AY2606" s="156" t="s">
        <v>350</v>
      </c>
    </row>
    <row r="2607" spans="2:65" s="12" customFormat="1" ht="10.199999999999999">
      <c r="B2607" s="155"/>
      <c r="D2607" s="151" t="s">
        <v>361</v>
      </c>
      <c r="E2607" s="156" t="s">
        <v>1</v>
      </c>
      <c r="F2607" s="157" t="s">
        <v>3593</v>
      </c>
      <c r="H2607" s="158">
        <v>18</v>
      </c>
      <c r="I2607" s="159"/>
      <c r="L2607" s="155"/>
      <c r="M2607" s="160"/>
      <c r="T2607" s="161"/>
      <c r="AT2607" s="156" t="s">
        <v>361</v>
      </c>
      <c r="AU2607" s="156" t="s">
        <v>86</v>
      </c>
      <c r="AV2607" s="12" t="s">
        <v>86</v>
      </c>
      <c r="AW2607" s="12" t="s">
        <v>32</v>
      </c>
      <c r="AX2607" s="12" t="s">
        <v>76</v>
      </c>
      <c r="AY2607" s="156" t="s">
        <v>350</v>
      </c>
    </row>
    <row r="2608" spans="2:65" s="12" customFormat="1" ht="10.199999999999999">
      <c r="B2608" s="155"/>
      <c r="D2608" s="151" t="s">
        <v>361</v>
      </c>
      <c r="E2608" s="156" t="s">
        <v>1</v>
      </c>
      <c r="F2608" s="157" t="s">
        <v>3595</v>
      </c>
      <c r="H2608" s="158">
        <v>12</v>
      </c>
      <c r="I2608" s="159"/>
      <c r="L2608" s="155"/>
      <c r="M2608" s="160"/>
      <c r="T2608" s="161"/>
      <c r="AT2608" s="156" t="s">
        <v>361</v>
      </c>
      <c r="AU2608" s="156" t="s">
        <v>86</v>
      </c>
      <c r="AV2608" s="12" t="s">
        <v>86</v>
      </c>
      <c r="AW2608" s="12" t="s">
        <v>32</v>
      </c>
      <c r="AX2608" s="12" t="s">
        <v>76</v>
      </c>
      <c r="AY2608" s="156" t="s">
        <v>350</v>
      </c>
    </row>
    <row r="2609" spans="2:65" s="12" customFormat="1" ht="10.199999999999999">
      <c r="B2609" s="155"/>
      <c r="D2609" s="151" t="s">
        <v>361</v>
      </c>
      <c r="E2609" s="156" t="s">
        <v>1</v>
      </c>
      <c r="F2609" s="157" t="s">
        <v>3599</v>
      </c>
      <c r="H2609" s="158">
        <v>1</v>
      </c>
      <c r="I2609" s="159"/>
      <c r="L2609" s="155"/>
      <c r="M2609" s="160"/>
      <c r="T2609" s="161"/>
      <c r="AT2609" s="156" t="s">
        <v>361</v>
      </c>
      <c r="AU2609" s="156" t="s">
        <v>86</v>
      </c>
      <c r="AV2609" s="12" t="s">
        <v>86</v>
      </c>
      <c r="AW2609" s="12" t="s">
        <v>32</v>
      </c>
      <c r="AX2609" s="12" t="s">
        <v>76</v>
      </c>
      <c r="AY2609" s="156" t="s">
        <v>350</v>
      </c>
    </row>
    <row r="2610" spans="2:65" s="12" customFormat="1" ht="10.199999999999999">
      <c r="B2610" s="155"/>
      <c r="D2610" s="151" t="s">
        <v>361</v>
      </c>
      <c r="E2610" s="156" t="s">
        <v>1</v>
      </c>
      <c r="F2610" s="157" t="s">
        <v>3626</v>
      </c>
      <c r="H2610" s="158">
        <v>2</v>
      </c>
      <c r="I2610" s="159"/>
      <c r="L2610" s="155"/>
      <c r="M2610" s="160"/>
      <c r="T2610" s="161"/>
      <c r="AT2610" s="156" t="s">
        <v>361</v>
      </c>
      <c r="AU2610" s="156" t="s">
        <v>86</v>
      </c>
      <c r="AV2610" s="12" t="s">
        <v>86</v>
      </c>
      <c r="AW2610" s="12" t="s">
        <v>32</v>
      </c>
      <c r="AX2610" s="12" t="s">
        <v>76</v>
      </c>
      <c r="AY2610" s="156" t="s">
        <v>350</v>
      </c>
    </row>
    <row r="2611" spans="2:65" s="12" customFormat="1" ht="10.199999999999999">
      <c r="B2611" s="155"/>
      <c r="D2611" s="151" t="s">
        <v>361</v>
      </c>
      <c r="E2611" s="156" t="s">
        <v>1</v>
      </c>
      <c r="F2611" s="157" t="s">
        <v>3627</v>
      </c>
      <c r="H2611" s="158">
        <v>2</v>
      </c>
      <c r="I2611" s="159"/>
      <c r="L2611" s="155"/>
      <c r="M2611" s="160"/>
      <c r="T2611" s="161"/>
      <c r="AT2611" s="156" t="s">
        <v>361</v>
      </c>
      <c r="AU2611" s="156" t="s">
        <v>86</v>
      </c>
      <c r="AV2611" s="12" t="s">
        <v>86</v>
      </c>
      <c r="AW2611" s="12" t="s">
        <v>32</v>
      </c>
      <c r="AX2611" s="12" t="s">
        <v>76</v>
      </c>
      <c r="AY2611" s="156" t="s">
        <v>350</v>
      </c>
    </row>
    <row r="2612" spans="2:65" s="12" customFormat="1" ht="10.199999999999999">
      <c r="B2612" s="155"/>
      <c r="D2612" s="151" t="s">
        <v>361</v>
      </c>
      <c r="E2612" s="156" t="s">
        <v>1</v>
      </c>
      <c r="F2612" s="157" t="s">
        <v>3600</v>
      </c>
      <c r="H2612" s="158">
        <v>1</v>
      </c>
      <c r="I2612" s="159"/>
      <c r="L2612" s="155"/>
      <c r="M2612" s="160"/>
      <c r="T2612" s="161"/>
      <c r="AT2612" s="156" t="s">
        <v>361</v>
      </c>
      <c r="AU2612" s="156" t="s">
        <v>86</v>
      </c>
      <c r="AV2612" s="12" t="s">
        <v>86</v>
      </c>
      <c r="AW2612" s="12" t="s">
        <v>32</v>
      </c>
      <c r="AX2612" s="12" t="s">
        <v>76</v>
      </c>
      <c r="AY2612" s="156" t="s">
        <v>350</v>
      </c>
    </row>
    <row r="2613" spans="2:65" s="12" customFormat="1" ht="10.199999999999999">
      <c r="B2613" s="155"/>
      <c r="D2613" s="151" t="s">
        <v>361</v>
      </c>
      <c r="E2613" s="156" t="s">
        <v>1</v>
      </c>
      <c r="F2613" s="157" t="s">
        <v>3601</v>
      </c>
      <c r="H2613" s="158">
        <v>1</v>
      </c>
      <c r="I2613" s="159"/>
      <c r="L2613" s="155"/>
      <c r="M2613" s="160"/>
      <c r="T2613" s="161"/>
      <c r="AT2613" s="156" t="s">
        <v>361</v>
      </c>
      <c r="AU2613" s="156" t="s">
        <v>86</v>
      </c>
      <c r="AV2613" s="12" t="s">
        <v>86</v>
      </c>
      <c r="AW2613" s="12" t="s">
        <v>32</v>
      </c>
      <c r="AX2613" s="12" t="s">
        <v>76</v>
      </c>
      <c r="AY2613" s="156" t="s">
        <v>350</v>
      </c>
    </row>
    <row r="2614" spans="2:65" s="12" customFormat="1" ht="10.199999999999999">
      <c r="B2614" s="155"/>
      <c r="D2614" s="151" t="s">
        <v>361</v>
      </c>
      <c r="E2614" s="156" t="s">
        <v>1</v>
      </c>
      <c r="F2614" s="157" t="s">
        <v>3602</v>
      </c>
      <c r="H2614" s="158">
        <v>1</v>
      </c>
      <c r="I2614" s="159"/>
      <c r="L2614" s="155"/>
      <c r="M2614" s="160"/>
      <c r="T2614" s="161"/>
      <c r="AT2614" s="156" t="s">
        <v>361</v>
      </c>
      <c r="AU2614" s="156" t="s">
        <v>86</v>
      </c>
      <c r="AV2614" s="12" t="s">
        <v>86</v>
      </c>
      <c r="AW2614" s="12" t="s">
        <v>32</v>
      </c>
      <c r="AX2614" s="12" t="s">
        <v>76</v>
      </c>
      <c r="AY2614" s="156" t="s">
        <v>350</v>
      </c>
    </row>
    <row r="2615" spans="2:65" s="12" customFormat="1" ht="10.199999999999999">
      <c r="B2615" s="155"/>
      <c r="D2615" s="151" t="s">
        <v>361</v>
      </c>
      <c r="E2615" s="156" t="s">
        <v>1</v>
      </c>
      <c r="F2615" s="157" t="s">
        <v>3628</v>
      </c>
      <c r="H2615" s="158">
        <v>1</v>
      </c>
      <c r="I2615" s="159"/>
      <c r="L2615" s="155"/>
      <c r="M2615" s="160"/>
      <c r="T2615" s="161"/>
      <c r="AT2615" s="156" t="s">
        <v>361</v>
      </c>
      <c r="AU2615" s="156" t="s">
        <v>86</v>
      </c>
      <c r="AV2615" s="12" t="s">
        <v>86</v>
      </c>
      <c r="AW2615" s="12" t="s">
        <v>32</v>
      </c>
      <c r="AX2615" s="12" t="s">
        <v>76</v>
      </c>
      <c r="AY2615" s="156" t="s">
        <v>350</v>
      </c>
    </row>
    <row r="2616" spans="2:65" s="12" customFormat="1" ht="10.199999999999999">
      <c r="B2616" s="155"/>
      <c r="D2616" s="151" t="s">
        <v>361</v>
      </c>
      <c r="E2616" s="156" t="s">
        <v>1</v>
      </c>
      <c r="F2616" s="157" t="s">
        <v>3629</v>
      </c>
      <c r="H2616" s="158">
        <v>2</v>
      </c>
      <c r="I2616" s="159"/>
      <c r="L2616" s="155"/>
      <c r="M2616" s="160"/>
      <c r="T2616" s="161"/>
      <c r="AT2616" s="156" t="s">
        <v>361</v>
      </c>
      <c r="AU2616" s="156" t="s">
        <v>86</v>
      </c>
      <c r="AV2616" s="12" t="s">
        <v>86</v>
      </c>
      <c r="AW2616" s="12" t="s">
        <v>32</v>
      </c>
      <c r="AX2616" s="12" t="s">
        <v>76</v>
      </c>
      <c r="AY2616" s="156" t="s">
        <v>350</v>
      </c>
    </row>
    <row r="2617" spans="2:65" s="12" customFormat="1" ht="10.199999999999999">
      <c r="B2617" s="155"/>
      <c r="D2617" s="151" t="s">
        <v>361</v>
      </c>
      <c r="E2617" s="156" t="s">
        <v>1</v>
      </c>
      <c r="F2617" s="157" t="s">
        <v>3630</v>
      </c>
      <c r="H2617" s="158">
        <v>1</v>
      </c>
      <c r="I2617" s="159"/>
      <c r="L2617" s="155"/>
      <c r="M2617" s="160"/>
      <c r="T2617" s="161"/>
      <c r="AT2617" s="156" t="s">
        <v>361</v>
      </c>
      <c r="AU2617" s="156" t="s">
        <v>86</v>
      </c>
      <c r="AV2617" s="12" t="s">
        <v>86</v>
      </c>
      <c r="AW2617" s="12" t="s">
        <v>32</v>
      </c>
      <c r="AX2617" s="12" t="s">
        <v>76</v>
      </c>
      <c r="AY2617" s="156" t="s">
        <v>350</v>
      </c>
    </row>
    <row r="2618" spans="2:65" s="12" customFormat="1" ht="10.199999999999999">
      <c r="B2618" s="155"/>
      <c r="D2618" s="151" t="s">
        <v>361</v>
      </c>
      <c r="E2618" s="156" t="s">
        <v>1</v>
      </c>
      <c r="F2618" s="157" t="s">
        <v>3631</v>
      </c>
      <c r="H2618" s="158">
        <v>1</v>
      </c>
      <c r="I2618" s="159"/>
      <c r="L2618" s="155"/>
      <c r="M2618" s="160"/>
      <c r="T2618" s="161"/>
      <c r="AT2618" s="156" t="s">
        <v>361</v>
      </c>
      <c r="AU2618" s="156" t="s">
        <v>86</v>
      </c>
      <c r="AV2618" s="12" t="s">
        <v>86</v>
      </c>
      <c r="AW2618" s="12" t="s">
        <v>32</v>
      </c>
      <c r="AX2618" s="12" t="s">
        <v>76</v>
      </c>
      <c r="AY2618" s="156" t="s">
        <v>350</v>
      </c>
    </row>
    <row r="2619" spans="2:65" s="13" customFormat="1" ht="10.199999999999999">
      <c r="B2619" s="162"/>
      <c r="D2619" s="151" t="s">
        <v>361</v>
      </c>
      <c r="E2619" s="163" t="s">
        <v>1</v>
      </c>
      <c r="F2619" s="164" t="s">
        <v>364</v>
      </c>
      <c r="H2619" s="165">
        <v>50</v>
      </c>
      <c r="I2619" s="166"/>
      <c r="L2619" s="162"/>
      <c r="M2619" s="167"/>
      <c r="T2619" s="168"/>
      <c r="AT2619" s="163" t="s">
        <v>361</v>
      </c>
      <c r="AU2619" s="163" t="s">
        <v>86</v>
      </c>
      <c r="AV2619" s="13" t="s">
        <v>357</v>
      </c>
      <c r="AW2619" s="13" t="s">
        <v>32</v>
      </c>
      <c r="AX2619" s="13" t="s">
        <v>84</v>
      </c>
      <c r="AY2619" s="163" t="s">
        <v>350</v>
      </c>
    </row>
    <row r="2620" spans="2:65" s="1" customFormat="1" ht="24.15" customHeight="1">
      <c r="B2620" s="32"/>
      <c r="C2620" s="138" t="s">
        <v>3924</v>
      </c>
      <c r="D2620" s="138" t="s">
        <v>352</v>
      </c>
      <c r="E2620" s="139" t="s">
        <v>3925</v>
      </c>
      <c r="F2620" s="140" t="s">
        <v>3926</v>
      </c>
      <c r="G2620" s="141" t="s">
        <v>496</v>
      </c>
      <c r="H2620" s="142">
        <v>25</v>
      </c>
      <c r="I2620" s="143"/>
      <c r="J2620" s="144">
        <f>ROUND(I2620*H2620,2)</f>
        <v>0</v>
      </c>
      <c r="K2620" s="140" t="s">
        <v>356</v>
      </c>
      <c r="L2620" s="32"/>
      <c r="M2620" s="145" t="s">
        <v>1</v>
      </c>
      <c r="N2620" s="146" t="s">
        <v>41</v>
      </c>
      <c r="P2620" s="147">
        <f>O2620*H2620</f>
        <v>0</v>
      </c>
      <c r="Q2620" s="147">
        <v>4.8000000000000001E-4</v>
      </c>
      <c r="R2620" s="147">
        <f>Q2620*H2620</f>
        <v>1.2E-2</v>
      </c>
      <c r="S2620" s="147">
        <v>0</v>
      </c>
      <c r="T2620" s="148">
        <f>S2620*H2620</f>
        <v>0</v>
      </c>
      <c r="AR2620" s="149" t="s">
        <v>530</v>
      </c>
      <c r="AT2620" s="149" t="s">
        <v>352</v>
      </c>
      <c r="AU2620" s="149" t="s">
        <v>86</v>
      </c>
      <c r="AY2620" s="17" t="s">
        <v>350</v>
      </c>
      <c r="BE2620" s="150">
        <f>IF(N2620="základní",J2620,0)</f>
        <v>0</v>
      </c>
      <c r="BF2620" s="150">
        <f>IF(N2620="snížená",J2620,0)</f>
        <v>0</v>
      </c>
      <c r="BG2620" s="150">
        <f>IF(N2620="zákl. přenesená",J2620,0)</f>
        <v>0</v>
      </c>
      <c r="BH2620" s="150">
        <f>IF(N2620="sníž. přenesená",J2620,0)</f>
        <v>0</v>
      </c>
      <c r="BI2620" s="150">
        <f>IF(N2620="nulová",J2620,0)</f>
        <v>0</v>
      </c>
      <c r="BJ2620" s="17" t="s">
        <v>84</v>
      </c>
      <c r="BK2620" s="150">
        <f>ROUND(I2620*H2620,2)</f>
        <v>0</v>
      </c>
      <c r="BL2620" s="17" t="s">
        <v>530</v>
      </c>
      <c r="BM2620" s="149" t="s">
        <v>3927</v>
      </c>
    </row>
    <row r="2621" spans="2:65" s="1" customFormat="1" ht="28.8">
      <c r="B2621" s="32"/>
      <c r="D2621" s="151" t="s">
        <v>359</v>
      </c>
      <c r="F2621" s="152" t="s">
        <v>3928</v>
      </c>
      <c r="I2621" s="153"/>
      <c r="L2621" s="32"/>
      <c r="M2621" s="154"/>
      <c r="T2621" s="56"/>
      <c r="AT2621" s="17" t="s">
        <v>359</v>
      </c>
      <c r="AU2621" s="17" t="s">
        <v>86</v>
      </c>
    </row>
    <row r="2622" spans="2:65" s="12" customFormat="1" ht="10.199999999999999">
      <c r="B2622" s="155"/>
      <c r="D2622" s="151" t="s">
        <v>361</v>
      </c>
      <c r="E2622" s="156" t="s">
        <v>1</v>
      </c>
      <c r="F2622" s="157" t="s">
        <v>3731</v>
      </c>
      <c r="H2622" s="158">
        <v>2</v>
      </c>
      <c r="I2622" s="159"/>
      <c r="L2622" s="155"/>
      <c r="M2622" s="160"/>
      <c r="T2622" s="161"/>
      <c r="AT2622" s="156" t="s">
        <v>361</v>
      </c>
      <c r="AU2622" s="156" t="s">
        <v>86</v>
      </c>
      <c r="AV2622" s="12" t="s">
        <v>86</v>
      </c>
      <c r="AW2622" s="12" t="s">
        <v>32</v>
      </c>
      <c r="AX2622" s="12" t="s">
        <v>76</v>
      </c>
      <c r="AY2622" s="156" t="s">
        <v>350</v>
      </c>
    </row>
    <row r="2623" spans="2:65" s="12" customFormat="1" ht="10.199999999999999">
      <c r="B2623" s="155"/>
      <c r="D2623" s="151" t="s">
        <v>361</v>
      </c>
      <c r="E2623" s="156" t="s">
        <v>1</v>
      </c>
      <c r="F2623" s="157" t="s">
        <v>3736</v>
      </c>
      <c r="H2623" s="158">
        <v>2</v>
      </c>
      <c r="I2623" s="159"/>
      <c r="L2623" s="155"/>
      <c r="M2623" s="160"/>
      <c r="T2623" s="161"/>
      <c r="AT2623" s="156" t="s">
        <v>361</v>
      </c>
      <c r="AU2623" s="156" t="s">
        <v>86</v>
      </c>
      <c r="AV2623" s="12" t="s">
        <v>86</v>
      </c>
      <c r="AW2623" s="12" t="s">
        <v>32</v>
      </c>
      <c r="AX2623" s="12" t="s">
        <v>76</v>
      </c>
      <c r="AY2623" s="156" t="s">
        <v>350</v>
      </c>
    </row>
    <row r="2624" spans="2:65" s="12" customFormat="1" ht="10.199999999999999">
      <c r="B2624" s="155"/>
      <c r="D2624" s="151" t="s">
        <v>361</v>
      </c>
      <c r="E2624" s="156" t="s">
        <v>1</v>
      </c>
      <c r="F2624" s="157" t="s">
        <v>3625</v>
      </c>
      <c r="H2624" s="158">
        <v>6</v>
      </c>
      <c r="I2624" s="159"/>
      <c r="L2624" s="155"/>
      <c r="M2624" s="160"/>
      <c r="T2624" s="161"/>
      <c r="AT2624" s="156" t="s">
        <v>361</v>
      </c>
      <c r="AU2624" s="156" t="s">
        <v>86</v>
      </c>
      <c r="AV2624" s="12" t="s">
        <v>86</v>
      </c>
      <c r="AW2624" s="12" t="s">
        <v>32</v>
      </c>
      <c r="AX2624" s="12" t="s">
        <v>76</v>
      </c>
      <c r="AY2624" s="156" t="s">
        <v>350</v>
      </c>
    </row>
    <row r="2625" spans="2:65" s="12" customFormat="1" ht="10.199999999999999">
      <c r="B2625" s="155"/>
      <c r="D2625" s="151" t="s">
        <v>361</v>
      </c>
      <c r="E2625" s="156" t="s">
        <v>1</v>
      </c>
      <c r="F2625" s="157" t="s">
        <v>3594</v>
      </c>
      <c r="H2625" s="158">
        <v>7</v>
      </c>
      <c r="I2625" s="159"/>
      <c r="L2625" s="155"/>
      <c r="M2625" s="160"/>
      <c r="T2625" s="161"/>
      <c r="AT2625" s="156" t="s">
        <v>361</v>
      </c>
      <c r="AU2625" s="156" t="s">
        <v>86</v>
      </c>
      <c r="AV2625" s="12" t="s">
        <v>86</v>
      </c>
      <c r="AW2625" s="12" t="s">
        <v>32</v>
      </c>
      <c r="AX2625" s="12" t="s">
        <v>76</v>
      </c>
      <c r="AY2625" s="156" t="s">
        <v>350</v>
      </c>
    </row>
    <row r="2626" spans="2:65" s="12" customFormat="1" ht="10.199999999999999">
      <c r="B2626" s="155"/>
      <c r="D2626" s="151" t="s">
        <v>361</v>
      </c>
      <c r="E2626" s="156" t="s">
        <v>1</v>
      </c>
      <c r="F2626" s="157" t="s">
        <v>3596</v>
      </c>
      <c r="H2626" s="158">
        <v>4</v>
      </c>
      <c r="I2626" s="159"/>
      <c r="L2626" s="155"/>
      <c r="M2626" s="160"/>
      <c r="T2626" s="161"/>
      <c r="AT2626" s="156" t="s">
        <v>361</v>
      </c>
      <c r="AU2626" s="156" t="s">
        <v>86</v>
      </c>
      <c r="AV2626" s="12" t="s">
        <v>86</v>
      </c>
      <c r="AW2626" s="12" t="s">
        <v>32</v>
      </c>
      <c r="AX2626" s="12" t="s">
        <v>76</v>
      </c>
      <c r="AY2626" s="156" t="s">
        <v>350</v>
      </c>
    </row>
    <row r="2627" spans="2:65" s="12" customFormat="1" ht="10.199999999999999">
      <c r="B2627" s="155"/>
      <c r="D2627" s="151" t="s">
        <v>361</v>
      </c>
      <c r="E2627" s="156" t="s">
        <v>1</v>
      </c>
      <c r="F2627" s="157" t="s">
        <v>3597</v>
      </c>
      <c r="H2627" s="158">
        <v>4</v>
      </c>
      <c r="I2627" s="159"/>
      <c r="L2627" s="155"/>
      <c r="M2627" s="160"/>
      <c r="T2627" s="161"/>
      <c r="AT2627" s="156" t="s">
        <v>361</v>
      </c>
      <c r="AU2627" s="156" t="s">
        <v>86</v>
      </c>
      <c r="AV2627" s="12" t="s">
        <v>86</v>
      </c>
      <c r="AW2627" s="12" t="s">
        <v>32</v>
      </c>
      <c r="AX2627" s="12" t="s">
        <v>76</v>
      </c>
      <c r="AY2627" s="156" t="s">
        <v>350</v>
      </c>
    </row>
    <row r="2628" spans="2:65" s="13" customFormat="1" ht="10.199999999999999">
      <c r="B2628" s="162"/>
      <c r="D2628" s="151" t="s">
        <v>361</v>
      </c>
      <c r="E2628" s="163" t="s">
        <v>1</v>
      </c>
      <c r="F2628" s="164" t="s">
        <v>364</v>
      </c>
      <c r="H2628" s="165">
        <v>25</v>
      </c>
      <c r="I2628" s="166"/>
      <c r="L2628" s="162"/>
      <c r="M2628" s="167"/>
      <c r="T2628" s="168"/>
      <c r="AT2628" s="163" t="s">
        <v>361</v>
      </c>
      <c r="AU2628" s="163" t="s">
        <v>86</v>
      </c>
      <c r="AV2628" s="13" t="s">
        <v>357</v>
      </c>
      <c r="AW2628" s="13" t="s">
        <v>32</v>
      </c>
      <c r="AX2628" s="13" t="s">
        <v>84</v>
      </c>
      <c r="AY2628" s="163" t="s">
        <v>350</v>
      </c>
    </row>
    <row r="2629" spans="2:65" s="1" customFormat="1" ht="33" customHeight="1">
      <c r="B2629" s="32"/>
      <c r="C2629" s="187" t="s">
        <v>3929</v>
      </c>
      <c r="D2629" s="187" t="s">
        <v>1347</v>
      </c>
      <c r="E2629" s="188" t="s">
        <v>3930</v>
      </c>
      <c r="F2629" s="189" t="s">
        <v>3931</v>
      </c>
      <c r="G2629" s="190" t="s">
        <v>496</v>
      </c>
      <c r="H2629" s="191">
        <v>13</v>
      </c>
      <c r="I2629" s="192"/>
      <c r="J2629" s="193">
        <f>ROUND(I2629*H2629,2)</f>
        <v>0</v>
      </c>
      <c r="K2629" s="189" t="s">
        <v>356</v>
      </c>
      <c r="L2629" s="194"/>
      <c r="M2629" s="195" t="s">
        <v>1</v>
      </c>
      <c r="N2629" s="196" t="s">
        <v>41</v>
      </c>
      <c r="P2629" s="147">
        <f>O2629*H2629</f>
        <v>0</v>
      </c>
      <c r="Q2629" s="147">
        <v>2.5999999999999999E-2</v>
      </c>
      <c r="R2629" s="147">
        <f>Q2629*H2629</f>
        <v>0.33799999999999997</v>
      </c>
      <c r="S2629" s="147">
        <v>0</v>
      </c>
      <c r="T2629" s="148">
        <f>S2629*H2629</f>
        <v>0</v>
      </c>
      <c r="AR2629" s="149" t="s">
        <v>695</v>
      </c>
      <c r="AT2629" s="149" t="s">
        <v>1347</v>
      </c>
      <c r="AU2629" s="149" t="s">
        <v>86</v>
      </c>
      <c r="AY2629" s="17" t="s">
        <v>350</v>
      </c>
      <c r="BE2629" s="150">
        <f>IF(N2629="základní",J2629,0)</f>
        <v>0</v>
      </c>
      <c r="BF2629" s="150">
        <f>IF(N2629="snížená",J2629,0)</f>
        <v>0</v>
      </c>
      <c r="BG2629" s="150">
        <f>IF(N2629="zákl. přenesená",J2629,0)</f>
        <v>0</v>
      </c>
      <c r="BH2629" s="150">
        <f>IF(N2629="sníž. přenesená",J2629,0)</f>
        <v>0</v>
      </c>
      <c r="BI2629" s="150">
        <f>IF(N2629="nulová",J2629,0)</f>
        <v>0</v>
      </c>
      <c r="BJ2629" s="17" t="s">
        <v>84</v>
      </c>
      <c r="BK2629" s="150">
        <f>ROUND(I2629*H2629,2)</f>
        <v>0</v>
      </c>
      <c r="BL2629" s="17" t="s">
        <v>530</v>
      </c>
      <c r="BM2629" s="149" t="s">
        <v>3932</v>
      </c>
    </row>
    <row r="2630" spans="2:65" s="1" customFormat="1" ht="19.2">
      <c r="B2630" s="32"/>
      <c r="D2630" s="151" t="s">
        <v>359</v>
      </c>
      <c r="F2630" s="152" t="s">
        <v>3931</v>
      </c>
      <c r="I2630" s="153"/>
      <c r="L2630" s="32"/>
      <c r="M2630" s="154"/>
      <c r="T2630" s="56"/>
      <c r="AT2630" s="17" t="s">
        <v>359</v>
      </c>
      <c r="AU2630" s="17" t="s">
        <v>86</v>
      </c>
    </row>
    <row r="2631" spans="2:65" s="12" customFormat="1" ht="10.199999999999999">
      <c r="B2631" s="155"/>
      <c r="D2631" s="151" t="s">
        <v>361</v>
      </c>
      <c r="E2631" s="156" t="s">
        <v>1</v>
      </c>
      <c r="F2631" s="157" t="s">
        <v>3625</v>
      </c>
      <c r="H2631" s="158">
        <v>6</v>
      </c>
      <c r="I2631" s="159"/>
      <c r="L2631" s="155"/>
      <c r="M2631" s="160"/>
      <c r="T2631" s="161"/>
      <c r="AT2631" s="156" t="s">
        <v>361</v>
      </c>
      <c r="AU2631" s="156" t="s">
        <v>86</v>
      </c>
      <c r="AV2631" s="12" t="s">
        <v>86</v>
      </c>
      <c r="AW2631" s="12" t="s">
        <v>32</v>
      </c>
      <c r="AX2631" s="12" t="s">
        <v>76</v>
      </c>
      <c r="AY2631" s="156" t="s">
        <v>350</v>
      </c>
    </row>
    <row r="2632" spans="2:65" s="12" customFormat="1" ht="10.199999999999999">
      <c r="B2632" s="155"/>
      <c r="D2632" s="151" t="s">
        <v>361</v>
      </c>
      <c r="E2632" s="156" t="s">
        <v>1</v>
      </c>
      <c r="F2632" s="157" t="s">
        <v>3594</v>
      </c>
      <c r="H2632" s="158">
        <v>7</v>
      </c>
      <c r="I2632" s="159"/>
      <c r="L2632" s="155"/>
      <c r="M2632" s="160"/>
      <c r="T2632" s="161"/>
      <c r="AT2632" s="156" t="s">
        <v>361</v>
      </c>
      <c r="AU2632" s="156" t="s">
        <v>86</v>
      </c>
      <c r="AV2632" s="12" t="s">
        <v>86</v>
      </c>
      <c r="AW2632" s="12" t="s">
        <v>32</v>
      </c>
      <c r="AX2632" s="12" t="s">
        <v>76</v>
      </c>
      <c r="AY2632" s="156" t="s">
        <v>350</v>
      </c>
    </row>
    <row r="2633" spans="2:65" s="13" customFormat="1" ht="10.199999999999999">
      <c r="B2633" s="162"/>
      <c r="D2633" s="151" t="s">
        <v>361</v>
      </c>
      <c r="E2633" s="163" t="s">
        <v>1</v>
      </c>
      <c r="F2633" s="164" t="s">
        <v>364</v>
      </c>
      <c r="H2633" s="165">
        <v>13</v>
      </c>
      <c r="I2633" s="166"/>
      <c r="L2633" s="162"/>
      <c r="M2633" s="167"/>
      <c r="T2633" s="168"/>
      <c r="AT2633" s="163" t="s">
        <v>361</v>
      </c>
      <c r="AU2633" s="163" t="s">
        <v>86</v>
      </c>
      <c r="AV2633" s="13" t="s">
        <v>357</v>
      </c>
      <c r="AW2633" s="13" t="s">
        <v>32</v>
      </c>
      <c r="AX2633" s="13" t="s">
        <v>84</v>
      </c>
      <c r="AY2633" s="163" t="s">
        <v>350</v>
      </c>
    </row>
    <row r="2634" spans="2:65" s="1" customFormat="1" ht="33" customHeight="1">
      <c r="B2634" s="32"/>
      <c r="C2634" s="187" t="s">
        <v>3933</v>
      </c>
      <c r="D2634" s="187" t="s">
        <v>1347</v>
      </c>
      <c r="E2634" s="188" t="s">
        <v>3934</v>
      </c>
      <c r="F2634" s="189" t="s">
        <v>3935</v>
      </c>
      <c r="G2634" s="190" t="s">
        <v>496</v>
      </c>
      <c r="H2634" s="191">
        <v>12</v>
      </c>
      <c r="I2634" s="192"/>
      <c r="J2634" s="193">
        <f>ROUND(I2634*H2634,2)</f>
        <v>0</v>
      </c>
      <c r="K2634" s="189" t="s">
        <v>356</v>
      </c>
      <c r="L2634" s="194"/>
      <c r="M2634" s="195" t="s">
        <v>1</v>
      </c>
      <c r="N2634" s="196" t="s">
        <v>41</v>
      </c>
      <c r="P2634" s="147">
        <f>O2634*H2634</f>
        <v>0</v>
      </c>
      <c r="Q2634" s="147">
        <v>3.5000000000000003E-2</v>
      </c>
      <c r="R2634" s="147">
        <f>Q2634*H2634</f>
        <v>0.42000000000000004</v>
      </c>
      <c r="S2634" s="147">
        <v>0</v>
      </c>
      <c r="T2634" s="148">
        <f>S2634*H2634</f>
        <v>0</v>
      </c>
      <c r="AR2634" s="149" t="s">
        <v>695</v>
      </c>
      <c r="AT2634" s="149" t="s">
        <v>1347</v>
      </c>
      <c r="AU2634" s="149" t="s">
        <v>86</v>
      </c>
      <c r="AY2634" s="17" t="s">
        <v>350</v>
      </c>
      <c r="BE2634" s="150">
        <f>IF(N2634="základní",J2634,0)</f>
        <v>0</v>
      </c>
      <c r="BF2634" s="150">
        <f>IF(N2634="snížená",J2634,0)</f>
        <v>0</v>
      </c>
      <c r="BG2634" s="150">
        <f>IF(N2634="zákl. přenesená",J2634,0)</f>
        <v>0</v>
      </c>
      <c r="BH2634" s="150">
        <f>IF(N2634="sníž. přenesená",J2634,0)</f>
        <v>0</v>
      </c>
      <c r="BI2634" s="150">
        <f>IF(N2634="nulová",J2634,0)</f>
        <v>0</v>
      </c>
      <c r="BJ2634" s="17" t="s">
        <v>84</v>
      </c>
      <c r="BK2634" s="150">
        <f>ROUND(I2634*H2634,2)</f>
        <v>0</v>
      </c>
      <c r="BL2634" s="17" t="s">
        <v>530</v>
      </c>
      <c r="BM2634" s="149" t="s">
        <v>3936</v>
      </c>
    </row>
    <row r="2635" spans="2:65" s="1" customFormat="1" ht="19.2">
      <c r="B2635" s="32"/>
      <c r="D2635" s="151" t="s">
        <v>359</v>
      </c>
      <c r="F2635" s="152" t="s">
        <v>3935</v>
      </c>
      <c r="I2635" s="153"/>
      <c r="L2635" s="32"/>
      <c r="M2635" s="154"/>
      <c r="T2635" s="56"/>
      <c r="AT2635" s="17" t="s">
        <v>359</v>
      </c>
      <c r="AU2635" s="17" t="s">
        <v>86</v>
      </c>
    </row>
    <row r="2636" spans="2:65" s="12" customFormat="1" ht="10.199999999999999">
      <c r="B2636" s="155"/>
      <c r="D2636" s="151" t="s">
        <v>361</v>
      </c>
      <c r="E2636" s="156" t="s">
        <v>1</v>
      </c>
      <c r="F2636" s="157" t="s">
        <v>3731</v>
      </c>
      <c r="H2636" s="158">
        <v>2</v>
      </c>
      <c r="I2636" s="159"/>
      <c r="L2636" s="155"/>
      <c r="M2636" s="160"/>
      <c r="T2636" s="161"/>
      <c r="AT2636" s="156" t="s">
        <v>361</v>
      </c>
      <c r="AU2636" s="156" t="s">
        <v>86</v>
      </c>
      <c r="AV2636" s="12" t="s">
        <v>86</v>
      </c>
      <c r="AW2636" s="12" t="s">
        <v>32</v>
      </c>
      <c r="AX2636" s="12" t="s">
        <v>76</v>
      </c>
      <c r="AY2636" s="156" t="s">
        <v>350</v>
      </c>
    </row>
    <row r="2637" spans="2:65" s="12" customFormat="1" ht="10.199999999999999">
      <c r="B2637" s="155"/>
      <c r="D2637" s="151" t="s">
        <v>361</v>
      </c>
      <c r="E2637" s="156" t="s">
        <v>1</v>
      </c>
      <c r="F2637" s="157" t="s">
        <v>3736</v>
      </c>
      <c r="H2637" s="158">
        <v>2</v>
      </c>
      <c r="I2637" s="159"/>
      <c r="L2637" s="155"/>
      <c r="M2637" s="160"/>
      <c r="T2637" s="161"/>
      <c r="AT2637" s="156" t="s">
        <v>361</v>
      </c>
      <c r="AU2637" s="156" t="s">
        <v>86</v>
      </c>
      <c r="AV2637" s="12" t="s">
        <v>86</v>
      </c>
      <c r="AW2637" s="12" t="s">
        <v>32</v>
      </c>
      <c r="AX2637" s="12" t="s">
        <v>76</v>
      </c>
      <c r="AY2637" s="156" t="s">
        <v>350</v>
      </c>
    </row>
    <row r="2638" spans="2:65" s="12" customFormat="1" ht="10.199999999999999">
      <c r="B2638" s="155"/>
      <c r="D2638" s="151" t="s">
        <v>361</v>
      </c>
      <c r="E2638" s="156" t="s">
        <v>1</v>
      </c>
      <c r="F2638" s="157" t="s">
        <v>3596</v>
      </c>
      <c r="H2638" s="158">
        <v>4</v>
      </c>
      <c r="I2638" s="159"/>
      <c r="L2638" s="155"/>
      <c r="M2638" s="160"/>
      <c r="T2638" s="161"/>
      <c r="AT2638" s="156" t="s">
        <v>361</v>
      </c>
      <c r="AU2638" s="156" t="s">
        <v>86</v>
      </c>
      <c r="AV2638" s="12" t="s">
        <v>86</v>
      </c>
      <c r="AW2638" s="12" t="s">
        <v>32</v>
      </c>
      <c r="AX2638" s="12" t="s">
        <v>76</v>
      </c>
      <c r="AY2638" s="156" t="s">
        <v>350</v>
      </c>
    </row>
    <row r="2639" spans="2:65" s="12" customFormat="1" ht="10.199999999999999">
      <c r="B2639" s="155"/>
      <c r="D2639" s="151" t="s">
        <v>361</v>
      </c>
      <c r="E2639" s="156" t="s">
        <v>1</v>
      </c>
      <c r="F2639" s="157" t="s">
        <v>3597</v>
      </c>
      <c r="H2639" s="158">
        <v>4</v>
      </c>
      <c r="I2639" s="159"/>
      <c r="L2639" s="155"/>
      <c r="M2639" s="160"/>
      <c r="T2639" s="161"/>
      <c r="AT2639" s="156" t="s">
        <v>361</v>
      </c>
      <c r="AU2639" s="156" t="s">
        <v>86</v>
      </c>
      <c r="AV2639" s="12" t="s">
        <v>86</v>
      </c>
      <c r="AW2639" s="12" t="s">
        <v>32</v>
      </c>
      <c r="AX2639" s="12" t="s">
        <v>76</v>
      </c>
      <c r="AY2639" s="156" t="s">
        <v>350</v>
      </c>
    </row>
    <row r="2640" spans="2:65" s="13" customFormat="1" ht="10.199999999999999">
      <c r="B2640" s="162"/>
      <c r="D2640" s="151" t="s">
        <v>361</v>
      </c>
      <c r="E2640" s="163" t="s">
        <v>1</v>
      </c>
      <c r="F2640" s="164" t="s">
        <v>364</v>
      </c>
      <c r="H2640" s="165">
        <v>12</v>
      </c>
      <c r="I2640" s="166"/>
      <c r="L2640" s="162"/>
      <c r="M2640" s="167"/>
      <c r="T2640" s="168"/>
      <c r="AT2640" s="163" t="s">
        <v>361</v>
      </c>
      <c r="AU2640" s="163" t="s">
        <v>86</v>
      </c>
      <c r="AV2640" s="13" t="s">
        <v>357</v>
      </c>
      <c r="AW2640" s="13" t="s">
        <v>32</v>
      </c>
      <c r="AX2640" s="13" t="s">
        <v>84</v>
      </c>
      <c r="AY2640" s="163" t="s">
        <v>350</v>
      </c>
    </row>
    <row r="2641" spans="2:65" s="1" customFormat="1" ht="24.15" customHeight="1">
      <c r="B2641" s="32"/>
      <c r="C2641" s="138" t="s">
        <v>3937</v>
      </c>
      <c r="D2641" s="138" t="s">
        <v>352</v>
      </c>
      <c r="E2641" s="139" t="s">
        <v>3938</v>
      </c>
      <c r="F2641" s="140" t="s">
        <v>3939</v>
      </c>
      <c r="G2641" s="141" t="s">
        <v>496</v>
      </c>
      <c r="H2641" s="142">
        <v>18</v>
      </c>
      <c r="I2641" s="143"/>
      <c r="J2641" s="144">
        <f>ROUND(I2641*H2641,2)</f>
        <v>0</v>
      </c>
      <c r="K2641" s="140" t="s">
        <v>356</v>
      </c>
      <c r="L2641" s="32"/>
      <c r="M2641" s="145" t="s">
        <v>1</v>
      </c>
      <c r="N2641" s="146" t="s">
        <v>41</v>
      </c>
      <c r="P2641" s="147">
        <f>O2641*H2641</f>
        <v>0</v>
      </c>
      <c r="Q2641" s="147">
        <v>4.6999999999999999E-4</v>
      </c>
      <c r="R2641" s="147">
        <f>Q2641*H2641</f>
        <v>8.4600000000000005E-3</v>
      </c>
      <c r="S2641" s="147">
        <v>0</v>
      </c>
      <c r="T2641" s="148">
        <f>S2641*H2641</f>
        <v>0</v>
      </c>
      <c r="AR2641" s="149" t="s">
        <v>530</v>
      </c>
      <c r="AT2641" s="149" t="s">
        <v>352</v>
      </c>
      <c r="AU2641" s="149" t="s">
        <v>86</v>
      </c>
      <c r="AY2641" s="17" t="s">
        <v>350</v>
      </c>
      <c r="BE2641" s="150">
        <f>IF(N2641="základní",J2641,0)</f>
        <v>0</v>
      </c>
      <c r="BF2641" s="150">
        <f>IF(N2641="snížená",J2641,0)</f>
        <v>0</v>
      </c>
      <c r="BG2641" s="150">
        <f>IF(N2641="zákl. přenesená",J2641,0)</f>
        <v>0</v>
      </c>
      <c r="BH2641" s="150">
        <f>IF(N2641="sníž. přenesená",J2641,0)</f>
        <v>0</v>
      </c>
      <c r="BI2641" s="150">
        <f>IF(N2641="nulová",J2641,0)</f>
        <v>0</v>
      </c>
      <c r="BJ2641" s="17" t="s">
        <v>84</v>
      </c>
      <c r="BK2641" s="150">
        <f>ROUND(I2641*H2641,2)</f>
        <v>0</v>
      </c>
      <c r="BL2641" s="17" t="s">
        <v>530</v>
      </c>
      <c r="BM2641" s="149" t="s">
        <v>3940</v>
      </c>
    </row>
    <row r="2642" spans="2:65" s="1" customFormat="1" ht="28.8">
      <c r="B2642" s="32"/>
      <c r="D2642" s="151" t="s">
        <v>359</v>
      </c>
      <c r="F2642" s="152" t="s">
        <v>3941</v>
      </c>
      <c r="I2642" s="153"/>
      <c r="L2642" s="32"/>
      <c r="M2642" s="154"/>
      <c r="T2642" s="56"/>
      <c r="AT2642" s="17" t="s">
        <v>359</v>
      </c>
      <c r="AU2642" s="17" t="s">
        <v>86</v>
      </c>
    </row>
    <row r="2643" spans="2:65" s="12" customFormat="1" ht="10.199999999999999">
      <c r="B2643" s="155"/>
      <c r="D2643" s="151" t="s">
        <v>361</v>
      </c>
      <c r="E2643" s="156" t="s">
        <v>1</v>
      </c>
      <c r="F2643" s="157" t="s">
        <v>3733</v>
      </c>
      <c r="H2643" s="158">
        <v>2</v>
      </c>
      <c r="I2643" s="159"/>
      <c r="L2643" s="155"/>
      <c r="M2643" s="160"/>
      <c r="T2643" s="161"/>
      <c r="AT2643" s="156" t="s">
        <v>361</v>
      </c>
      <c r="AU2643" s="156" t="s">
        <v>86</v>
      </c>
      <c r="AV2643" s="12" t="s">
        <v>86</v>
      </c>
      <c r="AW2643" s="12" t="s">
        <v>32</v>
      </c>
      <c r="AX2643" s="12" t="s">
        <v>76</v>
      </c>
      <c r="AY2643" s="156" t="s">
        <v>350</v>
      </c>
    </row>
    <row r="2644" spans="2:65" s="12" customFormat="1" ht="10.199999999999999">
      <c r="B2644" s="155"/>
      <c r="D2644" s="151" t="s">
        <v>361</v>
      </c>
      <c r="E2644" s="156" t="s">
        <v>1</v>
      </c>
      <c r="F2644" s="157" t="s">
        <v>3734</v>
      </c>
      <c r="H2644" s="158">
        <v>1</v>
      </c>
      <c r="I2644" s="159"/>
      <c r="L2644" s="155"/>
      <c r="M2644" s="160"/>
      <c r="T2644" s="161"/>
      <c r="AT2644" s="156" t="s">
        <v>361</v>
      </c>
      <c r="AU2644" s="156" t="s">
        <v>86</v>
      </c>
      <c r="AV2644" s="12" t="s">
        <v>86</v>
      </c>
      <c r="AW2644" s="12" t="s">
        <v>32</v>
      </c>
      <c r="AX2644" s="12" t="s">
        <v>76</v>
      </c>
      <c r="AY2644" s="156" t="s">
        <v>350</v>
      </c>
    </row>
    <row r="2645" spans="2:65" s="12" customFormat="1" ht="10.199999999999999">
      <c r="B2645" s="155"/>
      <c r="D2645" s="151" t="s">
        <v>361</v>
      </c>
      <c r="E2645" s="156" t="s">
        <v>1</v>
      </c>
      <c r="F2645" s="157" t="s">
        <v>3735</v>
      </c>
      <c r="H2645" s="158">
        <v>8</v>
      </c>
      <c r="I2645" s="159"/>
      <c r="L2645" s="155"/>
      <c r="M2645" s="160"/>
      <c r="T2645" s="161"/>
      <c r="AT2645" s="156" t="s">
        <v>361</v>
      </c>
      <c r="AU2645" s="156" t="s">
        <v>86</v>
      </c>
      <c r="AV2645" s="12" t="s">
        <v>86</v>
      </c>
      <c r="AW2645" s="12" t="s">
        <v>32</v>
      </c>
      <c r="AX2645" s="12" t="s">
        <v>76</v>
      </c>
      <c r="AY2645" s="156" t="s">
        <v>350</v>
      </c>
    </row>
    <row r="2646" spans="2:65" s="12" customFormat="1" ht="10.199999999999999">
      <c r="B2646" s="155"/>
      <c r="D2646" s="151" t="s">
        <v>361</v>
      </c>
      <c r="E2646" s="156" t="s">
        <v>1</v>
      </c>
      <c r="F2646" s="157" t="s">
        <v>3737</v>
      </c>
      <c r="H2646" s="158">
        <v>3</v>
      </c>
      <c r="I2646" s="159"/>
      <c r="L2646" s="155"/>
      <c r="M2646" s="160"/>
      <c r="T2646" s="161"/>
      <c r="AT2646" s="156" t="s">
        <v>361</v>
      </c>
      <c r="AU2646" s="156" t="s">
        <v>86</v>
      </c>
      <c r="AV2646" s="12" t="s">
        <v>86</v>
      </c>
      <c r="AW2646" s="12" t="s">
        <v>32</v>
      </c>
      <c r="AX2646" s="12" t="s">
        <v>76</v>
      </c>
      <c r="AY2646" s="156" t="s">
        <v>350</v>
      </c>
    </row>
    <row r="2647" spans="2:65" s="12" customFormat="1" ht="10.199999999999999">
      <c r="B2647" s="155"/>
      <c r="D2647" s="151" t="s">
        <v>361</v>
      </c>
      <c r="E2647" s="156" t="s">
        <v>1</v>
      </c>
      <c r="F2647" s="157" t="s">
        <v>3738</v>
      </c>
      <c r="H2647" s="158">
        <v>1</v>
      </c>
      <c r="I2647" s="159"/>
      <c r="L2647" s="155"/>
      <c r="M2647" s="160"/>
      <c r="T2647" s="161"/>
      <c r="AT2647" s="156" t="s">
        <v>361</v>
      </c>
      <c r="AU2647" s="156" t="s">
        <v>86</v>
      </c>
      <c r="AV2647" s="12" t="s">
        <v>86</v>
      </c>
      <c r="AW2647" s="12" t="s">
        <v>32</v>
      </c>
      <c r="AX2647" s="12" t="s">
        <v>76</v>
      </c>
      <c r="AY2647" s="156" t="s">
        <v>350</v>
      </c>
    </row>
    <row r="2648" spans="2:65" s="12" customFormat="1" ht="10.199999999999999">
      <c r="B2648" s="155"/>
      <c r="D2648" s="151" t="s">
        <v>361</v>
      </c>
      <c r="E2648" s="156" t="s">
        <v>1</v>
      </c>
      <c r="F2648" s="157" t="s">
        <v>3706</v>
      </c>
      <c r="H2648" s="158">
        <v>1</v>
      </c>
      <c r="I2648" s="159"/>
      <c r="L2648" s="155"/>
      <c r="M2648" s="160"/>
      <c r="T2648" s="161"/>
      <c r="AT2648" s="156" t="s">
        <v>361</v>
      </c>
      <c r="AU2648" s="156" t="s">
        <v>86</v>
      </c>
      <c r="AV2648" s="12" t="s">
        <v>86</v>
      </c>
      <c r="AW2648" s="12" t="s">
        <v>32</v>
      </c>
      <c r="AX2648" s="12" t="s">
        <v>76</v>
      </c>
      <c r="AY2648" s="156" t="s">
        <v>350</v>
      </c>
    </row>
    <row r="2649" spans="2:65" s="12" customFormat="1" ht="10.199999999999999">
      <c r="B2649" s="155"/>
      <c r="D2649" s="151" t="s">
        <v>361</v>
      </c>
      <c r="E2649" s="156" t="s">
        <v>1</v>
      </c>
      <c r="F2649" s="157" t="s">
        <v>3739</v>
      </c>
      <c r="H2649" s="158">
        <v>1</v>
      </c>
      <c r="I2649" s="159"/>
      <c r="L2649" s="155"/>
      <c r="M2649" s="160"/>
      <c r="T2649" s="161"/>
      <c r="AT2649" s="156" t="s">
        <v>361</v>
      </c>
      <c r="AU2649" s="156" t="s">
        <v>86</v>
      </c>
      <c r="AV2649" s="12" t="s">
        <v>86</v>
      </c>
      <c r="AW2649" s="12" t="s">
        <v>32</v>
      </c>
      <c r="AX2649" s="12" t="s">
        <v>76</v>
      </c>
      <c r="AY2649" s="156" t="s">
        <v>350</v>
      </c>
    </row>
    <row r="2650" spans="2:65" s="12" customFormat="1" ht="10.199999999999999">
      <c r="B2650" s="155"/>
      <c r="D2650" s="151" t="s">
        <v>361</v>
      </c>
      <c r="E2650" s="156" t="s">
        <v>1</v>
      </c>
      <c r="F2650" s="157" t="s">
        <v>3740</v>
      </c>
      <c r="H2650" s="158">
        <v>1</v>
      </c>
      <c r="I2650" s="159"/>
      <c r="L2650" s="155"/>
      <c r="M2650" s="160"/>
      <c r="T2650" s="161"/>
      <c r="AT2650" s="156" t="s">
        <v>361</v>
      </c>
      <c r="AU2650" s="156" t="s">
        <v>86</v>
      </c>
      <c r="AV2650" s="12" t="s">
        <v>86</v>
      </c>
      <c r="AW2650" s="12" t="s">
        <v>32</v>
      </c>
      <c r="AX2650" s="12" t="s">
        <v>76</v>
      </c>
      <c r="AY2650" s="156" t="s">
        <v>350</v>
      </c>
    </row>
    <row r="2651" spans="2:65" s="13" customFormat="1" ht="10.199999999999999">
      <c r="B2651" s="162"/>
      <c r="D2651" s="151" t="s">
        <v>361</v>
      </c>
      <c r="E2651" s="163" t="s">
        <v>1</v>
      </c>
      <c r="F2651" s="164" t="s">
        <v>364</v>
      </c>
      <c r="H2651" s="165">
        <v>18</v>
      </c>
      <c r="I2651" s="166"/>
      <c r="L2651" s="162"/>
      <c r="M2651" s="167"/>
      <c r="T2651" s="168"/>
      <c r="AT2651" s="163" t="s">
        <v>361</v>
      </c>
      <c r="AU2651" s="163" t="s">
        <v>86</v>
      </c>
      <c r="AV2651" s="13" t="s">
        <v>357</v>
      </c>
      <c r="AW2651" s="13" t="s">
        <v>32</v>
      </c>
      <c r="AX2651" s="13" t="s">
        <v>84</v>
      </c>
      <c r="AY2651" s="163" t="s">
        <v>350</v>
      </c>
    </row>
    <row r="2652" spans="2:65" s="1" customFormat="1" ht="33" customHeight="1">
      <c r="B2652" s="32"/>
      <c r="C2652" s="187" t="s">
        <v>3942</v>
      </c>
      <c r="D2652" s="187" t="s">
        <v>1347</v>
      </c>
      <c r="E2652" s="188" t="s">
        <v>3943</v>
      </c>
      <c r="F2652" s="189" t="s">
        <v>3944</v>
      </c>
      <c r="G2652" s="190" t="s">
        <v>496</v>
      </c>
      <c r="H2652" s="191">
        <v>1</v>
      </c>
      <c r="I2652" s="192"/>
      <c r="J2652" s="193">
        <f>ROUND(I2652*H2652,2)</f>
        <v>0</v>
      </c>
      <c r="K2652" s="189" t="s">
        <v>356</v>
      </c>
      <c r="L2652" s="194"/>
      <c r="M2652" s="195" t="s">
        <v>1</v>
      </c>
      <c r="N2652" s="196" t="s">
        <v>41</v>
      </c>
      <c r="P2652" s="147">
        <f>O2652*H2652</f>
        <v>0</v>
      </c>
      <c r="Q2652" s="147">
        <v>4.2999999999999997E-2</v>
      </c>
      <c r="R2652" s="147">
        <f>Q2652*H2652</f>
        <v>4.2999999999999997E-2</v>
      </c>
      <c r="S2652" s="147">
        <v>0</v>
      </c>
      <c r="T2652" s="148">
        <f>S2652*H2652</f>
        <v>0</v>
      </c>
      <c r="AR2652" s="149" t="s">
        <v>695</v>
      </c>
      <c r="AT2652" s="149" t="s">
        <v>1347</v>
      </c>
      <c r="AU2652" s="149" t="s">
        <v>86</v>
      </c>
      <c r="AY2652" s="17" t="s">
        <v>350</v>
      </c>
      <c r="BE2652" s="150">
        <f>IF(N2652="základní",J2652,0)</f>
        <v>0</v>
      </c>
      <c r="BF2652" s="150">
        <f>IF(N2652="snížená",J2652,0)</f>
        <v>0</v>
      </c>
      <c r="BG2652" s="150">
        <f>IF(N2652="zákl. přenesená",J2652,0)</f>
        <v>0</v>
      </c>
      <c r="BH2652" s="150">
        <f>IF(N2652="sníž. přenesená",J2652,0)</f>
        <v>0</v>
      </c>
      <c r="BI2652" s="150">
        <f>IF(N2652="nulová",J2652,0)</f>
        <v>0</v>
      </c>
      <c r="BJ2652" s="17" t="s">
        <v>84</v>
      </c>
      <c r="BK2652" s="150">
        <f>ROUND(I2652*H2652,2)</f>
        <v>0</v>
      </c>
      <c r="BL2652" s="17" t="s">
        <v>530</v>
      </c>
      <c r="BM2652" s="149" t="s">
        <v>3945</v>
      </c>
    </row>
    <row r="2653" spans="2:65" s="1" customFormat="1" ht="19.2">
      <c r="B2653" s="32"/>
      <c r="D2653" s="151" t="s">
        <v>359</v>
      </c>
      <c r="F2653" s="152" t="s">
        <v>3946</v>
      </c>
      <c r="I2653" s="153"/>
      <c r="L2653" s="32"/>
      <c r="M2653" s="154"/>
      <c r="T2653" s="56"/>
      <c r="AT2653" s="17" t="s">
        <v>359</v>
      </c>
      <c r="AU2653" s="17" t="s">
        <v>86</v>
      </c>
    </row>
    <row r="2654" spans="2:65" s="12" customFormat="1" ht="10.199999999999999">
      <c r="B2654" s="155"/>
      <c r="D2654" s="151" t="s">
        <v>361</v>
      </c>
      <c r="E2654" s="156" t="s">
        <v>1</v>
      </c>
      <c r="F2654" s="157" t="s">
        <v>3947</v>
      </c>
      <c r="H2654" s="158">
        <v>1</v>
      </c>
      <c r="I2654" s="159"/>
      <c r="L2654" s="155"/>
      <c r="M2654" s="160"/>
      <c r="T2654" s="161"/>
      <c r="AT2654" s="156" t="s">
        <v>361</v>
      </c>
      <c r="AU2654" s="156" t="s">
        <v>86</v>
      </c>
      <c r="AV2654" s="12" t="s">
        <v>86</v>
      </c>
      <c r="AW2654" s="12" t="s">
        <v>32</v>
      </c>
      <c r="AX2654" s="12" t="s">
        <v>84</v>
      </c>
      <c r="AY2654" s="156" t="s">
        <v>350</v>
      </c>
    </row>
    <row r="2655" spans="2:65" s="1" customFormat="1" ht="33" customHeight="1">
      <c r="B2655" s="32"/>
      <c r="C2655" s="187" t="s">
        <v>3948</v>
      </c>
      <c r="D2655" s="187" t="s">
        <v>1347</v>
      </c>
      <c r="E2655" s="188" t="s">
        <v>3949</v>
      </c>
      <c r="F2655" s="189" t="s">
        <v>3950</v>
      </c>
      <c r="G2655" s="190" t="s">
        <v>496</v>
      </c>
      <c r="H2655" s="191">
        <v>2</v>
      </c>
      <c r="I2655" s="192"/>
      <c r="J2655" s="193">
        <f>ROUND(I2655*H2655,2)</f>
        <v>0</v>
      </c>
      <c r="K2655" s="189" t="s">
        <v>356</v>
      </c>
      <c r="L2655" s="194"/>
      <c r="M2655" s="195" t="s">
        <v>1</v>
      </c>
      <c r="N2655" s="196" t="s">
        <v>41</v>
      </c>
      <c r="P2655" s="147">
        <f>O2655*H2655</f>
        <v>0</v>
      </c>
      <c r="Q2655" s="147">
        <v>5.6000000000000001E-2</v>
      </c>
      <c r="R2655" s="147">
        <f>Q2655*H2655</f>
        <v>0.112</v>
      </c>
      <c r="S2655" s="147">
        <v>0</v>
      </c>
      <c r="T2655" s="148">
        <f>S2655*H2655</f>
        <v>0</v>
      </c>
      <c r="AR2655" s="149" t="s">
        <v>695</v>
      </c>
      <c r="AT2655" s="149" t="s">
        <v>1347</v>
      </c>
      <c r="AU2655" s="149" t="s">
        <v>86</v>
      </c>
      <c r="AY2655" s="17" t="s">
        <v>350</v>
      </c>
      <c r="BE2655" s="150">
        <f>IF(N2655="základní",J2655,0)</f>
        <v>0</v>
      </c>
      <c r="BF2655" s="150">
        <f>IF(N2655="snížená",J2655,0)</f>
        <v>0</v>
      </c>
      <c r="BG2655" s="150">
        <f>IF(N2655="zákl. přenesená",J2655,0)</f>
        <v>0</v>
      </c>
      <c r="BH2655" s="150">
        <f>IF(N2655="sníž. přenesená",J2655,0)</f>
        <v>0</v>
      </c>
      <c r="BI2655" s="150">
        <f>IF(N2655="nulová",J2655,0)</f>
        <v>0</v>
      </c>
      <c r="BJ2655" s="17" t="s">
        <v>84</v>
      </c>
      <c r="BK2655" s="150">
        <f>ROUND(I2655*H2655,2)</f>
        <v>0</v>
      </c>
      <c r="BL2655" s="17" t="s">
        <v>530</v>
      </c>
      <c r="BM2655" s="149" t="s">
        <v>3951</v>
      </c>
    </row>
    <row r="2656" spans="2:65" s="1" customFormat="1" ht="19.2">
      <c r="B2656" s="32"/>
      <c r="D2656" s="151" t="s">
        <v>359</v>
      </c>
      <c r="F2656" s="152" t="s">
        <v>3952</v>
      </c>
      <c r="I2656" s="153"/>
      <c r="L2656" s="32"/>
      <c r="M2656" s="154"/>
      <c r="T2656" s="56"/>
      <c r="AT2656" s="17" t="s">
        <v>359</v>
      </c>
      <c r="AU2656" s="17" t="s">
        <v>86</v>
      </c>
    </row>
    <row r="2657" spans="2:65" s="12" customFormat="1" ht="10.199999999999999">
      <c r="B2657" s="155"/>
      <c r="D2657" s="151" t="s">
        <v>361</v>
      </c>
      <c r="E2657" s="156" t="s">
        <v>1</v>
      </c>
      <c r="F2657" s="157" t="s">
        <v>3947</v>
      </c>
      <c r="H2657" s="158">
        <v>1</v>
      </c>
      <c r="I2657" s="159"/>
      <c r="L2657" s="155"/>
      <c r="M2657" s="160"/>
      <c r="T2657" s="161"/>
      <c r="AT2657" s="156" t="s">
        <v>361</v>
      </c>
      <c r="AU2657" s="156" t="s">
        <v>86</v>
      </c>
      <c r="AV2657" s="12" t="s">
        <v>86</v>
      </c>
      <c r="AW2657" s="12" t="s">
        <v>32</v>
      </c>
      <c r="AX2657" s="12" t="s">
        <v>76</v>
      </c>
      <c r="AY2657" s="156" t="s">
        <v>350</v>
      </c>
    </row>
    <row r="2658" spans="2:65" s="12" customFormat="1" ht="10.199999999999999">
      <c r="B2658" s="155"/>
      <c r="D2658" s="151" t="s">
        <v>361</v>
      </c>
      <c r="E2658" s="156" t="s">
        <v>1</v>
      </c>
      <c r="F2658" s="157" t="s">
        <v>3706</v>
      </c>
      <c r="H2658" s="158">
        <v>1</v>
      </c>
      <c r="I2658" s="159"/>
      <c r="L2658" s="155"/>
      <c r="M2658" s="160"/>
      <c r="T2658" s="161"/>
      <c r="AT2658" s="156" t="s">
        <v>361</v>
      </c>
      <c r="AU2658" s="156" t="s">
        <v>86</v>
      </c>
      <c r="AV2658" s="12" t="s">
        <v>86</v>
      </c>
      <c r="AW2658" s="12" t="s">
        <v>32</v>
      </c>
      <c r="AX2658" s="12" t="s">
        <v>76</v>
      </c>
      <c r="AY2658" s="156" t="s">
        <v>350</v>
      </c>
    </row>
    <row r="2659" spans="2:65" s="13" customFormat="1" ht="10.199999999999999">
      <c r="B2659" s="162"/>
      <c r="D2659" s="151" t="s">
        <v>361</v>
      </c>
      <c r="E2659" s="163" t="s">
        <v>1</v>
      </c>
      <c r="F2659" s="164" t="s">
        <v>364</v>
      </c>
      <c r="H2659" s="165">
        <v>2</v>
      </c>
      <c r="I2659" s="166"/>
      <c r="L2659" s="162"/>
      <c r="M2659" s="167"/>
      <c r="T2659" s="168"/>
      <c r="AT2659" s="163" t="s">
        <v>361</v>
      </c>
      <c r="AU2659" s="163" t="s">
        <v>86</v>
      </c>
      <c r="AV2659" s="13" t="s">
        <v>357</v>
      </c>
      <c r="AW2659" s="13" t="s">
        <v>32</v>
      </c>
      <c r="AX2659" s="13" t="s">
        <v>84</v>
      </c>
      <c r="AY2659" s="163" t="s">
        <v>350</v>
      </c>
    </row>
    <row r="2660" spans="2:65" s="1" customFormat="1" ht="33" customHeight="1">
      <c r="B2660" s="32"/>
      <c r="C2660" s="187" t="s">
        <v>3953</v>
      </c>
      <c r="D2660" s="187" t="s">
        <v>1347</v>
      </c>
      <c r="E2660" s="188" t="s">
        <v>3954</v>
      </c>
      <c r="F2660" s="189" t="s">
        <v>3955</v>
      </c>
      <c r="G2660" s="190" t="s">
        <v>496</v>
      </c>
      <c r="H2660" s="191">
        <v>15</v>
      </c>
      <c r="I2660" s="192"/>
      <c r="J2660" s="193">
        <f>ROUND(I2660*H2660,2)</f>
        <v>0</v>
      </c>
      <c r="K2660" s="189" t="s">
        <v>1</v>
      </c>
      <c r="L2660" s="194"/>
      <c r="M2660" s="195" t="s">
        <v>1</v>
      </c>
      <c r="N2660" s="196" t="s">
        <v>41</v>
      </c>
      <c r="P2660" s="147">
        <f>O2660*H2660</f>
        <v>0</v>
      </c>
      <c r="Q2660" s="147">
        <v>5.6000000000000001E-2</v>
      </c>
      <c r="R2660" s="147">
        <f>Q2660*H2660</f>
        <v>0.84</v>
      </c>
      <c r="S2660" s="147">
        <v>0</v>
      </c>
      <c r="T2660" s="148">
        <f>S2660*H2660</f>
        <v>0</v>
      </c>
      <c r="AR2660" s="149" t="s">
        <v>695</v>
      </c>
      <c r="AT2660" s="149" t="s">
        <v>1347</v>
      </c>
      <c r="AU2660" s="149" t="s">
        <v>86</v>
      </c>
      <c r="AY2660" s="17" t="s">
        <v>350</v>
      </c>
      <c r="BE2660" s="150">
        <f>IF(N2660="základní",J2660,0)</f>
        <v>0</v>
      </c>
      <c r="BF2660" s="150">
        <f>IF(N2660="snížená",J2660,0)</f>
        <v>0</v>
      </c>
      <c r="BG2660" s="150">
        <f>IF(N2660="zákl. přenesená",J2660,0)</f>
        <v>0</v>
      </c>
      <c r="BH2660" s="150">
        <f>IF(N2660="sníž. přenesená",J2660,0)</f>
        <v>0</v>
      </c>
      <c r="BI2660" s="150">
        <f>IF(N2660="nulová",J2660,0)</f>
        <v>0</v>
      </c>
      <c r="BJ2660" s="17" t="s">
        <v>84</v>
      </c>
      <c r="BK2660" s="150">
        <f>ROUND(I2660*H2660,2)</f>
        <v>0</v>
      </c>
      <c r="BL2660" s="17" t="s">
        <v>530</v>
      </c>
      <c r="BM2660" s="149" t="s">
        <v>3956</v>
      </c>
    </row>
    <row r="2661" spans="2:65" s="1" customFormat="1" ht="19.2">
      <c r="B2661" s="32"/>
      <c r="D2661" s="151" t="s">
        <v>359</v>
      </c>
      <c r="F2661" s="152" t="s">
        <v>3957</v>
      </c>
      <c r="I2661" s="153"/>
      <c r="L2661" s="32"/>
      <c r="M2661" s="154"/>
      <c r="T2661" s="56"/>
      <c r="AT2661" s="17" t="s">
        <v>359</v>
      </c>
      <c r="AU2661" s="17" t="s">
        <v>86</v>
      </c>
    </row>
    <row r="2662" spans="2:65" s="12" customFormat="1" ht="10.199999999999999">
      <c r="B2662" s="155"/>
      <c r="D2662" s="151" t="s">
        <v>361</v>
      </c>
      <c r="E2662" s="156" t="s">
        <v>1</v>
      </c>
      <c r="F2662" s="157" t="s">
        <v>3734</v>
      </c>
      <c r="H2662" s="158">
        <v>1</v>
      </c>
      <c r="I2662" s="159"/>
      <c r="L2662" s="155"/>
      <c r="M2662" s="160"/>
      <c r="T2662" s="161"/>
      <c r="AT2662" s="156" t="s">
        <v>361</v>
      </c>
      <c r="AU2662" s="156" t="s">
        <v>86</v>
      </c>
      <c r="AV2662" s="12" t="s">
        <v>86</v>
      </c>
      <c r="AW2662" s="12" t="s">
        <v>32</v>
      </c>
      <c r="AX2662" s="12" t="s">
        <v>76</v>
      </c>
      <c r="AY2662" s="156" t="s">
        <v>350</v>
      </c>
    </row>
    <row r="2663" spans="2:65" s="12" customFormat="1" ht="10.199999999999999">
      <c r="B2663" s="155"/>
      <c r="D2663" s="151" t="s">
        <v>361</v>
      </c>
      <c r="E2663" s="156" t="s">
        <v>1</v>
      </c>
      <c r="F2663" s="157" t="s">
        <v>3735</v>
      </c>
      <c r="H2663" s="158">
        <v>8</v>
      </c>
      <c r="I2663" s="159"/>
      <c r="L2663" s="155"/>
      <c r="M2663" s="160"/>
      <c r="T2663" s="161"/>
      <c r="AT2663" s="156" t="s">
        <v>361</v>
      </c>
      <c r="AU2663" s="156" t="s">
        <v>86</v>
      </c>
      <c r="AV2663" s="12" t="s">
        <v>86</v>
      </c>
      <c r="AW2663" s="12" t="s">
        <v>32</v>
      </c>
      <c r="AX2663" s="12" t="s">
        <v>76</v>
      </c>
      <c r="AY2663" s="156" t="s">
        <v>350</v>
      </c>
    </row>
    <row r="2664" spans="2:65" s="12" customFormat="1" ht="10.199999999999999">
      <c r="B2664" s="155"/>
      <c r="D2664" s="151" t="s">
        <v>361</v>
      </c>
      <c r="E2664" s="156" t="s">
        <v>1</v>
      </c>
      <c r="F2664" s="157" t="s">
        <v>3737</v>
      </c>
      <c r="H2664" s="158">
        <v>3</v>
      </c>
      <c r="I2664" s="159"/>
      <c r="L2664" s="155"/>
      <c r="M2664" s="160"/>
      <c r="T2664" s="161"/>
      <c r="AT2664" s="156" t="s">
        <v>361</v>
      </c>
      <c r="AU2664" s="156" t="s">
        <v>86</v>
      </c>
      <c r="AV2664" s="12" t="s">
        <v>86</v>
      </c>
      <c r="AW2664" s="12" t="s">
        <v>32</v>
      </c>
      <c r="AX2664" s="12" t="s">
        <v>76</v>
      </c>
      <c r="AY2664" s="156" t="s">
        <v>350</v>
      </c>
    </row>
    <row r="2665" spans="2:65" s="12" customFormat="1" ht="10.199999999999999">
      <c r="B2665" s="155"/>
      <c r="D2665" s="151" t="s">
        <v>361</v>
      </c>
      <c r="E2665" s="156" t="s">
        <v>1</v>
      </c>
      <c r="F2665" s="157" t="s">
        <v>3738</v>
      </c>
      <c r="H2665" s="158">
        <v>1</v>
      </c>
      <c r="I2665" s="159"/>
      <c r="L2665" s="155"/>
      <c r="M2665" s="160"/>
      <c r="T2665" s="161"/>
      <c r="AT2665" s="156" t="s">
        <v>361</v>
      </c>
      <c r="AU2665" s="156" t="s">
        <v>86</v>
      </c>
      <c r="AV2665" s="12" t="s">
        <v>86</v>
      </c>
      <c r="AW2665" s="12" t="s">
        <v>32</v>
      </c>
      <c r="AX2665" s="12" t="s">
        <v>76</v>
      </c>
      <c r="AY2665" s="156" t="s">
        <v>350</v>
      </c>
    </row>
    <row r="2666" spans="2:65" s="12" customFormat="1" ht="10.199999999999999">
      <c r="B2666" s="155"/>
      <c r="D2666" s="151" t="s">
        <v>361</v>
      </c>
      <c r="E2666" s="156" t="s">
        <v>1</v>
      </c>
      <c r="F2666" s="157" t="s">
        <v>3739</v>
      </c>
      <c r="H2666" s="158">
        <v>1</v>
      </c>
      <c r="I2666" s="159"/>
      <c r="L2666" s="155"/>
      <c r="M2666" s="160"/>
      <c r="T2666" s="161"/>
      <c r="AT2666" s="156" t="s">
        <v>361</v>
      </c>
      <c r="AU2666" s="156" t="s">
        <v>86</v>
      </c>
      <c r="AV2666" s="12" t="s">
        <v>86</v>
      </c>
      <c r="AW2666" s="12" t="s">
        <v>32</v>
      </c>
      <c r="AX2666" s="12" t="s">
        <v>76</v>
      </c>
      <c r="AY2666" s="156" t="s">
        <v>350</v>
      </c>
    </row>
    <row r="2667" spans="2:65" s="12" customFormat="1" ht="10.199999999999999">
      <c r="B2667" s="155"/>
      <c r="D2667" s="151" t="s">
        <v>361</v>
      </c>
      <c r="E2667" s="156" t="s">
        <v>1</v>
      </c>
      <c r="F2667" s="157" t="s">
        <v>3740</v>
      </c>
      <c r="H2667" s="158">
        <v>1</v>
      </c>
      <c r="I2667" s="159"/>
      <c r="L2667" s="155"/>
      <c r="M2667" s="160"/>
      <c r="T2667" s="161"/>
      <c r="AT2667" s="156" t="s">
        <v>361</v>
      </c>
      <c r="AU2667" s="156" t="s">
        <v>86</v>
      </c>
      <c r="AV2667" s="12" t="s">
        <v>86</v>
      </c>
      <c r="AW2667" s="12" t="s">
        <v>32</v>
      </c>
      <c r="AX2667" s="12" t="s">
        <v>76</v>
      </c>
      <c r="AY2667" s="156" t="s">
        <v>350</v>
      </c>
    </row>
    <row r="2668" spans="2:65" s="13" customFormat="1" ht="10.199999999999999">
      <c r="B2668" s="162"/>
      <c r="D2668" s="151" t="s">
        <v>361</v>
      </c>
      <c r="E2668" s="163" t="s">
        <v>1</v>
      </c>
      <c r="F2668" s="164" t="s">
        <v>364</v>
      </c>
      <c r="H2668" s="165">
        <v>15</v>
      </c>
      <c r="I2668" s="166"/>
      <c r="L2668" s="162"/>
      <c r="M2668" s="167"/>
      <c r="T2668" s="168"/>
      <c r="AT2668" s="163" t="s">
        <v>361</v>
      </c>
      <c r="AU2668" s="163" t="s">
        <v>86</v>
      </c>
      <c r="AV2668" s="13" t="s">
        <v>357</v>
      </c>
      <c r="AW2668" s="13" t="s">
        <v>32</v>
      </c>
      <c r="AX2668" s="13" t="s">
        <v>84</v>
      </c>
      <c r="AY2668" s="163" t="s">
        <v>350</v>
      </c>
    </row>
    <row r="2669" spans="2:65" s="1" customFormat="1" ht="24.15" customHeight="1">
      <c r="B2669" s="32"/>
      <c r="C2669" s="138" t="s">
        <v>3958</v>
      </c>
      <c r="D2669" s="138" t="s">
        <v>352</v>
      </c>
      <c r="E2669" s="139" t="s">
        <v>3959</v>
      </c>
      <c r="F2669" s="140" t="s">
        <v>3960</v>
      </c>
      <c r="G2669" s="141" t="s">
        <v>496</v>
      </c>
      <c r="H2669" s="142">
        <v>1</v>
      </c>
      <c r="I2669" s="143"/>
      <c r="J2669" s="144">
        <f>ROUND(I2669*H2669,2)</f>
        <v>0</v>
      </c>
      <c r="K2669" s="140" t="s">
        <v>356</v>
      </c>
      <c r="L2669" s="32"/>
      <c r="M2669" s="145" t="s">
        <v>1</v>
      </c>
      <c r="N2669" s="146" t="s">
        <v>41</v>
      </c>
      <c r="P2669" s="147">
        <f>O2669*H2669</f>
        <v>0</v>
      </c>
      <c r="Q2669" s="147">
        <v>4.6999999999999999E-4</v>
      </c>
      <c r="R2669" s="147">
        <f>Q2669*H2669</f>
        <v>4.6999999999999999E-4</v>
      </c>
      <c r="S2669" s="147">
        <v>0</v>
      </c>
      <c r="T2669" s="148">
        <f>S2669*H2669</f>
        <v>0</v>
      </c>
      <c r="AR2669" s="149" t="s">
        <v>530</v>
      </c>
      <c r="AT2669" s="149" t="s">
        <v>352</v>
      </c>
      <c r="AU2669" s="149" t="s">
        <v>86</v>
      </c>
      <c r="AY2669" s="17" t="s">
        <v>350</v>
      </c>
      <c r="BE2669" s="150">
        <f>IF(N2669="základní",J2669,0)</f>
        <v>0</v>
      </c>
      <c r="BF2669" s="150">
        <f>IF(N2669="snížená",J2669,0)</f>
        <v>0</v>
      </c>
      <c r="BG2669" s="150">
        <f>IF(N2669="zákl. přenesená",J2669,0)</f>
        <v>0</v>
      </c>
      <c r="BH2669" s="150">
        <f>IF(N2669="sníž. přenesená",J2669,0)</f>
        <v>0</v>
      </c>
      <c r="BI2669" s="150">
        <f>IF(N2669="nulová",J2669,0)</f>
        <v>0</v>
      </c>
      <c r="BJ2669" s="17" t="s">
        <v>84</v>
      </c>
      <c r="BK2669" s="150">
        <f>ROUND(I2669*H2669,2)</f>
        <v>0</v>
      </c>
      <c r="BL2669" s="17" t="s">
        <v>530</v>
      </c>
      <c r="BM2669" s="149" t="s">
        <v>3961</v>
      </c>
    </row>
    <row r="2670" spans="2:65" s="1" customFormat="1" ht="28.8">
      <c r="B2670" s="32"/>
      <c r="D2670" s="151" t="s">
        <v>359</v>
      </c>
      <c r="F2670" s="152" t="s">
        <v>3962</v>
      </c>
      <c r="I2670" s="153"/>
      <c r="L2670" s="32"/>
      <c r="M2670" s="154"/>
      <c r="T2670" s="56"/>
      <c r="AT2670" s="17" t="s">
        <v>359</v>
      </c>
      <c r="AU2670" s="17" t="s">
        <v>86</v>
      </c>
    </row>
    <row r="2671" spans="2:65" s="12" customFormat="1" ht="10.199999999999999">
      <c r="B2671" s="155"/>
      <c r="D2671" s="151" t="s">
        <v>361</v>
      </c>
      <c r="E2671" s="156" t="s">
        <v>1</v>
      </c>
      <c r="F2671" s="157" t="s">
        <v>3802</v>
      </c>
      <c r="H2671" s="158">
        <v>1</v>
      </c>
      <c r="I2671" s="159"/>
      <c r="L2671" s="155"/>
      <c r="M2671" s="160"/>
      <c r="T2671" s="161"/>
      <c r="AT2671" s="156" t="s">
        <v>361</v>
      </c>
      <c r="AU2671" s="156" t="s">
        <v>86</v>
      </c>
      <c r="AV2671" s="12" t="s">
        <v>86</v>
      </c>
      <c r="AW2671" s="12" t="s">
        <v>32</v>
      </c>
      <c r="AX2671" s="12" t="s">
        <v>84</v>
      </c>
      <c r="AY2671" s="156" t="s">
        <v>350</v>
      </c>
    </row>
    <row r="2672" spans="2:65" s="1" customFormat="1" ht="33" customHeight="1">
      <c r="B2672" s="32"/>
      <c r="C2672" s="187" t="s">
        <v>3963</v>
      </c>
      <c r="D2672" s="187" t="s">
        <v>1347</v>
      </c>
      <c r="E2672" s="188" t="s">
        <v>3964</v>
      </c>
      <c r="F2672" s="189" t="s">
        <v>3965</v>
      </c>
      <c r="G2672" s="190" t="s">
        <v>496</v>
      </c>
      <c r="H2672" s="191">
        <v>1</v>
      </c>
      <c r="I2672" s="192"/>
      <c r="J2672" s="193">
        <f>ROUND(I2672*H2672,2)</f>
        <v>0</v>
      </c>
      <c r="K2672" s="189" t="s">
        <v>356</v>
      </c>
      <c r="L2672" s="194"/>
      <c r="M2672" s="195" t="s">
        <v>1</v>
      </c>
      <c r="N2672" s="196" t="s">
        <v>41</v>
      </c>
      <c r="P2672" s="147">
        <f>O2672*H2672</f>
        <v>0</v>
      </c>
      <c r="Q2672" s="147">
        <v>1.7999999999999999E-2</v>
      </c>
      <c r="R2672" s="147">
        <f>Q2672*H2672</f>
        <v>1.7999999999999999E-2</v>
      </c>
      <c r="S2672" s="147">
        <v>0</v>
      </c>
      <c r="T2672" s="148">
        <f>S2672*H2672</f>
        <v>0</v>
      </c>
      <c r="AR2672" s="149" t="s">
        <v>695</v>
      </c>
      <c r="AT2672" s="149" t="s">
        <v>1347</v>
      </c>
      <c r="AU2672" s="149" t="s">
        <v>86</v>
      </c>
      <c r="AY2672" s="17" t="s">
        <v>350</v>
      </c>
      <c r="BE2672" s="150">
        <f>IF(N2672="základní",J2672,0)</f>
        <v>0</v>
      </c>
      <c r="BF2672" s="150">
        <f>IF(N2672="snížená",J2672,0)</f>
        <v>0</v>
      </c>
      <c r="BG2672" s="150">
        <f>IF(N2672="zákl. přenesená",J2672,0)</f>
        <v>0</v>
      </c>
      <c r="BH2672" s="150">
        <f>IF(N2672="sníž. přenesená",J2672,0)</f>
        <v>0</v>
      </c>
      <c r="BI2672" s="150">
        <f>IF(N2672="nulová",J2672,0)</f>
        <v>0</v>
      </c>
      <c r="BJ2672" s="17" t="s">
        <v>84</v>
      </c>
      <c r="BK2672" s="150">
        <f>ROUND(I2672*H2672,2)</f>
        <v>0</v>
      </c>
      <c r="BL2672" s="17" t="s">
        <v>530</v>
      </c>
      <c r="BM2672" s="149" t="s">
        <v>3966</v>
      </c>
    </row>
    <row r="2673" spans="2:65" s="1" customFormat="1" ht="19.2">
      <c r="B2673" s="32"/>
      <c r="D2673" s="151" t="s">
        <v>359</v>
      </c>
      <c r="F2673" s="152" t="s">
        <v>3965</v>
      </c>
      <c r="I2673" s="153"/>
      <c r="L2673" s="32"/>
      <c r="M2673" s="154"/>
      <c r="T2673" s="56"/>
      <c r="AT2673" s="17" t="s">
        <v>359</v>
      </c>
      <c r="AU2673" s="17" t="s">
        <v>86</v>
      </c>
    </row>
    <row r="2674" spans="2:65" s="12" customFormat="1" ht="10.199999999999999">
      <c r="B2674" s="155"/>
      <c r="D2674" s="151" t="s">
        <v>361</v>
      </c>
      <c r="E2674" s="156" t="s">
        <v>1</v>
      </c>
      <c r="F2674" s="157" t="s">
        <v>3802</v>
      </c>
      <c r="H2674" s="158">
        <v>1</v>
      </c>
      <c r="I2674" s="159"/>
      <c r="L2674" s="155"/>
      <c r="M2674" s="160"/>
      <c r="T2674" s="161"/>
      <c r="AT2674" s="156" t="s">
        <v>361</v>
      </c>
      <c r="AU2674" s="156" t="s">
        <v>86</v>
      </c>
      <c r="AV2674" s="12" t="s">
        <v>86</v>
      </c>
      <c r="AW2674" s="12" t="s">
        <v>32</v>
      </c>
      <c r="AX2674" s="12" t="s">
        <v>84</v>
      </c>
      <c r="AY2674" s="156" t="s">
        <v>350</v>
      </c>
    </row>
    <row r="2675" spans="2:65" s="1" customFormat="1" ht="24.15" customHeight="1">
      <c r="B2675" s="32"/>
      <c r="C2675" s="138" t="s">
        <v>3967</v>
      </c>
      <c r="D2675" s="138" t="s">
        <v>352</v>
      </c>
      <c r="E2675" s="139" t="s">
        <v>3968</v>
      </c>
      <c r="F2675" s="140" t="s">
        <v>3969</v>
      </c>
      <c r="G2675" s="141" t="s">
        <v>496</v>
      </c>
      <c r="H2675" s="142">
        <v>1</v>
      </c>
      <c r="I2675" s="143"/>
      <c r="J2675" s="144">
        <f>ROUND(I2675*H2675,2)</f>
        <v>0</v>
      </c>
      <c r="K2675" s="140" t="s">
        <v>356</v>
      </c>
      <c r="L2675" s="32"/>
      <c r="M2675" s="145" t="s">
        <v>1</v>
      </c>
      <c r="N2675" s="146" t="s">
        <v>41</v>
      </c>
      <c r="P2675" s="147">
        <f>O2675*H2675</f>
        <v>0</v>
      </c>
      <c r="Q2675" s="147">
        <v>4.8000000000000001E-4</v>
      </c>
      <c r="R2675" s="147">
        <f>Q2675*H2675</f>
        <v>4.8000000000000001E-4</v>
      </c>
      <c r="S2675" s="147">
        <v>0</v>
      </c>
      <c r="T2675" s="148">
        <f>S2675*H2675</f>
        <v>0</v>
      </c>
      <c r="AR2675" s="149" t="s">
        <v>530</v>
      </c>
      <c r="AT2675" s="149" t="s">
        <v>352</v>
      </c>
      <c r="AU2675" s="149" t="s">
        <v>86</v>
      </c>
      <c r="AY2675" s="17" t="s">
        <v>350</v>
      </c>
      <c r="BE2675" s="150">
        <f>IF(N2675="základní",J2675,0)</f>
        <v>0</v>
      </c>
      <c r="BF2675" s="150">
        <f>IF(N2675="snížená",J2675,0)</f>
        <v>0</v>
      </c>
      <c r="BG2675" s="150">
        <f>IF(N2675="zákl. přenesená",J2675,0)</f>
        <v>0</v>
      </c>
      <c r="BH2675" s="150">
        <f>IF(N2675="sníž. přenesená",J2675,0)</f>
        <v>0</v>
      </c>
      <c r="BI2675" s="150">
        <f>IF(N2675="nulová",J2675,0)</f>
        <v>0</v>
      </c>
      <c r="BJ2675" s="17" t="s">
        <v>84</v>
      </c>
      <c r="BK2675" s="150">
        <f>ROUND(I2675*H2675,2)</f>
        <v>0</v>
      </c>
      <c r="BL2675" s="17" t="s">
        <v>530</v>
      </c>
      <c r="BM2675" s="149" t="s">
        <v>3970</v>
      </c>
    </row>
    <row r="2676" spans="2:65" s="1" customFormat="1" ht="28.8">
      <c r="B2676" s="32"/>
      <c r="D2676" s="151" t="s">
        <v>359</v>
      </c>
      <c r="F2676" s="152" t="s">
        <v>3971</v>
      </c>
      <c r="I2676" s="153"/>
      <c r="L2676" s="32"/>
      <c r="M2676" s="154"/>
      <c r="T2676" s="56"/>
      <c r="AT2676" s="17" t="s">
        <v>359</v>
      </c>
      <c r="AU2676" s="17" t="s">
        <v>86</v>
      </c>
    </row>
    <row r="2677" spans="2:65" s="12" customFormat="1" ht="10.199999999999999">
      <c r="B2677" s="155"/>
      <c r="D2677" s="151" t="s">
        <v>361</v>
      </c>
      <c r="E2677" s="156" t="s">
        <v>1</v>
      </c>
      <c r="F2677" s="157" t="s">
        <v>3791</v>
      </c>
      <c r="H2677" s="158">
        <v>1</v>
      </c>
      <c r="I2677" s="159"/>
      <c r="L2677" s="155"/>
      <c r="M2677" s="160"/>
      <c r="T2677" s="161"/>
      <c r="AT2677" s="156" t="s">
        <v>361</v>
      </c>
      <c r="AU2677" s="156" t="s">
        <v>86</v>
      </c>
      <c r="AV2677" s="12" t="s">
        <v>86</v>
      </c>
      <c r="AW2677" s="12" t="s">
        <v>32</v>
      </c>
      <c r="AX2677" s="12" t="s">
        <v>84</v>
      </c>
      <c r="AY2677" s="156" t="s">
        <v>350</v>
      </c>
    </row>
    <row r="2678" spans="2:65" s="1" customFormat="1" ht="33" customHeight="1">
      <c r="B2678" s="32"/>
      <c r="C2678" s="187" t="s">
        <v>3972</v>
      </c>
      <c r="D2678" s="187" t="s">
        <v>1347</v>
      </c>
      <c r="E2678" s="188" t="s">
        <v>3973</v>
      </c>
      <c r="F2678" s="189" t="s">
        <v>3974</v>
      </c>
      <c r="G2678" s="190" t="s">
        <v>496</v>
      </c>
      <c r="H2678" s="191">
        <v>1</v>
      </c>
      <c r="I2678" s="192"/>
      <c r="J2678" s="193">
        <f>ROUND(I2678*H2678,2)</f>
        <v>0</v>
      </c>
      <c r="K2678" s="189" t="s">
        <v>356</v>
      </c>
      <c r="L2678" s="194"/>
      <c r="M2678" s="195" t="s">
        <v>1</v>
      </c>
      <c r="N2678" s="196" t="s">
        <v>41</v>
      </c>
      <c r="P2678" s="147">
        <f>O2678*H2678</f>
        <v>0</v>
      </c>
      <c r="Q2678" s="147">
        <v>6.4000000000000001E-2</v>
      </c>
      <c r="R2678" s="147">
        <f>Q2678*H2678</f>
        <v>6.4000000000000001E-2</v>
      </c>
      <c r="S2678" s="147">
        <v>0</v>
      </c>
      <c r="T2678" s="148">
        <f>S2678*H2678</f>
        <v>0</v>
      </c>
      <c r="AR2678" s="149" t="s">
        <v>695</v>
      </c>
      <c r="AT2678" s="149" t="s">
        <v>1347</v>
      </c>
      <c r="AU2678" s="149" t="s">
        <v>86</v>
      </c>
      <c r="AY2678" s="17" t="s">
        <v>350</v>
      </c>
      <c r="BE2678" s="150">
        <f>IF(N2678="základní",J2678,0)</f>
        <v>0</v>
      </c>
      <c r="BF2678" s="150">
        <f>IF(N2678="snížená",J2678,0)</f>
        <v>0</v>
      </c>
      <c r="BG2678" s="150">
        <f>IF(N2678="zákl. přenesená",J2678,0)</f>
        <v>0</v>
      </c>
      <c r="BH2678" s="150">
        <f>IF(N2678="sníž. přenesená",J2678,0)</f>
        <v>0</v>
      </c>
      <c r="BI2678" s="150">
        <f>IF(N2678="nulová",J2678,0)</f>
        <v>0</v>
      </c>
      <c r="BJ2678" s="17" t="s">
        <v>84</v>
      </c>
      <c r="BK2678" s="150">
        <f>ROUND(I2678*H2678,2)</f>
        <v>0</v>
      </c>
      <c r="BL2678" s="17" t="s">
        <v>530</v>
      </c>
      <c r="BM2678" s="149" t="s">
        <v>3975</v>
      </c>
    </row>
    <row r="2679" spans="2:65" s="1" customFormat="1" ht="19.2">
      <c r="B2679" s="32"/>
      <c r="D2679" s="151" t="s">
        <v>359</v>
      </c>
      <c r="F2679" s="152" t="s">
        <v>3974</v>
      </c>
      <c r="I2679" s="153"/>
      <c r="L2679" s="32"/>
      <c r="M2679" s="154"/>
      <c r="T2679" s="56"/>
      <c r="AT2679" s="17" t="s">
        <v>359</v>
      </c>
      <c r="AU2679" s="17" t="s">
        <v>86</v>
      </c>
    </row>
    <row r="2680" spans="2:65" s="12" customFormat="1" ht="10.199999999999999">
      <c r="B2680" s="155"/>
      <c r="D2680" s="151" t="s">
        <v>361</v>
      </c>
      <c r="E2680" s="156" t="s">
        <v>1</v>
      </c>
      <c r="F2680" s="157" t="s">
        <v>3791</v>
      </c>
      <c r="H2680" s="158">
        <v>1</v>
      </c>
      <c r="I2680" s="159"/>
      <c r="L2680" s="155"/>
      <c r="M2680" s="160"/>
      <c r="T2680" s="161"/>
      <c r="AT2680" s="156" t="s">
        <v>361</v>
      </c>
      <c r="AU2680" s="156" t="s">
        <v>86</v>
      </c>
      <c r="AV2680" s="12" t="s">
        <v>86</v>
      </c>
      <c r="AW2680" s="12" t="s">
        <v>32</v>
      </c>
      <c r="AX2680" s="12" t="s">
        <v>84</v>
      </c>
      <c r="AY2680" s="156" t="s">
        <v>350</v>
      </c>
    </row>
    <row r="2681" spans="2:65" s="1" customFormat="1" ht="24.15" customHeight="1">
      <c r="B2681" s="32"/>
      <c r="C2681" s="138" t="s">
        <v>3976</v>
      </c>
      <c r="D2681" s="138" t="s">
        <v>352</v>
      </c>
      <c r="E2681" s="139" t="s">
        <v>3977</v>
      </c>
      <c r="F2681" s="140" t="s">
        <v>3978</v>
      </c>
      <c r="G2681" s="141" t="s">
        <v>496</v>
      </c>
      <c r="H2681" s="142">
        <v>14</v>
      </c>
      <c r="I2681" s="143"/>
      <c r="J2681" s="144">
        <f>ROUND(I2681*H2681,2)</f>
        <v>0</v>
      </c>
      <c r="K2681" s="140" t="s">
        <v>356</v>
      </c>
      <c r="L2681" s="32"/>
      <c r="M2681" s="145" t="s">
        <v>1</v>
      </c>
      <c r="N2681" s="146" t="s">
        <v>41</v>
      </c>
      <c r="P2681" s="147">
        <f>O2681*H2681</f>
        <v>0</v>
      </c>
      <c r="Q2681" s="147">
        <v>4.0000000000000002E-4</v>
      </c>
      <c r="R2681" s="147">
        <f>Q2681*H2681</f>
        <v>5.5999999999999999E-3</v>
      </c>
      <c r="S2681" s="147">
        <v>0</v>
      </c>
      <c r="T2681" s="148">
        <f>S2681*H2681</f>
        <v>0</v>
      </c>
      <c r="AR2681" s="149" t="s">
        <v>530</v>
      </c>
      <c r="AT2681" s="149" t="s">
        <v>352</v>
      </c>
      <c r="AU2681" s="149" t="s">
        <v>86</v>
      </c>
      <c r="AY2681" s="17" t="s">
        <v>350</v>
      </c>
      <c r="BE2681" s="150">
        <f>IF(N2681="základní",J2681,0)</f>
        <v>0</v>
      </c>
      <c r="BF2681" s="150">
        <f>IF(N2681="snížená",J2681,0)</f>
        <v>0</v>
      </c>
      <c r="BG2681" s="150">
        <f>IF(N2681="zákl. přenesená",J2681,0)</f>
        <v>0</v>
      </c>
      <c r="BH2681" s="150">
        <f>IF(N2681="sníž. přenesená",J2681,0)</f>
        <v>0</v>
      </c>
      <c r="BI2681" s="150">
        <f>IF(N2681="nulová",J2681,0)</f>
        <v>0</v>
      </c>
      <c r="BJ2681" s="17" t="s">
        <v>84</v>
      </c>
      <c r="BK2681" s="150">
        <f>ROUND(I2681*H2681,2)</f>
        <v>0</v>
      </c>
      <c r="BL2681" s="17" t="s">
        <v>530</v>
      </c>
      <c r="BM2681" s="149" t="s">
        <v>3979</v>
      </c>
    </row>
    <row r="2682" spans="2:65" s="1" customFormat="1" ht="28.8">
      <c r="B2682" s="32"/>
      <c r="D2682" s="151" t="s">
        <v>359</v>
      </c>
      <c r="F2682" s="152" t="s">
        <v>3980</v>
      </c>
      <c r="I2682" s="153"/>
      <c r="L2682" s="32"/>
      <c r="M2682" s="154"/>
      <c r="T2682" s="56"/>
      <c r="AT2682" s="17" t="s">
        <v>359</v>
      </c>
      <c r="AU2682" s="17" t="s">
        <v>86</v>
      </c>
    </row>
    <row r="2683" spans="2:65" s="12" customFormat="1" ht="10.199999999999999">
      <c r="B2683" s="155"/>
      <c r="D2683" s="151" t="s">
        <v>361</v>
      </c>
      <c r="E2683" s="156" t="s">
        <v>1</v>
      </c>
      <c r="F2683" s="157" t="s">
        <v>3664</v>
      </c>
      <c r="H2683" s="158">
        <v>2</v>
      </c>
      <c r="I2683" s="159"/>
      <c r="L2683" s="155"/>
      <c r="M2683" s="160"/>
      <c r="T2683" s="161"/>
      <c r="AT2683" s="156" t="s">
        <v>361</v>
      </c>
      <c r="AU2683" s="156" t="s">
        <v>86</v>
      </c>
      <c r="AV2683" s="12" t="s">
        <v>86</v>
      </c>
      <c r="AW2683" s="12" t="s">
        <v>32</v>
      </c>
      <c r="AX2683" s="12" t="s">
        <v>76</v>
      </c>
      <c r="AY2683" s="156" t="s">
        <v>350</v>
      </c>
    </row>
    <row r="2684" spans="2:65" s="12" customFormat="1" ht="10.199999999999999">
      <c r="B2684" s="155"/>
      <c r="D2684" s="151" t="s">
        <v>361</v>
      </c>
      <c r="E2684" s="156" t="s">
        <v>1</v>
      </c>
      <c r="F2684" s="157" t="s">
        <v>3598</v>
      </c>
      <c r="H2684" s="158">
        <v>1</v>
      </c>
      <c r="I2684" s="159"/>
      <c r="L2684" s="155"/>
      <c r="M2684" s="160"/>
      <c r="T2684" s="161"/>
      <c r="AT2684" s="156" t="s">
        <v>361</v>
      </c>
      <c r="AU2684" s="156" t="s">
        <v>86</v>
      </c>
      <c r="AV2684" s="12" t="s">
        <v>86</v>
      </c>
      <c r="AW2684" s="12" t="s">
        <v>32</v>
      </c>
      <c r="AX2684" s="12" t="s">
        <v>76</v>
      </c>
      <c r="AY2684" s="156" t="s">
        <v>350</v>
      </c>
    </row>
    <row r="2685" spans="2:65" s="12" customFormat="1" ht="10.199999999999999">
      <c r="B2685" s="155"/>
      <c r="D2685" s="151" t="s">
        <v>361</v>
      </c>
      <c r="E2685" s="156" t="s">
        <v>1</v>
      </c>
      <c r="F2685" s="157" t="s">
        <v>3665</v>
      </c>
      <c r="H2685" s="158">
        <v>1</v>
      </c>
      <c r="I2685" s="159"/>
      <c r="L2685" s="155"/>
      <c r="M2685" s="160"/>
      <c r="T2685" s="161"/>
      <c r="AT2685" s="156" t="s">
        <v>361</v>
      </c>
      <c r="AU2685" s="156" t="s">
        <v>86</v>
      </c>
      <c r="AV2685" s="12" t="s">
        <v>86</v>
      </c>
      <c r="AW2685" s="12" t="s">
        <v>32</v>
      </c>
      <c r="AX2685" s="12" t="s">
        <v>76</v>
      </c>
      <c r="AY2685" s="156" t="s">
        <v>350</v>
      </c>
    </row>
    <row r="2686" spans="2:65" s="12" customFormat="1" ht="10.199999999999999">
      <c r="B2686" s="155"/>
      <c r="D2686" s="151" t="s">
        <v>361</v>
      </c>
      <c r="E2686" s="156" t="s">
        <v>1</v>
      </c>
      <c r="F2686" s="157" t="s">
        <v>3666</v>
      </c>
      <c r="H2686" s="158">
        <v>1</v>
      </c>
      <c r="I2686" s="159"/>
      <c r="L2686" s="155"/>
      <c r="M2686" s="160"/>
      <c r="T2686" s="161"/>
      <c r="AT2686" s="156" t="s">
        <v>361</v>
      </c>
      <c r="AU2686" s="156" t="s">
        <v>86</v>
      </c>
      <c r="AV2686" s="12" t="s">
        <v>86</v>
      </c>
      <c r="AW2686" s="12" t="s">
        <v>32</v>
      </c>
      <c r="AX2686" s="12" t="s">
        <v>76</v>
      </c>
      <c r="AY2686" s="156" t="s">
        <v>350</v>
      </c>
    </row>
    <row r="2687" spans="2:65" s="12" customFormat="1" ht="10.199999999999999">
      <c r="B2687" s="155"/>
      <c r="D2687" s="151" t="s">
        <v>361</v>
      </c>
      <c r="E2687" s="156" t="s">
        <v>1</v>
      </c>
      <c r="F2687" s="157" t="s">
        <v>3667</v>
      </c>
      <c r="H2687" s="158">
        <v>1</v>
      </c>
      <c r="I2687" s="159"/>
      <c r="L2687" s="155"/>
      <c r="M2687" s="160"/>
      <c r="T2687" s="161"/>
      <c r="AT2687" s="156" t="s">
        <v>361</v>
      </c>
      <c r="AU2687" s="156" t="s">
        <v>86</v>
      </c>
      <c r="AV2687" s="12" t="s">
        <v>86</v>
      </c>
      <c r="AW2687" s="12" t="s">
        <v>32</v>
      </c>
      <c r="AX2687" s="12" t="s">
        <v>76</v>
      </c>
      <c r="AY2687" s="156" t="s">
        <v>350</v>
      </c>
    </row>
    <row r="2688" spans="2:65" s="12" customFormat="1" ht="10.199999999999999">
      <c r="B2688" s="155"/>
      <c r="D2688" s="151" t="s">
        <v>361</v>
      </c>
      <c r="E2688" s="156" t="s">
        <v>1</v>
      </c>
      <c r="F2688" s="157" t="s">
        <v>3654</v>
      </c>
      <c r="H2688" s="158">
        <v>1</v>
      </c>
      <c r="I2688" s="159"/>
      <c r="L2688" s="155"/>
      <c r="M2688" s="160"/>
      <c r="T2688" s="161"/>
      <c r="AT2688" s="156" t="s">
        <v>361</v>
      </c>
      <c r="AU2688" s="156" t="s">
        <v>86</v>
      </c>
      <c r="AV2688" s="12" t="s">
        <v>86</v>
      </c>
      <c r="AW2688" s="12" t="s">
        <v>32</v>
      </c>
      <c r="AX2688" s="12" t="s">
        <v>76</v>
      </c>
      <c r="AY2688" s="156" t="s">
        <v>350</v>
      </c>
    </row>
    <row r="2689" spans="2:65" s="12" customFormat="1" ht="10.199999999999999">
      <c r="B2689" s="155"/>
      <c r="D2689" s="151" t="s">
        <v>361</v>
      </c>
      <c r="E2689" s="156" t="s">
        <v>1</v>
      </c>
      <c r="F2689" s="157" t="s">
        <v>3670</v>
      </c>
      <c r="H2689" s="158">
        <v>2</v>
      </c>
      <c r="I2689" s="159"/>
      <c r="L2689" s="155"/>
      <c r="M2689" s="160"/>
      <c r="T2689" s="161"/>
      <c r="AT2689" s="156" t="s">
        <v>361</v>
      </c>
      <c r="AU2689" s="156" t="s">
        <v>86</v>
      </c>
      <c r="AV2689" s="12" t="s">
        <v>86</v>
      </c>
      <c r="AW2689" s="12" t="s">
        <v>32</v>
      </c>
      <c r="AX2689" s="12" t="s">
        <v>76</v>
      </c>
      <c r="AY2689" s="156" t="s">
        <v>350</v>
      </c>
    </row>
    <row r="2690" spans="2:65" s="12" customFormat="1" ht="10.199999999999999">
      <c r="B2690" s="155"/>
      <c r="D2690" s="151" t="s">
        <v>361</v>
      </c>
      <c r="E2690" s="156" t="s">
        <v>1</v>
      </c>
      <c r="F2690" s="157" t="s">
        <v>3671</v>
      </c>
      <c r="H2690" s="158">
        <v>1</v>
      </c>
      <c r="I2690" s="159"/>
      <c r="L2690" s="155"/>
      <c r="M2690" s="160"/>
      <c r="T2690" s="161"/>
      <c r="AT2690" s="156" t="s">
        <v>361</v>
      </c>
      <c r="AU2690" s="156" t="s">
        <v>86</v>
      </c>
      <c r="AV2690" s="12" t="s">
        <v>86</v>
      </c>
      <c r="AW2690" s="12" t="s">
        <v>32</v>
      </c>
      <c r="AX2690" s="12" t="s">
        <v>76</v>
      </c>
      <c r="AY2690" s="156" t="s">
        <v>350</v>
      </c>
    </row>
    <row r="2691" spans="2:65" s="12" customFormat="1" ht="10.199999999999999">
      <c r="B2691" s="155"/>
      <c r="D2691" s="151" t="s">
        <v>361</v>
      </c>
      <c r="E2691" s="156" t="s">
        <v>1</v>
      </c>
      <c r="F2691" s="157" t="s">
        <v>3672</v>
      </c>
      <c r="H2691" s="158">
        <v>1</v>
      </c>
      <c r="I2691" s="159"/>
      <c r="L2691" s="155"/>
      <c r="M2691" s="160"/>
      <c r="T2691" s="161"/>
      <c r="AT2691" s="156" t="s">
        <v>361</v>
      </c>
      <c r="AU2691" s="156" t="s">
        <v>86</v>
      </c>
      <c r="AV2691" s="12" t="s">
        <v>86</v>
      </c>
      <c r="AW2691" s="12" t="s">
        <v>32</v>
      </c>
      <c r="AX2691" s="12" t="s">
        <v>76</v>
      </c>
      <c r="AY2691" s="156" t="s">
        <v>350</v>
      </c>
    </row>
    <row r="2692" spans="2:65" s="12" customFormat="1" ht="10.199999999999999">
      <c r="B2692" s="155"/>
      <c r="D2692" s="151" t="s">
        <v>361</v>
      </c>
      <c r="E2692" s="156" t="s">
        <v>1</v>
      </c>
      <c r="F2692" s="157" t="s">
        <v>3673</v>
      </c>
      <c r="H2692" s="158">
        <v>1</v>
      </c>
      <c r="I2692" s="159"/>
      <c r="L2692" s="155"/>
      <c r="M2692" s="160"/>
      <c r="T2692" s="161"/>
      <c r="AT2692" s="156" t="s">
        <v>361</v>
      </c>
      <c r="AU2692" s="156" t="s">
        <v>86</v>
      </c>
      <c r="AV2692" s="12" t="s">
        <v>86</v>
      </c>
      <c r="AW2692" s="12" t="s">
        <v>32</v>
      </c>
      <c r="AX2692" s="12" t="s">
        <v>76</v>
      </c>
      <c r="AY2692" s="156" t="s">
        <v>350</v>
      </c>
    </row>
    <row r="2693" spans="2:65" s="12" customFormat="1" ht="10.199999999999999">
      <c r="B2693" s="155"/>
      <c r="D2693" s="151" t="s">
        <v>361</v>
      </c>
      <c r="E2693" s="156" t="s">
        <v>1</v>
      </c>
      <c r="F2693" s="157" t="s">
        <v>3675</v>
      </c>
      <c r="H2693" s="158">
        <v>1</v>
      </c>
      <c r="I2693" s="159"/>
      <c r="L2693" s="155"/>
      <c r="M2693" s="160"/>
      <c r="T2693" s="161"/>
      <c r="AT2693" s="156" t="s">
        <v>361</v>
      </c>
      <c r="AU2693" s="156" t="s">
        <v>86</v>
      </c>
      <c r="AV2693" s="12" t="s">
        <v>86</v>
      </c>
      <c r="AW2693" s="12" t="s">
        <v>32</v>
      </c>
      <c r="AX2693" s="12" t="s">
        <v>76</v>
      </c>
      <c r="AY2693" s="156" t="s">
        <v>350</v>
      </c>
    </row>
    <row r="2694" spans="2:65" s="12" customFormat="1" ht="10.199999999999999">
      <c r="B2694" s="155"/>
      <c r="D2694" s="151" t="s">
        <v>361</v>
      </c>
      <c r="E2694" s="156" t="s">
        <v>1</v>
      </c>
      <c r="F2694" s="157" t="s">
        <v>3677</v>
      </c>
      <c r="H2694" s="158">
        <v>1</v>
      </c>
      <c r="I2694" s="159"/>
      <c r="L2694" s="155"/>
      <c r="M2694" s="160"/>
      <c r="T2694" s="161"/>
      <c r="AT2694" s="156" t="s">
        <v>361</v>
      </c>
      <c r="AU2694" s="156" t="s">
        <v>86</v>
      </c>
      <c r="AV2694" s="12" t="s">
        <v>86</v>
      </c>
      <c r="AW2694" s="12" t="s">
        <v>32</v>
      </c>
      <c r="AX2694" s="12" t="s">
        <v>76</v>
      </c>
      <c r="AY2694" s="156" t="s">
        <v>350</v>
      </c>
    </row>
    <row r="2695" spans="2:65" s="13" customFormat="1" ht="10.199999999999999">
      <c r="B2695" s="162"/>
      <c r="D2695" s="151" t="s">
        <v>361</v>
      </c>
      <c r="E2695" s="163" t="s">
        <v>1</v>
      </c>
      <c r="F2695" s="164" t="s">
        <v>364</v>
      </c>
      <c r="H2695" s="165">
        <v>14</v>
      </c>
      <c r="I2695" s="166"/>
      <c r="L2695" s="162"/>
      <c r="M2695" s="167"/>
      <c r="T2695" s="168"/>
      <c r="AT2695" s="163" t="s">
        <v>361</v>
      </c>
      <c r="AU2695" s="163" t="s">
        <v>86</v>
      </c>
      <c r="AV2695" s="13" t="s">
        <v>357</v>
      </c>
      <c r="AW2695" s="13" t="s">
        <v>32</v>
      </c>
      <c r="AX2695" s="13" t="s">
        <v>84</v>
      </c>
      <c r="AY2695" s="163" t="s">
        <v>350</v>
      </c>
    </row>
    <row r="2696" spans="2:65" s="1" customFormat="1" ht="37.799999999999997" customHeight="1">
      <c r="B2696" s="32"/>
      <c r="C2696" s="187" t="s">
        <v>3981</v>
      </c>
      <c r="D2696" s="187" t="s">
        <v>1347</v>
      </c>
      <c r="E2696" s="188" t="s">
        <v>3982</v>
      </c>
      <c r="F2696" s="189" t="s">
        <v>3983</v>
      </c>
      <c r="G2696" s="190" t="s">
        <v>496</v>
      </c>
      <c r="H2696" s="191">
        <v>14</v>
      </c>
      <c r="I2696" s="192"/>
      <c r="J2696" s="193">
        <f>ROUND(I2696*H2696,2)</f>
        <v>0</v>
      </c>
      <c r="K2696" s="189" t="s">
        <v>356</v>
      </c>
      <c r="L2696" s="194"/>
      <c r="M2696" s="195" t="s">
        <v>1</v>
      </c>
      <c r="N2696" s="196" t="s">
        <v>41</v>
      </c>
      <c r="P2696" s="147">
        <f>O2696*H2696</f>
        <v>0</v>
      </c>
      <c r="Q2696" s="147">
        <v>1.6E-2</v>
      </c>
      <c r="R2696" s="147">
        <f>Q2696*H2696</f>
        <v>0.224</v>
      </c>
      <c r="S2696" s="147">
        <v>0</v>
      </c>
      <c r="T2696" s="148">
        <f>S2696*H2696</f>
        <v>0</v>
      </c>
      <c r="AR2696" s="149" t="s">
        <v>695</v>
      </c>
      <c r="AT2696" s="149" t="s">
        <v>1347</v>
      </c>
      <c r="AU2696" s="149" t="s">
        <v>86</v>
      </c>
      <c r="AY2696" s="17" t="s">
        <v>350</v>
      </c>
      <c r="BE2696" s="150">
        <f>IF(N2696="základní",J2696,0)</f>
        <v>0</v>
      </c>
      <c r="BF2696" s="150">
        <f>IF(N2696="snížená",J2696,0)</f>
        <v>0</v>
      </c>
      <c r="BG2696" s="150">
        <f>IF(N2696="zákl. přenesená",J2696,0)</f>
        <v>0</v>
      </c>
      <c r="BH2696" s="150">
        <f>IF(N2696="sníž. přenesená",J2696,0)</f>
        <v>0</v>
      </c>
      <c r="BI2696" s="150">
        <f>IF(N2696="nulová",J2696,0)</f>
        <v>0</v>
      </c>
      <c r="BJ2696" s="17" t="s">
        <v>84</v>
      </c>
      <c r="BK2696" s="150">
        <f>ROUND(I2696*H2696,2)</f>
        <v>0</v>
      </c>
      <c r="BL2696" s="17" t="s">
        <v>530</v>
      </c>
      <c r="BM2696" s="149" t="s">
        <v>3984</v>
      </c>
    </row>
    <row r="2697" spans="2:65" s="1" customFormat="1" ht="28.8">
      <c r="B2697" s="32"/>
      <c r="D2697" s="151" t="s">
        <v>359</v>
      </c>
      <c r="F2697" s="152" t="s">
        <v>3983</v>
      </c>
      <c r="I2697" s="153"/>
      <c r="L2697" s="32"/>
      <c r="M2697" s="154"/>
      <c r="T2697" s="56"/>
      <c r="AT2697" s="17" t="s">
        <v>359</v>
      </c>
      <c r="AU2697" s="17" t="s">
        <v>86</v>
      </c>
    </row>
    <row r="2698" spans="2:65" s="12" customFormat="1" ht="10.199999999999999">
      <c r="B2698" s="155"/>
      <c r="D2698" s="151" t="s">
        <v>361</v>
      </c>
      <c r="E2698" s="156" t="s">
        <v>1</v>
      </c>
      <c r="F2698" s="157" t="s">
        <v>3664</v>
      </c>
      <c r="H2698" s="158">
        <v>2</v>
      </c>
      <c r="I2698" s="159"/>
      <c r="L2698" s="155"/>
      <c r="M2698" s="160"/>
      <c r="T2698" s="161"/>
      <c r="AT2698" s="156" t="s">
        <v>361</v>
      </c>
      <c r="AU2698" s="156" t="s">
        <v>86</v>
      </c>
      <c r="AV2698" s="12" t="s">
        <v>86</v>
      </c>
      <c r="AW2698" s="12" t="s">
        <v>32</v>
      </c>
      <c r="AX2698" s="12" t="s">
        <v>76</v>
      </c>
      <c r="AY2698" s="156" t="s">
        <v>350</v>
      </c>
    </row>
    <row r="2699" spans="2:65" s="12" customFormat="1" ht="10.199999999999999">
      <c r="B2699" s="155"/>
      <c r="D2699" s="151" t="s">
        <v>361</v>
      </c>
      <c r="E2699" s="156" t="s">
        <v>1</v>
      </c>
      <c r="F2699" s="157" t="s">
        <v>3598</v>
      </c>
      <c r="H2699" s="158">
        <v>1</v>
      </c>
      <c r="I2699" s="159"/>
      <c r="L2699" s="155"/>
      <c r="M2699" s="160"/>
      <c r="T2699" s="161"/>
      <c r="AT2699" s="156" t="s">
        <v>361</v>
      </c>
      <c r="AU2699" s="156" t="s">
        <v>86</v>
      </c>
      <c r="AV2699" s="12" t="s">
        <v>86</v>
      </c>
      <c r="AW2699" s="12" t="s">
        <v>32</v>
      </c>
      <c r="AX2699" s="12" t="s">
        <v>76</v>
      </c>
      <c r="AY2699" s="156" t="s">
        <v>350</v>
      </c>
    </row>
    <row r="2700" spans="2:65" s="12" customFormat="1" ht="10.199999999999999">
      <c r="B2700" s="155"/>
      <c r="D2700" s="151" t="s">
        <v>361</v>
      </c>
      <c r="E2700" s="156" t="s">
        <v>1</v>
      </c>
      <c r="F2700" s="157" t="s">
        <v>3665</v>
      </c>
      <c r="H2700" s="158">
        <v>1</v>
      </c>
      <c r="I2700" s="159"/>
      <c r="L2700" s="155"/>
      <c r="M2700" s="160"/>
      <c r="T2700" s="161"/>
      <c r="AT2700" s="156" t="s">
        <v>361</v>
      </c>
      <c r="AU2700" s="156" t="s">
        <v>86</v>
      </c>
      <c r="AV2700" s="12" t="s">
        <v>86</v>
      </c>
      <c r="AW2700" s="12" t="s">
        <v>32</v>
      </c>
      <c r="AX2700" s="12" t="s">
        <v>76</v>
      </c>
      <c r="AY2700" s="156" t="s">
        <v>350</v>
      </c>
    </row>
    <row r="2701" spans="2:65" s="12" customFormat="1" ht="10.199999999999999">
      <c r="B2701" s="155"/>
      <c r="D2701" s="151" t="s">
        <v>361</v>
      </c>
      <c r="E2701" s="156" t="s">
        <v>1</v>
      </c>
      <c r="F2701" s="157" t="s">
        <v>3666</v>
      </c>
      <c r="H2701" s="158">
        <v>1</v>
      </c>
      <c r="I2701" s="159"/>
      <c r="L2701" s="155"/>
      <c r="M2701" s="160"/>
      <c r="T2701" s="161"/>
      <c r="AT2701" s="156" t="s">
        <v>361</v>
      </c>
      <c r="AU2701" s="156" t="s">
        <v>86</v>
      </c>
      <c r="AV2701" s="12" t="s">
        <v>86</v>
      </c>
      <c r="AW2701" s="12" t="s">
        <v>32</v>
      </c>
      <c r="AX2701" s="12" t="s">
        <v>76</v>
      </c>
      <c r="AY2701" s="156" t="s">
        <v>350</v>
      </c>
    </row>
    <row r="2702" spans="2:65" s="12" customFormat="1" ht="10.199999999999999">
      <c r="B2702" s="155"/>
      <c r="D2702" s="151" t="s">
        <v>361</v>
      </c>
      <c r="E2702" s="156" t="s">
        <v>1</v>
      </c>
      <c r="F2702" s="157" t="s">
        <v>3667</v>
      </c>
      <c r="H2702" s="158">
        <v>1</v>
      </c>
      <c r="I2702" s="159"/>
      <c r="L2702" s="155"/>
      <c r="M2702" s="160"/>
      <c r="T2702" s="161"/>
      <c r="AT2702" s="156" t="s">
        <v>361</v>
      </c>
      <c r="AU2702" s="156" t="s">
        <v>86</v>
      </c>
      <c r="AV2702" s="12" t="s">
        <v>86</v>
      </c>
      <c r="AW2702" s="12" t="s">
        <v>32</v>
      </c>
      <c r="AX2702" s="12" t="s">
        <v>76</v>
      </c>
      <c r="AY2702" s="156" t="s">
        <v>350</v>
      </c>
    </row>
    <row r="2703" spans="2:65" s="12" customFormat="1" ht="10.199999999999999">
      <c r="B2703" s="155"/>
      <c r="D2703" s="151" t="s">
        <v>361</v>
      </c>
      <c r="E2703" s="156" t="s">
        <v>1</v>
      </c>
      <c r="F2703" s="157" t="s">
        <v>3654</v>
      </c>
      <c r="H2703" s="158">
        <v>1</v>
      </c>
      <c r="I2703" s="159"/>
      <c r="L2703" s="155"/>
      <c r="M2703" s="160"/>
      <c r="T2703" s="161"/>
      <c r="AT2703" s="156" t="s">
        <v>361</v>
      </c>
      <c r="AU2703" s="156" t="s">
        <v>86</v>
      </c>
      <c r="AV2703" s="12" t="s">
        <v>86</v>
      </c>
      <c r="AW2703" s="12" t="s">
        <v>32</v>
      </c>
      <c r="AX2703" s="12" t="s">
        <v>76</v>
      </c>
      <c r="AY2703" s="156" t="s">
        <v>350</v>
      </c>
    </row>
    <row r="2704" spans="2:65" s="12" customFormat="1" ht="10.199999999999999">
      <c r="B2704" s="155"/>
      <c r="D2704" s="151" t="s">
        <v>361</v>
      </c>
      <c r="E2704" s="156" t="s">
        <v>1</v>
      </c>
      <c r="F2704" s="157" t="s">
        <v>3670</v>
      </c>
      <c r="H2704" s="158">
        <v>2</v>
      </c>
      <c r="I2704" s="159"/>
      <c r="L2704" s="155"/>
      <c r="M2704" s="160"/>
      <c r="T2704" s="161"/>
      <c r="AT2704" s="156" t="s">
        <v>361</v>
      </c>
      <c r="AU2704" s="156" t="s">
        <v>86</v>
      </c>
      <c r="AV2704" s="12" t="s">
        <v>86</v>
      </c>
      <c r="AW2704" s="12" t="s">
        <v>32</v>
      </c>
      <c r="AX2704" s="12" t="s">
        <v>76</v>
      </c>
      <c r="AY2704" s="156" t="s">
        <v>350</v>
      </c>
    </row>
    <row r="2705" spans="2:65" s="12" customFormat="1" ht="10.199999999999999">
      <c r="B2705" s="155"/>
      <c r="D2705" s="151" t="s">
        <v>361</v>
      </c>
      <c r="E2705" s="156" t="s">
        <v>1</v>
      </c>
      <c r="F2705" s="157" t="s">
        <v>3671</v>
      </c>
      <c r="H2705" s="158">
        <v>1</v>
      </c>
      <c r="I2705" s="159"/>
      <c r="L2705" s="155"/>
      <c r="M2705" s="160"/>
      <c r="T2705" s="161"/>
      <c r="AT2705" s="156" t="s">
        <v>361</v>
      </c>
      <c r="AU2705" s="156" t="s">
        <v>86</v>
      </c>
      <c r="AV2705" s="12" t="s">
        <v>86</v>
      </c>
      <c r="AW2705" s="12" t="s">
        <v>32</v>
      </c>
      <c r="AX2705" s="12" t="s">
        <v>76</v>
      </c>
      <c r="AY2705" s="156" t="s">
        <v>350</v>
      </c>
    </row>
    <row r="2706" spans="2:65" s="12" customFormat="1" ht="10.199999999999999">
      <c r="B2706" s="155"/>
      <c r="D2706" s="151" t="s">
        <v>361</v>
      </c>
      <c r="E2706" s="156" t="s">
        <v>1</v>
      </c>
      <c r="F2706" s="157" t="s">
        <v>3672</v>
      </c>
      <c r="H2706" s="158">
        <v>1</v>
      </c>
      <c r="I2706" s="159"/>
      <c r="L2706" s="155"/>
      <c r="M2706" s="160"/>
      <c r="T2706" s="161"/>
      <c r="AT2706" s="156" t="s">
        <v>361</v>
      </c>
      <c r="AU2706" s="156" t="s">
        <v>86</v>
      </c>
      <c r="AV2706" s="12" t="s">
        <v>86</v>
      </c>
      <c r="AW2706" s="12" t="s">
        <v>32</v>
      </c>
      <c r="AX2706" s="12" t="s">
        <v>76</v>
      </c>
      <c r="AY2706" s="156" t="s">
        <v>350</v>
      </c>
    </row>
    <row r="2707" spans="2:65" s="12" customFormat="1" ht="10.199999999999999">
      <c r="B2707" s="155"/>
      <c r="D2707" s="151" t="s">
        <v>361</v>
      </c>
      <c r="E2707" s="156" t="s">
        <v>1</v>
      </c>
      <c r="F2707" s="157" t="s">
        <v>3673</v>
      </c>
      <c r="H2707" s="158">
        <v>1</v>
      </c>
      <c r="I2707" s="159"/>
      <c r="L2707" s="155"/>
      <c r="M2707" s="160"/>
      <c r="T2707" s="161"/>
      <c r="AT2707" s="156" t="s">
        <v>361</v>
      </c>
      <c r="AU2707" s="156" t="s">
        <v>86</v>
      </c>
      <c r="AV2707" s="12" t="s">
        <v>86</v>
      </c>
      <c r="AW2707" s="12" t="s">
        <v>32</v>
      </c>
      <c r="AX2707" s="12" t="s">
        <v>76</v>
      </c>
      <c r="AY2707" s="156" t="s">
        <v>350</v>
      </c>
    </row>
    <row r="2708" spans="2:65" s="12" customFormat="1" ht="10.199999999999999">
      <c r="B2708" s="155"/>
      <c r="D2708" s="151" t="s">
        <v>361</v>
      </c>
      <c r="E2708" s="156" t="s">
        <v>1</v>
      </c>
      <c r="F2708" s="157" t="s">
        <v>3675</v>
      </c>
      <c r="H2708" s="158">
        <v>1</v>
      </c>
      <c r="I2708" s="159"/>
      <c r="L2708" s="155"/>
      <c r="M2708" s="160"/>
      <c r="T2708" s="161"/>
      <c r="AT2708" s="156" t="s">
        <v>361</v>
      </c>
      <c r="AU2708" s="156" t="s">
        <v>86</v>
      </c>
      <c r="AV2708" s="12" t="s">
        <v>86</v>
      </c>
      <c r="AW2708" s="12" t="s">
        <v>32</v>
      </c>
      <c r="AX2708" s="12" t="s">
        <v>76</v>
      </c>
      <c r="AY2708" s="156" t="s">
        <v>350</v>
      </c>
    </row>
    <row r="2709" spans="2:65" s="12" customFormat="1" ht="10.199999999999999">
      <c r="B2709" s="155"/>
      <c r="D2709" s="151" t="s">
        <v>361</v>
      </c>
      <c r="E2709" s="156" t="s">
        <v>1</v>
      </c>
      <c r="F2709" s="157" t="s">
        <v>3677</v>
      </c>
      <c r="H2709" s="158">
        <v>1</v>
      </c>
      <c r="I2709" s="159"/>
      <c r="L2709" s="155"/>
      <c r="M2709" s="160"/>
      <c r="T2709" s="161"/>
      <c r="AT2709" s="156" t="s">
        <v>361</v>
      </c>
      <c r="AU2709" s="156" t="s">
        <v>86</v>
      </c>
      <c r="AV2709" s="12" t="s">
        <v>86</v>
      </c>
      <c r="AW2709" s="12" t="s">
        <v>32</v>
      </c>
      <c r="AX2709" s="12" t="s">
        <v>76</v>
      </c>
      <c r="AY2709" s="156" t="s">
        <v>350</v>
      </c>
    </row>
    <row r="2710" spans="2:65" s="13" customFormat="1" ht="10.199999999999999">
      <c r="B2710" s="162"/>
      <c r="D2710" s="151" t="s">
        <v>361</v>
      </c>
      <c r="E2710" s="163" t="s">
        <v>1</v>
      </c>
      <c r="F2710" s="164" t="s">
        <v>364</v>
      </c>
      <c r="H2710" s="165">
        <v>14</v>
      </c>
      <c r="I2710" s="166"/>
      <c r="L2710" s="162"/>
      <c r="M2710" s="167"/>
      <c r="T2710" s="168"/>
      <c r="AT2710" s="163" t="s">
        <v>361</v>
      </c>
      <c r="AU2710" s="163" t="s">
        <v>86</v>
      </c>
      <c r="AV2710" s="13" t="s">
        <v>357</v>
      </c>
      <c r="AW2710" s="13" t="s">
        <v>32</v>
      </c>
      <c r="AX2710" s="13" t="s">
        <v>84</v>
      </c>
      <c r="AY2710" s="163" t="s">
        <v>350</v>
      </c>
    </row>
    <row r="2711" spans="2:65" s="1" customFormat="1" ht="33" customHeight="1">
      <c r="B2711" s="32"/>
      <c r="C2711" s="138" t="s">
        <v>3985</v>
      </c>
      <c r="D2711" s="138" t="s">
        <v>352</v>
      </c>
      <c r="E2711" s="139" t="s">
        <v>3986</v>
      </c>
      <c r="F2711" s="140" t="s">
        <v>3987</v>
      </c>
      <c r="G2711" s="141" t="s">
        <v>496</v>
      </c>
      <c r="H2711" s="142">
        <v>6</v>
      </c>
      <c r="I2711" s="143"/>
      <c r="J2711" s="144">
        <f>ROUND(I2711*H2711,2)</f>
        <v>0</v>
      </c>
      <c r="K2711" s="140" t="s">
        <v>356</v>
      </c>
      <c r="L2711" s="32"/>
      <c r="M2711" s="145" t="s">
        <v>1</v>
      </c>
      <c r="N2711" s="146" t="s">
        <v>41</v>
      </c>
      <c r="P2711" s="147">
        <f>O2711*H2711</f>
        <v>0</v>
      </c>
      <c r="Q2711" s="147">
        <v>4.0999999999999999E-4</v>
      </c>
      <c r="R2711" s="147">
        <f>Q2711*H2711</f>
        <v>2.4599999999999999E-3</v>
      </c>
      <c r="S2711" s="147">
        <v>0</v>
      </c>
      <c r="T2711" s="148">
        <f>S2711*H2711</f>
        <v>0</v>
      </c>
      <c r="AR2711" s="149" t="s">
        <v>530</v>
      </c>
      <c r="AT2711" s="149" t="s">
        <v>352</v>
      </c>
      <c r="AU2711" s="149" t="s">
        <v>86</v>
      </c>
      <c r="AY2711" s="17" t="s">
        <v>350</v>
      </c>
      <c r="BE2711" s="150">
        <f>IF(N2711="základní",J2711,0)</f>
        <v>0</v>
      </c>
      <c r="BF2711" s="150">
        <f>IF(N2711="snížená",J2711,0)</f>
        <v>0</v>
      </c>
      <c r="BG2711" s="150">
        <f>IF(N2711="zákl. přenesená",J2711,0)</f>
        <v>0</v>
      </c>
      <c r="BH2711" s="150">
        <f>IF(N2711="sníž. přenesená",J2711,0)</f>
        <v>0</v>
      </c>
      <c r="BI2711" s="150">
        <f>IF(N2711="nulová",J2711,0)</f>
        <v>0</v>
      </c>
      <c r="BJ2711" s="17" t="s">
        <v>84</v>
      </c>
      <c r="BK2711" s="150">
        <f>ROUND(I2711*H2711,2)</f>
        <v>0</v>
      </c>
      <c r="BL2711" s="17" t="s">
        <v>530</v>
      </c>
      <c r="BM2711" s="149" t="s">
        <v>3988</v>
      </c>
    </row>
    <row r="2712" spans="2:65" s="1" customFormat="1" ht="28.8">
      <c r="B2712" s="32"/>
      <c r="D2712" s="151" t="s">
        <v>359</v>
      </c>
      <c r="F2712" s="152" t="s">
        <v>3989</v>
      </c>
      <c r="I2712" s="153"/>
      <c r="L2712" s="32"/>
      <c r="M2712" s="154"/>
      <c r="T2712" s="56"/>
      <c r="AT2712" s="17" t="s">
        <v>359</v>
      </c>
      <c r="AU2712" s="17" t="s">
        <v>86</v>
      </c>
    </row>
    <row r="2713" spans="2:65" s="12" customFormat="1" ht="10.199999999999999">
      <c r="B2713" s="155"/>
      <c r="D2713" s="151" t="s">
        <v>361</v>
      </c>
      <c r="E2713" s="156" t="s">
        <v>1</v>
      </c>
      <c r="F2713" s="157" t="s">
        <v>3668</v>
      </c>
      <c r="H2713" s="158">
        <v>2</v>
      </c>
      <c r="I2713" s="159"/>
      <c r="L2713" s="155"/>
      <c r="M2713" s="160"/>
      <c r="T2713" s="161"/>
      <c r="AT2713" s="156" t="s">
        <v>361</v>
      </c>
      <c r="AU2713" s="156" t="s">
        <v>86</v>
      </c>
      <c r="AV2713" s="12" t="s">
        <v>86</v>
      </c>
      <c r="AW2713" s="12" t="s">
        <v>32</v>
      </c>
      <c r="AX2713" s="12" t="s">
        <v>76</v>
      </c>
      <c r="AY2713" s="156" t="s">
        <v>350</v>
      </c>
    </row>
    <row r="2714" spans="2:65" s="12" customFormat="1" ht="10.199999999999999">
      <c r="B2714" s="155"/>
      <c r="D2714" s="151" t="s">
        <v>361</v>
      </c>
      <c r="E2714" s="156" t="s">
        <v>1</v>
      </c>
      <c r="F2714" s="157" t="s">
        <v>3669</v>
      </c>
      <c r="H2714" s="158">
        <v>1</v>
      </c>
      <c r="I2714" s="159"/>
      <c r="L2714" s="155"/>
      <c r="M2714" s="160"/>
      <c r="T2714" s="161"/>
      <c r="AT2714" s="156" t="s">
        <v>361</v>
      </c>
      <c r="AU2714" s="156" t="s">
        <v>86</v>
      </c>
      <c r="AV2714" s="12" t="s">
        <v>86</v>
      </c>
      <c r="AW2714" s="12" t="s">
        <v>32</v>
      </c>
      <c r="AX2714" s="12" t="s">
        <v>76</v>
      </c>
      <c r="AY2714" s="156" t="s">
        <v>350</v>
      </c>
    </row>
    <row r="2715" spans="2:65" s="12" customFormat="1" ht="10.199999999999999">
      <c r="B2715" s="155"/>
      <c r="D2715" s="151" t="s">
        <v>361</v>
      </c>
      <c r="E2715" s="156" t="s">
        <v>1</v>
      </c>
      <c r="F2715" s="157" t="s">
        <v>3653</v>
      </c>
      <c r="H2715" s="158">
        <v>1</v>
      </c>
      <c r="I2715" s="159"/>
      <c r="L2715" s="155"/>
      <c r="M2715" s="160"/>
      <c r="T2715" s="161"/>
      <c r="AT2715" s="156" t="s">
        <v>361</v>
      </c>
      <c r="AU2715" s="156" t="s">
        <v>86</v>
      </c>
      <c r="AV2715" s="12" t="s">
        <v>86</v>
      </c>
      <c r="AW2715" s="12" t="s">
        <v>32</v>
      </c>
      <c r="AX2715" s="12" t="s">
        <v>76</v>
      </c>
      <c r="AY2715" s="156" t="s">
        <v>350</v>
      </c>
    </row>
    <row r="2716" spans="2:65" s="12" customFormat="1" ht="10.199999999999999">
      <c r="B2716" s="155"/>
      <c r="D2716" s="151" t="s">
        <v>361</v>
      </c>
      <c r="E2716" s="156" t="s">
        <v>1</v>
      </c>
      <c r="F2716" s="157" t="s">
        <v>3674</v>
      </c>
      <c r="H2716" s="158">
        <v>1</v>
      </c>
      <c r="I2716" s="159"/>
      <c r="L2716" s="155"/>
      <c r="M2716" s="160"/>
      <c r="T2716" s="161"/>
      <c r="AT2716" s="156" t="s">
        <v>361</v>
      </c>
      <c r="AU2716" s="156" t="s">
        <v>86</v>
      </c>
      <c r="AV2716" s="12" t="s">
        <v>86</v>
      </c>
      <c r="AW2716" s="12" t="s">
        <v>32</v>
      </c>
      <c r="AX2716" s="12" t="s">
        <v>76</v>
      </c>
      <c r="AY2716" s="156" t="s">
        <v>350</v>
      </c>
    </row>
    <row r="2717" spans="2:65" s="12" customFormat="1" ht="10.199999999999999">
      <c r="B2717" s="155"/>
      <c r="D2717" s="151" t="s">
        <v>361</v>
      </c>
      <c r="E2717" s="156" t="s">
        <v>1</v>
      </c>
      <c r="F2717" s="157" t="s">
        <v>3676</v>
      </c>
      <c r="H2717" s="158">
        <v>1</v>
      </c>
      <c r="I2717" s="159"/>
      <c r="L2717" s="155"/>
      <c r="M2717" s="160"/>
      <c r="T2717" s="161"/>
      <c r="AT2717" s="156" t="s">
        <v>361</v>
      </c>
      <c r="AU2717" s="156" t="s">
        <v>86</v>
      </c>
      <c r="AV2717" s="12" t="s">
        <v>86</v>
      </c>
      <c r="AW2717" s="12" t="s">
        <v>32</v>
      </c>
      <c r="AX2717" s="12" t="s">
        <v>76</v>
      </c>
      <c r="AY2717" s="156" t="s">
        <v>350</v>
      </c>
    </row>
    <row r="2718" spans="2:65" s="13" customFormat="1" ht="10.199999999999999">
      <c r="B2718" s="162"/>
      <c r="D2718" s="151" t="s">
        <v>361</v>
      </c>
      <c r="E2718" s="163" t="s">
        <v>1</v>
      </c>
      <c r="F2718" s="164" t="s">
        <v>364</v>
      </c>
      <c r="H2718" s="165">
        <v>6</v>
      </c>
      <c r="I2718" s="166"/>
      <c r="L2718" s="162"/>
      <c r="M2718" s="167"/>
      <c r="T2718" s="168"/>
      <c r="AT2718" s="163" t="s">
        <v>361</v>
      </c>
      <c r="AU2718" s="163" t="s">
        <v>86</v>
      </c>
      <c r="AV2718" s="13" t="s">
        <v>357</v>
      </c>
      <c r="AW2718" s="13" t="s">
        <v>32</v>
      </c>
      <c r="AX2718" s="13" t="s">
        <v>84</v>
      </c>
      <c r="AY2718" s="163" t="s">
        <v>350</v>
      </c>
    </row>
    <row r="2719" spans="2:65" s="1" customFormat="1" ht="37.799999999999997" customHeight="1">
      <c r="B2719" s="32"/>
      <c r="C2719" s="187" t="s">
        <v>3990</v>
      </c>
      <c r="D2719" s="187" t="s">
        <v>1347</v>
      </c>
      <c r="E2719" s="188" t="s">
        <v>3991</v>
      </c>
      <c r="F2719" s="189" t="s">
        <v>3992</v>
      </c>
      <c r="G2719" s="190" t="s">
        <v>496</v>
      </c>
      <c r="H2719" s="191">
        <v>3</v>
      </c>
      <c r="I2719" s="192"/>
      <c r="J2719" s="193">
        <f>ROUND(I2719*H2719,2)</f>
        <v>0</v>
      </c>
      <c r="K2719" s="189" t="s">
        <v>356</v>
      </c>
      <c r="L2719" s="194"/>
      <c r="M2719" s="195" t="s">
        <v>1</v>
      </c>
      <c r="N2719" s="196" t="s">
        <v>41</v>
      </c>
      <c r="P2719" s="147">
        <f>O2719*H2719</f>
        <v>0</v>
      </c>
      <c r="Q2719" s="147">
        <v>2.5999999999999999E-2</v>
      </c>
      <c r="R2719" s="147">
        <f>Q2719*H2719</f>
        <v>7.8E-2</v>
      </c>
      <c r="S2719" s="147">
        <v>0</v>
      </c>
      <c r="T2719" s="148">
        <f>S2719*H2719</f>
        <v>0</v>
      </c>
      <c r="AR2719" s="149" t="s">
        <v>695</v>
      </c>
      <c r="AT2719" s="149" t="s">
        <v>1347</v>
      </c>
      <c r="AU2719" s="149" t="s">
        <v>86</v>
      </c>
      <c r="AY2719" s="17" t="s">
        <v>350</v>
      </c>
      <c r="BE2719" s="150">
        <f>IF(N2719="základní",J2719,0)</f>
        <v>0</v>
      </c>
      <c r="BF2719" s="150">
        <f>IF(N2719="snížená",J2719,0)</f>
        <v>0</v>
      </c>
      <c r="BG2719" s="150">
        <f>IF(N2719="zákl. přenesená",J2719,0)</f>
        <v>0</v>
      </c>
      <c r="BH2719" s="150">
        <f>IF(N2719="sníž. přenesená",J2719,0)</f>
        <v>0</v>
      </c>
      <c r="BI2719" s="150">
        <f>IF(N2719="nulová",J2719,0)</f>
        <v>0</v>
      </c>
      <c r="BJ2719" s="17" t="s">
        <v>84</v>
      </c>
      <c r="BK2719" s="150">
        <f>ROUND(I2719*H2719,2)</f>
        <v>0</v>
      </c>
      <c r="BL2719" s="17" t="s">
        <v>530</v>
      </c>
      <c r="BM2719" s="149" t="s">
        <v>3993</v>
      </c>
    </row>
    <row r="2720" spans="2:65" s="1" customFormat="1" ht="28.8">
      <c r="B2720" s="32"/>
      <c r="D2720" s="151" t="s">
        <v>359</v>
      </c>
      <c r="F2720" s="152" t="s">
        <v>3992</v>
      </c>
      <c r="I2720" s="153"/>
      <c r="L2720" s="32"/>
      <c r="M2720" s="154"/>
      <c r="T2720" s="56"/>
      <c r="AT2720" s="17" t="s">
        <v>359</v>
      </c>
      <c r="AU2720" s="17" t="s">
        <v>86</v>
      </c>
    </row>
    <row r="2721" spans="2:65" s="12" customFormat="1" ht="10.199999999999999">
      <c r="B2721" s="155"/>
      <c r="D2721" s="151" t="s">
        <v>361</v>
      </c>
      <c r="E2721" s="156" t="s">
        <v>1</v>
      </c>
      <c r="F2721" s="157" t="s">
        <v>3668</v>
      </c>
      <c r="H2721" s="158">
        <v>2</v>
      </c>
      <c r="I2721" s="159"/>
      <c r="L2721" s="155"/>
      <c r="M2721" s="160"/>
      <c r="T2721" s="161"/>
      <c r="AT2721" s="156" t="s">
        <v>361</v>
      </c>
      <c r="AU2721" s="156" t="s">
        <v>86</v>
      </c>
      <c r="AV2721" s="12" t="s">
        <v>86</v>
      </c>
      <c r="AW2721" s="12" t="s">
        <v>32</v>
      </c>
      <c r="AX2721" s="12" t="s">
        <v>76</v>
      </c>
      <c r="AY2721" s="156" t="s">
        <v>350</v>
      </c>
    </row>
    <row r="2722" spans="2:65" s="12" customFormat="1" ht="10.199999999999999">
      <c r="B2722" s="155"/>
      <c r="D2722" s="151" t="s">
        <v>361</v>
      </c>
      <c r="E2722" s="156" t="s">
        <v>1</v>
      </c>
      <c r="F2722" s="157" t="s">
        <v>3676</v>
      </c>
      <c r="H2722" s="158">
        <v>1</v>
      </c>
      <c r="I2722" s="159"/>
      <c r="L2722" s="155"/>
      <c r="M2722" s="160"/>
      <c r="T2722" s="161"/>
      <c r="AT2722" s="156" t="s">
        <v>361</v>
      </c>
      <c r="AU2722" s="156" t="s">
        <v>86</v>
      </c>
      <c r="AV2722" s="12" t="s">
        <v>86</v>
      </c>
      <c r="AW2722" s="12" t="s">
        <v>32</v>
      </c>
      <c r="AX2722" s="12" t="s">
        <v>76</v>
      </c>
      <c r="AY2722" s="156" t="s">
        <v>350</v>
      </c>
    </row>
    <row r="2723" spans="2:65" s="13" customFormat="1" ht="10.199999999999999">
      <c r="B2723" s="162"/>
      <c r="D2723" s="151" t="s">
        <v>361</v>
      </c>
      <c r="E2723" s="163" t="s">
        <v>1</v>
      </c>
      <c r="F2723" s="164" t="s">
        <v>364</v>
      </c>
      <c r="H2723" s="165">
        <v>3</v>
      </c>
      <c r="I2723" s="166"/>
      <c r="L2723" s="162"/>
      <c r="M2723" s="167"/>
      <c r="T2723" s="168"/>
      <c r="AT2723" s="163" t="s">
        <v>361</v>
      </c>
      <c r="AU2723" s="163" t="s">
        <v>86</v>
      </c>
      <c r="AV2723" s="13" t="s">
        <v>357</v>
      </c>
      <c r="AW2723" s="13" t="s">
        <v>32</v>
      </c>
      <c r="AX2723" s="13" t="s">
        <v>84</v>
      </c>
      <c r="AY2723" s="163" t="s">
        <v>350</v>
      </c>
    </row>
    <row r="2724" spans="2:65" s="1" customFormat="1" ht="37.799999999999997" customHeight="1">
      <c r="B2724" s="32"/>
      <c r="C2724" s="187" t="s">
        <v>3994</v>
      </c>
      <c r="D2724" s="187" t="s">
        <v>1347</v>
      </c>
      <c r="E2724" s="188" t="s">
        <v>3995</v>
      </c>
      <c r="F2724" s="189" t="s">
        <v>3996</v>
      </c>
      <c r="G2724" s="190" t="s">
        <v>496</v>
      </c>
      <c r="H2724" s="191">
        <v>3</v>
      </c>
      <c r="I2724" s="192"/>
      <c r="J2724" s="193">
        <f>ROUND(I2724*H2724,2)</f>
        <v>0</v>
      </c>
      <c r="K2724" s="189" t="s">
        <v>356</v>
      </c>
      <c r="L2724" s="194"/>
      <c r="M2724" s="195" t="s">
        <v>1</v>
      </c>
      <c r="N2724" s="196" t="s">
        <v>41</v>
      </c>
      <c r="P2724" s="147">
        <f>O2724*H2724</f>
        <v>0</v>
      </c>
      <c r="Q2724" s="147">
        <v>3.5000000000000003E-2</v>
      </c>
      <c r="R2724" s="147">
        <f>Q2724*H2724</f>
        <v>0.10500000000000001</v>
      </c>
      <c r="S2724" s="147">
        <v>0</v>
      </c>
      <c r="T2724" s="148">
        <f>S2724*H2724</f>
        <v>0</v>
      </c>
      <c r="AR2724" s="149" t="s">
        <v>695</v>
      </c>
      <c r="AT2724" s="149" t="s">
        <v>1347</v>
      </c>
      <c r="AU2724" s="149" t="s">
        <v>86</v>
      </c>
      <c r="AY2724" s="17" t="s">
        <v>350</v>
      </c>
      <c r="BE2724" s="150">
        <f>IF(N2724="základní",J2724,0)</f>
        <v>0</v>
      </c>
      <c r="BF2724" s="150">
        <f>IF(N2724="snížená",J2724,0)</f>
        <v>0</v>
      </c>
      <c r="BG2724" s="150">
        <f>IF(N2724="zákl. přenesená",J2724,0)</f>
        <v>0</v>
      </c>
      <c r="BH2724" s="150">
        <f>IF(N2724="sníž. přenesená",J2724,0)</f>
        <v>0</v>
      </c>
      <c r="BI2724" s="150">
        <f>IF(N2724="nulová",J2724,0)</f>
        <v>0</v>
      </c>
      <c r="BJ2724" s="17" t="s">
        <v>84</v>
      </c>
      <c r="BK2724" s="150">
        <f>ROUND(I2724*H2724,2)</f>
        <v>0</v>
      </c>
      <c r="BL2724" s="17" t="s">
        <v>530</v>
      </c>
      <c r="BM2724" s="149" t="s">
        <v>3997</v>
      </c>
    </row>
    <row r="2725" spans="2:65" s="1" customFormat="1" ht="28.8">
      <c r="B2725" s="32"/>
      <c r="D2725" s="151" t="s">
        <v>359</v>
      </c>
      <c r="F2725" s="152" t="s">
        <v>3996</v>
      </c>
      <c r="I2725" s="153"/>
      <c r="L2725" s="32"/>
      <c r="M2725" s="154"/>
      <c r="T2725" s="56"/>
      <c r="AT2725" s="17" t="s">
        <v>359</v>
      </c>
      <c r="AU2725" s="17" t="s">
        <v>86</v>
      </c>
    </row>
    <row r="2726" spans="2:65" s="12" customFormat="1" ht="10.199999999999999">
      <c r="B2726" s="155"/>
      <c r="D2726" s="151" t="s">
        <v>361</v>
      </c>
      <c r="E2726" s="156" t="s">
        <v>1</v>
      </c>
      <c r="F2726" s="157" t="s">
        <v>3669</v>
      </c>
      <c r="H2726" s="158">
        <v>1</v>
      </c>
      <c r="I2726" s="159"/>
      <c r="L2726" s="155"/>
      <c r="M2726" s="160"/>
      <c r="T2726" s="161"/>
      <c r="AT2726" s="156" t="s">
        <v>361</v>
      </c>
      <c r="AU2726" s="156" t="s">
        <v>86</v>
      </c>
      <c r="AV2726" s="12" t="s">
        <v>86</v>
      </c>
      <c r="AW2726" s="12" t="s">
        <v>32</v>
      </c>
      <c r="AX2726" s="12" t="s">
        <v>76</v>
      </c>
      <c r="AY2726" s="156" t="s">
        <v>350</v>
      </c>
    </row>
    <row r="2727" spans="2:65" s="12" customFormat="1" ht="10.199999999999999">
      <c r="B2727" s="155"/>
      <c r="D2727" s="151" t="s">
        <v>361</v>
      </c>
      <c r="E2727" s="156" t="s">
        <v>1</v>
      </c>
      <c r="F2727" s="157" t="s">
        <v>3653</v>
      </c>
      <c r="H2727" s="158">
        <v>1</v>
      </c>
      <c r="I2727" s="159"/>
      <c r="L2727" s="155"/>
      <c r="M2727" s="160"/>
      <c r="T2727" s="161"/>
      <c r="AT2727" s="156" t="s">
        <v>361</v>
      </c>
      <c r="AU2727" s="156" t="s">
        <v>86</v>
      </c>
      <c r="AV2727" s="12" t="s">
        <v>86</v>
      </c>
      <c r="AW2727" s="12" t="s">
        <v>32</v>
      </c>
      <c r="AX2727" s="12" t="s">
        <v>76</v>
      </c>
      <c r="AY2727" s="156" t="s">
        <v>350</v>
      </c>
    </row>
    <row r="2728" spans="2:65" s="12" customFormat="1" ht="10.199999999999999">
      <c r="B2728" s="155"/>
      <c r="D2728" s="151" t="s">
        <v>361</v>
      </c>
      <c r="E2728" s="156" t="s">
        <v>1</v>
      </c>
      <c r="F2728" s="157" t="s">
        <v>3674</v>
      </c>
      <c r="H2728" s="158">
        <v>1</v>
      </c>
      <c r="I2728" s="159"/>
      <c r="L2728" s="155"/>
      <c r="M2728" s="160"/>
      <c r="T2728" s="161"/>
      <c r="AT2728" s="156" t="s">
        <v>361</v>
      </c>
      <c r="AU2728" s="156" t="s">
        <v>86</v>
      </c>
      <c r="AV2728" s="12" t="s">
        <v>86</v>
      </c>
      <c r="AW2728" s="12" t="s">
        <v>32</v>
      </c>
      <c r="AX2728" s="12" t="s">
        <v>76</v>
      </c>
      <c r="AY2728" s="156" t="s">
        <v>350</v>
      </c>
    </row>
    <row r="2729" spans="2:65" s="13" customFormat="1" ht="10.199999999999999">
      <c r="B2729" s="162"/>
      <c r="D2729" s="151" t="s">
        <v>361</v>
      </c>
      <c r="E2729" s="163" t="s">
        <v>1</v>
      </c>
      <c r="F2729" s="164" t="s">
        <v>364</v>
      </c>
      <c r="H2729" s="165">
        <v>3</v>
      </c>
      <c r="I2729" s="166"/>
      <c r="L2729" s="162"/>
      <c r="M2729" s="167"/>
      <c r="T2729" s="168"/>
      <c r="AT2729" s="163" t="s">
        <v>361</v>
      </c>
      <c r="AU2729" s="163" t="s">
        <v>86</v>
      </c>
      <c r="AV2729" s="13" t="s">
        <v>357</v>
      </c>
      <c r="AW2729" s="13" t="s">
        <v>32</v>
      </c>
      <c r="AX2729" s="13" t="s">
        <v>84</v>
      </c>
      <c r="AY2729" s="163" t="s">
        <v>350</v>
      </c>
    </row>
    <row r="2730" spans="2:65" s="1" customFormat="1" ht="33" customHeight="1">
      <c r="B2730" s="32"/>
      <c r="C2730" s="138" t="s">
        <v>3998</v>
      </c>
      <c r="D2730" s="138" t="s">
        <v>352</v>
      </c>
      <c r="E2730" s="139" t="s">
        <v>3999</v>
      </c>
      <c r="F2730" s="140" t="s">
        <v>4000</v>
      </c>
      <c r="G2730" s="141" t="s">
        <v>496</v>
      </c>
      <c r="H2730" s="142">
        <v>1</v>
      </c>
      <c r="I2730" s="143"/>
      <c r="J2730" s="144">
        <f>ROUND(I2730*H2730,2)</f>
        <v>0</v>
      </c>
      <c r="K2730" s="140" t="s">
        <v>356</v>
      </c>
      <c r="L2730" s="32"/>
      <c r="M2730" s="145" t="s">
        <v>1</v>
      </c>
      <c r="N2730" s="146" t="s">
        <v>41</v>
      </c>
      <c r="P2730" s="147">
        <f>O2730*H2730</f>
        <v>0</v>
      </c>
      <c r="Q2730" s="147">
        <v>4.0999999999999999E-4</v>
      </c>
      <c r="R2730" s="147">
        <f>Q2730*H2730</f>
        <v>4.0999999999999999E-4</v>
      </c>
      <c r="S2730" s="147">
        <v>0</v>
      </c>
      <c r="T2730" s="148">
        <f>S2730*H2730</f>
        <v>0</v>
      </c>
      <c r="AR2730" s="149" t="s">
        <v>530</v>
      </c>
      <c r="AT2730" s="149" t="s">
        <v>352</v>
      </c>
      <c r="AU2730" s="149" t="s">
        <v>86</v>
      </c>
      <c r="AY2730" s="17" t="s">
        <v>350</v>
      </c>
      <c r="BE2730" s="150">
        <f>IF(N2730="základní",J2730,0)</f>
        <v>0</v>
      </c>
      <c r="BF2730" s="150">
        <f>IF(N2730="snížená",J2730,0)</f>
        <v>0</v>
      </c>
      <c r="BG2730" s="150">
        <f>IF(N2730="zákl. přenesená",J2730,0)</f>
        <v>0</v>
      </c>
      <c r="BH2730" s="150">
        <f>IF(N2730="sníž. přenesená",J2730,0)</f>
        <v>0</v>
      </c>
      <c r="BI2730" s="150">
        <f>IF(N2730="nulová",J2730,0)</f>
        <v>0</v>
      </c>
      <c r="BJ2730" s="17" t="s">
        <v>84</v>
      </c>
      <c r="BK2730" s="150">
        <f>ROUND(I2730*H2730,2)</f>
        <v>0</v>
      </c>
      <c r="BL2730" s="17" t="s">
        <v>530</v>
      </c>
      <c r="BM2730" s="149" t="s">
        <v>4001</v>
      </c>
    </row>
    <row r="2731" spans="2:65" s="1" customFormat="1" ht="28.8">
      <c r="B2731" s="32"/>
      <c r="D2731" s="151" t="s">
        <v>359</v>
      </c>
      <c r="F2731" s="152" t="s">
        <v>4002</v>
      </c>
      <c r="I2731" s="153"/>
      <c r="L2731" s="32"/>
      <c r="M2731" s="154"/>
      <c r="T2731" s="56"/>
      <c r="AT2731" s="17" t="s">
        <v>359</v>
      </c>
      <c r="AU2731" s="17" t="s">
        <v>86</v>
      </c>
    </row>
    <row r="2732" spans="2:65" s="12" customFormat="1" ht="10.199999999999999">
      <c r="B2732" s="155"/>
      <c r="D2732" s="151" t="s">
        <v>361</v>
      </c>
      <c r="E2732" s="156" t="s">
        <v>1</v>
      </c>
      <c r="F2732" s="157" t="s">
        <v>3695</v>
      </c>
      <c r="H2732" s="158">
        <v>1</v>
      </c>
      <c r="I2732" s="159"/>
      <c r="L2732" s="155"/>
      <c r="M2732" s="160"/>
      <c r="T2732" s="161"/>
      <c r="AT2732" s="156" t="s">
        <v>361</v>
      </c>
      <c r="AU2732" s="156" t="s">
        <v>86</v>
      </c>
      <c r="AV2732" s="12" t="s">
        <v>86</v>
      </c>
      <c r="AW2732" s="12" t="s">
        <v>32</v>
      </c>
      <c r="AX2732" s="12" t="s">
        <v>84</v>
      </c>
      <c r="AY2732" s="156" t="s">
        <v>350</v>
      </c>
    </row>
    <row r="2733" spans="2:65" s="1" customFormat="1" ht="37.799999999999997" customHeight="1">
      <c r="B2733" s="32"/>
      <c r="C2733" s="187" t="s">
        <v>4003</v>
      </c>
      <c r="D2733" s="187" t="s">
        <v>1347</v>
      </c>
      <c r="E2733" s="188" t="s">
        <v>4004</v>
      </c>
      <c r="F2733" s="189" t="s">
        <v>4005</v>
      </c>
      <c r="G2733" s="190" t="s">
        <v>496</v>
      </c>
      <c r="H2733" s="191">
        <v>1</v>
      </c>
      <c r="I2733" s="192"/>
      <c r="J2733" s="193">
        <f>ROUND(I2733*H2733,2)</f>
        <v>0</v>
      </c>
      <c r="K2733" s="189" t="s">
        <v>356</v>
      </c>
      <c r="L2733" s="194"/>
      <c r="M2733" s="195" t="s">
        <v>1</v>
      </c>
      <c r="N2733" s="196" t="s">
        <v>41</v>
      </c>
      <c r="P2733" s="147">
        <f>O2733*H2733</f>
        <v>0</v>
      </c>
      <c r="Q2733" s="147">
        <v>4.1000000000000002E-2</v>
      </c>
      <c r="R2733" s="147">
        <f>Q2733*H2733</f>
        <v>4.1000000000000002E-2</v>
      </c>
      <c r="S2733" s="147">
        <v>0</v>
      </c>
      <c r="T2733" s="148">
        <f>S2733*H2733</f>
        <v>0</v>
      </c>
      <c r="AR2733" s="149" t="s">
        <v>695</v>
      </c>
      <c r="AT2733" s="149" t="s">
        <v>1347</v>
      </c>
      <c r="AU2733" s="149" t="s">
        <v>86</v>
      </c>
      <c r="AY2733" s="17" t="s">
        <v>350</v>
      </c>
      <c r="BE2733" s="150">
        <f>IF(N2733="základní",J2733,0)</f>
        <v>0</v>
      </c>
      <c r="BF2733" s="150">
        <f>IF(N2733="snížená",J2733,0)</f>
        <v>0</v>
      </c>
      <c r="BG2733" s="150">
        <f>IF(N2733="zákl. přenesená",J2733,0)</f>
        <v>0</v>
      </c>
      <c r="BH2733" s="150">
        <f>IF(N2733="sníž. přenesená",J2733,0)</f>
        <v>0</v>
      </c>
      <c r="BI2733" s="150">
        <f>IF(N2733="nulová",J2733,0)</f>
        <v>0</v>
      </c>
      <c r="BJ2733" s="17" t="s">
        <v>84</v>
      </c>
      <c r="BK2733" s="150">
        <f>ROUND(I2733*H2733,2)</f>
        <v>0</v>
      </c>
      <c r="BL2733" s="17" t="s">
        <v>530</v>
      </c>
      <c r="BM2733" s="149" t="s">
        <v>4006</v>
      </c>
    </row>
    <row r="2734" spans="2:65" s="1" customFormat="1" ht="28.8">
      <c r="B2734" s="32"/>
      <c r="D2734" s="151" t="s">
        <v>359</v>
      </c>
      <c r="F2734" s="152" t="s">
        <v>4005</v>
      </c>
      <c r="I2734" s="153"/>
      <c r="L2734" s="32"/>
      <c r="M2734" s="154"/>
      <c r="T2734" s="56"/>
      <c r="AT2734" s="17" t="s">
        <v>359</v>
      </c>
      <c r="AU2734" s="17" t="s">
        <v>86</v>
      </c>
    </row>
    <row r="2735" spans="2:65" s="12" customFormat="1" ht="10.199999999999999">
      <c r="B2735" s="155"/>
      <c r="D2735" s="151" t="s">
        <v>361</v>
      </c>
      <c r="E2735" s="156" t="s">
        <v>1</v>
      </c>
      <c r="F2735" s="157" t="s">
        <v>3695</v>
      </c>
      <c r="H2735" s="158">
        <v>1</v>
      </c>
      <c r="I2735" s="159"/>
      <c r="L2735" s="155"/>
      <c r="M2735" s="160"/>
      <c r="T2735" s="161"/>
      <c r="AT2735" s="156" t="s">
        <v>361</v>
      </c>
      <c r="AU2735" s="156" t="s">
        <v>86</v>
      </c>
      <c r="AV2735" s="12" t="s">
        <v>86</v>
      </c>
      <c r="AW2735" s="12" t="s">
        <v>32</v>
      </c>
      <c r="AX2735" s="12" t="s">
        <v>84</v>
      </c>
      <c r="AY2735" s="156" t="s">
        <v>350</v>
      </c>
    </row>
    <row r="2736" spans="2:65" s="1" customFormat="1" ht="24.15" customHeight="1">
      <c r="B2736" s="32"/>
      <c r="C2736" s="138" t="s">
        <v>4007</v>
      </c>
      <c r="D2736" s="138" t="s">
        <v>352</v>
      </c>
      <c r="E2736" s="139" t="s">
        <v>4008</v>
      </c>
      <c r="F2736" s="140" t="s">
        <v>4009</v>
      </c>
      <c r="G2736" s="141" t="s">
        <v>496</v>
      </c>
      <c r="H2736" s="142">
        <v>58</v>
      </c>
      <c r="I2736" s="143"/>
      <c r="J2736" s="144">
        <f>ROUND(I2736*H2736,2)</f>
        <v>0</v>
      </c>
      <c r="K2736" s="140" t="s">
        <v>385</v>
      </c>
      <c r="L2736" s="32"/>
      <c r="M2736" s="145" t="s">
        <v>1</v>
      </c>
      <c r="N2736" s="146" t="s">
        <v>41</v>
      </c>
      <c r="P2736" s="147">
        <f>O2736*H2736</f>
        <v>0</v>
      </c>
      <c r="Q2736" s="147">
        <v>0</v>
      </c>
      <c r="R2736" s="147">
        <f>Q2736*H2736</f>
        <v>0</v>
      </c>
      <c r="S2736" s="147">
        <v>0</v>
      </c>
      <c r="T2736" s="148">
        <f>S2736*H2736</f>
        <v>0</v>
      </c>
      <c r="AR2736" s="149" t="s">
        <v>357</v>
      </c>
      <c r="AT2736" s="149" t="s">
        <v>352</v>
      </c>
      <c r="AU2736" s="149" t="s">
        <v>86</v>
      </c>
      <c r="AY2736" s="17" t="s">
        <v>350</v>
      </c>
      <c r="BE2736" s="150">
        <f>IF(N2736="základní",J2736,0)</f>
        <v>0</v>
      </c>
      <c r="BF2736" s="150">
        <f>IF(N2736="snížená",J2736,0)</f>
        <v>0</v>
      </c>
      <c r="BG2736" s="150">
        <f>IF(N2736="zákl. přenesená",J2736,0)</f>
        <v>0</v>
      </c>
      <c r="BH2736" s="150">
        <f>IF(N2736="sníž. přenesená",J2736,0)</f>
        <v>0</v>
      </c>
      <c r="BI2736" s="150">
        <f>IF(N2736="nulová",J2736,0)</f>
        <v>0</v>
      </c>
      <c r="BJ2736" s="17" t="s">
        <v>84</v>
      </c>
      <c r="BK2736" s="150">
        <f>ROUND(I2736*H2736,2)</f>
        <v>0</v>
      </c>
      <c r="BL2736" s="17" t="s">
        <v>357</v>
      </c>
      <c r="BM2736" s="149" t="s">
        <v>4010</v>
      </c>
    </row>
    <row r="2737" spans="2:65" s="1" customFormat="1" ht="28.8">
      <c r="B2737" s="32"/>
      <c r="D2737" s="151" t="s">
        <v>359</v>
      </c>
      <c r="F2737" s="152" t="s">
        <v>4011</v>
      </c>
      <c r="I2737" s="153"/>
      <c r="L2737" s="32"/>
      <c r="M2737" s="154"/>
      <c r="T2737" s="56"/>
      <c r="AT2737" s="17" t="s">
        <v>359</v>
      </c>
      <c r="AU2737" s="17" t="s">
        <v>86</v>
      </c>
    </row>
    <row r="2738" spans="2:65" s="12" customFormat="1" ht="10.199999999999999">
      <c r="B2738" s="155"/>
      <c r="D2738" s="151" t="s">
        <v>361</v>
      </c>
      <c r="E2738" s="156" t="s">
        <v>1</v>
      </c>
      <c r="F2738" s="157" t="s">
        <v>4012</v>
      </c>
      <c r="H2738" s="158">
        <v>26</v>
      </c>
      <c r="I2738" s="159"/>
      <c r="L2738" s="155"/>
      <c r="M2738" s="160"/>
      <c r="T2738" s="161"/>
      <c r="AT2738" s="156" t="s">
        <v>361</v>
      </c>
      <c r="AU2738" s="156" t="s">
        <v>86</v>
      </c>
      <c r="AV2738" s="12" t="s">
        <v>86</v>
      </c>
      <c r="AW2738" s="12" t="s">
        <v>32</v>
      </c>
      <c r="AX2738" s="12" t="s">
        <v>76</v>
      </c>
      <c r="AY2738" s="156" t="s">
        <v>350</v>
      </c>
    </row>
    <row r="2739" spans="2:65" s="12" customFormat="1" ht="10.199999999999999">
      <c r="B2739" s="155"/>
      <c r="D2739" s="151" t="s">
        <v>361</v>
      </c>
      <c r="E2739" s="156" t="s">
        <v>1</v>
      </c>
      <c r="F2739" s="157" t="s">
        <v>4013</v>
      </c>
      <c r="H2739" s="158">
        <v>2</v>
      </c>
      <c r="I2739" s="159"/>
      <c r="L2739" s="155"/>
      <c r="M2739" s="160"/>
      <c r="T2739" s="161"/>
      <c r="AT2739" s="156" t="s">
        <v>361</v>
      </c>
      <c r="AU2739" s="156" t="s">
        <v>86</v>
      </c>
      <c r="AV2739" s="12" t="s">
        <v>86</v>
      </c>
      <c r="AW2739" s="12" t="s">
        <v>32</v>
      </c>
      <c r="AX2739" s="12" t="s">
        <v>76</v>
      </c>
      <c r="AY2739" s="156" t="s">
        <v>350</v>
      </c>
    </row>
    <row r="2740" spans="2:65" s="12" customFormat="1" ht="10.199999999999999">
      <c r="B2740" s="155"/>
      <c r="D2740" s="151" t="s">
        <v>361</v>
      </c>
      <c r="E2740" s="156" t="s">
        <v>1</v>
      </c>
      <c r="F2740" s="157" t="s">
        <v>4014</v>
      </c>
      <c r="H2740" s="158">
        <v>4</v>
      </c>
      <c r="I2740" s="159"/>
      <c r="L2740" s="155"/>
      <c r="M2740" s="160"/>
      <c r="T2740" s="161"/>
      <c r="AT2740" s="156" t="s">
        <v>361</v>
      </c>
      <c r="AU2740" s="156" t="s">
        <v>86</v>
      </c>
      <c r="AV2740" s="12" t="s">
        <v>86</v>
      </c>
      <c r="AW2740" s="12" t="s">
        <v>32</v>
      </c>
      <c r="AX2740" s="12" t="s">
        <v>76</v>
      </c>
      <c r="AY2740" s="156" t="s">
        <v>350</v>
      </c>
    </row>
    <row r="2741" spans="2:65" s="12" customFormat="1" ht="10.199999999999999">
      <c r="B2741" s="155"/>
      <c r="D2741" s="151" t="s">
        <v>361</v>
      </c>
      <c r="E2741" s="156" t="s">
        <v>1</v>
      </c>
      <c r="F2741" s="157" t="s">
        <v>4015</v>
      </c>
      <c r="H2741" s="158">
        <v>13</v>
      </c>
      <c r="I2741" s="159"/>
      <c r="L2741" s="155"/>
      <c r="M2741" s="160"/>
      <c r="T2741" s="161"/>
      <c r="AT2741" s="156" t="s">
        <v>361</v>
      </c>
      <c r="AU2741" s="156" t="s">
        <v>86</v>
      </c>
      <c r="AV2741" s="12" t="s">
        <v>86</v>
      </c>
      <c r="AW2741" s="12" t="s">
        <v>32</v>
      </c>
      <c r="AX2741" s="12" t="s">
        <v>76</v>
      </c>
      <c r="AY2741" s="156" t="s">
        <v>350</v>
      </c>
    </row>
    <row r="2742" spans="2:65" s="12" customFormat="1" ht="10.199999999999999">
      <c r="B2742" s="155"/>
      <c r="D2742" s="151" t="s">
        <v>361</v>
      </c>
      <c r="E2742" s="156" t="s">
        <v>1</v>
      </c>
      <c r="F2742" s="157" t="s">
        <v>4016</v>
      </c>
      <c r="H2742" s="158">
        <v>7</v>
      </c>
      <c r="I2742" s="159"/>
      <c r="L2742" s="155"/>
      <c r="M2742" s="160"/>
      <c r="T2742" s="161"/>
      <c r="AT2742" s="156" t="s">
        <v>361</v>
      </c>
      <c r="AU2742" s="156" t="s">
        <v>86</v>
      </c>
      <c r="AV2742" s="12" t="s">
        <v>86</v>
      </c>
      <c r="AW2742" s="12" t="s">
        <v>32</v>
      </c>
      <c r="AX2742" s="12" t="s">
        <v>76</v>
      </c>
      <c r="AY2742" s="156" t="s">
        <v>350</v>
      </c>
    </row>
    <row r="2743" spans="2:65" s="12" customFormat="1" ht="10.199999999999999">
      <c r="B2743" s="155"/>
      <c r="D2743" s="151" t="s">
        <v>361</v>
      </c>
      <c r="E2743" s="156" t="s">
        <v>1</v>
      </c>
      <c r="F2743" s="157" t="s">
        <v>4017</v>
      </c>
      <c r="H2743" s="158">
        <v>2</v>
      </c>
      <c r="I2743" s="159"/>
      <c r="L2743" s="155"/>
      <c r="M2743" s="160"/>
      <c r="T2743" s="161"/>
      <c r="AT2743" s="156" t="s">
        <v>361</v>
      </c>
      <c r="AU2743" s="156" t="s">
        <v>86</v>
      </c>
      <c r="AV2743" s="12" t="s">
        <v>86</v>
      </c>
      <c r="AW2743" s="12" t="s">
        <v>32</v>
      </c>
      <c r="AX2743" s="12" t="s">
        <v>76</v>
      </c>
      <c r="AY2743" s="156" t="s">
        <v>350</v>
      </c>
    </row>
    <row r="2744" spans="2:65" s="12" customFormat="1" ht="10.199999999999999">
      <c r="B2744" s="155"/>
      <c r="D2744" s="151" t="s">
        <v>361</v>
      </c>
      <c r="E2744" s="156" t="s">
        <v>1</v>
      </c>
      <c r="F2744" s="157" t="s">
        <v>4018</v>
      </c>
      <c r="H2744" s="158">
        <v>4</v>
      </c>
      <c r="I2744" s="159"/>
      <c r="L2744" s="155"/>
      <c r="M2744" s="160"/>
      <c r="T2744" s="161"/>
      <c r="AT2744" s="156" t="s">
        <v>361</v>
      </c>
      <c r="AU2744" s="156" t="s">
        <v>86</v>
      </c>
      <c r="AV2744" s="12" t="s">
        <v>86</v>
      </c>
      <c r="AW2744" s="12" t="s">
        <v>32</v>
      </c>
      <c r="AX2744" s="12" t="s">
        <v>76</v>
      </c>
      <c r="AY2744" s="156" t="s">
        <v>350</v>
      </c>
    </row>
    <row r="2745" spans="2:65" s="13" customFormat="1" ht="10.199999999999999">
      <c r="B2745" s="162"/>
      <c r="D2745" s="151" t="s">
        <v>361</v>
      </c>
      <c r="E2745" s="163" t="s">
        <v>1</v>
      </c>
      <c r="F2745" s="164" t="s">
        <v>364</v>
      </c>
      <c r="H2745" s="165">
        <v>58</v>
      </c>
      <c r="I2745" s="166"/>
      <c r="L2745" s="162"/>
      <c r="M2745" s="167"/>
      <c r="T2745" s="168"/>
      <c r="AT2745" s="163" t="s">
        <v>361</v>
      </c>
      <c r="AU2745" s="163" t="s">
        <v>86</v>
      </c>
      <c r="AV2745" s="13" t="s">
        <v>357</v>
      </c>
      <c r="AW2745" s="13" t="s">
        <v>32</v>
      </c>
      <c r="AX2745" s="13" t="s">
        <v>84</v>
      </c>
      <c r="AY2745" s="163" t="s">
        <v>350</v>
      </c>
    </row>
    <row r="2746" spans="2:65" s="1" customFormat="1" ht="24.15" customHeight="1">
      <c r="B2746" s="32"/>
      <c r="C2746" s="187" t="s">
        <v>4019</v>
      </c>
      <c r="D2746" s="187" t="s">
        <v>1347</v>
      </c>
      <c r="E2746" s="188" t="s">
        <v>4020</v>
      </c>
      <c r="F2746" s="189" t="s">
        <v>4021</v>
      </c>
      <c r="G2746" s="190" t="s">
        <v>551</v>
      </c>
      <c r="H2746" s="191">
        <v>39.36</v>
      </c>
      <c r="I2746" s="192"/>
      <c r="J2746" s="193">
        <f>ROUND(I2746*H2746,2)</f>
        <v>0</v>
      </c>
      <c r="K2746" s="189" t="s">
        <v>1</v>
      </c>
      <c r="L2746" s="194"/>
      <c r="M2746" s="195" t="s">
        <v>1</v>
      </c>
      <c r="N2746" s="196" t="s">
        <v>41</v>
      </c>
      <c r="P2746" s="147">
        <f>O2746*H2746</f>
        <v>0</v>
      </c>
      <c r="Q2746" s="147">
        <v>3.0000000000000001E-3</v>
      </c>
      <c r="R2746" s="147">
        <f>Q2746*H2746</f>
        <v>0.11808</v>
      </c>
      <c r="S2746" s="147">
        <v>0</v>
      </c>
      <c r="T2746" s="148">
        <f>S2746*H2746</f>
        <v>0</v>
      </c>
      <c r="AR2746" s="149" t="s">
        <v>468</v>
      </c>
      <c r="AT2746" s="149" t="s">
        <v>1347</v>
      </c>
      <c r="AU2746" s="149" t="s">
        <v>86</v>
      </c>
      <c r="AY2746" s="17" t="s">
        <v>350</v>
      </c>
      <c r="BE2746" s="150">
        <f>IF(N2746="základní",J2746,0)</f>
        <v>0</v>
      </c>
      <c r="BF2746" s="150">
        <f>IF(N2746="snížená",J2746,0)</f>
        <v>0</v>
      </c>
      <c r="BG2746" s="150">
        <f>IF(N2746="zákl. přenesená",J2746,0)</f>
        <v>0</v>
      </c>
      <c r="BH2746" s="150">
        <f>IF(N2746="sníž. přenesená",J2746,0)</f>
        <v>0</v>
      </c>
      <c r="BI2746" s="150">
        <f>IF(N2746="nulová",J2746,0)</f>
        <v>0</v>
      </c>
      <c r="BJ2746" s="17" t="s">
        <v>84</v>
      </c>
      <c r="BK2746" s="150">
        <f>ROUND(I2746*H2746,2)</f>
        <v>0</v>
      </c>
      <c r="BL2746" s="17" t="s">
        <v>357</v>
      </c>
      <c r="BM2746" s="149" t="s">
        <v>4022</v>
      </c>
    </row>
    <row r="2747" spans="2:65" s="1" customFormat="1" ht="10.199999999999999">
      <c r="B2747" s="32"/>
      <c r="D2747" s="151" t="s">
        <v>359</v>
      </c>
      <c r="F2747" s="152" t="s">
        <v>4023</v>
      </c>
      <c r="I2747" s="153"/>
      <c r="L2747" s="32"/>
      <c r="M2747" s="154"/>
      <c r="T2747" s="56"/>
      <c r="AT2747" s="17" t="s">
        <v>359</v>
      </c>
      <c r="AU2747" s="17" t="s">
        <v>86</v>
      </c>
    </row>
    <row r="2748" spans="2:65" s="12" customFormat="1" ht="40.799999999999997">
      <c r="B2748" s="155"/>
      <c r="D2748" s="151" t="s">
        <v>361</v>
      </c>
      <c r="E2748" s="156" t="s">
        <v>1</v>
      </c>
      <c r="F2748" s="157" t="s">
        <v>4024</v>
      </c>
      <c r="H2748" s="158">
        <v>39.36</v>
      </c>
      <c r="I2748" s="159"/>
      <c r="L2748" s="155"/>
      <c r="M2748" s="160"/>
      <c r="T2748" s="161"/>
      <c r="AT2748" s="156" t="s">
        <v>361</v>
      </c>
      <c r="AU2748" s="156" t="s">
        <v>86</v>
      </c>
      <c r="AV2748" s="12" t="s">
        <v>86</v>
      </c>
      <c r="AW2748" s="12" t="s">
        <v>32</v>
      </c>
      <c r="AX2748" s="12" t="s">
        <v>84</v>
      </c>
      <c r="AY2748" s="156" t="s">
        <v>350</v>
      </c>
    </row>
    <row r="2749" spans="2:65" s="1" customFormat="1" ht="24.15" customHeight="1">
      <c r="B2749" s="32"/>
      <c r="C2749" s="187" t="s">
        <v>4025</v>
      </c>
      <c r="D2749" s="187" t="s">
        <v>1347</v>
      </c>
      <c r="E2749" s="188" t="s">
        <v>4026</v>
      </c>
      <c r="F2749" s="189" t="s">
        <v>4027</v>
      </c>
      <c r="G2749" s="190" t="s">
        <v>551</v>
      </c>
      <c r="H2749" s="191">
        <v>3.07</v>
      </c>
      <c r="I2749" s="192"/>
      <c r="J2749" s="193">
        <f>ROUND(I2749*H2749,2)</f>
        <v>0</v>
      </c>
      <c r="K2749" s="189" t="s">
        <v>1</v>
      </c>
      <c r="L2749" s="194"/>
      <c r="M2749" s="195" t="s">
        <v>1</v>
      </c>
      <c r="N2749" s="196" t="s">
        <v>41</v>
      </c>
      <c r="P2749" s="147">
        <f>O2749*H2749</f>
        <v>0</v>
      </c>
      <c r="Q2749" s="147">
        <v>3.0000000000000001E-3</v>
      </c>
      <c r="R2749" s="147">
        <f>Q2749*H2749</f>
        <v>9.2099999999999994E-3</v>
      </c>
      <c r="S2749" s="147">
        <v>0</v>
      </c>
      <c r="T2749" s="148">
        <f>S2749*H2749</f>
        <v>0</v>
      </c>
      <c r="AR2749" s="149" t="s">
        <v>468</v>
      </c>
      <c r="AT2749" s="149" t="s">
        <v>1347</v>
      </c>
      <c r="AU2749" s="149" t="s">
        <v>86</v>
      </c>
      <c r="AY2749" s="17" t="s">
        <v>350</v>
      </c>
      <c r="BE2749" s="150">
        <f>IF(N2749="základní",J2749,0)</f>
        <v>0</v>
      </c>
      <c r="BF2749" s="150">
        <f>IF(N2749="snížená",J2749,0)</f>
        <v>0</v>
      </c>
      <c r="BG2749" s="150">
        <f>IF(N2749="zákl. přenesená",J2749,0)</f>
        <v>0</v>
      </c>
      <c r="BH2749" s="150">
        <f>IF(N2749="sníž. přenesená",J2749,0)</f>
        <v>0</v>
      </c>
      <c r="BI2749" s="150">
        <f>IF(N2749="nulová",J2749,0)</f>
        <v>0</v>
      </c>
      <c r="BJ2749" s="17" t="s">
        <v>84</v>
      </c>
      <c r="BK2749" s="150">
        <f>ROUND(I2749*H2749,2)</f>
        <v>0</v>
      </c>
      <c r="BL2749" s="17" t="s">
        <v>357</v>
      </c>
      <c r="BM2749" s="149" t="s">
        <v>4028</v>
      </c>
    </row>
    <row r="2750" spans="2:65" s="1" customFormat="1" ht="10.199999999999999">
      <c r="B2750" s="32"/>
      <c r="D2750" s="151" t="s">
        <v>359</v>
      </c>
      <c r="F2750" s="152" t="s">
        <v>4023</v>
      </c>
      <c r="I2750" s="153"/>
      <c r="L2750" s="32"/>
      <c r="M2750" s="154"/>
      <c r="T2750" s="56"/>
      <c r="AT2750" s="17" t="s">
        <v>359</v>
      </c>
      <c r="AU2750" s="17" t="s">
        <v>86</v>
      </c>
    </row>
    <row r="2751" spans="2:65" s="12" customFormat="1" ht="10.199999999999999">
      <c r="B2751" s="155"/>
      <c r="D2751" s="151" t="s">
        <v>361</v>
      </c>
      <c r="E2751" s="156" t="s">
        <v>1</v>
      </c>
      <c r="F2751" s="157" t="s">
        <v>4029</v>
      </c>
      <c r="H2751" s="158">
        <v>3.07</v>
      </c>
      <c r="I2751" s="159"/>
      <c r="L2751" s="155"/>
      <c r="M2751" s="160"/>
      <c r="T2751" s="161"/>
      <c r="AT2751" s="156" t="s">
        <v>361</v>
      </c>
      <c r="AU2751" s="156" t="s">
        <v>86</v>
      </c>
      <c r="AV2751" s="12" t="s">
        <v>86</v>
      </c>
      <c r="AW2751" s="12" t="s">
        <v>32</v>
      </c>
      <c r="AX2751" s="12" t="s">
        <v>84</v>
      </c>
      <c r="AY2751" s="156" t="s">
        <v>350</v>
      </c>
    </row>
    <row r="2752" spans="2:65" s="1" customFormat="1" ht="24.15" customHeight="1">
      <c r="B2752" s="32"/>
      <c r="C2752" s="187" t="s">
        <v>4030</v>
      </c>
      <c r="D2752" s="187" t="s">
        <v>1347</v>
      </c>
      <c r="E2752" s="188" t="s">
        <v>4031</v>
      </c>
      <c r="F2752" s="189" t="s">
        <v>4032</v>
      </c>
      <c r="G2752" s="190" t="s">
        <v>551</v>
      </c>
      <c r="H2752" s="191">
        <v>7.7249999999999996</v>
      </c>
      <c r="I2752" s="192"/>
      <c r="J2752" s="193">
        <f>ROUND(I2752*H2752,2)</f>
        <v>0</v>
      </c>
      <c r="K2752" s="189" t="s">
        <v>1</v>
      </c>
      <c r="L2752" s="194"/>
      <c r="M2752" s="195" t="s">
        <v>1</v>
      </c>
      <c r="N2752" s="196" t="s">
        <v>41</v>
      </c>
      <c r="P2752" s="147">
        <f>O2752*H2752</f>
        <v>0</v>
      </c>
      <c r="Q2752" s="147">
        <v>3.0000000000000001E-3</v>
      </c>
      <c r="R2752" s="147">
        <f>Q2752*H2752</f>
        <v>2.3174999999999998E-2</v>
      </c>
      <c r="S2752" s="147">
        <v>0</v>
      </c>
      <c r="T2752" s="148">
        <f>S2752*H2752</f>
        <v>0</v>
      </c>
      <c r="AR2752" s="149" t="s">
        <v>468</v>
      </c>
      <c r="AT2752" s="149" t="s">
        <v>1347</v>
      </c>
      <c r="AU2752" s="149" t="s">
        <v>86</v>
      </c>
      <c r="AY2752" s="17" t="s">
        <v>350</v>
      </c>
      <c r="BE2752" s="150">
        <f>IF(N2752="základní",J2752,0)</f>
        <v>0</v>
      </c>
      <c r="BF2752" s="150">
        <f>IF(N2752="snížená",J2752,0)</f>
        <v>0</v>
      </c>
      <c r="BG2752" s="150">
        <f>IF(N2752="zákl. přenesená",J2752,0)</f>
        <v>0</v>
      </c>
      <c r="BH2752" s="150">
        <f>IF(N2752="sníž. přenesená",J2752,0)</f>
        <v>0</v>
      </c>
      <c r="BI2752" s="150">
        <f>IF(N2752="nulová",J2752,0)</f>
        <v>0</v>
      </c>
      <c r="BJ2752" s="17" t="s">
        <v>84</v>
      </c>
      <c r="BK2752" s="150">
        <f>ROUND(I2752*H2752,2)</f>
        <v>0</v>
      </c>
      <c r="BL2752" s="17" t="s">
        <v>357</v>
      </c>
      <c r="BM2752" s="149" t="s">
        <v>4033</v>
      </c>
    </row>
    <row r="2753" spans="2:65" s="1" customFormat="1" ht="10.199999999999999">
      <c r="B2753" s="32"/>
      <c r="D2753" s="151" t="s">
        <v>359</v>
      </c>
      <c r="F2753" s="152" t="s">
        <v>4023</v>
      </c>
      <c r="I2753" s="153"/>
      <c r="L2753" s="32"/>
      <c r="M2753" s="154"/>
      <c r="T2753" s="56"/>
      <c r="AT2753" s="17" t="s">
        <v>359</v>
      </c>
      <c r="AU2753" s="17" t="s">
        <v>86</v>
      </c>
    </row>
    <row r="2754" spans="2:65" s="12" customFormat="1" ht="20.399999999999999">
      <c r="B2754" s="155"/>
      <c r="D2754" s="151" t="s">
        <v>361</v>
      </c>
      <c r="E2754" s="156" t="s">
        <v>1</v>
      </c>
      <c r="F2754" s="157" t="s">
        <v>4034</v>
      </c>
      <c r="H2754" s="158">
        <v>7.7249999999999996</v>
      </c>
      <c r="I2754" s="159"/>
      <c r="L2754" s="155"/>
      <c r="M2754" s="160"/>
      <c r="T2754" s="161"/>
      <c r="AT2754" s="156" t="s">
        <v>361</v>
      </c>
      <c r="AU2754" s="156" t="s">
        <v>86</v>
      </c>
      <c r="AV2754" s="12" t="s">
        <v>86</v>
      </c>
      <c r="AW2754" s="12" t="s">
        <v>32</v>
      </c>
      <c r="AX2754" s="12" t="s">
        <v>84</v>
      </c>
      <c r="AY2754" s="156" t="s">
        <v>350</v>
      </c>
    </row>
    <row r="2755" spans="2:65" s="1" customFormat="1" ht="24.15" customHeight="1">
      <c r="B2755" s="32"/>
      <c r="C2755" s="187" t="s">
        <v>4035</v>
      </c>
      <c r="D2755" s="187" t="s">
        <v>1347</v>
      </c>
      <c r="E2755" s="188" t="s">
        <v>4036</v>
      </c>
      <c r="F2755" s="189" t="s">
        <v>4037</v>
      </c>
      <c r="G2755" s="190" t="s">
        <v>551</v>
      </c>
      <c r="H2755" s="191">
        <v>19.835000000000001</v>
      </c>
      <c r="I2755" s="192"/>
      <c r="J2755" s="193">
        <f>ROUND(I2755*H2755,2)</f>
        <v>0</v>
      </c>
      <c r="K2755" s="189" t="s">
        <v>1</v>
      </c>
      <c r="L2755" s="194"/>
      <c r="M2755" s="195" t="s">
        <v>1</v>
      </c>
      <c r="N2755" s="196" t="s">
        <v>41</v>
      </c>
      <c r="P2755" s="147">
        <f>O2755*H2755</f>
        <v>0</v>
      </c>
      <c r="Q2755" s="147">
        <v>3.0000000000000001E-3</v>
      </c>
      <c r="R2755" s="147">
        <f>Q2755*H2755</f>
        <v>5.9505000000000002E-2</v>
      </c>
      <c r="S2755" s="147">
        <v>0</v>
      </c>
      <c r="T2755" s="148">
        <f>S2755*H2755</f>
        <v>0</v>
      </c>
      <c r="AR2755" s="149" t="s">
        <v>468</v>
      </c>
      <c r="AT2755" s="149" t="s">
        <v>1347</v>
      </c>
      <c r="AU2755" s="149" t="s">
        <v>86</v>
      </c>
      <c r="AY2755" s="17" t="s">
        <v>350</v>
      </c>
      <c r="BE2755" s="150">
        <f>IF(N2755="základní",J2755,0)</f>
        <v>0</v>
      </c>
      <c r="BF2755" s="150">
        <f>IF(N2755="snížená",J2755,0)</f>
        <v>0</v>
      </c>
      <c r="BG2755" s="150">
        <f>IF(N2755="zákl. přenesená",J2755,0)</f>
        <v>0</v>
      </c>
      <c r="BH2755" s="150">
        <f>IF(N2755="sníž. přenesená",J2755,0)</f>
        <v>0</v>
      </c>
      <c r="BI2755" s="150">
        <f>IF(N2755="nulová",J2755,0)</f>
        <v>0</v>
      </c>
      <c r="BJ2755" s="17" t="s">
        <v>84</v>
      </c>
      <c r="BK2755" s="150">
        <f>ROUND(I2755*H2755,2)</f>
        <v>0</v>
      </c>
      <c r="BL2755" s="17" t="s">
        <v>357</v>
      </c>
      <c r="BM2755" s="149" t="s">
        <v>4038</v>
      </c>
    </row>
    <row r="2756" spans="2:65" s="1" customFormat="1" ht="10.199999999999999">
      <c r="B2756" s="32"/>
      <c r="D2756" s="151" t="s">
        <v>359</v>
      </c>
      <c r="F2756" s="152" t="s">
        <v>4023</v>
      </c>
      <c r="I2756" s="153"/>
      <c r="L2756" s="32"/>
      <c r="M2756" s="154"/>
      <c r="T2756" s="56"/>
      <c r="AT2756" s="17" t="s">
        <v>359</v>
      </c>
      <c r="AU2756" s="17" t="s">
        <v>86</v>
      </c>
    </row>
    <row r="2757" spans="2:65" s="12" customFormat="1" ht="10.199999999999999">
      <c r="B2757" s="155"/>
      <c r="D2757" s="151" t="s">
        <v>361</v>
      </c>
      <c r="E2757" s="156" t="s">
        <v>1</v>
      </c>
      <c r="F2757" s="157" t="s">
        <v>4039</v>
      </c>
      <c r="H2757" s="158">
        <v>19.835000000000001</v>
      </c>
      <c r="I2757" s="159"/>
      <c r="L2757" s="155"/>
      <c r="M2757" s="160"/>
      <c r="T2757" s="161"/>
      <c r="AT2757" s="156" t="s">
        <v>361</v>
      </c>
      <c r="AU2757" s="156" t="s">
        <v>86</v>
      </c>
      <c r="AV2757" s="12" t="s">
        <v>86</v>
      </c>
      <c r="AW2757" s="12" t="s">
        <v>32</v>
      </c>
      <c r="AX2757" s="12" t="s">
        <v>84</v>
      </c>
      <c r="AY2757" s="156" t="s">
        <v>350</v>
      </c>
    </row>
    <row r="2758" spans="2:65" s="1" customFormat="1" ht="24.15" customHeight="1">
      <c r="B2758" s="32"/>
      <c r="C2758" s="187" t="s">
        <v>4040</v>
      </c>
      <c r="D2758" s="187" t="s">
        <v>1347</v>
      </c>
      <c r="E2758" s="188" t="s">
        <v>4041</v>
      </c>
      <c r="F2758" s="189" t="s">
        <v>4042</v>
      </c>
      <c r="G2758" s="190" t="s">
        <v>551</v>
      </c>
      <c r="H2758" s="191">
        <v>10.63</v>
      </c>
      <c r="I2758" s="192"/>
      <c r="J2758" s="193">
        <f>ROUND(I2758*H2758,2)</f>
        <v>0</v>
      </c>
      <c r="K2758" s="189" t="s">
        <v>1</v>
      </c>
      <c r="L2758" s="194"/>
      <c r="M2758" s="195" t="s">
        <v>1</v>
      </c>
      <c r="N2758" s="196" t="s">
        <v>41</v>
      </c>
      <c r="P2758" s="147">
        <f>O2758*H2758</f>
        <v>0</v>
      </c>
      <c r="Q2758" s="147">
        <v>3.0000000000000001E-3</v>
      </c>
      <c r="R2758" s="147">
        <f>Q2758*H2758</f>
        <v>3.1890000000000002E-2</v>
      </c>
      <c r="S2758" s="147">
        <v>0</v>
      </c>
      <c r="T2758" s="148">
        <f>S2758*H2758</f>
        <v>0</v>
      </c>
      <c r="AR2758" s="149" t="s">
        <v>468</v>
      </c>
      <c r="AT2758" s="149" t="s">
        <v>1347</v>
      </c>
      <c r="AU2758" s="149" t="s">
        <v>86</v>
      </c>
      <c r="AY2758" s="17" t="s">
        <v>350</v>
      </c>
      <c r="BE2758" s="150">
        <f>IF(N2758="základní",J2758,0)</f>
        <v>0</v>
      </c>
      <c r="BF2758" s="150">
        <f>IF(N2758="snížená",J2758,0)</f>
        <v>0</v>
      </c>
      <c r="BG2758" s="150">
        <f>IF(N2758="zákl. přenesená",J2758,0)</f>
        <v>0</v>
      </c>
      <c r="BH2758" s="150">
        <f>IF(N2758="sníž. přenesená",J2758,0)</f>
        <v>0</v>
      </c>
      <c r="BI2758" s="150">
        <f>IF(N2758="nulová",J2758,0)</f>
        <v>0</v>
      </c>
      <c r="BJ2758" s="17" t="s">
        <v>84</v>
      </c>
      <c r="BK2758" s="150">
        <f>ROUND(I2758*H2758,2)</f>
        <v>0</v>
      </c>
      <c r="BL2758" s="17" t="s">
        <v>357</v>
      </c>
      <c r="BM2758" s="149" t="s">
        <v>4043</v>
      </c>
    </row>
    <row r="2759" spans="2:65" s="1" customFormat="1" ht="10.199999999999999">
      <c r="B2759" s="32"/>
      <c r="D2759" s="151" t="s">
        <v>359</v>
      </c>
      <c r="F2759" s="152" t="s">
        <v>4023</v>
      </c>
      <c r="I2759" s="153"/>
      <c r="L2759" s="32"/>
      <c r="M2759" s="154"/>
      <c r="T2759" s="56"/>
      <c r="AT2759" s="17" t="s">
        <v>359</v>
      </c>
      <c r="AU2759" s="17" t="s">
        <v>86</v>
      </c>
    </row>
    <row r="2760" spans="2:65" s="12" customFormat="1" ht="10.199999999999999">
      <c r="B2760" s="155"/>
      <c r="D2760" s="151" t="s">
        <v>361</v>
      </c>
      <c r="E2760" s="156" t="s">
        <v>1</v>
      </c>
      <c r="F2760" s="157" t="s">
        <v>4044</v>
      </c>
      <c r="H2760" s="158">
        <v>10.63</v>
      </c>
      <c r="I2760" s="159"/>
      <c r="L2760" s="155"/>
      <c r="M2760" s="160"/>
      <c r="T2760" s="161"/>
      <c r="AT2760" s="156" t="s">
        <v>361</v>
      </c>
      <c r="AU2760" s="156" t="s">
        <v>86</v>
      </c>
      <c r="AV2760" s="12" t="s">
        <v>86</v>
      </c>
      <c r="AW2760" s="12" t="s">
        <v>32</v>
      </c>
      <c r="AX2760" s="12" t="s">
        <v>84</v>
      </c>
      <c r="AY2760" s="156" t="s">
        <v>350</v>
      </c>
    </row>
    <row r="2761" spans="2:65" s="1" customFormat="1" ht="24.15" customHeight="1">
      <c r="B2761" s="32"/>
      <c r="C2761" s="187" t="s">
        <v>4045</v>
      </c>
      <c r="D2761" s="187" t="s">
        <v>1347</v>
      </c>
      <c r="E2761" s="188" t="s">
        <v>4046</v>
      </c>
      <c r="F2761" s="189" t="s">
        <v>4047</v>
      </c>
      <c r="G2761" s="190" t="s">
        <v>551</v>
      </c>
      <c r="H2761" s="191">
        <v>2.66</v>
      </c>
      <c r="I2761" s="192"/>
      <c r="J2761" s="193">
        <f>ROUND(I2761*H2761,2)</f>
        <v>0</v>
      </c>
      <c r="K2761" s="189" t="s">
        <v>1</v>
      </c>
      <c r="L2761" s="194"/>
      <c r="M2761" s="195" t="s">
        <v>1</v>
      </c>
      <c r="N2761" s="196" t="s">
        <v>41</v>
      </c>
      <c r="P2761" s="147">
        <f>O2761*H2761</f>
        <v>0</v>
      </c>
      <c r="Q2761" s="147">
        <v>3.0000000000000001E-3</v>
      </c>
      <c r="R2761" s="147">
        <f>Q2761*H2761</f>
        <v>7.980000000000001E-3</v>
      </c>
      <c r="S2761" s="147">
        <v>0</v>
      </c>
      <c r="T2761" s="148">
        <f>S2761*H2761</f>
        <v>0</v>
      </c>
      <c r="AR2761" s="149" t="s">
        <v>468</v>
      </c>
      <c r="AT2761" s="149" t="s">
        <v>1347</v>
      </c>
      <c r="AU2761" s="149" t="s">
        <v>86</v>
      </c>
      <c r="AY2761" s="17" t="s">
        <v>350</v>
      </c>
      <c r="BE2761" s="150">
        <f>IF(N2761="základní",J2761,0)</f>
        <v>0</v>
      </c>
      <c r="BF2761" s="150">
        <f>IF(N2761="snížená",J2761,0)</f>
        <v>0</v>
      </c>
      <c r="BG2761" s="150">
        <f>IF(N2761="zákl. přenesená",J2761,0)</f>
        <v>0</v>
      </c>
      <c r="BH2761" s="150">
        <f>IF(N2761="sníž. přenesená",J2761,0)</f>
        <v>0</v>
      </c>
      <c r="BI2761" s="150">
        <f>IF(N2761="nulová",J2761,0)</f>
        <v>0</v>
      </c>
      <c r="BJ2761" s="17" t="s">
        <v>84</v>
      </c>
      <c r="BK2761" s="150">
        <f>ROUND(I2761*H2761,2)</f>
        <v>0</v>
      </c>
      <c r="BL2761" s="17" t="s">
        <v>357</v>
      </c>
      <c r="BM2761" s="149" t="s">
        <v>4048</v>
      </c>
    </row>
    <row r="2762" spans="2:65" s="1" customFormat="1" ht="10.199999999999999">
      <c r="B2762" s="32"/>
      <c r="D2762" s="151" t="s">
        <v>359</v>
      </c>
      <c r="F2762" s="152" t="s">
        <v>4023</v>
      </c>
      <c r="I2762" s="153"/>
      <c r="L2762" s="32"/>
      <c r="M2762" s="154"/>
      <c r="T2762" s="56"/>
      <c r="AT2762" s="17" t="s">
        <v>359</v>
      </c>
      <c r="AU2762" s="17" t="s">
        <v>86</v>
      </c>
    </row>
    <row r="2763" spans="2:65" s="12" customFormat="1" ht="10.199999999999999">
      <c r="B2763" s="155"/>
      <c r="D2763" s="151" t="s">
        <v>361</v>
      </c>
      <c r="E2763" s="156" t="s">
        <v>1</v>
      </c>
      <c r="F2763" s="157" t="s">
        <v>4049</v>
      </c>
      <c r="H2763" s="158">
        <v>2.66</v>
      </c>
      <c r="I2763" s="159"/>
      <c r="L2763" s="155"/>
      <c r="M2763" s="160"/>
      <c r="T2763" s="161"/>
      <c r="AT2763" s="156" t="s">
        <v>361</v>
      </c>
      <c r="AU2763" s="156" t="s">
        <v>86</v>
      </c>
      <c r="AV2763" s="12" t="s">
        <v>86</v>
      </c>
      <c r="AW2763" s="12" t="s">
        <v>32</v>
      </c>
      <c r="AX2763" s="12" t="s">
        <v>84</v>
      </c>
      <c r="AY2763" s="156" t="s">
        <v>350</v>
      </c>
    </row>
    <row r="2764" spans="2:65" s="1" customFormat="1" ht="24.15" customHeight="1">
      <c r="B2764" s="32"/>
      <c r="C2764" s="187" t="s">
        <v>4050</v>
      </c>
      <c r="D2764" s="187" t="s">
        <v>1347</v>
      </c>
      <c r="E2764" s="188" t="s">
        <v>4051</v>
      </c>
      <c r="F2764" s="189" t="s">
        <v>4052</v>
      </c>
      <c r="G2764" s="190" t="s">
        <v>551</v>
      </c>
      <c r="H2764" s="191">
        <v>5.8449999999999998</v>
      </c>
      <c r="I2764" s="192"/>
      <c r="J2764" s="193">
        <f>ROUND(I2764*H2764,2)</f>
        <v>0</v>
      </c>
      <c r="K2764" s="189" t="s">
        <v>1</v>
      </c>
      <c r="L2764" s="194"/>
      <c r="M2764" s="195" t="s">
        <v>1</v>
      </c>
      <c r="N2764" s="196" t="s">
        <v>41</v>
      </c>
      <c r="P2764" s="147">
        <f>O2764*H2764</f>
        <v>0</v>
      </c>
      <c r="Q2764" s="147">
        <v>3.0000000000000001E-3</v>
      </c>
      <c r="R2764" s="147">
        <f>Q2764*H2764</f>
        <v>1.7534999999999999E-2</v>
      </c>
      <c r="S2764" s="147">
        <v>0</v>
      </c>
      <c r="T2764" s="148">
        <f>S2764*H2764</f>
        <v>0</v>
      </c>
      <c r="AR2764" s="149" t="s">
        <v>468</v>
      </c>
      <c r="AT2764" s="149" t="s">
        <v>1347</v>
      </c>
      <c r="AU2764" s="149" t="s">
        <v>86</v>
      </c>
      <c r="AY2764" s="17" t="s">
        <v>350</v>
      </c>
      <c r="BE2764" s="150">
        <f>IF(N2764="základní",J2764,0)</f>
        <v>0</v>
      </c>
      <c r="BF2764" s="150">
        <f>IF(N2764="snížená",J2764,0)</f>
        <v>0</v>
      </c>
      <c r="BG2764" s="150">
        <f>IF(N2764="zákl. přenesená",J2764,0)</f>
        <v>0</v>
      </c>
      <c r="BH2764" s="150">
        <f>IF(N2764="sníž. přenesená",J2764,0)</f>
        <v>0</v>
      </c>
      <c r="BI2764" s="150">
        <f>IF(N2764="nulová",J2764,0)</f>
        <v>0</v>
      </c>
      <c r="BJ2764" s="17" t="s">
        <v>84</v>
      </c>
      <c r="BK2764" s="150">
        <f>ROUND(I2764*H2764,2)</f>
        <v>0</v>
      </c>
      <c r="BL2764" s="17" t="s">
        <v>357</v>
      </c>
      <c r="BM2764" s="149" t="s">
        <v>4053</v>
      </c>
    </row>
    <row r="2765" spans="2:65" s="1" customFormat="1" ht="10.199999999999999">
      <c r="B2765" s="32"/>
      <c r="D2765" s="151" t="s">
        <v>359</v>
      </c>
      <c r="F2765" s="152" t="s">
        <v>4023</v>
      </c>
      <c r="I2765" s="153"/>
      <c r="L2765" s="32"/>
      <c r="M2765" s="154"/>
      <c r="T2765" s="56"/>
      <c r="AT2765" s="17" t="s">
        <v>359</v>
      </c>
      <c r="AU2765" s="17" t="s">
        <v>86</v>
      </c>
    </row>
    <row r="2766" spans="2:65" s="12" customFormat="1" ht="20.399999999999999">
      <c r="B2766" s="155"/>
      <c r="D2766" s="151" t="s">
        <v>361</v>
      </c>
      <c r="E2766" s="156" t="s">
        <v>1</v>
      </c>
      <c r="F2766" s="157" t="s">
        <v>4054</v>
      </c>
      <c r="H2766" s="158">
        <v>5.8449999999999998</v>
      </c>
      <c r="I2766" s="159"/>
      <c r="L2766" s="155"/>
      <c r="M2766" s="160"/>
      <c r="T2766" s="161"/>
      <c r="AT2766" s="156" t="s">
        <v>361</v>
      </c>
      <c r="AU2766" s="156" t="s">
        <v>86</v>
      </c>
      <c r="AV2766" s="12" t="s">
        <v>86</v>
      </c>
      <c r="AW2766" s="12" t="s">
        <v>32</v>
      </c>
      <c r="AX2766" s="12" t="s">
        <v>84</v>
      </c>
      <c r="AY2766" s="156" t="s">
        <v>350</v>
      </c>
    </row>
    <row r="2767" spans="2:65" s="1" customFormat="1" ht="24.15" customHeight="1">
      <c r="B2767" s="32"/>
      <c r="C2767" s="138" t="s">
        <v>4055</v>
      </c>
      <c r="D2767" s="138" t="s">
        <v>352</v>
      </c>
      <c r="E2767" s="139" t="s">
        <v>4056</v>
      </c>
      <c r="F2767" s="140" t="s">
        <v>4057</v>
      </c>
      <c r="G2767" s="141" t="s">
        <v>496</v>
      </c>
      <c r="H2767" s="142">
        <v>18</v>
      </c>
      <c r="I2767" s="143"/>
      <c r="J2767" s="144">
        <f>ROUND(I2767*H2767,2)</f>
        <v>0</v>
      </c>
      <c r="K2767" s="140" t="s">
        <v>385</v>
      </c>
      <c r="L2767" s="32"/>
      <c r="M2767" s="145" t="s">
        <v>1</v>
      </c>
      <c r="N2767" s="146" t="s">
        <v>41</v>
      </c>
      <c r="P2767" s="147">
        <f>O2767*H2767</f>
        <v>0</v>
      </c>
      <c r="Q2767" s="147">
        <v>0</v>
      </c>
      <c r="R2767" s="147">
        <f>Q2767*H2767</f>
        <v>0</v>
      </c>
      <c r="S2767" s="147">
        <v>0</v>
      </c>
      <c r="T2767" s="148">
        <f>S2767*H2767</f>
        <v>0</v>
      </c>
      <c r="AR2767" s="149" t="s">
        <v>530</v>
      </c>
      <c r="AT2767" s="149" t="s">
        <v>352</v>
      </c>
      <c r="AU2767" s="149" t="s">
        <v>86</v>
      </c>
      <c r="AY2767" s="17" t="s">
        <v>350</v>
      </c>
      <c r="BE2767" s="150">
        <f>IF(N2767="základní",J2767,0)</f>
        <v>0</v>
      </c>
      <c r="BF2767" s="150">
        <f>IF(N2767="snížená",J2767,0)</f>
        <v>0</v>
      </c>
      <c r="BG2767" s="150">
        <f>IF(N2767="zákl. přenesená",J2767,0)</f>
        <v>0</v>
      </c>
      <c r="BH2767" s="150">
        <f>IF(N2767="sníž. přenesená",J2767,0)</f>
        <v>0</v>
      </c>
      <c r="BI2767" s="150">
        <f>IF(N2767="nulová",J2767,0)</f>
        <v>0</v>
      </c>
      <c r="BJ2767" s="17" t="s">
        <v>84</v>
      </c>
      <c r="BK2767" s="150">
        <f>ROUND(I2767*H2767,2)</f>
        <v>0</v>
      </c>
      <c r="BL2767" s="17" t="s">
        <v>530</v>
      </c>
      <c r="BM2767" s="149" t="s">
        <v>4058</v>
      </c>
    </row>
    <row r="2768" spans="2:65" s="1" customFormat="1" ht="28.8">
      <c r="B2768" s="32"/>
      <c r="D2768" s="151" t="s">
        <v>359</v>
      </c>
      <c r="F2768" s="152" t="s">
        <v>4059</v>
      </c>
      <c r="I2768" s="153"/>
      <c r="L2768" s="32"/>
      <c r="M2768" s="154"/>
      <c r="T2768" s="56"/>
      <c r="AT2768" s="17" t="s">
        <v>359</v>
      </c>
      <c r="AU2768" s="17" t="s">
        <v>86</v>
      </c>
    </row>
    <row r="2769" spans="2:65" s="12" customFormat="1" ht="10.199999999999999">
      <c r="B2769" s="155"/>
      <c r="D2769" s="151" t="s">
        <v>361</v>
      </c>
      <c r="E2769" s="156" t="s">
        <v>1</v>
      </c>
      <c r="F2769" s="157" t="s">
        <v>4060</v>
      </c>
      <c r="H2769" s="158">
        <v>5</v>
      </c>
      <c r="I2769" s="159"/>
      <c r="L2769" s="155"/>
      <c r="M2769" s="160"/>
      <c r="T2769" s="161"/>
      <c r="AT2769" s="156" t="s">
        <v>361</v>
      </c>
      <c r="AU2769" s="156" t="s">
        <v>86</v>
      </c>
      <c r="AV2769" s="12" t="s">
        <v>86</v>
      </c>
      <c r="AW2769" s="12" t="s">
        <v>32</v>
      </c>
      <c r="AX2769" s="12" t="s">
        <v>76</v>
      </c>
      <c r="AY2769" s="156" t="s">
        <v>350</v>
      </c>
    </row>
    <row r="2770" spans="2:65" s="12" customFormat="1" ht="10.199999999999999">
      <c r="B2770" s="155"/>
      <c r="D2770" s="151" t="s">
        <v>361</v>
      </c>
      <c r="E2770" s="156" t="s">
        <v>1</v>
      </c>
      <c r="F2770" s="157" t="s">
        <v>4061</v>
      </c>
      <c r="H2770" s="158">
        <v>5</v>
      </c>
      <c r="I2770" s="159"/>
      <c r="L2770" s="155"/>
      <c r="M2770" s="160"/>
      <c r="T2770" s="161"/>
      <c r="AT2770" s="156" t="s">
        <v>361</v>
      </c>
      <c r="AU2770" s="156" t="s">
        <v>86</v>
      </c>
      <c r="AV2770" s="12" t="s">
        <v>86</v>
      </c>
      <c r="AW2770" s="12" t="s">
        <v>32</v>
      </c>
      <c r="AX2770" s="12" t="s">
        <v>76</v>
      </c>
      <c r="AY2770" s="156" t="s">
        <v>350</v>
      </c>
    </row>
    <row r="2771" spans="2:65" s="12" customFormat="1" ht="10.199999999999999">
      <c r="B2771" s="155"/>
      <c r="D2771" s="151" t="s">
        <v>361</v>
      </c>
      <c r="E2771" s="156" t="s">
        <v>1</v>
      </c>
      <c r="F2771" s="157" t="s">
        <v>4062</v>
      </c>
      <c r="H2771" s="158">
        <v>3</v>
      </c>
      <c r="I2771" s="159"/>
      <c r="L2771" s="155"/>
      <c r="M2771" s="160"/>
      <c r="T2771" s="161"/>
      <c r="AT2771" s="156" t="s">
        <v>361</v>
      </c>
      <c r="AU2771" s="156" t="s">
        <v>86</v>
      </c>
      <c r="AV2771" s="12" t="s">
        <v>86</v>
      </c>
      <c r="AW2771" s="12" t="s">
        <v>32</v>
      </c>
      <c r="AX2771" s="12" t="s">
        <v>76</v>
      </c>
      <c r="AY2771" s="156" t="s">
        <v>350</v>
      </c>
    </row>
    <row r="2772" spans="2:65" s="12" customFormat="1" ht="10.199999999999999">
      <c r="B2772" s="155"/>
      <c r="D2772" s="151" t="s">
        <v>361</v>
      </c>
      <c r="E2772" s="156" t="s">
        <v>1</v>
      </c>
      <c r="F2772" s="157" t="s">
        <v>4017</v>
      </c>
      <c r="H2772" s="158">
        <v>2</v>
      </c>
      <c r="I2772" s="159"/>
      <c r="L2772" s="155"/>
      <c r="M2772" s="160"/>
      <c r="T2772" s="161"/>
      <c r="AT2772" s="156" t="s">
        <v>361</v>
      </c>
      <c r="AU2772" s="156" t="s">
        <v>86</v>
      </c>
      <c r="AV2772" s="12" t="s">
        <v>86</v>
      </c>
      <c r="AW2772" s="12" t="s">
        <v>32</v>
      </c>
      <c r="AX2772" s="12" t="s">
        <v>76</v>
      </c>
      <c r="AY2772" s="156" t="s">
        <v>350</v>
      </c>
    </row>
    <row r="2773" spans="2:65" s="12" customFormat="1" ht="10.199999999999999">
      <c r="B2773" s="155"/>
      <c r="D2773" s="151" t="s">
        <v>361</v>
      </c>
      <c r="E2773" s="156" t="s">
        <v>1</v>
      </c>
      <c r="F2773" s="157" t="s">
        <v>4063</v>
      </c>
      <c r="H2773" s="158">
        <v>3</v>
      </c>
      <c r="I2773" s="159"/>
      <c r="L2773" s="155"/>
      <c r="M2773" s="160"/>
      <c r="T2773" s="161"/>
      <c r="AT2773" s="156" t="s">
        <v>361</v>
      </c>
      <c r="AU2773" s="156" t="s">
        <v>86</v>
      </c>
      <c r="AV2773" s="12" t="s">
        <v>86</v>
      </c>
      <c r="AW2773" s="12" t="s">
        <v>32</v>
      </c>
      <c r="AX2773" s="12" t="s">
        <v>76</v>
      </c>
      <c r="AY2773" s="156" t="s">
        <v>350</v>
      </c>
    </row>
    <row r="2774" spans="2:65" s="13" customFormat="1" ht="10.199999999999999">
      <c r="B2774" s="162"/>
      <c r="D2774" s="151" t="s">
        <v>361</v>
      </c>
      <c r="E2774" s="163" t="s">
        <v>1</v>
      </c>
      <c r="F2774" s="164" t="s">
        <v>364</v>
      </c>
      <c r="H2774" s="165">
        <v>18</v>
      </c>
      <c r="I2774" s="166"/>
      <c r="L2774" s="162"/>
      <c r="M2774" s="167"/>
      <c r="T2774" s="168"/>
      <c r="AT2774" s="163" t="s">
        <v>361</v>
      </c>
      <c r="AU2774" s="163" t="s">
        <v>86</v>
      </c>
      <c r="AV2774" s="13" t="s">
        <v>357</v>
      </c>
      <c r="AW2774" s="13" t="s">
        <v>32</v>
      </c>
      <c r="AX2774" s="13" t="s">
        <v>84</v>
      </c>
      <c r="AY2774" s="163" t="s">
        <v>350</v>
      </c>
    </row>
    <row r="2775" spans="2:65" s="1" customFormat="1" ht="24.15" customHeight="1">
      <c r="B2775" s="32"/>
      <c r="C2775" s="187" t="s">
        <v>4064</v>
      </c>
      <c r="D2775" s="187" t="s">
        <v>1347</v>
      </c>
      <c r="E2775" s="188" t="s">
        <v>4020</v>
      </c>
      <c r="F2775" s="189" t="s">
        <v>4021</v>
      </c>
      <c r="G2775" s="190" t="s">
        <v>551</v>
      </c>
      <c r="H2775" s="191">
        <v>10.55</v>
      </c>
      <c r="I2775" s="192"/>
      <c r="J2775" s="193">
        <f>ROUND(I2775*H2775,2)</f>
        <v>0</v>
      </c>
      <c r="K2775" s="189" t="s">
        <v>1</v>
      </c>
      <c r="L2775" s="194"/>
      <c r="M2775" s="195" t="s">
        <v>1</v>
      </c>
      <c r="N2775" s="196" t="s">
        <v>41</v>
      </c>
      <c r="P2775" s="147">
        <f>O2775*H2775</f>
        <v>0</v>
      </c>
      <c r="Q2775" s="147">
        <v>3.0000000000000001E-3</v>
      </c>
      <c r="R2775" s="147">
        <f>Q2775*H2775</f>
        <v>3.1650000000000005E-2</v>
      </c>
      <c r="S2775" s="147">
        <v>0</v>
      </c>
      <c r="T2775" s="148">
        <f>S2775*H2775</f>
        <v>0</v>
      </c>
      <c r="AR2775" s="149" t="s">
        <v>468</v>
      </c>
      <c r="AT2775" s="149" t="s">
        <v>1347</v>
      </c>
      <c r="AU2775" s="149" t="s">
        <v>86</v>
      </c>
      <c r="AY2775" s="17" t="s">
        <v>350</v>
      </c>
      <c r="BE2775" s="150">
        <f>IF(N2775="základní",J2775,0)</f>
        <v>0</v>
      </c>
      <c r="BF2775" s="150">
        <f>IF(N2775="snížená",J2775,0)</f>
        <v>0</v>
      </c>
      <c r="BG2775" s="150">
        <f>IF(N2775="zákl. přenesená",J2775,0)</f>
        <v>0</v>
      </c>
      <c r="BH2775" s="150">
        <f>IF(N2775="sníž. přenesená",J2775,0)</f>
        <v>0</v>
      </c>
      <c r="BI2775" s="150">
        <f>IF(N2775="nulová",J2775,0)</f>
        <v>0</v>
      </c>
      <c r="BJ2775" s="17" t="s">
        <v>84</v>
      </c>
      <c r="BK2775" s="150">
        <f>ROUND(I2775*H2775,2)</f>
        <v>0</v>
      </c>
      <c r="BL2775" s="17" t="s">
        <v>357</v>
      </c>
      <c r="BM2775" s="149" t="s">
        <v>4065</v>
      </c>
    </row>
    <row r="2776" spans="2:65" s="1" customFormat="1" ht="10.199999999999999">
      <c r="B2776" s="32"/>
      <c r="D2776" s="151" t="s">
        <v>359</v>
      </c>
      <c r="F2776" s="152" t="s">
        <v>4023</v>
      </c>
      <c r="I2776" s="153"/>
      <c r="L2776" s="32"/>
      <c r="M2776" s="154"/>
      <c r="T2776" s="56"/>
      <c r="AT2776" s="17" t="s">
        <v>359</v>
      </c>
      <c r="AU2776" s="17" t="s">
        <v>86</v>
      </c>
    </row>
    <row r="2777" spans="2:65" s="12" customFormat="1" ht="20.399999999999999">
      <c r="B2777" s="155"/>
      <c r="D2777" s="151" t="s">
        <v>361</v>
      </c>
      <c r="E2777" s="156" t="s">
        <v>1</v>
      </c>
      <c r="F2777" s="157" t="s">
        <v>4066</v>
      </c>
      <c r="H2777" s="158">
        <v>10.55</v>
      </c>
      <c r="I2777" s="159"/>
      <c r="L2777" s="155"/>
      <c r="M2777" s="160"/>
      <c r="T2777" s="161"/>
      <c r="AT2777" s="156" t="s">
        <v>361</v>
      </c>
      <c r="AU2777" s="156" t="s">
        <v>86</v>
      </c>
      <c r="AV2777" s="12" t="s">
        <v>86</v>
      </c>
      <c r="AW2777" s="12" t="s">
        <v>32</v>
      </c>
      <c r="AX2777" s="12" t="s">
        <v>84</v>
      </c>
      <c r="AY2777" s="156" t="s">
        <v>350</v>
      </c>
    </row>
    <row r="2778" spans="2:65" s="1" customFormat="1" ht="24.15" customHeight="1">
      <c r="B2778" s="32"/>
      <c r="C2778" s="187" t="s">
        <v>4067</v>
      </c>
      <c r="D2778" s="187" t="s">
        <v>1347</v>
      </c>
      <c r="E2778" s="188" t="s">
        <v>4026</v>
      </c>
      <c r="F2778" s="189" t="s">
        <v>4027</v>
      </c>
      <c r="G2778" s="190" t="s">
        <v>551</v>
      </c>
      <c r="H2778" s="191">
        <v>9.65</v>
      </c>
      <c r="I2778" s="192"/>
      <c r="J2778" s="193">
        <f>ROUND(I2778*H2778,2)</f>
        <v>0</v>
      </c>
      <c r="K2778" s="189" t="s">
        <v>1</v>
      </c>
      <c r="L2778" s="194"/>
      <c r="M2778" s="195" t="s">
        <v>1</v>
      </c>
      <c r="N2778" s="196" t="s">
        <v>41</v>
      </c>
      <c r="P2778" s="147">
        <f>O2778*H2778</f>
        <v>0</v>
      </c>
      <c r="Q2778" s="147">
        <v>3.0000000000000001E-3</v>
      </c>
      <c r="R2778" s="147">
        <f>Q2778*H2778</f>
        <v>2.895E-2</v>
      </c>
      <c r="S2778" s="147">
        <v>0</v>
      </c>
      <c r="T2778" s="148">
        <f>S2778*H2778</f>
        <v>0</v>
      </c>
      <c r="AR2778" s="149" t="s">
        <v>468</v>
      </c>
      <c r="AT2778" s="149" t="s">
        <v>1347</v>
      </c>
      <c r="AU2778" s="149" t="s">
        <v>86</v>
      </c>
      <c r="AY2778" s="17" t="s">
        <v>350</v>
      </c>
      <c r="BE2778" s="150">
        <f>IF(N2778="základní",J2778,0)</f>
        <v>0</v>
      </c>
      <c r="BF2778" s="150">
        <f>IF(N2778="snížená",J2778,0)</f>
        <v>0</v>
      </c>
      <c r="BG2778" s="150">
        <f>IF(N2778="zákl. přenesená",J2778,0)</f>
        <v>0</v>
      </c>
      <c r="BH2778" s="150">
        <f>IF(N2778="sníž. přenesená",J2778,0)</f>
        <v>0</v>
      </c>
      <c r="BI2778" s="150">
        <f>IF(N2778="nulová",J2778,0)</f>
        <v>0</v>
      </c>
      <c r="BJ2778" s="17" t="s">
        <v>84</v>
      </c>
      <c r="BK2778" s="150">
        <f>ROUND(I2778*H2778,2)</f>
        <v>0</v>
      </c>
      <c r="BL2778" s="17" t="s">
        <v>357</v>
      </c>
      <c r="BM2778" s="149" t="s">
        <v>4068</v>
      </c>
    </row>
    <row r="2779" spans="2:65" s="1" customFormat="1" ht="10.199999999999999">
      <c r="B2779" s="32"/>
      <c r="D2779" s="151" t="s">
        <v>359</v>
      </c>
      <c r="F2779" s="152" t="s">
        <v>4023</v>
      </c>
      <c r="I2779" s="153"/>
      <c r="L2779" s="32"/>
      <c r="M2779" s="154"/>
      <c r="T2779" s="56"/>
      <c r="AT2779" s="17" t="s">
        <v>359</v>
      </c>
      <c r="AU2779" s="17" t="s">
        <v>86</v>
      </c>
    </row>
    <row r="2780" spans="2:65" s="12" customFormat="1" ht="10.199999999999999">
      <c r="B2780" s="155"/>
      <c r="D2780" s="151" t="s">
        <v>361</v>
      </c>
      <c r="E2780" s="156" t="s">
        <v>1</v>
      </c>
      <c r="F2780" s="157" t="s">
        <v>4069</v>
      </c>
      <c r="H2780" s="158">
        <v>9.65</v>
      </c>
      <c r="I2780" s="159"/>
      <c r="L2780" s="155"/>
      <c r="M2780" s="160"/>
      <c r="T2780" s="161"/>
      <c r="AT2780" s="156" t="s">
        <v>361</v>
      </c>
      <c r="AU2780" s="156" t="s">
        <v>86</v>
      </c>
      <c r="AV2780" s="12" t="s">
        <v>86</v>
      </c>
      <c r="AW2780" s="12" t="s">
        <v>32</v>
      </c>
      <c r="AX2780" s="12" t="s">
        <v>84</v>
      </c>
      <c r="AY2780" s="156" t="s">
        <v>350</v>
      </c>
    </row>
    <row r="2781" spans="2:65" s="1" customFormat="1" ht="24.15" customHeight="1">
      <c r="B2781" s="32"/>
      <c r="C2781" s="187" t="s">
        <v>4070</v>
      </c>
      <c r="D2781" s="187" t="s">
        <v>1347</v>
      </c>
      <c r="E2781" s="188" t="s">
        <v>4031</v>
      </c>
      <c r="F2781" s="189" t="s">
        <v>4032</v>
      </c>
      <c r="G2781" s="190" t="s">
        <v>551</v>
      </c>
      <c r="H2781" s="191">
        <v>6.53</v>
      </c>
      <c r="I2781" s="192"/>
      <c r="J2781" s="193">
        <f>ROUND(I2781*H2781,2)</f>
        <v>0</v>
      </c>
      <c r="K2781" s="189" t="s">
        <v>1</v>
      </c>
      <c r="L2781" s="194"/>
      <c r="M2781" s="195" t="s">
        <v>1</v>
      </c>
      <c r="N2781" s="196" t="s">
        <v>41</v>
      </c>
      <c r="P2781" s="147">
        <f>O2781*H2781</f>
        <v>0</v>
      </c>
      <c r="Q2781" s="147">
        <v>3.0000000000000001E-3</v>
      </c>
      <c r="R2781" s="147">
        <f>Q2781*H2781</f>
        <v>1.959E-2</v>
      </c>
      <c r="S2781" s="147">
        <v>0</v>
      </c>
      <c r="T2781" s="148">
        <f>S2781*H2781</f>
        <v>0</v>
      </c>
      <c r="AR2781" s="149" t="s">
        <v>468</v>
      </c>
      <c r="AT2781" s="149" t="s">
        <v>1347</v>
      </c>
      <c r="AU2781" s="149" t="s">
        <v>86</v>
      </c>
      <c r="AY2781" s="17" t="s">
        <v>350</v>
      </c>
      <c r="BE2781" s="150">
        <f>IF(N2781="základní",J2781,0)</f>
        <v>0</v>
      </c>
      <c r="BF2781" s="150">
        <f>IF(N2781="snížená",J2781,0)</f>
        <v>0</v>
      </c>
      <c r="BG2781" s="150">
        <f>IF(N2781="zákl. přenesená",J2781,0)</f>
        <v>0</v>
      </c>
      <c r="BH2781" s="150">
        <f>IF(N2781="sníž. přenesená",J2781,0)</f>
        <v>0</v>
      </c>
      <c r="BI2781" s="150">
        <f>IF(N2781="nulová",J2781,0)</f>
        <v>0</v>
      </c>
      <c r="BJ2781" s="17" t="s">
        <v>84</v>
      </c>
      <c r="BK2781" s="150">
        <f>ROUND(I2781*H2781,2)</f>
        <v>0</v>
      </c>
      <c r="BL2781" s="17" t="s">
        <v>357</v>
      </c>
      <c r="BM2781" s="149" t="s">
        <v>4071</v>
      </c>
    </row>
    <row r="2782" spans="2:65" s="1" customFormat="1" ht="10.199999999999999">
      <c r="B2782" s="32"/>
      <c r="D2782" s="151" t="s">
        <v>359</v>
      </c>
      <c r="F2782" s="152" t="s">
        <v>4023</v>
      </c>
      <c r="I2782" s="153"/>
      <c r="L2782" s="32"/>
      <c r="M2782" s="154"/>
      <c r="T2782" s="56"/>
      <c r="AT2782" s="17" t="s">
        <v>359</v>
      </c>
      <c r="AU2782" s="17" t="s">
        <v>86</v>
      </c>
    </row>
    <row r="2783" spans="2:65" s="12" customFormat="1" ht="10.199999999999999">
      <c r="B2783" s="155"/>
      <c r="D2783" s="151" t="s">
        <v>361</v>
      </c>
      <c r="E2783" s="156" t="s">
        <v>1</v>
      </c>
      <c r="F2783" s="157" t="s">
        <v>4072</v>
      </c>
      <c r="H2783" s="158">
        <v>6.53</v>
      </c>
      <c r="I2783" s="159"/>
      <c r="L2783" s="155"/>
      <c r="M2783" s="160"/>
      <c r="T2783" s="161"/>
      <c r="AT2783" s="156" t="s">
        <v>361</v>
      </c>
      <c r="AU2783" s="156" t="s">
        <v>86</v>
      </c>
      <c r="AV2783" s="12" t="s">
        <v>86</v>
      </c>
      <c r="AW2783" s="12" t="s">
        <v>32</v>
      </c>
      <c r="AX2783" s="12" t="s">
        <v>84</v>
      </c>
      <c r="AY2783" s="156" t="s">
        <v>350</v>
      </c>
    </row>
    <row r="2784" spans="2:65" s="1" customFormat="1" ht="24.15" customHeight="1">
      <c r="B2784" s="32"/>
      <c r="C2784" s="187" t="s">
        <v>4073</v>
      </c>
      <c r="D2784" s="187" t="s">
        <v>1347</v>
      </c>
      <c r="E2784" s="188" t="s">
        <v>4046</v>
      </c>
      <c r="F2784" s="189" t="s">
        <v>4047</v>
      </c>
      <c r="G2784" s="190" t="s">
        <v>551</v>
      </c>
      <c r="H2784" s="191">
        <v>3.9</v>
      </c>
      <c r="I2784" s="192"/>
      <c r="J2784" s="193">
        <f>ROUND(I2784*H2784,2)</f>
        <v>0</v>
      </c>
      <c r="K2784" s="189" t="s">
        <v>1</v>
      </c>
      <c r="L2784" s="194"/>
      <c r="M2784" s="195" t="s">
        <v>1</v>
      </c>
      <c r="N2784" s="196" t="s">
        <v>41</v>
      </c>
      <c r="P2784" s="147">
        <f>O2784*H2784</f>
        <v>0</v>
      </c>
      <c r="Q2784" s="147">
        <v>3.0000000000000001E-3</v>
      </c>
      <c r="R2784" s="147">
        <f>Q2784*H2784</f>
        <v>1.17E-2</v>
      </c>
      <c r="S2784" s="147">
        <v>0</v>
      </c>
      <c r="T2784" s="148">
        <f>S2784*H2784</f>
        <v>0</v>
      </c>
      <c r="AR2784" s="149" t="s">
        <v>468</v>
      </c>
      <c r="AT2784" s="149" t="s">
        <v>1347</v>
      </c>
      <c r="AU2784" s="149" t="s">
        <v>86</v>
      </c>
      <c r="AY2784" s="17" t="s">
        <v>350</v>
      </c>
      <c r="BE2784" s="150">
        <f>IF(N2784="základní",J2784,0)</f>
        <v>0</v>
      </c>
      <c r="BF2784" s="150">
        <f>IF(N2784="snížená",J2784,0)</f>
        <v>0</v>
      </c>
      <c r="BG2784" s="150">
        <f>IF(N2784="zákl. přenesená",J2784,0)</f>
        <v>0</v>
      </c>
      <c r="BH2784" s="150">
        <f>IF(N2784="sníž. přenesená",J2784,0)</f>
        <v>0</v>
      </c>
      <c r="BI2784" s="150">
        <f>IF(N2784="nulová",J2784,0)</f>
        <v>0</v>
      </c>
      <c r="BJ2784" s="17" t="s">
        <v>84</v>
      </c>
      <c r="BK2784" s="150">
        <f>ROUND(I2784*H2784,2)</f>
        <v>0</v>
      </c>
      <c r="BL2784" s="17" t="s">
        <v>357</v>
      </c>
      <c r="BM2784" s="149" t="s">
        <v>4074</v>
      </c>
    </row>
    <row r="2785" spans="2:65" s="1" customFormat="1" ht="10.199999999999999">
      <c r="B2785" s="32"/>
      <c r="D2785" s="151" t="s">
        <v>359</v>
      </c>
      <c r="F2785" s="152" t="s">
        <v>4023</v>
      </c>
      <c r="I2785" s="153"/>
      <c r="L2785" s="32"/>
      <c r="M2785" s="154"/>
      <c r="T2785" s="56"/>
      <c r="AT2785" s="17" t="s">
        <v>359</v>
      </c>
      <c r="AU2785" s="17" t="s">
        <v>86</v>
      </c>
    </row>
    <row r="2786" spans="2:65" s="12" customFormat="1" ht="10.199999999999999">
      <c r="B2786" s="155"/>
      <c r="D2786" s="151" t="s">
        <v>361</v>
      </c>
      <c r="E2786" s="156" t="s">
        <v>1</v>
      </c>
      <c r="F2786" s="157" t="s">
        <v>4075</v>
      </c>
      <c r="H2786" s="158">
        <v>3.9</v>
      </c>
      <c r="I2786" s="159"/>
      <c r="L2786" s="155"/>
      <c r="M2786" s="160"/>
      <c r="T2786" s="161"/>
      <c r="AT2786" s="156" t="s">
        <v>361</v>
      </c>
      <c r="AU2786" s="156" t="s">
        <v>86</v>
      </c>
      <c r="AV2786" s="12" t="s">
        <v>86</v>
      </c>
      <c r="AW2786" s="12" t="s">
        <v>32</v>
      </c>
      <c r="AX2786" s="12" t="s">
        <v>84</v>
      </c>
      <c r="AY2786" s="156" t="s">
        <v>350</v>
      </c>
    </row>
    <row r="2787" spans="2:65" s="1" customFormat="1" ht="24.15" customHeight="1">
      <c r="B2787" s="32"/>
      <c r="C2787" s="187" t="s">
        <v>4076</v>
      </c>
      <c r="D2787" s="187" t="s">
        <v>1347</v>
      </c>
      <c r="E2787" s="188" t="s">
        <v>4051</v>
      </c>
      <c r="F2787" s="189" t="s">
        <v>4052</v>
      </c>
      <c r="G2787" s="190" t="s">
        <v>551</v>
      </c>
      <c r="H2787" s="191">
        <v>4.88</v>
      </c>
      <c r="I2787" s="192"/>
      <c r="J2787" s="193">
        <f>ROUND(I2787*H2787,2)</f>
        <v>0</v>
      </c>
      <c r="K2787" s="189" t="s">
        <v>1</v>
      </c>
      <c r="L2787" s="194"/>
      <c r="M2787" s="195" t="s">
        <v>1</v>
      </c>
      <c r="N2787" s="196" t="s">
        <v>41</v>
      </c>
      <c r="P2787" s="147">
        <f>O2787*H2787</f>
        <v>0</v>
      </c>
      <c r="Q2787" s="147">
        <v>3.0000000000000001E-3</v>
      </c>
      <c r="R2787" s="147">
        <f>Q2787*H2787</f>
        <v>1.464E-2</v>
      </c>
      <c r="S2787" s="147">
        <v>0</v>
      </c>
      <c r="T2787" s="148">
        <f>S2787*H2787</f>
        <v>0</v>
      </c>
      <c r="AR2787" s="149" t="s">
        <v>468</v>
      </c>
      <c r="AT2787" s="149" t="s">
        <v>1347</v>
      </c>
      <c r="AU2787" s="149" t="s">
        <v>86</v>
      </c>
      <c r="AY2787" s="17" t="s">
        <v>350</v>
      </c>
      <c r="BE2787" s="150">
        <f>IF(N2787="základní",J2787,0)</f>
        <v>0</v>
      </c>
      <c r="BF2787" s="150">
        <f>IF(N2787="snížená",J2787,0)</f>
        <v>0</v>
      </c>
      <c r="BG2787" s="150">
        <f>IF(N2787="zákl. přenesená",J2787,0)</f>
        <v>0</v>
      </c>
      <c r="BH2787" s="150">
        <f>IF(N2787="sníž. přenesená",J2787,0)</f>
        <v>0</v>
      </c>
      <c r="BI2787" s="150">
        <f>IF(N2787="nulová",J2787,0)</f>
        <v>0</v>
      </c>
      <c r="BJ2787" s="17" t="s">
        <v>84</v>
      </c>
      <c r="BK2787" s="150">
        <f>ROUND(I2787*H2787,2)</f>
        <v>0</v>
      </c>
      <c r="BL2787" s="17" t="s">
        <v>357</v>
      </c>
      <c r="BM2787" s="149" t="s">
        <v>4077</v>
      </c>
    </row>
    <row r="2788" spans="2:65" s="1" customFormat="1" ht="10.199999999999999">
      <c r="B2788" s="32"/>
      <c r="D2788" s="151" t="s">
        <v>359</v>
      </c>
      <c r="F2788" s="152" t="s">
        <v>4023</v>
      </c>
      <c r="I2788" s="153"/>
      <c r="L2788" s="32"/>
      <c r="M2788" s="154"/>
      <c r="T2788" s="56"/>
      <c r="AT2788" s="17" t="s">
        <v>359</v>
      </c>
      <c r="AU2788" s="17" t="s">
        <v>86</v>
      </c>
    </row>
    <row r="2789" spans="2:65" s="12" customFormat="1" ht="10.199999999999999">
      <c r="B2789" s="155"/>
      <c r="D2789" s="151" t="s">
        <v>361</v>
      </c>
      <c r="E2789" s="156" t="s">
        <v>1</v>
      </c>
      <c r="F2789" s="157" t="s">
        <v>4078</v>
      </c>
      <c r="H2789" s="158">
        <v>4.88</v>
      </c>
      <c r="I2789" s="159"/>
      <c r="L2789" s="155"/>
      <c r="M2789" s="160"/>
      <c r="T2789" s="161"/>
      <c r="AT2789" s="156" t="s">
        <v>361</v>
      </c>
      <c r="AU2789" s="156" t="s">
        <v>86</v>
      </c>
      <c r="AV2789" s="12" t="s">
        <v>86</v>
      </c>
      <c r="AW2789" s="12" t="s">
        <v>32</v>
      </c>
      <c r="AX2789" s="12" t="s">
        <v>84</v>
      </c>
      <c r="AY2789" s="156" t="s">
        <v>350</v>
      </c>
    </row>
    <row r="2790" spans="2:65" s="1" customFormat="1" ht="24.15" customHeight="1">
      <c r="B2790" s="32"/>
      <c r="C2790" s="138" t="s">
        <v>4079</v>
      </c>
      <c r="D2790" s="138" t="s">
        <v>352</v>
      </c>
      <c r="E2790" s="139" t="s">
        <v>4080</v>
      </c>
      <c r="F2790" s="140" t="s">
        <v>4081</v>
      </c>
      <c r="G2790" s="141" t="s">
        <v>496</v>
      </c>
      <c r="H2790" s="142">
        <v>2</v>
      </c>
      <c r="I2790" s="143"/>
      <c r="J2790" s="144">
        <f>ROUND(I2790*H2790,2)</f>
        <v>0</v>
      </c>
      <c r="K2790" s="140" t="s">
        <v>385</v>
      </c>
      <c r="L2790" s="32"/>
      <c r="M2790" s="145" t="s">
        <v>1</v>
      </c>
      <c r="N2790" s="146" t="s">
        <v>41</v>
      </c>
      <c r="P2790" s="147">
        <f>O2790*H2790</f>
        <v>0</v>
      </c>
      <c r="Q2790" s="147">
        <v>0</v>
      </c>
      <c r="R2790" s="147">
        <f>Q2790*H2790</f>
        <v>0</v>
      </c>
      <c r="S2790" s="147">
        <v>0</v>
      </c>
      <c r="T2790" s="148">
        <f>S2790*H2790</f>
        <v>0</v>
      </c>
      <c r="AR2790" s="149" t="s">
        <v>530</v>
      </c>
      <c r="AT2790" s="149" t="s">
        <v>352</v>
      </c>
      <c r="AU2790" s="149" t="s">
        <v>86</v>
      </c>
      <c r="AY2790" s="17" t="s">
        <v>350</v>
      </c>
      <c r="BE2790" s="150">
        <f>IF(N2790="základní",J2790,0)</f>
        <v>0</v>
      </c>
      <c r="BF2790" s="150">
        <f>IF(N2790="snížená",J2790,0)</f>
        <v>0</v>
      </c>
      <c r="BG2790" s="150">
        <f>IF(N2790="zákl. přenesená",J2790,0)</f>
        <v>0</v>
      </c>
      <c r="BH2790" s="150">
        <f>IF(N2790="sníž. přenesená",J2790,0)</f>
        <v>0</v>
      </c>
      <c r="BI2790" s="150">
        <f>IF(N2790="nulová",J2790,0)</f>
        <v>0</v>
      </c>
      <c r="BJ2790" s="17" t="s">
        <v>84</v>
      </c>
      <c r="BK2790" s="150">
        <f>ROUND(I2790*H2790,2)</f>
        <v>0</v>
      </c>
      <c r="BL2790" s="17" t="s">
        <v>530</v>
      </c>
      <c r="BM2790" s="149" t="s">
        <v>4082</v>
      </c>
    </row>
    <row r="2791" spans="2:65" s="1" customFormat="1" ht="28.8">
      <c r="B2791" s="32"/>
      <c r="D2791" s="151" t="s">
        <v>359</v>
      </c>
      <c r="F2791" s="152" t="s">
        <v>4083</v>
      </c>
      <c r="I2791" s="153"/>
      <c r="L2791" s="32"/>
      <c r="M2791" s="154"/>
      <c r="T2791" s="56"/>
      <c r="AT2791" s="17" t="s">
        <v>359</v>
      </c>
      <c r="AU2791" s="17" t="s">
        <v>86</v>
      </c>
    </row>
    <row r="2792" spans="2:65" s="12" customFormat="1" ht="10.199999999999999">
      <c r="B2792" s="155"/>
      <c r="D2792" s="151" t="s">
        <v>361</v>
      </c>
      <c r="E2792" s="156" t="s">
        <v>1</v>
      </c>
      <c r="F2792" s="157" t="s">
        <v>4084</v>
      </c>
      <c r="H2792" s="158">
        <v>2</v>
      </c>
      <c r="I2792" s="159"/>
      <c r="L2792" s="155"/>
      <c r="M2792" s="160"/>
      <c r="T2792" s="161"/>
      <c r="AT2792" s="156" t="s">
        <v>361</v>
      </c>
      <c r="AU2792" s="156" t="s">
        <v>86</v>
      </c>
      <c r="AV2792" s="12" t="s">
        <v>86</v>
      </c>
      <c r="AW2792" s="12" t="s">
        <v>32</v>
      </c>
      <c r="AX2792" s="12" t="s">
        <v>84</v>
      </c>
      <c r="AY2792" s="156" t="s">
        <v>350</v>
      </c>
    </row>
    <row r="2793" spans="2:65" s="1" customFormat="1" ht="24.15" customHeight="1">
      <c r="B2793" s="32"/>
      <c r="C2793" s="187" t="s">
        <v>4085</v>
      </c>
      <c r="D2793" s="187" t="s">
        <v>1347</v>
      </c>
      <c r="E2793" s="188" t="s">
        <v>4086</v>
      </c>
      <c r="F2793" s="189" t="s">
        <v>4087</v>
      </c>
      <c r="G2793" s="190" t="s">
        <v>551</v>
      </c>
      <c r="H2793" s="191">
        <v>1.375</v>
      </c>
      <c r="I2793" s="192"/>
      <c r="J2793" s="193">
        <f>ROUND(I2793*H2793,2)</f>
        <v>0</v>
      </c>
      <c r="K2793" s="189" t="s">
        <v>1</v>
      </c>
      <c r="L2793" s="194"/>
      <c r="M2793" s="195" t="s">
        <v>1</v>
      </c>
      <c r="N2793" s="196" t="s">
        <v>41</v>
      </c>
      <c r="P2793" s="147">
        <f>O2793*H2793</f>
        <v>0</v>
      </c>
      <c r="Q2793" s="147">
        <v>3.0000000000000001E-3</v>
      </c>
      <c r="R2793" s="147">
        <f>Q2793*H2793</f>
        <v>4.1250000000000002E-3</v>
      </c>
      <c r="S2793" s="147">
        <v>0</v>
      </c>
      <c r="T2793" s="148">
        <f>S2793*H2793</f>
        <v>0</v>
      </c>
      <c r="AR2793" s="149" t="s">
        <v>468</v>
      </c>
      <c r="AT2793" s="149" t="s">
        <v>1347</v>
      </c>
      <c r="AU2793" s="149" t="s">
        <v>86</v>
      </c>
      <c r="AY2793" s="17" t="s">
        <v>350</v>
      </c>
      <c r="BE2793" s="150">
        <f>IF(N2793="základní",J2793,0)</f>
        <v>0</v>
      </c>
      <c r="BF2793" s="150">
        <f>IF(N2793="snížená",J2793,0)</f>
        <v>0</v>
      </c>
      <c r="BG2793" s="150">
        <f>IF(N2793="zákl. přenesená",J2793,0)</f>
        <v>0</v>
      </c>
      <c r="BH2793" s="150">
        <f>IF(N2793="sníž. přenesená",J2793,0)</f>
        <v>0</v>
      </c>
      <c r="BI2793" s="150">
        <f>IF(N2793="nulová",J2793,0)</f>
        <v>0</v>
      </c>
      <c r="BJ2793" s="17" t="s">
        <v>84</v>
      </c>
      <c r="BK2793" s="150">
        <f>ROUND(I2793*H2793,2)</f>
        <v>0</v>
      </c>
      <c r="BL2793" s="17" t="s">
        <v>357</v>
      </c>
      <c r="BM2793" s="149" t="s">
        <v>4088</v>
      </c>
    </row>
    <row r="2794" spans="2:65" s="1" customFormat="1" ht="10.199999999999999">
      <c r="B2794" s="32"/>
      <c r="D2794" s="151" t="s">
        <v>359</v>
      </c>
      <c r="F2794" s="152" t="s">
        <v>4023</v>
      </c>
      <c r="I2794" s="153"/>
      <c r="L2794" s="32"/>
      <c r="M2794" s="154"/>
      <c r="T2794" s="56"/>
      <c r="AT2794" s="17" t="s">
        <v>359</v>
      </c>
      <c r="AU2794" s="17" t="s">
        <v>86</v>
      </c>
    </row>
    <row r="2795" spans="2:65" s="12" customFormat="1" ht="10.199999999999999">
      <c r="B2795" s="155"/>
      <c r="D2795" s="151" t="s">
        <v>361</v>
      </c>
      <c r="E2795" s="156" t="s">
        <v>1</v>
      </c>
      <c r="F2795" s="157" t="s">
        <v>4089</v>
      </c>
      <c r="H2795" s="158">
        <v>1.375</v>
      </c>
      <c r="I2795" s="159"/>
      <c r="L2795" s="155"/>
      <c r="M2795" s="160"/>
      <c r="T2795" s="161"/>
      <c r="AT2795" s="156" t="s">
        <v>361</v>
      </c>
      <c r="AU2795" s="156" t="s">
        <v>86</v>
      </c>
      <c r="AV2795" s="12" t="s">
        <v>86</v>
      </c>
      <c r="AW2795" s="12" t="s">
        <v>32</v>
      </c>
      <c r="AX2795" s="12" t="s">
        <v>84</v>
      </c>
      <c r="AY2795" s="156" t="s">
        <v>350</v>
      </c>
    </row>
    <row r="2796" spans="2:65" s="1" customFormat="1" ht="24.15" customHeight="1">
      <c r="B2796" s="32"/>
      <c r="C2796" s="138" t="s">
        <v>4090</v>
      </c>
      <c r="D2796" s="138" t="s">
        <v>352</v>
      </c>
      <c r="E2796" s="139" t="s">
        <v>4091</v>
      </c>
      <c r="F2796" s="140" t="s">
        <v>4092</v>
      </c>
      <c r="G2796" s="141" t="s">
        <v>496</v>
      </c>
      <c r="H2796" s="142">
        <v>3</v>
      </c>
      <c r="I2796" s="143"/>
      <c r="J2796" s="144">
        <f>ROUND(I2796*H2796,2)</f>
        <v>0</v>
      </c>
      <c r="K2796" s="140" t="s">
        <v>385</v>
      </c>
      <c r="L2796" s="32"/>
      <c r="M2796" s="145" t="s">
        <v>1</v>
      </c>
      <c r="N2796" s="146" t="s">
        <v>41</v>
      </c>
      <c r="P2796" s="147">
        <f>O2796*H2796</f>
        <v>0</v>
      </c>
      <c r="Q2796" s="147">
        <v>0</v>
      </c>
      <c r="R2796" s="147">
        <f>Q2796*H2796</f>
        <v>0</v>
      </c>
      <c r="S2796" s="147">
        <v>0</v>
      </c>
      <c r="T2796" s="148">
        <f>S2796*H2796</f>
        <v>0</v>
      </c>
      <c r="AR2796" s="149" t="s">
        <v>530</v>
      </c>
      <c r="AT2796" s="149" t="s">
        <v>352</v>
      </c>
      <c r="AU2796" s="149" t="s">
        <v>86</v>
      </c>
      <c r="AY2796" s="17" t="s">
        <v>350</v>
      </c>
      <c r="BE2796" s="150">
        <f>IF(N2796="základní",J2796,0)</f>
        <v>0</v>
      </c>
      <c r="BF2796" s="150">
        <f>IF(N2796="snížená",J2796,0)</f>
        <v>0</v>
      </c>
      <c r="BG2796" s="150">
        <f>IF(N2796="zákl. přenesená",J2796,0)</f>
        <v>0</v>
      </c>
      <c r="BH2796" s="150">
        <f>IF(N2796="sníž. přenesená",J2796,0)</f>
        <v>0</v>
      </c>
      <c r="BI2796" s="150">
        <f>IF(N2796="nulová",J2796,0)</f>
        <v>0</v>
      </c>
      <c r="BJ2796" s="17" t="s">
        <v>84</v>
      </c>
      <c r="BK2796" s="150">
        <f>ROUND(I2796*H2796,2)</f>
        <v>0</v>
      </c>
      <c r="BL2796" s="17" t="s">
        <v>530</v>
      </c>
      <c r="BM2796" s="149" t="s">
        <v>4093</v>
      </c>
    </row>
    <row r="2797" spans="2:65" s="1" customFormat="1" ht="28.8">
      <c r="B2797" s="32"/>
      <c r="D2797" s="151" t="s">
        <v>359</v>
      </c>
      <c r="F2797" s="152" t="s">
        <v>4094</v>
      </c>
      <c r="I2797" s="153"/>
      <c r="L2797" s="32"/>
      <c r="M2797" s="154"/>
      <c r="T2797" s="56"/>
      <c r="AT2797" s="17" t="s">
        <v>359</v>
      </c>
      <c r="AU2797" s="17" t="s">
        <v>86</v>
      </c>
    </row>
    <row r="2798" spans="2:65" s="12" customFormat="1" ht="10.199999999999999">
      <c r="B2798" s="155"/>
      <c r="D2798" s="151" t="s">
        <v>361</v>
      </c>
      <c r="E2798" s="156" t="s">
        <v>1</v>
      </c>
      <c r="F2798" s="157" t="s">
        <v>4095</v>
      </c>
      <c r="H2798" s="158">
        <v>2</v>
      </c>
      <c r="I2798" s="159"/>
      <c r="L2798" s="155"/>
      <c r="M2798" s="160"/>
      <c r="T2798" s="161"/>
      <c r="AT2798" s="156" t="s">
        <v>361</v>
      </c>
      <c r="AU2798" s="156" t="s">
        <v>86</v>
      </c>
      <c r="AV2798" s="12" t="s">
        <v>86</v>
      </c>
      <c r="AW2798" s="12" t="s">
        <v>32</v>
      </c>
      <c r="AX2798" s="12" t="s">
        <v>76</v>
      </c>
      <c r="AY2798" s="156" t="s">
        <v>350</v>
      </c>
    </row>
    <row r="2799" spans="2:65" s="12" customFormat="1" ht="10.199999999999999">
      <c r="B2799" s="155"/>
      <c r="D2799" s="151" t="s">
        <v>361</v>
      </c>
      <c r="E2799" s="156" t="s">
        <v>1</v>
      </c>
      <c r="F2799" s="157" t="s">
        <v>4096</v>
      </c>
      <c r="H2799" s="158">
        <v>1</v>
      </c>
      <c r="I2799" s="159"/>
      <c r="L2799" s="155"/>
      <c r="M2799" s="160"/>
      <c r="T2799" s="161"/>
      <c r="AT2799" s="156" t="s">
        <v>361</v>
      </c>
      <c r="AU2799" s="156" t="s">
        <v>86</v>
      </c>
      <c r="AV2799" s="12" t="s">
        <v>86</v>
      </c>
      <c r="AW2799" s="12" t="s">
        <v>32</v>
      </c>
      <c r="AX2799" s="12" t="s">
        <v>76</v>
      </c>
      <c r="AY2799" s="156" t="s">
        <v>350</v>
      </c>
    </row>
    <row r="2800" spans="2:65" s="13" customFormat="1" ht="10.199999999999999">
      <c r="B2800" s="162"/>
      <c r="D2800" s="151" t="s">
        <v>361</v>
      </c>
      <c r="E2800" s="163" t="s">
        <v>1</v>
      </c>
      <c r="F2800" s="164" t="s">
        <v>364</v>
      </c>
      <c r="H2800" s="165">
        <v>3</v>
      </c>
      <c r="I2800" s="166"/>
      <c r="L2800" s="162"/>
      <c r="M2800" s="167"/>
      <c r="T2800" s="168"/>
      <c r="AT2800" s="163" t="s">
        <v>361</v>
      </c>
      <c r="AU2800" s="163" t="s">
        <v>86</v>
      </c>
      <c r="AV2800" s="13" t="s">
        <v>357</v>
      </c>
      <c r="AW2800" s="13" t="s">
        <v>32</v>
      </c>
      <c r="AX2800" s="13" t="s">
        <v>84</v>
      </c>
      <c r="AY2800" s="163" t="s">
        <v>350</v>
      </c>
    </row>
    <row r="2801" spans="2:65" s="1" customFormat="1" ht="24.15" customHeight="1">
      <c r="B2801" s="32"/>
      <c r="C2801" s="187" t="s">
        <v>4097</v>
      </c>
      <c r="D2801" s="187" t="s">
        <v>1347</v>
      </c>
      <c r="E2801" s="188" t="s">
        <v>4098</v>
      </c>
      <c r="F2801" s="189" t="s">
        <v>4099</v>
      </c>
      <c r="G2801" s="190" t="s">
        <v>551</v>
      </c>
      <c r="H2801" s="191">
        <v>2.88</v>
      </c>
      <c r="I2801" s="192"/>
      <c r="J2801" s="193">
        <f>ROUND(I2801*H2801,2)</f>
        <v>0</v>
      </c>
      <c r="K2801" s="189" t="s">
        <v>1</v>
      </c>
      <c r="L2801" s="194"/>
      <c r="M2801" s="195" t="s">
        <v>1</v>
      </c>
      <c r="N2801" s="196" t="s">
        <v>41</v>
      </c>
      <c r="P2801" s="147">
        <f>O2801*H2801</f>
        <v>0</v>
      </c>
      <c r="Q2801" s="147">
        <v>3.0000000000000001E-3</v>
      </c>
      <c r="R2801" s="147">
        <f>Q2801*H2801</f>
        <v>8.6400000000000001E-3</v>
      </c>
      <c r="S2801" s="147">
        <v>0</v>
      </c>
      <c r="T2801" s="148">
        <f>S2801*H2801</f>
        <v>0</v>
      </c>
      <c r="AR2801" s="149" t="s">
        <v>468</v>
      </c>
      <c r="AT2801" s="149" t="s">
        <v>1347</v>
      </c>
      <c r="AU2801" s="149" t="s">
        <v>86</v>
      </c>
      <c r="AY2801" s="17" t="s">
        <v>350</v>
      </c>
      <c r="BE2801" s="150">
        <f>IF(N2801="základní",J2801,0)</f>
        <v>0</v>
      </c>
      <c r="BF2801" s="150">
        <f>IF(N2801="snížená",J2801,0)</f>
        <v>0</v>
      </c>
      <c r="BG2801" s="150">
        <f>IF(N2801="zákl. přenesená",J2801,0)</f>
        <v>0</v>
      </c>
      <c r="BH2801" s="150">
        <f>IF(N2801="sníž. přenesená",J2801,0)</f>
        <v>0</v>
      </c>
      <c r="BI2801" s="150">
        <f>IF(N2801="nulová",J2801,0)</f>
        <v>0</v>
      </c>
      <c r="BJ2801" s="17" t="s">
        <v>84</v>
      </c>
      <c r="BK2801" s="150">
        <f>ROUND(I2801*H2801,2)</f>
        <v>0</v>
      </c>
      <c r="BL2801" s="17" t="s">
        <v>357</v>
      </c>
      <c r="BM2801" s="149" t="s">
        <v>4100</v>
      </c>
    </row>
    <row r="2802" spans="2:65" s="1" customFormat="1" ht="10.199999999999999">
      <c r="B2802" s="32"/>
      <c r="D2802" s="151" t="s">
        <v>359</v>
      </c>
      <c r="F2802" s="152" t="s">
        <v>4023</v>
      </c>
      <c r="I2802" s="153"/>
      <c r="L2802" s="32"/>
      <c r="M2802" s="154"/>
      <c r="T2802" s="56"/>
      <c r="AT2802" s="17" t="s">
        <v>359</v>
      </c>
      <c r="AU2802" s="17" t="s">
        <v>86</v>
      </c>
    </row>
    <row r="2803" spans="2:65" s="12" customFormat="1" ht="10.199999999999999">
      <c r="B2803" s="155"/>
      <c r="D2803" s="151" t="s">
        <v>361</v>
      </c>
      <c r="E2803" s="156" t="s">
        <v>1</v>
      </c>
      <c r="F2803" s="157" t="s">
        <v>4101</v>
      </c>
      <c r="H2803" s="158">
        <v>2.88</v>
      </c>
      <c r="I2803" s="159"/>
      <c r="L2803" s="155"/>
      <c r="M2803" s="160"/>
      <c r="T2803" s="161"/>
      <c r="AT2803" s="156" t="s">
        <v>361</v>
      </c>
      <c r="AU2803" s="156" t="s">
        <v>86</v>
      </c>
      <c r="AV2803" s="12" t="s">
        <v>86</v>
      </c>
      <c r="AW2803" s="12" t="s">
        <v>32</v>
      </c>
      <c r="AX2803" s="12" t="s">
        <v>84</v>
      </c>
      <c r="AY2803" s="156" t="s">
        <v>350</v>
      </c>
    </row>
    <row r="2804" spans="2:65" s="1" customFormat="1" ht="24.15" customHeight="1">
      <c r="B2804" s="32"/>
      <c r="C2804" s="187" t="s">
        <v>4102</v>
      </c>
      <c r="D2804" s="187" t="s">
        <v>1347</v>
      </c>
      <c r="E2804" s="188" t="s">
        <v>4103</v>
      </c>
      <c r="F2804" s="189" t="s">
        <v>4104</v>
      </c>
      <c r="G2804" s="190" t="s">
        <v>551</v>
      </c>
      <c r="H2804" s="191">
        <v>1.06</v>
      </c>
      <c r="I2804" s="192"/>
      <c r="J2804" s="193">
        <f>ROUND(I2804*H2804,2)</f>
        <v>0</v>
      </c>
      <c r="K2804" s="189" t="s">
        <v>1</v>
      </c>
      <c r="L2804" s="194"/>
      <c r="M2804" s="195" t="s">
        <v>1</v>
      </c>
      <c r="N2804" s="196" t="s">
        <v>41</v>
      </c>
      <c r="P2804" s="147">
        <f>O2804*H2804</f>
        <v>0</v>
      </c>
      <c r="Q2804" s="147">
        <v>3.0000000000000001E-3</v>
      </c>
      <c r="R2804" s="147">
        <f>Q2804*H2804</f>
        <v>3.1800000000000001E-3</v>
      </c>
      <c r="S2804" s="147">
        <v>0</v>
      </c>
      <c r="T2804" s="148">
        <f>S2804*H2804</f>
        <v>0</v>
      </c>
      <c r="AR2804" s="149" t="s">
        <v>468</v>
      </c>
      <c r="AT2804" s="149" t="s">
        <v>1347</v>
      </c>
      <c r="AU2804" s="149" t="s">
        <v>86</v>
      </c>
      <c r="AY2804" s="17" t="s">
        <v>350</v>
      </c>
      <c r="BE2804" s="150">
        <f>IF(N2804="základní",J2804,0)</f>
        <v>0</v>
      </c>
      <c r="BF2804" s="150">
        <f>IF(N2804="snížená",J2804,0)</f>
        <v>0</v>
      </c>
      <c r="BG2804" s="150">
        <f>IF(N2804="zákl. přenesená",J2804,0)</f>
        <v>0</v>
      </c>
      <c r="BH2804" s="150">
        <f>IF(N2804="sníž. přenesená",J2804,0)</f>
        <v>0</v>
      </c>
      <c r="BI2804" s="150">
        <f>IF(N2804="nulová",J2804,0)</f>
        <v>0</v>
      </c>
      <c r="BJ2804" s="17" t="s">
        <v>84</v>
      </c>
      <c r="BK2804" s="150">
        <f>ROUND(I2804*H2804,2)</f>
        <v>0</v>
      </c>
      <c r="BL2804" s="17" t="s">
        <v>357</v>
      </c>
      <c r="BM2804" s="149" t="s">
        <v>4105</v>
      </c>
    </row>
    <row r="2805" spans="2:65" s="1" customFormat="1" ht="10.199999999999999">
      <c r="B2805" s="32"/>
      <c r="D2805" s="151" t="s">
        <v>359</v>
      </c>
      <c r="F2805" s="152" t="s">
        <v>4023</v>
      </c>
      <c r="I2805" s="153"/>
      <c r="L2805" s="32"/>
      <c r="M2805" s="154"/>
      <c r="T2805" s="56"/>
      <c r="AT2805" s="17" t="s">
        <v>359</v>
      </c>
      <c r="AU2805" s="17" t="s">
        <v>86</v>
      </c>
    </row>
    <row r="2806" spans="2:65" s="12" customFormat="1" ht="10.199999999999999">
      <c r="B2806" s="155"/>
      <c r="D2806" s="151" t="s">
        <v>361</v>
      </c>
      <c r="E2806" s="156" t="s">
        <v>1</v>
      </c>
      <c r="F2806" s="157" t="s">
        <v>4106</v>
      </c>
      <c r="H2806" s="158">
        <v>1.06</v>
      </c>
      <c r="I2806" s="159"/>
      <c r="L2806" s="155"/>
      <c r="M2806" s="160"/>
      <c r="T2806" s="161"/>
      <c r="AT2806" s="156" t="s">
        <v>361</v>
      </c>
      <c r="AU2806" s="156" t="s">
        <v>86</v>
      </c>
      <c r="AV2806" s="12" t="s">
        <v>86</v>
      </c>
      <c r="AW2806" s="12" t="s">
        <v>32</v>
      </c>
      <c r="AX2806" s="12" t="s">
        <v>84</v>
      </c>
      <c r="AY2806" s="156" t="s">
        <v>350</v>
      </c>
    </row>
    <row r="2807" spans="2:65" s="1" customFormat="1" ht="24.15" customHeight="1">
      <c r="B2807" s="32"/>
      <c r="C2807" s="138" t="s">
        <v>4107</v>
      </c>
      <c r="D2807" s="138" t="s">
        <v>352</v>
      </c>
      <c r="E2807" s="139" t="s">
        <v>4108</v>
      </c>
      <c r="F2807" s="140" t="s">
        <v>4109</v>
      </c>
      <c r="G2807" s="141" t="s">
        <v>496</v>
      </c>
      <c r="H2807" s="142">
        <v>2</v>
      </c>
      <c r="I2807" s="143"/>
      <c r="J2807" s="144">
        <f>ROUND(I2807*H2807,2)</f>
        <v>0</v>
      </c>
      <c r="K2807" s="140" t="s">
        <v>385</v>
      </c>
      <c r="L2807" s="32"/>
      <c r="M2807" s="145" t="s">
        <v>1</v>
      </c>
      <c r="N2807" s="146" t="s">
        <v>41</v>
      </c>
      <c r="P2807" s="147">
        <f>O2807*H2807</f>
        <v>0</v>
      </c>
      <c r="Q2807" s="147">
        <v>0</v>
      </c>
      <c r="R2807" s="147">
        <f>Q2807*H2807</f>
        <v>0</v>
      </c>
      <c r="S2807" s="147">
        <v>0</v>
      </c>
      <c r="T2807" s="148">
        <f>S2807*H2807</f>
        <v>0</v>
      </c>
      <c r="AR2807" s="149" t="s">
        <v>530</v>
      </c>
      <c r="AT2807" s="149" t="s">
        <v>352</v>
      </c>
      <c r="AU2807" s="149" t="s">
        <v>86</v>
      </c>
      <c r="AY2807" s="17" t="s">
        <v>350</v>
      </c>
      <c r="BE2807" s="150">
        <f>IF(N2807="základní",J2807,0)</f>
        <v>0</v>
      </c>
      <c r="BF2807" s="150">
        <f>IF(N2807="snížená",J2807,0)</f>
        <v>0</v>
      </c>
      <c r="BG2807" s="150">
        <f>IF(N2807="zákl. přenesená",J2807,0)</f>
        <v>0</v>
      </c>
      <c r="BH2807" s="150">
        <f>IF(N2807="sníž. přenesená",J2807,0)</f>
        <v>0</v>
      </c>
      <c r="BI2807" s="150">
        <f>IF(N2807="nulová",J2807,0)</f>
        <v>0</v>
      </c>
      <c r="BJ2807" s="17" t="s">
        <v>84</v>
      </c>
      <c r="BK2807" s="150">
        <f>ROUND(I2807*H2807,2)</f>
        <v>0</v>
      </c>
      <c r="BL2807" s="17" t="s">
        <v>530</v>
      </c>
      <c r="BM2807" s="149" t="s">
        <v>4110</v>
      </c>
    </row>
    <row r="2808" spans="2:65" s="1" customFormat="1" ht="28.8">
      <c r="B2808" s="32"/>
      <c r="D2808" s="151" t="s">
        <v>359</v>
      </c>
      <c r="F2808" s="152" t="s">
        <v>4111</v>
      </c>
      <c r="I2808" s="153"/>
      <c r="L2808" s="32"/>
      <c r="M2808" s="154"/>
      <c r="T2808" s="56"/>
      <c r="AT2808" s="17" t="s">
        <v>359</v>
      </c>
      <c r="AU2808" s="17" t="s">
        <v>86</v>
      </c>
    </row>
    <row r="2809" spans="2:65" s="12" customFormat="1" ht="10.199999999999999">
      <c r="B2809" s="155"/>
      <c r="D2809" s="151" t="s">
        <v>361</v>
      </c>
      <c r="E2809" s="156" t="s">
        <v>1</v>
      </c>
      <c r="F2809" s="157" t="s">
        <v>4112</v>
      </c>
      <c r="H2809" s="158">
        <v>1</v>
      </c>
      <c r="I2809" s="159"/>
      <c r="L2809" s="155"/>
      <c r="M2809" s="160"/>
      <c r="T2809" s="161"/>
      <c r="AT2809" s="156" t="s">
        <v>361</v>
      </c>
      <c r="AU2809" s="156" t="s">
        <v>86</v>
      </c>
      <c r="AV2809" s="12" t="s">
        <v>86</v>
      </c>
      <c r="AW2809" s="12" t="s">
        <v>32</v>
      </c>
      <c r="AX2809" s="12" t="s">
        <v>76</v>
      </c>
      <c r="AY2809" s="156" t="s">
        <v>350</v>
      </c>
    </row>
    <row r="2810" spans="2:65" s="12" customFormat="1" ht="10.199999999999999">
      <c r="B2810" s="155"/>
      <c r="D2810" s="151" t="s">
        <v>361</v>
      </c>
      <c r="E2810" s="156" t="s">
        <v>1</v>
      </c>
      <c r="F2810" s="157" t="s">
        <v>4113</v>
      </c>
      <c r="H2810" s="158">
        <v>1</v>
      </c>
      <c r="I2810" s="159"/>
      <c r="L2810" s="155"/>
      <c r="M2810" s="160"/>
      <c r="T2810" s="161"/>
      <c r="AT2810" s="156" t="s">
        <v>361</v>
      </c>
      <c r="AU2810" s="156" t="s">
        <v>86</v>
      </c>
      <c r="AV2810" s="12" t="s">
        <v>86</v>
      </c>
      <c r="AW2810" s="12" t="s">
        <v>32</v>
      </c>
      <c r="AX2810" s="12" t="s">
        <v>76</v>
      </c>
      <c r="AY2810" s="156" t="s">
        <v>350</v>
      </c>
    </row>
    <row r="2811" spans="2:65" s="13" customFormat="1" ht="10.199999999999999">
      <c r="B2811" s="162"/>
      <c r="D2811" s="151" t="s">
        <v>361</v>
      </c>
      <c r="E2811" s="163" t="s">
        <v>1</v>
      </c>
      <c r="F2811" s="164" t="s">
        <v>364</v>
      </c>
      <c r="H2811" s="165">
        <v>2</v>
      </c>
      <c r="I2811" s="166"/>
      <c r="L2811" s="162"/>
      <c r="M2811" s="167"/>
      <c r="T2811" s="168"/>
      <c r="AT2811" s="163" t="s">
        <v>361</v>
      </c>
      <c r="AU2811" s="163" t="s">
        <v>86</v>
      </c>
      <c r="AV2811" s="13" t="s">
        <v>357</v>
      </c>
      <c r="AW2811" s="13" t="s">
        <v>32</v>
      </c>
      <c r="AX2811" s="13" t="s">
        <v>84</v>
      </c>
      <c r="AY2811" s="163" t="s">
        <v>350</v>
      </c>
    </row>
    <row r="2812" spans="2:65" s="1" customFormat="1" ht="24.15" customHeight="1">
      <c r="B2812" s="32"/>
      <c r="C2812" s="187" t="s">
        <v>4114</v>
      </c>
      <c r="D2812" s="187" t="s">
        <v>1347</v>
      </c>
      <c r="E2812" s="188" t="s">
        <v>4098</v>
      </c>
      <c r="F2812" s="189" t="s">
        <v>4099</v>
      </c>
      <c r="G2812" s="190" t="s">
        <v>551</v>
      </c>
      <c r="H2812" s="191">
        <v>1.665</v>
      </c>
      <c r="I2812" s="192"/>
      <c r="J2812" s="193">
        <f>ROUND(I2812*H2812,2)</f>
        <v>0</v>
      </c>
      <c r="K2812" s="189" t="s">
        <v>1</v>
      </c>
      <c r="L2812" s="194"/>
      <c r="M2812" s="195" t="s">
        <v>1</v>
      </c>
      <c r="N2812" s="196" t="s">
        <v>41</v>
      </c>
      <c r="P2812" s="147">
        <f>O2812*H2812</f>
        <v>0</v>
      </c>
      <c r="Q2812" s="147">
        <v>3.0000000000000001E-3</v>
      </c>
      <c r="R2812" s="147">
        <f>Q2812*H2812</f>
        <v>4.9950000000000003E-3</v>
      </c>
      <c r="S2812" s="147">
        <v>0</v>
      </c>
      <c r="T2812" s="148">
        <f>S2812*H2812</f>
        <v>0</v>
      </c>
      <c r="AR2812" s="149" t="s">
        <v>468</v>
      </c>
      <c r="AT2812" s="149" t="s">
        <v>1347</v>
      </c>
      <c r="AU2812" s="149" t="s">
        <v>86</v>
      </c>
      <c r="AY2812" s="17" t="s">
        <v>350</v>
      </c>
      <c r="BE2812" s="150">
        <f>IF(N2812="základní",J2812,0)</f>
        <v>0</v>
      </c>
      <c r="BF2812" s="150">
        <f>IF(N2812="snížená",J2812,0)</f>
        <v>0</v>
      </c>
      <c r="BG2812" s="150">
        <f>IF(N2812="zákl. přenesená",J2812,0)</f>
        <v>0</v>
      </c>
      <c r="BH2812" s="150">
        <f>IF(N2812="sníž. přenesená",J2812,0)</f>
        <v>0</v>
      </c>
      <c r="BI2812" s="150">
        <f>IF(N2812="nulová",J2812,0)</f>
        <v>0</v>
      </c>
      <c r="BJ2812" s="17" t="s">
        <v>84</v>
      </c>
      <c r="BK2812" s="150">
        <f>ROUND(I2812*H2812,2)</f>
        <v>0</v>
      </c>
      <c r="BL2812" s="17" t="s">
        <v>357</v>
      </c>
      <c r="BM2812" s="149" t="s">
        <v>4115</v>
      </c>
    </row>
    <row r="2813" spans="2:65" s="1" customFormat="1" ht="10.199999999999999">
      <c r="B2813" s="32"/>
      <c r="D2813" s="151" t="s">
        <v>359</v>
      </c>
      <c r="F2813" s="152" t="s">
        <v>4023</v>
      </c>
      <c r="I2813" s="153"/>
      <c r="L2813" s="32"/>
      <c r="M2813" s="154"/>
      <c r="T2813" s="56"/>
      <c r="AT2813" s="17" t="s">
        <v>359</v>
      </c>
      <c r="AU2813" s="17" t="s">
        <v>86</v>
      </c>
    </row>
    <row r="2814" spans="2:65" s="12" customFormat="1" ht="10.199999999999999">
      <c r="B2814" s="155"/>
      <c r="D2814" s="151" t="s">
        <v>361</v>
      </c>
      <c r="E2814" s="156" t="s">
        <v>1</v>
      </c>
      <c r="F2814" s="157" t="s">
        <v>4116</v>
      </c>
      <c r="H2814" s="158">
        <v>1.665</v>
      </c>
      <c r="I2814" s="159"/>
      <c r="L2814" s="155"/>
      <c r="M2814" s="160"/>
      <c r="T2814" s="161"/>
      <c r="AT2814" s="156" t="s">
        <v>361</v>
      </c>
      <c r="AU2814" s="156" t="s">
        <v>86</v>
      </c>
      <c r="AV2814" s="12" t="s">
        <v>86</v>
      </c>
      <c r="AW2814" s="12" t="s">
        <v>32</v>
      </c>
      <c r="AX2814" s="12" t="s">
        <v>84</v>
      </c>
      <c r="AY2814" s="156" t="s">
        <v>350</v>
      </c>
    </row>
    <row r="2815" spans="2:65" s="1" customFormat="1" ht="24.15" customHeight="1">
      <c r="B2815" s="32"/>
      <c r="C2815" s="187" t="s">
        <v>4117</v>
      </c>
      <c r="D2815" s="187" t="s">
        <v>1347</v>
      </c>
      <c r="E2815" s="188" t="s">
        <v>4118</v>
      </c>
      <c r="F2815" s="189" t="s">
        <v>4119</v>
      </c>
      <c r="G2815" s="190" t="s">
        <v>551</v>
      </c>
      <c r="H2815" s="191">
        <v>1.64</v>
      </c>
      <c r="I2815" s="192"/>
      <c r="J2815" s="193">
        <f>ROUND(I2815*H2815,2)</f>
        <v>0</v>
      </c>
      <c r="K2815" s="189" t="s">
        <v>1</v>
      </c>
      <c r="L2815" s="194"/>
      <c r="M2815" s="195" t="s">
        <v>1</v>
      </c>
      <c r="N2815" s="196" t="s">
        <v>41</v>
      </c>
      <c r="P2815" s="147">
        <f>O2815*H2815</f>
        <v>0</v>
      </c>
      <c r="Q2815" s="147">
        <v>3.0000000000000001E-3</v>
      </c>
      <c r="R2815" s="147">
        <f>Q2815*H2815</f>
        <v>4.9199999999999999E-3</v>
      </c>
      <c r="S2815" s="147">
        <v>0</v>
      </c>
      <c r="T2815" s="148">
        <f>S2815*H2815</f>
        <v>0</v>
      </c>
      <c r="AR2815" s="149" t="s">
        <v>468</v>
      </c>
      <c r="AT2815" s="149" t="s">
        <v>1347</v>
      </c>
      <c r="AU2815" s="149" t="s">
        <v>86</v>
      </c>
      <c r="AY2815" s="17" t="s">
        <v>350</v>
      </c>
      <c r="BE2815" s="150">
        <f>IF(N2815="základní",J2815,0)</f>
        <v>0</v>
      </c>
      <c r="BF2815" s="150">
        <f>IF(N2815="snížená",J2815,0)</f>
        <v>0</v>
      </c>
      <c r="BG2815" s="150">
        <f>IF(N2815="zákl. přenesená",J2815,0)</f>
        <v>0</v>
      </c>
      <c r="BH2815" s="150">
        <f>IF(N2815="sníž. přenesená",J2815,0)</f>
        <v>0</v>
      </c>
      <c r="BI2815" s="150">
        <f>IF(N2815="nulová",J2815,0)</f>
        <v>0</v>
      </c>
      <c r="BJ2815" s="17" t="s">
        <v>84</v>
      </c>
      <c r="BK2815" s="150">
        <f>ROUND(I2815*H2815,2)</f>
        <v>0</v>
      </c>
      <c r="BL2815" s="17" t="s">
        <v>357</v>
      </c>
      <c r="BM2815" s="149" t="s">
        <v>4120</v>
      </c>
    </row>
    <row r="2816" spans="2:65" s="1" customFormat="1" ht="10.199999999999999">
      <c r="B2816" s="32"/>
      <c r="D2816" s="151" t="s">
        <v>359</v>
      </c>
      <c r="F2816" s="152" t="s">
        <v>4023</v>
      </c>
      <c r="I2816" s="153"/>
      <c r="L2816" s="32"/>
      <c r="M2816" s="154"/>
      <c r="T2816" s="56"/>
      <c r="AT2816" s="17" t="s">
        <v>359</v>
      </c>
      <c r="AU2816" s="17" t="s">
        <v>86</v>
      </c>
    </row>
    <row r="2817" spans="2:65" s="12" customFormat="1" ht="10.199999999999999">
      <c r="B2817" s="155"/>
      <c r="D2817" s="151" t="s">
        <v>361</v>
      </c>
      <c r="E2817" s="156" t="s">
        <v>1</v>
      </c>
      <c r="F2817" s="157" t="s">
        <v>4121</v>
      </c>
      <c r="H2817" s="158">
        <v>1.64</v>
      </c>
      <c r="I2817" s="159"/>
      <c r="L2817" s="155"/>
      <c r="M2817" s="160"/>
      <c r="T2817" s="161"/>
      <c r="AT2817" s="156" t="s">
        <v>361</v>
      </c>
      <c r="AU2817" s="156" t="s">
        <v>86</v>
      </c>
      <c r="AV2817" s="12" t="s">
        <v>86</v>
      </c>
      <c r="AW2817" s="12" t="s">
        <v>32</v>
      </c>
      <c r="AX2817" s="12" t="s">
        <v>84</v>
      </c>
      <c r="AY2817" s="156" t="s">
        <v>350</v>
      </c>
    </row>
    <row r="2818" spans="2:65" s="1" customFormat="1" ht="24.15" customHeight="1">
      <c r="B2818" s="32"/>
      <c r="C2818" s="138" t="s">
        <v>4122</v>
      </c>
      <c r="D2818" s="138" t="s">
        <v>352</v>
      </c>
      <c r="E2818" s="139" t="s">
        <v>4123</v>
      </c>
      <c r="F2818" s="140" t="s">
        <v>4124</v>
      </c>
      <c r="G2818" s="141" t="s">
        <v>496</v>
      </c>
      <c r="H2818" s="142">
        <v>64</v>
      </c>
      <c r="I2818" s="143"/>
      <c r="J2818" s="144">
        <f>ROUND(I2818*H2818,2)</f>
        <v>0</v>
      </c>
      <c r="K2818" s="140" t="s">
        <v>356</v>
      </c>
      <c r="L2818" s="32"/>
      <c r="M2818" s="145" t="s">
        <v>1</v>
      </c>
      <c r="N2818" s="146" t="s">
        <v>41</v>
      </c>
      <c r="P2818" s="147">
        <f>O2818*H2818</f>
        <v>0</v>
      </c>
      <c r="Q2818" s="147">
        <v>0</v>
      </c>
      <c r="R2818" s="147">
        <f>Q2818*H2818</f>
        <v>0</v>
      </c>
      <c r="S2818" s="147">
        <v>0</v>
      </c>
      <c r="T2818" s="148">
        <f>S2818*H2818</f>
        <v>0</v>
      </c>
      <c r="AR2818" s="149" t="s">
        <v>530</v>
      </c>
      <c r="AT2818" s="149" t="s">
        <v>352</v>
      </c>
      <c r="AU2818" s="149" t="s">
        <v>86</v>
      </c>
      <c r="AY2818" s="17" t="s">
        <v>350</v>
      </c>
      <c r="BE2818" s="150">
        <f>IF(N2818="základní",J2818,0)</f>
        <v>0</v>
      </c>
      <c r="BF2818" s="150">
        <f>IF(N2818="snížená",J2818,0)</f>
        <v>0</v>
      </c>
      <c r="BG2818" s="150">
        <f>IF(N2818="zákl. přenesená",J2818,0)</f>
        <v>0</v>
      </c>
      <c r="BH2818" s="150">
        <f>IF(N2818="sníž. přenesená",J2818,0)</f>
        <v>0</v>
      </c>
      <c r="BI2818" s="150">
        <f>IF(N2818="nulová",J2818,0)</f>
        <v>0</v>
      </c>
      <c r="BJ2818" s="17" t="s">
        <v>84</v>
      </c>
      <c r="BK2818" s="150">
        <f>ROUND(I2818*H2818,2)</f>
        <v>0</v>
      </c>
      <c r="BL2818" s="17" t="s">
        <v>530</v>
      </c>
      <c r="BM2818" s="149" t="s">
        <v>4125</v>
      </c>
    </row>
    <row r="2819" spans="2:65" s="1" customFormat="1" ht="19.2">
      <c r="B2819" s="32"/>
      <c r="D2819" s="151" t="s">
        <v>359</v>
      </c>
      <c r="F2819" s="152" t="s">
        <v>4126</v>
      </c>
      <c r="I2819" s="153"/>
      <c r="L2819" s="32"/>
      <c r="M2819" s="154"/>
      <c r="T2819" s="56"/>
      <c r="AT2819" s="17" t="s">
        <v>359</v>
      </c>
      <c r="AU2819" s="17" t="s">
        <v>86</v>
      </c>
    </row>
    <row r="2820" spans="2:65" s="12" customFormat="1" ht="10.199999999999999">
      <c r="B2820" s="155"/>
      <c r="D2820" s="151" t="s">
        <v>361</v>
      </c>
      <c r="E2820" s="156" t="s">
        <v>1</v>
      </c>
      <c r="F2820" s="157" t="s">
        <v>3593</v>
      </c>
      <c r="H2820" s="158">
        <v>18</v>
      </c>
      <c r="I2820" s="159"/>
      <c r="L2820" s="155"/>
      <c r="M2820" s="160"/>
      <c r="T2820" s="161"/>
      <c r="AT2820" s="156" t="s">
        <v>361</v>
      </c>
      <c r="AU2820" s="156" t="s">
        <v>86</v>
      </c>
      <c r="AV2820" s="12" t="s">
        <v>86</v>
      </c>
      <c r="AW2820" s="12" t="s">
        <v>32</v>
      </c>
      <c r="AX2820" s="12" t="s">
        <v>76</v>
      </c>
      <c r="AY2820" s="156" t="s">
        <v>350</v>
      </c>
    </row>
    <row r="2821" spans="2:65" s="12" customFormat="1" ht="10.199999999999999">
      <c r="B2821" s="155"/>
      <c r="D2821" s="151" t="s">
        <v>361</v>
      </c>
      <c r="E2821" s="156" t="s">
        <v>1</v>
      </c>
      <c r="F2821" s="157" t="s">
        <v>3595</v>
      </c>
      <c r="H2821" s="158">
        <v>12</v>
      </c>
      <c r="I2821" s="159"/>
      <c r="L2821" s="155"/>
      <c r="M2821" s="160"/>
      <c r="T2821" s="161"/>
      <c r="AT2821" s="156" t="s">
        <v>361</v>
      </c>
      <c r="AU2821" s="156" t="s">
        <v>86</v>
      </c>
      <c r="AV2821" s="12" t="s">
        <v>86</v>
      </c>
      <c r="AW2821" s="12" t="s">
        <v>32</v>
      </c>
      <c r="AX2821" s="12" t="s">
        <v>76</v>
      </c>
      <c r="AY2821" s="156" t="s">
        <v>350</v>
      </c>
    </row>
    <row r="2822" spans="2:65" s="12" customFormat="1" ht="10.199999999999999">
      <c r="B2822" s="155"/>
      <c r="D2822" s="151" t="s">
        <v>361</v>
      </c>
      <c r="E2822" s="156" t="s">
        <v>1</v>
      </c>
      <c r="F2822" s="157" t="s">
        <v>3624</v>
      </c>
      <c r="H2822" s="158">
        <v>5</v>
      </c>
      <c r="I2822" s="159"/>
      <c r="L2822" s="155"/>
      <c r="M2822" s="160"/>
      <c r="T2822" s="161"/>
      <c r="AT2822" s="156" t="s">
        <v>361</v>
      </c>
      <c r="AU2822" s="156" t="s">
        <v>86</v>
      </c>
      <c r="AV2822" s="12" t="s">
        <v>86</v>
      </c>
      <c r="AW2822" s="12" t="s">
        <v>32</v>
      </c>
      <c r="AX2822" s="12" t="s">
        <v>76</v>
      </c>
      <c r="AY2822" s="156" t="s">
        <v>350</v>
      </c>
    </row>
    <row r="2823" spans="2:65" s="12" customFormat="1" ht="10.199999999999999">
      <c r="B2823" s="155"/>
      <c r="D2823" s="151" t="s">
        <v>361</v>
      </c>
      <c r="E2823" s="156" t="s">
        <v>1</v>
      </c>
      <c r="F2823" s="157" t="s">
        <v>3598</v>
      </c>
      <c r="H2823" s="158">
        <v>1</v>
      </c>
      <c r="I2823" s="159"/>
      <c r="L2823" s="155"/>
      <c r="M2823" s="160"/>
      <c r="T2823" s="161"/>
      <c r="AT2823" s="156" t="s">
        <v>361</v>
      </c>
      <c r="AU2823" s="156" t="s">
        <v>86</v>
      </c>
      <c r="AV2823" s="12" t="s">
        <v>86</v>
      </c>
      <c r="AW2823" s="12" t="s">
        <v>32</v>
      </c>
      <c r="AX2823" s="12" t="s">
        <v>76</v>
      </c>
      <c r="AY2823" s="156" t="s">
        <v>350</v>
      </c>
    </row>
    <row r="2824" spans="2:65" s="12" customFormat="1" ht="10.199999999999999">
      <c r="B2824" s="155"/>
      <c r="D2824" s="151" t="s">
        <v>361</v>
      </c>
      <c r="E2824" s="156" t="s">
        <v>1</v>
      </c>
      <c r="F2824" s="157" t="s">
        <v>3665</v>
      </c>
      <c r="H2824" s="158">
        <v>1</v>
      </c>
      <c r="I2824" s="159"/>
      <c r="L2824" s="155"/>
      <c r="M2824" s="160"/>
      <c r="T2824" s="161"/>
      <c r="AT2824" s="156" t="s">
        <v>361</v>
      </c>
      <c r="AU2824" s="156" t="s">
        <v>86</v>
      </c>
      <c r="AV2824" s="12" t="s">
        <v>86</v>
      </c>
      <c r="AW2824" s="12" t="s">
        <v>32</v>
      </c>
      <c r="AX2824" s="12" t="s">
        <v>76</v>
      </c>
      <c r="AY2824" s="156" t="s">
        <v>350</v>
      </c>
    </row>
    <row r="2825" spans="2:65" s="12" customFormat="1" ht="10.199999999999999">
      <c r="B2825" s="155"/>
      <c r="D2825" s="151" t="s">
        <v>361</v>
      </c>
      <c r="E2825" s="156" t="s">
        <v>1</v>
      </c>
      <c r="F2825" s="157" t="s">
        <v>3666</v>
      </c>
      <c r="H2825" s="158">
        <v>1</v>
      </c>
      <c r="I2825" s="159"/>
      <c r="L2825" s="155"/>
      <c r="M2825" s="160"/>
      <c r="T2825" s="161"/>
      <c r="AT2825" s="156" t="s">
        <v>361</v>
      </c>
      <c r="AU2825" s="156" t="s">
        <v>86</v>
      </c>
      <c r="AV2825" s="12" t="s">
        <v>86</v>
      </c>
      <c r="AW2825" s="12" t="s">
        <v>32</v>
      </c>
      <c r="AX2825" s="12" t="s">
        <v>76</v>
      </c>
      <c r="AY2825" s="156" t="s">
        <v>350</v>
      </c>
    </row>
    <row r="2826" spans="2:65" s="12" customFormat="1" ht="10.199999999999999">
      <c r="B2826" s="155"/>
      <c r="D2826" s="151" t="s">
        <v>361</v>
      </c>
      <c r="E2826" s="156" t="s">
        <v>1</v>
      </c>
      <c r="F2826" s="157" t="s">
        <v>3667</v>
      </c>
      <c r="H2826" s="158">
        <v>1</v>
      </c>
      <c r="I2826" s="159"/>
      <c r="L2826" s="155"/>
      <c r="M2826" s="160"/>
      <c r="T2826" s="161"/>
      <c r="AT2826" s="156" t="s">
        <v>361</v>
      </c>
      <c r="AU2826" s="156" t="s">
        <v>86</v>
      </c>
      <c r="AV2826" s="12" t="s">
        <v>86</v>
      </c>
      <c r="AW2826" s="12" t="s">
        <v>32</v>
      </c>
      <c r="AX2826" s="12" t="s">
        <v>76</v>
      </c>
      <c r="AY2826" s="156" t="s">
        <v>350</v>
      </c>
    </row>
    <row r="2827" spans="2:65" s="12" customFormat="1" ht="10.199999999999999">
      <c r="B2827" s="155"/>
      <c r="D2827" s="151" t="s">
        <v>361</v>
      </c>
      <c r="E2827" s="156" t="s">
        <v>1</v>
      </c>
      <c r="F2827" s="157" t="s">
        <v>3599</v>
      </c>
      <c r="H2827" s="158">
        <v>1</v>
      </c>
      <c r="I2827" s="159"/>
      <c r="L2827" s="155"/>
      <c r="M2827" s="160"/>
      <c r="T2827" s="161"/>
      <c r="AT2827" s="156" t="s">
        <v>361</v>
      </c>
      <c r="AU2827" s="156" t="s">
        <v>86</v>
      </c>
      <c r="AV2827" s="12" t="s">
        <v>86</v>
      </c>
      <c r="AW2827" s="12" t="s">
        <v>32</v>
      </c>
      <c r="AX2827" s="12" t="s">
        <v>76</v>
      </c>
      <c r="AY2827" s="156" t="s">
        <v>350</v>
      </c>
    </row>
    <row r="2828" spans="2:65" s="12" customFormat="1" ht="10.199999999999999">
      <c r="B2828" s="155"/>
      <c r="D2828" s="151" t="s">
        <v>361</v>
      </c>
      <c r="E2828" s="156" t="s">
        <v>1</v>
      </c>
      <c r="F2828" s="157" t="s">
        <v>3626</v>
      </c>
      <c r="H2828" s="158">
        <v>2</v>
      </c>
      <c r="I2828" s="159"/>
      <c r="L2828" s="155"/>
      <c r="M2828" s="160"/>
      <c r="T2828" s="161"/>
      <c r="AT2828" s="156" t="s">
        <v>361</v>
      </c>
      <c r="AU2828" s="156" t="s">
        <v>86</v>
      </c>
      <c r="AV2828" s="12" t="s">
        <v>86</v>
      </c>
      <c r="AW2828" s="12" t="s">
        <v>32</v>
      </c>
      <c r="AX2828" s="12" t="s">
        <v>76</v>
      </c>
      <c r="AY2828" s="156" t="s">
        <v>350</v>
      </c>
    </row>
    <row r="2829" spans="2:65" s="12" customFormat="1" ht="10.199999999999999">
      <c r="B2829" s="155"/>
      <c r="D2829" s="151" t="s">
        <v>361</v>
      </c>
      <c r="E2829" s="156" t="s">
        <v>1</v>
      </c>
      <c r="F2829" s="157" t="s">
        <v>3627</v>
      </c>
      <c r="H2829" s="158">
        <v>2</v>
      </c>
      <c r="I2829" s="159"/>
      <c r="L2829" s="155"/>
      <c r="M2829" s="160"/>
      <c r="T2829" s="161"/>
      <c r="AT2829" s="156" t="s">
        <v>361</v>
      </c>
      <c r="AU2829" s="156" t="s">
        <v>86</v>
      </c>
      <c r="AV2829" s="12" t="s">
        <v>86</v>
      </c>
      <c r="AW2829" s="12" t="s">
        <v>32</v>
      </c>
      <c r="AX2829" s="12" t="s">
        <v>76</v>
      </c>
      <c r="AY2829" s="156" t="s">
        <v>350</v>
      </c>
    </row>
    <row r="2830" spans="2:65" s="12" customFormat="1" ht="10.199999999999999">
      <c r="B2830" s="155"/>
      <c r="D2830" s="151" t="s">
        <v>361</v>
      </c>
      <c r="E2830" s="156" t="s">
        <v>1</v>
      </c>
      <c r="F2830" s="157" t="s">
        <v>3600</v>
      </c>
      <c r="H2830" s="158">
        <v>1</v>
      </c>
      <c r="I2830" s="159"/>
      <c r="L2830" s="155"/>
      <c r="M2830" s="160"/>
      <c r="T2830" s="161"/>
      <c r="AT2830" s="156" t="s">
        <v>361</v>
      </c>
      <c r="AU2830" s="156" t="s">
        <v>86</v>
      </c>
      <c r="AV2830" s="12" t="s">
        <v>86</v>
      </c>
      <c r="AW2830" s="12" t="s">
        <v>32</v>
      </c>
      <c r="AX2830" s="12" t="s">
        <v>76</v>
      </c>
      <c r="AY2830" s="156" t="s">
        <v>350</v>
      </c>
    </row>
    <row r="2831" spans="2:65" s="12" customFormat="1" ht="10.199999999999999">
      <c r="B2831" s="155"/>
      <c r="D2831" s="151" t="s">
        <v>361</v>
      </c>
      <c r="E2831" s="156" t="s">
        <v>1</v>
      </c>
      <c r="F2831" s="157" t="s">
        <v>3654</v>
      </c>
      <c r="H2831" s="158">
        <v>1</v>
      </c>
      <c r="I2831" s="159"/>
      <c r="L2831" s="155"/>
      <c r="M2831" s="160"/>
      <c r="T2831" s="161"/>
      <c r="AT2831" s="156" t="s">
        <v>361</v>
      </c>
      <c r="AU2831" s="156" t="s">
        <v>86</v>
      </c>
      <c r="AV2831" s="12" t="s">
        <v>86</v>
      </c>
      <c r="AW2831" s="12" t="s">
        <v>32</v>
      </c>
      <c r="AX2831" s="12" t="s">
        <v>76</v>
      </c>
      <c r="AY2831" s="156" t="s">
        <v>350</v>
      </c>
    </row>
    <row r="2832" spans="2:65" s="12" customFormat="1" ht="10.199999999999999">
      <c r="B2832" s="155"/>
      <c r="D2832" s="151" t="s">
        <v>361</v>
      </c>
      <c r="E2832" s="156" t="s">
        <v>1</v>
      </c>
      <c r="F2832" s="157" t="s">
        <v>3601</v>
      </c>
      <c r="H2832" s="158">
        <v>1</v>
      </c>
      <c r="I2832" s="159"/>
      <c r="L2832" s="155"/>
      <c r="M2832" s="160"/>
      <c r="T2832" s="161"/>
      <c r="AT2832" s="156" t="s">
        <v>361</v>
      </c>
      <c r="AU2832" s="156" t="s">
        <v>86</v>
      </c>
      <c r="AV2832" s="12" t="s">
        <v>86</v>
      </c>
      <c r="AW2832" s="12" t="s">
        <v>32</v>
      </c>
      <c r="AX2832" s="12" t="s">
        <v>76</v>
      </c>
      <c r="AY2832" s="156" t="s">
        <v>350</v>
      </c>
    </row>
    <row r="2833" spans="2:51" s="12" customFormat="1" ht="10.199999999999999">
      <c r="B2833" s="155"/>
      <c r="D2833" s="151" t="s">
        <v>361</v>
      </c>
      <c r="E2833" s="156" t="s">
        <v>1</v>
      </c>
      <c r="F2833" s="157" t="s">
        <v>3707</v>
      </c>
      <c r="H2833" s="158">
        <v>1</v>
      </c>
      <c r="I2833" s="159"/>
      <c r="L2833" s="155"/>
      <c r="M2833" s="160"/>
      <c r="T2833" s="161"/>
      <c r="AT2833" s="156" t="s">
        <v>361</v>
      </c>
      <c r="AU2833" s="156" t="s">
        <v>86</v>
      </c>
      <c r="AV2833" s="12" t="s">
        <v>86</v>
      </c>
      <c r="AW2833" s="12" t="s">
        <v>32</v>
      </c>
      <c r="AX2833" s="12" t="s">
        <v>76</v>
      </c>
      <c r="AY2833" s="156" t="s">
        <v>350</v>
      </c>
    </row>
    <row r="2834" spans="2:51" s="12" customFormat="1" ht="10.199999999999999">
      <c r="B2834" s="155"/>
      <c r="D2834" s="151" t="s">
        <v>361</v>
      </c>
      <c r="E2834" s="156" t="s">
        <v>1</v>
      </c>
      <c r="F2834" s="157" t="s">
        <v>3708</v>
      </c>
      <c r="H2834" s="158">
        <v>2</v>
      </c>
      <c r="I2834" s="159"/>
      <c r="L2834" s="155"/>
      <c r="M2834" s="160"/>
      <c r="T2834" s="161"/>
      <c r="AT2834" s="156" t="s">
        <v>361</v>
      </c>
      <c r="AU2834" s="156" t="s">
        <v>86</v>
      </c>
      <c r="AV2834" s="12" t="s">
        <v>86</v>
      </c>
      <c r="AW2834" s="12" t="s">
        <v>32</v>
      </c>
      <c r="AX2834" s="12" t="s">
        <v>76</v>
      </c>
      <c r="AY2834" s="156" t="s">
        <v>350</v>
      </c>
    </row>
    <row r="2835" spans="2:51" s="12" customFormat="1" ht="10.199999999999999">
      <c r="B2835" s="155"/>
      <c r="D2835" s="151" t="s">
        <v>361</v>
      </c>
      <c r="E2835" s="156" t="s">
        <v>1</v>
      </c>
      <c r="F2835" s="157" t="s">
        <v>3709</v>
      </c>
      <c r="H2835" s="158">
        <v>1</v>
      </c>
      <c r="I2835" s="159"/>
      <c r="L2835" s="155"/>
      <c r="M2835" s="160"/>
      <c r="T2835" s="161"/>
      <c r="AT2835" s="156" t="s">
        <v>361</v>
      </c>
      <c r="AU2835" s="156" t="s">
        <v>86</v>
      </c>
      <c r="AV2835" s="12" t="s">
        <v>86</v>
      </c>
      <c r="AW2835" s="12" t="s">
        <v>32</v>
      </c>
      <c r="AX2835" s="12" t="s">
        <v>76</v>
      </c>
      <c r="AY2835" s="156" t="s">
        <v>350</v>
      </c>
    </row>
    <row r="2836" spans="2:51" s="12" customFormat="1" ht="10.199999999999999">
      <c r="B2836" s="155"/>
      <c r="D2836" s="151" t="s">
        <v>361</v>
      </c>
      <c r="E2836" s="156" t="s">
        <v>1</v>
      </c>
      <c r="F2836" s="157" t="s">
        <v>3741</v>
      </c>
      <c r="H2836" s="158">
        <v>1</v>
      </c>
      <c r="I2836" s="159"/>
      <c r="L2836" s="155"/>
      <c r="M2836" s="160"/>
      <c r="T2836" s="161"/>
      <c r="AT2836" s="156" t="s">
        <v>361</v>
      </c>
      <c r="AU2836" s="156" t="s">
        <v>86</v>
      </c>
      <c r="AV2836" s="12" t="s">
        <v>86</v>
      </c>
      <c r="AW2836" s="12" t="s">
        <v>32</v>
      </c>
      <c r="AX2836" s="12" t="s">
        <v>76</v>
      </c>
      <c r="AY2836" s="156" t="s">
        <v>350</v>
      </c>
    </row>
    <row r="2837" spans="2:51" s="12" customFormat="1" ht="10.199999999999999">
      <c r="B2837" s="155"/>
      <c r="D2837" s="151" t="s">
        <v>361</v>
      </c>
      <c r="E2837" s="156" t="s">
        <v>1</v>
      </c>
      <c r="F2837" s="157" t="s">
        <v>3187</v>
      </c>
      <c r="H2837" s="158">
        <v>1</v>
      </c>
      <c r="I2837" s="159"/>
      <c r="L2837" s="155"/>
      <c r="M2837" s="160"/>
      <c r="T2837" s="161"/>
      <c r="AT2837" s="156" t="s">
        <v>361</v>
      </c>
      <c r="AU2837" s="156" t="s">
        <v>86</v>
      </c>
      <c r="AV2837" s="12" t="s">
        <v>86</v>
      </c>
      <c r="AW2837" s="12" t="s">
        <v>32</v>
      </c>
      <c r="AX2837" s="12" t="s">
        <v>76</v>
      </c>
      <c r="AY2837" s="156" t="s">
        <v>350</v>
      </c>
    </row>
    <row r="2838" spans="2:51" s="12" customFormat="1" ht="10.199999999999999">
      <c r="B2838" s="155"/>
      <c r="D2838" s="151" t="s">
        <v>361</v>
      </c>
      <c r="E2838" s="156" t="s">
        <v>1</v>
      </c>
      <c r="F2838" s="157" t="s">
        <v>3602</v>
      </c>
      <c r="H2838" s="158">
        <v>1</v>
      </c>
      <c r="I2838" s="159"/>
      <c r="L2838" s="155"/>
      <c r="M2838" s="160"/>
      <c r="T2838" s="161"/>
      <c r="AT2838" s="156" t="s">
        <v>361</v>
      </c>
      <c r="AU2838" s="156" t="s">
        <v>86</v>
      </c>
      <c r="AV2838" s="12" t="s">
        <v>86</v>
      </c>
      <c r="AW2838" s="12" t="s">
        <v>32</v>
      </c>
      <c r="AX2838" s="12" t="s">
        <v>76</v>
      </c>
      <c r="AY2838" s="156" t="s">
        <v>350</v>
      </c>
    </row>
    <row r="2839" spans="2:51" s="12" customFormat="1" ht="10.199999999999999">
      <c r="B2839" s="155"/>
      <c r="D2839" s="151" t="s">
        <v>361</v>
      </c>
      <c r="E2839" s="156" t="s">
        <v>1</v>
      </c>
      <c r="F2839" s="157" t="s">
        <v>3628</v>
      </c>
      <c r="H2839" s="158">
        <v>1</v>
      </c>
      <c r="I2839" s="159"/>
      <c r="L2839" s="155"/>
      <c r="M2839" s="160"/>
      <c r="T2839" s="161"/>
      <c r="AT2839" s="156" t="s">
        <v>361</v>
      </c>
      <c r="AU2839" s="156" t="s">
        <v>86</v>
      </c>
      <c r="AV2839" s="12" t="s">
        <v>86</v>
      </c>
      <c r="AW2839" s="12" t="s">
        <v>32</v>
      </c>
      <c r="AX2839" s="12" t="s">
        <v>76</v>
      </c>
      <c r="AY2839" s="156" t="s">
        <v>350</v>
      </c>
    </row>
    <row r="2840" spans="2:51" s="12" customFormat="1" ht="10.199999999999999">
      <c r="B2840" s="155"/>
      <c r="D2840" s="151" t="s">
        <v>361</v>
      </c>
      <c r="E2840" s="156" t="s">
        <v>1</v>
      </c>
      <c r="F2840" s="157" t="s">
        <v>3670</v>
      </c>
      <c r="H2840" s="158">
        <v>2</v>
      </c>
      <c r="I2840" s="159"/>
      <c r="L2840" s="155"/>
      <c r="M2840" s="160"/>
      <c r="T2840" s="161"/>
      <c r="AT2840" s="156" t="s">
        <v>361</v>
      </c>
      <c r="AU2840" s="156" t="s">
        <v>86</v>
      </c>
      <c r="AV2840" s="12" t="s">
        <v>86</v>
      </c>
      <c r="AW2840" s="12" t="s">
        <v>32</v>
      </c>
      <c r="AX2840" s="12" t="s">
        <v>76</v>
      </c>
      <c r="AY2840" s="156" t="s">
        <v>350</v>
      </c>
    </row>
    <row r="2841" spans="2:51" s="12" customFormat="1" ht="10.199999999999999">
      <c r="B2841" s="155"/>
      <c r="D2841" s="151" t="s">
        <v>361</v>
      </c>
      <c r="E2841" s="156" t="s">
        <v>1</v>
      </c>
      <c r="F2841" s="157" t="s">
        <v>3671</v>
      </c>
      <c r="H2841" s="158">
        <v>1</v>
      </c>
      <c r="I2841" s="159"/>
      <c r="L2841" s="155"/>
      <c r="M2841" s="160"/>
      <c r="T2841" s="161"/>
      <c r="AT2841" s="156" t="s">
        <v>361</v>
      </c>
      <c r="AU2841" s="156" t="s">
        <v>86</v>
      </c>
      <c r="AV2841" s="12" t="s">
        <v>86</v>
      </c>
      <c r="AW2841" s="12" t="s">
        <v>32</v>
      </c>
      <c r="AX2841" s="12" t="s">
        <v>76</v>
      </c>
      <c r="AY2841" s="156" t="s">
        <v>350</v>
      </c>
    </row>
    <row r="2842" spans="2:51" s="12" customFormat="1" ht="10.199999999999999">
      <c r="B2842" s="155"/>
      <c r="D2842" s="151" t="s">
        <v>361</v>
      </c>
      <c r="E2842" s="156" t="s">
        <v>1</v>
      </c>
      <c r="F2842" s="157" t="s">
        <v>3631</v>
      </c>
      <c r="H2842" s="158">
        <v>1</v>
      </c>
      <c r="I2842" s="159"/>
      <c r="L2842" s="155"/>
      <c r="M2842" s="160"/>
      <c r="T2842" s="161"/>
      <c r="AT2842" s="156" t="s">
        <v>361</v>
      </c>
      <c r="AU2842" s="156" t="s">
        <v>86</v>
      </c>
      <c r="AV2842" s="12" t="s">
        <v>86</v>
      </c>
      <c r="AW2842" s="12" t="s">
        <v>32</v>
      </c>
      <c r="AX2842" s="12" t="s">
        <v>76</v>
      </c>
      <c r="AY2842" s="156" t="s">
        <v>350</v>
      </c>
    </row>
    <row r="2843" spans="2:51" s="12" customFormat="1" ht="10.199999999999999">
      <c r="B2843" s="155"/>
      <c r="D2843" s="151" t="s">
        <v>361</v>
      </c>
      <c r="E2843" s="156" t="s">
        <v>1</v>
      </c>
      <c r="F2843" s="157" t="s">
        <v>3672</v>
      </c>
      <c r="H2843" s="158">
        <v>1</v>
      </c>
      <c r="I2843" s="159"/>
      <c r="L2843" s="155"/>
      <c r="M2843" s="160"/>
      <c r="T2843" s="161"/>
      <c r="AT2843" s="156" t="s">
        <v>361</v>
      </c>
      <c r="AU2843" s="156" t="s">
        <v>86</v>
      </c>
      <c r="AV2843" s="12" t="s">
        <v>86</v>
      </c>
      <c r="AW2843" s="12" t="s">
        <v>32</v>
      </c>
      <c r="AX2843" s="12" t="s">
        <v>76</v>
      </c>
      <c r="AY2843" s="156" t="s">
        <v>350</v>
      </c>
    </row>
    <row r="2844" spans="2:51" s="12" customFormat="1" ht="10.199999999999999">
      <c r="B2844" s="155"/>
      <c r="D2844" s="151" t="s">
        <v>361</v>
      </c>
      <c r="E2844" s="156" t="s">
        <v>1</v>
      </c>
      <c r="F2844" s="157" t="s">
        <v>3673</v>
      </c>
      <c r="H2844" s="158">
        <v>1</v>
      </c>
      <c r="I2844" s="159"/>
      <c r="L2844" s="155"/>
      <c r="M2844" s="160"/>
      <c r="T2844" s="161"/>
      <c r="AT2844" s="156" t="s">
        <v>361</v>
      </c>
      <c r="AU2844" s="156" t="s">
        <v>86</v>
      </c>
      <c r="AV2844" s="12" t="s">
        <v>86</v>
      </c>
      <c r="AW2844" s="12" t="s">
        <v>32</v>
      </c>
      <c r="AX2844" s="12" t="s">
        <v>76</v>
      </c>
      <c r="AY2844" s="156" t="s">
        <v>350</v>
      </c>
    </row>
    <row r="2845" spans="2:51" s="12" customFormat="1" ht="10.199999999999999">
      <c r="B2845" s="155"/>
      <c r="D2845" s="151" t="s">
        <v>361</v>
      </c>
      <c r="E2845" s="156" t="s">
        <v>1</v>
      </c>
      <c r="F2845" s="157" t="s">
        <v>3675</v>
      </c>
      <c r="H2845" s="158">
        <v>1</v>
      </c>
      <c r="I2845" s="159"/>
      <c r="L2845" s="155"/>
      <c r="M2845" s="160"/>
      <c r="T2845" s="161"/>
      <c r="AT2845" s="156" t="s">
        <v>361</v>
      </c>
      <c r="AU2845" s="156" t="s">
        <v>86</v>
      </c>
      <c r="AV2845" s="12" t="s">
        <v>86</v>
      </c>
      <c r="AW2845" s="12" t="s">
        <v>32</v>
      </c>
      <c r="AX2845" s="12" t="s">
        <v>76</v>
      </c>
      <c r="AY2845" s="156" t="s">
        <v>350</v>
      </c>
    </row>
    <row r="2846" spans="2:51" s="12" customFormat="1" ht="10.199999999999999">
      <c r="B2846" s="155"/>
      <c r="D2846" s="151" t="s">
        <v>361</v>
      </c>
      <c r="E2846" s="156" t="s">
        <v>1</v>
      </c>
      <c r="F2846" s="157" t="s">
        <v>3677</v>
      </c>
      <c r="H2846" s="158">
        <v>1</v>
      </c>
      <c r="I2846" s="159"/>
      <c r="L2846" s="155"/>
      <c r="M2846" s="160"/>
      <c r="T2846" s="161"/>
      <c r="AT2846" s="156" t="s">
        <v>361</v>
      </c>
      <c r="AU2846" s="156" t="s">
        <v>86</v>
      </c>
      <c r="AV2846" s="12" t="s">
        <v>86</v>
      </c>
      <c r="AW2846" s="12" t="s">
        <v>32</v>
      </c>
      <c r="AX2846" s="12" t="s">
        <v>76</v>
      </c>
      <c r="AY2846" s="156" t="s">
        <v>350</v>
      </c>
    </row>
    <row r="2847" spans="2:51" s="12" customFormat="1" ht="10.199999999999999">
      <c r="B2847" s="155"/>
      <c r="D2847" s="151" t="s">
        <v>361</v>
      </c>
      <c r="E2847" s="156" t="s">
        <v>1</v>
      </c>
      <c r="F2847" s="157" t="s">
        <v>3803</v>
      </c>
      <c r="H2847" s="158">
        <v>1</v>
      </c>
      <c r="I2847" s="159"/>
      <c r="L2847" s="155"/>
      <c r="M2847" s="160"/>
      <c r="T2847" s="161"/>
      <c r="AT2847" s="156" t="s">
        <v>361</v>
      </c>
      <c r="AU2847" s="156" t="s">
        <v>86</v>
      </c>
      <c r="AV2847" s="12" t="s">
        <v>86</v>
      </c>
      <c r="AW2847" s="12" t="s">
        <v>32</v>
      </c>
      <c r="AX2847" s="12" t="s">
        <v>76</v>
      </c>
      <c r="AY2847" s="156" t="s">
        <v>350</v>
      </c>
    </row>
    <row r="2848" spans="2:51" s="13" customFormat="1" ht="10.199999999999999">
      <c r="B2848" s="162"/>
      <c r="D2848" s="151" t="s">
        <v>361</v>
      </c>
      <c r="E2848" s="163" t="s">
        <v>1</v>
      </c>
      <c r="F2848" s="164" t="s">
        <v>364</v>
      </c>
      <c r="H2848" s="165">
        <v>64</v>
      </c>
      <c r="I2848" s="166"/>
      <c r="L2848" s="162"/>
      <c r="M2848" s="167"/>
      <c r="T2848" s="168"/>
      <c r="AT2848" s="163" t="s">
        <v>361</v>
      </c>
      <c r="AU2848" s="163" t="s">
        <v>86</v>
      </c>
      <c r="AV2848" s="13" t="s">
        <v>357</v>
      </c>
      <c r="AW2848" s="13" t="s">
        <v>32</v>
      </c>
      <c r="AX2848" s="13" t="s">
        <v>84</v>
      </c>
      <c r="AY2848" s="163" t="s">
        <v>350</v>
      </c>
    </row>
    <row r="2849" spans="2:65" s="1" customFormat="1" ht="24.15" customHeight="1">
      <c r="B2849" s="32"/>
      <c r="C2849" s="187" t="s">
        <v>4127</v>
      </c>
      <c r="D2849" s="187" t="s">
        <v>1347</v>
      </c>
      <c r="E2849" s="188" t="s">
        <v>4128</v>
      </c>
      <c r="F2849" s="189" t="s">
        <v>4129</v>
      </c>
      <c r="G2849" s="190" t="s">
        <v>496</v>
      </c>
      <c r="H2849" s="191">
        <v>1</v>
      </c>
      <c r="I2849" s="192"/>
      <c r="J2849" s="193">
        <f>ROUND(I2849*H2849,2)</f>
        <v>0</v>
      </c>
      <c r="K2849" s="189" t="s">
        <v>356</v>
      </c>
      <c r="L2849" s="194"/>
      <c r="M2849" s="195" t="s">
        <v>1</v>
      </c>
      <c r="N2849" s="196" t="s">
        <v>41</v>
      </c>
      <c r="P2849" s="147">
        <f>O2849*H2849</f>
        <v>0</v>
      </c>
      <c r="Q2849" s="147">
        <v>9.2000000000000003E-4</v>
      </c>
      <c r="R2849" s="147">
        <f>Q2849*H2849</f>
        <v>9.2000000000000003E-4</v>
      </c>
      <c r="S2849" s="147">
        <v>0</v>
      </c>
      <c r="T2849" s="148">
        <f>S2849*H2849</f>
        <v>0</v>
      </c>
      <c r="AR2849" s="149" t="s">
        <v>695</v>
      </c>
      <c r="AT2849" s="149" t="s">
        <v>1347</v>
      </c>
      <c r="AU2849" s="149" t="s">
        <v>86</v>
      </c>
      <c r="AY2849" s="17" t="s">
        <v>350</v>
      </c>
      <c r="BE2849" s="150">
        <f>IF(N2849="základní",J2849,0)</f>
        <v>0</v>
      </c>
      <c r="BF2849" s="150">
        <f>IF(N2849="snížená",J2849,0)</f>
        <v>0</v>
      </c>
      <c r="BG2849" s="150">
        <f>IF(N2849="zákl. přenesená",J2849,0)</f>
        <v>0</v>
      </c>
      <c r="BH2849" s="150">
        <f>IF(N2849="sníž. přenesená",J2849,0)</f>
        <v>0</v>
      </c>
      <c r="BI2849" s="150">
        <f>IF(N2849="nulová",J2849,0)</f>
        <v>0</v>
      </c>
      <c r="BJ2849" s="17" t="s">
        <v>84</v>
      </c>
      <c r="BK2849" s="150">
        <f>ROUND(I2849*H2849,2)</f>
        <v>0</v>
      </c>
      <c r="BL2849" s="17" t="s">
        <v>530</v>
      </c>
      <c r="BM2849" s="149" t="s">
        <v>4130</v>
      </c>
    </row>
    <row r="2850" spans="2:65" s="1" customFormat="1" ht="10.199999999999999">
      <c r="B2850" s="32"/>
      <c r="D2850" s="151" t="s">
        <v>359</v>
      </c>
      <c r="F2850" s="152" t="s">
        <v>4129</v>
      </c>
      <c r="I2850" s="153"/>
      <c r="L2850" s="32"/>
      <c r="M2850" s="154"/>
      <c r="T2850" s="56"/>
      <c r="AT2850" s="17" t="s">
        <v>359</v>
      </c>
      <c r="AU2850" s="17" t="s">
        <v>86</v>
      </c>
    </row>
    <row r="2851" spans="2:65" s="12" customFormat="1" ht="10.199999999999999">
      <c r="B2851" s="155"/>
      <c r="D2851" s="151" t="s">
        <v>361</v>
      </c>
      <c r="E2851" s="156" t="s">
        <v>1</v>
      </c>
      <c r="F2851" s="157" t="s">
        <v>3601</v>
      </c>
      <c r="H2851" s="158">
        <v>1</v>
      </c>
      <c r="I2851" s="159"/>
      <c r="L2851" s="155"/>
      <c r="M2851" s="160"/>
      <c r="T2851" s="161"/>
      <c r="AT2851" s="156" t="s">
        <v>361</v>
      </c>
      <c r="AU2851" s="156" t="s">
        <v>86</v>
      </c>
      <c r="AV2851" s="12" t="s">
        <v>86</v>
      </c>
      <c r="AW2851" s="12" t="s">
        <v>32</v>
      </c>
      <c r="AX2851" s="12" t="s">
        <v>84</v>
      </c>
      <c r="AY2851" s="156" t="s">
        <v>350</v>
      </c>
    </row>
    <row r="2852" spans="2:65" s="1" customFormat="1" ht="24.15" customHeight="1">
      <c r="B2852" s="32"/>
      <c r="C2852" s="187" t="s">
        <v>4131</v>
      </c>
      <c r="D2852" s="187" t="s">
        <v>1347</v>
      </c>
      <c r="E2852" s="188" t="s">
        <v>4132</v>
      </c>
      <c r="F2852" s="189" t="s">
        <v>4133</v>
      </c>
      <c r="G2852" s="190" t="s">
        <v>496</v>
      </c>
      <c r="H2852" s="191">
        <v>32</v>
      </c>
      <c r="I2852" s="192"/>
      <c r="J2852" s="193">
        <f>ROUND(I2852*H2852,2)</f>
        <v>0</v>
      </c>
      <c r="K2852" s="189" t="s">
        <v>356</v>
      </c>
      <c r="L2852" s="194"/>
      <c r="M2852" s="195" t="s">
        <v>1</v>
      </c>
      <c r="N2852" s="196" t="s">
        <v>41</v>
      </c>
      <c r="P2852" s="147">
        <f>O2852*H2852</f>
        <v>0</v>
      </c>
      <c r="Q2852" s="147">
        <v>1.08E-3</v>
      </c>
      <c r="R2852" s="147">
        <f>Q2852*H2852</f>
        <v>3.456E-2</v>
      </c>
      <c r="S2852" s="147">
        <v>0</v>
      </c>
      <c r="T2852" s="148">
        <f>S2852*H2852</f>
        <v>0</v>
      </c>
      <c r="AR2852" s="149" t="s">
        <v>695</v>
      </c>
      <c r="AT2852" s="149" t="s">
        <v>1347</v>
      </c>
      <c r="AU2852" s="149" t="s">
        <v>86</v>
      </c>
      <c r="AY2852" s="17" t="s">
        <v>350</v>
      </c>
      <c r="BE2852" s="150">
        <f>IF(N2852="základní",J2852,0)</f>
        <v>0</v>
      </c>
      <c r="BF2852" s="150">
        <f>IF(N2852="snížená",J2852,0)</f>
        <v>0</v>
      </c>
      <c r="BG2852" s="150">
        <f>IF(N2852="zákl. přenesená",J2852,0)</f>
        <v>0</v>
      </c>
      <c r="BH2852" s="150">
        <f>IF(N2852="sníž. přenesená",J2852,0)</f>
        <v>0</v>
      </c>
      <c r="BI2852" s="150">
        <f>IF(N2852="nulová",J2852,0)</f>
        <v>0</v>
      </c>
      <c r="BJ2852" s="17" t="s">
        <v>84</v>
      </c>
      <c r="BK2852" s="150">
        <f>ROUND(I2852*H2852,2)</f>
        <v>0</v>
      </c>
      <c r="BL2852" s="17" t="s">
        <v>530</v>
      </c>
      <c r="BM2852" s="149" t="s">
        <v>4134</v>
      </c>
    </row>
    <row r="2853" spans="2:65" s="1" customFormat="1" ht="10.199999999999999">
      <c r="B2853" s="32"/>
      <c r="D2853" s="151" t="s">
        <v>359</v>
      </c>
      <c r="F2853" s="152" t="s">
        <v>4133</v>
      </c>
      <c r="I2853" s="153"/>
      <c r="L2853" s="32"/>
      <c r="M2853" s="154"/>
      <c r="T2853" s="56"/>
      <c r="AT2853" s="17" t="s">
        <v>359</v>
      </c>
      <c r="AU2853" s="17" t="s">
        <v>86</v>
      </c>
    </row>
    <row r="2854" spans="2:65" s="12" customFormat="1" ht="10.199999999999999">
      <c r="B2854" s="155"/>
      <c r="D2854" s="151" t="s">
        <v>361</v>
      </c>
      <c r="E2854" s="156" t="s">
        <v>1</v>
      </c>
      <c r="F2854" s="157" t="s">
        <v>3593</v>
      </c>
      <c r="H2854" s="158">
        <v>18</v>
      </c>
      <c r="I2854" s="159"/>
      <c r="L2854" s="155"/>
      <c r="M2854" s="160"/>
      <c r="T2854" s="161"/>
      <c r="AT2854" s="156" t="s">
        <v>361</v>
      </c>
      <c r="AU2854" s="156" t="s">
        <v>86</v>
      </c>
      <c r="AV2854" s="12" t="s">
        <v>86</v>
      </c>
      <c r="AW2854" s="12" t="s">
        <v>32</v>
      </c>
      <c r="AX2854" s="12" t="s">
        <v>76</v>
      </c>
      <c r="AY2854" s="156" t="s">
        <v>350</v>
      </c>
    </row>
    <row r="2855" spans="2:65" s="12" customFormat="1" ht="10.199999999999999">
      <c r="B2855" s="155"/>
      <c r="D2855" s="151" t="s">
        <v>361</v>
      </c>
      <c r="E2855" s="156" t="s">
        <v>1</v>
      </c>
      <c r="F2855" s="157" t="s">
        <v>3595</v>
      </c>
      <c r="H2855" s="158">
        <v>12</v>
      </c>
      <c r="I2855" s="159"/>
      <c r="L2855" s="155"/>
      <c r="M2855" s="160"/>
      <c r="T2855" s="161"/>
      <c r="AT2855" s="156" t="s">
        <v>361</v>
      </c>
      <c r="AU2855" s="156" t="s">
        <v>86</v>
      </c>
      <c r="AV2855" s="12" t="s">
        <v>86</v>
      </c>
      <c r="AW2855" s="12" t="s">
        <v>32</v>
      </c>
      <c r="AX2855" s="12" t="s">
        <v>76</v>
      </c>
      <c r="AY2855" s="156" t="s">
        <v>350</v>
      </c>
    </row>
    <row r="2856" spans="2:65" s="12" customFormat="1" ht="10.199999999999999">
      <c r="B2856" s="155"/>
      <c r="D2856" s="151" t="s">
        <v>361</v>
      </c>
      <c r="E2856" s="156" t="s">
        <v>1</v>
      </c>
      <c r="F2856" s="157" t="s">
        <v>3599</v>
      </c>
      <c r="H2856" s="158">
        <v>1</v>
      </c>
      <c r="I2856" s="159"/>
      <c r="L2856" s="155"/>
      <c r="M2856" s="160"/>
      <c r="T2856" s="161"/>
      <c r="AT2856" s="156" t="s">
        <v>361</v>
      </c>
      <c r="AU2856" s="156" t="s">
        <v>86</v>
      </c>
      <c r="AV2856" s="12" t="s">
        <v>86</v>
      </c>
      <c r="AW2856" s="12" t="s">
        <v>32</v>
      </c>
      <c r="AX2856" s="12" t="s">
        <v>76</v>
      </c>
      <c r="AY2856" s="156" t="s">
        <v>350</v>
      </c>
    </row>
    <row r="2857" spans="2:65" s="12" customFormat="1" ht="10.199999999999999">
      <c r="B2857" s="155"/>
      <c r="D2857" s="151" t="s">
        <v>361</v>
      </c>
      <c r="E2857" s="156" t="s">
        <v>1</v>
      </c>
      <c r="F2857" s="157" t="s">
        <v>3187</v>
      </c>
      <c r="H2857" s="158">
        <v>1</v>
      </c>
      <c r="I2857" s="159"/>
      <c r="L2857" s="155"/>
      <c r="M2857" s="160"/>
      <c r="T2857" s="161"/>
      <c r="AT2857" s="156" t="s">
        <v>361</v>
      </c>
      <c r="AU2857" s="156" t="s">
        <v>86</v>
      </c>
      <c r="AV2857" s="12" t="s">
        <v>86</v>
      </c>
      <c r="AW2857" s="12" t="s">
        <v>32</v>
      </c>
      <c r="AX2857" s="12" t="s">
        <v>76</v>
      </c>
      <c r="AY2857" s="156" t="s">
        <v>350</v>
      </c>
    </row>
    <row r="2858" spans="2:65" s="13" customFormat="1" ht="10.199999999999999">
      <c r="B2858" s="162"/>
      <c r="D2858" s="151" t="s">
        <v>361</v>
      </c>
      <c r="E2858" s="163" t="s">
        <v>1</v>
      </c>
      <c r="F2858" s="164" t="s">
        <v>364</v>
      </c>
      <c r="H2858" s="165">
        <v>32</v>
      </c>
      <c r="I2858" s="166"/>
      <c r="L2858" s="162"/>
      <c r="M2858" s="167"/>
      <c r="T2858" s="168"/>
      <c r="AT2858" s="163" t="s">
        <v>361</v>
      </c>
      <c r="AU2858" s="163" t="s">
        <v>86</v>
      </c>
      <c r="AV2858" s="13" t="s">
        <v>357</v>
      </c>
      <c r="AW2858" s="13" t="s">
        <v>32</v>
      </c>
      <c r="AX2858" s="13" t="s">
        <v>84</v>
      </c>
      <c r="AY2858" s="163" t="s">
        <v>350</v>
      </c>
    </row>
    <row r="2859" spans="2:65" s="1" customFormat="1" ht="24.15" customHeight="1">
      <c r="B2859" s="32"/>
      <c r="C2859" s="187" t="s">
        <v>4135</v>
      </c>
      <c r="D2859" s="187" t="s">
        <v>1347</v>
      </c>
      <c r="E2859" s="188" t="s">
        <v>4136</v>
      </c>
      <c r="F2859" s="189" t="s">
        <v>4137</v>
      </c>
      <c r="G2859" s="190" t="s">
        <v>496</v>
      </c>
      <c r="H2859" s="191">
        <v>1</v>
      </c>
      <c r="I2859" s="192"/>
      <c r="J2859" s="193">
        <f>ROUND(I2859*H2859,2)</f>
        <v>0</v>
      </c>
      <c r="K2859" s="189" t="s">
        <v>1</v>
      </c>
      <c r="L2859" s="194"/>
      <c r="M2859" s="195" t="s">
        <v>1</v>
      </c>
      <c r="N2859" s="196" t="s">
        <v>41</v>
      </c>
      <c r="P2859" s="147">
        <f>O2859*H2859</f>
        <v>0</v>
      </c>
      <c r="Q2859" s="147">
        <v>1.08E-3</v>
      </c>
      <c r="R2859" s="147">
        <f>Q2859*H2859</f>
        <v>1.08E-3</v>
      </c>
      <c r="S2859" s="147">
        <v>0</v>
      </c>
      <c r="T2859" s="148">
        <f>S2859*H2859</f>
        <v>0</v>
      </c>
      <c r="AR2859" s="149" t="s">
        <v>695</v>
      </c>
      <c r="AT2859" s="149" t="s">
        <v>1347</v>
      </c>
      <c r="AU2859" s="149" t="s">
        <v>86</v>
      </c>
      <c r="AY2859" s="17" t="s">
        <v>350</v>
      </c>
      <c r="BE2859" s="150">
        <f>IF(N2859="základní",J2859,0)</f>
        <v>0</v>
      </c>
      <c r="BF2859" s="150">
        <f>IF(N2859="snížená",J2859,0)</f>
        <v>0</v>
      </c>
      <c r="BG2859" s="150">
        <f>IF(N2859="zákl. přenesená",J2859,0)</f>
        <v>0</v>
      </c>
      <c r="BH2859" s="150">
        <f>IF(N2859="sníž. přenesená",J2859,0)</f>
        <v>0</v>
      </c>
      <c r="BI2859" s="150">
        <f>IF(N2859="nulová",J2859,0)</f>
        <v>0</v>
      </c>
      <c r="BJ2859" s="17" t="s">
        <v>84</v>
      </c>
      <c r="BK2859" s="150">
        <f>ROUND(I2859*H2859,2)</f>
        <v>0</v>
      </c>
      <c r="BL2859" s="17" t="s">
        <v>530</v>
      </c>
      <c r="BM2859" s="149" t="s">
        <v>4138</v>
      </c>
    </row>
    <row r="2860" spans="2:65" s="1" customFormat="1" ht="10.199999999999999">
      <c r="B2860" s="32"/>
      <c r="D2860" s="151" t="s">
        <v>359</v>
      </c>
      <c r="F2860" s="152" t="s">
        <v>4133</v>
      </c>
      <c r="I2860" s="153"/>
      <c r="L2860" s="32"/>
      <c r="M2860" s="154"/>
      <c r="T2860" s="56"/>
      <c r="AT2860" s="17" t="s">
        <v>359</v>
      </c>
      <c r="AU2860" s="17" t="s">
        <v>86</v>
      </c>
    </row>
    <row r="2861" spans="2:65" s="12" customFormat="1" ht="10.199999999999999">
      <c r="B2861" s="155"/>
      <c r="D2861" s="151" t="s">
        <v>361</v>
      </c>
      <c r="E2861" s="156" t="s">
        <v>1</v>
      </c>
      <c r="F2861" s="157" t="s">
        <v>3600</v>
      </c>
      <c r="H2861" s="158">
        <v>1</v>
      </c>
      <c r="I2861" s="159"/>
      <c r="L2861" s="155"/>
      <c r="M2861" s="160"/>
      <c r="T2861" s="161"/>
      <c r="AT2861" s="156" t="s">
        <v>361</v>
      </c>
      <c r="AU2861" s="156" t="s">
        <v>86</v>
      </c>
      <c r="AV2861" s="12" t="s">
        <v>86</v>
      </c>
      <c r="AW2861" s="12" t="s">
        <v>32</v>
      </c>
      <c r="AX2861" s="12" t="s">
        <v>84</v>
      </c>
      <c r="AY2861" s="156" t="s">
        <v>350</v>
      </c>
    </row>
    <row r="2862" spans="2:65" s="1" customFormat="1" ht="24.15" customHeight="1">
      <c r="B2862" s="32"/>
      <c r="C2862" s="187" t="s">
        <v>4139</v>
      </c>
      <c r="D2862" s="187" t="s">
        <v>1347</v>
      </c>
      <c r="E2862" s="188" t="s">
        <v>4140</v>
      </c>
      <c r="F2862" s="189" t="s">
        <v>4141</v>
      </c>
      <c r="G2862" s="190" t="s">
        <v>496</v>
      </c>
      <c r="H2862" s="191">
        <v>2</v>
      </c>
      <c r="I2862" s="192"/>
      <c r="J2862" s="193">
        <f>ROUND(I2862*H2862,2)</f>
        <v>0</v>
      </c>
      <c r="K2862" s="189" t="s">
        <v>356</v>
      </c>
      <c r="L2862" s="194"/>
      <c r="M2862" s="195" t="s">
        <v>1</v>
      </c>
      <c r="N2862" s="196" t="s">
        <v>41</v>
      </c>
      <c r="P2862" s="147">
        <f>O2862*H2862</f>
        <v>0</v>
      </c>
      <c r="Q2862" s="147">
        <v>1.23E-3</v>
      </c>
      <c r="R2862" s="147">
        <f>Q2862*H2862</f>
        <v>2.4599999999999999E-3</v>
      </c>
      <c r="S2862" s="147">
        <v>0</v>
      </c>
      <c r="T2862" s="148">
        <f>S2862*H2862</f>
        <v>0</v>
      </c>
      <c r="AR2862" s="149" t="s">
        <v>695</v>
      </c>
      <c r="AT2862" s="149" t="s">
        <v>1347</v>
      </c>
      <c r="AU2862" s="149" t="s">
        <v>86</v>
      </c>
      <c r="AY2862" s="17" t="s">
        <v>350</v>
      </c>
      <c r="BE2862" s="150">
        <f>IF(N2862="základní",J2862,0)</f>
        <v>0</v>
      </c>
      <c r="BF2862" s="150">
        <f>IF(N2862="snížená",J2862,0)</f>
        <v>0</v>
      </c>
      <c r="BG2862" s="150">
        <f>IF(N2862="zákl. přenesená",J2862,0)</f>
        <v>0</v>
      </c>
      <c r="BH2862" s="150">
        <f>IF(N2862="sníž. přenesená",J2862,0)</f>
        <v>0</v>
      </c>
      <c r="BI2862" s="150">
        <f>IF(N2862="nulová",J2862,0)</f>
        <v>0</v>
      </c>
      <c r="BJ2862" s="17" t="s">
        <v>84</v>
      </c>
      <c r="BK2862" s="150">
        <f>ROUND(I2862*H2862,2)</f>
        <v>0</v>
      </c>
      <c r="BL2862" s="17" t="s">
        <v>530</v>
      </c>
      <c r="BM2862" s="149" t="s">
        <v>4142</v>
      </c>
    </row>
    <row r="2863" spans="2:65" s="1" customFormat="1" ht="10.199999999999999">
      <c r="B2863" s="32"/>
      <c r="D2863" s="151" t="s">
        <v>359</v>
      </c>
      <c r="F2863" s="152" t="s">
        <v>4141</v>
      </c>
      <c r="I2863" s="153"/>
      <c r="L2863" s="32"/>
      <c r="M2863" s="154"/>
      <c r="T2863" s="56"/>
      <c r="AT2863" s="17" t="s">
        <v>359</v>
      </c>
      <c r="AU2863" s="17" t="s">
        <v>86</v>
      </c>
    </row>
    <row r="2864" spans="2:65" s="12" customFormat="1" ht="10.199999999999999">
      <c r="B2864" s="155"/>
      <c r="D2864" s="151" t="s">
        <v>361</v>
      </c>
      <c r="E2864" s="156" t="s">
        <v>1</v>
      </c>
      <c r="F2864" s="157" t="s">
        <v>3598</v>
      </c>
      <c r="H2864" s="158">
        <v>1</v>
      </c>
      <c r="I2864" s="159"/>
      <c r="L2864" s="155"/>
      <c r="M2864" s="160"/>
      <c r="T2864" s="161"/>
      <c r="AT2864" s="156" t="s">
        <v>361</v>
      </c>
      <c r="AU2864" s="156" t="s">
        <v>86</v>
      </c>
      <c r="AV2864" s="12" t="s">
        <v>86</v>
      </c>
      <c r="AW2864" s="12" t="s">
        <v>32</v>
      </c>
      <c r="AX2864" s="12" t="s">
        <v>76</v>
      </c>
      <c r="AY2864" s="156" t="s">
        <v>350</v>
      </c>
    </row>
    <row r="2865" spans="2:65" s="12" customFormat="1" ht="10.199999999999999">
      <c r="B2865" s="155"/>
      <c r="D2865" s="151" t="s">
        <v>361</v>
      </c>
      <c r="E2865" s="156" t="s">
        <v>1</v>
      </c>
      <c r="F2865" s="157" t="s">
        <v>3602</v>
      </c>
      <c r="H2865" s="158">
        <v>1</v>
      </c>
      <c r="I2865" s="159"/>
      <c r="L2865" s="155"/>
      <c r="M2865" s="160"/>
      <c r="T2865" s="161"/>
      <c r="AT2865" s="156" t="s">
        <v>361</v>
      </c>
      <c r="AU2865" s="156" t="s">
        <v>86</v>
      </c>
      <c r="AV2865" s="12" t="s">
        <v>86</v>
      </c>
      <c r="AW2865" s="12" t="s">
        <v>32</v>
      </c>
      <c r="AX2865" s="12" t="s">
        <v>76</v>
      </c>
      <c r="AY2865" s="156" t="s">
        <v>350</v>
      </c>
    </row>
    <row r="2866" spans="2:65" s="13" customFormat="1" ht="10.199999999999999">
      <c r="B2866" s="162"/>
      <c r="D2866" s="151" t="s">
        <v>361</v>
      </c>
      <c r="E2866" s="163" t="s">
        <v>1</v>
      </c>
      <c r="F2866" s="164" t="s">
        <v>364</v>
      </c>
      <c r="H2866" s="165">
        <v>2</v>
      </c>
      <c r="I2866" s="166"/>
      <c r="L2866" s="162"/>
      <c r="M2866" s="167"/>
      <c r="T2866" s="168"/>
      <c r="AT2866" s="163" t="s">
        <v>361</v>
      </c>
      <c r="AU2866" s="163" t="s">
        <v>86</v>
      </c>
      <c r="AV2866" s="13" t="s">
        <v>357</v>
      </c>
      <c r="AW2866" s="13" t="s">
        <v>32</v>
      </c>
      <c r="AX2866" s="13" t="s">
        <v>84</v>
      </c>
      <c r="AY2866" s="163" t="s">
        <v>350</v>
      </c>
    </row>
    <row r="2867" spans="2:65" s="1" customFormat="1" ht="24.15" customHeight="1">
      <c r="B2867" s="32"/>
      <c r="C2867" s="187" t="s">
        <v>4143</v>
      </c>
      <c r="D2867" s="187" t="s">
        <v>1347</v>
      </c>
      <c r="E2867" s="188" t="s">
        <v>4144</v>
      </c>
      <c r="F2867" s="189" t="s">
        <v>4145</v>
      </c>
      <c r="G2867" s="190" t="s">
        <v>496</v>
      </c>
      <c r="H2867" s="191">
        <v>1</v>
      </c>
      <c r="I2867" s="192"/>
      <c r="J2867" s="193">
        <f>ROUND(I2867*H2867,2)</f>
        <v>0</v>
      </c>
      <c r="K2867" s="189" t="s">
        <v>1</v>
      </c>
      <c r="L2867" s="194"/>
      <c r="M2867" s="195" t="s">
        <v>1</v>
      </c>
      <c r="N2867" s="196" t="s">
        <v>41</v>
      </c>
      <c r="P2867" s="147">
        <f>O2867*H2867</f>
        <v>0</v>
      </c>
      <c r="Q2867" s="147">
        <v>1.23E-3</v>
      </c>
      <c r="R2867" s="147">
        <f>Q2867*H2867</f>
        <v>1.23E-3</v>
      </c>
      <c r="S2867" s="147">
        <v>0</v>
      </c>
      <c r="T2867" s="148">
        <f>S2867*H2867</f>
        <v>0</v>
      </c>
      <c r="AR2867" s="149" t="s">
        <v>695</v>
      </c>
      <c r="AT2867" s="149" t="s">
        <v>1347</v>
      </c>
      <c r="AU2867" s="149" t="s">
        <v>86</v>
      </c>
      <c r="AY2867" s="17" t="s">
        <v>350</v>
      </c>
      <c r="BE2867" s="150">
        <f>IF(N2867="základní",J2867,0)</f>
        <v>0</v>
      </c>
      <c r="BF2867" s="150">
        <f>IF(N2867="snížená",J2867,0)</f>
        <v>0</v>
      </c>
      <c r="BG2867" s="150">
        <f>IF(N2867="zákl. přenesená",J2867,0)</f>
        <v>0</v>
      </c>
      <c r="BH2867" s="150">
        <f>IF(N2867="sníž. přenesená",J2867,0)</f>
        <v>0</v>
      </c>
      <c r="BI2867" s="150">
        <f>IF(N2867="nulová",J2867,0)</f>
        <v>0</v>
      </c>
      <c r="BJ2867" s="17" t="s">
        <v>84</v>
      </c>
      <c r="BK2867" s="150">
        <f>ROUND(I2867*H2867,2)</f>
        <v>0</v>
      </c>
      <c r="BL2867" s="17" t="s">
        <v>530</v>
      </c>
      <c r="BM2867" s="149" t="s">
        <v>4146</v>
      </c>
    </row>
    <row r="2868" spans="2:65" s="1" customFormat="1" ht="10.199999999999999">
      <c r="B2868" s="32"/>
      <c r="D2868" s="151" t="s">
        <v>359</v>
      </c>
      <c r="F2868" s="152" t="s">
        <v>4141</v>
      </c>
      <c r="I2868" s="153"/>
      <c r="L2868" s="32"/>
      <c r="M2868" s="154"/>
      <c r="T2868" s="56"/>
      <c r="AT2868" s="17" t="s">
        <v>359</v>
      </c>
      <c r="AU2868" s="17" t="s">
        <v>86</v>
      </c>
    </row>
    <row r="2869" spans="2:65" s="12" customFormat="1" ht="10.199999999999999">
      <c r="B2869" s="155"/>
      <c r="D2869" s="151" t="s">
        <v>361</v>
      </c>
      <c r="E2869" s="156" t="s">
        <v>1</v>
      </c>
      <c r="F2869" s="157" t="s">
        <v>3628</v>
      </c>
      <c r="H2869" s="158">
        <v>1</v>
      </c>
      <c r="I2869" s="159"/>
      <c r="L2869" s="155"/>
      <c r="M2869" s="160"/>
      <c r="T2869" s="161"/>
      <c r="AT2869" s="156" t="s">
        <v>361</v>
      </c>
      <c r="AU2869" s="156" t="s">
        <v>86</v>
      </c>
      <c r="AV2869" s="12" t="s">
        <v>86</v>
      </c>
      <c r="AW2869" s="12" t="s">
        <v>32</v>
      </c>
      <c r="AX2869" s="12" t="s">
        <v>84</v>
      </c>
      <c r="AY2869" s="156" t="s">
        <v>350</v>
      </c>
    </row>
    <row r="2870" spans="2:65" s="1" customFormat="1" ht="24.15" customHeight="1">
      <c r="B2870" s="32"/>
      <c r="C2870" s="187" t="s">
        <v>4147</v>
      </c>
      <c r="D2870" s="187" t="s">
        <v>1347</v>
      </c>
      <c r="E2870" s="188" t="s">
        <v>4148</v>
      </c>
      <c r="F2870" s="189" t="s">
        <v>4149</v>
      </c>
      <c r="G2870" s="190" t="s">
        <v>496</v>
      </c>
      <c r="H2870" s="191">
        <v>19</v>
      </c>
      <c r="I2870" s="192"/>
      <c r="J2870" s="193">
        <f>ROUND(I2870*H2870,2)</f>
        <v>0</v>
      </c>
      <c r="K2870" s="189" t="s">
        <v>356</v>
      </c>
      <c r="L2870" s="194"/>
      <c r="M2870" s="195" t="s">
        <v>1</v>
      </c>
      <c r="N2870" s="196" t="s">
        <v>41</v>
      </c>
      <c r="P2870" s="147">
        <f>O2870*H2870</f>
        <v>0</v>
      </c>
      <c r="Q2870" s="147">
        <v>1.39E-3</v>
      </c>
      <c r="R2870" s="147">
        <f>Q2870*H2870</f>
        <v>2.6409999999999999E-2</v>
      </c>
      <c r="S2870" s="147">
        <v>0</v>
      </c>
      <c r="T2870" s="148">
        <f>S2870*H2870</f>
        <v>0</v>
      </c>
      <c r="AR2870" s="149" t="s">
        <v>695</v>
      </c>
      <c r="AT2870" s="149" t="s">
        <v>1347</v>
      </c>
      <c r="AU2870" s="149" t="s">
        <v>86</v>
      </c>
      <c r="AY2870" s="17" t="s">
        <v>350</v>
      </c>
      <c r="BE2870" s="150">
        <f>IF(N2870="základní",J2870,0)</f>
        <v>0</v>
      </c>
      <c r="BF2870" s="150">
        <f>IF(N2870="snížená",J2870,0)</f>
        <v>0</v>
      </c>
      <c r="BG2870" s="150">
        <f>IF(N2870="zákl. přenesená",J2870,0)</f>
        <v>0</v>
      </c>
      <c r="BH2870" s="150">
        <f>IF(N2870="sníž. přenesená",J2870,0)</f>
        <v>0</v>
      </c>
      <c r="BI2870" s="150">
        <f>IF(N2870="nulová",J2870,0)</f>
        <v>0</v>
      </c>
      <c r="BJ2870" s="17" t="s">
        <v>84</v>
      </c>
      <c r="BK2870" s="150">
        <f>ROUND(I2870*H2870,2)</f>
        <v>0</v>
      </c>
      <c r="BL2870" s="17" t="s">
        <v>530</v>
      </c>
      <c r="BM2870" s="149" t="s">
        <v>4150</v>
      </c>
    </row>
    <row r="2871" spans="2:65" s="1" customFormat="1" ht="10.199999999999999">
      <c r="B2871" s="32"/>
      <c r="D2871" s="151" t="s">
        <v>359</v>
      </c>
      <c r="F2871" s="152" t="s">
        <v>4149</v>
      </c>
      <c r="I2871" s="153"/>
      <c r="L2871" s="32"/>
      <c r="M2871" s="154"/>
      <c r="T2871" s="56"/>
      <c r="AT2871" s="17" t="s">
        <v>359</v>
      </c>
      <c r="AU2871" s="17" t="s">
        <v>86</v>
      </c>
    </row>
    <row r="2872" spans="2:65" s="12" customFormat="1" ht="10.199999999999999">
      <c r="B2872" s="155"/>
      <c r="D2872" s="151" t="s">
        <v>361</v>
      </c>
      <c r="E2872" s="156" t="s">
        <v>1</v>
      </c>
      <c r="F2872" s="157" t="s">
        <v>3624</v>
      </c>
      <c r="H2872" s="158">
        <v>5</v>
      </c>
      <c r="I2872" s="159"/>
      <c r="L2872" s="155"/>
      <c r="M2872" s="160"/>
      <c r="T2872" s="161"/>
      <c r="AT2872" s="156" t="s">
        <v>361</v>
      </c>
      <c r="AU2872" s="156" t="s">
        <v>86</v>
      </c>
      <c r="AV2872" s="12" t="s">
        <v>86</v>
      </c>
      <c r="AW2872" s="12" t="s">
        <v>32</v>
      </c>
      <c r="AX2872" s="12" t="s">
        <v>76</v>
      </c>
      <c r="AY2872" s="156" t="s">
        <v>350</v>
      </c>
    </row>
    <row r="2873" spans="2:65" s="12" customFormat="1" ht="10.199999999999999">
      <c r="B2873" s="155"/>
      <c r="D2873" s="151" t="s">
        <v>361</v>
      </c>
      <c r="E2873" s="156" t="s">
        <v>1</v>
      </c>
      <c r="F2873" s="157" t="s">
        <v>3665</v>
      </c>
      <c r="H2873" s="158">
        <v>1</v>
      </c>
      <c r="I2873" s="159"/>
      <c r="L2873" s="155"/>
      <c r="M2873" s="160"/>
      <c r="T2873" s="161"/>
      <c r="AT2873" s="156" t="s">
        <v>361</v>
      </c>
      <c r="AU2873" s="156" t="s">
        <v>86</v>
      </c>
      <c r="AV2873" s="12" t="s">
        <v>86</v>
      </c>
      <c r="AW2873" s="12" t="s">
        <v>32</v>
      </c>
      <c r="AX2873" s="12" t="s">
        <v>76</v>
      </c>
      <c r="AY2873" s="156" t="s">
        <v>350</v>
      </c>
    </row>
    <row r="2874" spans="2:65" s="12" customFormat="1" ht="10.199999999999999">
      <c r="B2874" s="155"/>
      <c r="D2874" s="151" t="s">
        <v>361</v>
      </c>
      <c r="E2874" s="156" t="s">
        <v>1</v>
      </c>
      <c r="F2874" s="157" t="s">
        <v>3666</v>
      </c>
      <c r="H2874" s="158">
        <v>1</v>
      </c>
      <c r="I2874" s="159"/>
      <c r="L2874" s="155"/>
      <c r="M2874" s="160"/>
      <c r="T2874" s="161"/>
      <c r="AT2874" s="156" t="s">
        <v>361</v>
      </c>
      <c r="AU2874" s="156" t="s">
        <v>86</v>
      </c>
      <c r="AV2874" s="12" t="s">
        <v>86</v>
      </c>
      <c r="AW2874" s="12" t="s">
        <v>32</v>
      </c>
      <c r="AX2874" s="12" t="s">
        <v>76</v>
      </c>
      <c r="AY2874" s="156" t="s">
        <v>350</v>
      </c>
    </row>
    <row r="2875" spans="2:65" s="12" customFormat="1" ht="10.199999999999999">
      <c r="B2875" s="155"/>
      <c r="D2875" s="151" t="s">
        <v>361</v>
      </c>
      <c r="E2875" s="156" t="s">
        <v>1</v>
      </c>
      <c r="F2875" s="157" t="s">
        <v>3667</v>
      </c>
      <c r="H2875" s="158">
        <v>1</v>
      </c>
      <c r="I2875" s="159"/>
      <c r="L2875" s="155"/>
      <c r="M2875" s="160"/>
      <c r="T2875" s="161"/>
      <c r="AT2875" s="156" t="s">
        <v>361</v>
      </c>
      <c r="AU2875" s="156" t="s">
        <v>86</v>
      </c>
      <c r="AV2875" s="12" t="s">
        <v>86</v>
      </c>
      <c r="AW2875" s="12" t="s">
        <v>32</v>
      </c>
      <c r="AX2875" s="12" t="s">
        <v>76</v>
      </c>
      <c r="AY2875" s="156" t="s">
        <v>350</v>
      </c>
    </row>
    <row r="2876" spans="2:65" s="12" customFormat="1" ht="10.199999999999999">
      <c r="B2876" s="155"/>
      <c r="D2876" s="151" t="s">
        <v>361</v>
      </c>
      <c r="E2876" s="156" t="s">
        <v>1</v>
      </c>
      <c r="F2876" s="157" t="s">
        <v>3626</v>
      </c>
      <c r="H2876" s="158">
        <v>2</v>
      </c>
      <c r="I2876" s="159"/>
      <c r="L2876" s="155"/>
      <c r="M2876" s="160"/>
      <c r="T2876" s="161"/>
      <c r="AT2876" s="156" t="s">
        <v>361</v>
      </c>
      <c r="AU2876" s="156" t="s">
        <v>86</v>
      </c>
      <c r="AV2876" s="12" t="s">
        <v>86</v>
      </c>
      <c r="AW2876" s="12" t="s">
        <v>32</v>
      </c>
      <c r="AX2876" s="12" t="s">
        <v>76</v>
      </c>
      <c r="AY2876" s="156" t="s">
        <v>350</v>
      </c>
    </row>
    <row r="2877" spans="2:65" s="12" customFormat="1" ht="10.199999999999999">
      <c r="B2877" s="155"/>
      <c r="D2877" s="151" t="s">
        <v>361</v>
      </c>
      <c r="E2877" s="156" t="s">
        <v>1</v>
      </c>
      <c r="F2877" s="157" t="s">
        <v>3627</v>
      </c>
      <c r="H2877" s="158">
        <v>2</v>
      </c>
      <c r="I2877" s="159"/>
      <c r="L2877" s="155"/>
      <c r="M2877" s="160"/>
      <c r="T2877" s="161"/>
      <c r="AT2877" s="156" t="s">
        <v>361</v>
      </c>
      <c r="AU2877" s="156" t="s">
        <v>86</v>
      </c>
      <c r="AV2877" s="12" t="s">
        <v>86</v>
      </c>
      <c r="AW2877" s="12" t="s">
        <v>32</v>
      </c>
      <c r="AX2877" s="12" t="s">
        <v>76</v>
      </c>
      <c r="AY2877" s="156" t="s">
        <v>350</v>
      </c>
    </row>
    <row r="2878" spans="2:65" s="12" customFormat="1" ht="10.199999999999999">
      <c r="B2878" s="155"/>
      <c r="D2878" s="151" t="s">
        <v>361</v>
      </c>
      <c r="E2878" s="156" t="s">
        <v>1</v>
      </c>
      <c r="F2878" s="157" t="s">
        <v>3654</v>
      </c>
      <c r="H2878" s="158">
        <v>1</v>
      </c>
      <c r="I2878" s="159"/>
      <c r="L2878" s="155"/>
      <c r="M2878" s="160"/>
      <c r="T2878" s="161"/>
      <c r="AT2878" s="156" t="s">
        <v>361</v>
      </c>
      <c r="AU2878" s="156" t="s">
        <v>86</v>
      </c>
      <c r="AV2878" s="12" t="s">
        <v>86</v>
      </c>
      <c r="AW2878" s="12" t="s">
        <v>32</v>
      </c>
      <c r="AX2878" s="12" t="s">
        <v>76</v>
      </c>
      <c r="AY2878" s="156" t="s">
        <v>350</v>
      </c>
    </row>
    <row r="2879" spans="2:65" s="12" customFormat="1" ht="10.199999999999999">
      <c r="B2879" s="155"/>
      <c r="D2879" s="151" t="s">
        <v>361</v>
      </c>
      <c r="E2879" s="156" t="s">
        <v>1</v>
      </c>
      <c r="F2879" s="157" t="s">
        <v>3670</v>
      </c>
      <c r="H2879" s="158">
        <v>2</v>
      </c>
      <c r="I2879" s="159"/>
      <c r="L2879" s="155"/>
      <c r="M2879" s="160"/>
      <c r="T2879" s="161"/>
      <c r="AT2879" s="156" t="s">
        <v>361</v>
      </c>
      <c r="AU2879" s="156" t="s">
        <v>86</v>
      </c>
      <c r="AV2879" s="12" t="s">
        <v>86</v>
      </c>
      <c r="AW2879" s="12" t="s">
        <v>32</v>
      </c>
      <c r="AX2879" s="12" t="s">
        <v>76</v>
      </c>
      <c r="AY2879" s="156" t="s">
        <v>350</v>
      </c>
    </row>
    <row r="2880" spans="2:65" s="12" customFormat="1" ht="10.199999999999999">
      <c r="B2880" s="155"/>
      <c r="D2880" s="151" t="s">
        <v>361</v>
      </c>
      <c r="E2880" s="156" t="s">
        <v>1</v>
      </c>
      <c r="F2880" s="157" t="s">
        <v>3672</v>
      </c>
      <c r="H2880" s="158">
        <v>1</v>
      </c>
      <c r="I2880" s="159"/>
      <c r="L2880" s="155"/>
      <c r="M2880" s="160"/>
      <c r="T2880" s="161"/>
      <c r="AT2880" s="156" t="s">
        <v>361</v>
      </c>
      <c r="AU2880" s="156" t="s">
        <v>86</v>
      </c>
      <c r="AV2880" s="12" t="s">
        <v>86</v>
      </c>
      <c r="AW2880" s="12" t="s">
        <v>32</v>
      </c>
      <c r="AX2880" s="12" t="s">
        <v>76</v>
      </c>
      <c r="AY2880" s="156" t="s">
        <v>350</v>
      </c>
    </row>
    <row r="2881" spans="2:65" s="12" customFormat="1" ht="10.199999999999999">
      <c r="B2881" s="155"/>
      <c r="D2881" s="151" t="s">
        <v>361</v>
      </c>
      <c r="E2881" s="156" t="s">
        <v>1</v>
      </c>
      <c r="F2881" s="157" t="s">
        <v>3673</v>
      </c>
      <c r="H2881" s="158">
        <v>1</v>
      </c>
      <c r="I2881" s="159"/>
      <c r="L2881" s="155"/>
      <c r="M2881" s="160"/>
      <c r="T2881" s="161"/>
      <c r="AT2881" s="156" t="s">
        <v>361</v>
      </c>
      <c r="AU2881" s="156" t="s">
        <v>86</v>
      </c>
      <c r="AV2881" s="12" t="s">
        <v>86</v>
      </c>
      <c r="AW2881" s="12" t="s">
        <v>32</v>
      </c>
      <c r="AX2881" s="12" t="s">
        <v>76</v>
      </c>
      <c r="AY2881" s="156" t="s">
        <v>350</v>
      </c>
    </row>
    <row r="2882" spans="2:65" s="12" customFormat="1" ht="10.199999999999999">
      <c r="B2882" s="155"/>
      <c r="D2882" s="151" t="s">
        <v>361</v>
      </c>
      <c r="E2882" s="156" t="s">
        <v>1</v>
      </c>
      <c r="F2882" s="157" t="s">
        <v>3675</v>
      </c>
      <c r="H2882" s="158">
        <v>1</v>
      </c>
      <c r="I2882" s="159"/>
      <c r="L2882" s="155"/>
      <c r="M2882" s="160"/>
      <c r="T2882" s="161"/>
      <c r="AT2882" s="156" t="s">
        <v>361</v>
      </c>
      <c r="AU2882" s="156" t="s">
        <v>86</v>
      </c>
      <c r="AV2882" s="12" t="s">
        <v>86</v>
      </c>
      <c r="AW2882" s="12" t="s">
        <v>32</v>
      </c>
      <c r="AX2882" s="12" t="s">
        <v>76</v>
      </c>
      <c r="AY2882" s="156" t="s">
        <v>350</v>
      </c>
    </row>
    <row r="2883" spans="2:65" s="12" customFormat="1" ht="10.199999999999999">
      <c r="B2883" s="155"/>
      <c r="D2883" s="151" t="s">
        <v>361</v>
      </c>
      <c r="E2883" s="156" t="s">
        <v>1</v>
      </c>
      <c r="F2883" s="157" t="s">
        <v>3677</v>
      </c>
      <c r="H2883" s="158">
        <v>1</v>
      </c>
      <c r="I2883" s="159"/>
      <c r="L2883" s="155"/>
      <c r="M2883" s="160"/>
      <c r="T2883" s="161"/>
      <c r="AT2883" s="156" t="s">
        <v>361</v>
      </c>
      <c r="AU2883" s="156" t="s">
        <v>86</v>
      </c>
      <c r="AV2883" s="12" t="s">
        <v>86</v>
      </c>
      <c r="AW2883" s="12" t="s">
        <v>32</v>
      </c>
      <c r="AX2883" s="12" t="s">
        <v>76</v>
      </c>
      <c r="AY2883" s="156" t="s">
        <v>350</v>
      </c>
    </row>
    <row r="2884" spans="2:65" s="13" customFormat="1" ht="10.199999999999999">
      <c r="B2884" s="162"/>
      <c r="D2884" s="151" t="s">
        <v>361</v>
      </c>
      <c r="E2884" s="163" t="s">
        <v>1</v>
      </c>
      <c r="F2884" s="164" t="s">
        <v>364</v>
      </c>
      <c r="H2884" s="165">
        <v>19</v>
      </c>
      <c r="I2884" s="166"/>
      <c r="L2884" s="162"/>
      <c r="M2884" s="167"/>
      <c r="T2884" s="168"/>
      <c r="AT2884" s="163" t="s">
        <v>361</v>
      </c>
      <c r="AU2884" s="163" t="s">
        <v>86</v>
      </c>
      <c r="AV2884" s="13" t="s">
        <v>357</v>
      </c>
      <c r="AW2884" s="13" t="s">
        <v>32</v>
      </c>
      <c r="AX2884" s="13" t="s">
        <v>84</v>
      </c>
      <c r="AY2884" s="163" t="s">
        <v>350</v>
      </c>
    </row>
    <row r="2885" spans="2:65" s="1" customFormat="1" ht="24.15" customHeight="1">
      <c r="B2885" s="32"/>
      <c r="C2885" s="187" t="s">
        <v>4151</v>
      </c>
      <c r="D2885" s="187" t="s">
        <v>1347</v>
      </c>
      <c r="E2885" s="188" t="s">
        <v>4152</v>
      </c>
      <c r="F2885" s="189" t="s">
        <v>4153</v>
      </c>
      <c r="G2885" s="190" t="s">
        <v>496</v>
      </c>
      <c r="H2885" s="191">
        <v>2</v>
      </c>
      <c r="I2885" s="192"/>
      <c r="J2885" s="193">
        <f>ROUND(I2885*H2885,2)</f>
        <v>0</v>
      </c>
      <c r="K2885" s="189" t="s">
        <v>1</v>
      </c>
      <c r="L2885" s="194"/>
      <c r="M2885" s="195" t="s">
        <v>1</v>
      </c>
      <c r="N2885" s="196" t="s">
        <v>41</v>
      </c>
      <c r="P2885" s="147">
        <f>O2885*H2885</f>
        <v>0</v>
      </c>
      <c r="Q2885" s="147">
        <v>1.39E-3</v>
      </c>
      <c r="R2885" s="147">
        <f>Q2885*H2885</f>
        <v>2.7799999999999999E-3</v>
      </c>
      <c r="S2885" s="147">
        <v>0</v>
      </c>
      <c r="T2885" s="148">
        <f>S2885*H2885</f>
        <v>0</v>
      </c>
      <c r="AR2885" s="149" t="s">
        <v>695</v>
      </c>
      <c r="AT2885" s="149" t="s">
        <v>1347</v>
      </c>
      <c r="AU2885" s="149" t="s">
        <v>86</v>
      </c>
      <c r="AY2885" s="17" t="s">
        <v>350</v>
      </c>
      <c r="BE2885" s="150">
        <f>IF(N2885="základní",J2885,0)</f>
        <v>0</v>
      </c>
      <c r="BF2885" s="150">
        <f>IF(N2885="snížená",J2885,0)</f>
        <v>0</v>
      </c>
      <c r="BG2885" s="150">
        <f>IF(N2885="zákl. přenesená",J2885,0)</f>
        <v>0</v>
      </c>
      <c r="BH2885" s="150">
        <f>IF(N2885="sníž. přenesená",J2885,0)</f>
        <v>0</v>
      </c>
      <c r="BI2885" s="150">
        <f>IF(N2885="nulová",J2885,0)</f>
        <v>0</v>
      </c>
      <c r="BJ2885" s="17" t="s">
        <v>84</v>
      </c>
      <c r="BK2885" s="150">
        <f>ROUND(I2885*H2885,2)</f>
        <v>0</v>
      </c>
      <c r="BL2885" s="17" t="s">
        <v>530</v>
      </c>
      <c r="BM2885" s="149" t="s">
        <v>4154</v>
      </c>
    </row>
    <row r="2886" spans="2:65" s="1" customFormat="1" ht="10.199999999999999">
      <c r="B2886" s="32"/>
      <c r="D2886" s="151" t="s">
        <v>359</v>
      </c>
      <c r="F2886" s="152" t="s">
        <v>4149</v>
      </c>
      <c r="I2886" s="153"/>
      <c r="L2886" s="32"/>
      <c r="M2886" s="154"/>
      <c r="T2886" s="56"/>
      <c r="AT2886" s="17" t="s">
        <v>359</v>
      </c>
      <c r="AU2886" s="17" t="s">
        <v>86</v>
      </c>
    </row>
    <row r="2887" spans="2:65" s="12" customFormat="1" ht="10.199999999999999">
      <c r="B2887" s="155"/>
      <c r="D2887" s="151" t="s">
        <v>361</v>
      </c>
      <c r="E2887" s="156" t="s">
        <v>1</v>
      </c>
      <c r="F2887" s="157" t="s">
        <v>3671</v>
      </c>
      <c r="H2887" s="158">
        <v>1</v>
      </c>
      <c r="I2887" s="159"/>
      <c r="L2887" s="155"/>
      <c r="M2887" s="160"/>
      <c r="T2887" s="161"/>
      <c r="AT2887" s="156" t="s">
        <v>361</v>
      </c>
      <c r="AU2887" s="156" t="s">
        <v>86</v>
      </c>
      <c r="AV2887" s="12" t="s">
        <v>86</v>
      </c>
      <c r="AW2887" s="12" t="s">
        <v>32</v>
      </c>
      <c r="AX2887" s="12" t="s">
        <v>76</v>
      </c>
      <c r="AY2887" s="156" t="s">
        <v>350</v>
      </c>
    </row>
    <row r="2888" spans="2:65" s="12" customFormat="1" ht="10.199999999999999">
      <c r="B2888" s="155"/>
      <c r="D2888" s="151" t="s">
        <v>361</v>
      </c>
      <c r="E2888" s="156" t="s">
        <v>1</v>
      </c>
      <c r="F2888" s="157" t="s">
        <v>3631</v>
      </c>
      <c r="H2888" s="158">
        <v>1</v>
      </c>
      <c r="I2888" s="159"/>
      <c r="L2888" s="155"/>
      <c r="M2888" s="160"/>
      <c r="T2888" s="161"/>
      <c r="AT2888" s="156" t="s">
        <v>361</v>
      </c>
      <c r="AU2888" s="156" t="s">
        <v>86</v>
      </c>
      <c r="AV2888" s="12" t="s">
        <v>86</v>
      </c>
      <c r="AW2888" s="12" t="s">
        <v>32</v>
      </c>
      <c r="AX2888" s="12" t="s">
        <v>76</v>
      </c>
      <c r="AY2888" s="156" t="s">
        <v>350</v>
      </c>
    </row>
    <row r="2889" spans="2:65" s="13" customFormat="1" ht="10.199999999999999">
      <c r="B2889" s="162"/>
      <c r="D2889" s="151" t="s">
        <v>361</v>
      </c>
      <c r="E2889" s="163" t="s">
        <v>1</v>
      </c>
      <c r="F2889" s="164" t="s">
        <v>364</v>
      </c>
      <c r="H2889" s="165">
        <v>2</v>
      </c>
      <c r="I2889" s="166"/>
      <c r="L2889" s="162"/>
      <c r="M2889" s="167"/>
      <c r="T2889" s="168"/>
      <c r="AT2889" s="163" t="s">
        <v>361</v>
      </c>
      <c r="AU2889" s="163" t="s">
        <v>86</v>
      </c>
      <c r="AV2889" s="13" t="s">
        <v>357</v>
      </c>
      <c r="AW2889" s="13" t="s">
        <v>32</v>
      </c>
      <c r="AX2889" s="13" t="s">
        <v>84</v>
      </c>
      <c r="AY2889" s="163" t="s">
        <v>350</v>
      </c>
    </row>
    <row r="2890" spans="2:65" s="1" customFormat="1" ht="21.75" customHeight="1">
      <c r="B2890" s="32"/>
      <c r="C2890" s="187" t="s">
        <v>4155</v>
      </c>
      <c r="D2890" s="187" t="s">
        <v>1347</v>
      </c>
      <c r="E2890" s="188" t="s">
        <v>4156</v>
      </c>
      <c r="F2890" s="189" t="s">
        <v>4157</v>
      </c>
      <c r="G2890" s="190" t="s">
        <v>496</v>
      </c>
      <c r="H2890" s="191">
        <v>1</v>
      </c>
      <c r="I2890" s="192"/>
      <c r="J2890" s="193">
        <f>ROUND(I2890*H2890,2)</f>
        <v>0</v>
      </c>
      <c r="K2890" s="189" t="s">
        <v>1</v>
      </c>
      <c r="L2890" s="194"/>
      <c r="M2890" s="195" t="s">
        <v>1</v>
      </c>
      <c r="N2890" s="196" t="s">
        <v>41</v>
      </c>
      <c r="P2890" s="147">
        <f>O2890*H2890</f>
        <v>0</v>
      </c>
      <c r="Q2890" s="147">
        <v>3.2599999999999999E-3</v>
      </c>
      <c r="R2890" s="147">
        <f>Q2890*H2890</f>
        <v>3.2599999999999999E-3</v>
      </c>
      <c r="S2890" s="147">
        <v>0</v>
      </c>
      <c r="T2890" s="148">
        <f>S2890*H2890</f>
        <v>0</v>
      </c>
      <c r="AR2890" s="149" t="s">
        <v>695</v>
      </c>
      <c r="AT2890" s="149" t="s">
        <v>1347</v>
      </c>
      <c r="AU2890" s="149" t="s">
        <v>86</v>
      </c>
      <c r="AY2890" s="17" t="s">
        <v>350</v>
      </c>
      <c r="BE2890" s="150">
        <f>IF(N2890="základní",J2890,0)</f>
        <v>0</v>
      </c>
      <c r="BF2890" s="150">
        <f>IF(N2890="snížená",J2890,0)</f>
        <v>0</v>
      </c>
      <c r="BG2890" s="150">
        <f>IF(N2890="zákl. přenesená",J2890,0)</f>
        <v>0</v>
      </c>
      <c r="BH2890" s="150">
        <f>IF(N2890="sníž. přenesená",J2890,0)</f>
        <v>0</v>
      </c>
      <c r="BI2890" s="150">
        <f>IF(N2890="nulová",J2890,0)</f>
        <v>0</v>
      </c>
      <c r="BJ2890" s="17" t="s">
        <v>84</v>
      </c>
      <c r="BK2890" s="150">
        <f>ROUND(I2890*H2890,2)</f>
        <v>0</v>
      </c>
      <c r="BL2890" s="17" t="s">
        <v>530</v>
      </c>
      <c r="BM2890" s="149" t="s">
        <v>4158</v>
      </c>
    </row>
    <row r="2891" spans="2:65" s="1" customFormat="1" ht="10.199999999999999">
      <c r="B2891" s="32"/>
      <c r="D2891" s="151" t="s">
        <v>359</v>
      </c>
      <c r="F2891" s="152" t="s">
        <v>4159</v>
      </c>
      <c r="I2891" s="153"/>
      <c r="L2891" s="32"/>
      <c r="M2891" s="154"/>
      <c r="T2891" s="56"/>
      <c r="AT2891" s="17" t="s">
        <v>359</v>
      </c>
      <c r="AU2891" s="17" t="s">
        <v>86</v>
      </c>
    </row>
    <row r="2892" spans="2:65" s="12" customFormat="1" ht="10.199999999999999">
      <c r="B2892" s="155"/>
      <c r="D2892" s="151" t="s">
        <v>361</v>
      </c>
      <c r="E2892" s="156" t="s">
        <v>1</v>
      </c>
      <c r="F2892" s="157" t="s">
        <v>3707</v>
      </c>
      <c r="H2892" s="158">
        <v>1</v>
      </c>
      <c r="I2892" s="159"/>
      <c r="L2892" s="155"/>
      <c r="M2892" s="160"/>
      <c r="T2892" s="161"/>
      <c r="AT2892" s="156" t="s">
        <v>361</v>
      </c>
      <c r="AU2892" s="156" t="s">
        <v>86</v>
      </c>
      <c r="AV2892" s="12" t="s">
        <v>86</v>
      </c>
      <c r="AW2892" s="12" t="s">
        <v>32</v>
      </c>
      <c r="AX2892" s="12" t="s">
        <v>84</v>
      </c>
      <c r="AY2892" s="156" t="s">
        <v>350</v>
      </c>
    </row>
    <row r="2893" spans="2:65" s="1" customFormat="1" ht="21.75" customHeight="1">
      <c r="B2893" s="32"/>
      <c r="C2893" s="187" t="s">
        <v>4160</v>
      </c>
      <c r="D2893" s="187" t="s">
        <v>1347</v>
      </c>
      <c r="E2893" s="188" t="s">
        <v>4161</v>
      </c>
      <c r="F2893" s="189" t="s">
        <v>4162</v>
      </c>
      <c r="G2893" s="190" t="s">
        <v>496</v>
      </c>
      <c r="H2893" s="191">
        <v>2</v>
      </c>
      <c r="I2893" s="192"/>
      <c r="J2893" s="193">
        <f>ROUND(I2893*H2893,2)</f>
        <v>0</v>
      </c>
      <c r="K2893" s="189" t="s">
        <v>1</v>
      </c>
      <c r="L2893" s="194"/>
      <c r="M2893" s="195" t="s">
        <v>1</v>
      </c>
      <c r="N2893" s="196" t="s">
        <v>41</v>
      </c>
      <c r="P2893" s="147">
        <f>O2893*H2893</f>
        <v>0</v>
      </c>
      <c r="Q2893" s="147">
        <v>3.2599999999999999E-3</v>
      </c>
      <c r="R2893" s="147">
        <f>Q2893*H2893</f>
        <v>6.5199999999999998E-3</v>
      </c>
      <c r="S2893" s="147">
        <v>0</v>
      </c>
      <c r="T2893" s="148">
        <f>S2893*H2893</f>
        <v>0</v>
      </c>
      <c r="AR2893" s="149" t="s">
        <v>695</v>
      </c>
      <c r="AT2893" s="149" t="s">
        <v>1347</v>
      </c>
      <c r="AU2893" s="149" t="s">
        <v>86</v>
      </c>
      <c r="AY2893" s="17" t="s">
        <v>350</v>
      </c>
      <c r="BE2893" s="150">
        <f>IF(N2893="základní",J2893,0)</f>
        <v>0</v>
      </c>
      <c r="BF2893" s="150">
        <f>IF(N2893="snížená",J2893,0)</f>
        <v>0</v>
      </c>
      <c r="BG2893" s="150">
        <f>IF(N2893="zákl. přenesená",J2893,0)</f>
        <v>0</v>
      </c>
      <c r="BH2893" s="150">
        <f>IF(N2893="sníž. přenesená",J2893,0)</f>
        <v>0</v>
      </c>
      <c r="BI2893" s="150">
        <f>IF(N2893="nulová",J2893,0)</f>
        <v>0</v>
      </c>
      <c r="BJ2893" s="17" t="s">
        <v>84</v>
      </c>
      <c r="BK2893" s="150">
        <f>ROUND(I2893*H2893,2)</f>
        <v>0</v>
      </c>
      <c r="BL2893" s="17" t="s">
        <v>530</v>
      </c>
      <c r="BM2893" s="149" t="s">
        <v>4163</v>
      </c>
    </row>
    <row r="2894" spans="2:65" s="1" customFormat="1" ht="10.199999999999999">
      <c r="B2894" s="32"/>
      <c r="D2894" s="151" t="s">
        <v>359</v>
      </c>
      <c r="F2894" s="152" t="s">
        <v>4159</v>
      </c>
      <c r="I2894" s="153"/>
      <c r="L2894" s="32"/>
      <c r="M2894" s="154"/>
      <c r="T2894" s="56"/>
      <c r="AT2894" s="17" t="s">
        <v>359</v>
      </c>
      <c r="AU2894" s="17" t="s">
        <v>86</v>
      </c>
    </row>
    <row r="2895" spans="2:65" s="12" customFormat="1" ht="10.199999999999999">
      <c r="B2895" s="155"/>
      <c r="D2895" s="151" t="s">
        <v>361</v>
      </c>
      <c r="E2895" s="156" t="s">
        <v>1</v>
      </c>
      <c r="F2895" s="157" t="s">
        <v>3708</v>
      </c>
      <c r="H2895" s="158">
        <v>2</v>
      </c>
      <c r="I2895" s="159"/>
      <c r="L2895" s="155"/>
      <c r="M2895" s="160"/>
      <c r="T2895" s="161"/>
      <c r="AT2895" s="156" t="s">
        <v>361</v>
      </c>
      <c r="AU2895" s="156" t="s">
        <v>86</v>
      </c>
      <c r="AV2895" s="12" t="s">
        <v>86</v>
      </c>
      <c r="AW2895" s="12" t="s">
        <v>32</v>
      </c>
      <c r="AX2895" s="12" t="s">
        <v>84</v>
      </c>
      <c r="AY2895" s="156" t="s">
        <v>350</v>
      </c>
    </row>
    <row r="2896" spans="2:65" s="1" customFormat="1" ht="21.75" customHeight="1">
      <c r="B2896" s="32"/>
      <c r="C2896" s="187" t="s">
        <v>4164</v>
      </c>
      <c r="D2896" s="187" t="s">
        <v>1347</v>
      </c>
      <c r="E2896" s="188" t="s">
        <v>4165</v>
      </c>
      <c r="F2896" s="189" t="s">
        <v>4166</v>
      </c>
      <c r="G2896" s="190" t="s">
        <v>496</v>
      </c>
      <c r="H2896" s="191">
        <v>1</v>
      </c>
      <c r="I2896" s="192"/>
      <c r="J2896" s="193">
        <f>ROUND(I2896*H2896,2)</f>
        <v>0</v>
      </c>
      <c r="K2896" s="189" t="s">
        <v>1</v>
      </c>
      <c r="L2896" s="194"/>
      <c r="M2896" s="195" t="s">
        <v>1</v>
      </c>
      <c r="N2896" s="196" t="s">
        <v>41</v>
      </c>
      <c r="P2896" s="147">
        <f>O2896*H2896</f>
        <v>0</v>
      </c>
      <c r="Q2896" s="147">
        <v>3.2599999999999999E-3</v>
      </c>
      <c r="R2896" s="147">
        <f>Q2896*H2896</f>
        <v>3.2599999999999999E-3</v>
      </c>
      <c r="S2896" s="147">
        <v>0</v>
      </c>
      <c r="T2896" s="148">
        <f>S2896*H2896</f>
        <v>0</v>
      </c>
      <c r="AR2896" s="149" t="s">
        <v>695</v>
      </c>
      <c r="AT2896" s="149" t="s">
        <v>1347</v>
      </c>
      <c r="AU2896" s="149" t="s">
        <v>86</v>
      </c>
      <c r="AY2896" s="17" t="s">
        <v>350</v>
      </c>
      <c r="BE2896" s="150">
        <f>IF(N2896="základní",J2896,0)</f>
        <v>0</v>
      </c>
      <c r="BF2896" s="150">
        <f>IF(N2896="snížená",J2896,0)</f>
        <v>0</v>
      </c>
      <c r="BG2896" s="150">
        <f>IF(N2896="zákl. přenesená",J2896,0)</f>
        <v>0</v>
      </c>
      <c r="BH2896" s="150">
        <f>IF(N2896="sníž. přenesená",J2896,0)</f>
        <v>0</v>
      </c>
      <c r="BI2896" s="150">
        <f>IF(N2896="nulová",J2896,0)</f>
        <v>0</v>
      </c>
      <c r="BJ2896" s="17" t="s">
        <v>84</v>
      </c>
      <c r="BK2896" s="150">
        <f>ROUND(I2896*H2896,2)</f>
        <v>0</v>
      </c>
      <c r="BL2896" s="17" t="s">
        <v>530</v>
      </c>
      <c r="BM2896" s="149" t="s">
        <v>4167</v>
      </c>
    </row>
    <row r="2897" spans="2:65" s="1" customFormat="1" ht="10.199999999999999">
      <c r="B2897" s="32"/>
      <c r="D2897" s="151" t="s">
        <v>359</v>
      </c>
      <c r="F2897" s="152" t="s">
        <v>4159</v>
      </c>
      <c r="I2897" s="153"/>
      <c r="L2897" s="32"/>
      <c r="M2897" s="154"/>
      <c r="T2897" s="56"/>
      <c r="AT2897" s="17" t="s">
        <v>359</v>
      </c>
      <c r="AU2897" s="17" t="s">
        <v>86</v>
      </c>
    </row>
    <row r="2898" spans="2:65" s="12" customFormat="1" ht="10.199999999999999">
      <c r="B2898" s="155"/>
      <c r="D2898" s="151" t="s">
        <v>361</v>
      </c>
      <c r="E2898" s="156" t="s">
        <v>1</v>
      </c>
      <c r="F2898" s="157" t="s">
        <v>3709</v>
      </c>
      <c r="H2898" s="158">
        <v>1</v>
      </c>
      <c r="I2898" s="159"/>
      <c r="L2898" s="155"/>
      <c r="M2898" s="160"/>
      <c r="T2898" s="161"/>
      <c r="AT2898" s="156" t="s">
        <v>361</v>
      </c>
      <c r="AU2898" s="156" t="s">
        <v>86</v>
      </c>
      <c r="AV2898" s="12" t="s">
        <v>86</v>
      </c>
      <c r="AW2898" s="12" t="s">
        <v>32</v>
      </c>
      <c r="AX2898" s="12" t="s">
        <v>84</v>
      </c>
      <c r="AY2898" s="156" t="s">
        <v>350</v>
      </c>
    </row>
    <row r="2899" spans="2:65" s="1" customFormat="1" ht="21.75" customHeight="1">
      <c r="B2899" s="32"/>
      <c r="C2899" s="187" t="s">
        <v>4168</v>
      </c>
      <c r="D2899" s="187" t="s">
        <v>1347</v>
      </c>
      <c r="E2899" s="188" t="s">
        <v>4169</v>
      </c>
      <c r="F2899" s="189" t="s">
        <v>4170</v>
      </c>
      <c r="G2899" s="190" t="s">
        <v>496</v>
      </c>
      <c r="H2899" s="191">
        <v>1</v>
      </c>
      <c r="I2899" s="192"/>
      <c r="J2899" s="193">
        <f>ROUND(I2899*H2899,2)</f>
        <v>0</v>
      </c>
      <c r="K2899" s="189" t="s">
        <v>1</v>
      </c>
      <c r="L2899" s="194"/>
      <c r="M2899" s="195" t="s">
        <v>1</v>
      </c>
      <c r="N2899" s="196" t="s">
        <v>41</v>
      </c>
      <c r="P2899" s="147">
        <f>O2899*H2899</f>
        <v>0</v>
      </c>
      <c r="Q2899" s="147">
        <v>3.2599999999999999E-3</v>
      </c>
      <c r="R2899" s="147">
        <f>Q2899*H2899</f>
        <v>3.2599999999999999E-3</v>
      </c>
      <c r="S2899" s="147">
        <v>0</v>
      </c>
      <c r="T2899" s="148">
        <f>S2899*H2899</f>
        <v>0</v>
      </c>
      <c r="AR2899" s="149" t="s">
        <v>695</v>
      </c>
      <c r="AT2899" s="149" t="s">
        <v>1347</v>
      </c>
      <c r="AU2899" s="149" t="s">
        <v>86</v>
      </c>
      <c r="AY2899" s="17" t="s">
        <v>350</v>
      </c>
      <c r="BE2899" s="150">
        <f>IF(N2899="základní",J2899,0)</f>
        <v>0</v>
      </c>
      <c r="BF2899" s="150">
        <f>IF(N2899="snížená",J2899,0)</f>
        <v>0</v>
      </c>
      <c r="BG2899" s="150">
        <f>IF(N2899="zákl. přenesená",J2899,0)</f>
        <v>0</v>
      </c>
      <c r="BH2899" s="150">
        <f>IF(N2899="sníž. přenesená",J2899,0)</f>
        <v>0</v>
      </c>
      <c r="BI2899" s="150">
        <f>IF(N2899="nulová",J2899,0)</f>
        <v>0</v>
      </c>
      <c r="BJ2899" s="17" t="s">
        <v>84</v>
      </c>
      <c r="BK2899" s="150">
        <f>ROUND(I2899*H2899,2)</f>
        <v>0</v>
      </c>
      <c r="BL2899" s="17" t="s">
        <v>530</v>
      </c>
      <c r="BM2899" s="149" t="s">
        <v>4171</v>
      </c>
    </row>
    <row r="2900" spans="2:65" s="1" customFormat="1" ht="10.199999999999999">
      <c r="B2900" s="32"/>
      <c r="D2900" s="151" t="s">
        <v>359</v>
      </c>
      <c r="F2900" s="152" t="s">
        <v>4159</v>
      </c>
      <c r="I2900" s="153"/>
      <c r="L2900" s="32"/>
      <c r="M2900" s="154"/>
      <c r="T2900" s="56"/>
      <c r="AT2900" s="17" t="s">
        <v>359</v>
      </c>
      <c r="AU2900" s="17" t="s">
        <v>86</v>
      </c>
    </row>
    <row r="2901" spans="2:65" s="12" customFormat="1" ht="10.199999999999999">
      <c r="B2901" s="155"/>
      <c r="D2901" s="151" t="s">
        <v>361</v>
      </c>
      <c r="E2901" s="156" t="s">
        <v>1</v>
      </c>
      <c r="F2901" s="157" t="s">
        <v>3741</v>
      </c>
      <c r="H2901" s="158">
        <v>1</v>
      </c>
      <c r="I2901" s="159"/>
      <c r="L2901" s="155"/>
      <c r="M2901" s="160"/>
      <c r="T2901" s="161"/>
      <c r="AT2901" s="156" t="s">
        <v>361</v>
      </c>
      <c r="AU2901" s="156" t="s">
        <v>86</v>
      </c>
      <c r="AV2901" s="12" t="s">
        <v>86</v>
      </c>
      <c r="AW2901" s="12" t="s">
        <v>32</v>
      </c>
      <c r="AX2901" s="12" t="s">
        <v>84</v>
      </c>
      <c r="AY2901" s="156" t="s">
        <v>350</v>
      </c>
    </row>
    <row r="2902" spans="2:65" s="1" customFormat="1" ht="21.75" customHeight="1">
      <c r="B2902" s="32"/>
      <c r="C2902" s="187" t="s">
        <v>4172</v>
      </c>
      <c r="D2902" s="187" t="s">
        <v>1347</v>
      </c>
      <c r="E2902" s="188" t="s">
        <v>4173</v>
      </c>
      <c r="F2902" s="189" t="s">
        <v>4174</v>
      </c>
      <c r="G2902" s="190" t="s">
        <v>496</v>
      </c>
      <c r="H2902" s="191">
        <v>1</v>
      </c>
      <c r="I2902" s="192"/>
      <c r="J2902" s="193">
        <f>ROUND(I2902*H2902,2)</f>
        <v>0</v>
      </c>
      <c r="K2902" s="189" t="s">
        <v>1</v>
      </c>
      <c r="L2902" s="194"/>
      <c r="M2902" s="195" t="s">
        <v>1</v>
      </c>
      <c r="N2902" s="196" t="s">
        <v>41</v>
      </c>
      <c r="P2902" s="147">
        <f>O2902*H2902</f>
        <v>0</v>
      </c>
      <c r="Q2902" s="147">
        <v>3.2599999999999999E-3</v>
      </c>
      <c r="R2902" s="147">
        <f>Q2902*H2902</f>
        <v>3.2599999999999999E-3</v>
      </c>
      <c r="S2902" s="147">
        <v>0</v>
      </c>
      <c r="T2902" s="148">
        <f>S2902*H2902</f>
        <v>0</v>
      </c>
      <c r="AR2902" s="149" t="s">
        <v>695</v>
      </c>
      <c r="AT2902" s="149" t="s">
        <v>1347</v>
      </c>
      <c r="AU2902" s="149" t="s">
        <v>86</v>
      </c>
      <c r="AY2902" s="17" t="s">
        <v>350</v>
      </c>
      <c r="BE2902" s="150">
        <f>IF(N2902="základní",J2902,0)</f>
        <v>0</v>
      </c>
      <c r="BF2902" s="150">
        <f>IF(N2902="snížená",J2902,0)</f>
        <v>0</v>
      </c>
      <c r="BG2902" s="150">
        <f>IF(N2902="zákl. přenesená",J2902,0)</f>
        <v>0</v>
      </c>
      <c r="BH2902" s="150">
        <f>IF(N2902="sníž. přenesená",J2902,0)</f>
        <v>0</v>
      </c>
      <c r="BI2902" s="150">
        <f>IF(N2902="nulová",J2902,0)</f>
        <v>0</v>
      </c>
      <c r="BJ2902" s="17" t="s">
        <v>84</v>
      </c>
      <c r="BK2902" s="150">
        <f>ROUND(I2902*H2902,2)</f>
        <v>0</v>
      </c>
      <c r="BL2902" s="17" t="s">
        <v>530</v>
      </c>
      <c r="BM2902" s="149" t="s">
        <v>4175</v>
      </c>
    </row>
    <row r="2903" spans="2:65" s="1" customFormat="1" ht="10.199999999999999">
      <c r="B2903" s="32"/>
      <c r="D2903" s="151" t="s">
        <v>359</v>
      </c>
      <c r="F2903" s="152" t="s">
        <v>4159</v>
      </c>
      <c r="I2903" s="153"/>
      <c r="L2903" s="32"/>
      <c r="M2903" s="154"/>
      <c r="T2903" s="56"/>
      <c r="AT2903" s="17" t="s">
        <v>359</v>
      </c>
      <c r="AU2903" s="17" t="s">
        <v>86</v>
      </c>
    </row>
    <row r="2904" spans="2:65" s="12" customFormat="1" ht="10.199999999999999">
      <c r="B2904" s="155"/>
      <c r="D2904" s="151" t="s">
        <v>361</v>
      </c>
      <c r="E2904" s="156" t="s">
        <v>1</v>
      </c>
      <c r="F2904" s="157" t="s">
        <v>3803</v>
      </c>
      <c r="H2904" s="158">
        <v>1</v>
      </c>
      <c r="I2904" s="159"/>
      <c r="L2904" s="155"/>
      <c r="M2904" s="160"/>
      <c r="T2904" s="161"/>
      <c r="AT2904" s="156" t="s">
        <v>361</v>
      </c>
      <c r="AU2904" s="156" t="s">
        <v>86</v>
      </c>
      <c r="AV2904" s="12" t="s">
        <v>86</v>
      </c>
      <c r="AW2904" s="12" t="s">
        <v>32</v>
      </c>
      <c r="AX2904" s="12" t="s">
        <v>84</v>
      </c>
      <c r="AY2904" s="156" t="s">
        <v>350</v>
      </c>
    </row>
    <row r="2905" spans="2:65" s="1" customFormat="1" ht="24.15" customHeight="1">
      <c r="B2905" s="32"/>
      <c r="C2905" s="138" t="s">
        <v>4176</v>
      </c>
      <c r="D2905" s="138" t="s">
        <v>352</v>
      </c>
      <c r="E2905" s="139" t="s">
        <v>4177</v>
      </c>
      <c r="F2905" s="140" t="s">
        <v>4178</v>
      </c>
      <c r="G2905" s="141" t="s">
        <v>496</v>
      </c>
      <c r="H2905" s="142">
        <v>101</v>
      </c>
      <c r="I2905" s="143"/>
      <c r="J2905" s="144">
        <f>ROUND(I2905*H2905,2)</f>
        <v>0</v>
      </c>
      <c r="K2905" s="140" t="s">
        <v>356</v>
      </c>
      <c r="L2905" s="32"/>
      <c r="M2905" s="145" t="s">
        <v>1</v>
      </c>
      <c r="N2905" s="146" t="s">
        <v>41</v>
      </c>
      <c r="P2905" s="147">
        <f>O2905*H2905</f>
        <v>0</v>
      </c>
      <c r="Q2905" s="147">
        <v>0</v>
      </c>
      <c r="R2905" s="147">
        <f>Q2905*H2905</f>
        <v>0</v>
      </c>
      <c r="S2905" s="147">
        <v>0</v>
      </c>
      <c r="T2905" s="148">
        <f>S2905*H2905</f>
        <v>0</v>
      </c>
      <c r="AR2905" s="149" t="s">
        <v>530</v>
      </c>
      <c r="AT2905" s="149" t="s">
        <v>352</v>
      </c>
      <c r="AU2905" s="149" t="s">
        <v>86</v>
      </c>
      <c r="AY2905" s="17" t="s">
        <v>350</v>
      </c>
      <c r="BE2905" s="150">
        <f>IF(N2905="základní",J2905,0)</f>
        <v>0</v>
      </c>
      <c r="BF2905" s="150">
        <f>IF(N2905="snížená",J2905,0)</f>
        <v>0</v>
      </c>
      <c r="BG2905" s="150">
        <f>IF(N2905="zákl. přenesená",J2905,0)</f>
        <v>0</v>
      </c>
      <c r="BH2905" s="150">
        <f>IF(N2905="sníž. přenesená",J2905,0)</f>
        <v>0</v>
      </c>
      <c r="BI2905" s="150">
        <f>IF(N2905="nulová",J2905,0)</f>
        <v>0</v>
      </c>
      <c r="BJ2905" s="17" t="s">
        <v>84</v>
      </c>
      <c r="BK2905" s="150">
        <f>ROUND(I2905*H2905,2)</f>
        <v>0</v>
      </c>
      <c r="BL2905" s="17" t="s">
        <v>530</v>
      </c>
      <c r="BM2905" s="149" t="s">
        <v>4179</v>
      </c>
    </row>
    <row r="2906" spans="2:65" s="1" customFormat="1" ht="19.2">
      <c r="B2906" s="32"/>
      <c r="D2906" s="151" t="s">
        <v>359</v>
      </c>
      <c r="F2906" s="152" t="s">
        <v>4180</v>
      </c>
      <c r="I2906" s="153"/>
      <c r="L2906" s="32"/>
      <c r="M2906" s="154"/>
      <c r="T2906" s="56"/>
      <c r="AT2906" s="17" t="s">
        <v>359</v>
      </c>
      <c r="AU2906" s="17" t="s">
        <v>86</v>
      </c>
    </row>
    <row r="2907" spans="2:65" s="12" customFormat="1" ht="10.199999999999999">
      <c r="B2907" s="155"/>
      <c r="D2907" s="151" t="s">
        <v>361</v>
      </c>
      <c r="E2907" s="156" t="s">
        <v>1</v>
      </c>
      <c r="F2907" s="157" t="s">
        <v>3731</v>
      </c>
      <c r="H2907" s="158">
        <v>2</v>
      </c>
      <c r="I2907" s="159"/>
      <c r="L2907" s="155"/>
      <c r="M2907" s="160"/>
      <c r="T2907" s="161"/>
      <c r="AT2907" s="156" t="s">
        <v>361</v>
      </c>
      <c r="AU2907" s="156" t="s">
        <v>86</v>
      </c>
      <c r="AV2907" s="12" t="s">
        <v>86</v>
      </c>
      <c r="AW2907" s="12" t="s">
        <v>32</v>
      </c>
      <c r="AX2907" s="12" t="s">
        <v>76</v>
      </c>
      <c r="AY2907" s="156" t="s">
        <v>350</v>
      </c>
    </row>
    <row r="2908" spans="2:65" s="12" customFormat="1" ht="10.199999999999999">
      <c r="B2908" s="155"/>
      <c r="D2908" s="151" t="s">
        <v>361</v>
      </c>
      <c r="E2908" s="156" t="s">
        <v>1</v>
      </c>
      <c r="F2908" s="157" t="s">
        <v>3732</v>
      </c>
      <c r="H2908" s="158">
        <v>2</v>
      </c>
      <c r="I2908" s="159"/>
      <c r="L2908" s="155"/>
      <c r="M2908" s="160"/>
      <c r="T2908" s="161"/>
      <c r="AT2908" s="156" t="s">
        <v>361</v>
      </c>
      <c r="AU2908" s="156" t="s">
        <v>86</v>
      </c>
      <c r="AV2908" s="12" t="s">
        <v>86</v>
      </c>
      <c r="AW2908" s="12" t="s">
        <v>32</v>
      </c>
      <c r="AX2908" s="12" t="s">
        <v>76</v>
      </c>
      <c r="AY2908" s="156" t="s">
        <v>350</v>
      </c>
    </row>
    <row r="2909" spans="2:65" s="12" customFormat="1" ht="10.199999999999999">
      <c r="B2909" s="155"/>
      <c r="D2909" s="151" t="s">
        <v>361</v>
      </c>
      <c r="E2909" s="156" t="s">
        <v>1</v>
      </c>
      <c r="F2909" s="157" t="s">
        <v>3733</v>
      </c>
      <c r="H2909" s="158">
        <v>2</v>
      </c>
      <c r="I2909" s="159"/>
      <c r="L2909" s="155"/>
      <c r="M2909" s="160"/>
      <c r="T2909" s="161"/>
      <c r="AT2909" s="156" t="s">
        <v>361</v>
      </c>
      <c r="AU2909" s="156" t="s">
        <v>86</v>
      </c>
      <c r="AV2909" s="12" t="s">
        <v>86</v>
      </c>
      <c r="AW2909" s="12" t="s">
        <v>32</v>
      </c>
      <c r="AX2909" s="12" t="s">
        <v>76</v>
      </c>
      <c r="AY2909" s="156" t="s">
        <v>350</v>
      </c>
    </row>
    <row r="2910" spans="2:65" s="12" customFormat="1" ht="10.199999999999999">
      <c r="B2910" s="155"/>
      <c r="D2910" s="151" t="s">
        <v>361</v>
      </c>
      <c r="E2910" s="156" t="s">
        <v>1</v>
      </c>
      <c r="F2910" s="157" t="s">
        <v>3734</v>
      </c>
      <c r="H2910" s="158">
        <v>1</v>
      </c>
      <c r="I2910" s="159"/>
      <c r="L2910" s="155"/>
      <c r="M2910" s="160"/>
      <c r="T2910" s="161"/>
      <c r="AT2910" s="156" t="s">
        <v>361</v>
      </c>
      <c r="AU2910" s="156" t="s">
        <v>86</v>
      </c>
      <c r="AV2910" s="12" t="s">
        <v>86</v>
      </c>
      <c r="AW2910" s="12" t="s">
        <v>32</v>
      </c>
      <c r="AX2910" s="12" t="s">
        <v>76</v>
      </c>
      <c r="AY2910" s="156" t="s">
        <v>350</v>
      </c>
    </row>
    <row r="2911" spans="2:65" s="12" customFormat="1" ht="10.199999999999999">
      <c r="B2911" s="155"/>
      <c r="D2911" s="151" t="s">
        <v>361</v>
      </c>
      <c r="E2911" s="156" t="s">
        <v>1</v>
      </c>
      <c r="F2911" s="157" t="s">
        <v>3735</v>
      </c>
      <c r="H2911" s="158">
        <v>8</v>
      </c>
      <c r="I2911" s="159"/>
      <c r="L2911" s="155"/>
      <c r="M2911" s="160"/>
      <c r="T2911" s="161"/>
      <c r="AT2911" s="156" t="s">
        <v>361</v>
      </c>
      <c r="AU2911" s="156" t="s">
        <v>86</v>
      </c>
      <c r="AV2911" s="12" t="s">
        <v>86</v>
      </c>
      <c r="AW2911" s="12" t="s">
        <v>32</v>
      </c>
      <c r="AX2911" s="12" t="s">
        <v>76</v>
      </c>
      <c r="AY2911" s="156" t="s">
        <v>350</v>
      </c>
    </row>
    <row r="2912" spans="2:65" s="12" customFormat="1" ht="10.199999999999999">
      <c r="B2912" s="155"/>
      <c r="D2912" s="151" t="s">
        <v>361</v>
      </c>
      <c r="E2912" s="156" t="s">
        <v>1</v>
      </c>
      <c r="F2912" s="157" t="s">
        <v>3791</v>
      </c>
      <c r="H2912" s="158">
        <v>1</v>
      </c>
      <c r="I2912" s="159"/>
      <c r="L2912" s="155"/>
      <c r="M2912" s="160"/>
      <c r="T2912" s="161"/>
      <c r="AT2912" s="156" t="s">
        <v>361</v>
      </c>
      <c r="AU2912" s="156" t="s">
        <v>86</v>
      </c>
      <c r="AV2912" s="12" t="s">
        <v>86</v>
      </c>
      <c r="AW2912" s="12" t="s">
        <v>32</v>
      </c>
      <c r="AX2912" s="12" t="s">
        <v>76</v>
      </c>
      <c r="AY2912" s="156" t="s">
        <v>350</v>
      </c>
    </row>
    <row r="2913" spans="2:51" s="12" customFormat="1" ht="10.199999999999999">
      <c r="B2913" s="155"/>
      <c r="D2913" s="151" t="s">
        <v>361</v>
      </c>
      <c r="E2913" s="156" t="s">
        <v>1</v>
      </c>
      <c r="F2913" s="157" t="s">
        <v>3736</v>
      </c>
      <c r="H2913" s="158">
        <v>2</v>
      </c>
      <c r="I2913" s="159"/>
      <c r="L2913" s="155"/>
      <c r="M2913" s="160"/>
      <c r="T2913" s="161"/>
      <c r="AT2913" s="156" t="s">
        <v>361</v>
      </c>
      <c r="AU2913" s="156" t="s">
        <v>86</v>
      </c>
      <c r="AV2913" s="12" t="s">
        <v>86</v>
      </c>
      <c r="AW2913" s="12" t="s">
        <v>32</v>
      </c>
      <c r="AX2913" s="12" t="s">
        <v>76</v>
      </c>
      <c r="AY2913" s="156" t="s">
        <v>350</v>
      </c>
    </row>
    <row r="2914" spans="2:51" s="12" customFormat="1" ht="10.199999999999999">
      <c r="B2914" s="155"/>
      <c r="D2914" s="151" t="s">
        <v>361</v>
      </c>
      <c r="E2914" s="156" t="s">
        <v>1</v>
      </c>
      <c r="F2914" s="157" t="s">
        <v>3802</v>
      </c>
      <c r="H2914" s="158">
        <v>1</v>
      </c>
      <c r="I2914" s="159"/>
      <c r="L2914" s="155"/>
      <c r="M2914" s="160"/>
      <c r="T2914" s="161"/>
      <c r="AT2914" s="156" t="s">
        <v>361</v>
      </c>
      <c r="AU2914" s="156" t="s">
        <v>86</v>
      </c>
      <c r="AV2914" s="12" t="s">
        <v>86</v>
      </c>
      <c r="AW2914" s="12" t="s">
        <v>32</v>
      </c>
      <c r="AX2914" s="12" t="s">
        <v>76</v>
      </c>
      <c r="AY2914" s="156" t="s">
        <v>350</v>
      </c>
    </row>
    <row r="2915" spans="2:51" s="12" customFormat="1" ht="10.199999999999999">
      <c r="B2915" s="155"/>
      <c r="D2915" s="151" t="s">
        <v>361</v>
      </c>
      <c r="E2915" s="156" t="s">
        <v>1</v>
      </c>
      <c r="F2915" s="157" t="s">
        <v>3624</v>
      </c>
      <c r="H2915" s="158">
        <v>5</v>
      </c>
      <c r="I2915" s="159"/>
      <c r="L2915" s="155"/>
      <c r="M2915" s="160"/>
      <c r="T2915" s="161"/>
      <c r="AT2915" s="156" t="s">
        <v>361</v>
      </c>
      <c r="AU2915" s="156" t="s">
        <v>86</v>
      </c>
      <c r="AV2915" s="12" t="s">
        <v>86</v>
      </c>
      <c r="AW2915" s="12" t="s">
        <v>32</v>
      </c>
      <c r="AX2915" s="12" t="s">
        <v>76</v>
      </c>
      <c r="AY2915" s="156" t="s">
        <v>350</v>
      </c>
    </row>
    <row r="2916" spans="2:51" s="12" customFormat="1" ht="10.199999999999999">
      <c r="B2916" s="155"/>
      <c r="D2916" s="151" t="s">
        <v>361</v>
      </c>
      <c r="E2916" s="156" t="s">
        <v>1</v>
      </c>
      <c r="F2916" s="157" t="s">
        <v>3593</v>
      </c>
      <c r="H2916" s="158">
        <v>18</v>
      </c>
      <c r="I2916" s="159"/>
      <c r="L2916" s="155"/>
      <c r="M2916" s="160"/>
      <c r="T2916" s="161"/>
      <c r="AT2916" s="156" t="s">
        <v>361</v>
      </c>
      <c r="AU2916" s="156" t="s">
        <v>86</v>
      </c>
      <c r="AV2916" s="12" t="s">
        <v>86</v>
      </c>
      <c r="AW2916" s="12" t="s">
        <v>32</v>
      </c>
      <c r="AX2916" s="12" t="s">
        <v>76</v>
      </c>
      <c r="AY2916" s="156" t="s">
        <v>350</v>
      </c>
    </row>
    <row r="2917" spans="2:51" s="12" customFormat="1" ht="10.199999999999999">
      <c r="B2917" s="155"/>
      <c r="D2917" s="151" t="s">
        <v>361</v>
      </c>
      <c r="E2917" s="156" t="s">
        <v>1</v>
      </c>
      <c r="F2917" s="157" t="s">
        <v>3625</v>
      </c>
      <c r="H2917" s="158">
        <v>6</v>
      </c>
      <c r="I2917" s="159"/>
      <c r="L2917" s="155"/>
      <c r="M2917" s="160"/>
      <c r="T2917" s="161"/>
      <c r="AT2917" s="156" t="s">
        <v>361</v>
      </c>
      <c r="AU2917" s="156" t="s">
        <v>86</v>
      </c>
      <c r="AV2917" s="12" t="s">
        <v>86</v>
      </c>
      <c r="AW2917" s="12" t="s">
        <v>32</v>
      </c>
      <c r="AX2917" s="12" t="s">
        <v>76</v>
      </c>
      <c r="AY2917" s="156" t="s">
        <v>350</v>
      </c>
    </row>
    <row r="2918" spans="2:51" s="12" customFormat="1" ht="10.199999999999999">
      <c r="B2918" s="155"/>
      <c r="D2918" s="151" t="s">
        <v>361</v>
      </c>
      <c r="E2918" s="156" t="s">
        <v>1</v>
      </c>
      <c r="F2918" s="157" t="s">
        <v>3594</v>
      </c>
      <c r="H2918" s="158">
        <v>7</v>
      </c>
      <c r="I2918" s="159"/>
      <c r="L2918" s="155"/>
      <c r="M2918" s="160"/>
      <c r="T2918" s="161"/>
      <c r="AT2918" s="156" t="s">
        <v>361</v>
      </c>
      <c r="AU2918" s="156" t="s">
        <v>86</v>
      </c>
      <c r="AV2918" s="12" t="s">
        <v>86</v>
      </c>
      <c r="AW2918" s="12" t="s">
        <v>32</v>
      </c>
      <c r="AX2918" s="12" t="s">
        <v>76</v>
      </c>
      <c r="AY2918" s="156" t="s">
        <v>350</v>
      </c>
    </row>
    <row r="2919" spans="2:51" s="12" customFormat="1" ht="10.199999999999999">
      <c r="B2919" s="155"/>
      <c r="D2919" s="151" t="s">
        <v>361</v>
      </c>
      <c r="E2919" s="156" t="s">
        <v>1</v>
      </c>
      <c r="F2919" s="157" t="s">
        <v>3595</v>
      </c>
      <c r="H2919" s="158">
        <v>12</v>
      </c>
      <c r="I2919" s="159"/>
      <c r="L2919" s="155"/>
      <c r="M2919" s="160"/>
      <c r="T2919" s="161"/>
      <c r="AT2919" s="156" t="s">
        <v>361</v>
      </c>
      <c r="AU2919" s="156" t="s">
        <v>86</v>
      </c>
      <c r="AV2919" s="12" t="s">
        <v>86</v>
      </c>
      <c r="AW2919" s="12" t="s">
        <v>32</v>
      </c>
      <c r="AX2919" s="12" t="s">
        <v>76</v>
      </c>
      <c r="AY2919" s="156" t="s">
        <v>350</v>
      </c>
    </row>
    <row r="2920" spans="2:51" s="12" customFormat="1" ht="10.199999999999999">
      <c r="B2920" s="155"/>
      <c r="D2920" s="151" t="s">
        <v>361</v>
      </c>
      <c r="E2920" s="156" t="s">
        <v>1</v>
      </c>
      <c r="F2920" s="157" t="s">
        <v>3596</v>
      </c>
      <c r="H2920" s="158">
        <v>4</v>
      </c>
      <c r="I2920" s="159"/>
      <c r="L2920" s="155"/>
      <c r="M2920" s="160"/>
      <c r="T2920" s="161"/>
      <c r="AT2920" s="156" t="s">
        <v>361</v>
      </c>
      <c r="AU2920" s="156" t="s">
        <v>86</v>
      </c>
      <c r="AV2920" s="12" t="s">
        <v>86</v>
      </c>
      <c r="AW2920" s="12" t="s">
        <v>32</v>
      </c>
      <c r="AX2920" s="12" t="s">
        <v>76</v>
      </c>
      <c r="AY2920" s="156" t="s">
        <v>350</v>
      </c>
    </row>
    <row r="2921" spans="2:51" s="12" customFormat="1" ht="10.199999999999999">
      <c r="B2921" s="155"/>
      <c r="D2921" s="151" t="s">
        <v>361</v>
      </c>
      <c r="E2921" s="156" t="s">
        <v>1</v>
      </c>
      <c r="F2921" s="157" t="s">
        <v>3737</v>
      </c>
      <c r="H2921" s="158">
        <v>3</v>
      </c>
      <c r="I2921" s="159"/>
      <c r="L2921" s="155"/>
      <c r="M2921" s="160"/>
      <c r="T2921" s="161"/>
      <c r="AT2921" s="156" t="s">
        <v>361</v>
      </c>
      <c r="AU2921" s="156" t="s">
        <v>86</v>
      </c>
      <c r="AV2921" s="12" t="s">
        <v>86</v>
      </c>
      <c r="AW2921" s="12" t="s">
        <v>32</v>
      </c>
      <c r="AX2921" s="12" t="s">
        <v>76</v>
      </c>
      <c r="AY2921" s="156" t="s">
        <v>350</v>
      </c>
    </row>
    <row r="2922" spans="2:51" s="12" customFormat="1" ht="10.199999999999999">
      <c r="B2922" s="155"/>
      <c r="D2922" s="151" t="s">
        <v>361</v>
      </c>
      <c r="E2922" s="156" t="s">
        <v>1</v>
      </c>
      <c r="F2922" s="157" t="s">
        <v>3738</v>
      </c>
      <c r="H2922" s="158">
        <v>1</v>
      </c>
      <c r="I2922" s="159"/>
      <c r="L2922" s="155"/>
      <c r="M2922" s="160"/>
      <c r="T2922" s="161"/>
      <c r="AT2922" s="156" t="s">
        <v>361</v>
      </c>
      <c r="AU2922" s="156" t="s">
        <v>86</v>
      </c>
      <c r="AV2922" s="12" t="s">
        <v>86</v>
      </c>
      <c r="AW2922" s="12" t="s">
        <v>32</v>
      </c>
      <c r="AX2922" s="12" t="s">
        <v>76</v>
      </c>
      <c r="AY2922" s="156" t="s">
        <v>350</v>
      </c>
    </row>
    <row r="2923" spans="2:51" s="12" customFormat="1" ht="10.199999999999999">
      <c r="B2923" s="155"/>
      <c r="D2923" s="151" t="s">
        <v>361</v>
      </c>
      <c r="E2923" s="156" t="s">
        <v>1</v>
      </c>
      <c r="F2923" s="157" t="s">
        <v>3706</v>
      </c>
      <c r="H2923" s="158">
        <v>1</v>
      </c>
      <c r="I2923" s="159"/>
      <c r="L2923" s="155"/>
      <c r="M2923" s="160"/>
      <c r="T2923" s="161"/>
      <c r="AT2923" s="156" t="s">
        <v>361</v>
      </c>
      <c r="AU2923" s="156" t="s">
        <v>86</v>
      </c>
      <c r="AV2923" s="12" t="s">
        <v>86</v>
      </c>
      <c r="AW2923" s="12" t="s">
        <v>32</v>
      </c>
      <c r="AX2923" s="12" t="s">
        <v>76</v>
      </c>
      <c r="AY2923" s="156" t="s">
        <v>350</v>
      </c>
    </row>
    <row r="2924" spans="2:51" s="12" customFormat="1" ht="10.199999999999999">
      <c r="B2924" s="155"/>
      <c r="D2924" s="151" t="s">
        <v>361</v>
      </c>
      <c r="E2924" s="156" t="s">
        <v>1</v>
      </c>
      <c r="F2924" s="157" t="s">
        <v>3739</v>
      </c>
      <c r="H2924" s="158">
        <v>1</v>
      </c>
      <c r="I2924" s="159"/>
      <c r="L2924" s="155"/>
      <c r="M2924" s="160"/>
      <c r="T2924" s="161"/>
      <c r="AT2924" s="156" t="s">
        <v>361</v>
      </c>
      <c r="AU2924" s="156" t="s">
        <v>86</v>
      </c>
      <c r="AV2924" s="12" t="s">
        <v>86</v>
      </c>
      <c r="AW2924" s="12" t="s">
        <v>32</v>
      </c>
      <c r="AX2924" s="12" t="s">
        <v>76</v>
      </c>
      <c r="AY2924" s="156" t="s">
        <v>350</v>
      </c>
    </row>
    <row r="2925" spans="2:51" s="12" customFormat="1" ht="10.199999999999999">
      <c r="B2925" s="155"/>
      <c r="D2925" s="151" t="s">
        <v>361</v>
      </c>
      <c r="E2925" s="156" t="s">
        <v>1</v>
      </c>
      <c r="F2925" s="157" t="s">
        <v>3740</v>
      </c>
      <c r="H2925" s="158">
        <v>1</v>
      </c>
      <c r="I2925" s="159"/>
      <c r="L2925" s="155"/>
      <c r="M2925" s="160"/>
      <c r="T2925" s="161"/>
      <c r="AT2925" s="156" t="s">
        <v>361</v>
      </c>
      <c r="AU2925" s="156" t="s">
        <v>86</v>
      </c>
      <c r="AV2925" s="12" t="s">
        <v>86</v>
      </c>
      <c r="AW2925" s="12" t="s">
        <v>32</v>
      </c>
      <c r="AX2925" s="12" t="s">
        <v>76</v>
      </c>
      <c r="AY2925" s="156" t="s">
        <v>350</v>
      </c>
    </row>
    <row r="2926" spans="2:51" s="12" customFormat="1" ht="10.199999999999999">
      <c r="B2926" s="155"/>
      <c r="D2926" s="151" t="s">
        <v>361</v>
      </c>
      <c r="E2926" s="156" t="s">
        <v>1</v>
      </c>
      <c r="F2926" s="157" t="s">
        <v>3573</v>
      </c>
      <c r="H2926" s="158">
        <v>1</v>
      </c>
      <c r="I2926" s="159"/>
      <c r="L2926" s="155"/>
      <c r="M2926" s="160"/>
      <c r="T2926" s="161"/>
      <c r="AT2926" s="156" t="s">
        <v>361</v>
      </c>
      <c r="AU2926" s="156" t="s">
        <v>86</v>
      </c>
      <c r="AV2926" s="12" t="s">
        <v>86</v>
      </c>
      <c r="AW2926" s="12" t="s">
        <v>32</v>
      </c>
      <c r="AX2926" s="12" t="s">
        <v>76</v>
      </c>
      <c r="AY2926" s="156" t="s">
        <v>350</v>
      </c>
    </row>
    <row r="2927" spans="2:51" s="12" customFormat="1" ht="10.199999999999999">
      <c r="B2927" s="155"/>
      <c r="D2927" s="151" t="s">
        <v>361</v>
      </c>
      <c r="E2927" s="156" t="s">
        <v>1</v>
      </c>
      <c r="F2927" s="157" t="s">
        <v>3562</v>
      </c>
      <c r="H2927" s="158">
        <v>1</v>
      </c>
      <c r="I2927" s="159"/>
      <c r="L2927" s="155"/>
      <c r="M2927" s="160"/>
      <c r="T2927" s="161"/>
      <c r="AT2927" s="156" t="s">
        <v>361</v>
      </c>
      <c r="AU2927" s="156" t="s">
        <v>86</v>
      </c>
      <c r="AV2927" s="12" t="s">
        <v>86</v>
      </c>
      <c r="AW2927" s="12" t="s">
        <v>32</v>
      </c>
      <c r="AX2927" s="12" t="s">
        <v>76</v>
      </c>
      <c r="AY2927" s="156" t="s">
        <v>350</v>
      </c>
    </row>
    <row r="2928" spans="2:51" s="12" customFormat="1" ht="10.199999999999999">
      <c r="B2928" s="155"/>
      <c r="D2928" s="151" t="s">
        <v>361</v>
      </c>
      <c r="E2928" s="156" t="s">
        <v>1</v>
      </c>
      <c r="F2928" s="157" t="s">
        <v>3574</v>
      </c>
      <c r="H2928" s="158">
        <v>1</v>
      </c>
      <c r="I2928" s="159"/>
      <c r="L2928" s="155"/>
      <c r="M2928" s="160"/>
      <c r="T2928" s="161"/>
      <c r="AT2928" s="156" t="s">
        <v>361</v>
      </c>
      <c r="AU2928" s="156" t="s">
        <v>86</v>
      </c>
      <c r="AV2928" s="12" t="s">
        <v>86</v>
      </c>
      <c r="AW2928" s="12" t="s">
        <v>32</v>
      </c>
      <c r="AX2928" s="12" t="s">
        <v>76</v>
      </c>
      <c r="AY2928" s="156" t="s">
        <v>350</v>
      </c>
    </row>
    <row r="2929" spans="2:65" s="12" customFormat="1" ht="10.199999999999999">
      <c r="B2929" s="155"/>
      <c r="D2929" s="151" t="s">
        <v>361</v>
      </c>
      <c r="E2929" s="156" t="s">
        <v>1</v>
      </c>
      <c r="F2929" s="157" t="s">
        <v>3575</v>
      </c>
      <c r="H2929" s="158">
        <v>1</v>
      </c>
      <c r="I2929" s="159"/>
      <c r="L2929" s="155"/>
      <c r="M2929" s="160"/>
      <c r="T2929" s="161"/>
      <c r="AT2929" s="156" t="s">
        <v>361</v>
      </c>
      <c r="AU2929" s="156" t="s">
        <v>86</v>
      </c>
      <c r="AV2929" s="12" t="s">
        <v>86</v>
      </c>
      <c r="AW2929" s="12" t="s">
        <v>32</v>
      </c>
      <c r="AX2929" s="12" t="s">
        <v>76</v>
      </c>
      <c r="AY2929" s="156" t="s">
        <v>350</v>
      </c>
    </row>
    <row r="2930" spans="2:65" s="12" customFormat="1" ht="10.199999999999999">
      <c r="B2930" s="155"/>
      <c r="D2930" s="151" t="s">
        <v>361</v>
      </c>
      <c r="E2930" s="156" t="s">
        <v>1</v>
      </c>
      <c r="F2930" s="157" t="s">
        <v>3597</v>
      </c>
      <c r="H2930" s="158">
        <v>4</v>
      </c>
      <c r="I2930" s="159"/>
      <c r="L2930" s="155"/>
      <c r="M2930" s="160"/>
      <c r="T2930" s="161"/>
      <c r="AT2930" s="156" t="s">
        <v>361</v>
      </c>
      <c r="AU2930" s="156" t="s">
        <v>86</v>
      </c>
      <c r="AV2930" s="12" t="s">
        <v>86</v>
      </c>
      <c r="AW2930" s="12" t="s">
        <v>32</v>
      </c>
      <c r="AX2930" s="12" t="s">
        <v>76</v>
      </c>
      <c r="AY2930" s="156" t="s">
        <v>350</v>
      </c>
    </row>
    <row r="2931" spans="2:65" s="12" customFormat="1" ht="10.199999999999999">
      <c r="B2931" s="155"/>
      <c r="D2931" s="151" t="s">
        <v>361</v>
      </c>
      <c r="E2931" s="156" t="s">
        <v>1</v>
      </c>
      <c r="F2931" s="157" t="s">
        <v>3664</v>
      </c>
      <c r="H2931" s="158">
        <v>2</v>
      </c>
      <c r="I2931" s="159"/>
      <c r="L2931" s="155"/>
      <c r="M2931" s="160"/>
      <c r="T2931" s="161"/>
      <c r="AT2931" s="156" t="s">
        <v>361</v>
      </c>
      <c r="AU2931" s="156" t="s">
        <v>86</v>
      </c>
      <c r="AV2931" s="12" t="s">
        <v>86</v>
      </c>
      <c r="AW2931" s="12" t="s">
        <v>32</v>
      </c>
      <c r="AX2931" s="12" t="s">
        <v>76</v>
      </c>
      <c r="AY2931" s="156" t="s">
        <v>350</v>
      </c>
    </row>
    <row r="2932" spans="2:65" s="12" customFormat="1" ht="10.199999999999999">
      <c r="B2932" s="155"/>
      <c r="D2932" s="151" t="s">
        <v>361</v>
      </c>
      <c r="E2932" s="156" t="s">
        <v>1</v>
      </c>
      <c r="F2932" s="157" t="s">
        <v>3668</v>
      </c>
      <c r="H2932" s="158">
        <v>2</v>
      </c>
      <c r="I2932" s="159"/>
      <c r="L2932" s="155"/>
      <c r="M2932" s="160"/>
      <c r="T2932" s="161"/>
      <c r="AT2932" s="156" t="s">
        <v>361</v>
      </c>
      <c r="AU2932" s="156" t="s">
        <v>86</v>
      </c>
      <c r="AV2932" s="12" t="s">
        <v>86</v>
      </c>
      <c r="AW2932" s="12" t="s">
        <v>32</v>
      </c>
      <c r="AX2932" s="12" t="s">
        <v>76</v>
      </c>
      <c r="AY2932" s="156" t="s">
        <v>350</v>
      </c>
    </row>
    <row r="2933" spans="2:65" s="12" customFormat="1" ht="10.199999999999999">
      <c r="B2933" s="155"/>
      <c r="D2933" s="151" t="s">
        <v>361</v>
      </c>
      <c r="E2933" s="156" t="s">
        <v>1</v>
      </c>
      <c r="F2933" s="157" t="s">
        <v>3669</v>
      </c>
      <c r="H2933" s="158">
        <v>1</v>
      </c>
      <c r="I2933" s="159"/>
      <c r="L2933" s="155"/>
      <c r="M2933" s="160"/>
      <c r="T2933" s="161"/>
      <c r="AT2933" s="156" t="s">
        <v>361</v>
      </c>
      <c r="AU2933" s="156" t="s">
        <v>86</v>
      </c>
      <c r="AV2933" s="12" t="s">
        <v>86</v>
      </c>
      <c r="AW2933" s="12" t="s">
        <v>32</v>
      </c>
      <c r="AX2933" s="12" t="s">
        <v>76</v>
      </c>
      <c r="AY2933" s="156" t="s">
        <v>350</v>
      </c>
    </row>
    <row r="2934" spans="2:65" s="12" customFormat="1" ht="10.199999999999999">
      <c r="B2934" s="155"/>
      <c r="D2934" s="151" t="s">
        <v>361</v>
      </c>
      <c r="E2934" s="156" t="s">
        <v>1</v>
      </c>
      <c r="F2934" s="157" t="s">
        <v>3653</v>
      </c>
      <c r="H2934" s="158">
        <v>1</v>
      </c>
      <c r="I2934" s="159"/>
      <c r="L2934" s="155"/>
      <c r="M2934" s="160"/>
      <c r="T2934" s="161"/>
      <c r="AT2934" s="156" t="s">
        <v>361</v>
      </c>
      <c r="AU2934" s="156" t="s">
        <v>86</v>
      </c>
      <c r="AV2934" s="12" t="s">
        <v>86</v>
      </c>
      <c r="AW2934" s="12" t="s">
        <v>32</v>
      </c>
      <c r="AX2934" s="12" t="s">
        <v>76</v>
      </c>
      <c r="AY2934" s="156" t="s">
        <v>350</v>
      </c>
    </row>
    <row r="2935" spans="2:65" s="12" customFormat="1" ht="10.199999999999999">
      <c r="B2935" s="155"/>
      <c r="D2935" s="151" t="s">
        <v>361</v>
      </c>
      <c r="E2935" s="156" t="s">
        <v>1</v>
      </c>
      <c r="F2935" s="157" t="s">
        <v>3629</v>
      </c>
      <c r="H2935" s="158">
        <v>2</v>
      </c>
      <c r="I2935" s="159"/>
      <c r="L2935" s="155"/>
      <c r="M2935" s="160"/>
      <c r="T2935" s="161"/>
      <c r="AT2935" s="156" t="s">
        <v>361</v>
      </c>
      <c r="AU2935" s="156" t="s">
        <v>86</v>
      </c>
      <c r="AV2935" s="12" t="s">
        <v>86</v>
      </c>
      <c r="AW2935" s="12" t="s">
        <v>32</v>
      </c>
      <c r="AX2935" s="12" t="s">
        <v>76</v>
      </c>
      <c r="AY2935" s="156" t="s">
        <v>350</v>
      </c>
    </row>
    <row r="2936" spans="2:65" s="12" customFormat="1" ht="10.199999999999999">
      <c r="B2936" s="155"/>
      <c r="D2936" s="151" t="s">
        <v>361</v>
      </c>
      <c r="E2936" s="156" t="s">
        <v>1</v>
      </c>
      <c r="F2936" s="157" t="s">
        <v>3630</v>
      </c>
      <c r="H2936" s="158">
        <v>1</v>
      </c>
      <c r="I2936" s="159"/>
      <c r="L2936" s="155"/>
      <c r="M2936" s="160"/>
      <c r="T2936" s="161"/>
      <c r="AT2936" s="156" t="s">
        <v>361</v>
      </c>
      <c r="AU2936" s="156" t="s">
        <v>86</v>
      </c>
      <c r="AV2936" s="12" t="s">
        <v>86</v>
      </c>
      <c r="AW2936" s="12" t="s">
        <v>32</v>
      </c>
      <c r="AX2936" s="12" t="s">
        <v>76</v>
      </c>
      <c r="AY2936" s="156" t="s">
        <v>350</v>
      </c>
    </row>
    <row r="2937" spans="2:65" s="12" customFormat="1" ht="10.199999999999999">
      <c r="B2937" s="155"/>
      <c r="D2937" s="151" t="s">
        <v>361</v>
      </c>
      <c r="E2937" s="156" t="s">
        <v>1</v>
      </c>
      <c r="F2937" s="157" t="s">
        <v>3674</v>
      </c>
      <c r="H2937" s="158">
        <v>1</v>
      </c>
      <c r="I2937" s="159"/>
      <c r="L2937" s="155"/>
      <c r="M2937" s="160"/>
      <c r="T2937" s="161"/>
      <c r="AT2937" s="156" t="s">
        <v>361</v>
      </c>
      <c r="AU2937" s="156" t="s">
        <v>86</v>
      </c>
      <c r="AV2937" s="12" t="s">
        <v>86</v>
      </c>
      <c r="AW2937" s="12" t="s">
        <v>32</v>
      </c>
      <c r="AX2937" s="12" t="s">
        <v>76</v>
      </c>
      <c r="AY2937" s="156" t="s">
        <v>350</v>
      </c>
    </row>
    <row r="2938" spans="2:65" s="12" customFormat="1" ht="10.199999999999999">
      <c r="B2938" s="155"/>
      <c r="D2938" s="151" t="s">
        <v>361</v>
      </c>
      <c r="E2938" s="156" t="s">
        <v>1</v>
      </c>
      <c r="F2938" s="157" t="s">
        <v>3843</v>
      </c>
      <c r="H2938" s="158">
        <v>2</v>
      </c>
      <c r="I2938" s="159"/>
      <c r="L2938" s="155"/>
      <c r="M2938" s="160"/>
      <c r="T2938" s="161"/>
      <c r="AT2938" s="156" t="s">
        <v>361</v>
      </c>
      <c r="AU2938" s="156" t="s">
        <v>86</v>
      </c>
      <c r="AV2938" s="12" t="s">
        <v>86</v>
      </c>
      <c r="AW2938" s="12" t="s">
        <v>32</v>
      </c>
      <c r="AX2938" s="12" t="s">
        <v>76</v>
      </c>
      <c r="AY2938" s="156" t="s">
        <v>350</v>
      </c>
    </row>
    <row r="2939" spans="2:65" s="12" customFormat="1" ht="10.199999999999999">
      <c r="B2939" s="155"/>
      <c r="D2939" s="151" t="s">
        <v>361</v>
      </c>
      <c r="E2939" s="156" t="s">
        <v>1</v>
      </c>
      <c r="F2939" s="157" t="s">
        <v>3676</v>
      </c>
      <c r="H2939" s="158">
        <v>1</v>
      </c>
      <c r="I2939" s="159"/>
      <c r="L2939" s="155"/>
      <c r="M2939" s="160"/>
      <c r="T2939" s="161"/>
      <c r="AT2939" s="156" t="s">
        <v>361</v>
      </c>
      <c r="AU2939" s="156" t="s">
        <v>86</v>
      </c>
      <c r="AV2939" s="12" t="s">
        <v>86</v>
      </c>
      <c r="AW2939" s="12" t="s">
        <v>32</v>
      </c>
      <c r="AX2939" s="12" t="s">
        <v>76</v>
      </c>
      <c r="AY2939" s="156" t="s">
        <v>350</v>
      </c>
    </row>
    <row r="2940" spans="2:65" s="12" customFormat="1" ht="10.199999999999999">
      <c r="B2940" s="155"/>
      <c r="D2940" s="151" t="s">
        <v>361</v>
      </c>
      <c r="E2940" s="156" t="s">
        <v>1</v>
      </c>
      <c r="F2940" s="157" t="s">
        <v>3844</v>
      </c>
      <c r="H2940" s="158">
        <v>2</v>
      </c>
      <c r="I2940" s="159"/>
      <c r="L2940" s="155"/>
      <c r="M2940" s="160"/>
      <c r="T2940" s="161"/>
      <c r="AT2940" s="156" t="s">
        <v>361</v>
      </c>
      <c r="AU2940" s="156" t="s">
        <v>86</v>
      </c>
      <c r="AV2940" s="12" t="s">
        <v>86</v>
      </c>
      <c r="AW2940" s="12" t="s">
        <v>32</v>
      </c>
      <c r="AX2940" s="12" t="s">
        <v>76</v>
      </c>
      <c r="AY2940" s="156" t="s">
        <v>350</v>
      </c>
    </row>
    <row r="2941" spans="2:65" s="13" customFormat="1" ht="10.199999999999999">
      <c r="B2941" s="162"/>
      <c r="D2941" s="151" t="s">
        <v>361</v>
      </c>
      <c r="E2941" s="163" t="s">
        <v>1</v>
      </c>
      <c r="F2941" s="164" t="s">
        <v>364</v>
      </c>
      <c r="H2941" s="165">
        <v>101</v>
      </c>
      <c r="I2941" s="166"/>
      <c r="L2941" s="162"/>
      <c r="M2941" s="167"/>
      <c r="T2941" s="168"/>
      <c r="AT2941" s="163" t="s">
        <v>361</v>
      </c>
      <c r="AU2941" s="163" t="s">
        <v>86</v>
      </c>
      <c r="AV2941" s="13" t="s">
        <v>357</v>
      </c>
      <c r="AW2941" s="13" t="s">
        <v>32</v>
      </c>
      <c r="AX2941" s="13" t="s">
        <v>84</v>
      </c>
      <c r="AY2941" s="163" t="s">
        <v>350</v>
      </c>
    </row>
    <row r="2942" spans="2:65" s="1" customFormat="1" ht="21.75" customHeight="1">
      <c r="B2942" s="32"/>
      <c r="C2942" s="187" t="s">
        <v>4181</v>
      </c>
      <c r="D2942" s="187" t="s">
        <v>1347</v>
      </c>
      <c r="E2942" s="188" t="s">
        <v>4182</v>
      </c>
      <c r="F2942" s="189" t="s">
        <v>4183</v>
      </c>
      <c r="G2942" s="190" t="s">
        <v>496</v>
      </c>
      <c r="H2942" s="191">
        <v>2</v>
      </c>
      <c r="I2942" s="192"/>
      <c r="J2942" s="193">
        <f>ROUND(I2942*H2942,2)</f>
        <v>0</v>
      </c>
      <c r="K2942" s="189" t="s">
        <v>1</v>
      </c>
      <c r="L2942" s="194"/>
      <c r="M2942" s="195" t="s">
        <v>1</v>
      </c>
      <c r="N2942" s="196" t="s">
        <v>41</v>
      </c>
      <c r="P2942" s="147">
        <f>O2942*H2942</f>
        <v>0</v>
      </c>
      <c r="Q2942" s="147">
        <v>3.2599999999999999E-3</v>
      </c>
      <c r="R2942" s="147">
        <f>Q2942*H2942</f>
        <v>6.5199999999999998E-3</v>
      </c>
      <c r="S2942" s="147">
        <v>0</v>
      </c>
      <c r="T2942" s="148">
        <f>S2942*H2942</f>
        <v>0</v>
      </c>
      <c r="AR2942" s="149" t="s">
        <v>695</v>
      </c>
      <c r="AT2942" s="149" t="s">
        <v>1347</v>
      </c>
      <c r="AU2942" s="149" t="s">
        <v>86</v>
      </c>
      <c r="AY2942" s="17" t="s">
        <v>350</v>
      </c>
      <c r="BE2942" s="150">
        <f>IF(N2942="základní",J2942,0)</f>
        <v>0</v>
      </c>
      <c r="BF2942" s="150">
        <f>IF(N2942="snížená",J2942,0)</f>
        <v>0</v>
      </c>
      <c r="BG2942" s="150">
        <f>IF(N2942="zákl. přenesená",J2942,0)</f>
        <v>0</v>
      </c>
      <c r="BH2942" s="150">
        <f>IF(N2942="sníž. přenesená",J2942,0)</f>
        <v>0</v>
      </c>
      <c r="BI2942" s="150">
        <f>IF(N2942="nulová",J2942,0)</f>
        <v>0</v>
      </c>
      <c r="BJ2942" s="17" t="s">
        <v>84</v>
      </c>
      <c r="BK2942" s="150">
        <f>ROUND(I2942*H2942,2)</f>
        <v>0</v>
      </c>
      <c r="BL2942" s="17" t="s">
        <v>530</v>
      </c>
      <c r="BM2942" s="149" t="s">
        <v>4184</v>
      </c>
    </row>
    <row r="2943" spans="2:65" s="1" customFormat="1" ht="10.199999999999999">
      <c r="B2943" s="32"/>
      <c r="D2943" s="151" t="s">
        <v>359</v>
      </c>
      <c r="F2943" s="152" t="s">
        <v>4159</v>
      </c>
      <c r="I2943" s="153"/>
      <c r="L2943" s="32"/>
      <c r="M2943" s="154"/>
      <c r="T2943" s="56"/>
      <c r="AT2943" s="17" t="s">
        <v>359</v>
      </c>
      <c r="AU2943" s="17" t="s">
        <v>86</v>
      </c>
    </row>
    <row r="2944" spans="2:65" s="12" customFormat="1" ht="10.199999999999999">
      <c r="B2944" s="155"/>
      <c r="D2944" s="151" t="s">
        <v>361</v>
      </c>
      <c r="E2944" s="156" t="s">
        <v>1</v>
      </c>
      <c r="F2944" s="157" t="s">
        <v>3731</v>
      </c>
      <c r="H2944" s="158">
        <v>2</v>
      </c>
      <c r="I2944" s="159"/>
      <c r="L2944" s="155"/>
      <c r="M2944" s="160"/>
      <c r="T2944" s="161"/>
      <c r="AT2944" s="156" t="s">
        <v>361</v>
      </c>
      <c r="AU2944" s="156" t="s">
        <v>86</v>
      </c>
      <c r="AV2944" s="12" t="s">
        <v>86</v>
      </c>
      <c r="AW2944" s="12" t="s">
        <v>32</v>
      </c>
      <c r="AX2944" s="12" t="s">
        <v>84</v>
      </c>
      <c r="AY2944" s="156" t="s">
        <v>350</v>
      </c>
    </row>
    <row r="2945" spans="2:65" s="1" customFormat="1" ht="21.75" customHeight="1">
      <c r="B2945" s="32"/>
      <c r="C2945" s="187" t="s">
        <v>4185</v>
      </c>
      <c r="D2945" s="187" t="s">
        <v>1347</v>
      </c>
      <c r="E2945" s="188" t="s">
        <v>4186</v>
      </c>
      <c r="F2945" s="189" t="s">
        <v>4187</v>
      </c>
      <c r="G2945" s="190" t="s">
        <v>496</v>
      </c>
      <c r="H2945" s="191">
        <v>2</v>
      </c>
      <c r="I2945" s="192"/>
      <c r="J2945" s="193">
        <f>ROUND(I2945*H2945,2)</f>
        <v>0</v>
      </c>
      <c r="K2945" s="189" t="s">
        <v>1</v>
      </c>
      <c r="L2945" s="194"/>
      <c r="M2945" s="195" t="s">
        <v>1</v>
      </c>
      <c r="N2945" s="196" t="s">
        <v>41</v>
      </c>
      <c r="P2945" s="147">
        <f>O2945*H2945</f>
        <v>0</v>
      </c>
      <c r="Q2945" s="147">
        <v>3.2599999999999999E-3</v>
      </c>
      <c r="R2945" s="147">
        <f>Q2945*H2945</f>
        <v>6.5199999999999998E-3</v>
      </c>
      <c r="S2945" s="147">
        <v>0</v>
      </c>
      <c r="T2945" s="148">
        <f>S2945*H2945</f>
        <v>0</v>
      </c>
      <c r="AR2945" s="149" t="s">
        <v>695</v>
      </c>
      <c r="AT2945" s="149" t="s">
        <v>1347</v>
      </c>
      <c r="AU2945" s="149" t="s">
        <v>86</v>
      </c>
      <c r="AY2945" s="17" t="s">
        <v>350</v>
      </c>
      <c r="BE2945" s="150">
        <f>IF(N2945="základní",J2945,0)</f>
        <v>0</v>
      </c>
      <c r="BF2945" s="150">
        <f>IF(N2945="snížená",J2945,0)</f>
        <v>0</v>
      </c>
      <c r="BG2945" s="150">
        <f>IF(N2945="zákl. přenesená",J2945,0)</f>
        <v>0</v>
      </c>
      <c r="BH2945" s="150">
        <f>IF(N2945="sníž. přenesená",J2945,0)</f>
        <v>0</v>
      </c>
      <c r="BI2945" s="150">
        <f>IF(N2945="nulová",J2945,0)</f>
        <v>0</v>
      </c>
      <c r="BJ2945" s="17" t="s">
        <v>84</v>
      </c>
      <c r="BK2945" s="150">
        <f>ROUND(I2945*H2945,2)</f>
        <v>0</v>
      </c>
      <c r="BL2945" s="17" t="s">
        <v>530</v>
      </c>
      <c r="BM2945" s="149" t="s">
        <v>4188</v>
      </c>
    </row>
    <row r="2946" spans="2:65" s="1" customFormat="1" ht="10.199999999999999">
      <c r="B2946" s="32"/>
      <c r="D2946" s="151" t="s">
        <v>359</v>
      </c>
      <c r="F2946" s="152" t="s">
        <v>4159</v>
      </c>
      <c r="I2946" s="153"/>
      <c r="L2946" s="32"/>
      <c r="M2946" s="154"/>
      <c r="T2946" s="56"/>
      <c r="AT2946" s="17" t="s">
        <v>359</v>
      </c>
      <c r="AU2946" s="17" t="s">
        <v>86</v>
      </c>
    </row>
    <row r="2947" spans="2:65" s="12" customFormat="1" ht="10.199999999999999">
      <c r="B2947" s="155"/>
      <c r="D2947" s="151" t="s">
        <v>361</v>
      </c>
      <c r="E2947" s="156" t="s">
        <v>1</v>
      </c>
      <c r="F2947" s="157" t="s">
        <v>3732</v>
      </c>
      <c r="H2947" s="158">
        <v>2</v>
      </c>
      <c r="I2947" s="159"/>
      <c r="L2947" s="155"/>
      <c r="M2947" s="160"/>
      <c r="T2947" s="161"/>
      <c r="AT2947" s="156" t="s">
        <v>361</v>
      </c>
      <c r="AU2947" s="156" t="s">
        <v>86</v>
      </c>
      <c r="AV2947" s="12" t="s">
        <v>86</v>
      </c>
      <c r="AW2947" s="12" t="s">
        <v>32</v>
      </c>
      <c r="AX2947" s="12" t="s">
        <v>84</v>
      </c>
      <c r="AY2947" s="156" t="s">
        <v>350</v>
      </c>
    </row>
    <row r="2948" spans="2:65" s="1" customFormat="1" ht="21.75" customHeight="1">
      <c r="B2948" s="32"/>
      <c r="C2948" s="187" t="s">
        <v>4189</v>
      </c>
      <c r="D2948" s="187" t="s">
        <v>1347</v>
      </c>
      <c r="E2948" s="188" t="s">
        <v>4190</v>
      </c>
      <c r="F2948" s="189" t="s">
        <v>4191</v>
      </c>
      <c r="G2948" s="190" t="s">
        <v>496</v>
      </c>
      <c r="H2948" s="191">
        <v>2</v>
      </c>
      <c r="I2948" s="192"/>
      <c r="J2948" s="193">
        <f>ROUND(I2948*H2948,2)</f>
        <v>0</v>
      </c>
      <c r="K2948" s="189" t="s">
        <v>1</v>
      </c>
      <c r="L2948" s="194"/>
      <c r="M2948" s="195" t="s">
        <v>1</v>
      </c>
      <c r="N2948" s="196" t="s">
        <v>41</v>
      </c>
      <c r="P2948" s="147">
        <f>O2948*H2948</f>
        <v>0</v>
      </c>
      <c r="Q2948" s="147">
        <v>3.2599999999999999E-3</v>
      </c>
      <c r="R2948" s="147">
        <f>Q2948*H2948</f>
        <v>6.5199999999999998E-3</v>
      </c>
      <c r="S2948" s="147">
        <v>0</v>
      </c>
      <c r="T2948" s="148">
        <f>S2948*H2948</f>
        <v>0</v>
      </c>
      <c r="AR2948" s="149" t="s">
        <v>695</v>
      </c>
      <c r="AT2948" s="149" t="s">
        <v>1347</v>
      </c>
      <c r="AU2948" s="149" t="s">
        <v>86</v>
      </c>
      <c r="AY2948" s="17" t="s">
        <v>350</v>
      </c>
      <c r="BE2948" s="150">
        <f>IF(N2948="základní",J2948,0)</f>
        <v>0</v>
      </c>
      <c r="BF2948" s="150">
        <f>IF(N2948="snížená",J2948,0)</f>
        <v>0</v>
      </c>
      <c r="BG2948" s="150">
        <f>IF(N2948="zákl. přenesená",J2948,0)</f>
        <v>0</v>
      </c>
      <c r="BH2948" s="150">
        <f>IF(N2948="sníž. přenesená",J2948,0)</f>
        <v>0</v>
      </c>
      <c r="BI2948" s="150">
        <f>IF(N2948="nulová",J2948,0)</f>
        <v>0</v>
      </c>
      <c r="BJ2948" s="17" t="s">
        <v>84</v>
      </c>
      <c r="BK2948" s="150">
        <f>ROUND(I2948*H2948,2)</f>
        <v>0</v>
      </c>
      <c r="BL2948" s="17" t="s">
        <v>530</v>
      </c>
      <c r="BM2948" s="149" t="s">
        <v>4192</v>
      </c>
    </row>
    <row r="2949" spans="2:65" s="1" customFormat="1" ht="10.199999999999999">
      <c r="B2949" s="32"/>
      <c r="D2949" s="151" t="s">
        <v>359</v>
      </c>
      <c r="F2949" s="152" t="s">
        <v>4159</v>
      </c>
      <c r="I2949" s="153"/>
      <c r="L2949" s="32"/>
      <c r="M2949" s="154"/>
      <c r="T2949" s="56"/>
      <c r="AT2949" s="17" t="s">
        <v>359</v>
      </c>
      <c r="AU2949" s="17" t="s">
        <v>86</v>
      </c>
    </row>
    <row r="2950" spans="2:65" s="12" customFormat="1" ht="10.199999999999999">
      <c r="B2950" s="155"/>
      <c r="D2950" s="151" t="s">
        <v>361</v>
      </c>
      <c r="E2950" s="156" t="s">
        <v>1</v>
      </c>
      <c r="F2950" s="157" t="s">
        <v>3733</v>
      </c>
      <c r="H2950" s="158">
        <v>2</v>
      </c>
      <c r="I2950" s="159"/>
      <c r="L2950" s="155"/>
      <c r="M2950" s="160"/>
      <c r="T2950" s="161"/>
      <c r="AT2950" s="156" t="s">
        <v>361</v>
      </c>
      <c r="AU2950" s="156" t="s">
        <v>86</v>
      </c>
      <c r="AV2950" s="12" t="s">
        <v>86</v>
      </c>
      <c r="AW2950" s="12" t="s">
        <v>32</v>
      </c>
      <c r="AX2950" s="12" t="s">
        <v>84</v>
      </c>
      <c r="AY2950" s="156" t="s">
        <v>350</v>
      </c>
    </row>
    <row r="2951" spans="2:65" s="1" customFormat="1" ht="21.75" customHeight="1">
      <c r="B2951" s="32"/>
      <c r="C2951" s="187" t="s">
        <v>4193</v>
      </c>
      <c r="D2951" s="187" t="s">
        <v>1347</v>
      </c>
      <c r="E2951" s="188" t="s">
        <v>4194</v>
      </c>
      <c r="F2951" s="189" t="s">
        <v>4195</v>
      </c>
      <c r="G2951" s="190" t="s">
        <v>496</v>
      </c>
      <c r="H2951" s="191">
        <v>1</v>
      </c>
      <c r="I2951" s="192"/>
      <c r="J2951" s="193">
        <f>ROUND(I2951*H2951,2)</f>
        <v>0</v>
      </c>
      <c r="K2951" s="189" t="s">
        <v>1</v>
      </c>
      <c r="L2951" s="194"/>
      <c r="M2951" s="195" t="s">
        <v>1</v>
      </c>
      <c r="N2951" s="196" t="s">
        <v>41</v>
      </c>
      <c r="P2951" s="147">
        <f>O2951*H2951</f>
        <v>0</v>
      </c>
      <c r="Q2951" s="147">
        <v>3.2599999999999999E-3</v>
      </c>
      <c r="R2951" s="147">
        <f>Q2951*H2951</f>
        <v>3.2599999999999999E-3</v>
      </c>
      <c r="S2951" s="147">
        <v>0</v>
      </c>
      <c r="T2951" s="148">
        <f>S2951*H2951</f>
        <v>0</v>
      </c>
      <c r="AR2951" s="149" t="s">
        <v>695</v>
      </c>
      <c r="AT2951" s="149" t="s">
        <v>1347</v>
      </c>
      <c r="AU2951" s="149" t="s">
        <v>86</v>
      </c>
      <c r="AY2951" s="17" t="s">
        <v>350</v>
      </c>
      <c r="BE2951" s="150">
        <f>IF(N2951="základní",J2951,0)</f>
        <v>0</v>
      </c>
      <c r="BF2951" s="150">
        <f>IF(N2951="snížená",J2951,0)</f>
        <v>0</v>
      </c>
      <c r="BG2951" s="150">
        <f>IF(N2951="zákl. přenesená",J2951,0)</f>
        <v>0</v>
      </c>
      <c r="BH2951" s="150">
        <f>IF(N2951="sníž. přenesená",J2951,0)</f>
        <v>0</v>
      </c>
      <c r="BI2951" s="150">
        <f>IF(N2951="nulová",J2951,0)</f>
        <v>0</v>
      </c>
      <c r="BJ2951" s="17" t="s">
        <v>84</v>
      </c>
      <c r="BK2951" s="150">
        <f>ROUND(I2951*H2951,2)</f>
        <v>0</v>
      </c>
      <c r="BL2951" s="17" t="s">
        <v>530</v>
      </c>
      <c r="BM2951" s="149" t="s">
        <v>4196</v>
      </c>
    </row>
    <row r="2952" spans="2:65" s="1" customFormat="1" ht="10.199999999999999">
      <c r="B2952" s="32"/>
      <c r="D2952" s="151" t="s">
        <v>359</v>
      </c>
      <c r="F2952" s="152" t="s">
        <v>4159</v>
      </c>
      <c r="I2952" s="153"/>
      <c r="L2952" s="32"/>
      <c r="M2952" s="154"/>
      <c r="T2952" s="56"/>
      <c r="AT2952" s="17" t="s">
        <v>359</v>
      </c>
      <c r="AU2952" s="17" t="s">
        <v>86</v>
      </c>
    </row>
    <row r="2953" spans="2:65" s="12" customFormat="1" ht="10.199999999999999">
      <c r="B2953" s="155"/>
      <c r="D2953" s="151" t="s">
        <v>361</v>
      </c>
      <c r="E2953" s="156" t="s">
        <v>1</v>
      </c>
      <c r="F2953" s="157" t="s">
        <v>3734</v>
      </c>
      <c r="H2953" s="158">
        <v>1</v>
      </c>
      <c r="I2953" s="159"/>
      <c r="L2953" s="155"/>
      <c r="M2953" s="160"/>
      <c r="T2953" s="161"/>
      <c r="AT2953" s="156" t="s">
        <v>361</v>
      </c>
      <c r="AU2953" s="156" t="s">
        <v>86</v>
      </c>
      <c r="AV2953" s="12" t="s">
        <v>86</v>
      </c>
      <c r="AW2953" s="12" t="s">
        <v>32</v>
      </c>
      <c r="AX2953" s="12" t="s">
        <v>84</v>
      </c>
      <c r="AY2953" s="156" t="s">
        <v>350</v>
      </c>
    </row>
    <row r="2954" spans="2:65" s="1" customFormat="1" ht="21.75" customHeight="1">
      <c r="B2954" s="32"/>
      <c r="C2954" s="187" t="s">
        <v>4197</v>
      </c>
      <c r="D2954" s="187" t="s">
        <v>1347</v>
      </c>
      <c r="E2954" s="188" t="s">
        <v>4198</v>
      </c>
      <c r="F2954" s="189" t="s">
        <v>4199</v>
      </c>
      <c r="G2954" s="190" t="s">
        <v>496</v>
      </c>
      <c r="H2954" s="191">
        <v>8</v>
      </c>
      <c r="I2954" s="192"/>
      <c r="J2954" s="193">
        <f>ROUND(I2954*H2954,2)</f>
        <v>0</v>
      </c>
      <c r="K2954" s="189" t="s">
        <v>1</v>
      </c>
      <c r="L2954" s="194"/>
      <c r="M2954" s="195" t="s">
        <v>1</v>
      </c>
      <c r="N2954" s="196" t="s">
        <v>41</v>
      </c>
      <c r="P2954" s="147">
        <f>O2954*H2954</f>
        <v>0</v>
      </c>
      <c r="Q2954" s="147">
        <v>3.2599999999999999E-3</v>
      </c>
      <c r="R2954" s="147">
        <f>Q2954*H2954</f>
        <v>2.6079999999999999E-2</v>
      </c>
      <c r="S2954" s="147">
        <v>0</v>
      </c>
      <c r="T2954" s="148">
        <f>S2954*H2954</f>
        <v>0</v>
      </c>
      <c r="AR2954" s="149" t="s">
        <v>695</v>
      </c>
      <c r="AT2954" s="149" t="s">
        <v>1347</v>
      </c>
      <c r="AU2954" s="149" t="s">
        <v>86</v>
      </c>
      <c r="AY2954" s="17" t="s">
        <v>350</v>
      </c>
      <c r="BE2954" s="150">
        <f>IF(N2954="základní",J2954,0)</f>
        <v>0</v>
      </c>
      <c r="BF2954" s="150">
        <f>IF(N2954="snížená",J2954,0)</f>
        <v>0</v>
      </c>
      <c r="BG2954" s="150">
        <f>IF(N2954="zákl. přenesená",J2954,0)</f>
        <v>0</v>
      </c>
      <c r="BH2954" s="150">
        <f>IF(N2954="sníž. přenesená",J2954,0)</f>
        <v>0</v>
      </c>
      <c r="BI2954" s="150">
        <f>IF(N2954="nulová",J2954,0)</f>
        <v>0</v>
      </c>
      <c r="BJ2954" s="17" t="s">
        <v>84</v>
      </c>
      <c r="BK2954" s="150">
        <f>ROUND(I2954*H2954,2)</f>
        <v>0</v>
      </c>
      <c r="BL2954" s="17" t="s">
        <v>530</v>
      </c>
      <c r="BM2954" s="149" t="s">
        <v>4200</v>
      </c>
    </row>
    <row r="2955" spans="2:65" s="1" customFormat="1" ht="10.199999999999999">
      <c r="B2955" s="32"/>
      <c r="D2955" s="151" t="s">
        <v>359</v>
      </c>
      <c r="F2955" s="152" t="s">
        <v>4159</v>
      </c>
      <c r="I2955" s="153"/>
      <c r="L2955" s="32"/>
      <c r="M2955" s="154"/>
      <c r="T2955" s="56"/>
      <c r="AT2955" s="17" t="s">
        <v>359</v>
      </c>
      <c r="AU2955" s="17" t="s">
        <v>86</v>
      </c>
    </row>
    <row r="2956" spans="2:65" s="12" customFormat="1" ht="10.199999999999999">
      <c r="B2956" s="155"/>
      <c r="D2956" s="151" t="s">
        <v>361</v>
      </c>
      <c r="E2956" s="156" t="s">
        <v>1</v>
      </c>
      <c r="F2956" s="157" t="s">
        <v>3735</v>
      </c>
      <c r="H2956" s="158">
        <v>8</v>
      </c>
      <c r="I2956" s="159"/>
      <c r="L2956" s="155"/>
      <c r="M2956" s="160"/>
      <c r="T2956" s="161"/>
      <c r="AT2956" s="156" t="s">
        <v>361</v>
      </c>
      <c r="AU2956" s="156" t="s">
        <v>86</v>
      </c>
      <c r="AV2956" s="12" t="s">
        <v>86</v>
      </c>
      <c r="AW2956" s="12" t="s">
        <v>32</v>
      </c>
      <c r="AX2956" s="12" t="s">
        <v>84</v>
      </c>
      <c r="AY2956" s="156" t="s">
        <v>350</v>
      </c>
    </row>
    <row r="2957" spans="2:65" s="1" customFormat="1" ht="21.75" customHeight="1">
      <c r="B2957" s="32"/>
      <c r="C2957" s="187" t="s">
        <v>4201</v>
      </c>
      <c r="D2957" s="187" t="s">
        <v>1347</v>
      </c>
      <c r="E2957" s="188" t="s">
        <v>4202</v>
      </c>
      <c r="F2957" s="189" t="s">
        <v>4203</v>
      </c>
      <c r="G2957" s="190" t="s">
        <v>496</v>
      </c>
      <c r="H2957" s="191">
        <v>1</v>
      </c>
      <c r="I2957" s="192"/>
      <c r="J2957" s="193">
        <f>ROUND(I2957*H2957,2)</f>
        <v>0</v>
      </c>
      <c r="K2957" s="189" t="s">
        <v>1</v>
      </c>
      <c r="L2957" s="194"/>
      <c r="M2957" s="195" t="s">
        <v>1</v>
      </c>
      <c r="N2957" s="196" t="s">
        <v>41</v>
      </c>
      <c r="P2957" s="147">
        <f>O2957*H2957</f>
        <v>0</v>
      </c>
      <c r="Q2957" s="147">
        <v>3.2599999999999999E-3</v>
      </c>
      <c r="R2957" s="147">
        <f>Q2957*H2957</f>
        <v>3.2599999999999999E-3</v>
      </c>
      <c r="S2957" s="147">
        <v>0</v>
      </c>
      <c r="T2957" s="148">
        <f>S2957*H2957</f>
        <v>0</v>
      </c>
      <c r="AR2957" s="149" t="s">
        <v>695</v>
      </c>
      <c r="AT2957" s="149" t="s">
        <v>1347</v>
      </c>
      <c r="AU2957" s="149" t="s">
        <v>86</v>
      </c>
      <c r="AY2957" s="17" t="s">
        <v>350</v>
      </c>
      <c r="BE2957" s="150">
        <f>IF(N2957="základní",J2957,0)</f>
        <v>0</v>
      </c>
      <c r="BF2957" s="150">
        <f>IF(N2957="snížená",J2957,0)</f>
        <v>0</v>
      </c>
      <c r="BG2957" s="150">
        <f>IF(N2957="zákl. přenesená",J2957,0)</f>
        <v>0</v>
      </c>
      <c r="BH2957" s="150">
        <f>IF(N2957="sníž. přenesená",J2957,0)</f>
        <v>0</v>
      </c>
      <c r="BI2957" s="150">
        <f>IF(N2957="nulová",J2957,0)</f>
        <v>0</v>
      </c>
      <c r="BJ2957" s="17" t="s">
        <v>84</v>
      </c>
      <c r="BK2957" s="150">
        <f>ROUND(I2957*H2957,2)</f>
        <v>0</v>
      </c>
      <c r="BL2957" s="17" t="s">
        <v>530</v>
      </c>
      <c r="BM2957" s="149" t="s">
        <v>4204</v>
      </c>
    </row>
    <row r="2958" spans="2:65" s="1" customFormat="1" ht="10.199999999999999">
      <c r="B2958" s="32"/>
      <c r="D2958" s="151" t="s">
        <v>359</v>
      </c>
      <c r="F2958" s="152" t="s">
        <v>4159</v>
      </c>
      <c r="I2958" s="153"/>
      <c r="L2958" s="32"/>
      <c r="M2958" s="154"/>
      <c r="T2958" s="56"/>
      <c r="AT2958" s="17" t="s">
        <v>359</v>
      </c>
      <c r="AU2958" s="17" t="s">
        <v>86</v>
      </c>
    </row>
    <row r="2959" spans="2:65" s="12" customFormat="1" ht="10.199999999999999">
      <c r="B2959" s="155"/>
      <c r="D2959" s="151" t="s">
        <v>361</v>
      </c>
      <c r="E2959" s="156" t="s">
        <v>1</v>
      </c>
      <c r="F2959" s="157" t="s">
        <v>3791</v>
      </c>
      <c r="H2959" s="158">
        <v>1</v>
      </c>
      <c r="I2959" s="159"/>
      <c r="L2959" s="155"/>
      <c r="M2959" s="160"/>
      <c r="T2959" s="161"/>
      <c r="AT2959" s="156" t="s">
        <v>361</v>
      </c>
      <c r="AU2959" s="156" t="s">
        <v>86</v>
      </c>
      <c r="AV2959" s="12" t="s">
        <v>86</v>
      </c>
      <c r="AW2959" s="12" t="s">
        <v>32</v>
      </c>
      <c r="AX2959" s="12" t="s">
        <v>84</v>
      </c>
      <c r="AY2959" s="156" t="s">
        <v>350</v>
      </c>
    </row>
    <row r="2960" spans="2:65" s="1" customFormat="1" ht="21.75" customHeight="1">
      <c r="B2960" s="32"/>
      <c r="C2960" s="187" t="s">
        <v>4205</v>
      </c>
      <c r="D2960" s="187" t="s">
        <v>1347</v>
      </c>
      <c r="E2960" s="188" t="s">
        <v>4206</v>
      </c>
      <c r="F2960" s="189" t="s">
        <v>4207</v>
      </c>
      <c r="G2960" s="190" t="s">
        <v>496</v>
      </c>
      <c r="H2960" s="191">
        <v>2</v>
      </c>
      <c r="I2960" s="192"/>
      <c r="J2960" s="193">
        <f>ROUND(I2960*H2960,2)</f>
        <v>0</v>
      </c>
      <c r="K2960" s="189" t="s">
        <v>1</v>
      </c>
      <c r="L2960" s="194"/>
      <c r="M2960" s="195" t="s">
        <v>1</v>
      </c>
      <c r="N2960" s="196" t="s">
        <v>41</v>
      </c>
      <c r="P2960" s="147">
        <f>O2960*H2960</f>
        <v>0</v>
      </c>
      <c r="Q2960" s="147">
        <v>3.2599999999999999E-3</v>
      </c>
      <c r="R2960" s="147">
        <f>Q2960*H2960</f>
        <v>6.5199999999999998E-3</v>
      </c>
      <c r="S2960" s="147">
        <v>0</v>
      </c>
      <c r="T2960" s="148">
        <f>S2960*H2960</f>
        <v>0</v>
      </c>
      <c r="AR2960" s="149" t="s">
        <v>695</v>
      </c>
      <c r="AT2960" s="149" t="s">
        <v>1347</v>
      </c>
      <c r="AU2960" s="149" t="s">
        <v>86</v>
      </c>
      <c r="AY2960" s="17" t="s">
        <v>350</v>
      </c>
      <c r="BE2960" s="150">
        <f>IF(N2960="základní",J2960,0)</f>
        <v>0</v>
      </c>
      <c r="BF2960" s="150">
        <f>IF(N2960="snížená",J2960,0)</f>
        <v>0</v>
      </c>
      <c r="BG2960" s="150">
        <f>IF(N2960="zákl. přenesená",J2960,0)</f>
        <v>0</v>
      </c>
      <c r="BH2960" s="150">
        <f>IF(N2960="sníž. přenesená",J2960,0)</f>
        <v>0</v>
      </c>
      <c r="BI2960" s="150">
        <f>IF(N2960="nulová",J2960,0)</f>
        <v>0</v>
      </c>
      <c r="BJ2960" s="17" t="s">
        <v>84</v>
      </c>
      <c r="BK2960" s="150">
        <f>ROUND(I2960*H2960,2)</f>
        <v>0</v>
      </c>
      <c r="BL2960" s="17" t="s">
        <v>530</v>
      </c>
      <c r="BM2960" s="149" t="s">
        <v>4208</v>
      </c>
    </row>
    <row r="2961" spans="2:65" s="1" customFormat="1" ht="10.199999999999999">
      <c r="B2961" s="32"/>
      <c r="D2961" s="151" t="s">
        <v>359</v>
      </c>
      <c r="F2961" s="152" t="s">
        <v>4159</v>
      </c>
      <c r="I2961" s="153"/>
      <c r="L2961" s="32"/>
      <c r="M2961" s="154"/>
      <c r="T2961" s="56"/>
      <c r="AT2961" s="17" t="s">
        <v>359</v>
      </c>
      <c r="AU2961" s="17" t="s">
        <v>86</v>
      </c>
    </row>
    <row r="2962" spans="2:65" s="12" customFormat="1" ht="10.199999999999999">
      <c r="B2962" s="155"/>
      <c r="D2962" s="151" t="s">
        <v>361</v>
      </c>
      <c r="E2962" s="156" t="s">
        <v>1</v>
      </c>
      <c r="F2962" s="157" t="s">
        <v>3736</v>
      </c>
      <c r="H2962" s="158">
        <v>2</v>
      </c>
      <c r="I2962" s="159"/>
      <c r="L2962" s="155"/>
      <c r="M2962" s="160"/>
      <c r="T2962" s="161"/>
      <c r="AT2962" s="156" t="s">
        <v>361</v>
      </c>
      <c r="AU2962" s="156" t="s">
        <v>86</v>
      </c>
      <c r="AV2962" s="12" t="s">
        <v>86</v>
      </c>
      <c r="AW2962" s="12" t="s">
        <v>32</v>
      </c>
      <c r="AX2962" s="12" t="s">
        <v>84</v>
      </c>
      <c r="AY2962" s="156" t="s">
        <v>350</v>
      </c>
    </row>
    <row r="2963" spans="2:65" s="1" customFormat="1" ht="21.75" customHeight="1">
      <c r="B2963" s="32"/>
      <c r="C2963" s="187" t="s">
        <v>4209</v>
      </c>
      <c r="D2963" s="187" t="s">
        <v>1347</v>
      </c>
      <c r="E2963" s="188" t="s">
        <v>4210</v>
      </c>
      <c r="F2963" s="189" t="s">
        <v>4211</v>
      </c>
      <c r="G2963" s="190" t="s">
        <v>496</v>
      </c>
      <c r="H2963" s="191">
        <v>1</v>
      </c>
      <c r="I2963" s="192"/>
      <c r="J2963" s="193">
        <f>ROUND(I2963*H2963,2)</f>
        <v>0</v>
      </c>
      <c r="K2963" s="189" t="s">
        <v>1</v>
      </c>
      <c r="L2963" s="194"/>
      <c r="M2963" s="195" t="s">
        <v>1</v>
      </c>
      <c r="N2963" s="196" t="s">
        <v>41</v>
      </c>
      <c r="P2963" s="147">
        <f>O2963*H2963</f>
        <v>0</v>
      </c>
      <c r="Q2963" s="147">
        <v>3.2599999999999999E-3</v>
      </c>
      <c r="R2963" s="147">
        <f>Q2963*H2963</f>
        <v>3.2599999999999999E-3</v>
      </c>
      <c r="S2963" s="147">
        <v>0</v>
      </c>
      <c r="T2963" s="148">
        <f>S2963*H2963</f>
        <v>0</v>
      </c>
      <c r="AR2963" s="149" t="s">
        <v>695</v>
      </c>
      <c r="AT2963" s="149" t="s">
        <v>1347</v>
      </c>
      <c r="AU2963" s="149" t="s">
        <v>86</v>
      </c>
      <c r="AY2963" s="17" t="s">
        <v>350</v>
      </c>
      <c r="BE2963" s="150">
        <f>IF(N2963="základní",J2963,0)</f>
        <v>0</v>
      </c>
      <c r="BF2963" s="150">
        <f>IF(N2963="snížená",J2963,0)</f>
        <v>0</v>
      </c>
      <c r="BG2963" s="150">
        <f>IF(N2963="zákl. přenesená",J2963,0)</f>
        <v>0</v>
      </c>
      <c r="BH2963" s="150">
        <f>IF(N2963="sníž. přenesená",J2963,0)</f>
        <v>0</v>
      </c>
      <c r="BI2963" s="150">
        <f>IF(N2963="nulová",J2963,0)</f>
        <v>0</v>
      </c>
      <c r="BJ2963" s="17" t="s">
        <v>84</v>
      </c>
      <c r="BK2963" s="150">
        <f>ROUND(I2963*H2963,2)</f>
        <v>0</v>
      </c>
      <c r="BL2963" s="17" t="s">
        <v>530</v>
      </c>
      <c r="BM2963" s="149" t="s">
        <v>4212</v>
      </c>
    </row>
    <row r="2964" spans="2:65" s="1" customFormat="1" ht="10.199999999999999">
      <c r="B2964" s="32"/>
      <c r="D2964" s="151" t="s">
        <v>359</v>
      </c>
      <c r="F2964" s="152" t="s">
        <v>4159</v>
      </c>
      <c r="I2964" s="153"/>
      <c r="L2964" s="32"/>
      <c r="M2964" s="154"/>
      <c r="T2964" s="56"/>
      <c r="AT2964" s="17" t="s">
        <v>359</v>
      </c>
      <c r="AU2964" s="17" t="s">
        <v>86</v>
      </c>
    </row>
    <row r="2965" spans="2:65" s="12" customFormat="1" ht="10.199999999999999">
      <c r="B2965" s="155"/>
      <c r="D2965" s="151" t="s">
        <v>361</v>
      </c>
      <c r="E2965" s="156" t="s">
        <v>1</v>
      </c>
      <c r="F2965" s="157" t="s">
        <v>3802</v>
      </c>
      <c r="H2965" s="158">
        <v>1</v>
      </c>
      <c r="I2965" s="159"/>
      <c r="L2965" s="155"/>
      <c r="M2965" s="160"/>
      <c r="T2965" s="161"/>
      <c r="AT2965" s="156" t="s">
        <v>361</v>
      </c>
      <c r="AU2965" s="156" t="s">
        <v>86</v>
      </c>
      <c r="AV2965" s="12" t="s">
        <v>86</v>
      </c>
      <c r="AW2965" s="12" t="s">
        <v>32</v>
      </c>
      <c r="AX2965" s="12" t="s">
        <v>84</v>
      </c>
      <c r="AY2965" s="156" t="s">
        <v>350</v>
      </c>
    </row>
    <row r="2966" spans="2:65" s="1" customFormat="1" ht="21.75" customHeight="1">
      <c r="B2966" s="32"/>
      <c r="C2966" s="187" t="s">
        <v>4213</v>
      </c>
      <c r="D2966" s="187" t="s">
        <v>1347</v>
      </c>
      <c r="E2966" s="188" t="s">
        <v>4214</v>
      </c>
      <c r="F2966" s="189" t="s">
        <v>4215</v>
      </c>
      <c r="G2966" s="190" t="s">
        <v>496</v>
      </c>
      <c r="H2966" s="191">
        <v>3</v>
      </c>
      <c r="I2966" s="192"/>
      <c r="J2966" s="193">
        <f>ROUND(I2966*H2966,2)</f>
        <v>0</v>
      </c>
      <c r="K2966" s="189" t="s">
        <v>1</v>
      </c>
      <c r="L2966" s="194"/>
      <c r="M2966" s="195" t="s">
        <v>1</v>
      </c>
      <c r="N2966" s="196" t="s">
        <v>41</v>
      </c>
      <c r="P2966" s="147">
        <f>O2966*H2966</f>
        <v>0</v>
      </c>
      <c r="Q2966" s="147">
        <v>3.2599999999999999E-3</v>
      </c>
      <c r="R2966" s="147">
        <f>Q2966*H2966</f>
        <v>9.7800000000000005E-3</v>
      </c>
      <c r="S2966" s="147">
        <v>0</v>
      </c>
      <c r="T2966" s="148">
        <f>S2966*H2966</f>
        <v>0</v>
      </c>
      <c r="AR2966" s="149" t="s">
        <v>695</v>
      </c>
      <c r="AT2966" s="149" t="s">
        <v>1347</v>
      </c>
      <c r="AU2966" s="149" t="s">
        <v>86</v>
      </c>
      <c r="AY2966" s="17" t="s">
        <v>350</v>
      </c>
      <c r="BE2966" s="150">
        <f>IF(N2966="základní",J2966,0)</f>
        <v>0</v>
      </c>
      <c r="BF2966" s="150">
        <f>IF(N2966="snížená",J2966,0)</f>
        <v>0</v>
      </c>
      <c r="BG2966" s="150">
        <f>IF(N2966="zákl. přenesená",J2966,0)</f>
        <v>0</v>
      </c>
      <c r="BH2966" s="150">
        <f>IF(N2966="sníž. přenesená",J2966,0)</f>
        <v>0</v>
      </c>
      <c r="BI2966" s="150">
        <f>IF(N2966="nulová",J2966,0)</f>
        <v>0</v>
      </c>
      <c r="BJ2966" s="17" t="s">
        <v>84</v>
      </c>
      <c r="BK2966" s="150">
        <f>ROUND(I2966*H2966,2)</f>
        <v>0</v>
      </c>
      <c r="BL2966" s="17" t="s">
        <v>530</v>
      </c>
      <c r="BM2966" s="149" t="s">
        <v>4216</v>
      </c>
    </row>
    <row r="2967" spans="2:65" s="1" customFormat="1" ht="10.199999999999999">
      <c r="B2967" s="32"/>
      <c r="D2967" s="151" t="s">
        <v>359</v>
      </c>
      <c r="F2967" s="152" t="s">
        <v>4159</v>
      </c>
      <c r="I2967" s="153"/>
      <c r="L2967" s="32"/>
      <c r="M2967" s="154"/>
      <c r="T2967" s="56"/>
      <c r="AT2967" s="17" t="s">
        <v>359</v>
      </c>
      <c r="AU2967" s="17" t="s">
        <v>86</v>
      </c>
    </row>
    <row r="2968" spans="2:65" s="12" customFormat="1" ht="10.199999999999999">
      <c r="B2968" s="155"/>
      <c r="D2968" s="151" t="s">
        <v>361</v>
      </c>
      <c r="E2968" s="156" t="s">
        <v>1</v>
      </c>
      <c r="F2968" s="157" t="s">
        <v>3737</v>
      </c>
      <c r="H2968" s="158">
        <v>3</v>
      </c>
      <c r="I2968" s="159"/>
      <c r="L2968" s="155"/>
      <c r="M2968" s="160"/>
      <c r="T2968" s="161"/>
      <c r="AT2968" s="156" t="s">
        <v>361</v>
      </c>
      <c r="AU2968" s="156" t="s">
        <v>86</v>
      </c>
      <c r="AV2968" s="12" t="s">
        <v>86</v>
      </c>
      <c r="AW2968" s="12" t="s">
        <v>32</v>
      </c>
      <c r="AX2968" s="12" t="s">
        <v>84</v>
      </c>
      <c r="AY2968" s="156" t="s">
        <v>350</v>
      </c>
    </row>
    <row r="2969" spans="2:65" s="1" customFormat="1" ht="21.75" customHeight="1">
      <c r="B2969" s="32"/>
      <c r="C2969" s="187" t="s">
        <v>4217</v>
      </c>
      <c r="D2969" s="187" t="s">
        <v>1347</v>
      </c>
      <c r="E2969" s="188" t="s">
        <v>4218</v>
      </c>
      <c r="F2969" s="189" t="s">
        <v>4219</v>
      </c>
      <c r="G2969" s="190" t="s">
        <v>496</v>
      </c>
      <c r="H2969" s="191">
        <v>1</v>
      </c>
      <c r="I2969" s="192"/>
      <c r="J2969" s="193">
        <f>ROUND(I2969*H2969,2)</f>
        <v>0</v>
      </c>
      <c r="K2969" s="189" t="s">
        <v>1</v>
      </c>
      <c r="L2969" s="194"/>
      <c r="M2969" s="195" t="s">
        <v>1</v>
      </c>
      <c r="N2969" s="196" t="s">
        <v>41</v>
      </c>
      <c r="P2969" s="147">
        <f>O2969*H2969</f>
        <v>0</v>
      </c>
      <c r="Q2969" s="147">
        <v>3.2599999999999999E-3</v>
      </c>
      <c r="R2969" s="147">
        <f>Q2969*H2969</f>
        <v>3.2599999999999999E-3</v>
      </c>
      <c r="S2969" s="147">
        <v>0</v>
      </c>
      <c r="T2969" s="148">
        <f>S2969*H2969</f>
        <v>0</v>
      </c>
      <c r="AR2969" s="149" t="s">
        <v>695</v>
      </c>
      <c r="AT2969" s="149" t="s">
        <v>1347</v>
      </c>
      <c r="AU2969" s="149" t="s">
        <v>86</v>
      </c>
      <c r="AY2969" s="17" t="s">
        <v>350</v>
      </c>
      <c r="BE2969" s="150">
        <f>IF(N2969="základní",J2969,0)</f>
        <v>0</v>
      </c>
      <c r="BF2969" s="150">
        <f>IF(N2969="snížená",J2969,0)</f>
        <v>0</v>
      </c>
      <c r="BG2969" s="150">
        <f>IF(N2969="zákl. přenesená",J2969,0)</f>
        <v>0</v>
      </c>
      <c r="BH2969" s="150">
        <f>IF(N2969="sníž. přenesená",J2969,0)</f>
        <v>0</v>
      </c>
      <c r="BI2969" s="150">
        <f>IF(N2969="nulová",J2969,0)</f>
        <v>0</v>
      </c>
      <c r="BJ2969" s="17" t="s">
        <v>84</v>
      </c>
      <c r="BK2969" s="150">
        <f>ROUND(I2969*H2969,2)</f>
        <v>0</v>
      </c>
      <c r="BL2969" s="17" t="s">
        <v>530</v>
      </c>
      <c r="BM2969" s="149" t="s">
        <v>4220</v>
      </c>
    </row>
    <row r="2970" spans="2:65" s="1" customFormat="1" ht="10.199999999999999">
      <c r="B2970" s="32"/>
      <c r="D2970" s="151" t="s">
        <v>359</v>
      </c>
      <c r="F2970" s="152" t="s">
        <v>4159</v>
      </c>
      <c r="I2970" s="153"/>
      <c r="L2970" s="32"/>
      <c r="M2970" s="154"/>
      <c r="T2970" s="56"/>
      <c r="AT2970" s="17" t="s">
        <v>359</v>
      </c>
      <c r="AU2970" s="17" t="s">
        <v>86</v>
      </c>
    </row>
    <row r="2971" spans="2:65" s="12" customFormat="1" ht="10.199999999999999">
      <c r="B2971" s="155"/>
      <c r="D2971" s="151" t="s">
        <v>361</v>
      </c>
      <c r="E2971" s="156" t="s">
        <v>1</v>
      </c>
      <c r="F2971" s="157" t="s">
        <v>3738</v>
      </c>
      <c r="H2971" s="158">
        <v>1</v>
      </c>
      <c r="I2971" s="159"/>
      <c r="L2971" s="155"/>
      <c r="M2971" s="160"/>
      <c r="T2971" s="161"/>
      <c r="AT2971" s="156" t="s">
        <v>361</v>
      </c>
      <c r="AU2971" s="156" t="s">
        <v>86</v>
      </c>
      <c r="AV2971" s="12" t="s">
        <v>86</v>
      </c>
      <c r="AW2971" s="12" t="s">
        <v>32</v>
      </c>
      <c r="AX2971" s="12" t="s">
        <v>84</v>
      </c>
      <c r="AY2971" s="156" t="s">
        <v>350</v>
      </c>
    </row>
    <row r="2972" spans="2:65" s="1" customFormat="1" ht="21.75" customHeight="1">
      <c r="B2972" s="32"/>
      <c r="C2972" s="187" t="s">
        <v>4221</v>
      </c>
      <c r="D2972" s="187" t="s">
        <v>1347</v>
      </c>
      <c r="E2972" s="188" t="s">
        <v>4222</v>
      </c>
      <c r="F2972" s="189" t="s">
        <v>4223</v>
      </c>
      <c r="G2972" s="190" t="s">
        <v>496</v>
      </c>
      <c r="H2972" s="191">
        <v>1</v>
      </c>
      <c r="I2972" s="192"/>
      <c r="J2972" s="193">
        <f>ROUND(I2972*H2972,2)</f>
        <v>0</v>
      </c>
      <c r="K2972" s="189" t="s">
        <v>1</v>
      </c>
      <c r="L2972" s="194"/>
      <c r="M2972" s="195" t="s">
        <v>1</v>
      </c>
      <c r="N2972" s="196" t="s">
        <v>41</v>
      </c>
      <c r="P2972" s="147">
        <f>O2972*H2972</f>
        <v>0</v>
      </c>
      <c r="Q2972" s="147">
        <v>3.2599999999999999E-3</v>
      </c>
      <c r="R2972" s="147">
        <f>Q2972*H2972</f>
        <v>3.2599999999999999E-3</v>
      </c>
      <c r="S2972" s="147">
        <v>0</v>
      </c>
      <c r="T2972" s="148">
        <f>S2972*H2972</f>
        <v>0</v>
      </c>
      <c r="AR2972" s="149" t="s">
        <v>695</v>
      </c>
      <c r="AT2972" s="149" t="s">
        <v>1347</v>
      </c>
      <c r="AU2972" s="149" t="s">
        <v>86</v>
      </c>
      <c r="AY2972" s="17" t="s">
        <v>350</v>
      </c>
      <c r="BE2972" s="150">
        <f>IF(N2972="základní",J2972,0)</f>
        <v>0</v>
      </c>
      <c r="BF2972" s="150">
        <f>IF(N2972="snížená",J2972,0)</f>
        <v>0</v>
      </c>
      <c r="BG2972" s="150">
        <f>IF(N2972="zákl. přenesená",J2972,0)</f>
        <v>0</v>
      </c>
      <c r="BH2972" s="150">
        <f>IF(N2972="sníž. přenesená",J2972,0)</f>
        <v>0</v>
      </c>
      <c r="BI2972" s="150">
        <f>IF(N2972="nulová",J2972,0)</f>
        <v>0</v>
      </c>
      <c r="BJ2972" s="17" t="s">
        <v>84</v>
      </c>
      <c r="BK2972" s="150">
        <f>ROUND(I2972*H2972,2)</f>
        <v>0</v>
      </c>
      <c r="BL2972" s="17" t="s">
        <v>530</v>
      </c>
      <c r="BM2972" s="149" t="s">
        <v>4224</v>
      </c>
    </row>
    <row r="2973" spans="2:65" s="1" customFormat="1" ht="10.199999999999999">
      <c r="B2973" s="32"/>
      <c r="D2973" s="151" t="s">
        <v>359</v>
      </c>
      <c r="F2973" s="152" t="s">
        <v>4159</v>
      </c>
      <c r="I2973" s="153"/>
      <c r="L2973" s="32"/>
      <c r="M2973" s="154"/>
      <c r="T2973" s="56"/>
      <c r="AT2973" s="17" t="s">
        <v>359</v>
      </c>
      <c r="AU2973" s="17" t="s">
        <v>86</v>
      </c>
    </row>
    <row r="2974" spans="2:65" s="12" customFormat="1" ht="10.199999999999999">
      <c r="B2974" s="155"/>
      <c r="D2974" s="151" t="s">
        <v>361</v>
      </c>
      <c r="E2974" s="156" t="s">
        <v>1</v>
      </c>
      <c r="F2974" s="157" t="s">
        <v>3706</v>
      </c>
      <c r="H2974" s="158">
        <v>1</v>
      </c>
      <c r="I2974" s="159"/>
      <c r="L2974" s="155"/>
      <c r="M2974" s="160"/>
      <c r="T2974" s="161"/>
      <c r="AT2974" s="156" t="s">
        <v>361</v>
      </c>
      <c r="AU2974" s="156" t="s">
        <v>86</v>
      </c>
      <c r="AV2974" s="12" t="s">
        <v>86</v>
      </c>
      <c r="AW2974" s="12" t="s">
        <v>32</v>
      </c>
      <c r="AX2974" s="12" t="s">
        <v>84</v>
      </c>
      <c r="AY2974" s="156" t="s">
        <v>350</v>
      </c>
    </row>
    <row r="2975" spans="2:65" s="1" customFormat="1" ht="21.75" customHeight="1">
      <c r="B2975" s="32"/>
      <c r="C2975" s="187" t="s">
        <v>4225</v>
      </c>
      <c r="D2975" s="187" t="s">
        <v>1347</v>
      </c>
      <c r="E2975" s="188" t="s">
        <v>4226</v>
      </c>
      <c r="F2975" s="189" t="s">
        <v>4227</v>
      </c>
      <c r="G2975" s="190" t="s">
        <v>496</v>
      </c>
      <c r="H2975" s="191">
        <v>1</v>
      </c>
      <c r="I2975" s="192"/>
      <c r="J2975" s="193">
        <f>ROUND(I2975*H2975,2)</f>
        <v>0</v>
      </c>
      <c r="K2975" s="189" t="s">
        <v>1</v>
      </c>
      <c r="L2975" s="194"/>
      <c r="M2975" s="195" t="s">
        <v>1</v>
      </c>
      <c r="N2975" s="196" t="s">
        <v>41</v>
      </c>
      <c r="P2975" s="147">
        <f>O2975*H2975</f>
        <v>0</v>
      </c>
      <c r="Q2975" s="147">
        <v>3.2599999999999999E-3</v>
      </c>
      <c r="R2975" s="147">
        <f>Q2975*H2975</f>
        <v>3.2599999999999999E-3</v>
      </c>
      <c r="S2975" s="147">
        <v>0</v>
      </c>
      <c r="T2975" s="148">
        <f>S2975*H2975</f>
        <v>0</v>
      </c>
      <c r="AR2975" s="149" t="s">
        <v>695</v>
      </c>
      <c r="AT2975" s="149" t="s">
        <v>1347</v>
      </c>
      <c r="AU2975" s="149" t="s">
        <v>86</v>
      </c>
      <c r="AY2975" s="17" t="s">
        <v>350</v>
      </c>
      <c r="BE2975" s="150">
        <f>IF(N2975="základní",J2975,0)</f>
        <v>0</v>
      </c>
      <c r="BF2975" s="150">
        <f>IF(N2975="snížená",J2975,0)</f>
        <v>0</v>
      </c>
      <c r="BG2975" s="150">
        <f>IF(N2975="zákl. přenesená",J2975,0)</f>
        <v>0</v>
      </c>
      <c r="BH2975" s="150">
        <f>IF(N2975="sníž. přenesená",J2975,0)</f>
        <v>0</v>
      </c>
      <c r="BI2975" s="150">
        <f>IF(N2975="nulová",J2975,0)</f>
        <v>0</v>
      </c>
      <c r="BJ2975" s="17" t="s">
        <v>84</v>
      </c>
      <c r="BK2975" s="150">
        <f>ROUND(I2975*H2975,2)</f>
        <v>0</v>
      </c>
      <c r="BL2975" s="17" t="s">
        <v>530</v>
      </c>
      <c r="BM2975" s="149" t="s">
        <v>4228</v>
      </c>
    </row>
    <row r="2976" spans="2:65" s="1" customFormat="1" ht="10.199999999999999">
      <c r="B2976" s="32"/>
      <c r="D2976" s="151" t="s">
        <v>359</v>
      </c>
      <c r="F2976" s="152" t="s">
        <v>4159</v>
      </c>
      <c r="I2976" s="153"/>
      <c r="L2976" s="32"/>
      <c r="M2976" s="154"/>
      <c r="T2976" s="56"/>
      <c r="AT2976" s="17" t="s">
        <v>359</v>
      </c>
      <c r="AU2976" s="17" t="s">
        <v>86</v>
      </c>
    </row>
    <row r="2977" spans="2:65" s="12" customFormat="1" ht="10.199999999999999">
      <c r="B2977" s="155"/>
      <c r="D2977" s="151" t="s">
        <v>361</v>
      </c>
      <c r="E2977" s="156" t="s">
        <v>1</v>
      </c>
      <c r="F2977" s="157" t="s">
        <v>3739</v>
      </c>
      <c r="H2977" s="158">
        <v>1</v>
      </c>
      <c r="I2977" s="159"/>
      <c r="L2977" s="155"/>
      <c r="M2977" s="160"/>
      <c r="T2977" s="161"/>
      <c r="AT2977" s="156" t="s">
        <v>361</v>
      </c>
      <c r="AU2977" s="156" t="s">
        <v>86</v>
      </c>
      <c r="AV2977" s="12" t="s">
        <v>86</v>
      </c>
      <c r="AW2977" s="12" t="s">
        <v>32</v>
      </c>
      <c r="AX2977" s="12" t="s">
        <v>84</v>
      </c>
      <c r="AY2977" s="156" t="s">
        <v>350</v>
      </c>
    </row>
    <row r="2978" spans="2:65" s="1" customFormat="1" ht="21.75" customHeight="1">
      <c r="B2978" s="32"/>
      <c r="C2978" s="187" t="s">
        <v>4229</v>
      </c>
      <c r="D2978" s="187" t="s">
        <v>1347</v>
      </c>
      <c r="E2978" s="188" t="s">
        <v>4230</v>
      </c>
      <c r="F2978" s="189" t="s">
        <v>4231</v>
      </c>
      <c r="G2978" s="190" t="s">
        <v>496</v>
      </c>
      <c r="H2978" s="191">
        <v>1</v>
      </c>
      <c r="I2978" s="192"/>
      <c r="J2978" s="193">
        <f>ROUND(I2978*H2978,2)</f>
        <v>0</v>
      </c>
      <c r="K2978" s="189" t="s">
        <v>1</v>
      </c>
      <c r="L2978" s="194"/>
      <c r="M2978" s="195" t="s">
        <v>1</v>
      </c>
      <c r="N2978" s="196" t="s">
        <v>41</v>
      </c>
      <c r="P2978" s="147">
        <f>O2978*H2978</f>
        <v>0</v>
      </c>
      <c r="Q2978" s="147">
        <v>3.2599999999999999E-3</v>
      </c>
      <c r="R2978" s="147">
        <f>Q2978*H2978</f>
        <v>3.2599999999999999E-3</v>
      </c>
      <c r="S2978" s="147">
        <v>0</v>
      </c>
      <c r="T2978" s="148">
        <f>S2978*H2978</f>
        <v>0</v>
      </c>
      <c r="AR2978" s="149" t="s">
        <v>695</v>
      </c>
      <c r="AT2978" s="149" t="s">
        <v>1347</v>
      </c>
      <c r="AU2978" s="149" t="s">
        <v>86</v>
      </c>
      <c r="AY2978" s="17" t="s">
        <v>350</v>
      </c>
      <c r="BE2978" s="150">
        <f>IF(N2978="základní",J2978,0)</f>
        <v>0</v>
      </c>
      <c r="BF2978" s="150">
        <f>IF(N2978="snížená",J2978,0)</f>
        <v>0</v>
      </c>
      <c r="BG2978" s="150">
        <f>IF(N2978="zákl. přenesená",J2978,0)</f>
        <v>0</v>
      </c>
      <c r="BH2978" s="150">
        <f>IF(N2978="sníž. přenesená",J2978,0)</f>
        <v>0</v>
      </c>
      <c r="BI2978" s="150">
        <f>IF(N2978="nulová",J2978,0)</f>
        <v>0</v>
      </c>
      <c r="BJ2978" s="17" t="s">
        <v>84</v>
      </c>
      <c r="BK2978" s="150">
        <f>ROUND(I2978*H2978,2)</f>
        <v>0</v>
      </c>
      <c r="BL2978" s="17" t="s">
        <v>530</v>
      </c>
      <c r="BM2978" s="149" t="s">
        <v>4232</v>
      </c>
    </row>
    <row r="2979" spans="2:65" s="1" customFormat="1" ht="10.199999999999999">
      <c r="B2979" s="32"/>
      <c r="D2979" s="151" t="s">
        <v>359</v>
      </c>
      <c r="F2979" s="152" t="s">
        <v>4159</v>
      </c>
      <c r="I2979" s="153"/>
      <c r="L2979" s="32"/>
      <c r="M2979" s="154"/>
      <c r="T2979" s="56"/>
      <c r="AT2979" s="17" t="s">
        <v>359</v>
      </c>
      <c r="AU2979" s="17" t="s">
        <v>86</v>
      </c>
    </row>
    <row r="2980" spans="2:65" s="12" customFormat="1" ht="10.199999999999999">
      <c r="B2980" s="155"/>
      <c r="D2980" s="151" t="s">
        <v>361</v>
      </c>
      <c r="E2980" s="156" t="s">
        <v>1</v>
      </c>
      <c r="F2980" s="157" t="s">
        <v>3740</v>
      </c>
      <c r="H2980" s="158">
        <v>1</v>
      </c>
      <c r="I2980" s="159"/>
      <c r="L2980" s="155"/>
      <c r="M2980" s="160"/>
      <c r="T2980" s="161"/>
      <c r="AT2980" s="156" t="s">
        <v>361</v>
      </c>
      <c r="AU2980" s="156" t="s">
        <v>86</v>
      </c>
      <c r="AV2980" s="12" t="s">
        <v>86</v>
      </c>
      <c r="AW2980" s="12" t="s">
        <v>32</v>
      </c>
      <c r="AX2980" s="12" t="s">
        <v>84</v>
      </c>
      <c r="AY2980" s="156" t="s">
        <v>350</v>
      </c>
    </row>
    <row r="2981" spans="2:65" s="1" customFormat="1" ht="21.75" customHeight="1">
      <c r="B2981" s="32"/>
      <c r="C2981" s="187" t="s">
        <v>4233</v>
      </c>
      <c r="D2981" s="187" t="s">
        <v>1347</v>
      </c>
      <c r="E2981" s="188" t="s">
        <v>4234</v>
      </c>
      <c r="F2981" s="189" t="s">
        <v>4235</v>
      </c>
      <c r="G2981" s="190" t="s">
        <v>496</v>
      </c>
      <c r="H2981" s="191">
        <v>1</v>
      </c>
      <c r="I2981" s="192"/>
      <c r="J2981" s="193">
        <f>ROUND(I2981*H2981,2)</f>
        <v>0</v>
      </c>
      <c r="K2981" s="189" t="s">
        <v>1</v>
      </c>
      <c r="L2981" s="194"/>
      <c r="M2981" s="195" t="s">
        <v>1</v>
      </c>
      <c r="N2981" s="196" t="s">
        <v>41</v>
      </c>
      <c r="P2981" s="147">
        <f>O2981*H2981</f>
        <v>0</v>
      </c>
      <c r="Q2981" s="147">
        <v>3.2599999999999999E-3</v>
      </c>
      <c r="R2981" s="147">
        <f>Q2981*H2981</f>
        <v>3.2599999999999999E-3</v>
      </c>
      <c r="S2981" s="147">
        <v>0</v>
      </c>
      <c r="T2981" s="148">
        <f>S2981*H2981</f>
        <v>0</v>
      </c>
      <c r="AR2981" s="149" t="s">
        <v>695</v>
      </c>
      <c r="AT2981" s="149" t="s">
        <v>1347</v>
      </c>
      <c r="AU2981" s="149" t="s">
        <v>86</v>
      </c>
      <c r="AY2981" s="17" t="s">
        <v>350</v>
      </c>
      <c r="BE2981" s="150">
        <f>IF(N2981="základní",J2981,0)</f>
        <v>0</v>
      </c>
      <c r="BF2981" s="150">
        <f>IF(N2981="snížená",J2981,0)</f>
        <v>0</v>
      </c>
      <c r="BG2981" s="150">
        <f>IF(N2981="zákl. přenesená",J2981,0)</f>
        <v>0</v>
      </c>
      <c r="BH2981" s="150">
        <f>IF(N2981="sníž. přenesená",J2981,0)</f>
        <v>0</v>
      </c>
      <c r="BI2981" s="150">
        <f>IF(N2981="nulová",J2981,0)</f>
        <v>0</v>
      </c>
      <c r="BJ2981" s="17" t="s">
        <v>84</v>
      </c>
      <c r="BK2981" s="150">
        <f>ROUND(I2981*H2981,2)</f>
        <v>0</v>
      </c>
      <c r="BL2981" s="17" t="s">
        <v>530</v>
      </c>
      <c r="BM2981" s="149" t="s">
        <v>4236</v>
      </c>
    </row>
    <row r="2982" spans="2:65" s="1" customFormat="1" ht="10.199999999999999">
      <c r="B2982" s="32"/>
      <c r="D2982" s="151" t="s">
        <v>359</v>
      </c>
      <c r="F2982" s="152" t="s">
        <v>4159</v>
      </c>
      <c r="I2982" s="153"/>
      <c r="L2982" s="32"/>
      <c r="M2982" s="154"/>
      <c r="T2982" s="56"/>
      <c r="AT2982" s="17" t="s">
        <v>359</v>
      </c>
      <c r="AU2982" s="17" t="s">
        <v>86</v>
      </c>
    </row>
    <row r="2983" spans="2:65" s="12" customFormat="1" ht="10.199999999999999">
      <c r="B2983" s="155"/>
      <c r="D2983" s="151" t="s">
        <v>361</v>
      </c>
      <c r="E2983" s="156" t="s">
        <v>1</v>
      </c>
      <c r="F2983" s="157" t="s">
        <v>3573</v>
      </c>
      <c r="H2983" s="158">
        <v>1</v>
      </c>
      <c r="I2983" s="159"/>
      <c r="L2983" s="155"/>
      <c r="M2983" s="160"/>
      <c r="T2983" s="161"/>
      <c r="AT2983" s="156" t="s">
        <v>361</v>
      </c>
      <c r="AU2983" s="156" t="s">
        <v>86</v>
      </c>
      <c r="AV2983" s="12" t="s">
        <v>86</v>
      </c>
      <c r="AW2983" s="12" t="s">
        <v>32</v>
      </c>
      <c r="AX2983" s="12" t="s">
        <v>84</v>
      </c>
      <c r="AY2983" s="156" t="s">
        <v>350</v>
      </c>
    </row>
    <row r="2984" spans="2:65" s="1" customFormat="1" ht="21.75" customHeight="1">
      <c r="B2984" s="32"/>
      <c r="C2984" s="187" t="s">
        <v>4237</v>
      </c>
      <c r="D2984" s="187" t="s">
        <v>1347</v>
      </c>
      <c r="E2984" s="188" t="s">
        <v>4238</v>
      </c>
      <c r="F2984" s="189" t="s">
        <v>4239</v>
      </c>
      <c r="G2984" s="190" t="s">
        <v>496</v>
      </c>
      <c r="H2984" s="191">
        <v>1</v>
      </c>
      <c r="I2984" s="192"/>
      <c r="J2984" s="193">
        <f>ROUND(I2984*H2984,2)</f>
        <v>0</v>
      </c>
      <c r="K2984" s="189" t="s">
        <v>1</v>
      </c>
      <c r="L2984" s="194"/>
      <c r="M2984" s="195" t="s">
        <v>1</v>
      </c>
      <c r="N2984" s="196" t="s">
        <v>41</v>
      </c>
      <c r="P2984" s="147">
        <f>O2984*H2984</f>
        <v>0</v>
      </c>
      <c r="Q2984" s="147">
        <v>3.2599999999999999E-3</v>
      </c>
      <c r="R2984" s="147">
        <f>Q2984*H2984</f>
        <v>3.2599999999999999E-3</v>
      </c>
      <c r="S2984" s="147">
        <v>0</v>
      </c>
      <c r="T2984" s="148">
        <f>S2984*H2984</f>
        <v>0</v>
      </c>
      <c r="AR2984" s="149" t="s">
        <v>695</v>
      </c>
      <c r="AT2984" s="149" t="s">
        <v>1347</v>
      </c>
      <c r="AU2984" s="149" t="s">
        <v>86</v>
      </c>
      <c r="AY2984" s="17" t="s">
        <v>350</v>
      </c>
      <c r="BE2984" s="150">
        <f>IF(N2984="základní",J2984,0)</f>
        <v>0</v>
      </c>
      <c r="BF2984" s="150">
        <f>IF(N2984="snížená",J2984,0)</f>
        <v>0</v>
      </c>
      <c r="BG2984" s="150">
        <f>IF(N2984="zákl. přenesená",J2984,0)</f>
        <v>0</v>
      </c>
      <c r="BH2984" s="150">
        <f>IF(N2984="sníž. přenesená",J2984,0)</f>
        <v>0</v>
      </c>
      <c r="BI2984" s="150">
        <f>IF(N2984="nulová",J2984,0)</f>
        <v>0</v>
      </c>
      <c r="BJ2984" s="17" t="s">
        <v>84</v>
      </c>
      <c r="BK2984" s="150">
        <f>ROUND(I2984*H2984,2)</f>
        <v>0</v>
      </c>
      <c r="BL2984" s="17" t="s">
        <v>530</v>
      </c>
      <c r="BM2984" s="149" t="s">
        <v>4240</v>
      </c>
    </row>
    <row r="2985" spans="2:65" s="1" customFormat="1" ht="10.199999999999999">
      <c r="B2985" s="32"/>
      <c r="D2985" s="151" t="s">
        <v>359</v>
      </c>
      <c r="F2985" s="152" t="s">
        <v>4159</v>
      </c>
      <c r="I2985" s="153"/>
      <c r="L2985" s="32"/>
      <c r="M2985" s="154"/>
      <c r="T2985" s="56"/>
      <c r="AT2985" s="17" t="s">
        <v>359</v>
      </c>
      <c r="AU2985" s="17" t="s">
        <v>86</v>
      </c>
    </row>
    <row r="2986" spans="2:65" s="12" customFormat="1" ht="10.199999999999999">
      <c r="B2986" s="155"/>
      <c r="D2986" s="151" t="s">
        <v>361</v>
      </c>
      <c r="E2986" s="156" t="s">
        <v>1</v>
      </c>
      <c r="F2986" s="157" t="s">
        <v>3562</v>
      </c>
      <c r="H2986" s="158">
        <v>1</v>
      </c>
      <c r="I2986" s="159"/>
      <c r="L2986" s="155"/>
      <c r="M2986" s="160"/>
      <c r="T2986" s="161"/>
      <c r="AT2986" s="156" t="s">
        <v>361</v>
      </c>
      <c r="AU2986" s="156" t="s">
        <v>86</v>
      </c>
      <c r="AV2986" s="12" t="s">
        <v>86</v>
      </c>
      <c r="AW2986" s="12" t="s">
        <v>32</v>
      </c>
      <c r="AX2986" s="12" t="s">
        <v>84</v>
      </c>
      <c r="AY2986" s="156" t="s">
        <v>350</v>
      </c>
    </row>
    <row r="2987" spans="2:65" s="1" customFormat="1" ht="21.75" customHeight="1">
      <c r="B2987" s="32"/>
      <c r="C2987" s="187" t="s">
        <v>4241</v>
      </c>
      <c r="D2987" s="187" t="s">
        <v>1347</v>
      </c>
      <c r="E2987" s="188" t="s">
        <v>4242</v>
      </c>
      <c r="F2987" s="189" t="s">
        <v>4243</v>
      </c>
      <c r="G2987" s="190" t="s">
        <v>496</v>
      </c>
      <c r="H2987" s="191">
        <v>1</v>
      </c>
      <c r="I2987" s="192"/>
      <c r="J2987" s="193">
        <f>ROUND(I2987*H2987,2)</f>
        <v>0</v>
      </c>
      <c r="K2987" s="189" t="s">
        <v>1</v>
      </c>
      <c r="L2987" s="194"/>
      <c r="M2987" s="195" t="s">
        <v>1</v>
      </c>
      <c r="N2987" s="196" t="s">
        <v>41</v>
      </c>
      <c r="P2987" s="147">
        <f>O2987*H2987</f>
        <v>0</v>
      </c>
      <c r="Q2987" s="147">
        <v>3.2599999999999999E-3</v>
      </c>
      <c r="R2987" s="147">
        <f>Q2987*H2987</f>
        <v>3.2599999999999999E-3</v>
      </c>
      <c r="S2987" s="147">
        <v>0</v>
      </c>
      <c r="T2987" s="148">
        <f>S2987*H2987</f>
        <v>0</v>
      </c>
      <c r="AR2987" s="149" t="s">
        <v>695</v>
      </c>
      <c r="AT2987" s="149" t="s">
        <v>1347</v>
      </c>
      <c r="AU2987" s="149" t="s">
        <v>86</v>
      </c>
      <c r="AY2987" s="17" t="s">
        <v>350</v>
      </c>
      <c r="BE2987" s="150">
        <f>IF(N2987="základní",J2987,0)</f>
        <v>0</v>
      </c>
      <c r="BF2987" s="150">
        <f>IF(N2987="snížená",J2987,0)</f>
        <v>0</v>
      </c>
      <c r="BG2987" s="150">
        <f>IF(N2987="zákl. přenesená",J2987,0)</f>
        <v>0</v>
      </c>
      <c r="BH2987" s="150">
        <f>IF(N2987="sníž. přenesená",J2987,0)</f>
        <v>0</v>
      </c>
      <c r="BI2987" s="150">
        <f>IF(N2987="nulová",J2987,0)</f>
        <v>0</v>
      </c>
      <c r="BJ2987" s="17" t="s">
        <v>84</v>
      </c>
      <c r="BK2987" s="150">
        <f>ROUND(I2987*H2987,2)</f>
        <v>0</v>
      </c>
      <c r="BL2987" s="17" t="s">
        <v>530</v>
      </c>
      <c r="BM2987" s="149" t="s">
        <v>4244</v>
      </c>
    </row>
    <row r="2988" spans="2:65" s="1" customFormat="1" ht="10.199999999999999">
      <c r="B2988" s="32"/>
      <c r="D2988" s="151" t="s">
        <v>359</v>
      </c>
      <c r="F2988" s="152" t="s">
        <v>4159</v>
      </c>
      <c r="I2988" s="153"/>
      <c r="L2988" s="32"/>
      <c r="M2988" s="154"/>
      <c r="T2988" s="56"/>
      <c r="AT2988" s="17" t="s">
        <v>359</v>
      </c>
      <c r="AU2988" s="17" t="s">
        <v>86</v>
      </c>
    </row>
    <row r="2989" spans="2:65" s="12" customFormat="1" ht="10.199999999999999">
      <c r="B2989" s="155"/>
      <c r="D2989" s="151" t="s">
        <v>361</v>
      </c>
      <c r="E2989" s="156" t="s">
        <v>1</v>
      </c>
      <c r="F2989" s="157" t="s">
        <v>3574</v>
      </c>
      <c r="H2989" s="158">
        <v>1</v>
      </c>
      <c r="I2989" s="159"/>
      <c r="L2989" s="155"/>
      <c r="M2989" s="160"/>
      <c r="T2989" s="161"/>
      <c r="AT2989" s="156" t="s">
        <v>361</v>
      </c>
      <c r="AU2989" s="156" t="s">
        <v>86</v>
      </c>
      <c r="AV2989" s="12" t="s">
        <v>86</v>
      </c>
      <c r="AW2989" s="12" t="s">
        <v>32</v>
      </c>
      <c r="AX2989" s="12" t="s">
        <v>84</v>
      </c>
      <c r="AY2989" s="156" t="s">
        <v>350</v>
      </c>
    </row>
    <row r="2990" spans="2:65" s="1" customFormat="1" ht="21.75" customHeight="1">
      <c r="B2990" s="32"/>
      <c r="C2990" s="187" t="s">
        <v>4245</v>
      </c>
      <c r="D2990" s="187" t="s">
        <v>1347</v>
      </c>
      <c r="E2990" s="188" t="s">
        <v>4246</v>
      </c>
      <c r="F2990" s="189" t="s">
        <v>4247</v>
      </c>
      <c r="G2990" s="190" t="s">
        <v>496</v>
      </c>
      <c r="H2990" s="191">
        <v>1</v>
      </c>
      <c r="I2990" s="192"/>
      <c r="J2990" s="193">
        <f>ROUND(I2990*H2990,2)</f>
        <v>0</v>
      </c>
      <c r="K2990" s="189" t="s">
        <v>1</v>
      </c>
      <c r="L2990" s="194"/>
      <c r="M2990" s="195" t="s">
        <v>1</v>
      </c>
      <c r="N2990" s="196" t="s">
        <v>41</v>
      </c>
      <c r="P2990" s="147">
        <f>O2990*H2990</f>
        <v>0</v>
      </c>
      <c r="Q2990" s="147">
        <v>3.2599999999999999E-3</v>
      </c>
      <c r="R2990" s="147">
        <f>Q2990*H2990</f>
        <v>3.2599999999999999E-3</v>
      </c>
      <c r="S2990" s="147">
        <v>0</v>
      </c>
      <c r="T2990" s="148">
        <f>S2990*H2990</f>
        <v>0</v>
      </c>
      <c r="AR2990" s="149" t="s">
        <v>695</v>
      </c>
      <c r="AT2990" s="149" t="s">
        <v>1347</v>
      </c>
      <c r="AU2990" s="149" t="s">
        <v>86</v>
      </c>
      <c r="AY2990" s="17" t="s">
        <v>350</v>
      </c>
      <c r="BE2990" s="150">
        <f>IF(N2990="základní",J2990,0)</f>
        <v>0</v>
      </c>
      <c r="BF2990" s="150">
        <f>IF(N2990="snížená",J2990,0)</f>
        <v>0</v>
      </c>
      <c r="BG2990" s="150">
        <f>IF(N2990="zákl. přenesená",J2990,0)</f>
        <v>0</v>
      </c>
      <c r="BH2990" s="150">
        <f>IF(N2990="sníž. přenesená",J2990,0)</f>
        <v>0</v>
      </c>
      <c r="BI2990" s="150">
        <f>IF(N2990="nulová",J2990,0)</f>
        <v>0</v>
      </c>
      <c r="BJ2990" s="17" t="s">
        <v>84</v>
      </c>
      <c r="BK2990" s="150">
        <f>ROUND(I2990*H2990,2)</f>
        <v>0</v>
      </c>
      <c r="BL2990" s="17" t="s">
        <v>530</v>
      </c>
      <c r="BM2990" s="149" t="s">
        <v>4248</v>
      </c>
    </row>
    <row r="2991" spans="2:65" s="1" customFormat="1" ht="10.199999999999999">
      <c r="B2991" s="32"/>
      <c r="D2991" s="151" t="s">
        <v>359</v>
      </c>
      <c r="F2991" s="152" t="s">
        <v>4159</v>
      </c>
      <c r="I2991" s="153"/>
      <c r="L2991" s="32"/>
      <c r="M2991" s="154"/>
      <c r="T2991" s="56"/>
      <c r="AT2991" s="17" t="s">
        <v>359</v>
      </c>
      <c r="AU2991" s="17" t="s">
        <v>86</v>
      </c>
    </row>
    <row r="2992" spans="2:65" s="12" customFormat="1" ht="10.199999999999999">
      <c r="B2992" s="155"/>
      <c r="D2992" s="151" t="s">
        <v>361</v>
      </c>
      <c r="E2992" s="156" t="s">
        <v>1</v>
      </c>
      <c r="F2992" s="157" t="s">
        <v>3575</v>
      </c>
      <c r="H2992" s="158">
        <v>1</v>
      </c>
      <c r="I2992" s="159"/>
      <c r="L2992" s="155"/>
      <c r="M2992" s="160"/>
      <c r="T2992" s="161"/>
      <c r="AT2992" s="156" t="s">
        <v>361</v>
      </c>
      <c r="AU2992" s="156" t="s">
        <v>86</v>
      </c>
      <c r="AV2992" s="12" t="s">
        <v>86</v>
      </c>
      <c r="AW2992" s="12" t="s">
        <v>32</v>
      </c>
      <c r="AX2992" s="12" t="s">
        <v>84</v>
      </c>
      <c r="AY2992" s="156" t="s">
        <v>350</v>
      </c>
    </row>
    <row r="2993" spans="2:65" s="1" customFormat="1" ht="24.15" customHeight="1">
      <c r="B2993" s="32"/>
      <c r="C2993" s="187" t="s">
        <v>4249</v>
      </c>
      <c r="D2993" s="187" t="s">
        <v>1347</v>
      </c>
      <c r="E2993" s="188" t="s">
        <v>4250</v>
      </c>
      <c r="F2993" s="189" t="s">
        <v>4251</v>
      </c>
      <c r="G2993" s="190" t="s">
        <v>496</v>
      </c>
      <c r="H2993" s="191">
        <v>16</v>
      </c>
      <c r="I2993" s="192"/>
      <c r="J2993" s="193">
        <f>ROUND(I2993*H2993,2)</f>
        <v>0</v>
      </c>
      <c r="K2993" s="189" t="s">
        <v>356</v>
      </c>
      <c r="L2993" s="194"/>
      <c r="M2993" s="195" t="s">
        <v>1</v>
      </c>
      <c r="N2993" s="196" t="s">
        <v>41</v>
      </c>
      <c r="P2993" s="147">
        <f>O2993*H2993</f>
        <v>0</v>
      </c>
      <c r="Q2993" s="147">
        <v>1.8500000000000001E-3</v>
      </c>
      <c r="R2993" s="147">
        <f>Q2993*H2993</f>
        <v>2.9600000000000001E-2</v>
      </c>
      <c r="S2993" s="147">
        <v>0</v>
      </c>
      <c r="T2993" s="148">
        <f>S2993*H2993</f>
        <v>0</v>
      </c>
      <c r="AR2993" s="149" t="s">
        <v>695</v>
      </c>
      <c r="AT2993" s="149" t="s">
        <v>1347</v>
      </c>
      <c r="AU2993" s="149" t="s">
        <v>86</v>
      </c>
      <c r="AY2993" s="17" t="s">
        <v>350</v>
      </c>
      <c r="BE2993" s="150">
        <f>IF(N2993="základní",J2993,0)</f>
        <v>0</v>
      </c>
      <c r="BF2993" s="150">
        <f>IF(N2993="snížená",J2993,0)</f>
        <v>0</v>
      </c>
      <c r="BG2993" s="150">
        <f>IF(N2993="zákl. přenesená",J2993,0)</f>
        <v>0</v>
      </c>
      <c r="BH2993" s="150">
        <f>IF(N2993="sníž. přenesená",J2993,0)</f>
        <v>0</v>
      </c>
      <c r="BI2993" s="150">
        <f>IF(N2993="nulová",J2993,0)</f>
        <v>0</v>
      </c>
      <c r="BJ2993" s="17" t="s">
        <v>84</v>
      </c>
      <c r="BK2993" s="150">
        <f>ROUND(I2993*H2993,2)</f>
        <v>0</v>
      </c>
      <c r="BL2993" s="17" t="s">
        <v>530</v>
      </c>
      <c r="BM2993" s="149" t="s">
        <v>4252</v>
      </c>
    </row>
    <row r="2994" spans="2:65" s="1" customFormat="1" ht="10.199999999999999">
      <c r="B2994" s="32"/>
      <c r="D2994" s="151" t="s">
        <v>359</v>
      </c>
      <c r="F2994" s="152" t="s">
        <v>4251</v>
      </c>
      <c r="I2994" s="153"/>
      <c r="L2994" s="32"/>
      <c r="M2994" s="154"/>
      <c r="T2994" s="56"/>
      <c r="AT2994" s="17" t="s">
        <v>359</v>
      </c>
      <c r="AU2994" s="17" t="s">
        <v>86</v>
      </c>
    </row>
    <row r="2995" spans="2:65" s="12" customFormat="1" ht="10.199999999999999">
      <c r="B2995" s="155"/>
      <c r="D2995" s="151" t="s">
        <v>361</v>
      </c>
      <c r="E2995" s="156" t="s">
        <v>1</v>
      </c>
      <c r="F2995" s="157" t="s">
        <v>3594</v>
      </c>
      <c r="H2995" s="158">
        <v>7</v>
      </c>
      <c r="I2995" s="159"/>
      <c r="L2995" s="155"/>
      <c r="M2995" s="160"/>
      <c r="T2995" s="161"/>
      <c r="AT2995" s="156" t="s">
        <v>361</v>
      </c>
      <c r="AU2995" s="156" t="s">
        <v>86</v>
      </c>
      <c r="AV2995" s="12" t="s">
        <v>86</v>
      </c>
      <c r="AW2995" s="12" t="s">
        <v>32</v>
      </c>
      <c r="AX2995" s="12" t="s">
        <v>76</v>
      </c>
      <c r="AY2995" s="156" t="s">
        <v>350</v>
      </c>
    </row>
    <row r="2996" spans="2:65" s="12" customFormat="1" ht="10.199999999999999">
      <c r="B2996" s="155"/>
      <c r="D2996" s="151" t="s">
        <v>361</v>
      </c>
      <c r="E2996" s="156" t="s">
        <v>1</v>
      </c>
      <c r="F2996" s="157" t="s">
        <v>3596</v>
      </c>
      <c r="H2996" s="158">
        <v>4</v>
      </c>
      <c r="I2996" s="159"/>
      <c r="L2996" s="155"/>
      <c r="M2996" s="160"/>
      <c r="T2996" s="161"/>
      <c r="AT2996" s="156" t="s">
        <v>361</v>
      </c>
      <c r="AU2996" s="156" t="s">
        <v>86</v>
      </c>
      <c r="AV2996" s="12" t="s">
        <v>86</v>
      </c>
      <c r="AW2996" s="12" t="s">
        <v>32</v>
      </c>
      <c r="AX2996" s="12" t="s">
        <v>76</v>
      </c>
      <c r="AY2996" s="156" t="s">
        <v>350</v>
      </c>
    </row>
    <row r="2997" spans="2:65" s="12" customFormat="1" ht="10.199999999999999">
      <c r="B2997" s="155"/>
      <c r="D2997" s="151" t="s">
        <v>361</v>
      </c>
      <c r="E2997" s="156" t="s">
        <v>1</v>
      </c>
      <c r="F2997" s="157" t="s">
        <v>3597</v>
      </c>
      <c r="H2997" s="158">
        <v>4</v>
      </c>
      <c r="I2997" s="159"/>
      <c r="L2997" s="155"/>
      <c r="M2997" s="160"/>
      <c r="T2997" s="161"/>
      <c r="AT2997" s="156" t="s">
        <v>361</v>
      </c>
      <c r="AU2997" s="156" t="s">
        <v>86</v>
      </c>
      <c r="AV2997" s="12" t="s">
        <v>86</v>
      </c>
      <c r="AW2997" s="12" t="s">
        <v>32</v>
      </c>
      <c r="AX2997" s="12" t="s">
        <v>76</v>
      </c>
      <c r="AY2997" s="156" t="s">
        <v>350</v>
      </c>
    </row>
    <row r="2998" spans="2:65" s="12" customFormat="1" ht="10.199999999999999">
      <c r="B2998" s="155"/>
      <c r="D2998" s="151" t="s">
        <v>361</v>
      </c>
      <c r="E2998" s="156" t="s">
        <v>1</v>
      </c>
      <c r="F2998" s="157" t="s">
        <v>3653</v>
      </c>
      <c r="H2998" s="158">
        <v>1</v>
      </c>
      <c r="I2998" s="159"/>
      <c r="L2998" s="155"/>
      <c r="M2998" s="160"/>
      <c r="T2998" s="161"/>
      <c r="AT2998" s="156" t="s">
        <v>361</v>
      </c>
      <c r="AU2998" s="156" t="s">
        <v>86</v>
      </c>
      <c r="AV2998" s="12" t="s">
        <v>86</v>
      </c>
      <c r="AW2998" s="12" t="s">
        <v>32</v>
      </c>
      <c r="AX2998" s="12" t="s">
        <v>76</v>
      </c>
      <c r="AY2998" s="156" t="s">
        <v>350</v>
      </c>
    </row>
    <row r="2999" spans="2:65" s="13" customFormat="1" ht="10.199999999999999">
      <c r="B2999" s="162"/>
      <c r="D2999" s="151" t="s">
        <v>361</v>
      </c>
      <c r="E2999" s="163" t="s">
        <v>1</v>
      </c>
      <c r="F2999" s="164" t="s">
        <v>364</v>
      </c>
      <c r="H2999" s="165">
        <v>16</v>
      </c>
      <c r="I2999" s="166"/>
      <c r="L2999" s="162"/>
      <c r="M2999" s="167"/>
      <c r="T2999" s="168"/>
      <c r="AT2999" s="163" t="s">
        <v>361</v>
      </c>
      <c r="AU2999" s="163" t="s">
        <v>86</v>
      </c>
      <c r="AV2999" s="13" t="s">
        <v>357</v>
      </c>
      <c r="AW2999" s="13" t="s">
        <v>32</v>
      </c>
      <c r="AX2999" s="13" t="s">
        <v>84</v>
      </c>
      <c r="AY2999" s="163" t="s">
        <v>350</v>
      </c>
    </row>
    <row r="3000" spans="2:65" s="1" customFormat="1" ht="24.15" customHeight="1">
      <c r="B3000" s="32"/>
      <c r="C3000" s="187" t="s">
        <v>4253</v>
      </c>
      <c r="D3000" s="187" t="s">
        <v>1347</v>
      </c>
      <c r="E3000" s="188" t="s">
        <v>4254</v>
      </c>
      <c r="F3000" s="189" t="s">
        <v>4255</v>
      </c>
      <c r="G3000" s="190" t="s">
        <v>496</v>
      </c>
      <c r="H3000" s="191">
        <v>8</v>
      </c>
      <c r="I3000" s="192"/>
      <c r="J3000" s="193">
        <f>ROUND(I3000*H3000,2)</f>
        <v>0</v>
      </c>
      <c r="K3000" s="189" t="s">
        <v>356</v>
      </c>
      <c r="L3000" s="194"/>
      <c r="M3000" s="195" t="s">
        <v>1</v>
      </c>
      <c r="N3000" s="196" t="s">
        <v>41</v>
      </c>
      <c r="P3000" s="147">
        <f>O3000*H3000</f>
        <v>0</v>
      </c>
      <c r="Q3000" s="147">
        <v>2.0799999999999998E-3</v>
      </c>
      <c r="R3000" s="147">
        <f>Q3000*H3000</f>
        <v>1.6639999999999999E-2</v>
      </c>
      <c r="S3000" s="147">
        <v>0</v>
      </c>
      <c r="T3000" s="148">
        <f>S3000*H3000</f>
        <v>0</v>
      </c>
      <c r="AR3000" s="149" t="s">
        <v>695</v>
      </c>
      <c r="AT3000" s="149" t="s">
        <v>1347</v>
      </c>
      <c r="AU3000" s="149" t="s">
        <v>86</v>
      </c>
      <c r="AY3000" s="17" t="s">
        <v>350</v>
      </c>
      <c r="BE3000" s="150">
        <f>IF(N3000="základní",J3000,0)</f>
        <v>0</v>
      </c>
      <c r="BF3000" s="150">
        <f>IF(N3000="snížená",J3000,0)</f>
        <v>0</v>
      </c>
      <c r="BG3000" s="150">
        <f>IF(N3000="zákl. přenesená",J3000,0)</f>
        <v>0</v>
      </c>
      <c r="BH3000" s="150">
        <f>IF(N3000="sníž. přenesená",J3000,0)</f>
        <v>0</v>
      </c>
      <c r="BI3000" s="150">
        <f>IF(N3000="nulová",J3000,0)</f>
        <v>0</v>
      </c>
      <c r="BJ3000" s="17" t="s">
        <v>84</v>
      </c>
      <c r="BK3000" s="150">
        <f>ROUND(I3000*H3000,2)</f>
        <v>0</v>
      </c>
      <c r="BL3000" s="17" t="s">
        <v>530</v>
      </c>
      <c r="BM3000" s="149" t="s">
        <v>4256</v>
      </c>
    </row>
    <row r="3001" spans="2:65" s="1" customFormat="1" ht="10.199999999999999">
      <c r="B3001" s="32"/>
      <c r="D3001" s="151" t="s">
        <v>359</v>
      </c>
      <c r="F3001" s="152" t="s">
        <v>4255</v>
      </c>
      <c r="I3001" s="153"/>
      <c r="L3001" s="32"/>
      <c r="M3001" s="154"/>
      <c r="T3001" s="56"/>
      <c r="AT3001" s="17" t="s">
        <v>359</v>
      </c>
      <c r="AU3001" s="17" t="s">
        <v>86</v>
      </c>
    </row>
    <row r="3002" spans="2:65" s="12" customFormat="1" ht="10.199999999999999">
      <c r="B3002" s="155"/>
      <c r="D3002" s="151" t="s">
        <v>361</v>
      </c>
      <c r="E3002" s="156" t="s">
        <v>1</v>
      </c>
      <c r="F3002" s="157" t="s">
        <v>3625</v>
      </c>
      <c r="H3002" s="158">
        <v>6</v>
      </c>
      <c r="I3002" s="159"/>
      <c r="L3002" s="155"/>
      <c r="M3002" s="160"/>
      <c r="T3002" s="161"/>
      <c r="AT3002" s="156" t="s">
        <v>361</v>
      </c>
      <c r="AU3002" s="156" t="s">
        <v>86</v>
      </c>
      <c r="AV3002" s="12" t="s">
        <v>86</v>
      </c>
      <c r="AW3002" s="12" t="s">
        <v>32</v>
      </c>
      <c r="AX3002" s="12" t="s">
        <v>76</v>
      </c>
      <c r="AY3002" s="156" t="s">
        <v>350</v>
      </c>
    </row>
    <row r="3003" spans="2:65" s="12" customFormat="1" ht="10.199999999999999">
      <c r="B3003" s="155"/>
      <c r="D3003" s="151" t="s">
        <v>361</v>
      </c>
      <c r="E3003" s="156" t="s">
        <v>1</v>
      </c>
      <c r="F3003" s="157" t="s">
        <v>3664</v>
      </c>
      <c r="H3003" s="158">
        <v>2</v>
      </c>
      <c r="I3003" s="159"/>
      <c r="L3003" s="155"/>
      <c r="M3003" s="160"/>
      <c r="T3003" s="161"/>
      <c r="AT3003" s="156" t="s">
        <v>361</v>
      </c>
      <c r="AU3003" s="156" t="s">
        <v>86</v>
      </c>
      <c r="AV3003" s="12" t="s">
        <v>86</v>
      </c>
      <c r="AW3003" s="12" t="s">
        <v>32</v>
      </c>
      <c r="AX3003" s="12" t="s">
        <v>76</v>
      </c>
      <c r="AY3003" s="156" t="s">
        <v>350</v>
      </c>
    </row>
    <row r="3004" spans="2:65" s="13" customFormat="1" ht="10.199999999999999">
      <c r="B3004" s="162"/>
      <c r="D3004" s="151" t="s">
        <v>361</v>
      </c>
      <c r="E3004" s="163" t="s">
        <v>1</v>
      </c>
      <c r="F3004" s="164" t="s">
        <v>364</v>
      </c>
      <c r="H3004" s="165">
        <v>8</v>
      </c>
      <c r="I3004" s="166"/>
      <c r="L3004" s="162"/>
      <c r="M3004" s="167"/>
      <c r="T3004" s="168"/>
      <c r="AT3004" s="163" t="s">
        <v>361</v>
      </c>
      <c r="AU3004" s="163" t="s">
        <v>86</v>
      </c>
      <c r="AV3004" s="13" t="s">
        <v>357</v>
      </c>
      <c r="AW3004" s="13" t="s">
        <v>32</v>
      </c>
      <c r="AX3004" s="13" t="s">
        <v>84</v>
      </c>
      <c r="AY3004" s="163" t="s">
        <v>350</v>
      </c>
    </row>
    <row r="3005" spans="2:65" s="1" customFormat="1" ht="24.15" customHeight="1">
      <c r="B3005" s="32"/>
      <c r="C3005" s="187" t="s">
        <v>4257</v>
      </c>
      <c r="D3005" s="187" t="s">
        <v>1347</v>
      </c>
      <c r="E3005" s="188" t="s">
        <v>4258</v>
      </c>
      <c r="F3005" s="189" t="s">
        <v>4259</v>
      </c>
      <c r="G3005" s="190" t="s">
        <v>496</v>
      </c>
      <c r="H3005" s="191">
        <v>3</v>
      </c>
      <c r="I3005" s="192"/>
      <c r="J3005" s="193">
        <f>ROUND(I3005*H3005,2)</f>
        <v>0</v>
      </c>
      <c r="K3005" s="189" t="s">
        <v>1</v>
      </c>
      <c r="L3005" s="194"/>
      <c r="M3005" s="195" t="s">
        <v>1</v>
      </c>
      <c r="N3005" s="196" t="s">
        <v>41</v>
      </c>
      <c r="P3005" s="147">
        <f>O3005*H3005</f>
        <v>0</v>
      </c>
      <c r="Q3005" s="147">
        <v>2.0799999999999998E-3</v>
      </c>
      <c r="R3005" s="147">
        <f>Q3005*H3005</f>
        <v>6.239999999999999E-3</v>
      </c>
      <c r="S3005" s="147">
        <v>0</v>
      </c>
      <c r="T3005" s="148">
        <f>S3005*H3005</f>
        <v>0</v>
      </c>
      <c r="AR3005" s="149" t="s">
        <v>695</v>
      </c>
      <c r="AT3005" s="149" t="s">
        <v>1347</v>
      </c>
      <c r="AU3005" s="149" t="s">
        <v>86</v>
      </c>
      <c r="AY3005" s="17" t="s">
        <v>350</v>
      </c>
      <c r="BE3005" s="150">
        <f>IF(N3005="základní",J3005,0)</f>
        <v>0</v>
      </c>
      <c r="BF3005" s="150">
        <f>IF(N3005="snížená",J3005,0)</f>
        <v>0</v>
      </c>
      <c r="BG3005" s="150">
        <f>IF(N3005="zákl. přenesená",J3005,0)</f>
        <v>0</v>
      </c>
      <c r="BH3005" s="150">
        <f>IF(N3005="sníž. přenesená",J3005,0)</f>
        <v>0</v>
      </c>
      <c r="BI3005" s="150">
        <f>IF(N3005="nulová",J3005,0)</f>
        <v>0</v>
      </c>
      <c r="BJ3005" s="17" t="s">
        <v>84</v>
      </c>
      <c r="BK3005" s="150">
        <f>ROUND(I3005*H3005,2)</f>
        <v>0</v>
      </c>
      <c r="BL3005" s="17" t="s">
        <v>530</v>
      </c>
      <c r="BM3005" s="149" t="s">
        <v>4260</v>
      </c>
    </row>
    <row r="3006" spans="2:65" s="1" customFormat="1" ht="10.199999999999999">
      <c r="B3006" s="32"/>
      <c r="D3006" s="151" t="s">
        <v>359</v>
      </c>
      <c r="F3006" s="152" t="s">
        <v>4255</v>
      </c>
      <c r="I3006" s="153"/>
      <c r="L3006" s="32"/>
      <c r="M3006" s="154"/>
      <c r="T3006" s="56"/>
      <c r="AT3006" s="17" t="s">
        <v>359</v>
      </c>
      <c r="AU3006" s="17" t="s">
        <v>86</v>
      </c>
    </row>
    <row r="3007" spans="2:65" s="12" customFormat="1" ht="10.199999999999999">
      <c r="B3007" s="155"/>
      <c r="D3007" s="151" t="s">
        <v>361</v>
      </c>
      <c r="E3007" s="156" t="s">
        <v>1</v>
      </c>
      <c r="F3007" s="157" t="s">
        <v>3629</v>
      </c>
      <c r="H3007" s="158">
        <v>2</v>
      </c>
      <c r="I3007" s="159"/>
      <c r="L3007" s="155"/>
      <c r="M3007" s="160"/>
      <c r="T3007" s="161"/>
      <c r="AT3007" s="156" t="s">
        <v>361</v>
      </c>
      <c r="AU3007" s="156" t="s">
        <v>86</v>
      </c>
      <c r="AV3007" s="12" t="s">
        <v>86</v>
      </c>
      <c r="AW3007" s="12" t="s">
        <v>32</v>
      </c>
      <c r="AX3007" s="12" t="s">
        <v>76</v>
      </c>
      <c r="AY3007" s="156" t="s">
        <v>350</v>
      </c>
    </row>
    <row r="3008" spans="2:65" s="12" customFormat="1" ht="10.199999999999999">
      <c r="B3008" s="155"/>
      <c r="D3008" s="151" t="s">
        <v>361</v>
      </c>
      <c r="E3008" s="156" t="s">
        <v>1</v>
      </c>
      <c r="F3008" s="157" t="s">
        <v>3630</v>
      </c>
      <c r="H3008" s="158">
        <v>1</v>
      </c>
      <c r="I3008" s="159"/>
      <c r="L3008" s="155"/>
      <c r="M3008" s="160"/>
      <c r="T3008" s="161"/>
      <c r="AT3008" s="156" t="s">
        <v>361</v>
      </c>
      <c r="AU3008" s="156" t="s">
        <v>86</v>
      </c>
      <c r="AV3008" s="12" t="s">
        <v>86</v>
      </c>
      <c r="AW3008" s="12" t="s">
        <v>32</v>
      </c>
      <c r="AX3008" s="12" t="s">
        <v>76</v>
      </c>
      <c r="AY3008" s="156" t="s">
        <v>350</v>
      </c>
    </row>
    <row r="3009" spans="2:65" s="13" customFormat="1" ht="10.199999999999999">
      <c r="B3009" s="162"/>
      <c r="D3009" s="151" t="s">
        <v>361</v>
      </c>
      <c r="E3009" s="163" t="s">
        <v>1</v>
      </c>
      <c r="F3009" s="164" t="s">
        <v>364</v>
      </c>
      <c r="H3009" s="165">
        <v>3</v>
      </c>
      <c r="I3009" s="166"/>
      <c r="L3009" s="162"/>
      <c r="M3009" s="167"/>
      <c r="T3009" s="168"/>
      <c r="AT3009" s="163" t="s">
        <v>361</v>
      </c>
      <c r="AU3009" s="163" t="s">
        <v>86</v>
      </c>
      <c r="AV3009" s="13" t="s">
        <v>357</v>
      </c>
      <c r="AW3009" s="13" t="s">
        <v>32</v>
      </c>
      <c r="AX3009" s="13" t="s">
        <v>84</v>
      </c>
      <c r="AY3009" s="163" t="s">
        <v>350</v>
      </c>
    </row>
    <row r="3010" spans="2:65" s="1" customFormat="1" ht="24.15" customHeight="1">
      <c r="B3010" s="32"/>
      <c r="C3010" s="187" t="s">
        <v>4261</v>
      </c>
      <c r="D3010" s="187" t="s">
        <v>1347</v>
      </c>
      <c r="E3010" s="188" t="s">
        <v>4262</v>
      </c>
      <c r="F3010" s="189" t="s">
        <v>4263</v>
      </c>
      <c r="G3010" s="190" t="s">
        <v>496</v>
      </c>
      <c r="H3010" s="191">
        <v>4</v>
      </c>
      <c r="I3010" s="192"/>
      <c r="J3010" s="193">
        <f>ROUND(I3010*H3010,2)</f>
        <v>0</v>
      </c>
      <c r="K3010" s="189" t="s">
        <v>1</v>
      </c>
      <c r="L3010" s="194"/>
      <c r="M3010" s="195" t="s">
        <v>1</v>
      </c>
      <c r="N3010" s="196" t="s">
        <v>41</v>
      </c>
      <c r="P3010" s="147">
        <f>O3010*H3010</f>
        <v>0</v>
      </c>
      <c r="Q3010" s="147">
        <v>2.8800000000000002E-3</v>
      </c>
      <c r="R3010" s="147">
        <f>Q3010*H3010</f>
        <v>1.1520000000000001E-2</v>
      </c>
      <c r="S3010" s="147">
        <v>0</v>
      </c>
      <c r="T3010" s="148">
        <f>S3010*H3010</f>
        <v>0</v>
      </c>
      <c r="AR3010" s="149" t="s">
        <v>695</v>
      </c>
      <c r="AT3010" s="149" t="s">
        <v>1347</v>
      </c>
      <c r="AU3010" s="149" t="s">
        <v>86</v>
      </c>
      <c r="AY3010" s="17" t="s">
        <v>350</v>
      </c>
      <c r="BE3010" s="150">
        <f>IF(N3010="základní",J3010,0)</f>
        <v>0</v>
      </c>
      <c r="BF3010" s="150">
        <f>IF(N3010="snížená",J3010,0)</f>
        <v>0</v>
      </c>
      <c r="BG3010" s="150">
        <f>IF(N3010="zákl. přenesená",J3010,0)</f>
        <v>0</v>
      </c>
      <c r="BH3010" s="150">
        <f>IF(N3010="sníž. přenesená",J3010,0)</f>
        <v>0</v>
      </c>
      <c r="BI3010" s="150">
        <f>IF(N3010="nulová",J3010,0)</f>
        <v>0</v>
      </c>
      <c r="BJ3010" s="17" t="s">
        <v>84</v>
      </c>
      <c r="BK3010" s="150">
        <f>ROUND(I3010*H3010,2)</f>
        <v>0</v>
      </c>
      <c r="BL3010" s="17" t="s">
        <v>530</v>
      </c>
      <c r="BM3010" s="149" t="s">
        <v>4264</v>
      </c>
    </row>
    <row r="3011" spans="2:65" s="1" customFormat="1" ht="10.199999999999999">
      <c r="B3011" s="32"/>
      <c r="D3011" s="151" t="s">
        <v>359</v>
      </c>
      <c r="F3011" s="152" t="s">
        <v>4265</v>
      </c>
      <c r="I3011" s="153"/>
      <c r="L3011" s="32"/>
      <c r="M3011" s="154"/>
      <c r="T3011" s="56"/>
      <c r="AT3011" s="17" t="s">
        <v>359</v>
      </c>
      <c r="AU3011" s="17" t="s">
        <v>86</v>
      </c>
    </row>
    <row r="3012" spans="2:65" s="12" customFormat="1" ht="10.199999999999999">
      <c r="B3012" s="155"/>
      <c r="D3012" s="151" t="s">
        <v>361</v>
      </c>
      <c r="E3012" s="156" t="s">
        <v>1</v>
      </c>
      <c r="F3012" s="157" t="s">
        <v>3669</v>
      </c>
      <c r="H3012" s="158">
        <v>1</v>
      </c>
      <c r="I3012" s="159"/>
      <c r="L3012" s="155"/>
      <c r="M3012" s="160"/>
      <c r="T3012" s="161"/>
      <c r="AT3012" s="156" t="s">
        <v>361</v>
      </c>
      <c r="AU3012" s="156" t="s">
        <v>86</v>
      </c>
      <c r="AV3012" s="12" t="s">
        <v>86</v>
      </c>
      <c r="AW3012" s="12" t="s">
        <v>32</v>
      </c>
      <c r="AX3012" s="12" t="s">
        <v>76</v>
      </c>
      <c r="AY3012" s="156" t="s">
        <v>350</v>
      </c>
    </row>
    <row r="3013" spans="2:65" s="12" customFormat="1" ht="10.199999999999999">
      <c r="B3013" s="155"/>
      <c r="D3013" s="151" t="s">
        <v>361</v>
      </c>
      <c r="E3013" s="156" t="s">
        <v>1</v>
      </c>
      <c r="F3013" s="157" t="s">
        <v>3676</v>
      </c>
      <c r="H3013" s="158">
        <v>1</v>
      </c>
      <c r="I3013" s="159"/>
      <c r="L3013" s="155"/>
      <c r="M3013" s="160"/>
      <c r="T3013" s="161"/>
      <c r="AT3013" s="156" t="s">
        <v>361</v>
      </c>
      <c r="AU3013" s="156" t="s">
        <v>86</v>
      </c>
      <c r="AV3013" s="12" t="s">
        <v>86</v>
      </c>
      <c r="AW3013" s="12" t="s">
        <v>32</v>
      </c>
      <c r="AX3013" s="12" t="s">
        <v>76</v>
      </c>
      <c r="AY3013" s="156" t="s">
        <v>350</v>
      </c>
    </row>
    <row r="3014" spans="2:65" s="12" customFormat="1" ht="10.199999999999999">
      <c r="B3014" s="155"/>
      <c r="D3014" s="151" t="s">
        <v>361</v>
      </c>
      <c r="E3014" s="156" t="s">
        <v>1</v>
      </c>
      <c r="F3014" s="157" t="s">
        <v>3844</v>
      </c>
      <c r="H3014" s="158">
        <v>2</v>
      </c>
      <c r="I3014" s="159"/>
      <c r="L3014" s="155"/>
      <c r="M3014" s="160"/>
      <c r="T3014" s="161"/>
      <c r="AT3014" s="156" t="s">
        <v>361</v>
      </c>
      <c r="AU3014" s="156" t="s">
        <v>86</v>
      </c>
      <c r="AV3014" s="12" t="s">
        <v>86</v>
      </c>
      <c r="AW3014" s="12" t="s">
        <v>32</v>
      </c>
      <c r="AX3014" s="12" t="s">
        <v>76</v>
      </c>
      <c r="AY3014" s="156" t="s">
        <v>350</v>
      </c>
    </row>
    <row r="3015" spans="2:65" s="13" customFormat="1" ht="10.199999999999999">
      <c r="B3015" s="162"/>
      <c r="D3015" s="151" t="s">
        <v>361</v>
      </c>
      <c r="E3015" s="163" t="s">
        <v>1</v>
      </c>
      <c r="F3015" s="164" t="s">
        <v>364</v>
      </c>
      <c r="H3015" s="165">
        <v>4</v>
      </c>
      <c r="I3015" s="166"/>
      <c r="L3015" s="162"/>
      <c r="M3015" s="167"/>
      <c r="T3015" s="168"/>
      <c r="AT3015" s="163" t="s">
        <v>361</v>
      </c>
      <c r="AU3015" s="163" t="s">
        <v>86</v>
      </c>
      <c r="AV3015" s="13" t="s">
        <v>357</v>
      </c>
      <c r="AW3015" s="13" t="s">
        <v>32</v>
      </c>
      <c r="AX3015" s="13" t="s">
        <v>84</v>
      </c>
      <c r="AY3015" s="163" t="s">
        <v>350</v>
      </c>
    </row>
    <row r="3016" spans="2:65" s="1" customFormat="1" ht="24.15" customHeight="1">
      <c r="B3016" s="32"/>
      <c r="C3016" s="187" t="s">
        <v>4266</v>
      </c>
      <c r="D3016" s="187" t="s">
        <v>1347</v>
      </c>
      <c r="E3016" s="188" t="s">
        <v>4267</v>
      </c>
      <c r="F3016" s="189" t="s">
        <v>4268</v>
      </c>
      <c r="G3016" s="190" t="s">
        <v>496</v>
      </c>
      <c r="H3016" s="191">
        <v>2</v>
      </c>
      <c r="I3016" s="192"/>
      <c r="J3016" s="193">
        <f>ROUND(I3016*H3016,2)</f>
        <v>0</v>
      </c>
      <c r="K3016" s="189" t="s">
        <v>1</v>
      </c>
      <c r="L3016" s="194"/>
      <c r="M3016" s="195" t="s">
        <v>1</v>
      </c>
      <c r="N3016" s="196" t="s">
        <v>41</v>
      </c>
      <c r="P3016" s="147">
        <f>O3016*H3016</f>
        <v>0</v>
      </c>
      <c r="Q3016" s="147">
        <v>2.8800000000000002E-3</v>
      </c>
      <c r="R3016" s="147">
        <f>Q3016*H3016</f>
        <v>5.7600000000000004E-3</v>
      </c>
      <c r="S3016" s="147">
        <v>0</v>
      </c>
      <c r="T3016" s="148">
        <f>S3016*H3016</f>
        <v>0</v>
      </c>
      <c r="AR3016" s="149" t="s">
        <v>695</v>
      </c>
      <c r="AT3016" s="149" t="s">
        <v>1347</v>
      </c>
      <c r="AU3016" s="149" t="s">
        <v>86</v>
      </c>
      <c r="AY3016" s="17" t="s">
        <v>350</v>
      </c>
      <c r="BE3016" s="150">
        <f>IF(N3016="základní",J3016,0)</f>
        <v>0</v>
      </c>
      <c r="BF3016" s="150">
        <f>IF(N3016="snížená",J3016,0)</f>
        <v>0</v>
      </c>
      <c r="BG3016" s="150">
        <f>IF(N3016="zákl. přenesená",J3016,0)</f>
        <v>0</v>
      </c>
      <c r="BH3016" s="150">
        <f>IF(N3016="sníž. přenesená",J3016,0)</f>
        <v>0</v>
      </c>
      <c r="BI3016" s="150">
        <f>IF(N3016="nulová",J3016,0)</f>
        <v>0</v>
      </c>
      <c r="BJ3016" s="17" t="s">
        <v>84</v>
      </c>
      <c r="BK3016" s="150">
        <f>ROUND(I3016*H3016,2)</f>
        <v>0</v>
      </c>
      <c r="BL3016" s="17" t="s">
        <v>530</v>
      </c>
      <c r="BM3016" s="149" t="s">
        <v>4269</v>
      </c>
    </row>
    <row r="3017" spans="2:65" s="1" customFormat="1" ht="10.199999999999999">
      <c r="B3017" s="32"/>
      <c r="D3017" s="151" t="s">
        <v>359</v>
      </c>
      <c r="F3017" s="152" t="s">
        <v>4265</v>
      </c>
      <c r="I3017" s="153"/>
      <c r="L3017" s="32"/>
      <c r="M3017" s="154"/>
      <c r="T3017" s="56"/>
      <c r="AT3017" s="17" t="s">
        <v>359</v>
      </c>
      <c r="AU3017" s="17" t="s">
        <v>86</v>
      </c>
    </row>
    <row r="3018" spans="2:65" s="12" customFormat="1" ht="10.199999999999999">
      <c r="B3018" s="155"/>
      <c r="D3018" s="151" t="s">
        <v>361</v>
      </c>
      <c r="E3018" s="156" t="s">
        <v>1</v>
      </c>
      <c r="F3018" s="157" t="s">
        <v>3668</v>
      </c>
      <c r="H3018" s="158">
        <v>2</v>
      </c>
      <c r="I3018" s="159"/>
      <c r="L3018" s="155"/>
      <c r="M3018" s="160"/>
      <c r="T3018" s="161"/>
      <c r="AT3018" s="156" t="s">
        <v>361</v>
      </c>
      <c r="AU3018" s="156" t="s">
        <v>86</v>
      </c>
      <c r="AV3018" s="12" t="s">
        <v>86</v>
      </c>
      <c r="AW3018" s="12" t="s">
        <v>32</v>
      </c>
      <c r="AX3018" s="12" t="s">
        <v>84</v>
      </c>
      <c r="AY3018" s="156" t="s">
        <v>350</v>
      </c>
    </row>
    <row r="3019" spans="2:65" s="1" customFormat="1" ht="24.15" customHeight="1">
      <c r="B3019" s="32"/>
      <c r="C3019" s="187" t="s">
        <v>4270</v>
      </c>
      <c r="D3019" s="187" t="s">
        <v>1347</v>
      </c>
      <c r="E3019" s="188" t="s">
        <v>4271</v>
      </c>
      <c r="F3019" s="189" t="s">
        <v>4272</v>
      </c>
      <c r="G3019" s="190" t="s">
        <v>496</v>
      </c>
      <c r="H3019" s="191">
        <v>3</v>
      </c>
      <c r="I3019" s="192"/>
      <c r="J3019" s="193">
        <f>ROUND(I3019*H3019,2)</f>
        <v>0</v>
      </c>
      <c r="K3019" s="189" t="s">
        <v>1</v>
      </c>
      <c r="L3019" s="194"/>
      <c r="M3019" s="195" t="s">
        <v>1</v>
      </c>
      <c r="N3019" s="196" t="s">
        <v>41</v>
      </c>
      <c r="P3019" s="147">
        <f>O3019*H3019</f>
        <v>0</v>
      </c>
      <c r="Q3019" s="147">
        <v>2.8800000000000002E-3</v>
      </c>
      <c r="R3019" s="147">
        <f>Q3019*H3019</f>
        <v>8.6400000000000001E-3</v>
      </c>
      <c r="S3019" s="147">
        <v>0</v>
      </c>
      <c r="T3019" s="148">
        <f>S3019*H3019</f>
        <v>0</v>
      </c>
      <c r="AR3019" s="149" t="s">
        <v>695</v>
      </c>
      <c r="AT3019" s="149" t="s">
        <v>1347</v>
      </c>
      <c r="AU3019" s="149" t="s">
        <v>86</v>
      </c>
      <c r="AY3019" s="17" t="s">
        <v>350</v>
      </c>
      <c r="BE3019" s="150">
        <f>IF(N3019="základní",J3019,0)</f>
        <v>0</v>
      </c>
      <c r="BF3019" s="150">
        <f>IF(N3019="snížená",J3019,0)</f>
        <v>0</v>
      </c>
      <c r="BG3019" s="150">
        <f>IF(N3019="zákl. přenesená",J3019,0)</f>
        <v>0</v>
      </c>
      <c r="BH3019" s="150">
        <f>IF(N3019="sníž. přenesená",J3019,0)</f>
        <v>0</v>
      </c>
      <c r="BI3019" s="150">
        <f>IF(N3019="nulová",J3019,0)</f>
        <v>0</v>
      </c>
      <c r="BJ3019" s="17" t="s">
        <v>84</v>
      </c>
      <c r="BK3019" s="150">
        <f>ROUND(I3019*H3019,2)</f>
        <v>0</v>
      </c>
      <c r="BL3019" s="17" t="s">
        <v>530</v>
      </c>
      <c r="BM3019" s="149" t="s">
        <v>4273</v>
      </c>
    </row>
    <row r="3020" spans="2:65" s="1" customFormat="1" ht="10.199999999999999">
      <c r="B3020" s="32"/>
      <c r="D3020" s="151" t="s">
        <v>359</v>
      </c>
      <c r="F3020" s="152" t="s">
        <v>4265</v>
      </c>
      <c r="I3020" s="153"/>
      <c r="L3020" s="32"/>
      <c r="M3020" s="154"/>
      <c r="T3020" s="56"/>
      <c r="AT3020" s="17" t="s">
        <v>359</v>
      </c>
      <c r="AU3020" s="17" t="s">
        <v>86</v>
      </c>
    </row>
    <row r="3021" spans="2:65" s="12" customFormat="1" ht="10.199999999999999">
      <c r="B3021" s="155"/>
      <c r="D3021" s="151" t="s">
        <v>361</v>
      </c>
      <c r="E3021" s="156" t="s">
        <v>1</v>
      </c>
      <c r="F3021" s="157" t="s">
        <v>3674</v>
      </c>
      <c r="H3021" s="158">
        <v>1</v>
      </c>
      <c r="I3021" s="159"/>
      <c r="L3021" s="155"/>
      <c r="M3021" s="160"/>
      <c r="T3021" s="161"/>
      <c r="AT3021" s="156" t="s">
        <v>361</v>
      </c>
      <c r="AU3021" s="156" t="s">
        <v>86</v>
      </c>
      <c r="AV3021" s="12" t="s">
        <v>86</v>
      </c>
      <c r="AW3021" s="12" t="s">
        <v>32</v>
      </c>
      <c r="AX3021" s="12" t="s">
        <v>76</v>
      </c>
      <c r="AY3021" s="156" t="s">
        <v>350</v>
      </c>
    </row>
    <row r="3022" spans="2:65" s="12" customFormat="1" ht="10.199999999999999">
      <c r="B3022" s="155"/>
      <c r="D3022" s="151" t="s">
        <v>361</v>
      </c>
      <c r="E3022" s="156" t="s">
        <v>1</v>
      </c>
      <c r="F3022" s="157" t="s">
        <v>3843</v>
      </c>
      <c r="H3022" s="158">
        <v>2</v>
      </c>
      <c r="I3022" s="159"/>
      <c r="L3022" s="155"/>
      <c r="M3022" s="160"/>
      <c r="T3022" s="161"/>
      <c r="AT3022" s="156" t="s">
        <v>361</v>
      </c>
      <c r="AU3022" s="156" t="s">
        <v>86</v>
      </c>
      <c r="AV3022" s="12" t="s">
        <v>86</v>
      </c>
      <c r="AW3022" s="12" t="s">
        <v>32</v>
      </c>
      <c r="AX3022" s="12" t="s">
        <v>76</v>
      </c>
      <c r="AY3022" s="156" t="s">
        <v>350</v>
      </c>
    </row>
    <row r="3023" spans="2:65" s="13" customFormat="1" ht="10.199999999999999">
      <c r="B3023" s="162"/>
      <c r="D3023" s="151" t="s">
        <v>361</v>
      </c>
      <c r="E3023" s="163" t="s">
        <v>1</v>
      </c>
      <c r="F3023" s="164" t="s">
        <v>364</v>
      </c>
      <c r="H3023" s="165">
        <v>3</v>
      </c>
      <c r="I3023" s="166"/>
      <c r="L3023" s="162"/>
      <c r="M3023" s="167"/>
      <c r="T3023" s="168"/>
      <c r="AT3023" s="163" t="s">
        <v>361</v>
      </c>
      <c r="AU3023" s="163" t="s">
        <v>86</v>
      </c>
      <c r="AV3023" s="13" t="s">
        <v>357</v>
      </c>
      <c r="AW3023" s="13" t="s">
        <v>32</v>
      </c>
      <c r="AX3023" s="13" t="s">
        <v>84</v>
      </c>
      <c r="AY3023" s="163" t="s">
        <v>350</v>
      </c>
    </row>
    <row r="3024" spans="2:65" s="1" customFormat="1" ht="24.15" customHeight="1">
      <c r="B3024" s="32"/>
      <c r="C3024" s="138" t="s">
        <v>4274</v>
      </c>
      <c r="D3024" s="138" t="s">
        <v>352</v>
      </c>
      <c r="E3024" s="139" t="s">
        <v>4275</v>
      </c>
      <c r="F3024" s="140" t="s">
        <v>4276</v>
      </c>
      <c r="G3024" s="141" t="s">
        <v>483</v>
      </c>
      <c r="H3024" s="142">
        <v>17.609000000000002</v>
      </c>
      <c r="I3024" s="143"/>
      <c r="J3024" s="144">
        <f>ROUND(I3024*H3024,2)</f>
        <v>0</v>
      </c>
      <c r="K3024" s="140" t="s">
        <v>356</v>
      </c>
      <c r="L3024" s="32"/>
      <c r="M3024" s="145" t="s">
        <v>1</v>
      </c>
      <c r="N3024" s="146" t="s">
        <v>41</v>
      </c>
      <c r="P3024" s="147">
        <f>O3024*H3024</f>
        <v>0</v>
      </c>
      <c r="Q3024" s="147">
        <v>0</v>
      </c>
      <c r="R3024" s="147">
        <f>Q3024*H3024</f>
        <v>0</v>
      </c>
      <c r="S3024" s="147">
        <v>0</v>
      </c>
      <c r="T3024" s="148">
        <f>S3024*H3024</f>
        <v>0</v>
      </c>
      <c r="AR3024" s="149" t="s">
        <v>530</v>
      </c>
      <c r="AT3024" s="149" t="s">
        <v>352</v>
      </c>
      <c r="AU3024" s="149" t="s">
        <v>86</v>
      </c>
      <c r="AY3024" s="17" t="s">
        <v>350</v>
      </c>
      <c r="BE3024" s="150">
        <f>IF(N3024="základní",J3024,0)</f>
        <v>0</v>
      </c>
      <c r="BF3024" s="150">
        <f>IF(N3024="snížená",J3024,0)</f>
        <v>0</v>
      </c>
      <c r="BG3024" s="150">
        <f>IF(N3024="zákl. přenesená",J3024,0)</f>
        <v>0</v>
      </c>
      <c r="BH3024" s="150">
        <f>IF(N3024="sníž. přenesená",J3024,0)</f>
        <v>0</v>
      </c>
      <c r="BI3024" s="150">
        <f>IF(N3024="nulová",J3024,0)</f>
        <v>0</v>
      </c>
      <c r="BJ3024" s="17" t="s">
        <v>84</v>
      </c>
      <c r="BK3024" s="150">
        <f>ROUND(I3024*H3024,2)</f>
        <v>0</v>
      </c>
      <c r="BL3024" s="17" t="s">
        <v>530</v>
      </c>
      <c r="BM3024" s="149" t="s">
        <v>4277</v>
      </c>
    </row>
    <row r="3025" spans="2:65" s="1" customFormat="1" ht="28.8">
      <c r="B3025" s="32"/>
      <c r="D3025" s="151" t="s">
        <v>359</v>
      </c>
      <c r="F3025" s="152" t="s">
        <v>4278</v>
      </c>
      <c r="I3025" s="153"/>
      <c r="L3025" s="32"/>
      <c r="M3025" s="154"/>
      <c r="T3025" s="56"/>
      <c r="AT3025" s="17" t="s">
        <v>359</v>
      </c>
      <c r="AU3025" s="17" t="s">
        <v>86</v>
      </c>
    </row>
    <row r="3026" spans="2:65" s="11" customFormat="1" ht="22.8" customHeight="1">
      <c r="B3026" s="126"/>
      <c r="D3026" s="127" t="s">
        <v>75</v>
      </c>
      <c r="E3026" s="136" t="s">
        <v>1048</v>
      </c>
      <c r="F3026" s="136" t="s">
        <v>1049</v>
      </c>
      <c r="I3026" s="129"/>
      <c r="J3026" s="137">
        <f>BK3026</f>
        <v>0</v>
      </c>
      <c r="L3026" s="126"/>
      <c r="M3026" s="131"/>
      <c r="P3026" s="132">
        <f>SUM(P3027:P3102)</f>
        <v>0</v>
      </c>
      <c r="R3026" s="132">
        <f>SUM(R3027:R3102)</f>
        <v>0</v>
      </c>
      <c r="T3026" s="133">
        <f>SUM(T3027:T3102)</f>
        <v>0</v>
      </c>
      <c r="AR3026" s="127" t="s">
        <v>86</v>
      </c>
      <c r="AT3026" s="134" t="s">
        <v>75</v>
      </c>
      <c r="AU3026" s="134" t="s">
        <v>84</v>
      </c>
      <c r="AY3026" s="127" t="s">
        <v>350</v>
      </c>
      <c r="BK3026" s="135">
        <f>SUM(BK3027:BK3102)</f>
        <v>0</v>
      </c>
    </row>
    <row r="3027" spans="2:65" s="1" customFormat="1" ht="24.15" customHeight="1">
      <c r="B3027" s="32"/>
      <c r="C3027" s="138" t="s">
        <v>4279</v>
      </c>
      <c r="D3027" s="138" t="s">
        <v>352</v>
      </c>
      <c r="E3027" s="139" t="s">
        <v>4280</v>
      </c>
      <c r="F3027" s="140" t="s">
        <v>4281</v>
      </c>
      <c r="G3027" s="141" t="s">
        <v>496</v>
      </c>
      <c r="H3027" s="142">
        <v>1</v>
      </c>
      <c r="I3027" s="143"/>
      <c r="J3027" s="144">
        <f>ROUND(I3027*H3027,2)</f>
        <v>0</v>
      </c>
      <c r="K3027" s="140" t="s">
        <v>1</v>
      </c>
      <c r="L3027" s="32"/>
      <c r="M3027" s="145" t="s">
        <v>1</v>
      </c>
      <c r="N3027" s="146" t="s">
        <v>41</v>
      </c>
      <c r="P3027" s="147">
        <f>O3027*H3027</f>
        <v>0</v>
      </c>
      <c r="Q3027" s="147">
        <v>0</v>
      </c>
      <c r="R3027" s="147">
        <f>Q3027*H3027</f>
        <v>0</v>
      </c>
      <c r="S3027" s="147">
        <v>0</v>
      </c>
      <c r="T3027" s="148">
        <f>S3027*H3027</f>
        <v>0</v>
      </c>
      <c r="AR3027" s="149" t="s">
        <v>530</v>
      </c>
      <c r="AT3027" s="149" t="s">
        <v>352</v>
      </c>
      <c r="AU3027" s="149" t="s">
        <v>86</v>
      </c>
      <c r="AY3027" s="17" t="s">
        <v>350</v>
      </c>
      <c r="BE3027" s="150">
        <f>IF(N3027="základní",J3027,0)</f>
        <v>0</v>
      </c>
      <c r="BF3027" s="150">
        <f>IF(N3027="snížená",J3027,0)</f>
        <v>0</v>
      </c>
      <c r="BG3027" s="150">
        <f>IF(N3027="zákl. přenesená",J3027,0)</f>
        <v>0</v>
      </c>
      <c r="BH3027" s="150">
        <f>IF(N3027="sníž. přenesená",J3027,0)</f>
        <v>0</v>
      </c>
      <c r="BI3027" s="150">
        <f>IF(N3027="nulová",J3027,0)</f>
        <v>0</v>
      </c>
      <c r="BJ3027" s="17" t="s">
        <v>84</v>
      </c>
      <c r="BK3027" s="150">
        <f>ROUND(I3027*H3027,2)</f>
        <v>0</v>
      </c>
      <c r="BL3027" s="17" t="s">
        <v>530</v>
      </c>
      <c r="BM3027" s="149" t="s">
        <v>4282</v>
      </c>
    </row>
    <row r="3028" spans="2:65" s="1" customFormat="1" ht="10.199999999999999">
      <c r="B3028" s="32"/>
      <c r="D3028" s="151" t="s">
        <v>359</v>
      </c>
      <c r="F3028" s="152" t="s">
        <v>4283</v>
      </c>
      <c r="I3028" s="153"/>
      <c r="L3028" s="32"/>
      <c r="M3028" s="154"/>
      <c r="T3028" s="56"/>
      <c r="AT3028" s="17" t="s">
        <v>359</v>
      </c>
      <c r="AU3028" s="17" t="s">
        <v>86</v>
      </c>
    </row>
    <row r="3029" spans="2:65" s="1" customFormat="1" ht="33" customHeight="1">
      <c r="B3029" s="32"/>
      <c r="C3029" s="138" t="s">
        <v>4284</v>
      </c>
      <c r="D3029" s="138" t="s">
        <v>352</v>
      </c>
      <c r="E3029" s="139" t="s">
        <v>4285</v>
      </c>
      <c r="F3029" s="140" t="s">
        <v>4286</v>
      </c>
      <c r="G3029" s="141" t="s">
        <v>496</v>
      </c>
      <c r="H3029" s="142">
        <v>2</v>
      </c>
      <c r="I3029" s="143"/>
      <c r="J3029" s="144">
        <f>ROUND(I3029*H3029,2)</f>
        <v>0</v>
      </c>
      <c r="K3029" s="140" t="s">
        <v>1</v>
      </c>
      <c r="L3029" s="32"/>
      <c r="M3029" s="145" t="s">
        <v>1</v>
      </c>
      <c r="N3029" s="146" t="s">
        <v>41</v>
      </c>
      <c r="P3029" s="147">
        <f>O3029*H3029</f>
        <v>0</v>
      </c>
      <c r="Q3029" s="147">
        <v>0</v>
      </c>
      <c r="R3029" s="147">
        <f>Q3029*H3029</f>
        <v>0</v>
      </c>
      <c r="S3029" s="147">
        <v>0</v>
      </c>
      <c r="T3029" s="148">
        <f>S3029*H3029</f>
        <v>0</v>
      </c>
      <c r="AR3029" s="149" t="s">
        <v>530</v>
      </c>
      <c r="AT3029" s="149" t="s">
        <v>352</v>
      </c>
      <c r="AU3029" s="149" t="s">
        <v>86</v>
      </c>
      <c r="AY3029" s="17" t="s">
        <v>350</v>
      </c>
      <c r="BE3029" s="150">
        <f>IF(N3029="základní",J3029,0)</f>
        <v>0</v>
      </c>
      <c r="BF3029" s="150">
        <f>IF(N3029="snížená",J3029,0)</f>
        <v>0</v>
      </c>
      <c r="BG3029" s="150">
        <f>IF(N3029="zákl. přenesená",J3029,0)</f>
        <v>0</v>
      </c>
      <c r="BH3029" s="150">
        <f>IF(N3029="sníž. přenesená",J3029,0)</f>
        <v>0</v>
      </c>
      <c r="BI3029" s="150">
        <f>IF(N3029="nulová",J3029,0)</f>
        <v>0</v>
      </c>
      <c r="BJ3029" s="17" t="s">
        <v>84</v>
      </c>
      <c r="BK3029" s="150">
        <f>ROUND(I3029*H3029,2)</f>
        <v>0</v>
      </c>
      <c r="BL3029" s="17" t="s">
        <v>530</v>
      </c>
      <c r="BM3029" s="149" t="s">
        <v>4287</v>
      </c>
    </row>
    <row r="3030" spans="2:65" s="1" customFormat="1" ht="10.199999999999999">
      <c r="B3030" s="32"/>
      <c r="D3030" s="151" t="s">
        <v>359</v>
      </c>
      <c r="F3030" s="152" t="s">
        <v>4283</v>
      </c>
      <c r="I3030" s="153"/>
      <c r="L3030" s="32"/>
      <c r="M3030" s="154"/>
      <c r="T3030" s="56"/>
      <c r="AT3030" s="17" t="s">
        <v>359</v>
      </c>
      <c r="AU3030" s="17" t="s">
        <v>86</v>
      </c>
    </row>
    <row r="3031" spans="2:65" s="1" customFormat="1" ht="24.15" customHeight="1">
      <c r="B3031" s="32"/>
      <c r="C3031" s="138" t="s">
        <v>4288</v>
      </c>
      <c r="D3031" s="138" t="s">
        <v>352</v>
      </c>
      <c r="E3031" s="139" t="s">
        <v>4289</v>
      </c>
      <c r="F3031" s="140" t="s">
        <v>4290</v>
      </c>
      <c r="G3031" s="141" t="s">
        <v>496</v>
      </c>
      <c r="H3031" s="142">
        <v>4</v>
      </c>
      <c r="I3031" s="143"/>
      <c r="J3031" s="144">
        <f>ROUND(I3031*H3031,2)</f>
        <v>0</v>
      </c>
      <c r="K3031" s="140" t="s">
        <v>1</v>
      </c>
      <c r="L3031" s="32"/>
      <c r="M3031" s="145" t="s">
        <v>1</v>
      </c>
      <c r="N3031" s="146" t="s">
        <v>41</v>
      </c>
      <c r="P3031" s="147">
        <f>O3031*H3031</f>
        <v>0</v>
      </c>
      <c r="Q3031" s="147">
        <v>0</v>
      </c>
      <c r="R3031" s="147">
        <f>Q3031*H3031</f>
        <v>0</v>
      </c>
      <c r="S3031" s="147">
        <v>0</v>
      </c>
      <c r="T3031" s="148">
        <f>S3031*H3031</f>
        <v>0</v>
      </c>
      <c r="AR3031" s="149" t="s">
        <v>530</v>
      </c>
      <c r="AT3031" s="149" t="s">
        <v>352</v>
      </c>
      <c r="AU3031" s="149" t="s">
        <v>86</v>
      </c>
      <c r="AY3031" s="17" t="s">
        <v>350</v>
      </c>
      <c r="BE3031" s="150">
        <f>IF(N3031="základní",J3031,0)</f>
        <v>0</v>
      </c>
      <c r="BF3031" s="150">
        <f>IF(N3031="snížená",J3031,0)</f>
        <v>0</v>
      </c>
      <c r="BG3031" s="150">
        <f>IF(N3031="zákl. přenesená",J3031,0)</f>
        <v>0</v>
      </c>
      <c r="BH3031" s="150">
        <f>IF(N3031="sníž. přenesená",J3031,0)</f>
        <v>0</v>
      </c>
      <c r="BI3031" s="150">
        <f>IF(N3031="nulová",J3031,0)</f>
        <v>0</v>
      </c>
      <c r="BJ3031" s="17" t="s">
        <v>84</v>
      </c>
      <c r="BK3031" s="150">
        <f>ROUND(I3031*H3031,2)</f>
        <v>0</v>
      </c>
      <c r="BL3031" s="17" t="s">
        <v>530</v>
      </c>
      <c r="BM3031" s="149" t="s">
        <v>4291</v>
      </c>
    </row>
    <row r="3032" spans="2:65" s="1" customFormat="1" ht="10.199999999999999">
      <c r="B3032" s="32"/>
      <c r="D3032" s="151" t="s">
        <v>359</v>
      </c>
      <c r="F3032" s="152" t="s">
        <v>4283</v>
      </c>
      <c r="I3032" s="153"/>
      <c r="L3032" s="32"/>
      <c r="M3032" s="154"/>
      <c r="T3032" s="56"/>
      <c r="AT3032" s="17" t="s">
        <v>359</v>
      </c>
      <c r="AU3032" s="17" t="s">
        <v>86</v>
      </c>
    </row>
    <row r="3033" spans="2:65" s="1" customFormat="1" ht="33" customHeight="1">
      <c r="B3033" s="32"/>
      <c r="C3033" s="138" t="s">
        <v>4292</v>
      </c>
      <c r="D3033" s="138" t="s">
        <v>352</v>
      </c>
      <c r="E3033" s="139" t="s">
        <v>4293</v>
      </c>
      <c r="F3033" s="140" t="s">
        <v>4294</v>
      </c>
      <c r="G3033" s="141" t="s">
        <v>496</v>
      </c>
      <c r="H3033" s="142">
        <v>1</v>
      </c>
      <c r="I3033" s="143"/>
      <c r="J3033" s="144">
        <f>ROUND(I3033*H3033,2)</f>
        <v>0</v>
      </c>
      <c r="K3033" s="140" t="s">
        <v>1</v>
      </c>
      <c r="L3033" s="32"/>
      <c r="M3033" s="145" t="s">
        <v>1</v>
      </c>
      <c r="N3033" s="146" t="s">
        <v>41</v>
      </c>
      <c r="P3033" s="147">
        <f>O3033*H3033</f>
        <v>0</v>
      </c>
      <c r="Q3033" s="147">
        <v>0</v>
      </c>
      <c r="R3033" s="147">
        <f>Q3033*H3033</f>
        <v>0</v>
      </c>
      <c r="S3033" s="147">
        <v>0</v>
      </c>
      <c r="T3033" s="148">
        <f>S3033*H3033</f>
        <v>0</v>
      </c>
      <c r="AR3033" s="149" t="s">
        <v>530</v>
      </c>
      <c r="AT3033" s="149" t="s">
        <v>352</v>
      </c>
      <c r="AU3033" s="149" t="s">
        <v>86</v>
      </c>
      <c r="AY3033" s="17" t="s">
        <v>350</v>
      </c>
      <c r="BE3033" s="150">
        <f>IF(N3033="základní",J3033,0)</f>
        <v>0</v>
      </c>
      <c r="BF3033" s="150">
        <f>IF(N3033="snížená",J3033,0)</f>
        <v>0</v>
      </c>
      <c r="BG3033" s="150">
        <f>IF(N3033="zákl. přenesená",J3033,0)</f>
        <v>0</v>
      </c>
      <c r="BH3033" s="150">
        <f>IF(N3033="sníž. přenesená",J3033,0)</f>
        <v>0</v>
      </c>
      <c r="BI3033" s="150">
        <f>IF(N3033="nulová",J3033,0)</f>
        <v>0</v>
      </c>
      <c r="BJ3033" s="17" t="s">
        <v>84</v>
      </c>
      <c r="BK3033" s="150">
        <f>ROUND(I3033*H3033,2)</f>
        <v>0</v>
      </c>
      <c r="BL3033" s="17" t="s">
        <v>530</v>
      </c>
      <c r="BM3033" s="149" t="s">
        <v>4295</v>
      </c>
    </row>
    <row r="3034" spans="2:65" s="1" customFormat="1" ht="10.199999999999999">
      <c r="B3034" s="32"/>
      <c r="D3034" s="151" t="s">
        <v>359</v>
      </c>
      <c r="F3034" s="152" t="s">
        <v>4283</v>
      </c>
      <c r="I3034" s="153"/>
      <c r="L3034" s="32"/>
      <c r="M3034" s="154"/>
      <c r="T3034" s="56"/>
      <c r="AT3034" s="17" t="s">
        <v>359</v>
      </c>
      <c r="AU3034" s="17" t="s">
        <v>86</v>
      </c>
    </row>
    <row r="3035" spans="2:65" s="1" customFormat="1" ht="24.15" customHeight="1">
      <c r="B3035" s="32"/>
      <c r="C3035" s="138" t="s">
        <v>4296</v>
      </c>
      <c r="D3035" s="138" t="s">
        <v>352</v>
      </c>
      <c r="E3035" s="139" t="s">
        <v>4297</v>
      </c>
      <c r="F3035" s="140" t="s">
        <v>4298</v>
      </c>
      <c r="G3035" s="141" t="s">
        <v>496</v>
      </c>
      <c r="H3035" s="142">
        <v>1</v>
      </c>
      <c r="I3035" s="143"/>
      <c r="J3035" s="144">
        <f>ROUND(I3035*H3035,2)</f>
        <v>0</v>
      </c>
      <c r="K3035" s="140" t="s">
        <v>1</v>
      </c>
      <c r="L3035" s="32"/>
      <c r="M3035" s="145" t="s">
        <v>1</v>
      </c>
      <c r="N3035" s="146" t="s">
        <v>41</v>
      </c>
      <c r="P3035" s="147">
        <f>O3035*H3035</f>
        <v>0</v>
      </c>
      <c r="Q3035" s="147">
        <v>0</v>
      </c>
      <c r="R3035" s="147">
        <f>Q3035*H3035</f>
        <v>0</v>
      </c>
      <c r="S3035" s="147">
        <v>0</v>
      </c>
      <c r="T3035" s="148">
        <f>S3035*H3035</f>
        <v>0</v>
      </c>
      <c r="AR3035" s="149" t="s">
        <v>530</v>
      </c>
      <c r="AT3035" s="149" t="s">
        <v>352</v>
      </c>
      <c r="AU3035" s="149" t="s">
        <v>86</v>
      </c>
      <c r="AY3035" s="17" t="s">
        <v>350</v>
      </c>
      <c r="BE3035" s="150">
        <f>IF(N3035="základní",J3035,0)</f>
        <v>0</v>
      </c>
      <c r="BF3035" s="150">
        <f>IF(N3035="snížená",J3035,0)</f>
        <v>0</v>
      </c>
      <c r="BG3035" s="150">
        <f>IF(N3035="zákl. přenesená",J3035,0)</f>
        <v>0</v>
      </c>
      <c r="BH3035" s="150">
        <f>IF(N3035="sníž. přenesená",J3035,0)</f>
        <v>0</v>
      </c>
      <c r="BI3035" s="150">
        <f>IF(N3035="nulová",J3035,0)</f>
        <v>0</v>
      </c>
      <c r="BJ3035" s="17" t="s">
        <v>84</v>
      </c>
      <c r="BK3035" s="150">
        <f>ROUND(I3035*H3035,2)</f>
        <v>0</v>
      </c>
      <c r="BL3035" s="17" t="s">
        <v>530</v>
      </c>
      <c r="BM3035" s="149" t="s">
        <v>4299</v>
      </c>
    </row>
    <row r="3036" spans="2:65" s="1" customFormat="1" ht="10.199999999999999">
      <c r="B3036" s="32"/>
      <c r="D3036" s="151" t="s">
        <v>359</v>
      </c>
      <c r="F3036" s="152" t="s">
        <v>4283</v>
      </c>
      <c r="I3036" s="153"/>
      <c r="L3036" s="32"/>
      <c r="M3036" s="154"/>
      <c r="T3036" s="56"/>
      <c r="AT3036" s="17" t="s">
        <v>359</v>
      </c>
      <c r="AU3036" s="17" t="s">
        <v>86</v>
      </c>
    </row>
    <row r="3037" spans="2:65" s="1" customFormat="1" ht="24.15" customHeight="1">
      <c r="B3037" s="32"/>
      <c r="C3037" s="138" t="s">
        <v>4300</v>
      </c>
      <c r="D3037" s="138" t="s">
        <v>352</v>
      </c>
      <c r="E3037" s="139" t="s">
        <v>4301</v>
      </c>
      <c r="F3037" s="140" t="s">
        <v>4302</v>
      </c>
      <c r="G3037" s="141" t="s">
        <v>496</v>
      </c>
      <c r="H3037" s="142">
        <v>1</v>
      </c>
      <c r="I3037" s="143"/>
      <c r="J3037" s="144">
        <f>ROUND(I3037*H3037,2)</f>
        <v>0</v>
      </c>
      <c r="K3037" s="140" t="s">
        <v>1</v>
      </c>
      <c r="L3037" s="32"/>
      <c r="M3037" s="145" t="s">
        <v>1</v>
      </c>
      <c r="N3037" s="146" t="s">
        <v>41</v>
      </c>
      <c r="P3037" s="147">
        <f>O3037*H3037</f>
        <v>0</v>
      </c>
      <c r="Q3037" s="147">
        <v>0</v>
      </c>
      <c r="R3037" s="147">
        <f>Q3037*H3037</f>
        <v>0</v>
      </c>
      <c r="S3037" s="147">
        <v>0</v>
      </c>
      <c r="T3037" s="148">
        <f>S3037*H3037</f>
        <v>0</v>
      </c>
      <c r="AR3037" s="149" t="s">
        <v>530</v>
      </c>
      <c r="AT3037" s="149" t="s">
        <v>352</v>
      </c>
      <c r="AU3037" s="149" t="s">
        <v>86</v>
      </c>
      <c r="AY3037" s="17" t="s">
        <v>350</v>
      </c>
      <c r="BE3037" s="150">
        <f>IF(N3037="základní",J3037,0)</f>
        <v>0</v>
      </c>
      <c r="BF3037" s="150">
        <f>IF(N3037="snížená",J3037,0)</f>
        <v>0</v>
      </c>
      <c r="BG3037" s="150">
        <f>IF(N3037="zákl. přenesená",J3037,0)</f>
        <v>0</v>
      </c>
      <c r="BH3037" s="150">
        <f>IF(N3037="sníž. přenesená",J3037,0)</f>
        <v>0</v>
      </c>
      <c r="BI3037" s="150">
        <f>IF(N3037="nulová",J3037,0)</f>
        <v>0</v>
      </c>
      <c r="BJ3037" s="17" t="s">
        <v>84</v>
      </c>
      <c r="BK3037" s="150">
        <f>ROUND(I3037*H3037,2)</f>
        <v>0</v>
      </c>
      <c r="BL3037" s="17" t="s">
        <v>530</v>
      </c>
      <c r="BM3037" s="149" t="s">
        <v>4303</v>
      </c>
    </row>
    <row r="3038" spans="2:65" s="1" customFormat="1" ht="10.199999999999999">
      <c r="B3038" s="32"/>
      <c r="D3038" s="151" t="s">
        <v>359</v>
      </c>
      <c r="F3038" s="152" t="s">
        <v>4283</v>
      </c>
      <c r="I3038" s="153"/>
      <c r="L3038" s="32"/>
      <c r="M3038" s="154"/>
      <c r="T3038" s="56"/>
      <c r="AT3038" s="17" t="s">
        <v>359</v>
      </c>
      <c r="AU3038" s="17" t="s">
        <v>86</v>
      </c>
    </row>
    <row r="3039" spans="2:65" s="1" customFormat="1" ht="24.15" customHeight="1">
      <c r="B3039" s="32"/>
      <c r="C3039" s="138" t="s">
        <v>4304</v>
      </c>
      <c r="D3039" s="138" t="s">
        <v>352</v>
      </c>
      <c r="E3039" s="139" t="s">
        <v>4305</v>
      </c>
      <c r="F3039" s="140" t="s">
        <v>4306</v>
      </c>
      <c r="G3039" s="141" t="s">
        <v>496</v>
      </c>
      <c r="H3039" s="142">
        <v>1</v>
      </c>
      <c r="I3039" s="143"/>
      <c r="J3039" s="144">
        <f>ROUND(I3039*H3039,2)</f>
        <v>0</v>
      </c>
      <c r="K3039" s="140" t="s">
        <v>1</v>
      </c>
      <c r="L3039" s="32"/>
      <c r="M3039" s="145" t="s">
        <v>1</v>
      </c>
      <c r="N3039" s="146" t="s">
        <v>41</v>
      </c>
      <c r="P3039" s="147">
        <f>O3039*H3039</f>
        <v>0</v>
      </c>
      <c r="Q3039" s="147">
        <v>0</v>
      </c>
      <c r="R3039" s="147">
        <f>Q3039*H3039</f>
        <v>0</v>
      </c>
      <c r="S3039" s="147">
        <v>0</v>
      </c>
      <c r="T3039" s="148">
        <f>S3039*H3039</f>
        <v>0</v>
      </c>
      <c r="AR3039" s="149" t="s">
        <v>530</v>
      </c>
      <c r="AT3039" s="149" t="s">
        <v>352</v>
      </c>
      <c r="AU3039" s="149" t="s">
        <v>86</v>
      </c>
      <c r="AY3039" s="17" t="s">
        <v>350</v>
      </c>
      <c r="BE3039" s="150">
        <f>IF(N3039="základní",J3039,0)</f>
        <v>0</v>
      </c>
      <c r="BF3039" s="150">
        <f>IF(N3039="snížená",J3039,0)</f>
        <v>0</v>
      </c>
      <c r="BG3039" s="150">
        <f>IF(N3039="zákl. přenesená",J3039,0)</f>
        <v>0</v>
      </c>
      <c r="BH3039" s="150">
        <f>IF(N3039="sníž. přenesená",J3039,0)</f>
        <v>0</v>
      </c>
      <c r="BI3039" s="150">
        <f>IF(N3039="nulová",J3039,0)</f>
        <v>0</v>
      </c>
      <c r="BJ3039" s="17" t="s">
        <v>84</v>
      </c>
      <c r="BK3039" s="150">
        <f>ROUND(I3039*H3039,2)</f>
        <v>0</v>
      </c>
      <c r="BL3039" s="17" t="s">
        <v>530</v>
      </c>
      <c r="BM3039" s="149" t="s">
        <v>4307</v>
      </c>
    </row>
    <row r="3040" spans="2:65" s="1" customFormat="1" ht="10.199999999999999">
      <c r="B3040" s="32"/>
      <c r="D3040" s="151" t="s">
        <v>359</v>
      </c>
      <c r="F3040" s="152" t="s">
        <v>4283</v>
      </c>
      <c r="I3040" s="153"/>
      <c r="L3040" s="32"/>
      <c r="M3040" s="154"/>
      <c r="T3040" s="56"/>
      <c r="AT3040" s="17" t="s">
        <v>359</v>
      </c>
      <c r="AU3040" s="17" t="s">
        <v>86</v>
      </c>
    </row>
    <row r="3041" spans="2:65" s="1" customFormat="1" ht="24.15" customHeight="1">
      <c r="B3041" s="32"/>
      <c r="C3041" s="138" t="s">
        <v>4308</v>
      </c>
      <c r="D3041" s="138" t="s">
        <v>352</v>
      </c>
      <c r="E3041" s="139" t="s">
        <v>4309</v>
      </c>
      <c r="F3041" s="140" t="s">
        <v>4310</v>
      </c>
      <c r="G3041" s="141" t="s">
        <v>496</v>
      </c>
      <c r="H3041" s="142">
        <v>1</v>
      </c>
      <c r="I3041" s="143"/>
      <c r="J3041" s="144">
        <f>ROUND(I3041*H3041,2)</f>
        <v>0</v>
      </c>
      <c r="K3041" s="140" t="s">
        <v>1</v>
      </c>
      <c r="L3041" s="32"/>
      <c r="M3041" s="145" t="s">
        <v>1</v>
      </c>
      <c r="N3041" s="146" t="s">
        <v>41</v>
      </c>
      <c r="P3041" s="147">
        <f>O3041*H3041</f>
        <v>0</v>
      </c>
      <c r="Q3041" s="147">
        <v>0</v>
      </c>
      <c r="R3041" s="147">
        <f>Q3041*H3041</f>
        <v>0</v>
      </c>
      <c r="S3041" s="147">
        <v>0</v>
      </c>
      <c r="T3041" s="148">
        <f>S3041*H3041</f>
        <v>0</v>
      </c>
      <c r="AR3041" s="149" t="s">
        <v>530</v>
      </c>
      <c r="AT3041" s="149" t="s">
        <v>352</v>
      </c>
      <c r="AU3041" s="149" t="s">
        <v>86</v>
      </c>
      <c r="AY3041" s="17" t="s">
        <v>350</v>
      </c>
      <c r="BE3041" s="150">
        <f>IF(N3041="základní",J3041,0)</f>
        <v>0</v>
      </c>
      <c r="BF3041" s="150">
        <f>IF(N3041="snížená",J3041,0)</f>
        <v>0</v>
      </c>
      <c r="BG3041" s="150">
        <f>IF(N3041="zákl. přenesená",J3041,0)</f>
        <v>0</v>
      </c>
      <c r="BH3041" s="150">
        <f>IF(N3041="sníž. přenesená",J3041,0)</f>
        <v>0</v>
      </c>
      <c r="BI3041" s="150">
        <f>IF(N3041="nulová",J3041,0)</f>
        <v>0</v>
      </c>
      <c r="BJ3041" s="17" t="s">
        <v>84</v>
      </c>
      <c r="BK3041" s="150">
        <f>ROUND(I3041*H3041,2)</f>
        <v>0</v>
      </c>
      <c r="BL3041" s="17" t="s">
        <v>530</v>
      </c>
      <c r="BM3041" s="149" t="s">
        <v>4311</v>
      </c>
    </row>
    <row r="3042" spans="2:65" s="1" customFormat="1" ht="10.199999999999999">
      <c r="B3042" s="32"/>
      <c r="D3042" s="151" t="s">
        <v>359</v>
      </c>
      <c r="F3042" s="152" t="s">
        <v>4283</v>
      </c>
      <c r="I3042" s="153"/>
      <c r="L3042" s="32"/>
      <c r="M3042" s="154"/>
      <c r="T3042" s="56"/>
      <c r="AT3042" s="17" t="s">
        <v>359</v>
      </c>
      <c r="AU3042" s="17" t="s">
        <v>86</v>
      </c>
    </row>
    <row r="3043" spans="2:65" s="1" customFormat="1" ht="24.15" customHeight="1">
      <c r="B3043" s="32"/>
      <c r="C3043" s="138" t="s">
        <v>4312</v>
      </c>
      <c r="D3043" s="138" t="s">
        <v>352</v>
      </c>
      <c r="E3043" s="139" t="s">
        <v>4313</v>
      </c>
      <c r="F3043" s="140" t="s">
        <v>4314</v>
      </c>
      <c r="G3043" s="141" t="s">
        <v>496</v>
      </c>
      <c r="H3043" s="142">
        <v>2</v>
      </c>
      <c r="I3043" s="143"/>
      <c r="J3043" s="144">
        <f>ROUND(I3043*H3043,2)</f>
        <v>0</v>
      </c>
      <c r="K3043" s="140" t="s">
        <v>1</v>
      </c>
      <c r="L3043" s="32"/>
      <c r="M3043" s="145" t="s">
        <v>1</v>
      </c>
      <c r="N3043" s="146" t="s">
        <v>41</v>
      </c>
      <c r="P3043" s="147">
        <f>O3043*H3043</f>
        <v>0</v>
      </c>
      <c r="Q3043" s="147">
        <v>0</v>
      </c>
      <c r="R3043" s="147">
        <f>Q3043*H3043</f>
        <v>0</v>
      </c>
      <c r="S3043" s="147">
        <v>0</v>
      </c>
      <c r="T3043" s="148">
        <f>S3043*H3043</f>
        <v>0</v>
      </c>
      <c r="AR3043" s="149" t="s">
        <v>530</v>
      </c>
      <c r="AT3043" s="149" t="s">
        <v>352</v>
      </c>
      <c r="AU3043" s="149" t="s">
        <v>86</v>
      </c>
      <c r="AY3043" s="17" t="s">
        <v>350</v>
      </c>
      <c r="BE3043" s="150">
        <f>IF(N3043="základní",J3043,0)</f>
        <v>0</v>
      </c>
      <c r="BF3043" s="150">
        <f>IF(N3043="snížená",J3043,0)</f>
        <v>0</v>
      </c>
      <c r="BG3043" s="150">
        <f>IF(N3043="zákl. přenesená",J3043,0)</f>
        <v>0</v>
      </c>
      <c r="BH3043" s="150">
        <f>IF(N3043="sníž. přenesená",J3043,0)</f>
        <v>0</v>
      </c>
      <c r="BI3043" s="150">
        <f>IF(N3043="nulová",J3043,0)</f>
        <v>0</v>
      </c>
      <c r="BJ3043" s="17" t="s">
        <v>84</v>
      </c>
      <c r="BK3043" s="150">
        <f>ROUND(I3043*H3043,2)</f>
        <v>0</v>
      </c>
      <c r="BL3043" s="17" t="s">
        <v>530</v>
      </c>
      <c r="BM3043" s="149" t="s">
        <v>4315</v>
      </c>
    </row>
    <row r="3044" spans="2:65" s="1" customFormat="1" ht="10.199999999999999">
      <c r="B3044" s="32"/>
      <c r="D3044" s="151" t="s">
        <v>359</v>
      </c>
      <c r="F3044" s="152" t="s">
        <v>4283</v>
      </c>
      <c r="I3044" s="153"/>
      <c r="L3044" s="32"/>
      <c r="M3044" s="154"/>
      <c r="T3044" s="56"/>
      <c r="AT3044" s="17" t="s">
        <v>359</v>
      </c>
      <c r="AU3044" s="17" t="s">
        <v>86</v>
      </c>
    </row>
    <row r="3045" spans="2:65" s="1" customFormat="1" ht="24.15" customHeight="1">
      <c r="B3045" s="32"/>
      <c r="C3045" s="138" t="s">
        <v>4316</v>
      </c>
      <c r="D3045" s="138" t="s">
        <v>352</v>
      </c>
      <c r="E3045" s="139" t="s">
        <v>4317</v>
      </c>
      <c r="F3045" s="140" t="s">
        <v>4318</v>
      </c>
      <c r="G3045" s="141" t="s">
        <v>496</v>
      </c>
      <c r="H3045" s="142">
        <v>1</v>
      </c>
      <c r="I3045" s="143"/>
      <c r="J3045" s="144">
        <f>ROUND(I3045*H3045,2)</f>
        <v>0</v>
      </c>
      <c r="K3045" s="140" t="s">
        <v>1</v>
      </c>
      <c r="L3045" s="32"/>
      <c r="M3045" s="145" t="s">
        <v>1</v>
      </c>
      <c r="N3045" s="146" t="s">
        <v>41</v>
      </c>
      <c r="P3045" s="147">
        <f>O3045*H3045</f>
        <v>0</v>
      </c>
      <c r="Q3045" s="147">
        <v>0</v>
      </c>
      <c r="R3045" s="147">
        <f>Q3045*H3045</f>
        <v>0</v>
      </c>
      <c r="S3045" s="147">
        <v>0</v>
      </c>
      <c r="T3045" s="148">
        <f>S3045*H3045</f>
        <v>0</v>
      </c>
      <c r="AR3045" s="149" t="s">
        <v>530</v>
      </c>
      <c r="AT3045" s="149" t="s">
        <v>352</v>
      </c>
      <c r="AU3045" s="149" t="s">
        <v>86</v>
      </c>
      <c r="AY3045" s="17" t="s">
        <v>350</v>
      </c>
      <c r="BE3045" s="150">
        <f>IF(N3045="základní",J3045,0)</f>
        <v>0</v>
      </c>
      <c r="BF3045" s="150">
        <f>IF(N3045="snížená",J3045,0)</f>
        <v>0</v>
      </c>
      <c r="BG3045" s="150">
        <f>IF(N3045="zákl. přenesená",J3045,0)</f>
        <v>0</v>
      </c>
      <c r="BH3045" s="150">
        <f>IF(N3045="sníž. přenesená",J3045,0)</f>
        <v>0</v>
      </c>
      <c r="BI3045" s="150">
        <f>IF(N3045="nulová",J3045,0)</f>
        <v>0</v>
      </c>
      <c r="BJ3045" s="17" t="s">
        <v>84</v>
      </c>
      <c r="BK3045" s="150">
        <f>ROUND(I3045*H3045,2)</f>
        <v>0</v>
      </c>
      <c r="BL3045" s="17" t="s">
        <v>530</v>
      </c>
      <c r="BM3045" s="149" t="s">
        <v>4319</v>
      </c>
    </row>
    <row r="3046" spans="2:65" s="1" customFormat="1" ht="10.199999999999999">
      <c r="B3046" s="32"/>
      <c r="D3046" s="151" t="s">
        <v>359</v>
      </c>
      <c r="F3046" s="152" t="s">
        <v>4283</v>
      </c>
      <c r="I3046" s="153"/>
      <c r="L3046" s="32"/>
      <c r="M3046" s="154"/>
      <c r="T3046" s="56"/>
      <c r="AT3046" s="17" t="s">
        <v>359</v>
      </c>
      <c r="AU3046" s="17" t="s">
        <v>86</v>
      </c>
    </row>
    <row r="3047" spans="2:65" s="1" customFormat="1" ht="24.15" customHeight="1">
      <c r="B3047" s="32"/>
      <c r="C3047" s="138" t="s">
        <v>4320</v>
      </c>
      <c r="D3047" s="138" t="s">
        <v>352</v>
      </c>
      <c r="E3047" s="139" t="s">
        <v>4321</v>
      </c>
      <c r="F3047" s="140" t="s">
        <v>4322</v>
      </c>
      <c r="G3047" s="141" t="s">
        <v>496</v>
      </c>
      <c r="H3047" s="142">
        <v>1</v>
      </c>
      <c r="I3047" s="143"/>
      <c r="J3047" s="144">
        <f>ROUND(I3047*H3047,2)</f>
        <v>0</v>
      </c>
      <c r="K3047" s="140" t="s">
        <v>1</v>
      </c>
      <c r="L3047" s="32"/>
      <c r="M3047" s="145" t="s">
        <v>1</v>
      </c>
      <c r="N3047" s="146" t="s">
        <v>41</v>
      </c>
      <c r="P3047" s="147">
        <f>O3047*H3047</f>
        <v>0</v>
      </c>
      <c r="Q3047" s="147">
        <v>0</v>
      </c>
      <c r="R3047" s="147">
        <f>Q3047*H3047</f>
        <v>0</v>
      </c>
      <c r="S3047" s="147">
        <v>0</v>
      </c>
      <c r="T3047" s="148">
        <f>S3047*H3047</f>
        <v>0</v>
      </c>
      <c r="AR3047" s="149" t="s">
        <v>530</v>
      </c>
      <c r="AT3047" s="149" t="s">
        <v>352</v>
      </c>
      <c r="AU3047" s="149" t="s">
        <v>86</v>
      </c>
      <c r="AY3047" s="17" t="s">
        <v>350</v>
      </c>
      <c r="BE3047" s="150">
        <f>IF(N3047="základní",J3047,0)</f>
        <v>0</v>
      </c>
      <c r="BF3047" s="150">
        <f>IF(N3047="snížená",J3047,0)</f>
        <v>0</v>
      </c>
      <c r="BG3047" s="150">
        <f>IF(N3047="zákl. přenesená",J3047,0)</f>
        <v>0</v>
      </c>
      <c r="BH3047" s="150">
        <f>IF(N3047="sníž. přenesená",J3047,0)</f>
        <v>0</v>
      </c>
      <c r="BI3047" s="150">
        <f>IF(N3047="nulová",J3047,0)</f>
        <v>0</v>
      </c>
      <c r="BJ3047" s="17" t="s">
        <v>84</v>
      </c>
      <c r="BK3047" s="150">
        <f>ROUND(I3047*H3047,2)</f>
        <v>0</v>
      </c>
      <c r="BL3047" s="17" t="s">
        <v>530</v>
      </c>
      <c r="BM3047" s="149" t="s">
        <v>4323</v>
      </c>
    </row>
    <row r="3048" spans="2:65" s="1" customFormat="1" ht="10.199999999999999">
      <c r="B3048" s="32"/>
      <c r="D3048" s="151" t="s">
        <v>359</v>
      </c>
      <c r="F3048" s="152" t="s">
        <v>4283</v>
      </c>
      <c r="I3048" s="153"/>
      <c r="L3048" s="32"/>
      <c r="M3048" s="154"/>
      <c r="T3048" s="56"/>
      <c r="AT3048" s="17" t="s">
        <v>359</v>
      </c>
      <c r="AU3048" s="17" t="s">
        <v>86</v>
      </c>
    </row>
    <row r="3049" spans="2:65" s="1" customFormat="1" ht="24.15" customHeight="1">
      <c r="B3049" s="32"/>
      <c r="C3049" s="138" t="s">
        <v>4324</v>
      </c>
      <c r="D3049" s="138" t="s">
        <v>352</v>
      </c>
      <c r="E3049" s="139" t="s">
        <v>4325</v>
      </c>
      <c r="F3049" s="140" t="s">
        <v>4326</v>
      </c>
      <c r="G3049" s="141" t="s">
        <v>496</v>
      </c>
      <c r="H3049" s="142">
        <v>1</v>
      </c>
      <c r="I3049" s="143"/>
      <c r="J3049" s="144">
        <f>ROUND(I3049*H3049,2)</f>
        <v>0</v>
      </c>
      <c r="K3049" s="140" t="s">
        <v>1</v>
      </c>
      <c r="L3049" s="32"/>
      <c r="M3049" s="145" t="s">
        <v>1</v>
      </c>
      <c r="N3049" s="146" t="s">
        <v>41</v>
      </c>
      <c r="P3049" s="147">
        <f>O3049*H3049</f>
        <v>0</v>
      </c>
      <c r="Q3049" s="147">
        <v>0</v>
      </c>
      <c r="R3049" s="147">
        <f>Q3049*H3049</f>
        <v>0</v>
      </c>
      <c r="S3049" s="147">
        <v>0</v>
      </c>
      <c r="T3049" s="148">
        <f>S3049*H3049</f>
        <v>0</v>
      </c>
      <c r="AR3049" s="149" t="s">
        <v>530</v>
      </c>
      <c r="AT3049" s="149" t="s">
        <v>352</v>
      </c>
      <c r="AU3049" s="149" t="s">
        <v>86</v>
      </c>
      <c r="AY3049" s="17" t="s">
        <v>350</v>
      </c>
      <c r="BE3049" s="150">
        <f>IF(N3049="základní",J3049,0)</f>
        <v>0</v>
      </c>
      <c r="BF3049" s="150">
        <f>IF(N3049="snížená",J3049,0)</f>
        <v>0</v>
      </c>
      <c r="BG3049" s="150">
        <f>IF(N3049="zákl. přenesená",J3049,0)</f>
        <v>0</v>
      </c>
      <c r="BH3049" s="150">
        <f>IF(N3049="sníž. přenesená",J3049,0)</f>
        <v>0</v>
      </c>
      <c r="BI3049" s="150">
        <f>IF(N3049="nulová",J3049,0)</f>
        <v>0</v>
      </c>
      <c r="BJ3049" s="17" t="s">
        <v>84</v>
      </c>
      <c r="BK3049" s="150">
        <f>ROUND(I3049*H3049,2)</f>
        <v>0</v>
      </c>
      <c r="BL3049" s="17" t="s">
        <v>530</v>
      </c>
      <c r="BM3049" s="149" t="s">
        <v>4327</v>
      </c>
    </row>
    <row r="3050" spans="2:65" s="1" customFormat="1" ht="10.199999999999999">
      <c r="B3050" s="32"/>
      <c r="D3050" s="151" t="s">
        <v>359</v>
      </c>
      <c r="F3050" s="152" t="s">
        <v>4283</v>
      </c>
      <c r="I3050" s="153"/>
      <c r="L3050" s="32"/>
      <c r="M3050" s="154"/>
      <c r="T3050" s="56"/>
      <c r="AT3050" s="17" t="s">
        <v>359</v>
      </c>
      <c r="AU3050" s="17" t="s">
        <v>86</v>
      </c>
    </row>
    <row r="3051" spans="2:65" s="1" customFormat="1" ht="24.15" customHeight="1">
      <c r="B3051" s="32"/>
      <c r="C3051" s="138" t="s">
        <v>4328</v>
      </c>
      <c r="D3051" s="138" t="s">
        <v>352</v>
      </c>
      <c r="E3051" s="139" t="s">
        <v>4329</v>
      </c>
      <c r="F3051" s="140" t="s">
        <v>4330</v>
      </c>
      <c r="G3051" s="141" t="s">
        <v>496</v>
      </c>
      <c r="H3051" s="142">
        <v>1</v>
      </c>
      <c r="I3051" s="143"/>
      <c r="J3051" s="144">
        <f>ROUND(I3051*H3051,2)</f>
        <v>0</v>
      </c>
      <c r="K3051" s="140" t="s">
        <v>1</v>
      </c>
      <c r="L3051" s="32"/>
      <c r="M3051" s="145" t="s">
        <v>1</v>
      </c>
      <c r="N3051" s="146" t="s">
        <v>41</v>
      </c>
      <c r="P3051" s="147">
        <f>O3051*H3051</f>
        <v>0</v>
      </c>
      <c r="Q3051" s="147">
        <v>0</v>
      </c>
      <c r="R3051" s="147">
        <f>Q3051*H3051</f>
        <v>0</v>
      </c>
      <c r="S3051" s="147">
        <v>0</v>
      </c>
      <c r="T3051" s="148">
        <f>S3051*H3051</f>
        <v>0</v>
      </c>
      <c r="AR3051" s="149" t="s">
        <v>530</v>
      </c>
      <c r="AT3051" s="149" t="s">
        <v>352</v>
      </c>
      <c r="AU3051" s="149" t="s">
        <v>86</v>
      </c>
      <c r="AY3051" s="17" t="s">
        <v>350</v>
      </c>
      <c r="BE3051" s="150">
        <f>IF(N3051="základní",J3051,0)</f>
        <v>0</v>
      </c>
      <c r="BF3051" s="150">
        <f>IF(N3051="snížená",J3051,0)</f>
        <v>0</v>
      </c>
      <c r="BG3051" s="150">
        <f>IF(N3051="zákl. přenesená",J3051,0)</f>
        <v>0</v>
      </c>
      <c r="BH3051" s="150">
        <f>IF(N3051="sníž. přenesená",J3051,0)</f>
        <v>0</v>
      </c>
      <c r="BI3051" s="150">
        <f>IF(N3051="nulová",J3051,0)</f>
        <v>0</v>
      </c>
      <c r="BJ3051" s="17" t="s">
        <v>84</v>
      </c>
      <c r="BK3051" s="150">
        <f>ROUND(I3051*H3051,2)</f>
        <v>0</v>
      </c>
      <c r="BL3051" s="17" t="s">
        <v>530</v>
      </c>
      <c r="BM3051" s="149" t="s">
        <v>4331</v>
      </c>
    </row>
    <row r="3052" spans="2:65" s="1" customFormat="1" ht="10.199999999999999">
      <c r="B3052" s="32"/>
      <c r="D3052" s="151" t="s">
        <v>359</v>
      </c>
      <c r="F3052" s="152" t="s">
        <v>4283</v>
      </c>
      <c r="I3052" s="153"/>
      <c r="L3052" s="32"/>
      <c r="M3052" s="154"/>
      <c r="T3052" s="56"/>
      <c r="AT3052" s="17" t="s">
        <v>359</v>
      </c>
      <c r="AU3052" s="17" t="s">
        <v>86</v>
      </c>
    </row>
    <row r="3053" spans="2:65" s="1" customFormat="1" ht="24.15" customHeight="1">
      <c r="B3053" s="32"/>
      <c r="C3053" s="138" t="s">
        <v>4332</v>
      </c>
      <c r="D3053" s="138" t="s">
        <v>352</v>
      </c>
      <c r="E3053" s="139" t="s">
        <v>4333</v>
      </c>
      <c r="F3053" s="140" t="s">
        <v>4334</v>
      </c>
      <c r="G3053" s="141" t="s">
        <v>496</v>
      </c>
      <c r="H3053" s="142">
        <v>3</v>
      </c>
      <c r="I3053" s="143"/>
      <c r="J3053" s="144">
        <f>ROUND(I3053*H3053,2)</f>
        <v>0</v>
      </c>
      <c r="K3053" s="140" t="s">
        <v>1</v>
      </c>
      <c r="L3053" s="32"/>
      <c r="M3053" s="145" t="s">
        <v>1</v>
      </c>
      <c r="N3053" s="146" t="s">
        <v>41</v>
      </c>
      <c r="P3053" s="147">
        <f>O3053*H3053</f>
        <v>0</v>
      </c>
      <c r="Q3053" s="147">
        <v>0</v>
      </c>
      <c r="R3053" s="147">
        <f>Q3053*H3053</f>
        <v>0</v>
      </c>
      <c r="S3053" s="147">
        <v>0</v>
      </c>
      <c r="T3053" s="148">
        <f>S3053*H3053</f>
        <v>0</v>
      </c>
      <c r="AR3053" s="149" t="s">
        <v>530</v>
      </c>
      <c r="AT3053" s="149" t="s">
        <v>352</v>
      </c>
      <c r="AU3053" s="149" t="s">
        <v>86</v>
      </c>
      <c r="AY3053" s="17" t="s">
        <v>350</v>
      </c>
      <c r="BE3053" s="150">
        <f>IF(N3053="základní",J3053,0)</f>
        <v>0</v>
      </c>
      <c r="BF3053" s="150">
        <f>IF(N3053="snížená",J3053,0)</f>
        <v>0</v>
      </c>
      <c r="BG3053" s="150">
        <f>IF(N3053="zákl. přenesená",J3053,0)</f>
        <v>0</v>
      </c>
      <c r="BH3053" s="150">
        <f>IF(N3053="sníž. přenesená",J3053,0)</f>
        <v>0</v>
      </c>
      <c r="BI3053" s="150">
        <f>IF(N3053="nulová",J3053,0)</f>
        <v>0</v>
      </c>
      <c r="BJ3053" s="17" t="s">
        <v>84</v>
      </c>
      <c r="BK3053" s="150">
        <f>ROUND(I3053*H3053,2)</f>
        <v>0</v>
      </c>
      <c r="BL3053" s="17" t="s">
        <v>530</v>
      </c>
      <c r="BM3053" s="149" t="s">
        <v>4335</v>
      </c>
    </row>
    <row r="3054" spans="2:65" s="1" customFormat="1" ht="10.199999999999999">
      <c r="B3054" s="32"/>
      <c r="D3054" s="151" t="s">
        <v>359</v>
      </c>
      <c r="F3054" s="152" t="s">
        <v>4283</v>
      </c>
      <c r="I3054" s="153"/>
      <c r="L3054" s="32"/>
      <c r="M3054" s="154"/>
      <c r="T3054" s="56"/>
      <c r="AT3054" s="17" t="s">
        <v>359</v>
      </c>
      <c r="AU3054" s="17" t="s">
        <v>86</v>
      </c>
    </row>
    <row r="3055" spans="2:65" s="1" customFormat="1" ht="24.15" customHeight="1">
      <c r="B3055" s="32"/>
      <c r="C3055" s="138" t="s">
        <v>4336</v>
      </c>
      <c r="D3055" s="138" t="s">
        <v>352</v>
      </c>
      <c r="E3055" s="139" t="s">
        <v>4337</v>
      </c>
      <c r="F3055" s="140" t="s">
        <v>4338</v>
      </c>
      <c r="G3055" s="141" t="s">
        <v>496</v>
      </c>
      <c r="H3055" s="142">
        <v>1</v>
      </c>
      <c r="I3055" s="143"/>
      <c r="J3055" s="144">
        <f>ROUND(I3055*H3055,2)</f>
        <v>0</v>
      </c>
      <c r="K3055" s="140" t="s">
        <v>1</v>
      </c>
      <c r="L3055" s="32"/>
      <c r="M3055" s="145" t="s">
        <v>1</v>
      </c>
      <c r="N3055" s="146" t="s">
        <v>41</v>
      </c>
      <c r="P3055" s="147">
        <f>O3055*H3055</f>
        <v>0</v>
      </c>
      <c r="Q3055" s="147">
        <v>0</v>
      </c>
      <c r="R3055" s="147">
        <f>Q3055*H3055</f>
        <v>0</v>
      </c>
      <c r="S3055" s="147">
        <v>0</v>
      </c>
      <c r="T3055" s="148">
        <f>S3055*H3055</f>
        <v>0</v>
      </c>
      <c r="AR3055" s="149" t="s">
        <v>530</v>
      </c>
      <c r="AT3055" s="149" t="s">
        <v>352</v>
      </c>
      <c r="AU3055" s="149" t="s">
        <v>86</v>
      </c>
      <c r="AY3055" s="17" t="s">
        <v>350</v>
      </c>
      <c r="BE3055" s="150">
        <f>IF(N3055="základní",J3055,0)</f>
        <v>0</v>
      </c>
      <c r="BF3055" s="150">
        <f>IF(N3055="snížená",J3055,0)</f>
        <v>0</v>
      </c>
      <c r="BG3055" s="150">
        <f>IF(N3055="zákl. přenesená",J3055,0)</f>
        <v>0</v>
      </c>
      <c r="BH3055" s="150">
        <f>IF(N3055="sníž. přenesená",J3055,0)</f>
        <v>0</v>
      </c>
      <c r="BI3055" s="150">
        <f>IF(N3055="nulová",J3055,0)</f>
        <v>0</v>
      </c>
      <c r="BJ3055" s="17" t="s">
        <v>84</v>
      </c>
      <c r="BK3055" s="150">
        <f>ROUND(I3055*H3055,2)</f>
        <v>0</v>
      </c>
      <c r="BL3055" s="17" t="s">
        <v>530</v>
      </c>
      <c r="BM3055" s="149" t="s">
        <v>4339</v>
      </c>
    </row>
    <row r="3056" spans="2:65" s="1" customFormat="1" ht="10.199999999999999">
      <c r="B3056" s="32"/>
      <c r="D3056" s="151" t="s">
        <v>359</v>
      </c>
      <c r="F3056" s="152" t="s">
        <v>4283</v>
      </c>
      <c r="I3056" s="153"/>
      <c r="L3056" s="32"/>
      <c r="M3056" s="154"/>
      <c r="T3056" s="56"/>
      <c r="AT3056" s="17" t="s">
        <v>359</v>
      </c>
      <c r="AU3056" s="17" t="s">
        <v>86</v>
      </c>
    </row>
    <row r="3057" spans="2:65" s="1" customFormat="1" ht="24.15" customHeight="1">
      <c r="B3057" s="32"/>
      <c r="C3057" s="138" t="s">
        <v>4340</v>
      </c>
      <c r="D3057" s="138" t="s">
        <v>352</v>
      </c>
      <c r="E3057" s="139" t="s">
        <v>4341</v>
      </c>
      <c r="F3057" s="140" t="s">
        <v>4342</v>
      </c>
      <c r="G3057" s="141" t="s">
        <v>496</v>
      </c>
      <c r="H3057" s="142">
        <v>1</v>
      </c>
      <c r="I3057" s="143"/>
      <c r="J3057" s="144">
        <f>ROUND(I3057*H3057,2)</f>
        <v>0</v>
      </c>
      <c r="K3057" s="140" t="s">
        <v>1</v>
      </c>
      <c r="L3057" s="32"/>
      <c r="M3057" s="145" t="s">
        <v>1</v>
      </c>
      <c r="N3057" s="146" t="s">
        <v>41</v>
      </c>
      <c r="P3057" s="147">
        <f>O3057*H3057</f>
        <v>0</v>
      </c>
      <c r="Q3057" s="147">
        <v>0</v>
      </c>
      <c r="R3057" s="147">
        <f>Q3057*H3057</f>
        <v>0</v>
      </c>
      <c r="S3057" s="147">
        <v>0</v>
      </c>
      <c r="T3057" s="148">
        <f>S3057*H3057</f>
        <v>0</v>
      </c>
      <c r="AR3057" s="149" t="s">
        <v>530</v>
      </c>
      <c r="AT3057" s="149" t="s">
        <v>352</v>
      </c>
      <c r="AU3057" s="149" t="s">
        <v>86</v>
      </c>
      <c r="AY3057" s="17" t="s">
        <v>350</v>
      </c>
      <c r="BE3057" s="150">
        <f>IF(N3057="základní",J3057,0)</f>
        <v>0</v>
      </c>
      <c r="BF3057" s="150">
        <f>IF(N3057="snížená",J3057,0)</f>
        <v>0</v>
      </c>
      <c r="BG3057" s="150">
        <f>IF(N3057="zákl. přenesená",J3057,0)</f>
        <v>0</v>
      </c>
      <c r="BH3057" s="150">
        <f>IF(N3057="sníž. přenesená",J3057,0)</f>
        <v>0</v>
      </c>
      <c r="BI3057" s="150">
        <f>IF(N3057="nulová",J3057,0)</f>
        <v>0</v>
      </c>
      <c r="BJ3057" s="17" t="s">
        <v>84</v>
      </c>
      <c r="BK3057" s="150">
        <f>ROUND(I3057*H3057,2)</f>
        <v>0</v>
      </c>
      <c r="BL3057" s="17" t="s">
        <v>530</v>
      </c>
      <c r="BM3057" s="149" t="s">
        <v>4343</v>
      </c>
    </row>
    <row r="3058" spans="2:65" s="1" customFormat="1" ht="10.199999999999999">
      <c r="B3058" s="32"/>
      <c r="D3058" s="151" t="s">
        <v>359</v>
      </c>
      <c r="F3058" s="152" t="s">
        <v>4283</v>
      </c>
      <c r="I3058" s="153"/>
      <c r="L3058" s="32"/>
      <c r="M3058" s="154"/>
      <c r="T3058" s="56"/>
      <c r="AT3058" s="17" t="s">
        <v>359</v>
      </c>
      <c r="AU3058" s="17" t="s">
        <v>86</v>
      </c>
    </row>
    <row r="3059" spans="2:65" s="1" customFormat="1" ht="24.15" customHeight="1">
      <c r="B3059" s="32"/>
      <c r="C3059" s="138" t="s">
        <v>4344</v>
      </c>
      <c r="D3059" s="138" t="s">
        <v>352</v>
      </c>
      <c r="E3059" s="139" t="s">
        <v>4345</v>
      </c>
      <c r="F3059" s="140" t="s">
        <v>4346</v>
      </c>
      <c r="G3059" s="141" t="s">
        <v>496</v>
      </c>
      <c r="H3059" s="142">
        <v>2</v>
      </c>
      <c r="I3059" s="143"/>
      <c r="J3059" s="144">
        <f>ROUND(I3059*H3059,2)</f>
        <v>0</v>
      </c>
      <c r="K3059" s="140" t="s">
        <v>1</v>
      </c>
      <c r="L3059" s="32"/>
      <c r="M3059" s="145" t="s">
        <v>1</v>
      </c>
      <c r="N3059" s="146" t="s">
        <v>41</v>
      </c>
      <c r="P3059" s="147">
        <f>O3059*H3059</f>
        <v>0</v>
      </c>
      <c r="Q3059" s="147">
        <v>0</v>
      </c>
      <c r="R3059" s="147">
        <f>Q3059*H3059</f>
        <v>0</v>
      </c>
      <c r="S3059" s="147">
        <v>0</v>
      </c>
      <c r="T3059" s="148">
        <f>S3059*H3059</f>
        <v>0</v>
      </c>
      <c r="AR3059" s="149" t="s">
        <v>530</v>
      </c>
      <c r="AT3059" s="149" t="s">
        <v>352</v>
      </c>
      <c r="AU3059" s="149" t="s">
        <v>86</v>
      </c>
      <c r="AY3059" s="17" t="s">
        <v>350</v>
      </c>
      <c r="BE3059" s="150">
        <f>IF(N3059="základní",J3059,0)</f>
        <v>0</v>
      </c>
      <c r="BF3059" s="150">
        <f>IF(N3059="snížená",J3059,0)</f>
        <v>0</v>
      </c>
      <c r="BG3059" s="150">
        <f>IF(N3059="zákl. přenesená",J3059,0)</f>
        <v>0</v>
      </c>
      <c r="BH3059" s="150">
        <f>IF(N3059="sníž. přenesená",J3059,0)</f>
        <v>0</v>
      </c>
      <c r="BI3059" s="150">
        <f>IF(N3059="nulová",J3059,0)</f>
        <v>0</v>
      </c>
      <c r="BJ3059" s="17" t="s">
        <v>84</v>
      </c>
      <c r="BK3059" s="150">
        <f>ROUND(I3059*H3059,2)</f>
        <v>0</v>
      </c>
      <c r="BL3059" s="17" t="s">
        <v>530</v>
      </c>
      <c r="BM3059" s="149" t="s">
        <v>4347</v>
      </c>
    </row>
    <row r="3060" spans="2:65" s="1" customFormat="1" ht="10.199999999999999">
      <c r="B3060" s="32"/>
      <c r="D3060" s="151" t="s">
        <v>359</v>
      </c>
      <c r="F3060" s="152" t="s">
        <v>4283</v>
      </c>
      <c r="I3060" s="153"/>
      <c r="L3060" s="32"/>
      <c r="M3060" s="154"/>
      <c r="T3060" s="56"/>
      <c r="AT3060" s="17" t="s">
        <v>359</v>
      </c>
      <c r="AU3060" s="17" t="s">
        <v>86</v>
      </c>
    </row>
    <row r="3061" spans="2:65" s="1" customFormat="1" ht="24.15" customHeight="1">
      <c r="B3061" s="32"/>
      <c r="C3061" s="138" t="s">
        <v>4348</v>
      </c>
      <c r="D3061" s="138" t="s">
        <v>352</v>
      </c>
      <c r="E3061" s="139" t="s">
        <v>4349</v>
      </c>
      <c r="F3061" s="140" t="s">
        <v>4350</v>
      </c>
      <c r="G3061" s="141" t="s">
        <v>496</v>
      </c>
      <c r="H3061" s="142">
        <v>1</v>
      </c>
      <c r="I3061" s="143"/>
      <c r="J3061" s="144">
        <f>ROUND(I3061*H3061,2)</f>
        <v>0</v>
      </c>
      <c r="K3061" s="140" t="s">
        <v>1</v>
      </c>
      <c r="L3061" s="32"/>
      <c r="M3061" s="145" t="s">
        <v>1</v>
      </c>
      <c r="N3061" s="146" t="s">
        <v>41</v>
      </c>
      <c r="P3061" s="147">
        <f>O3061*H3061</f>
        <v>0</v>
      </c>
      <c r="Q3061" s="147">
        <v>0</v>
      </c>
      <c r="R3061" s="147">
        <f>Q3061*H3061</f>
        <v>0</v>
      </c>
      <c r="S3061" s="147">
        <v>0</v>
      </c>
      <c r="T3061" s="148">
        <f>S3061*H3061</f>
        <v>0</v>
      </c>
      <c r="AR3061" s="149" t="s">
        <v>530</v>
      </c>
      <c r="AT3061" s="149" t="s">
        <v>352</v>
      </c>
      <c r="AU3061" s="149" t="s">
        <v>86</v>
      </c>
      <c r="AY3061" s="17" t="s">
        <v>350</v>
      </c>
      <c r="BE3061" s="150">
        <f>IF(N3061="základní",J3061,0)</f>
        <v>0</v>
      </c>
      <c r="BF3061" s="150">
        <f>IF(N3061="snížená",J3061,0)</f>
        <v>0</v>
      </c>
      <c r="BG3061" s="150">
        <f>IF(N3061="zákl. přenesená",J3061,0)</f>
        <v>0</v>
      </c>
      <c r="BH3061" s="150">
        <f>IF(N3061="sníž. přenesená",J3061,0)</f>
        <v>0</v>
      </c>
      <c r="BI3061" s="150">
        <f>IF(N3061="nulová",J3061,0)</f>
        <v>0</v>
      </c>
      <c r="BJ3061" s="17" t="s">
        <v>84</v>
      </c>
      <c r="BK3061" s="150">
        <f>ROUND(I3061*H3061,2)</f>
        <v>0</v>
      </c>
      <c r="BL3061" s="17" t="s">
        <v>530</v>
      </c>
      <c r="BM3061" s="149" t="s">
        <v>4351</v>
      </c>
    </row>
    <row r="3062" spans="2:65" s="1" customFormat="1" ht="10.199999999999999">
      <c r="B3062" s="32"/>
      <c r="D3062" s="151" t="s">
        <v>359</v>
      </c>
      <c r="F3062" s="152" t="s">
        <v>4283</v>
      </c>
      <c r="I3062" s="153"/>
      <c r="L3062" s="32"/>
      <c r="M3062" s="154"/>
      <c r="T3062" s="56"/>
      <c r="AT3062" s="17" t="s">
        <v>359</v>
      </c>
      <c r="AU3062" s="17" t="s">
        <v>86</v>
      </c>
    </row>
    <row r="3063" spans="2:65" s="1" customFormat="1" ht="33" customHeight="1">
      <c r="B3063" s="32"/>
      <c r="C3063" s="138" t="s">
        <v>4352</v>
      </c>
      <c r="D3063" s="138" t="s">
        <v>352</v>
      </c>
      <c r="E3063" s="139" t="s">
        <v>4353</v>
      </c>
      <c r="F3063" s="140" t="s">
        <v>4354</v>
      </c>
      <c r="G3063" s="141" t="s">
        <v>496</v>
      </c>
      <c r="H3063" s="142">
        <v>1</v>
      </c>
      <c r="I3063" s="143"/>
      <c r="J3063" s="144">
        <f>ROUND(I3063*H3063,2)</f>
        <v>0</v>
      </c>
      <c r="K3063" s="140" t="s">
        <v>1</v>
      </c>
      <c r="L3063" s="32"/>
      <c r="M3063" s="145" t="s">
        <v>1</v>
      </c>
      <c r="N3063" s="146" t="s">
        <v>41</v>
      </c>
      <c r="P3063" s="147">
        <f>O3063*H3063</f>
        <v>0</v>
      </c>
      <c r="Q3063" s="147">
        <v>0</v>
      </c>
      <c r="R3063" s="147">
        <f>Q3063*H3063</f>
        <v>0</v>
      </c>
      <c r="S3063" s="147">
        <v>0</v>
      </c>
      <c r="T3063" s="148">
        <f>S3063*H3063</f>
        <v>0</v>
      </c>
      <c r="AR3063" s="149" t="s">
        <v>530</v>
      </c>
      <c r="AT3063" s="149" t="s">
        <v>352</v>
      </c>
      <c r="AU3063" s="149" t="s">
        <v>86</v>
      </c>
      <c r="AY3063" s="17" t="s">
        <v>350</v>
      </c>
      <c r="BE3063" s="150">
        <f>IF(N3063="základní",J3063,0)</f>
        <v>0</v>
      </c>
      <c r="BF3063" s="150">
        <f>IF(N3063="snížená",J3063,0)</f>
        <v>0</v>
      </c>
      <c r="BG3063" s="150">
        <f>IF(N3063="zákl. přenesená",J3063,0)</f>
        <v>0</v>
      </c>
      <c r="BH3063" s="150">
        <f>IF(N3063="sníž. přenesená",J3063,0)</f>
        <v>0</v>
      </c>
      <c r="BI3063" s="150">
        <f>IF(N3063="nulová",J3063,0)</f>
        <v>0</v>
      </c>
      <c r="BJ3063" s="17" t="s">
        <v>84</v>
      </c>
      <c r="BK3063" s="150">
        <f>ROUND(I3063*H3063,2)</f>
        <v>0</v>
      </c>
      <c r="BL3063" s="17" t="s">
        <v>530</v>
      </c>
      <c r="BM3063" s="149" t="s">
        <v>4355</v>
      </c>
    </row>
    <row r="3064" spans="2:65" s="1" customFormat="1" ht="10.199999999999999">
      <c r="B3064" s="32"/>
      <c r="D3064" s="151" t="s">
        <v>359</v>
      </c>
      <c r="F3064" s="152" t="s">
        <v>4283</v>
      </c>
      <c r="I3064" s="153"/>
      <c r="L3064" s="32"/>
      <c r="M3064" s="154"/>
      <c r="T3064" s="56"/>
      <c r="AT3064" s="17" t="s">
        <v>359</v>
      </c>
      <c r="AU3064" s="17" t="s">
        <v>86</v>
      </c>
    </row>
    <row r="3065" spans="2:65" s="1" customFormat="1" ht="33" customHeight="1">
      <c r="B3065" s="32"/>
      <c r="C3065" s="138" t="s">
        <v>4356</v>
      </c>
      <c r="D3065" s="138" t="s">
        <v>352</v>
      </c>
      <c r="E3065" s="139" t="s">
        <v>4357</v>
      </c>
      <c r="F3065" s="140" t="s">
        <v>4358</v>
      </c>
      <c r="G3065" s="141" t="s">
        <v>496</v>
      </c>
      <c r="H3065" s="142">
        <v>1</v>
      </c>
      <c r="I3065" s="143"/>
      <c r="J3065" s="144">
        <f>ROUND(I3065*H3065,2)</f>
        <v>0</v>
      </c>
      <c r="K3065" s="140" t="s">
        <v>1</v>
      </c>
      <c r="L3065" s="32"/>
      <c r="M3065" s="145" t="s">
        <v>1</v>
      </c>
      <c r="N3065" s="146" t="s">
        <v>41</v>
      </c>
      <c r="P3065" s="147">
        <f>O3065*H3065</f>
        <v>0</v>
      </c>
      <c r="Q3065" s="147">
        <v>0</v>
      </c>
      <c r="R3065" s="147">
        <f>Q3065*H3065</f>
        <v>0</v>
      </c>
      <c r="S3065" s="147">
        <v>0</v>
      </c>
      <c r="T3065" s="148">
        <f>S3065*H3065</f>
        <v>0</v>
      </c>
      <c r="AR3065" s="149" t="s">
        <v>530</v>
      </c>
      <c r="AT3065" s="149" t="s">
        <v>352</v>
      </c>
      <c r="AU3065" s="149" t="s">
        <v>86</v>
      </c>
      <c r="AY3065" s="17" t="s">
        <v>350</v>
      </c>
      <c r="BE3065" s="150">
        <f>IF(N3065="základní",J3065,0)</f>
        <v>0</v>
      </c>
      <c r="BF3065" s="150">
        <f>IF(N3065="snížená",J3065,0)</f>
        <v>0</v>
      </c>
      <c r="BG3065" s="150">
        <f>IF(N3065="zákl. přenesená",J3065,0)</f>
        <v>0</v>
      </c>
      <c r="BH3065" s="150">
        <f>IF(N3065="sníž. přenesená",J3065,0)</f>
        <v>0</v>
      </c>
      <c r="BI3065" s="150">
        <f>IF(N3065="nulová",J3065,0)</f>
        <v>0</v>
      </c>
      <c r="BJ3065" s="17" t="s">
        <v>84</v>
      </c>
      <c r="BK3065" s="150">
        <f>ROUND(I3065*H3065,2)</f>
        <v>0</v>
      </c>
      <c r="BL3065" s="17" t="s">
        <v>530</v>
      </c>
      <c r="BM3065" s="149" t="s">
        <v>4359</v>
      </c>
    </row>
    <row r="3066" spans="2:65" s="1" customFormat="1" ht="10.199999999999999">
      <c r="B3066" s="32"/>
      <c r="D3066" s="151" t="s">
        <v>359</v>
      </c>
      <c r="F3066" s="152" t="s">
        <v>4283</v>
      </c>
      <c r="I3066" s="153"/>
      <c r="L3066" s="32"/>
      <c r="M3066" s="154"/>
      <c r="T3066" s="56"/>
      <c r="AT3066" s="17" t="s">
        <v>359</v>
      </c>
      <c r="AU3066" s="17" t="s">
        <v>86</v>
      </c>
    </row>
    <row r="3067" spans="2:65" s="1" customFormat="1" ht="24.15" customHeight="1">
      <c r="B3067" s="32"/>
      <c r="C3067" s="138" t="s">
        <v>4360</v>
      </c>
      <c r="D3067" s="138" t="s">
        <v>352</v>
      </c>
      <c r="E3067" s="139" t="s">
        <v>4361</v>
      </c>
      <c r="F3067" s="140" t="s">
        <v>4362</v>
      </c>
      <c r="G3067" s="141" t="s">
        <v>496</v>
      </c>
      <c r="H3067" s="142">
        <v>2</v>
      </c>
      <c r="I3067" s="143"/>
      <c r="J3067" s="144">
        <f>ROUND(I3067*H3067,2)</f>
        <v>0</v>
      </c>
      <c r="K3067" s="140" t="s">
        <v>1</v>
      </c>
      <c r="L3067" s="32"/>
      <c r="M3067" s="145" t="s">
        <v>1</v>
      </c>
      <c r="N3067" s="146" t="s">
        <v>41</v>
      </c>
      <c r="P3067" s="147">
        <f>O3067*H3067</f>
        <v>0</v>
      </c>
      <c r="Q3067" s="147">
        <v>0</v>
      </c>
      <c r="R3067" s="147">
        <f>Q3067*H3067</f>
        <v>0</v>
      </c>
      <c r="S3067" s="147">
        <v>0</v>
      </c>
      <c r="T3067" s="148">
        <f>S3067*H3067</f>
        <v>0</v>
      </c>
      <c r="AR3067" s="149" t="s">
        <v>530</v>
      </c>
      <c r="AT3067" s="149" t="s">
        <v>352</v>
      </c>
      <c r="AU3067" s="149" t="s">
        <v>86</v>
      </c>
      <c r="AY3067" s="17" t="s">
        <v>350</v>
      </c>
      <c r="BE3067" s="150">
        <f>IF(N3067="základní",J3067,0)</f>
        <v>0</v>
      </c>
      <c r="BF3067" s="150">
        <f>IF(N3067="snížená",J3067,0)</f>
        <v>0</v>
      </c>
      <c r="BG3067" s="150">
        <f>IF(N3067="zákl. přenesená",J3067,0)</f>
        <v>0</v>
      </c>
      <c r="BH3067" s="150">
        <f>IF(N3067="sníž. přenesená",J3067,0)</f>
        <v>0</v>
      </c>
      <c r="BI3067" s="150">
        <f>IF(N3067="nulová",J3067,0)</f>
        <v>0</v>
      </c>
      <c r="BJ3067" s="17" t="s">
        <v>84</v>
      </c>
      <c r="BK3067" s="150">
        <f>ROUND(I3067*H3067,2)</f>
        <v>0</v>
      </c>
      <c r="BL3067" s="17" t="s">
        <v>530</v>
      </c>
      <c r="BM3067" s="149" t="s">
        <v>4363</v>
      </c>
    </row>
    <row r="3068" spans="2:65" s="1" customFormat="1" ht="10.199999999999999">
      <c r="B3068" s="32"/>
      <c r="D3068" s="151" t="s">
        <v>359</v>
      </c>
      <c r="F3068" s="152" t="s">
        <v>4283</v>
      </c>
      <c r="I3068" s="153"/>
      <c r="L3068" s="32"/>
      <c r="M3068" s="154"/>
      <c r="T3068" s="56"/>
      <c r="AT3068" s="17" t="s">
        <v>359</v>
      </c>
      <c r="AU3068" s="17" t="s">
        <v>86</v>
      </c>
    </row>
    <row r="3069" spans="2:65" s="1" customFormat="1" ht="37.799999999999997" customHeight="1">
      <c r="B3069" s="32"/>
      <c r="C3069" s="138" t="s">
        <v>4364</v>
      </c>
      <c r="D3069" s="138" t="s">
        <v>352</v>
      </c>
      <c r="E3069" s="139" t="s">
        <v>4365</v>
      </c>
      <c r="F3069" s="140" t="s">
        <v>4366</v>
      </c>
      <c r="G3069" s="141" t="s">
        <v>496</v>
      </c>
      <c r="H3069" s="142">
        <v>2</v>
      </c>
      <c r="I3069" s="143"/>
      <c r="J3069" s="144">
        <f>ROUND(I3069*H3069,2)</f>
        <v>0</v>
      </c>
      <c r="K3069" s="140" t="s">
        <v>1</v>
      </c>
      <c r="L3069" s="32"/>
      <c r="M3069" s="145" t="s">
        <v>1</v>
      </c>
      <c r="N3069" s="146" t="s">
        <v>41</v>
      </c>
      <c r="P3069" s="147">
        <f>O3069*H3069</f>
        <v>0</v>
      </c>
      <c r="Q3069" s="147">
        <v>0</v>
      </c>
      <c r="R3069" s="147">
        <f>Q3069*H3069</f>
        <v>0</v>
      </c>
      <c r="S3069" s="147">
        <v>0</v>
      </c>
      <c r="T3069" s="148">
        <f>S3069*H3069</f>
        <v>0</v>
      </c>
      <c r="AR3069" s="149" t="s">
        <v>530</v>
      </c>
      <c r="AT3069" s="149" t="s">
        <v>352</v>
      </c>
      <c r="AU3069" s="149" t="s">
        <v>86</v>
      </c>
      <c r="AY3069" s="17" t="s">
        <v>350</v>
      </c>
      <c r="BE3069" s="150">
        <f>IF(N3069="základní",J3069,0)</f>
        <v>0</v>
      </c>
      <c r="BF3069" s="150">
        <f>IF(N3069="snížená",J3069,0)</f>
        <v>0</v>
      </c>
      <c r="BG3069" s="150">
        <f>IF(N3069="zákl. přenesená",J3069,0)</f>
        <v>0</v>
      </c>
      <c r="BH3069" s="150">
        <f>IF(N3069="sníž. přenesená",J3069,0)</f>
        <v>0</v>
      </c>
      <c r="BI3069" s="150">
        <f>IF(N3069="nulová",J3069,0)</f>
        <v>0</v>
      </c>
      <c r="BJ3069" s="17" t="s">
        <v>84</v>
      </c>
      <c r="BK3069" s="150">
        <f>ROUND(I3069*H3069,2)</f>
        <v>0</v>
      </c>
      <c r="BL3069" s="17" t="s">
        <v>530</v>
      </c>
      <c r="BM3069" s="149" t="s">
        <v>4367</v>
      </c>
    </row>
    <row r="3070" spans="2:65" s="1" customFormat="1" ht="10.199999999999999">
      <c r="B3070" s="32"/>
      <c r="D3070" s="151" t="s">
        <v>359</v>
      </c>
      <c r="F3070" s="152" t="s">
        <v>4283</v>
      </c>
      <c r="I3070" s="153"/>
      <c r="L3070" s="32"/>
      <c r="M3070" s="154"/>
      <c r="T3070" s="56"/>
      <c r="AT3070" s="17" t="s">
        <v>359</v>
      </c>
      <c r="AU3070" s="17" t="s">
        <v>86</v>
      </c>
    </row>
    <row r="3071" spans="2:65" s="1" customFormat="1" ht="33" customHeight="1">
      <c r="B3071" s="32"/>
      <c r="C3071" s="138" t="s">
        <v>4368</v>
      </c>
      <c r="D3071" s="138" t="s">
        <v>352</v>
      </c>
      <c r="E3071" s="139" t="s">
        <v>4369</v>
      </c>
      <c r="F3071" s="140" t="s">
        <v>4370</v>
      </c>
      <c r="G3071" s="141" t="s">
        <v>496</v>
      </c>
      <c r="H3071" s="142">
        <v>1</v>
      </c>
      <c r="I3071" s="143"/>
      <c r="J3071" s="144">
        <f>ROUND(I3071*H3071,2)</f>
        <v>0</v>
      </c>
      <c r="K3071" s="140" t="s">
        <v>1</v>
      </c>
      <c r="L3071" s="32"/>
      <c r="M3071" s="145" t="s">
        <v>1</v>
      </c>
      <c r="N3071" s="146" t="s">
        <v>41</v>
      </c>
      <c r="P3071" s="147">
        <f>O3071*H3071</f>
        <v>0</v>
      </c>
      <c r="Q3071" s="147">
        <v>0</v>
      </c>
      <c r="R3071" s="147">
        <f>Q3071*H3071</f>
        <v>0</v>
      </c>
      <c r="S3071" s="147">
        <v>0</v>
      </c>
      <c r="T3071" s="148">
        <f>S3071*H3071</f>
        <v>0</v>
      </c>
      <c r="AR3071" s="149" t="s">
        <v>530</v>
      </c>
      <c r="AT3071" s="149" t="s">
        <v>352</v>
      </c>
      <c r="AU3071" s="149" t="s">
        <v>86</v>
      </c>
      <c r="AY3071" s="17" t="s">
        <v>350</v>
      </c>
      <c r="BE3071" s="150">
        <f>IF(N3071="základní",J3071,0)</f>
        <v>0</v>
      </c>
      <c r="BF3071" s="150">
        <f>IF(N3071="snížená",J3071,0)</f>
        <v>0</v>
      </c>
      <c r="BG3071" s="150">
        <f>IF(N3071="zákl. přenesená",J3071,0)</f>
        <v>0</v>
      </c>
      <c r="BH3071" s="150">
        <f>IF(N3071="sníž. přenesená",J3071,0)</f>
        <v>0</v>
      </c>
      <c r="BI3071" s="150">
        <f>IF(N3071="nulová",J3071,0)</f>
        <v>0</v>
      </c>
      <c r="BJ3071" s="17" t="s">
        <v>84</v>
      </c>
      <c r="BK3071" s="150">
        <f>ROUND(I3071*H3071,2)</f>
        <v>0</v>
      </c>
      <c r="BL3071" s="17" t="s">
        <v>530</v>
      </c>
      <c r="BM3071" s="149" t="s">
        <v>4371</v>
      </c>
    </row>
    <row r="3072" spans="2:65" s="1" customFormat="1" ht="10.199999999999999">
      <c r="B3072" s="32"/>
      <c r="D3072" s="151" t="s">
        <v>359</v>
      </c>
      <c r="F3072" s="152" t="s">
        <v>4283</v>
      </c>
      <c r="I3072" s="153"/>
      <c r="L3072" s="32"/>
      <c r="M3072" s="154"/>
      <c r="T3072" s="56"/>
      <c r="AT3072" s="17" t="s">
        <v>359</v>
      </c>
      <c r="AU3072" s="17" t="s">
        <v>86</v>
      </c>
    </row>
    <row r="3073" spans="2:65" s="1" customFormat="1" ht="33" customHeight="1">
      <c r="B3073" s="32"/>
      <c r="C3073" s="138" t="s">
        <v>4372</v>
      </c>
      <c r="D3073" s="138" t="s">
        <v>352</v>
      </c>
      <c r="E3073" s="139" t="s">
        <v>4373</v>
      </c>
      <c r="F3073" s="140" t="s">
        <v>4374</v>
      </c>
      <c r="G3073" s="141" t="s">
        <v>496</v>
      </c>
      <c r="H3073" s="142">
        <v>1</v>
      </c>
      <c r="I3073" s="143"/>
      <c r="J3073" s="144">
        <f>ROUND(I3073*H3073,2)</f>
        <v>0</v>
      </c>
      <c r="K3073" s="140" t="s">
        <v>1</v>
      </c>
      <c r="L3073" s="32"/>
      <c r="M3073" s="145" t="s">
        <v>1</v>
      </c>
      <c r="N3073" s="146" t="s">
        <v>41</v>
      </c>
      <c r="P3073" s="147">
        <f>O3073*H3073</f>
        <v>0</v>
      </c>
      <c r="Q3073" s="147">
        <v>0</v>
      </c>
      <c r="R3073" s="147">
        <f>Q3073*H3073</f>
        <v>0</v>
      </c>
      <c r="S3073" s="147">
        <v>0</v>
      </c>
      <c r="T3073" s="148">
        <f>S3073*H3073</f>
        <v>0</v>
      </c>
      <c r="AR3073" s="149" t="s">
        <v>530</v>
      </c>
      <c r="AT3073" s="149" t="s">
        <v>352</v>
      </c>
      <c r="AU3073" s="149" t="s">
        <v>86</v>
      </c>
      <c r="AY3073" s="17" t="s">
        <v>350</v>
      </c>
      <c r="BE3073" s="150">
        <f>IF(N3073="základní",J3073,0)</f>
        <v>0</v>
      </c>
      <c r="BF3073" s="150">
        <f>IF(N3073="snížená",J3073,0)</f>
        <v>0</v>
      </c>
      <c r="BG3073" s="150">
        <f>IF(N3073="zákl. přenesená",J3073,0)</f>
        <v>0</v>
      </c>
      <c r="BH3073" s="150">
        <f>IF(N3073="sníž. přenesená",J3073,0)</f>
        <v>0</v>
      </c>
      <c r="BI3073" s="150">
        <f>IF(N3073="nulová",J3073,0)</f>
        <v>0</v>
      </c>
      <c r="BJ3073" s="17" t="s">
        <v>84</v>
      </c>
      <c r="BK3073" s="150">
        <f>ROUND(I3073*H3073,2)</f>
        <v>0</v>
      </c>
      <c r="BL3073" s="17" t="s">
        <v>530</v>
      </c>
      <c r="BM3073" s="149" t="s">
        <v>4375</v>
      </c>
    </row>
    <row r="3074" spans="2:65" s="1" customFormat="1" ht="10.199999999999999">
      <c r="B3074" s="32"/>
      <c r="D3074" s="151" t="s">
        <v>359</v>
      </c>
      <c r="F3074" s="152" t="s">
        <v>4283</v>
      </c>
      <c r="I3074" s="153"/>
      <c r="L3074" s="32"/>
      <c r="M3074" s="154"/>
      <c r="T3074" s="56"/>
      <c r="AT3074" s="17" t="s">
        <v>359</v>
      </c>
      <c r="AU3074" s="17" t="s">
        <v>86</v>
      </c>
    </row>
    <row r="3075" spans="2:65" s="1" customFormat="1" ht="24.15" customHeight="1">
      <c r="B3075" s="32"/>
      <c r="C3075" s="138" t="s">
        <v>4376</v>
      </c>
      <c r="D3075" s="138" t="s">
        <v>352</v>
      </c>
      <c r="E3075" s="139" t="s">
        <v>4377</v>
      </c>
      <c r="F3075" s="140" t="s">
        <v>4378</v>
      </c>
      <c r="G3075" s="141" t="s">
        <v>496</v>
      </c>
      <c r="H3075" s="142">
        <v>14</v>
      </c>
      <c r="I3075" s="143"/>
      <c r="J3075" s="144">
        <f>ROUND(I3075*H3075,2)</f>
        <v>0</v>
      </c>
      <c r="K3075" s="140" t="s">
        <v>1</v>
      </c>
      <c r="L3075" s="32"/>
      <c r="M3075" s="145" t="s">
        <v>1</v>
      </c>
      <c r="N3075" s="146" t="s">
        <v>41</v>
      </c>
      <c r="P3075" s="147">
        <f>O3075*H3075</f>
        <v>0</v>
      </c>
      <c r="Q3075" s="147">
        <v>0</v>
      </c>
      <c r="R3075" s="147">
        <f>Q3075*H3075</f>
        <v>0</v>
      </c>
      <c r="S3075" s="147">
        <v>0</v>
      </c>
      <c r="T3075" s="148">
        <f>S3075*H3075</f>
        <v>0</v>
      </c>
      <c r="AR3075" s="149" t="s">
        <v>530</v>
      </c>
      <c r="AT3075" s="149" t="s">
        <v>352</v>
      </c>
      <c r="AU3075" s="149" t="s">
        <v>86</v>
      </c>
      <c r="AY3075" s="17" t="s">
        <v>350</v>
      </c>
      <c r="BE3075" s="150">
        <f>IF(N3075="základní",J3075,0)</f>
        <v>0</v>
      </c>
      <c r="BF3075" s="150">
        <f>IF(N3075="snížená",J3075,0)</f>
        <v>0</v>
      </c>
      <c r="BG3075" s="150">
        <f>IF(N3075="zákl. přenesená",J3075,0)</f>
        <v>0</v>
      </c>
      <c r="BH3075" s="150">
        <f>IF(N3075="sníž. přenesená",J3075,0)</f>
        <v>0</v>
      </c>
      <c r="BI3075" s="150">
        <f>IF(N3075="nulová",J3075,0)</f>
        <v>0</v>
      </c>
      <c r="BJ3075" s="17" t="s">
        <v>84</v>
      </c>
      <c r="BK3075" s="150">
        <f>ROUND(I3075*H3075,2)</f>
        <v>0</v>
      </c>
      <c r="BL3075" s="17" t="s">
        <v>530</v>
      </c>
      <c r="BM3075" s="149" t="s">
        <v>4379</v>
      </c>
    </row>
    <row r="3076" spans="2:65" s="1" customFormat="1" ht="10.199999999999999">
      <c r="B3076" s="32"/>
      <c r="D3076" s="151" t="s">
        <v>359</v>
      </c>
      <c r="F3076" s="152" t="s">
        <v>4283</v>
      </c>
      <c r="I3076" s="153"/>
      <c r="L3076" s="32"/>
      <c r="M3076" s="154"/>
      <c r="T3076" s="56"/>
      <c r="AT3076" s="17" t="s">
        <v>359</v>
      </c>
      <c r="AU3076" s="17" t="s">
        <v>86</v>
      </c>
    </row>
    <row r="3077" spans="2:65" s="1" customFormat="1" ht="37.799999999999997" customHeight="1">
      <c r="B3077" s="32"/>
      <c r="C3077" s="138" t="s">
        <v>4380</v>
      </c>
      <c r="D3077" s="138" t="s">
        <v>352</v>
      </c>
      <c r="E3077" s="139" t="s">
        <v>4381</v>
      </c>
      <c r="F3077" s="140" t="s">
        <v>4382</v>
      </c>
      <c r="G3077" s="141" t="s">
        <v>496</v>
      </c>
      <c r="H3077" s="142">
        <v>4</v>
      </c>
      <c r="I3077" s="143"/>
      <c r="J3077" s="144">
        <f>ROUND(I3077*H3077,2)</f>
        <v>0</v>
      </c>
      <c r="K3077" s="140" t="s">
        <v>1</v>
      </c>
      <c r="L3077" s="32"/>
      <c r="M3077" s="145" t="s">
        <v>1</v>
      </c>
      <c r="N3077" s="146" t="s">
        <v>41</v>
      </c>
      <c r="P3077" s="147">
        <f>O3077*H3077</f>
        <v>0</v>
      </c>
      <c r="Q3077" s="147">
        <v>0</v>
      </c>
      <c r="R3077" s="147">
        <f>Q3077*H3077</f>
        <v>0</v>
      </c>
      <c r="S3077" s="147">
        <v>0</v>
      </c>
      <c r="T3077" s="148">
        <f>S3077*H3077</f>
        <v>0</v>
      </c>
      <c r="AR3077" s="149" t="s">
        <v>530</v>
      </c>
      <c r="AT3077" s="149" t="s">
        <v>352</v>
      </c>
      <c r="AU3077" s="149" t="s">
        <v>86</v>
      </c>
      <c r="AY3077" s="17" t="s">
        <v>350</v>
      </c>
      <c r="BE3077" s="150">
        <f>IF(N3077="základní",J3077,0)</f>
        <v>0</v>
      </c>
      <c r="BF3077" s="150">
        <f>IF(N3077="snížená",J3077,0)</f>
        <v>0</v>
      </c>
      <c r="BG3077" s="150">
        <f>IF(N3077="zákl. přenesená",J3077,0)</f>
        <v>0</v>
      </c>
      <c r="BH3077" s="150">
        <f>IF(N3077="sníž. přenesená",J3077,0)</f>
        <v>0</v>
      </c>
      <c r="BI3077" s="150">
        <f>IF(N3077="nulová",J3077,0)</f>
        <v>0</v>
      </c>
      <c r="BJ3077" s="17" t="s">
        <v>84</v>
      </c>
      <c r="BK3077" s="150">
        <f>ROUND(I3077*H3077,2)</f>
        <v>0</v>
      </c>
      <c r="BL3077" s="17" t="s">
        <v>530</v>
      </c>
      <c r="BM3077" s="149" t="s">
        <v>4383</v>
      </c>
    </row>
    <row r="3078" spans="2:65" s="1" customFormat="1" ht="10.199999999999999">
      <c r="B3078" s="32"/>
      <c r="D3078" s="151" t="s">
        <v>359</v>
      </c>
      <c r="F3078" s="152" t="s">
        <v>4283</v>
      </c>
      <c r="I3078" s="153"/>
      <c r="L3078" s="32"/>
      <c r="M3078" s="154"/>
      <c r="T3078" s="56"/>
      <c r="AT3078" s="17" t="s">
        <v>359</v>
      </c>
      <c r="AU3078" s="17" t="s">
        <v>86</v>
      </c>
    </row>
    <row r="3079" spans="2:65" s="1" customFormat="1" ht="33" customHeight="1">
      <c r="B3079" s="32"/>
      <c r="C3079" s="138" t="s">
        <v>4384</v>
      </c>
      <c r="D3079" s="138" t="s">
        <v>352</v>
      </c>
      <c r="E3079" s="139" t="s">
        <v>4385</v>
      </c>
      <c r="F3079" s="140" t="s">
        <v>4386</v>
      </c>
      <c r="G3079" s="141" t="s">
        <v>496</v>
      </c>
      <c r="H3079" s="142">
        <v>2</v>
      </c>
      <c r="I3079" s="143"/>
      <c r="J3079" s="144">
        <f>ROUND(I3079*H3079,2)</f>
        <v>0</v>
      </c>
      <c r="K3079" s="140" t="s">
        <v>1</v>
      </c>
      <c r="L3079" s="32"/>
      <c r="M3079" s="145" t="s">
        <v>1</v>
      </c>
      <c r="N3079" s="146" t="s">
        <v>41</v>
      </c>
      <c r="P3079" s="147">
        <f>O3079*H3079</f>
        <v>0</v>
      </c>
      <c r="Q3079" s="147">
        <v>0</v>
      </c>
      <c r="R3079" s="147">
        <f>Q3079*H3079</f>
        <v>0</v>
      </c>
      <c r="S3079" s="147">
        <v>0</v>
      </c>
      <c r="T3079" s="148">
        <f>S3079*H3079</f>
        <v>0</v>
      </c>
      <c r="AR3079" s="149" t="s">
        <v>530</v>
      </c>
      <c r="AT3079" s="149" t="s">
        <v>352</v>
      </c>
      <c r="AU3079" s="149" t="s">
        <v>86</v>
      </c>
      <c r="AY3079" s="17" t="s">
        <v>350</v>
      </c>
      <c r="BE3079" s="150">
        <f>IF(N3079="základní",J3079,0)</f>
        <v>0</v>
      </c>
      <c r="BF3079" s="150">
        <f>IF(N3079="snížená",J3079,0)</f>
        <v>0</v>
      </c>
      <c r="BG3079" s="150">
        <f>IF(N3079="zákl. přenesená",J3079,0)</f>
        <v>0</v>
      </c>
      <c r="BH3079" s="150">
        <f>IF(N3079="sníž. přenesená",J3079,0)</f>
        <v>0</v>
      </c>
      <c r="BI3079" s="150">
        <f>IF(N3079="nulová",J3079,0)</f>
        <v>0</v>
      </c>
      <c r="BJ3079" s="17" t="s">
        <v>84</v>
      </c>
      <c r="BK3079" s="150">
        <f>ROUND(I3079*H3079,2)</f>
        <v>0</v>
      </c>
      <c r="BL3079" s="17" t="s">
        <v>530</v>
      </c>
      <c r="BM3079" s="149" t="s">
        <v>4387</v>
      </c>
    </row>
    <row r="3080" spans="2:65" s="1" customFormat="1" ht="10.199999999999999">
      <c r="B3080" s="32"/>
      <c r="D3080" s="151" t="s">
        <v>359</v>
      </c>
      <c r="F3080" s="152" t="s">
        <v>4283</v>
      </c>
      <c r="I3080" s="153"/>
      <c r="L3080" s="32"/>
      <c r="M3080" s="154"/>
      <c r="T3080" s="56"/>
      <c r="AT3080" s="17" t="s">
        <v>359</v>
      </c>
      <c r="AU3080" s="17" t="s">
        <v>86</v>
      </c>
    </row>
    <row r="3081" spans="2:65" s="1" customFormat="1" ht="24.15" customHeight="1">
      <c r="B3081" s="32"/>
      <c r="C3081" s="138" t="s">
        <v>4388</v>
      </c>
      <c r="D3081" s="138" t="s">
        <v>352</v>
      </c>
      <c r="E3081" s="139" t="s">
        <v>4389</v>
      </c>
      <c r="F3081" s="140" t="s">
        <v>4390</v>
      </c>
      <c r="G3081" s="141" t="s">
        <v>496</v>
      </c>
      <c r="H3081" s="142">
        <v>1</v>
      </c>
      <c r="I3081" s="143"/>
      <c r="J3081" s="144">
        <f>ROUND(I3081*H3081,2)</f>
        <v>0</v>
      </c>
      <c r="K3081" s="140" t="s">
        <v>1</v>
      </c>
      <c r="L3081" s="32"/>
      <c r="M3081" s="145" t="s">
        <v>1</v>
      </c>
      <c r="N3081" s="146" t="s">
        <v>41</v>
      </c>
      <c r="P3081" s="147">
        <f>O3081*H3081</f>
        <v>0</v>
      </c>
      <c r="Q3081" s="147">
        <v>0</v>
      </c>
      <c r="R3081" s="147">
        <f>Q3081*H3081</f>
        <v>0</v>
      </c>
      <c r="S3081" s="147">
        <v>0</v>
      </c>
      <c r="T3081" s="148">
        <f>S3081*H3081</f>
        <v>0</v>
      </c>
      <c r="AR3081" s="149" t="s">
        <v>530</v>
      </c>
      <c r="AT3081" s="149" t="s">
        <v>352</v>
      </c>
      <c r="AU3081" s="149" t="s">
        <v>86</v>
      </c>
      <c r="AY3081" s="17" t="s">
        <v>350</v>
      </c>
      <c r="BE3081" s="150">
        <f>IF(N3081="základní",J3081,0)</f>
        <v>0</v>
      </c>
      <c r="BF3081" s="150">
        <f>IF(N3081="snížená",J3081,0)</f>
        <v>0</v>
      </c>
      <c r="BG3081" s="150">
        <f>IF(N3081="zákl. přenesená",J3081,0)</f>
        <v>0</v>
      </c>
      <c r="BH3081" s="150">
        <f>IF(N3081="sníž. přenesená",J3081,0)</f>
        <v>0</v>
      </c>
      <c r="BI3081" s="150">
        <f>IF(N3081="nulová",J3081,0)</f>
        <v>0</v>
      </c>
      <c r="BJ3081" s="17" t="s">
        <v>84</v>
      </c>
      <c r="BK3081" s="150">
        <f>ROUND(I3081*H3081,2)</f>
        <v>0</v>
      </c>
      <c r="BL3081" s="17" t="s">
        <v>530</v>
      </c>
      <c r="BM3081" s="149" t="s">
        <v>4391</v>
      </c>
    </row>
    <row r="3082" spans="2:65" s="1" customFormat="1" ht="10.199999999999999">
      <c r="B3082" s="32"/>
      <c r="D3082" s="151" t="s">
        <v>359</v>
      </c>
      <c r="F3082" s="152" t="s">
        <v>4283</v>
      </c>
      <c r="I3082" s="153"/>
      <c r="L3082" s="32"/>
      <c r="M3082" s="154"/>
      <c r="T3082" s="56"/>
      <c r="AT3082" s="17" t="s">
        <v>359</v>
      </c>
      <c r="AU3082" s="17" t="s">
        <v>86</v>
      </c>
    </row>
    <row r="3083" spans="2:65" s="1" customFormat="1" ht="24.15" customHeight="1">
      <c r="B3083" s="32"/>
      <c r="C3083" s="138" t="s">
        <v>4392</v>
      </c>
      <c r="D3083" s="138" t="s">
        <v>352</v>
      </c>
      <c r="E3083" s="139" t="s">
        <v>4393</v>
      </c>
      <c r="F3083" s="140" t="s">
        <v>4394</v>
      </c>
      <c r="G3083" s="141" t="s">
        <v>496</v>
      </c>
      <c r="H3083" s="142">
        <v>1</v>
      </c>
      <c r="I3083" s="143"/>
      <c r="J3083" s="144">
        <f>ROUND(I3083*H3083,2)</f>
        <v>0</v>
      </c>
      <c r="K3083" s="140" t="s">
        <v>1</v>
      </c>
      <c r="L3083" s="32"/>
      <c r="M3083" s="145" t="s">
        <v>1</v>
      </c>
      <c r="N3083" s="146" t="s">
        <v>41</v>
      </c>
      <c r="P3083" s="147">
        <f>O3083*H3083</f>
        <v>0</v>
      </c>
      <c r="Q3083" s="147">
        <v>0</v>
      </c>
      <c r="R3083" s="147">
        <f>Q3083*H3083</f>
        <v>0</v>
      </c>
      <c r="S3083" s="147">
        <v>0</v>
      </c>
      <c r="T3083" s="148">
        <f>S3083*H3083</f>
        <v>0</v>
      </c>
      <c r="AR3083" s="149" t="s">
        <v>530</v>
      </c>
      <c r="AT3083" s="149" t="s">
        <v>352</v>
      </c>
      <c r="AU3083" s="149" t="s">
        <v>86</v>
      </c>
      <c r="AY3083" s="17" t="s">
        <v>350</v>
      </c>
      <c r="BE3083" s="150">
        <f>IF(N3083="základní",J3083,0)</f>
        <v>0</v>
      </c>
      <c r="BF3083" s="150">
        <f>IF(N3083="snížená",J3083,0)</f>
        <v>0</v>
      </c>
      <c r="BG3083" s="150">
        <f>IF(N3083="zákl. přenesená",J3083,0)</f>
        <v>0</v>
      </c>
      <c r="BH3083" s="150">
        <f>IF(N3083="sníž. přenesená",J3083,0)</f>
        <v>0</v>
      </c>
      <c r="BI3083" s="150">
        <f>IF(N3083="nulová",J3083,0)</f>
        <v>0</v>
      </c>
      <c r="BJ3083" s="17" t="s">
        <v>84</v>
      </c>
      <c r="BK3083" s="150">
        <f>ROUND(I3083*H3083,2)</f>
        <v>0</v>
      </c>
      <c r="BL3083" s="17" t="s">
        <v>530</v>
      </c>
      <c r="BM3083" s="149" t="s">
        <v>4395</v>
      </c>
    </row>
    <row r="3084" spans="2:65" s="1" customFormat="1" ht="10.199999999999999">
      <c r="B3084" s="32"/>
      <c r="D3084" s="151" t="s">
        <v>359</v>
      </c>
      <c r="F3084" s="152" t="s">
        <v>4283</v>
      </c>
      <c r="I3084" s="153"/>
      <c r="L3084" s="32"/>
      <c r="M3084" s="154"/>
      <c r="T3084" s="56"/>
      <c r="AT3084" s="17" t="s">
        <v>359</v>
      </c>
      <c r="AU3084" s="17" t="s">
        <v>86</v>
      </c>
    </row>
    <row r="3085" spans="2:65" s="1" customFormat="1" ht="24.15" customHeight="1">
      <c r="B3085" s="32"/>
      <c r="C3085" s="138" t="s">
        <v>4396</v>
      </c>
      <c r="D3085" s="138" t="s">
        <v>352</v>
      </c>
      <c r="E3085" s="139" t="s">
        <v>4397</v>
      </c>
      <c r="F3085" s="140" t="s">
        <v>4398</v>
      </c>
      <c r="G3085" s="141" t="s">
        <v>496</v>
      </c>
      <c r="H3085" s="142">
        <v>2</v>
      </c>
      <c r="I3085" s="143"/>
      <c r="J3085" s="144">
        <f>ROUND(I3085*H3085,2)</f>
        <v>0</v>
      </c>
      <c r="K3085" s="140" t="s">
        <v>1</v>
      </c>
      <c r="L3085" s="32"/>
      <c r="M3085" s="145" t="s">
        <v>1</v>
      </c>
      <c r="N3085" s="146" t="s">
        <v>41</v>
      </c>
      <c r="P3085" s="147">
        <f>O3085*H3085</f>
        <v>0</v>
      </c>
      <c r="Q3085" s="147">
        <v>0</v>
      </c>
      <c r="R3085" s="147">
        <f>Q3085*H3085</f>
        <v>0</v>
      </c>
      <c r="S3085" s="147">
        <v>0</v>
      </c>
      <c r="T3085" s="148">
        <f>S3085*H3085</f>
        <v>0</v>
      </c>
      <c r="AR3085" s="149" t="s">
        <v>530</v>
      </c>
      <c r="AT3085" s="149" t="s">
        <v>352</v>
      </c>
      <c r="AU3085" s="149" t="s">
        <v>86</v>
      </c>
      <c r="AY3085" s="17" t="s">
        <v>350</v>
      </c>
      <c r="BE3085" s="150">
        <f>IF(N3085="základní",J3085,0)</f>
        <v>0</v>
      </c>
      <c r="BF3085" s="150">
        <f>IF(N3085="snížená",J3085,0)</f>
        <v>0</v>
      </c>
      <c r="BG3085" s="150">
        <f>IF(N3085="zákl. přenesená",J3085,0)</f>
        <v>0</v>
      </c>
      <c r="BH3085" s="150">
        <f>IF(N3085="sníž. přenesená",J3085,0)</f>
        <v>0</v>
      </c>
      <c r="BI3085" s="150">
        <f>IF(N3085="nulová",J3085,0)</f>
        <v>0</v>
      </c>
      <c r="BJ3085" s="17" t="s">
        <v>84</v>
      </c>
      <c r="BK3085" s="150">
        <f>ROUND(I3085*H3085,2)</f>
        <v>0</v>
      </c>
      <c r="BL3085" s="17" t="s">
        <v>530</v>
      </c>
      <c r="BM3085" s="149" t="s">
        <v>4399</v>
      </c>
    </row>
    <row r="3086" spans="2:65" s="1" customFormat="1" ht="10.199999999999999">
      <c r="B3086" s="32"/>
      <c r="D3086" s="151" t="s">
        <v>359</v>
      </c>
      <c r="F3086" s="152" t="s">
        <v>4283</v>
      </c>
      <c r="I3086" s="153"/>
      <c r="L3086" s="32"/>
      <c r="M3086" s="154"/>
      <c r="T3086" s="56"/>
      <c r="AT3086" s="17" t="s">
        <v>359</v>
      </c>
      <c r="AU3086" s="17" t="s">
        <v>86</v>
      </c>
    </row>
    <row r="3087" spans="2:65" s="1" customFormat="1" ht="24.15" customHeight="1">
      <c r="B3087" s="32"/>
      <c r="C3087" s="138" t="s">
        <v>4400</v>
      </c>
      <c r="D3087" s="138" t="s">
        <v>352</v>
      </c>
      <c r="E3087" s="139" t="s">
        <v>4401</v>
      </c>
      <c r="F3087" s="140" t="s">
        <v>4402</v>
      </c>
      <c r="G3087" s="141" t="s">
        <v>496</v>
      </c>
      <c r="H3087" s="142">
        <v>4</v>
      </c>
      <c r="I3087" s="143"/>
      <c r="J3087" s="144">
        <f>ROUND(I3087*H3087,2)</f>
        <v>0</v>
      </c>
      <c r="K3087" s="140" t="s">
        <v>1</v>
      </c>
      <c r="L3087" s="32"/>
      <c r="M3087" s="145" t="s">
        <v>1</v>
      </c>
      <c r="N3087" s="146" t="s">
        <v>41</v>
      </c>
      <c r="P3087" s="147">
        <f>O3087*H3087</f>
        <v>0</v>
      </c>
      <c r="Q3087" s="147">
        <v>0</v>
      </c>
      <c r="R3087" s="147">
        <f>Q3087*H3087</f>
        <v>0</v>
      </c>
      <c r="S3087" s="147">
        <v>0</v>
      </c>
      <c r="T3087" s="148">
        <f>S3087*H3087</f>
        <v>0</v>
      </c>
      <c r="AR3087" s="149" t="s">
        <v>530</v>
      </c>
      <c r="AT3087" s="149" t="s">
        <v>352</v>
      </c>
      <c r="AU3087" s="149" t="s">
        <v>86</v>
      </c>
      <c r="AY3087" s="17" t="s">
        <v>350</v>
      </c>
      <c r="BE3087" s="150">
        <f>IF(N3087="základní",J3087,0)</f>
        <v>0</v>
      </c>
      <c r="BF3087" s="150">
        <f>IF(N3087="snížená",J3087,0)</f>
        <v>0</v>
      </c>
      <c r="BG3087" s="150">
        <f>IF(N3087="zákl. přenesená",J3087,0)</f>
        <v>0</v>
      </c>
      <c r="BH3087" s="150">
        <f>IF(N3087="sníž. přenesená",J3087,0)</f>
        <v>0</v>
      </c>
      <c r="BI3087" s="150">
        <f>IF(N3087="nulová",J3087,0)</f>
        <v>0</v>
      </c>
      <c r="BJ3087" s="17" t="s">
        <v>84</v>
      </c>
      <c r="BK3087" s="150">
        <f>ROUND(I3087*H3087,2)</f>
        <v>0</v>
      </c>
      <c r="BL3087" s="17" t="s">
        <v>530</v>
      </c>
      <c r="BM3087" s="149" t="s">
        <v>4403</v>
      </c>
    </row>
    <row r="3088" spans="2:65" s="1" customFormat="1" ht="10.199999999999999">
      <c r="B3088" s="32"/>
      <c r="D3088" s="151" t="s">
        <v>359</v>
      </c>
      <c r="F3088" s="152" t="s">
        <v>4283</v>
      </c>
      <c r="I3088" s="153"/>
      <c r="L3088" s="32"/>
      <c r="M3088" s="154"/>
      <c r="T3088" s="56"/>
      <c r="AT3088" s="17" t="s">
        <v>359</v>
      </c>
      <c r="AU3088" s="17" t="s">
        <v>86</v>
      </c>
    </row>
    <row r="3089" spans="2:65" s="1" customFormat="1" ht="33" customHeight="1">
      <c r="B3089" s="32"/>
      <c r="C3089" s="138" t="s">
        <v>4404</v>
      </c>
      <c r="D3089" s="138" t="s">
        <v>352</v>
      </c>
      <c r="E3089" s="139" t="s">
        <v>4405</v>
      </c>
      <c r="F3089" s="140" t="s">
        <v>4406</v>
      </c>
      <c r="G3089" s="141" t="s">
        <v>496</v>
      </c>
      <c r="H3089" s="142">
        <v>2</v>
      </c>
      <c r="I3089" s="143"/>
      <c r="J3089" s="144">
        <f>ROUND(I3089*H3089,2)</f>
        <v>0</v>
      </c>
      <c r="K3089" s="140" t="s">
        <v>1</v>
      </c>
      <c r="L3089" s="32"/>
      <c r="M3089" s="145" t="s">
        <v>1</v>
      </c>
      <c r="N3089" s="146" t="s">
        <v>41</v>
      </c>
      <c r="P3089" s="147">
        <f>O3089*H3089</f>
        <v>0</v>
      </c>
      <c r="Q3089" s="147">
        <v>0</v>
      </c>
      <c r="R3089" s="147">
        <f>Q3089*H3089</f>
        <v>0</v>
      </c>
      <c r="S3089" s="147">
        <v>0</v>
      </c>
      <c r="T3089" s="148">
        <f>S3089*H3089</f>
        <v>0</v>
      </c>
      <c r="AR3089" s="149" t="s">
        <v>530</v>
      </c>
      <c r="AT3089" s="149" t="s">
        <v>352</v>
      </c>
      <c r="AU3089" s="149" t="s">
        <v>86</v>
      </c>
      <c r="AY3089" s="17" t="s">
        <v>350</v>
      </c>
      <c r="BE3089" s="150">
        <f>IF(N3089="základní",J3089,0)</f>
        <v>0</v>
      </c>
      <c r="BF3089" s="150">
        <f>IF(N3089="snížená",J3089,0)</f>
        <v>0</v>
      </c>
      <c r="BG3089" s="150">
        <f>IF(N3089="zákl. přenesená",J3089,0)</f>
        <v>0</v>
      </c>
      <c r="BH3089" s="150">
        <f>IF(N3089="sníž. přenesená",J3089,0)</f>
        <v>0</v>
      </c>
      <c r="BI3089" s="150">
        <f>IF(N3089="nulová",J3089,0)</f>
        <v>0</v>
      </c>
      <c r="BJ3089" s="17" t="s">
        <v>84</v>
      </c>
      <c r="BK3089" s="150">
        <f>ROUND(I3089*H3089,2)</f>
        <v>0</v>
      </c>
      <c r="BL3089" s="17" t="s">
        <v>530</v>
      </c>
      <c r="BM3089" s="149" t="s">
        <v>4407</v>
      </c>
    </row>
    <row r="3090" spans="2:65" s="1" customFormat="1" ht="10.199999999999999">
      <c r="B3090" s="32"/>
      <c r="D3090" s="151" t="s">
        <v>359</v>
      </c>
      <c r="F3090" s="152" t="s">
        <v>4283</v>
      </c>
      <c r="I3090" s="153"/>
      <c r="L3090" s="32"/>
      <c r="M3090" s="154"/>
      <c r="T3090" s="56"/>
      <c r="AT3090" s="17" t="s">
        <v>359</v>
      </c>
      <c r="AU3090" s="17" t="s">
        <v>86</v>
      </c>
    </row>
    <row r="3091" spans="2:65" s="1" customFormat="1" ht="24.15" customHeight="1">
      <c r="B3091" s="32"/>
      <c r="C3091" s="138" t="s">
        <v>4408</v>
      </c>
      <c r="D3091" s="138" t="s">
        <v>352</v>
      </c>
      <c r="E3091" s="139" t="s">
        <v>4409</v>
      </c>
      <c r="F3091" s="140" t="s">
        <v>4410</v>
      </c>
      <c r="G3091" s="141" t="s">
        <v>496</v>
      </c>
      <c r="H3091" s="142">
        <v>2</v>
      </c>
      <c r="I3091" s="143"/>
      <c r="J3091" s="144">
        <f>ROUND(I3091*H3091,2)</f>
        <v>0</v>
      </c>
      <c r="K3091" s="140" t="s">
        <v>1</v>
      </c>
      <c r="L3091" s="32"/>
      <c r="M3091" s="145" t="s">
        <v>1</v>
      </c>
      <c r="N3091" s="146" t="s">
        <v>41</v>
      </c>
      <c r="P3091" s="147">
        <f>O3091*H3091</f>
        <v>0</v>
      </c>
      <c r="Q3091" s="147">
        <v>0</v>
      </c>
      <c r="R3091" s="147">
        <f>Q3091*H3091</f>
        <v>0</v>
      </c>
      <c r="S3091" s="147">
        <v>0</v>
      </c>
      <c r="T3091" s="148">
        <f>S3091*H3091</f>
        <v>0</v>
      </c>
      <c r="AR3091" s="149" t="s">
        <v>530</v>
      </c>
      <c r="AT3091" s="149" t="s">
        <v>352</v>
      </c>
      <c r="AU3091" s="149" t="s">
        <v>86</v>
      </c>
      <c r="AY3091" s="17" t="s">
        <v>350</v>
      </c>
      <c r="BE3091" s="150">
        <f>IF(N3091="základní",J3091,0)</f>
        <v>0</v>
      </c>
      <c r="BF3091" s="150">
        <f>IF(N3091="snížená",J3091,0)</f>
        <v>0</v>
      </c>
      <c r="BG3091" s="150">
        <f>IF(N3091="zákl. přenesená",J3091,0)</f>
        <v>0</v>
      </c>
      <c r="BH3091" s="150">
        <f>IF(N3091="sníž. přenesená",J3091,0)</f>
        <v>0</v>
      </c>
      <c r="BI3091" s="150">
        <f>IF(N3091="nulová",J3091,0)</f>
        <v>0</v>
      </c>
      <c r="BJ3091" s="17" t="s">
        <v>84</v>
      </c>
      <c r="BK3091" s="150">
        <f>ROUND(I3091*H3091,2)</f>
        <v>0</v>
      </c>
      <c r="BL3091" s="17" t="s">
        <v>530</v>
      </c>
      <c r="BM3091" s="149" t="s">
        <v>4411</v>
      </c>
    </row>
    <row r="3092" spans="2:65" s="1" customFormat="1" ht="10.199999999999999">
      <c r="B3092" s="32"/>
      <c r="D3092" s="151" t="s">
        <v>359</v>
      </c>
      <c r="F3092" s="152" t="s">
        <v>4283</v>
      </c>
      <c r="I3092" s="153"/>
      <c r="L3092" s="32"/>
      <c r="M3092" s="154"/>
      <c r="T3092" s="56"/>
      <c r="AT3092" s="17" t="s">
        <v>359</v>
      </c>
      <c r="AU3092" s="17" t="s">
        <v>86</v>
      </c>
    </row>
    <row r="3093" spans="2:65" s="1" customFormat="1" ht="33" customHeight="1">
      <c r="B3093" s="32"/>
      <c r="C3093" s="138" t="s">
        <v>4412</v>
      </c>
      <c r="D3093" s="138" t="s">
        <v>352</v>
      </c>
      <c r="E3093" s="139" t="s">
        <v>4413</v>
      </c>
      <c r="F3093" s="140" t="s">
        <v>4414</v>
      </c>
      <c r="G3093" s="141" t="s">
        <v>496</v>
      </c>
      <c r="H3093" s="142">
        <v>1</v>
      </c>
      <c r="I3093" s="143"/>
      <c r="J3093" s="144">
        <f>ROUND(I3093*H3093,2)</f>
        <v>0</v>
      </c>
      <c r="K3093" s="140" t="s">
        <v>1</v>
      </c>
      <c r="L3093" s="32"/>
      <c r="M3093" s="145" t="s">
        <v>1</v>
      </c>
      <c r="N3093" s="146" t="s">
        <v>41</v>
      </c>
      <c r="P3093" s="147">
        <f>O3093*H3093</f>
        <v>0</v>
      </c>
      <c r="Q3093" s="147">
        <v>0</v>
      </c>
      <c r="R3093" s="147">
        <f>Q3093*H3093</f>
        <v>0</v>
      </c>
      <c r="S3093" s="147">
        <v>0</v>
      </c>
      <c r="T3093" s="148">
        <f>S3093*H3093</f>
        <v>0</v>
      </c>
      <c r="AR3093" s="149" t="s">
        <v>530</v>
      </c>
      <c r="AT3093" s="149" t="s">
        <v>352</v>
      </c>
      <c r="AU3093" s="149" t="s">
        <v>86</v>
      </c>
      <c r="AY3093" s="17" t="s">
        <v>350</v>
      </c>
      <c r="BE3093" s="150">
        <f>IF(N3093="základní",J3093,0)</f>
        <v>0</v>
      </c>
      <c r="BF3093" s="150">
        <f>IF(N3093="snížená",J3093,0)</f>
        <v>0</v>
      </c>
      <c r="BG3093" s="150">
        <f>IF(N3093="zákl. přenesená",J3093,0)</f>
        <v>0</v>
      </c>
      <c r="BH3093" s="150">
        <f>IF(N3093="sníž. přenesená",J3093,0)</f>
        <v>0</v>
      </c>
      <c r="BI3093" s="150">
        <f>IF(N3093="nulová",J3093,0)</f>
        <v>0</v>
      </c>
      <c r="BJ3093" s="17" t="s">
        <v>84</v>
      </c>
      <c r="BK3093" s="150">
        <f>ROUND(I3093*H3093,2)</f>
        <v>0</v>
      </c>
      <c r="BL3093" s="17" t="s">
        <v>530</v>
      </c>
      <c r="BM3093" s="149" t="s">
        <v>4415</v>
      </c>
    </row>
    <row r="3094" spans="2:65" s="1" customFormat="1" ht="10.199999999999999">
      <c r="B3094" s="32"/>
      <c r="D3094" s="151" t="s">
        <v>359</v>
      </c>
      <c r="F3094" s="152" t="s">
        <v>4283</v>
      </c>
      <c r="I3094" s="153"/>
      <c r="L3094" s="32"/>
      <c r="M3094" s="154"/>
      <c r="T3094" s="56"/>
      <c r="AT3094" s="17" t="s">
        <v>359</v>
      </c>
      <c r="AU3094" s="17" t="s">
        <v>86</v>
      </c>
    </row>
    <row r="3095" spans="2:65" s="1" customFormat="1" ht="33" customHeight="1">
      <c r="B3095" s="32"/>
      <c r="C3095" s="138" t="s">
        <v>4416</v>
      </c>
      <c r="D3095" s="138" t="s">
        <v>352</v>
      </c>
      <c r="E3095" s="139" t="s">
        <v>4417</v>
      </c>
      <c r="F3095" s="140" t="s">
        <v>4418</v>
      </c>
      <c r="G3095" s="141" t="s">
        <v>496</v>
      </c>
      <c r="H3095" s="142">
        <v>1</v>
      </c>
      <c r="I3095" s="143"/>
      <c r="J3095" s="144">
        <f>ROUND(I3095*H3095,2)</f>
        <v>0</v>
      </c>
      <c r="K3095" s="140" t="s">
        <v>1</v>
      </c>
      <c r="L3095" s="32"/>
      <c r="M3095" s="145" t="s">
        <v>1</v>
      </c>
      <c r="N3095" s="146" t="s">
        <v>41</v>
      </c>
      <c r="P3095" s="147">
        <f>O3095*H3095</f>
        <v>0</v>
      </c>
      <c r="Q3095" s="147">
        <v>0</v>
      </c>
      <c r="R3095" s="147">
        <f>Q3095*H3095</f>
        <v>0</v>
      </c>
      <c r="S3095" s="147">
        <v>0</v>
      </c>
      <c r="T3095" s="148">
        <f>S3095*H3095</f>
        <v>0</v>
      </c>
      <c r="AR3095" s="149" t="s">
        <v>530</v>
      </c>
      <c r="AT3095" s="149" t="s">
        <v>352</v>
      </c>
      <c r="AU3095" s="149" t="s">
        <v>86</v>
      </c>
      <c r="AY3095" s="17" t="s">
        <v>350</v>
      </c>
      <c r="BE3095" s="150">
        <f>IF(N3095="základní",J3095,0)</f>
        <v>0</v>
      </c>
      <c r="BF3095" s="150">
        <f>IF(N3095="snížená",J3095,0)</f>
        <v>0</v>
      </c>
      <c r="BG3095" s="150">
        <f>IF(N3095="zákl. přenesená",J3095,0)</f>
        <v>0</v>
      </c>
      <c r="BH3095" s="150">
        <f>IF(N3095="sníž. přenesená",J3095,0)</f>
        <v>0</v>
      </c>
      <c r="BI3095" s="150">
        <f>IF(N3095="nulová",J3095,0)</f>
        <v>0</v>
      </c>
      <c r="BJ3095" s="17" t="s">
        <v>84</v>
      </c>
      <c r="BK3095" s="150">
        <f>ROUND(I3095*H3095,2)</f>
        <v>0</v>
      </c>
      <c r="BL3095" s="17" t="s">
        <v>530</v>
      </c>
      <c r="BM3095" s="149" t="s">
        <v>4419</v>
      </c>
    </row>
    <row r="3096" spans="2:65" s="1" customFormat="1" ht="10.199999999999999">
      <c r="B3096" s="32"/>
      <c r="D3096" s="151" t="s">
        <v>359</v>
      </c>
      <c r="F3096" s="152" t="s">
        <v>4283</v>
      </c>
      <c r="I3096" s="153"/>
      <c r="L3096" s="32"/>
      <c r="M3096" s="154"/>
      <c r="T3096" s="56"/>
      <c r="AT3096" s="17" t="s">
        <v>359</v>
      </c>
      <c r="AU3096" s="17" t="s">
        <v>86</v>
      </c>
    </row>
    <row r="3097" spans="2:65" s="1" customFormat="1" ht="24.15" customHeight="1">
      <c r="B3097" s="32"/>
      <c r="C3097" s="138" t="s">
        <v>4420</v>
      </c>
      <c r="D3097" s="138" t="s">
        <v>352</v>
      </c>
      <c r="E3097" s="139" t="s">
        <v>4421</v>
      </c>
      <c r="F3097" s="140" t="s">
        <v>4422</v>
      </c>
      <c r="G3097" s="141" t="s">
        <v>496</v>
      </c>
      <c r="H3097" s="142">
        <v>1</v>
      </c>
      <c r="I3097" s="143"/>
      <c r="J3097" s="144">
        <f>ROUND(I3097*H3097,2)</f>
        <v>0</v>
      </c>
      <c r="K3097" s="140" t="s">
        <v>1</v>
      </c>
      <c r="L3097" s="32"/>
      <c r="M3097" s="145" t="s">
        <v>1</v>
      </c>
      <c r="N3097" s="146" t="s">
        <v>41</v>
      </c>
      <c r="P3097" s="147">
        <f>O3097*H3097</f>
        <v>0</v>
      </c>
      <c r="Q3097" s="147">
        <v>0</v>
      </c>
      <c r="R3097" s="147">
        <f>Q3097*H3097</f>
        <v>0</v>
      </c>
      <c r="S3097" s="147">
        <v>0</v>
      </c>
      <c r="T3097" s="148">
        <f>S3097*H3097</f>
        <v>0</v>
      </c>
      <c r="AR3097" s="149" t="s">
        <v>530</v>
      </c>
      <c r="AT3097" s="149" t="s">
        <v>352</v>
      </c>
      <c r="AU3097" s="149" t="s">
        <v>86</v>
      </c>
      <c r="AY3097" s="17" t="s">
        <v>350</v>
      </c>
      <c r="BE3097" s="150">
        <f>IF(N3097="základní",J3097,0)</f>
        <v>0</v>
      </c>
      <c r="BF3097" s="150">
        <f>IF(N3097="snížená",J3097,0)</f>
        <v>0</v>
      </c>
      <c r="BG3097" s="150">
        <f>IF(N3097="zákl. přenesená",J3097,0)</f>
        <v>0</v>
      </c>
      <c r="BH3097" s="150">
        <f>IF(N3097="sníž. přenesená",J3097,0)</f>
        <v>0</v>
      </c>
      <c r="BI3097" s="150">
        <f>IF(N3097="nulová",J3097,0)</f>
        <v>0</v>
      </c>
      <c r="BJ3097" s="17" t="s">
        <v>84</v>
      </c>
      <c r="BK3097" s="150">
        <f>ROUND(I3097*H3097,2)</f>
        <v>0</v>
      </c>
      <c r="BL3097" s="17" t="s">
        <v>530</v>
      </c>
      <c r="BM3097" s="149" t="s">
        <v>4423</v>
      </c>
    </row>
    <row r="3098" spans="2:65" s="1" customFormat="1" ht="10.199999999999999">
      <c r="B3098" s="32"/>
      <c r="D3098" s="151" t="s">
        <v>359</v>
      </c>
      <c r="F3098" s="152" t="s">
        <v>4283</v>
      </c>
      <c r="I3098" s="153"/>
      <c r="L3098" s="32"/>
      <c r="M3098" s="154"/>
      <c r="T3098" s="56"/>
      <c r="AT3098" s="17" t="s">
        <v>359</v>
      </c>
      <c r="AU3098" s="17" t="s">
        <v>86</v>
      </c>
    </row>
    <row r="3099" spans="2:65" s="1" customFormat="1" ht="33" customHeight="1">
      <c r="B3099" s="32"/>
      <c r="C3099" s="138" t="s">
        <v>4424</v>
      </c>
      <c r="D3099" s="138" t="s">
        <v>352</v>
      </c>
      <c r="E3099" s="139" t="s">
        <v>4425</v>
      </c>
      <c r="F3099" s="140" t="s">
        <v>4426</v>
      </c>
      <c r="G3099" s="141" t="s">
        <v>496</v>
      </c>
      <c r="H3099" s="142">
        <v>4</v>
      </c>
      <c r="I3099" s="143"/>
      <c r="J3099" s="144">
        <f>ROUND(I3099*H3099,2)</f>
        <v>0</v>
      </c>
      <c r="K3099" s="140" t="s">
        <v>1</v>
      </c>
      <c r="L3099" s="32"/>
      <c r="M3099" s="145" t="s">
        <v>1</v>
      </c>
      <c r="N3099" s="146" t="s">
        <v>41</v>
      </c>
      <c r="P3099" s="147">
        <f>O3099*H3099</f>
        <v>0</v>
      </c>
      <c r="Q3099" s="147">
        <v>0</v>
      </c>
      <c r="R3099" s="147">
        <f>Q3099*H3099</f>
        <v>0</v>
      </c>
      <c r="S3099" s="147">
        <v>0</v>
      </c>
      <c r="T3099" s="148">
        <f>S3099*H3099</f>
        <v>0</v>
      </c>
      <c r="AR3099" s="149" t="s">
        <v>530</v>
      </c>
      <c r="AT3099" s="149" t="s">
        <v>352</v>
      </c>
      <c r="AU3099" s="149" t="s">
        <v>86</v>
      </c>
      <c r="AY3099" s="17" t="s">
        <v>350</v>
      </c>
      <c r="BE3099" s="150">
        <f>IF(N3099="základní",J3099,0)</f>
        <v>0</v>
      </c>
      <c r="BF3099" s="150">
        <f>IF(N3099="snížená",J3099,0)</f>
        <v>0</v>
      </c>
      <c r="BG3099" s="150">
        <f>IF(N3099="zákl. přenesená",J3099,0)</f>
        <v>0</v>
      </c>
      <c r="BH3099" s="150">
        <f>IF(N3099="sníž. přenesená",J3099,0)</f>
        <v>0</v>
      </c>
      <c r="BI3099" s="150">
        <f>IF(N3099="nulová",J3099,0)</f>
        <v>0</v>
      </c>
      <c r="BJ3099" s="17" t="s">
        <v>84</v>
      </c>
      <c r="BK3099" s="150">
        <f>ROUND(I3099*H3099,2)</f>
        <v>0</v>
      </c>
      <c r="BL3099" s="17" t="s">
        <v>530</v>
      </c>
      <c r="BM3099" s="149" t="s">
        <v>4427</v>
      </c>
    </row>
    <row r="3100" spans="2:65" s="1" customFormat="1" ht="10.199999999999999">
      <c r="B3100" s="32"/>
      <c r="D3100" s="151" t="s">
        <v>359</v>
      </c>
      <c r="F3100" s="152" t="s">
        <v>4283</v>
      </c>
      <c r="I3100" s="153"/>
      <c r="L3100" s="32"/>
      <c r="M3100" s="154"/>
      <c r="T3100" s="56"/>
      <c r="AT3100" s="17" t="s">
        <v>359</v>
      </c>
      <c r="AU3100" s="17" t="s">
        <v>86</v>
      </c>
    </row>
    <row r="3101" spans="2:65" s="1" customFormat="1" ht="33" customHeight="1">
      <c r="B3101" s="32"/>
      <c r="C3101" s="138" t="s">
        <v>4428</v>
      </c>
      <c r="D3101" s="138" t="s">
        <v>352</v>
      </c>
      <c r="E3101" s="139" t="s">
        <v>4429</v>
      </c>
      <c r="F3101" s="140" t="s">
        <v>4430</v>
      </c>
      <c r="G3101" s="141" t="s">
        <v>496</v>
      </c>
      <c r="H3101" s="142">
        <v>1</v>
      </c>
      <c r="I3101" s="143"/>
      <c r="J3101" s="144">
        <f>ROUND(I3101*H3101,2)</f>
        <v>0</v>
      </c>
      <c r="K3101" s="140" t="s">
        <v>1</v>
      </c>
      <c r="L3101" s="32"/>
      <c r="M3101" s="145" t="s">
        <v>1</v>
      </c>
      <c r="N3101" s="146" t="s">
        <v>41</v>
      </c>
      <c r="P3101" s="147">
        <f>O3101*H3101</f>
        <v>0</v>
      </c>
      <c r="Q3101" s="147">
        <v>0</v>
      </c>
      <c r="R3101" s="147">
        <f>Q3101*H3101</f>
        <v>0</v>
      </c>
      <c r="S3101" s="147">
        <v>0</v>
      </c>
      <c r="T3101" s="148">
        <f>S3101*H3101</f>
        <v>0</v>
      </c>
      <c r="AR3101" s="149" t="s">
        <v>530</v>
      </c>
      <c r="AT3101" s="149" t="s">
        <v>352</v>
      </c>
      <c r="AU3101" s="149" t="s">
        <v>86</v>
      </c>
      <c r="AY3101" s="17" t="s">
        <v>350</v>
      </c>
      <c r="BE3101" s="150">
        <f>IF(N3101="základní",J3101,0)</f>
        <v>0</v>
      </c>
      <c r="BF3101" s="150">
        <f>IF(N3101="snížená",J3101,0)</f>
        <v>0</v>
      </c>
      <c r="BG3101" s="150">
        <f>IF(N3101="zákl. přenesená",J3101,0)</f>
        <v>0</v>
      </c>
      <c r="BH3101" s="150">
        <f>IF(N3101="sníž. přenesená",J3101,0)</f>
        <v>0</v>
      </c>
      <c r="BI3101" s="150">
        <f>IF(N3101="nulová",J3101,0)</f>
        <v>0</v>
      </c>
      <c r="BJ3101" s="17" t="s">
        <v>84</v>
      </c>
      <c r="BK3101" s="150">
        <f>ROUND(I3101*H3101,2)</f>
        <v>0</v>
      </c>
      <c r="BL3101" s="17" t="s">
        <v>530</v>
      </c>
      <c r="BM3101" s="149" t="s">
        <v>4431</v>
      </c>
    </row>
    <row r="3102" spans="2:65" s="1" customFormat="1" ht="10.199999999999999">
      <c r="B3102" s="32"/>
      <c r="D3102" s="151" t="s">
        <v>359</v>
      </c>
      <c r="F3102" s="152" t="s">
        <v>4283</v>
      </c>
      <c r="I3102" s="153"/>
      <c r="L3102" s="32"/>
      <c r="M3102" s="154"/>
      <c r="T3102" s="56"/>
      <c r="AT3102" s="17" t="s">
        <v>359</v>
      </c>
      <c r="AU3102" s="17" t="s">
        <v>86</v>
      </c>
    </row>
    <row r="3103" spans="2:65" s="11" customFormat="1" ht="22.8" customHeight="1">
      <c r="B3103" s="126"/>
      <c r="D3103" s="127" t="s">
        <v>75</v>
      </c>
      <c r="E3103" s="136" t="s">
        <v>1057</v>
      </c>
      <c r="F3103" s="136" t="s">
        <v>1058</v>
      </c>
      <c r="I3103" s="129"/>
      <c r="J3103" s="137">
        <f>BK3103</f>
        <v>0</v>
      </c>
      <c r="L3103" s="126"/>
      <c r="M3103" s="131"/>
      <c r="P3103" s="132">
        <f>SUM(P3104:P3132)</f>
        <v>0</v>
      </c>
      <c r="R3103" s="132">
        <f>SUM(R3104:R3132)</f>
        <v>110.94894153999999</v>
      </c>
      <c r="T3103" s="133">
        <f>SUM(T3104:T3132)</f>
        <v>0</v>
      </c>
      <c r="AR3103" s="127" t="s">
        <v>86</v>
      </c>
      <c r="AT3103" s="134" t="s">
        <v>75</v>
      </c>
      <c r="AU3103" s="134" t="s">
        <v>84</v>
      </c>
      <c r="AY3103" s="127" t="s">
        <v>350</v>
      </c>
      <c r="BK3103" s="135">
        <f>SUM(BK3104:BK3132)</f>
        <v>0</v>
      </c>
    </row>
    <row r="3104" spans="2:65" s="1" customFormat="1" ht="16.5" customHeight="1">
      <c r="B3104" s="32"/>
      <c r="C3104" s="138" t="s">
        <v>4432</v>
      </c>
      <c r="D3104" s="138" t="s">
        <v>352</v>
      </c>
      <c r="E3104" s="139" t="s">
        <v>4433</v>
      </c>
      <c r="F3104" s="140" t="s">
        <v>4434</v>
      </c>
      <c r="G3104" s="141" t="s">
        <v>355</v>
      </c>
      <c r="H3104" s="142">
        <v>246.81</v>
      </c>
      <c r="I3104" s="143"/>
      <c r="J3104" s="144">
        <f>ROUND(I3104*H3104,2)</f>
        <v>0</v>
      </c>
      <c r="K3104" s="140" t="s">
        <v>356</v>
      </c>
      <c r="L3104" s="32"/>
      <c r="M3104" s="145" t="s">
        <v>1</v>
      </c>
      <c r="N3104" s="146" t="s">
        <v>41</v>
      </c>
      <c r="P3104" s="147">
        <f>O3104*H3104</f>
        <v>0</v>
      </c>
      <c r="Q3104" s="147">
        <v>2.9999999999999997E-4</v>
      </c>
      <c r="R3104" s="147">
        <f>Q3104*H3104</f>
        <v>7.4042999999999998E-2</v>
      </c>
      <c r="S3104" s="147">
        <v>0</v>
      </c>
      <c r="T3104" s="148">
        <f>S3104*H3104</f>
        <v>0</v>
      </c>
      <c r="AR3104" s="149" t="s">
        <v>530</v>
      </c>
      <c r="AT3104" s="149" t="s">
        <v>352</v>
      </c>
      <c r="AU3104" s="149" t="s">
        <v>86</v>
      </c>
      <c r="AY3104" s="17" t="s">
        <v>350</v>
      </c>
      <c r="BE3104" s="150">
        <f>IF(N3104="základní",J3104,0)</f>
        <v>0</v>
      </c>
      <c r="BF3104" s="150">
        <f>IF(N3104="snížená",J3104,0)</f>
        <v>0</v>
      </c>
      <c r="BG3104" s="150">
        <f>IF(N3104="zákl. přenesená",J3104,0)</f>
        <v>0</v>
      </c>
      <c r="BH3104" s="150">
        <f>IF(N3104="sníž. přenesená",J3104,0)</f>
        <v>0</v>
      </c>
      <c r="BI3104" s="150">
        <f>IF(N3104="nulová",J3104,0)</f>
        <v>0</v>
      </c>
      <c r="BJ3104" s="17" t="s">
        <v>84</v>
      </c>
      <c r="BK3104" s="150">
        <f>ROUND(I3104*H3104,2)</f>
        <v>0</v>
      </c>
      <c r="BL3104" s="17" t="s">
        <v>530</v>
      </c>
      <c r="BM3104" s="149" t="s">
        <v>4435</v>
      </c>
    </row>
    <row r="3105" spans="2:65" s="1" customFormat="1" ht="19.2">
      <c r="B3105" s="32"/>
      <c r="D3105" s="151" t="s">
        <v>359</v>
      </c>
      <c r="F3105" s="152" t="s">
        <v>4436</v>
      </c>
      <c r="I3105" s="153"/>
      <c r="L3105" s="32"/>
      <c r="M3105" s="154"/>
      <c r="T3105" s="56"/>
      <c r="AT3105" s="17" t="s">
        <v>359</v>
      </c>
      <c r="AU3105" s="17" t="s">
        <v>86</v>
      </c>
    </row>
    <row r="3106" spans="2:65" s="12" customFormat="1" ht="10.199999999999999">
      <c r="B3106" s="155"/>
      <c r="D3106" s="151" t="s">
        <v>361</v>
      </c>
      <c r="E3106" s="156" t="s">
        <v>1</v>
      </c>
      <c r="F3106" s="157" t="s">
        <v>2498</v>
      </c>
      <c r="H3106" s="158">
        <v>246.81</v>
      </c>
      <c r="I3106" s="159"/>
      <c r="L3106" s="155"/>
      <c r="M3106" s="160"/>
      <c r="T3106" s="161"/>
      <c r="AT3106" s="156" t="s">
        <v>361</v>
      </c>
      <c r="AU3106" s="156" t="s">
        <v>86</v>
      </c>
      <c r="AV3106" s="12" t="s">
        <v>86</v>
      </c>
      <c r="AW3106" s="12" t="s">
        <v>32</v>
      </c>
      <c r="AX3106" s="12" t="s">
        <v>84</v>
      </c>
      <c r="AY3106" s="156" t="s">
        <v>350</v>
      </c>
    </row>
    <row r="3107" spans="2:65" s="1" customFormat="1" ht="24.15" customHeight="1">
      <c r="B3107" s="32"/>
      <c r="C3107" s="138" t="s">
        <v>4437</v>
      </c>
      <c r="D3107" s="138" t="s">
        <v>352</v>
      </c>
      <c r="E3107" s="139" t="s">
        <v>4438</v>
      </c>
      <c r="F3107" s="140" t="s">
        <v>4439</v>
      </c>
      <c r="G3107" s="141" t="s">
        <v>355</v>
      </c>
      <c r="H3107" s="142">
        <v>5.75</v>
      </c>
      <c r="I3107" s="143"/>
      <c r="J3107" s="144">
        <f>ROUND(I3107*H3107,2)</f>
        <v>0</v>
      </c>
      <c r="K3107" s="140" t="s">
        <v>356</v>
      </c>
      <c r="L3107" s="32"/>
      <c r="M3107" s="145" t="s">
        <v>1</v>
      </c>
      <c r="N3107" s="146" t="s">
        <v>41</v>
      </c>
      <c r="P3107" s="147">
        <f>O3107*H3107</f>
        <v>0</v>
      </c>
      <c r="Q3107" s="147">
        <v>7.5799999999999999E-3</v>
      </c>
      <c r="R3107" s="147">
        <f>Q3107*H3107</f>
        <v>4.3584999999999999E-2</v>
      </c>
      <c r="S3107" s="147">
        <v>0</v>
      </c>
      <c r="T3107" s="148">
        <f>S3107*H3107</f>
        <v>0</v>
      </c>
      <c r="AR3107" s="149" t="s">
        <v>530</v>
      </c>
      <c r="AT3107" s="149" t="s">
        <v>352</v>
      </c>
      <c r="AU3107" s="149" t="s">
        <v>86</v>
      </c>
      <c r="AY3107" s="17" t="s">
        <v>350</v>
      </c>
      <c r="BE3107" s="150">
        <f>IF(N3107="základní",J3107,0)</f>
        <v>0</v>
      </c>
      <c r="BF3107" s="150">
        <f>IF(N3107="snížená",J3107,0)</f>
        <v>0</v>
      </c>
      <c r="BG3107" s="150">
        <f>IF(N3107="zákl. přenesená",J3107,0)</f>
        <v>0</v>
      </c>
      <c r="BH3107" s="150">
        <f>IF(N3107="sníž. přenesená",J3107,0)</f>
        <v>0</v>
      </c>
      <c r="BI3107" s="150">
        <f>IF(N3107="nulová",J3107,0)</f>
        <v>0</v>
      </c>
      <c r="BJ3107" s="17" t="s">
        <v>84</v>
      </c>
      <c r="BK3107" s="150">
        <f>ROUND(I3107*H3107,2)</f>
        <v>0</v>
      </c>
      <c r="BL3107" s="17" t="s">
        <v>530</v>
      </c>
      <c r="BM3107" s="149" t="s">
        <v>4440</v>
      </c>
    </row>
    <row r="3108" spans="2:65" s="1" customFormat="1" ht="19.2">
      <c r="B3108" s="32"/>
      <c r="D3108" s="151" t="s">
        <v>359</v>
      </c>
      <c r="F3108" s="152" t="s">
        <v>4441</v>
      </c>
      <c r="I3108" s="153"/>
      <c r="L3108" s="32"/>
      <c r="M3108" s="154"/>
      <c r="T3108" s="56"/>
      <c r="AT3108" s="17" t="s">
        <v>359</v>
      </c>
      <c r="AU3108" s="17" t="s">
        <v>86</v>
      </c>
    </row>
    <row r="3109" spans="2:65" s="12" customFormat="1" ht="20.399999999999999">
      <c r="B3109" s="155"/>
      <c r="D3109" s="151" t="s">
        <v>361</v>
      </c>
      <c r="E3109" s="156" t="s">
        <v>1</v>
      </c>
      <c r="F3109" s="157" t="s">
        <v>4442</v>
      </c>
      <c r="H3109" s="158">
        <v>5.75</v>
      </c>
      <c r="I3109" s="159"/>
      <c r="L3109" s="155"/>
      <c r="M3109" s="160"/>
      <c r="T3109" s="161"/>
      <c r="AT3109" s="156" t="s">
        <v>361</v>
      </c>
      <c r="AU3109" s="156" t="s">
        <v>86</v>
      </c>
      <c r="AV3109" s="12" t="s">
        <v>86</v>
      </c>
      <c r="AW3109" s="12" t="s">
        <v>32</v>
      </c>
      <c r="AX3109" s="12" t="s">
        <v>84</v>
      </c>
      <c r="AY3109" s="156" t="s">
        <v>350</v>
      </c>
    </row>
    <row r="3110" spans="2:65" s="1" customFormat="1" ht="24.15" customHeight="1">
      <c r="B3110" s="32"/>
      <c r="C3110" s="138" t="s">
        <v>4443</v>
      </c>
      <c r="D3110" s="138" t="s">
        <v>352</v>
      </c>
      <c r="E3110" s="139" t="s">
        <v>4444</v>
      </c>
      <c r="F3110" s="140" t="s">
        <v>4445</v>
      </c>
      <c r="G3110" s="141" t="s">
        <v>355</v>
      </c>
      <c r="H3110" s="142">
        <v>1654.3510000000001</v>
      </c>
      <c r="I3110" s="143"/>
      <c r="J3110" s="144">
        <f>ROUND(I3110*H3110,2)</f>
        <v>0</v>
      </c>
      <c r="K3110" s="140" t="s">
        <v>385</v>
      </c>
      <c r="L3110" s="32"/>
      <c r="M3110" s="145" t="s">
        <v>1</v>
      </c>
      <c r="N3110" s="146" t="s">
        <v>41</v>
      </c>
      <c r="P3110" s="147">
        <f>O3110*H3110</f>
        <v>0</v>
      </c>
      <c r="Q3110" s="147">
        <v>9.5399999999999999E-3</v>
      </c>
      <c r="R3110" s="147">
        <f>Q3110*H3110</f>
        <v>15.78250854</v>
      </c>
      <c r="S3110" s="147">
        <v>0</v>
      </c>
      <c r="T3110" s="148">
        <f>S3110*H3110</f>
        <v>0</v>
      </c>
      <c r="AR3110" s="149" t="s">
        <v>530</v>
      </c>
      <c r="AT3110" s="149" t="s">
        <v>352</v>
      </c>
      <c r="AU3110" s="149" t="s">
        <v>86</v>
      </c>
      <c r="AY3110" s="17" t="s">
        <v>350</v>
      </c>
      <c r="BE3110" s="150">
        <f>IF(N3110="základní",J3110,0)</f>
        <v>0</v>
      </c>
      <c r="BF3110" s="150">
        <f>IF(N3110="snížená",J3110,0)</f>
        <v>0</v>
      </c>
      <c r="BG3110" s="150">
        <f>IF(N3110="zákl. přenesená",J3110,0)</f>
        <v>0</v>
      </c>
      <c r="BH3110" s="150">
        <f>IF(N3110="sníž. přenesená",J3110,0)</f>
        <v>0</v>
      </c>
      <c r="BI3110" s="150">
        <f>IF(N3110="nulová",J3110,0)</f>
        <v>0</v>
      </c>
      <c r="BJ3110" s="17" t="s">
        <v>84</v>
      </c>
      <c r="BK3110" s="150">
        <f>ROUND(I3110*H3110,2)</f>
        <v>0</v>
      </c>
      <c r="BL3110" s="17" t="s">
        <v>530</v>
      </c>
      <c r="BM3110" s="149" t="s">
        <v>4446</v>
      </c>
    </row>
    <row r="3111" spans="2:65" s="1" customFormat="1" ht="28.8">
      <c r="B3111" s="32"/>
      <c r="D3111" s="151" t="s">
        <v>359</v>
      </c>
      <c r="F3111" s="152" t="s">
        <v>4447</v>
      </c>
      <c r="I3111" s="153"/>
      <c r="L3111" s="32"/>
      <c r="M3111" s="154"/>
      <c r="T3111" s="56"/>
      <c r="AT3111" s="17" t="s">
        <v>359</v>
      </c>
      <c r="AU3111" s="17" t="s">
        <v>86</v>
      </c>
    </row>
    <row r="3112" spans="2:65" s="12" customFormat="1" ht="10.199999999999999">
      <c r="B3112" s="155"/>
      <c r="D3112" s="151" t="s">
        <v>361</v>
      </c>
      <c r="E3112" s="156" t="s">
        <v>1</v>
      </c>
      <c r="F3112" s="157" t="s">
        <v>2272</v>
      </c>
      <c r="H3112" s="158">
        <v>110.54</v>
      </c>
      <c r="I3112" s="159"/>
      <c r="L3112" s="155"/>
      <c r="M3112" s="160"/>
      <c r="T3112" s="161"/>
      <c r="AT3112" s="156" t="s">
        <v>361</v>
      </c>
      <c r="AU3112" s="156" t="s">
        <v>86</v>
      </c>
      <c r="AV3112" s="12" t="s">
        <v>86</v>
      </c>
      <c r="AW3112" s="12" t="s">
        <v>32</v>
      </c>
      <c r="AX3112" s="12" t="s">
        <v>76</v>
      </c>
      <c r="AY3112" s="156" t="s">
        <v>350</v>
      </c>
    </row>
    <row r="3113" spans="2:65" s="12" customFormat="1" ht="20.399999999999999">
      <c r="B3113" s="155"/>
      <c r="D3113" s="151" t="s">
        <v>361</v>
      </c>
      <c r="E3113" s="156" t="s">
        <v>1</v>
      </c>
      <c r="F3113" s="157" t="s">
        <v>2273</v>
      </c>
      <c r="H3113" s="158">
        <v>529.02</v>
      </c>
      <c r="I3113" s="159"/>
      <c r="L3113" s="155"/>
      <c r="M3113" s="160"/>
      <c r="T3113" s="161"/>
      <c r="AT3113" s="156" t="s">
        <v>361</v>
      </c>
      <c r="AU3113" s="156" t="s">
        <v>86</v>
      </c>
      <c r="AV3113" s="12" t="s">
        <v>86</v>
      </c>
      <c r="AW3113" s="12" t="s">
        <v>32</v>
      </c>
      <c r="AX3113" s="12" t="s">
        <v>76</v>
      </c>
      <c r="AY3113" s="156" t="s">
        <v>350</v>
      </c>
    </row>
    <row r="3114" spans="2:65" s="12" customFormat="1" ht="20.399999999999999">
      <c r="B3114" s="155"/>
      <c r="D3114" s="151" t="s">
        <v>361</v>
      </c>
      <c r="E3114" s="156" t="s">
        <v>1</v>
      </c>
      <c r="F3114" s="157" t="s">
        <v>2275</v>
      </c>
      <c r="H3114" s="158">
        <v>14.76</v>
      </c>
      <c r="I3114" s="159"/>
      <c r="L3114" s="155"/>
      <c r="M3114" s="160"/>
      <c r="T3114" s="161"/>
      <c r="AT3114" s="156" t="s">
        <v>361</v>
      </c>
      <c r="AU3114" s="156" t="s">
        <v>86</v>
      </c>
      <c r="AV3114" s="12" t="s">
        <v>86</v>
      </c>
      <c r="AW3114" s="12" t="s">
        <v>32</v>
      </c>
      <c r="AX3114" s="12" t="s">
        <v>76</v>
      </c>
      <c r="AY3114" s="156" t="s">
        <v>350</v>
      </c>
    </row>
    <row r="3115" spans="2:65" s="12" customFormat="1" ht="20.399999999999999">
      <c r="B3115" s="155"/>
      <c r="D3115" s="151" t="s">
        <v>361</v>
      </c>
      <c r="E3115" s="156" t="s">
        <v>1</v>
      </c>
      <c r="F3115" s="157" t="s">
        <v>2276</v>
      </c>
      <c r="H3115" s="158">
        <v>12.29</v>
      </c>
      <c r="I3115" s="159"/>
      <c r="L3115" s="155"/>
      <c r="M3115" s="160"/>
      <c r="T3115" s="161"/>
      <c r="AT3115" s="156" t="s">
        <v>361</v>
      </c>
      <c r="AU3115" s="156" t="s">
        <v>86</v>
      </c>
      <c r="AV3115" s="12" t="s">
        <v>86</v>
      </c>
      <c r="AW3115" s="12" t="s">
        <v>32</v>
      </c>
      <c r="AX3115" s="12" t="s">
        <v>76</v>
      </c>
      <c r="AY3115" s="156" t="s">
        <v>350</v>
      </c>
    </row>
    <row r="3116" spans="2:65" s="12" customFormat="1" ht="10.199999999999999">
      <c r="B3116" s="155"/>
      <c r="D3116" s="151" t="s">
        <v>361</v>
      </c>
      <c r="E3116" s="156" t="s">
        <v>1</v>
      </c>
      <c r="F3116" s="157" t="s">
        <v>2277</v>
      </c>
      <c r="H3116" s="158">
        <v>27.76</v>
      </c>
      <c r="I3116" s="159"/>
      <c r="L3116" s="155"/>
      <c r="M3116" s="160"/>
      <c r="T3116" s="161"/>
      <c r="AT3116" s="156" t="s">
        <v>361</v>
      </c>
      <c r="AU3116" s="156" t="s">
        <v>86</v>
      </c>
      <c r="AV3116" s="12" t="s">
        <v>86</v>
      </c>
      <c r="AW3116" s="12" t="s">
        <v>32</v>
      </c>
      <c r="AX3116" s="12" t="s">
        <v>76</v>
      </c>
      <c r="AY3116" s="156" t="s">
        <v>350</v>
      </c>
    </row>
    <row r="3117" spans="2:65" s="12" customFormat="1" ht="20.399999999999999">
      <c r="B3117" s="155"/>
      <c r="D3117" s="151" t="s">
        <v>361</v>
      </c>
      <c r="E3117" s="156" t="s">
        <v>1</v>
      </c>
      <c r="F3117" s="157" t="s">
        <v>2278</v>
      </c>
      <c r="H3117" s="158">
        <v>19.350000000000001</v>
      </c>
      <c r="I3117" s="159"/>
      <c r="L3117" s="155"/>
      <c r="M3117" s="160"/>
      <c r="T3117" s="161"/>
      <c r="AT3117" s="156" t="s">
        <v>361</v>
      </c>
      <c r="AU3117" s="156" t="s">
        <v>86</v>
      </c>
      <c r="AV3117" s="12" t="s">
        <v>86</v>
      </c>
      <c r="AW3117" s="12" t="s">
        <v>32</v>
      </c>
      <c r="AX3117" s="12" t="s">
        <v>76</v>
      </c>
      <c r="AY3117" s="156" t="s">
        <v>350</v>
      </c>
    </row>
    <row r="3118" spans="2:65" s="12" customFormat="1" ht="20.399999999999999">
      <c r="B3118" s="155"/>
      <c r="D3118" s="151" t="s">
        <v>361</v>
      </c>
      <c r="E3118" s="156" t="s">
        <v>1</v>
      </c>
      <c r="F3118" s="157" t="s">
        <v>4442</v>
      </c>
      <c r="H3118" s="158">
        <v>5.75</v>
      </c>
      <c r="I3118" s="159"/>
      <c r="L3118" s="155"/>
      <c r="M3118" s="160"/>
      <c r="T3118" s="161"/>
      <c r="AT3118" s="156" t="s">
        <v>361</v>
      </c>
      <c r="AU3118" s="156" t="s">
        <v>86</v>
      </c>
      <c r="AV3118" s="12" t="s">
        <v>86</v>
      </c>
      <c r="AW3118" s="12" t="s">
        <v>32</v>
      </c>
      <c r="AX3118" s="12" t="s">
        <v>76</v>
      </c>
      <c r="AY3118" s="156" t="s">
        <v>350</v>
      </c>
    </row>
    <row r="3119" spans="2:65" s="12" customFormat="1" ht="10.199999999999999">
      <c r="B3119" s="155"/>
      <c r="D3119" s="151" t="s">
        <v>361</v>
      </c>
      <c r="E3119" s="156" t="s">
        <v>1</v>
      </c>
      <c r="F3119" s="157" t="s">
        <v>2279</v>
      </c>
      <c r="H3119" s="158">
        <v>300.88400000000001</v>
      </c>
      <c r="I3119" s="159"/>
      <c r="L3119" s="155"/>
      <c r="M3119" s="160"/>
      <c r="T3119" s="161"/>
      <c r="AT3119" s="156" t="s">
        <v>361</v>
      </c>
      <c r="AU3119" s="156" t="s">
        <v>86</v>
      </c>
      <c r="AV3119" s="12" t="s">
        <v>86</v>
      </c>
      <c r="AW3119" s="12" t="s">
        <v>32</v>
      </c>
      <c r="AX3119" s="12" t="s">
        <v>76</v>
      </c>
      <c r="AY3119" s="156" t="s">
        <v>350</v>
      </c>
    </row>
    <row r="3120" spans="2:65" s="12" customFormat="1" ht="10.199999999999999">
      <c r="B3120" s="155"/>
      <c r="D3120" s="151" t="s">
        <v>361</v>
      </c>
      <c r="E3120" s="156" t="s">
        <v>1</v>
      </c>
      <c r="F3120" s="157" t="s">
        <v>2266</v>
      </c>
      <c r="H3120" s="158">
        <v>633.99699999999996</v>
      </c>
      <c r="I3120" s="159"/>
      <c r="L3120" s="155"/>
      <c r="M3120" s="160"/>
      <c r="T3120" s="161"/>
      <c r="AT3120" s="156" t="s">
        <v>361</v>
      </c>
      <c r="AU3120" s="156" t="s">
        <v>86</v>
      </c>
      <c r="AV3120" s="12" t="s">
        <v>86</v>
      </c>
      <c r="AW3120" s="12" t="s">
        <v>32</v>
      </c>
      <c r="AX3120" s="12" t="s">
        <v>76</v>
      </c>
      <c r="AY3120" s="156" t="s">
        <v>350</v>
      </c>
    </row>
    <row r="3121" spans="2:65" s="13" customFormat="1" ht="10.199999999999999">
      <c r="B3121" s="162"/>
      <c r="D3121" s="151" t="s">
        <v>361</v>
      </c>
      <c r="E3121" s="163" t="s">
        <v>1</v>
      </c>
      <c r="F3121" s="164" t="s">
        <v>364</v>
      </c>
      <c r="H3121" s="165">
        <v>1654.3510000000001</v>
      </c>
      <c r="I3121" s="166"/>
      <c r="L3121" s="162"/>
      <c r="M3121" s="167"/>
      <c r="T3121" s="168"/>
      <c r="AT3121" s="163" t="s">
        <v>361</v>
      </c>
      <c r="AU3121" s="163" t="s">
        <v>86</v>
      </c>
      <c r="AV3121" s="13" t="s">
        <v>357</v>
      </c>
      <c r="AW3121" s="13" t="s">
        <v>32</v>
      </c>
      <c r="AX3121" s="13" t="s">
        <v>84</v>
      </c>
      <c r="AY3121" s="163" t="s">
        <v>350</v>
      </c>
    </row>
    <row r="3122" spans="2:65" s="1" customFormat="1" ht="16.5" customHeight="1">
      <c r="B3122" s="32"/>
      <c r="C3122" s="260" t="s">
        <v>4448</v>
      </c>
      <c r="D3122" s="260" t="s">
        <v>1347</v>
      </c>
      <c r="E3122" s="261" t="s">
        <v>4449</v>
      </c>
      <c r="F3122" s="262" t="s">
        <v>4450</v>
      </c>
      <c r="G3122" s="263" t="s">
        <v>355</v>
      </c>
      <c r="H3122" s="264">
        <v>1703.982</v>
      </c>
      <c r="I3122" s="192"/>
      <c r="J3122" s="265">
        <f>ROUND(I3122*H3122,2)</f>
        <v>0</v>
      </c>
      <c r="K3122" s="262" t="s">
        <v>1</v>
      </c>
      <c r="L3122" s="194"/>
      <c r="M3122" s="195" t="s">
        <v>1</v>
      </c>
      <c r="N3122" s="196" t="s">
        <v>41</v>
      </c>
      <c r="P3122" s="147">
        <f>O3122*H3122</f>
        <v>0</v>
      </c>
      <c r="Q3122" s="147">
        <v>5.1999999999999998E-2</v>
      </c>
      <c r="R3122" s="147">
        <f>Q3122*H3122</f>
        <v>88.607063999999994</v>
      </c>
      <c r="S3122" s="147">
        <v>0</v>
      </c>
      <c r="T3122" s="148">
        <f>S3122*H3122</f>
        <v>0</v>
      </c>
      <c r="AR3122" s="149" t="s">
        <v>695</v>
      </c>
      <c r="AT3122" s="149" t="s">
        <v>1347</v>
      </c>
      <c r="AU3122" s="149" t="s">
        <v>86</v>
      </c>
      <c r="AY3122" s="17" t="s">
        <v>350</v>
      </c>
      <c r="BE3122" s="150">
        <f>IF(N3122="základní",J3122,0)</f>
        <v>0</v>
      </c>
      <c r="BF3122" s="150">
        <f>IF(N3122="snížená",J3122,0)</f>
        <v>0</v>
      </c>
      <c r="BG3122" s="150">
        <f>IF(N3122="zákl. přenesená",J3122,0)</f>
        <v>0</v>
      </c>
      <c r="BH3122" s="150">
        <f>IF(N3122="sníž. přenesená",J3122,0)</f>
        <v>0</v>
      </c>
      <c r="BI3122" s="150">
        <f>IF(N3122="nulová",J3122,0)</f>
        <v>0</v>
      </c>
      <c r="BJ3122" s="17" t="s">
        <v>84</v>
      </c>
      <c r="BK3122" s="150">
        <f>ROUND(I3122*H3122,2)</f>
        <v>0</v>
      </c>
      <c r="BL3122" s="17" t="s">
        <v>530</v>
      </c>
      <c r="BM3122" s="149" t="s">
        <v>4451</v>
      </c>
    </row>
    <row r="3123" spans="2:65" s="1" customFormat="1" ht="10.199999999999999">
      <c r="B3123" s="32"/>
      <c r="D3123" s="151" t="s">
        <v>359</v>
      </c>
      <c r="F3123" s="152" t="s">
        <v>4452</v>
      </c>
      <c r="I3123" s="153"/>
      <c r="L3123" s="32"/>
      <c r="M3123" s="154"/>
      <c r="T3123" s="56"/>
      <c r="AT3123" s="17" t="s">
        <v>359</v>
      </c>
      <c r="AU3123" s="17" t="s">
        <v>86</v>
      </c>
    </row>
    <row r="3124" spans="2:65" s="12" customFormat="1" ht="10.199999999999999">
      <c r="B3124" s="155"/>
      <c r="D3124" s="151" t="s">
        <v>361</v>
      </c>
      <c r="F3124" s="157" t="s">
        <v>4453</v>
      </c>
      <c r="H3124" s="158">
        <v>1703.982</v>
      </c>
      <c r="I3124" s="159"/>
      <c r="L3124" s="155"/>
      <c r="M3124" s="160"/>
      <c r="T3124" s="161"/>
      <c r="AT3124" s="156" t="s">
        <v>361</v>
      </c>
      <c r="AU3124" s="156" t="s">
        <v>86</v>
      </c>
      <c r="AV3124" s="12" t="s">
        <v>86</v>
      </c>
      <c r="AW3124" s="12" t="s">
        <v>4</v>
      </c>
      <c r="AX3124" s="12" t="s">
        <v>84</v>
      </c>
      <c r="AY3124" s="156" t="s">
        <v>350</v>
      </c>
    </row>
    <row r="3125" spans="2:65" s="1" customFormat="1" ht="24.15" customHeight="1">
      <c r="B3125" s="32"/>
      <c r="C3125" s="138" t="s">
        <v>4454</v>
      </c>
      <c r="D3125" s="138" t="s">
        <v>352</v>
      </c>
      <c r="E3125" s="139" t="s">
        <v>4455</v>
      </c>
      <c r="F3125" s="140" t="s">
        <v>4456</v>
      </c>
      <c r="G3125" s="141" t="s">
        <v>355</v>
      </c>
      <c r="H3125" s="142">
        <v>246.81</v>
      </c>
      <c r="I3125" s="143"/>
      <c r="J3125" s="144">
        <f>ROUND(I3125*H3125,2)</f>
        <v>0</v>
      </c>
      <c r="K3125" s="140" t="s">
        <v>356</v>
      </c>
      <c r="L3125" s="32"/>
      <c r="M3125" s="145" t="s">
        <v>1</v>
      </c>
      <c r="N3125" s="146" t="s">
        <v>41</v>
      </c>
      <c r="P3125" s="147">
        <f>O3125*H3125</f>
        <v>0</v>
      </c>
      <c r="Q3125" s="147">
        <v>6.3E-3</v>
      </c>
      <c r="R3125" s="147">
        <f>Q3125*H3125</f>
        <v>1.5549029999999999</v>
      </c>
      <c r="S3125" s="147">
        <v>0</v>
      </c>
      <c r="T3125" s="148">
        <f>S3125*H3125</f>
        <v>0</v>
      </c>
      <c r="AR3125" s="149" t="s">
        <v>530</v>
      </c>
      <c r="AT3125" s="149" t="s">
        <v>352</v>
      </c>
      <c r="AU3125" s="149" t="s">
        <v>86</v>
      </c>
      <c r="AY3125" s="17" t="s">
        <v>350</v>
      </c>
      <c r="BE3125" s="150">
        <f>IF(N3125="základní",J3125,0)</f>
        <v>0</v>
      </c>
      <c r="BF3125" s="150">
        <f>IF(N3125="snížená",J3125,0)</f>
        <v>0</v>
      </c>
      <c r="BG3125" s="150">
        <f>IF(N3125="zákl. přenesená",J3125,0)</f>
        <v>0</v>
      </c>
      <c r="BH3125" s="150">
        <f>IF(N3125="sníž. přenesená",J3125,0)</f>
        <v>0</v>
      </c>
      <c r="BI3125" s="150">
        <f>IF(N3125="nulová",J3125,0)</f>
        <v>0</v>
      </c>
      <c r="BJ3125" s="17" t="s">
        <v>84</v>
      </c>
      <c r="BK3125" s="150">
        <f>ROUND(I3125*H3125,2)</f>
        <v>0</v>
      </c>
      <c r="BL3125" s="17" t="s">
        <v>530</v>
      </c>
      <c r="BM3125" s="149" t="s">
        <v>4457</v>
      </c>
    </row>
    <row r="3126" spans="2:65" s="1" customFormat="1" ht="19.2">
      <c r="B3126" s="32"/>
      <c r="D3126" s="151" t="s">
        <v>359</v>
      </c>
      <c r="F3126" s="152" t="s">
        <v>4458</v>
      </c>
      <c r="I3126" s="153"/>
      <c r="L3126" s="32"/>
      <c r="M3126" s="154"/>
      <c r="T3126" s="56"/>
      <c r="AT3126" s="17" t="s">
        <v>359</v>
      </c>
      <c r="AU3126" s="17" t="s">
        <v>86</v>
      </c>
    </row>
    <row r="3127" spans="2:65" s="12" customFormat="1" ht="20.399999999999999">
      <c r="B3127" s="155"/>
      <c r="D3127" s="151" t="s">
        <v>361</v>
      </c>
      <c r="E3127" s="156" t="s">
        <v>199</v>
      </c>
      <c r="F3127" s="157" t="s">
        <v>4459</v>
      </c>
      <c r="H3127" s="158">
        <v>246.81</v>
      </c>
      <c r="I3127" s="159"/>
      <c r="L3127" s="155"/>
      <c r="M3127" s="160"/>
      <c r="T3127" s="161"/>
      <c r="AT3127" s="156" t="s">
        <v>361</v>
      </c>
      <c r="AU3127" s="156" t="s">
        <v>86</v>
      </c>
      <c r="AV3127" s="12" t="s">
        <v>86</v>
      </c>
      <c r="AW3127" s="12" t="s">
        <v>32</v>
      </c>
      <c r="AX3127" s="12" t="s">
        <v>84</v>
      </c>
      <c r="AY3127" s="156" t="s">
        <v>350</v>
      </c>
    </row>
    <row r="3128" spans="2:65" s="1" customFormat="1" ht="24.15" customHeight="1">
      <c r="B3128" s="32"/>
      <c r="C3128" s="187" t="s">
        <v>4460</v>
      </c>
      <c r="D3128" s="187" t="s">
        <v>1347</v>
      </c>
      <c r="E3128" s="188" t="s">
        <v>4461</v>
      </c>
      <c r="F3128" s="189" t="s">
        <v>4462</v>
      </c>
      <c r="G3128" s="190" t="s">
        <v>355</v>
      </c>
      <c r="H3128" s="191">
        <v>271.49099999999999</v>
      </c>
      <c r="I3128" s="192"/>
      <c r="J3128" s="193">
        <f>ROUND(I3128*H3128,2)</f>
        <v>0</v>
      </c>
      <c r="K3128" s="189" t="s">
        <v>356</v>
      </c>
      <c r="L3128" s="194"/>
      <c r="M3128" s="195" t="s">
        <v>1</v>
      </c>
      <c r="N3128" s="196" t="s">
        <v>41</v>
      </c>
      <c r="P3128" s="147">
        <f>O3128*H3128</f>
        <v>0</v>
      </c>
      <c r="Q3128" s="147">
        <v>1.7999999999999999E-2</v>
      </c>
      <c r="R3128" s="147">
        <f>Q3128*H3128</f>
        <v>4.8868379999999991</v>
      </c>
      <c r="S3128" s="147">
        <v>0</v>
      </c>
      <c r="T3128" s="148">
        <f>S3128*H3128</f>
        <v>0</v>
      </c>
      <c r="AR3128" s="149" t="s">
        <v>695</v>
      </c>
      <c r="AT3128" s="149" t="s">
        <v>1347</v>
      </c>
      <c r="AU3128" s="149" t="s">
        <v>86</v>
      </c>
      <c r="AY3128" s="17" t="s">
        <v>350</v>
      </c>
      <c r="BE3128" s="150">
        <f>IF(N3128="základní",J3128,0)</f>
        <v>0</v>
      </c>
      <c r="BF3128" s="150">
        <f>IF(N3128="snížená",J3128,0)</f>
        <v>0</v>
      </c>
      <c r="BG3128" s="150">
        <f>IF(N3128="zákl. přenesená",J3128,0)</f>
        <v>0</v>
      </c>
      <c r="BH3128" s="150">
        <f>IF(N3128="sníž. přenesená",J3128,0)</f>
        <v>0</v>
      </c>
      <c r="BI3128" s="150">
        <f>IF(N3128="nulová",J3128,0)</f>
        <v>0</v>
      </c>
      <c r="BJ3128" s="17" t="s">
        <v>84</v>
      </c>
      <c r="BK3128" s="150">
        <f>ROUND(I3128*H3128,2)</f>
        <v>0</v>
      </c>
      <c r="BL3128" s="17" t="s">
        <v>530</v>
      </c>
      <c r="BM3128" s="149" t="s">
        <v>4463</v>
      </c>
    </row>
    <row r="3129" spans="2:65" s="1" customFormat="1" ht="19.2">
      <c r="B3129" s="32"/>
      <c r="D3129" s="151" t="s">
        <v>359</v>
      </c>
      <c r="F3129" s="152" t="s">
        <v>4462</v>
      </c>
      <c r="I3129" s="153"/>
      <c r="L3129" s="32"/>
      <c r="M3129" s="154"/>
      <c r="T3129" s="56"/>
      <c r="AT3129" s="17" t="s">
        <v>359</v>
      </c>
      <c r="AU3129" s="17" t="s">
        <v>86</v>
      </c>
    </row>
    <row r="3130" spans="2:65" s="12" customFormat="1" ht="10.199999999999999">
      <c r="B3130" s="155"/>
      <c r="D3130" s="151" t="s">
        <v>361</v>
      </c>
      <c r="F3130" s="157" t="s">
        <v>4464</v>
      </c>
      <c r="H3130" s="158">
        <v>271.49099999999999</v>
      </c>
      <c r="I3130" s="159"/>
      <c r="L3130" s="155"/>
      <c r="M3130" s="160"/>
      <c r="T3130" s="161"/>
      <c r="AT3130" s="156" t="s">
        <v>361</v>
      </c>
      <c r="AU3130" s="156" t="s">
        <v>86</v>
      </c>
      <c r="AV3130" s="12" t="s">
        <v>86</v>
      </c>
      <c r="AW3130" s="12" t="s">
        <v>4</v>
      </c>
      <c r="AX3130" s="12" t="s">
        <v>84</v>
      </c>
      <c r="AY3130" s="156" t="s">
        <v>350</v>
      </c>
    </row>
    <row r="3131" spans="2:65" s="1" customFormat="1" ht="24.15" customHeight="1">
      <c r="B3131" s="32"/>
      <c r="C3131" s="138" t="s">
        <v>4465</v>
      </c>
      <c r="D3131" s="138" t="s">
        <v>352</v>
      </c>
      <c r="E3131" s="139" t="s">
        <v>4466</v>
      </c>
      <c r="F3131" s="140" t="s">
        <v>4467</v>
      </c>
      <c r="G3131" s="141" t="s">
        <v>483</v>
      </c>
      <c r="H3131" s="142">
        <v>110.949</v>
      </c>
      <c r="I3131" s="143"/>
      <c r="J3131" s="144">
        <f>ROUND(I3131*H3131,2)</f>
        <v>0</v>
      </c>
      <c r="K3131" s="140" t="s">
        <v>356</v>
      </c>
      <c r="L3131" s="32"/>
      <c r="M3131" s="145" t="s">
        <v>1</v>
      </c>
      <c r="N3131" s="146" t="s">
        <v>41</v>
      </c>
      <c r="P3131" s="147">
        <f>O3131*H3131</f>
        <v>0</v>
      </c>
      <c r="Q3131" s="147">
        <v>0</v>
      </c>
      <c r="R3131" s="147">
        <f>Q3131*H3131</f>
        <v>0</v>
      </c>
      <c r="S3131" s="147">
        <v>0</v>
      </c>
      <c r="T3131" s="148">
        <f>S3131*H3131</f>
        <v>0</v>
      </c>
      <c r="AR3131" s="149" t="s">
        <v>530</v>
      </c>
      <c r="AT3131" s="149" t="s">
        <v>352</v>
      </c>
      <c r="AU3131" s="149" t="s">
        <v>86</v>
      </c>
      <c r="AY3131" s="17" t="s">
        <v>350</v>
      </c>
      <c r="BE3131" s="150">
        <f>IF(N3131="základní",J3131,0)</f>
        <v>0</v>
      </c>
      <c r="BF3131" s="150">
        <f>IF(N3131="snížená",J3131,0)</f>
        <v>0</v>
      </c>
      <c r="BG3131" s="150">
        <f>IF(N3131="zákl. přenesená",J3131,0)</f>
        <v>0</v>
      </c>
      <c r="BH3131" s="150">
        <f>IF(N3131="sníž. přenesená",J3131,0)</f>
        <v>0</v>
      </c>
      <c r="BI3131" s="150">
        <f>IF(N3131="nulová",J3131,0)</f>
        <v>0</v>
      </c>
      <c r="BJ3131" s="17" t="s">
        <v>84</v>
      </c>
      <c r="BK3131" s="150">
        <f>ROUND(I3131*H3131,2)</f>
        <v>0</v>
      </c>
      <c r="BL3131" s="17" t="s">
        <v>530</v>
      </c>
      <c r="BM3131" s="149" t="s">
        <v>4468</v>
      </c>
    </row>
    <row r="3132" spans="2:65" s="1" customFormat="1" ht="28.8">
      <c r="B3132" s="32"/>
      <c r="D3132" s="151" t="s">
        <v>359</v>
      </c>
      <c r="F3132" s="152" t="s">
        <v>4469</v>
      </c>
      <c r="I3132" s="153"/>
      <c r="L3132" s="32"/>
      <c r="M3132" s="154"/>
      <c r="T3132" s="56"/>
      <c r="AT3132" s="17" t="s">
        <v>359</v>
      </c>
      <c r="AU3132" s="17" t="s">
        <v>86</v>
      </c>
    </row>
    <row r="3133" spans="2:65" s="11" customFormat="1" ht="22.8" customHeight="1">
      <c r="B3133" s="126"/>
      <c r="D3133" s="127" t="s">
        <v>75</v>
      </c>
      <c r="E3133" s="136" t="s">
        <v>4470</v>
      </c>
      <c r="F3133" s="136" t="s">
        <v>4471</v>
      </c>
      <c r="I3133" s="129"/>
      <c r="J3133" s="137">
        <f>BK3133</f>
        <v>0</v>
      </c>
      <c r="L3133" s="126"/>
      <c r="M3133" s="131"/>
      <c r="P3133" s="132">
        <f>SUM(P3134:P3168)</f>
        <v>0</v>
      </c>
      <c r="R3133" s="132">
        <f>SUM(R3134:R3168)</f>
        <v>19.249873430000001</v>
      </c>
      <c r="T3133" s="133">
        <f>SUM(T3134:T3168)</f>
        <v>0</v>
      </c>
      <c r="AR3133" s="127" t="s">
        <v>86</v>
      </c>
      <c r="AT3133" s="134" t="s">
        <v>75</v>
      </c>
      <c r="AU3133" s="134" t="s">
        <v>84</v>
      </c>
      <c r="AY3133" s="127" t="s">
        <v>350</v>
      </c>
      <c r="BK3133" s="135">
        <f>SUM(BK3134:BK3168)</f>
        <v>0</v>
      </c>
    </row>
    <row r="3134" spans="2:65" s="1" customFormat="1" ht="24.15" customHeight="1">
      <c r="B3134" s="32"/>
      <c r="C3134" s="138" t="s">
        <v>4472</v>
      </c>
      <c r="D3134" s="138" t="s">
        <v>352</v>
      </c>
      <c r="E3134" s="139" t="s">
        <v>4473</v>
      </c>
      <c r="F3134" s="140" t="s">
        <v>4474</v>
      </c>
      <c r="G3134" s="141" t="s">
        <v>551</v>
      </c>
      <c r="H3134" s="142">
        <v>850.87</v>
      </c>
      <c r="I3134" s="143"/>
      <c r="J3134" s="144">
        <f>ROUND(I3134*H3134,2)</f>
        <v>0</v>
      </c>
      <c r="K3134" s="140" t="s">
        <v>356</v>
      </c>
      <c r="L3134" s="32"/>
      <c r="M3134" s="145" t="s">
        <v>1</v>
      </c>
      <c r="N3134" s="146" t="s">
        <v>41</v>
      </c>
      <c r="P3134" s="147">
        <f>O3134*H3134</f>
        <v>0</v>
      </c>
      <c r="Q3134" s="147">
        <v>1.9E-3</v>
      </c>
      <c r="R3134" s="147">
        <f>Q3134*H3134</f>
        <v>1.6166529999999999</v>
      </c>
      <c r="S3134" s="147">
        <v>0</v>
      </c>
      <c r="T3134" s="148">
        <f>S3134*H3134</f>
        <v>0</v>
      </c>
      <c r="AR3134" s="149" t="s">
        <v>530</v>
      </c>
      <c r="AT3134" s="149" t="s">
        <v>352</v>
      </c>
      <c r="AU3134" s="149" t="s">
        <v>86</v>
      </c>
      <c r="AY3134" s="17" t="s">
        <v>350</v>
      </c>
      <c r="BE3134" s="150">
        <f>IF(N3134="základní",J3134,0)</f>
        <v>0</v>
      </c>
      <c r="BF3134" s="150">
        <f>IF(N3134="snížená",J3134,0)</f>
        <v>0</v>
      </c>
      <c r="BG3134" s="150">
        <f>IF(N3134="zákl. přenesená",J3134,0)</f>
        <v>0</v>
      </c>
      <c r="BH3134" s="150">
        <f>IF(N3134="sníž. přenesená",J3134,0)</f>
        <v>0</v>
      </c>
      <c r="BI3134" s="150">
        <f>IF(N3134="nulová",J3134,0)</f>
        <v>0</v>
      </c>
      <c r="BJ3134" s="17" t="s">
        <v>84</v>
      </c>
      <c r="BK3134" s="150">
        <f>ROUND(I3134*H3134,2)</f>
        <v>0</v>
      </c>
      <c r="BL3134" s="17" t="s">
        <v>530</v>
      </c>
      <c r="BM3134" s="149" t="s">
        <v>4475</v>
      </c>
    </row>
    <row r="3135" spans="2:65" s="1" customFormat="1" ht="28.8">
      <c r="B3135" s="32"/>
      <c r="D3135" s="151" t="s">
        <v>359</v>
      </c>
      <c r="F3135" s="152" t="s">
        <v>4476</v>
      </c>
      <c r="I3135" s="153"/>
      <c r="L3135" s="32"/>
      <c r="M3135" s="154"/>
      <c r="T3135" s="56"/>
      <c r="AT3135" s="17" t="s">
        <v>359</v>
      </c>
      <c r="AU3135" s="17" t="s">
        <v>86</v>
      </c>
    </row>
    <row r="3136" spans="2:65" s="12" customFormat="1" ht="40.799999999999997">
      <c r="B3136" s="155"/>
      <c r="D3136" s="151" t="s">
        <v>361</v>
      </c>
      <c r="E3136" s="156" t="s">
        <v>1</v>
      </c>
      <c r="F3136" s="157" t="s">
        <v>4477</v>
      </c>
      <c r="H3136" s="158">
        <v>97.26</v>
      </c>
      <c r="I3136" s="159"/>
      <c r="L3136" s="155"/>
      <c r="M3136" s="160"/>
      <c r="T3136" s="161"/>
      <c r="AT3136" s="156" t="s">
        <v>361</v>
      </c>
      <c r="AU3136" s="156" t="s">
        <v>86</v>
      </c>
      <c r="AV3136" s="12" t="s">
        <v>86</v>
      </c>
      <c r="AW3136" s="12" t="s">
        <v>32</v>
      </c>
      <c r="AX3136" s="12" t="s">
        <v>76</v>
      </c>
      <c r="AY3136" s="156" t="s">
        <v>350</v>
      </c>
    </row>
    <row r="3137" spans="2:65" s="12" customFormat="1" ht="40.799999999999997">
      <c r="B3137" s="155"/>
      <c r="D3137" s="151" t="s">
        <v>361</v>
      </c>
      <c r="E3137" s="156" t="s">
        <v>1</v>
      </c>
      <c r="F3137" s="157" t="s">
        <v>4478</v>
      </c>
      <c r="H3137" s="158">
        <v>56.854999999999997</v>
      </c>
      <c r="I3137" s="159"/>
      <c r="L3137" s="155"/>
      <c r="M3137" s="160"/>
      <c r="T3137" s="161"/>
      <c r="AT3137" s="156" t="s">
        <v>361</v>
      </c>
      <c r="AU3137" s="156" t="s">
        <v>86</v>
      </c>
      <c r="AV3137" s="12" t="s">
        <v>86</v>
      </c>
      <c r="AW3137" s="12" t="s">
        <v>32</v>
      </c>
      <c r="AX3137" s="12" t="s">
        <v>76</v>
      </c>
      <c r="AY3137" s="156" t="s">
        <v>350</v>
      </c>
    </row>
    <row r="3138" spans="2:65" s="12" customFormat="1" ht="40.799999999999997">
      <c r="B3138" s="155"/>
      <c r="D3138" s="151" t="s">
        <v>361</v>
      </c>
      <c r="E3138" s="156" t="s">
        <v>1</v>
      </c>
      <c r="F3138" s="157" t="s">
        <v>4479</v>
      </c>
      <c r="H3138" s="158">
        <v>50.494999999999997</v>
      </c>
      <c r="I3138" s="159"/>
      <c r="L3138" s="155"/>
      <c r="M3138" s="160"/>
      <c r="T3138" s="161"/>
      <c r="AT3138" s="156" t="s">
        <v>361</v>
      </c>
      <c r="AU3138" s="156" t="s">
        <v>86</v>
      </c>
      <c r="AV3138" s="12" t="s">
        <v>86</v>
      </c>
      <c r="AW3138" s="12" t="s">
        <v>32</v>
      </c>
      <c r="AX3138" s="12" t="s">
        <v>76</v>
      </c>
      <c r="AY3138" s="156" t="s">
        <v>350</v>
      </c>
    </row>
    <row r="3139" spans="2:65" s="12" customFormat="1" ht="30.6">
      <c r="B3139" s="155"/>
      <c r="D3139" s="151" t="s">
        <v>361</v>
      </c>
      <c r="E3139" s="156" t="s">
        <v>1</v>
      </c>
      <c r="F3139" s="157" t="s">
        <v>4480</v>
      </c>
      <c r="H3139" s="158">
        <v>78.344999999999999</v>
      </c>
      <c r="I3139" s="159"/>
      <c r="L3139" s="155"/>
      <c r="M3139" s="160"/>
      <c r="T3139" s="161"/>
      <c r="AT3139" s="156" t="s">
        <v>361</v>
      </c>
      <c r="AU3139" s="156" t="s">
        <v>86</v>
      </c>
      <c r="AV3139" s="12" t="s">
        <v>86</v>
      </c>
      <c r="AW3139" s="12" t="s">
        <v>32</v>
      </c>
      <c r="AX3139" s="12" t="s">
        <v>76</v>
      </c>
      <c r="AY3139" s="156" t="s">
        <v>350</v>
      </c>
    </row>
    <row r="3140" spans="2:65" s="12" customFormat="1" ht="30.6">
      <c r="B3140" s="155"/>
      <c r="D3140" s="151" t="s">
        <v>361</v>
      </c>
      <c r="E3140" s="156" t="s">
        <v>1</v>
      </c>
      <c r="F3140" s="157" t="s">
        <v>4481</v>
      </c>
      <c r="H3140" s="158">
        <v>55.395000000000003</v>
      </c>
      <c r="I3140" s="159"/>
      <c r="L3140" s="155"/>
      <c r="M3140" s="160"/>
      <c r="T3140" s="161"/>
      <c r="AT3140" s="156" t="s">
        <v>361</v>
      </c>
      <c r="AU3140" s="156" t="s">
        <v>86</v>
      </c>
      <c r="AV3140" s="12" t="s">
        <v>86</v>
      </c>
      <c r="AW3140" s="12" t="s">
        <v>32</v>
      </c>
      <c r="AX3140" s="12" t="s">
        <v>76</v>
      </c>
      <c r="AY3140" s="156" t="s">
        <v>350</v>
      </c>
    </row>
    <row r="3141" spans="2:65" s="12" customFormat="1" ht="10.199999999999999">
      <c r="B3141" s="155"/>
      <c r="D3141" s="151" t="s">
        <v>361</v>
      </c>
      <c r="E3141" s="156" t="s">
        <v>1</v>
      </c>
      <c r="F3141" s="157" t="s">
        <v>4482</v>
      </c>
      <c r="H3141" s="158">
        <v>3.38</v>
      </c>
      <c r="I3141" s="159"/>
      <c r="L3141" s="155"/>
      <c r="M3141" s="160"/>
      <c r="T3141" s="161"/>
      <c r="AT3141" s="156" t="s">
        <v>361</v>
      </c>
      <c r="AU3141" s="156" t="s">
        <v>86</v>
      </c>
      <c r="AV3141" s="12" t="s">
        <v>86</v>
      </c>
      <c r="AW3141" s="12" t="s">
        <v>32</v>
      </c>
      <c r="AX3141" s="12" t="s">
        <v>76</v>
      </c>
      <c r="AY3141" s="156" t="s">
        <v>350</v>
      </c>
    </row>
    <row r="3142" spans="2:65" s="12" customFormat="1" ht="30.6">
      <c r="B3142" s="155"/>
      <c r="D3142" s="151" t="s">
        <v>361</v>
      </c>
      <c r="E3142" s="156" t="s">
        <v>1</v>
      </c>
      <c r="F3142" s="157" t="s">
        <v>4483</v>
      </c>
      <c r="H3142" s="158">
        <v>117.77500000000001</v>
      </c>
      <c r="I3142" s="159"/>
      <c r="L3142" s="155"/>
      <c r="M3142" s="160"/>
      <c r="T3142" s="161"/>
      <c r="AT3142" s="156" t="s">
        <v>361</v>
      </c>
      <c r="AU3142" s="156" t="s">
        <v>86</v>
      </c>
      <c r="AV3142" s="12" t="s">
        <v>86</v>
      </c>
      <c r="AW3142" s="12" t="s">
        <v>32</v>
      </c>
      <c r="AX3142" s="12" t="s">
        <v>76</v>
      </c>
      <c r="AY3142" s="156" t="s">
        <v>350</v>
      </c>
    </row>
    <row r="3143" spans="2:65" s="12" customFormat="1" ht="20.399999999999999">
      <c r="B3143" s="155"/>
      <c r="D3143" s="151" t="s">
        <v>361</v>
      </c>
      <c r="E3143" s="156" t="s">
        <v>1</v>
      </c>
      <c r="F3143" s="157" t="s">
        <v>4484</v>
      </c>
      <c r="H3143" s="158">
        <v>41.27</v>
      </c>
      <c r="I3143" s="159"/>
      <c r="L3143" s="155"/>
      <c r="M3143" s="160"/>
      <c r="T3143" s="161"/>
      <c r="AT3143" s="156" t="s">
        <v>361</v>
      </c>
      <c r="AU3143" s="156" t="s">
        <v>86</v>
      </c>
      <c r="AV3143" s="12" t="s">
        <v>86</v>
      </c>
      <c r="AW3143" s="12" t="s">
        <v>32</v>
      </c>
      <c r="AX3143" s="12" t="s">
        <v>76</v>
      </c>
      <c r="AY3143" s="156" t="s">
        <v>350</v>
      </c>
    </row>
    <row r="3144" spans="2:65" s="12" customFormat="1" ht="40.799999999999997">
      <c r="B3144" s="155"/>
      <c r="D3144" s="151" t="s">
        <v>361</v>
      </c>
      <c r="E3144" s="156" t="s">
        <v>1</v>
      </c>
      <c r="F3144" s="157" t="s">
        <v>4485</v>
      </c>
      <c r="H3144" s="158">
        <v>162.02000000000001</v>
      </c>
      <c r="I3144" s="159"/>
      <c r="L3144" s="155"/>
      <c r="M3144" s="160"/>
      <c r="T3144" s="161"/>
      <c r="AT3144" s="156" t="s">
        <v>361</v>
      </c>
      <c r="AU3144" s="156" t="s">
        <v>86</v>
      </c>
      <c r="AV3144" s="12" t="s">
        <v>86</v>
      </c>
      <c r="AW3144" s="12" t="s">
        <v>32</v>
      </c>
      <c r="AX3144" s="12" t="s">
        <v>76</v>
      </c>
      <c r="AY3144" s="156" t="s">
        <v>350</v>
      </c>
    </row>
    <row r="3145" spans="2:65" s="12" customFormat="1" ht="30.6">
      <c r="B3145" s="155"/>
      <c r="D3145" s="151" t="s">
        <v>361</v>
      </c>
      <c r="E3145" s="156" t="s">
        <v>1</v>
      </c>
      <c r="F3145" s="157" t="s">
        <v>4486</v>
      </c>
      <c r="H3145" s="158">
        <v>99.39</v>
      </c>
      <c r="I3145" s="159"/>
      <c r="L3145" s="155"/>
      <c r="M3145" s="160"/>
      <c r="T3145" s="161"/>
      <c r="AT3145" s="156" t="s">
        <v>361</v>
      </c>
      <c r="AU3145" s="156" t="s">
        <v>86</v>
      </c>
      <c r="AV3145" s="12" t="s">
        <v>86</v>
      </c>
      <c r="AW3145" s="12" t="s">
        <v>32</v>
      </c>
      <c r="AX3145" s="12" t="s">
        <v>76</v>
      </c>
      <c r="AY3145" s="156" t="s">
        <v>350</v>
      </c>
    </row>
    <row r="3146" spans="2:65" s="12" customFormat="1" ht="20.399999999999999">
      <c r="B3146" s="155"/>
      <c r="D3146" s="151" t="s">
        <v>361</v>
      </c>
      <c r="E3146" s="156" t="s">
        <v>1</v>
      </c>
      <c r="F3146" s="157" t="s">
        <v>4487</v>
      </c>
      <c r="H3146" s="158">
        <v>41.38</v>
      </c>
      <c r="I3146" s="159"/>
      <c r="L3146" s="155"/>
      <c r="M3146" s="160"/>
      <c r="T3146" s="161"/>
      <c r="AT3146" s="156" t="s">
        <v>361</v>
      </c>
      <c r="AU3146" s="156" t="s">
        <v>86</v>
      </c>
      <c r="AV3146" s="12" t="s">
        <v>86</v>
      </c>
      <c r="AW3146" s="12" t="s">
        <v>32</v>
      </c>
      <c r="AX3146" s="12" t="s">
        <v>76</v>
      </c>
      <c r="AY3146" s="156" t="s">
        <v>350</v>
      </c>
    </row>
    <row r="3147" spans="2:65" s="15" customFormat="1" ht="10.199999999999999">
      <c r="B3147" s="175"/>
      <c r="D3147" s="151" t="s">
        <v>361</v>
      </c>
      <c r="E3147" s="176" t="s">
        <v>1242</v>
      </c>
      <c r="F3147" s="177" t="s">
        <v>755</v>
      </c>
      <c r="H3147" s="178">
        <v>803.56500000000005</v>
      </c>
      <c r="I3147" s="179"/>
      <c r="L3147" s="175"/>
      <c r="M3147" s="180"/>
      <c r="T3147" s="181"/>
      <c r="AT3147" s="176" t="s">
        <v>361</v>
      </c>
      <c r="AU3147" s="176" t="s">
        <v>86</v>
      </c>
      <c r="AV3147" s="15" t="s">
        <v>371</v>
      </c>
      <c r="AW3147" s="15" t="s">
        <v>32</v>
      </c>
      <c r="AX3147" s="15" t="s">
        <v>76</v>
      </c>
      <c r="AY3147" s="176" t="s">
        <v>350</v>
      </c>
    </row>
    <row r="3148" spans="2:65" s="12" customFormat="1" ht="30.6">
      <c r="B3148" s="155"/>
      <c r="D3148" s="151" t="s">
        <v>361</v>
      </c>
      <c r="E3148" s="156" t="s">
        <v>1244</v>
      </c>
      <c r="F3148" s="157" t="s">
        <v>4488</v>
      </c>
      <c r="H3148" s="158">
        <v>47.305</v>
      </c>
      <c r="I3148" s="159"/>
      <c r="L3148" s="155"/>
      <c r="M3148" s="160"/>
      <c r="T3148" s="161"/>
      <c r="AT3148" s="156" t="s">
        <v>361</v>
      </c>
      <c r="AU3148" s="156" t="s">
        <v>86</v>
      </c>
      <c r="AV3148" s="12" t="s">
        <v>86</v>
      </c>
      <c r="AW3148" s="12" t="s">
        <v>32</v>
      </c>
      <c r="AX3148" s="12" t="s">
        <v>76</v>
      </c>
      <c r="AY3148" s="156" t="s">
        <v>350</v>
      </c>
    </row>
    <row r="3149" spans="2:65" s="13" customFormat="1" ht="10.199999999999999">
      <c r="B3149" s="162"/>
      <c r="D3149" s="151" t="s">
        <v>361</v>
      </c>
      <c r="E3149" s="163" t="s">
        <v>1</v>
      </c>
      <c r="F3149" s="164" t="s">
        <v>364</v>
      </c>
      <c r="H3149" s="165">
        <v>850.87</v>
      </c>
      <c r="I3149" s="166"/>
      <c r="L3149" s="162"/>
      <c r="M3149" s="167"/>
      <c r="T3149" s="168"/>
      <c r="AT3149" s="163" t="s">
        <v>361</v>
      </c>
      <c r="AU3149" s="163" t="s">
        <v>86</v>
      </c>
      <c r="AV3149" s="13" t="s">
        <v>357</v>
      </c>
      <c r="AW3149" s="13" t="s">
        <v>32</v>
      </c>
      <c r="AX3149" s="13" t="s">
        <v>84</v>
      </c>
      <c r="AY3149" s="163" t="s">
        <v>350</v>
      </c>
    </row>
    <row r="3150" spans="2:65" s="1" customFormat="1" ht="16.5" customHeight="1">
      <c r="B3150" s="32"/>
      <c r="C3150" s="260" t="s">
        <v>4489</v>
      </c>
      <c r="D3150" s="260" t="s">
        <v>1347</v>
      </c>
      <c r="E3150" s="261" t="s">
        <v>4490</v>
      </c>
      <c r="F3150" s="262" t="s">
        <v>4491</v>
      </c>
      <c r="G3150" s="263" t="s">
        <v>551</v>
      </c>
      <c r="H3150" s="264">
        <v>49.197000000000003</v>
      </c>
      <c r="I3150" s="192"/>
      <c r="J3150" s="265">
        <f>ROUND(I3150*H3150,2)</f>
        <v>0</v>
      </c>
      <c r="K3150" s="262" t="s">
        <v>1</v>
      </c>
      <c r="L3150" s="194"/>
      <c r="M3150" s="195" t="s">
        <v>1</v>
      </c>
      <c r="N3150" s="196" t="s">
        <v>41</v>
      </c>
      <c r="P3150" s="147">
        <f>O3150*H3150</f>
        <v>0</v>
      </c>
      <c r="Q3150" s="147">
        <v>6.0000000000000001E-3</v>
      </c>
      <c r="R3150" s="147">
        <f>Q3150*H3150</f>
        <v>0.295182</v>
      </c>
      <c r="S3150" s="147">
        <v>0</v>
      </c>
      <c r="T3150" s="148">
        <f>S3150*H3150</f>
        <v>0</v>
      </c>
      <c r="AR3150" s="149" t="s">
        <v>695</v>
      </c>
      <c r="AT3150" s="149" t="s">
        <v>1347</v>
      </c>
      <c r="AU3150" s="149" t="s">
        <v>86</v>
      </c>
      <c r="AY3150" s="17" t="s">
        <v>350</v>
      </c>
      <c r="BE3150" s="150">
        <f>IF(N3150="základní",J3150,0)</f>
        <v>0</v>
      </c>
      <c r="BF3150" s="150">
        <f>IF(N3150="snížená",J3150,0)</f>
        <v>0</v>
      </c>
      <c r="BG3150" s="150">
        <f>IF(N3150="zákl. přenesená",J3150,0)</f>
        <v>0</v>
      </c>
      <c r="BH3150" s="150">
        <f>IF(N3150="sníž. přenesená",J3150,0)</f>
        <v>0</v>
      </c>
      <c r="BI3150" s="150">
        <f>IF(N3150="nulová",J3150,0)</f>
        <v>0</v>
      </c>
      <c r="BJ3150" s="17" t="s">
        <v>84</v>
      </c>
      <c r="BK3150" s="150">
        <f>ROUND(I3150*H3150,2)</f>
        <v>0</v>
      </c>
      <c r="BL3150" s="17" t="s">
        <v>530</v>
      </c>
      <c r="BM3150" s="149" t="s">
        <v>4492</v>
      </c>
    </row>
    <row r="3151" spans="2:65" s="1" customFormat="1" ht="10.199999999999999">
      <c r="B3151" s="32"/>
      <c r="D3151" s="151" t="s">
        <v>359</v>
      </c>
      <c r="F3151" s="152" t="s">
        <v>4493</v>
      </c>
      <c r="I3151" s="153"/>
      <c r="L3151" s="32"/>
      <c r="M3151" s="154"/>
      <c r="T3151" s="56"/>
      <c r="AT3151" s="17" t="s">
        <v>359</v>
      </c>
      <c r="AU3151" s="17" t="s">
        <v>86</v>
      </c>
    </row>
    <row r="3152" spans="2:65" s="12" customFormat="1" ht="10.199999999999999">
      <c r="B3152" s="155"/>
      <c r="D3152" s="151" t="s">
        <v>361</v>
      </c>
      <c r="E3152" s="156" t="s">
        <v>1</v>
      </c>
      <c r="F3152" s="157" t="s">
        <v>4494</v>
      </c>
      <c r="H3152" s="158">
        <v>47.305</v>
      </c>
      <c r="I3152" s="159"/>
      <c r="L3152" s="155"/>
      <c r="M3152" s="160"/>
      <c r="T3152" s="161"/>
      <c r="AT3152" s="156" t="s">
        <v>361</v>
      </c>
      <c r="AU3152" s="156" t="s">
        <v>86</v>
      </c>
      <c r="AV3152" s="12" t="s">
        <v>86</v>
      </c>
      <c r="AW3152" s="12" t="s">
        <v>32</v>
      </c>
      <c r="AX3152" s="12" t="s">
        <v>84</v>
      </c>
      <c r="AY3152" s="156" t="s">
        <v>350</v>
      </c>
    </row>
    <row r="3153" spans="2:65" s="12" customFormat="1" ht="10.199999999999999">
      <c r="B3153" s="155"/>
      <c r="D3153" s="151" t="s">
        <v>361</v>
      </c>
      <c r="F3153" s="157" t="s">
        <v>4495</v>
      </c>
      <c r="H3153" s="158">
        <v>49.197000000000003</v>
      </c>
      <c r="I3153" s="159"/>
      <c r="L3153" s="155"/>
      <c r="M3153" s="160"/>
      <c r="T3153" s="161"/>
      <c r="AT3153" s="156" t="s">
        <v>361</v>
      </c>
      <c r="AU3153" s="156" t="s">
        <v>86</v>
      </c>
      <c r="AV3153" s="12" t="s">
        <v>86</v>
      </c>
      <c r="AW3153" s="12" t="s">
        <v>4</v>
      </c>
      <c r="AX3153" s="12" t="s">
        <v>84</v>
      </c>
      <c r="AY3153" s="156" t="s">
        <v>350</v>
      </c>
    </row>
    <row r="3154" spans="2:65" s="1" customFormat="1" ht="16.5" customHeight="1">
      <c r="B3154" s="32"/>
      <c r="C3154" s="260" t="s">
        <v>4496</v>
      </c>
      <c r="D3154" s="260" t="s">
        <v>1347</v>
      </c>
      <c r="E3154" s="261" t="s">
        <v>4497</v>
      </c>
      <c r="F3154" s="262" t="s">
        <v>4498</v>
      </c>
      <c r="G3154" s="263" t="s">
        <v>551</v>
      </c>
      <c r="H3154" s="264">
        <v>835.70799999999997</v>
      </c>
      <c r="I3154" s="192"/>
      <c r="J3154" s="265">
        <f>ROUND(I3154*H3154,2)</f>
        <v>0</v>
      </c>
      <c r="K3154" s="262" t="s">
        <v>1</v>
      </c>
      <c r="L3154" s="194"/>
      <c r="M3154" s="195" t="s">
        <v>1</v>
      </c>
      <c r="N3154" s="196" t="s">
        <v>41</v>
      </c>
      <c r="P3154" s="147">
        <f>O3154*H3154</f>
        <v>0</v>
      </c>
      <c r="Q3154" s="147">
        <v>6.0000000000000001E-3</v>
      </c>
      <c r="R3154" s="147">
        <f>Q3154*H3154</f>
        <v>5.0142480000000003</v>
      </c>
      <c r="S3154" s="147">
        <v>0</v>
      </c>
      <c r="T3154" s="148">
        <f>S3154*H3154</f>
        <v>0</v>
      </c>
      <c r="AR3154" s="149" t="s">
        <v>695</v>
      </c>
      <c r="AT3154" s="149" t="s">
        <v>1347</v>
      </c>
      <c r="AU3154" s="149" t="s">
        <v>86</v>
      </c>
      <c r="AY3154" s="17" t="s">
        <v>350</v>
      </c>
      <c r="BE3154" s="150">
        <f>IF(N3154="základní",J3154,0)</f>
        <v>0</v>
      </c>
      <c r="BF3154" s="150">
        <f>IF(N3154="snížená",J3154,0)</f>
        <v>0</v>
      </c>
      <c r="BG3154" s="150">
        <f>IF(N3154="zákl. přenesená",J3154,0)</f>
        <v>0</v>
      </c>
      <c r="BH3154" s="150">
        <f>IF(N3154="sníž. přenesená",J3154,0)</f>
        <v>0</v>
      </c>
      <c r="BI3154" s="150">
        <f>IF(N3154="nulová",J3154,0)</f>
        <v>0</v>
      </c>
      <c r="BJ3154" s="17" t="s">
        <v>84</v>
      </c>
      <c r="BK3154" s="150">
        <f>ROUND(I3154*H3154,2)</f>
        <v>0</v>
      </c>
      <c r="BL3154" s="17" t="s">
        <v>530</v>
      </c>
      <c r="BM3154" s="149" t="s">
        <v>4499</v>
      </c>
    </row>
    <row r="3155" spans="2:65" s="1" customFormat="1" ht="10.199999999999999">
      <c r="B3155" s="32"/>
      <c r="D3155" s="151" t="s">
        <v>359</v>
      </c>
      <c r="F3155" s="152" t="s">
        <v>4500</v>
      </c>
      <c r="I3155" s="153"/>
      <c r="L3155" s="32"/>
      <c r="M3155" s="154"/>
      <c r="T3155" s="56"/>
      <c r="AT3155" s="17" t="s">
        <v>359</v>
      </c>
      <c r="AU3155" s="17" t="s">
        <v>86</v>
      </c>
    </row>
    <row r="3156" spans="2:65" s="12" customFormat="1" ht="10.199999999999999">
      <c r="B3156" s="155"/>
      <c r="D3156" s="151" t="s">
        <v>361</v>
      </c>
      <c r="E3156" s="156" t="s">
        <v>1</v>
      </c>
      <c r="F3156" s="157" t="s">
        <v>4501</v>
      </c>
      <c r="H3156" s="158">
        <v>803.56500000000005</v>
      </c>
      <c r="I3156" s="159"/>
      <c r="L3156" s="155"/>
      <c r="M3156" s="160"/>
      <c r="T3156" s="161"/>
      <c r="AT3156" s="156" t="s">
        <v>361</v>
      </c>
      <c r="AU3156" s="156" t="s">
        <v>86</v>
      </c>
      <c r="AV3156" s="12" t="s">
        <v>86</v>
      </c>
      <c r="AW3156" s="12" t="s">
        <v>32</v>
      </c>
      <c r="AX3156" s="12" t="s">
        <v>84</v>
      </c>
      <c r="AY3156" s="156" t="s">
        <v>350</v>
      </c>
    </row>
    <row r="3157" spans="2:65" s="12" customFormat="1" ht="10.199999999999999">
      <c r="B3157" s="155"/>
      <c r="D3157" s="151" t="s">
        <v>361</v>
      </c>
      <c r="F3157" s="157" t="s">
        <v>4502</v>
      </c>
      <c r="H3157" s="158">
        <v>835.70799999999997</v>
      </c>
      <c r="I3157" s="159"/>
      <c r="L3157" s="155"/>
      <c r="M3157" s="160"/>
      <c r="T3157" s="161"/>
      <c r="AT3157" s="156" t="s">
        <v>361</v>
      </c>
      <c r="AU3157" s="156" t="s">
        <v>86</v>
      </c>
      <c r="AV3157" s="12" t="s">
        <v>86</v>
      </c>
      <c r="AW3157" s="12" t="s">
        <v>4</v>
      </c>
      <c r="AX3157" s="12" t="s">
        <v>84</v>
      </c>
      <c r="AY3157" s="156" t="s">
        <v>350</v>
      </c>
    </row>
    <row r="3158" spans="2:65" s="1" customFormat="1" ht="16.5" customHeight="1">
      <c r="B3158" s="32"/>
      <c r="C3158" s="138" t="s">
        <v>4503</v>
      </c>
      <c r="D3158" s="138" t="s">
        <v>352</v>
      </c>
      <c r="E3158" s="139" t="s">
        <v>4504</v>
      </c>
      <c r="F3158" s="140" t="s">
        <v>4505</v>
      </c>
      <c r="G3158" s="141" t="s">
        <v>355</v>
      </c>
      <c r="H3158" s="142">
        <v>109.711</v>
      </c>
      <c r="I3158" s="143"/>
      <c r="J3158" s="144">
        <f>ROUND(I3158*H3158,2)</f>
        <v>0</v>
      </c>
      <c r="K3158" s="140" t="s">
        <v>1</v>
      </c>
      <c r="L3158" s="32"/>
      <c r="M3158" s="145" t="s">
        <v>1</v>
      </c>
      <c r="N3158" s="146" t="s">
        <v>41</v>
      </c>
      <c r="P3158" s="147">
        <f>O3158*H3158</f>
        <v>0</v>
      </c>
      <c r="Q3158" s="147">
        <v>3.13E-3</v>
      </c>
      <c r="R3158" s="147">
        <f>Q3158*H3158</f>
        <v>0.34339543</v>
      </c>
      <c r="S3158" s="147">
        <v>0</v>
      </c>
      <c r="T3158" s="148">
        <f>S3158*H3158</f>
        <v>0</v>
      </c>
      <c r="AR3158" s="149" t="s">
        <v>530</v>
      </c>
      <c r="AT3158" s="149" t="s">
        <v>352</v>
      </c>
      <c r="AU3158" s="149" t="s">
        <v>86</v>
      </c>
      <c r="AY3158" s="17" t="s">
        <v>350</v>
      </c>
      <c r="BE3158" s="150">
        <f>IF(N3158="základní",J3158,0)</f>
        <v>0</v>
      </c>
      <c r="BF3158" s="150">
        <f>IF(N3158="snížená",J3158,0)</f>
        <v>0</v>
      </c>
      <c r="BG3158" s="150">
        <f>IF(N3158="zákl. přenesená",J3158,0)</f>
        <v>0</v>
      </c>
      <c r="BH3158" s="150">
        <f>IF(N3158="sníž. přenesená",J3158,0)</f>
        <v>0</v>
      </c>
      <c r="BI3158" s="150">
        <f>IF(N3158="nulová",J3158,0)</f>
        <v>0</v>
      </c>
      <c r="BJ3158" s="17" t="s">
        <v>84</v>
      </c>
      <c r="BK3158" s="150">
        <f>ROUND(I3158*H3158,2)</f>
        <v>0</v>
      </c>
      <c r="BL3158" s="17" t="s">
        <v>530</v>
      </c>
      <c r="BM3158" s="149" t="s">
        <v>4506</v>
      </c>
    </row>
    <row r="3159" spans="2:65" s="1" customFormat="1" ht="38.4">
      <c r="B3159" s="32"/>
      <c r="D3159" s="151" t="s">
        <v>359</v>
      </c>
      <c r="F3159" s="152" t="s">
        <v>4507</v>
      </c>
      <c r="I3159" s="153"/>
      <c r="L3159" s="32"/>
      <c r="M3159" s="154"/>
      <c r="T3159" s="56"/>
      <c r="AT3159" s="17" t="s">
        <v>359</v>
      </c>
      <c r="AU3159" s="17" t="s">
        <v>86</v>
      </c>
    </row>
    <row r="3160" spans="2:65" s="12" customFormat="1" ht="30.6">
      <c r="B3160" s="155"/>
      <c r="D3160" s="151" t="s">
        <v>361</v>
      </c>
      <c r="E3160" s="156" t="s">
        <v>1148</v>
      </c>
      <c r="F3160" s="157" t="s">
        <v>4508</v>
      </c>
      <c r="H3160" s="158">
        <v>102.28100000000001</v>
      </c>
      <c r="I3160" s="159"/>
      <c r="L3160" s="155"/>
      <c r="M3160" s="160"/>
      <c r="T3160" s="161"/>
      <c r="AT3160" s="156" t="s">
        <v>361</v>
      </c>
      <c r="AU3160" s="156" t="s">
        <v>86</v>
      </c>
      <c r="AV3160" s="12" t="s">
        <v>86</v>
      </c>
      <c r="AW3160" s="12" t="s">
        <v>32</v>
      </c>
      <c r="AX3160" s="12" t="s">
        <v>76</v>
      </c>
      <c r="AY3160" s="156" t="s">
        <v>350</v>
      </c>
    </row>
    <row r="3161" spans="2:65" s="12" customFormat="1" ht="20.399999999999999">
      <c r="B3161" s="155"/>
      <c r="D3161" s="151" t="s">
        <v>361</v>
      </c>
      <c r="E3161" s="156" t="s">
        <v>1150</v>
      </c>
      <c r="F3161" s="157" t="s">
        <v>4509</v>
      </c>
      <c r="H3161" s="158">
        <v>2.6</v>
      </c>
      <c r="I3161" s="159"/>
      <c r="L3161" s="155"/>
      <c r="M3161" s="160"/>
      <c r="T3161" s="161"/>
      <c r="AT3161" s="156" t="s">
        <v>361</v>
      </c>
      <c r="AU3161" s="156" t="s">
        <v>86</v>
      </c>
      <c r="AV3161" s="12" t="s">
        <v>86</v>
      </c>
      <c r="AW3161" s="12" t="s">
        <v>32</v>
      </c>
      <c r="AX3161" s="12" t="s">
        <v>76</v>
      </c>
      <c r="AY3161" s="156" t="s">
        <v>350</v>
      </c>
    </row>
    <row r="3162" spans="2:65" s="12" customFormat="1" ht="20.399999999999999">
      <c r="B3162" s="155"/>
      <c r="D3162" s="151" t="s">
        <v>361</v>
      </c>
      <c r="E3162" s="156" t="s">
        <v>1152</v>
      </c>
      <c r="F3162" s="157" t="s">
        <v>4510</v>
      </c>
      <c r="H3162" s="158">
        <v>4.83</v>
      </c>
      <c r="I3162" s="159"/>
      <c r="L3162" s="155"/>
      <c r="M3162" s="160"/>
      <c r="T3162" s="161"/>
      <c r="AT3162" s="156" t="s">
        <v>361</v>
      </c>
      <c r="AU3162" s="156" t="s">
        <v>86</v>
      </c>
      <c r="AV3162" s="12" t="s">
        <v>86</v>
      </c>
      <c r="AW3162" s="12" t="s">
        <v>32</v>
      </c>
      <c r="AX3162" s="12" t="s">
        <v>76</v>
      </c>
      <c r="AY3162" s="156" t="s">
        <v>350</v>
      </c>
    </row>
    <row r="3163" spans="2:65" s="13" customFormat="1" ht="10.199999999999999">
      <c r="B3163" s="162"/>
      <c r="D3163" s="151" t="s">
        <v>361</v>
      </c>
      <c r="E3163" s="163" t="s">
        <v>1</v>
      </c>
      <c r="F3163" s="164" t="s">
        <v>364</v>
      </c>
      <c r="H3163" s="165">
        <v>109.711</v>
      </c>
      <c r="I3163" s="166"/>
      <c r="L3163" s="162"/>
      <c r="M3163" s="167"/>
      <c r="T3163" s="168"/>
      <c r="AT3163" s="163" t="s">
        <v>361</v>
      </c>
      <c r="AU3163" s="163" t="s">
        <v>86</v>
      </c>
      <c r="AV3163" s="13" t="s">
        <v>357</v>
      </c>
      <c r="AW3163" s="13" t="s">
        <v>32</v>
      </c>
      <c r="AX3163" s="13" t="s">
        <v>84</v>
      </c>
      <c r="AY3163" s="163" t="s">
        <v>350</v>
      </c>
    </row>
    <row r="3164" spans="2:65" s="1" customFormat="1" ht="16.5" customHeight="1">
      <c r="B3164" s="32"/>
      <c r="C3164" s="187" t="s">
        <v>4511</v>
      </c>
      <c r="D3164" s="187" t="s">
        <v>1347</v>
      </c>
      <c r="E3164" s="188" t="s">
        <v>4512</v>
      </c>
      <c r="F3164" s="189" t="s">
        <v>4513</v>
      </c>
      <c r="G3164" s="190" t="s">
        <v>355</v>
      </c>
      <c r="H3164" s="191">
        <v>114.099</v>
      </c>
      <c r="I3164" s="192"/>
      <c r="J3164" s="193">
        <f>ROUND(I3164*H3164,2)</f>
        <v>0</v>
      </c>
      <c r="K3164" s="189" t="s">
        <v>1</v>
      </c>
      <c r="L3164" s="194"/>
      <c r="M3164" s="195" t="s">
        <v>1</v>
      </c>
      <c r="N3164" s="196" t="s">
        <v>41</v>
      </c>
      <c r="P3164" s="147">
        <f>O3164*H3164</f>
        <v>0</v>
      </c>
      <c r="Q3164" s="147">
        <v>0.105</v>
      </c>
      <c r="R3164" s="147">
        <f>Q3164*H3164</f>
        <v>11.980395</v>
      </c>
      <c r="S3164" s="147">
        <v>0</v>
      </c>
      <c r="T3164" s="148">
        <f>S3164*H3164</f>
        <v>0</v>
      </c>
      <c r="AR3164" s="149" t="s">
        <v>695</v>
      </c>
      <c r="AT3164" s="149" t="s">
        <v>1347</v>
      </c>
      <c r="AU3164" s="149" t="s">
        <v>86</v>
      </c>
      <c r="AY3164" s="17" t="s">
        <v>350</v>
      </c>
      <c r="BE3164" s="150">
        <f>IF(N3164="základní",J3164,0)</f>
        <v>0</v>
      </c>
      <c r="BF3164" s="150">
        <f>IF(N3164="snížená",J3164,0)</f>
        <v>0</v>
      </c>
      <c r="BG3164" s="150">
        <f>IF(N3164="zákl. přenesená",J3164,0)</f>
        <v>0</v>
      </c>
      <c r="BH3164" s="150">
        <f>IF(N3164="sníž. přenesená",J3164,0)</f>
        <v>0</v>
      </c>
      <c r="BI3164" s="150">
        <f>IF(N3164="nulová",J3164,0)</f>
        <v>0</v>
      </c>
      <c r="BJ3164" s="17" t="s">
        <v>84</v>
      </c>
      <c r="BK3164" s="150">
        <f>ROUND(I3164*H3164,2)</f>
        <v>0</v>
      </c>
      <c r="BL3164" s="17" t="s">
        <v>530</v>
      </c>
      <c r="BM3164" s="149" t="s">
        <v>4514</v>
      </c>
    </row>
    <row r="3165" spans="2:65" s="1" customFormat="1" ht="10.199999999999999">
      <c r="B3165" s="32"/>
      <c r="D3165" s="151" t="s">
        <v>359</v>
      </c>
      <c r="F3165" s="152" t="s">
        <v>4515</v>
      </c>
      <c r="I3165" s="153"/>
      <c r="L3165" s="32"/>
      <c r="M3165" s="154"/>
      <c r="T3165" s="56"/>
      <c r="AT3165" s="17" t="s">
        <v>359</v>
      </c>
      <c r="AU3165" s="17" t="s">
        <v>86</v>
      </c>
    </row>
    <row r="3166" spans="2:65" s="12" customFormat="1" ht="10.199999999999999">
      <c r="B3166" s="155"/>
      <c r="D3166" s="151" t="s">
        <v>361</v>
      </c>
      <c r="F3166" s="157" t="s">
        <v>4516</v>
      </c>
      <c r="H3166" s="158">
        <v>114.099</v>
      </c>
      <c r="I3166" s="159"/>
      <c r="L3166" s="155"/>
      <c r="M3166" s="160"/>
      <c r="T3166" s="161"/>
      <c r="AT3166" s="156" t="s">
        <v>361</v>
      </c>
      <c r="AU3166" s="156" t="s">
        <v>86</v>
      </c>
      <c r="AV3166" s="12" t="s">
        <v>86</v>
      </c>
      <c r="AW3166" s="12" t="s">
        <v>4</v>
      </c>
      <c r="AX3166" s="12" t="s">
        <v>84</v>
      </c>
      <c r="AY3166" s="156" t="s">
        <v>350</v>
      </c>
    </row>
    <row r="3167" spans="2:65" s="1" customFormat="1" ht="24.15" customHeight="1">
      <c r="B3167" s="32"/>
      <c r="C3167" s="138" t="s">
        <v>4517</v>
      </c>
      <c r="D3167" s="138" t="s">
        <v>352</v>
      </c>
      <c r="E3167" s="139" t="s">
        <v>4518</v>
      </c>
      <c r="F3167" s="140" t="s">
        <v>4519</v>
      </c>
      <c r="G3167" s="141" t="s">
        <v>483</v>
      </c>
      <c r="H3167" s="142">
        <v>19.25</v>
      </c>
      <c r="I3167" s="143"/>
      <c r="J3167" s="144">
        <f>ROUND(I3167*H3167,2)</f>
        <v>0</v>
      </c>
      <c r="K3167" s="140" t="s">
        <v>356</v>
      </c>
      <c r="L3167" s="32"/>
      <c r="M3167" s="145" t="s">
        <v>1</v>
      </c>
      <c r="N3167" s="146" t="s">
        <v>41</v>
      </c>
      <c r="P3167" s="147">
        <f>O3167*H3167</f>
        <v>0</v>
      </c>
      <c r="Q3167" s="147">
        <v>0</v>
      </c>
      <c r="R3167" s="147">
        <f>Q3167*H3167</f>
        <v>0</v>
      </c>
      <c r="S3167" s="147">
        <v>0</v>
      </c>
      <c r="T3167" s="148">
        <f>S3167*H3167</f>
        <v>0</v>
      </c>
      <c r="AR3167" s="149" t="s">
        <v>530</v>
      </c>
      <c r="AT3167" s="149" t="s">
        <v>352</v>
      </c>
      <c r="AU3167" s="149" t="s">
        <v>86</v>
      </c>
      <c r="AY3167" s="17" t="s">
        <v>350</v>
      </c>
      <c r="BE3167" s="150">
        <f>IF(N3167="základní",J3167,0)</f>
        <v>0</v>
      </c>
      <c r="BF3167" s="150">
        <f>IF(N3167="snížená",J3167,0)</f>
        <v>0</v>
      </c>
      <c r="BG3167" s="150">
        <f>IF(N3167="zákl. přenesená",J3167,0)</f>
        <v>0</v>
      </c>
      <c r="BH3167" s="150">
        <f>IF(N3167="sníž. přenesená",J3167,0)</f>
        <v>0</v>
      </c>
      <c r="BI3167" s="150">
        <f>IF(N3167="nulová",J3167,0)</f>
        <v>0</v>
      </c>
      <c r="BJ3167" s="17" t="s">
        <v>84</v>
      </c>
      <c r="BK3167" s="150">
        <f>ROUND(I3167*H3167,2)</f>
        <v>0</v>
      </c>
      <c r="BL3167" s="17" t="s">
        <v>530</v>
      </c>
      <c r="BM3167" s="149" t="s">
        <v>4520</v>
      </c>
    </row>
    <row r="3168" spans="2:65" s="1" customFormat="1" ht="38.4">
      <c r="B3168" s="32"/>
      <c r="D3168" s="151" t="s">
        <v>359</v>
      </c>
      <c r="F3168" s="152" t="s">
        <v>4521</v>
      </c>
      <c r="I3168" s="153"/>
      <c r="L3168" s="32"/>
      <c r="M3168" s="154"/>
      <c r="T3168" s="56"/>
      <c r="AT3168" s="17" t="s">
        <v>359</v>
      </c>
      <c r="AU3168" s="17" t="s">
        <v>86</v>
      </c>
    </row>
    <row r="3169" spans="2:65" s="11" customFormat="1" ht="22.8" customHeight="1">
      <c r="B3169" s="126"/>
      <c r="D3169" s="127" t="s">
        <v>75</v>
      </c>
      <c r="E3169" s="136" t="s">
        <v>4522</v>
      </c>
      <c r="F3169" s="136" t="s">
        <v>4523</v>
      </c>
      <c r="I3169" s="129"/>
      <c r="J3169" s="137">
        <f>BK3169</f>
        <v>0</v>
      </c>
      <c r="L3169" s="126"/>
      <c r="M3169" s="131"/>
      <c r="P3169" s="132">
        <f>SUM(P3170:P3181)</f>
        <v>0</v>
      </c>
      <c r="R3169" s="132">
        <f>SUM(R3170:R3181)</f>
        <v>7.5715599999999994E-2</v>
      </c>
      <c r="T3169" s="133">
        <f>SUM(T3170:T3181)</f>
        <v>0</v>
      </c>
      <c r="AR3169" s="127" t="s">
        <v>86</v>
      </c>
      <c r="AT3169" s="134" t="s">
        <v>75</v>
      </c>
      <c r="AU3169" s="134" t="s">
        <v>84</v>
      </c>
      <c r="AY3169" s="127" t="s">
        <v>350</v>
      </c>
      <c r="BK3169" s="135">
        <f>SUM(BK3170:BK3181)</f>
        <v>0</v>
      </c>
    </row>
    <row r="3170" spans="2:65" s="1" customFormat="1" ht="16.5" customHeight="1">
      <c r="B3170" s="32"/>
      <c r="C3170" s="138" t="s">
        <v>4524</v>
      </c>
      <c r="D3170" s="138" t="s">
        <v>352</v>
      </c>
      <c r="E3170" s="139" t="s">
        <v>4525</v>
      </c>
      <c r="F3170" s="140" t="s">
        <v>4526</v>
      </c>
      <c r="G3170" s="141" t="s">
        <v>551</v>
      </c>
      <c r="H3170" s="142">
        <v>350.53500000000003</v>
      </c>
      <c r="I3170" s="143"/>
      <c r="J3170" s="144">
        <f>ROUND(I3170*H3170,2)</f>
        <v>0</v>
      </c>
      <c r="K3170" s="140" t="s">
        <v>356</v>
      </c>
      <c r="L3170" s="32"/>
      <c r="M3170" s="145" t="s">
        <v>1</v>
      </c>
      <c r="N3170" s="146" t="s">
        <v>41</v>
      </c>
      <c r="P3170" s="147">
        <f>O3170*H3170</f>
        <v>0</v>
      </c>
      <c r="Q3170" s="147">
        <v>0</v>
      </c>
      <c r="R3170" s="147">
        <f>Q3170*H3170</f>
        <v>0</v>
      </c>
      <c r="S3170" s="147">
        <v>0</v>
      </c>
      <c r="T3170" s="148">
        <f>S3170*H3170</f>
        <v>0</v>
      </c>
      <c r="AR3170" s="149" t="s">
        <v>530</v>
      </c>
      <c r="AT3170" s="149" t="s">
        <v>352</v>
      </c>
      <c r="AU3170" s="149" t="s">
        <v>86</v>
      </c>
      <c r="AY3170" s="17" t="s">
        <v>350</v>
      </c>
      <c r="BE3170" s="150">
        <f>IF(N3170="základní",J3170,0)</f>
        <v>0</v>
      </c>
      <c r="BF3170" s="150">
        <f>IF(N3170="snížená",J3170,0)</f>
        <v>0</v>
      </c>
      <c r="BG3170" s="150">
        <f>IF(N3170="zákl. přenesená",J3170,0)</f>
        <v>0</v>
      </c>
      <c r="BH3170" s="150">
        <f>IF(N3170="sníž. přenesená",J3170,0)</f>
        <v>0</v>
      </c>
      <c r="BI3170" s="150">
        <f>IF(N3170="nulová",J3170,0)</f>
        <v>0</v>
      </c>
      <c r="BJ3170" s="17" t="s">
        <v>84</v>
      </c>
      <c r="BK3170" s="150">
        <f>ROUND(I3170*H3170,2)</f>
        <v>0</v>
      </c>
      <c r="BL3170" s="17" t="s">
        <v>530</v>
      </c>
      <c r="BM3170" s="149" t="s">
        <v>4527</v>
      </c>
    </row>
    <row r="3171" spans="2:65" s="1" customFormat="1" ht="10.199999999999999">
      <c r="B3171" s="32"/>
      <c r="D3171" s="151" t="s">
        <v>359</v>
      </c>
      <c r="F3171" s="152" t="s">
        <v>4528</v>
      </c>
      <c r="I3171" s="153"/>
      <c r="L3171" s="32"/>
      <c r="M3171" s="154"/>
      <c r="T3171" s="56"/>
      <c r="AT3171" s="17" t="s">
        <v>359</v>
      </c>
      <c r="AU3171" s="17" t="s">
        <v>86</v>
      </c>
    </row>
    <row r="3172" spans="2:65" s="12" customFormat="1" ht="10.199999999999999">
      <c r="B3172" s="155"/>
      <c r="D3172" s="151" t="s">
        <v>361</v>
      </c>
      <c r="E3172" s="156" t="s">
        <v>1</v>
      </c>
      <c r="F3172" s="157" t="s">
        <v>4529</v>
      </c>
      <c r="H3172" s="158">
        <v>29.38</v>
      </c>
      <c r="I3172" s="159"/>
      <c r="L3172" s="155"/>
      <c r="M3172" s="160"/>
      <c r="T3172" s="161"/>
      <c r="AT3172" s="156" t="s">
        <v>361</v>
      </c>
      <c r="AU3172" s="156" t="s">
        <v>86</v>
      </c>
      <c r="AV3172" s="12" t="s">
        <v>86</v>
      </c>
      <c r="AW3172" s="12" t="s">
        <v>32</v>
      </c>
      <c r="AX3172" s="12" t="s">
        <v>76</v>
      </c>
      <c r="AY3172" s="156" t="s">
        <v>350</v>
      </c>
    </row>
    <row r="3173" spans="2:65" s="12" customFormat="1" ht="30.6">
      <c r="B3173" s="155"/>
      <c r="D3173" s="151" t="s">
        <v>361</v>
      </c>
      <c r="E3173" s="156" t="s">
        <v>1</v>
      </c>
      <c r="F3173" s="157" t="s">
        <v>4530</v>
      </c>
      <c r="H3173" s="158">
        <v>176.68</v>
      </c>
      <c r="I3173" s="159"/>
      <c r="L3173" s="155"/>
      <c r="M3173" s="160"/>
      <c r="T3173" s="161"/>
      <c r="AT3173" s="156" t="s">
        <v>361</v>
      </c>
      <c r="AU3173" s="156" t="s">
        <v>86</v>
      </c>
      <c r="AV3173" s="12" t="s">
        <v>86</v>
      </c>
      <c r="AW3173" s="12" t="s">
        <v>32</v>
      </c>
      <c r="AX3173" s="12" t="s">
        <v>76</v>
      </c>
      <c r="AY3173" s="156" t="s">
        <v>350</v>
      </c>
    </row>
    <row r="3174" spans="2:65" s="12" customFormat="1" ht="30.6">
      <c r="B3174" s="155"/>
      <c r="D3174" s="151" t="s">
        <v>361</v>
      </c>
      <c r="E3174" s="156" t="s">
        <v>1</v>
      </c>
      <c r="F3174" s="157" t="s">
        <v>4531</v>
      </c>
      <c r="H3174" s="158">
        <v>82.75</v>
      </c>
      <c r="I3174" s="159"/>
      <c r="L3174" s="155"/>
      <c r="M3174" s="160"/>
      <c r="T3174" s="161"/>
      <c r="AT3174" s="156" t="s">
        <v>361</v>
      </c>
      <c r="AU3174" s="156" t="s">
        <v>86</v>
      </c>
      <c r="AV3174" s="12" t="s">
        <v>86</v>
      </c>
      <c r="AW3174" s="12" t="s">
        <v>32</v>
      </c>
      <c r="AX3174" s="12" t="s">
        <v>76</v>
      </c>
      <c r="AY3174" s="156" t="s">
        <v>350</v>
      </c>
    </row>
    <row r="3175" spans="2:65" s="12" customFormat="1" ht="30.6">
      <c r="B3175" s="155"/>
      <c r="D3175" s="151" t="s">
        <v>361</v>
      </c>
      <c r="E3175" s="156" t="s">
        <v>1</v>
      </c>
      <c r="F3175" s="157" t="s">
        <v>4532</v>
      </c>
      <c r="H3175" s="158">
        <v>61.725000000000001</v>
      </c>
      <c r="I3175" s="159"/>
      <c r="L3175" s="155"/>
      <c r="M3175" s="160"/>
      <c r="T3175" s="161"/>
      <c r="AT3175" s="156" t="s">
        <v>361</v>
      </c>
      <c r="AU3175" s="156" t="s">
        <v>86</v>
      </c>
      <c r="AV3175" s="12" t="s">
        <v>86</v>
      </c>
      <c r="AW3175" s="12" t="s">
        <v>32</v>
      </c>
      <c r="AX3175" s="12" t="s">
        <v>76</v>
      </c>
      <c r="AY3175" s="156" t="s">
        <v>350</v>
      </c>
    </row>
    <row r="3176" spans="2:65" s="13" customFormat="1" ht="10.199999999999999">
      <c r="B3176" s="162"/>
      <c r="D3176" s="151" t="s">
        <v>361</v>
      </c>
      <c r="E3176" s="163" t="s">
        <v>1</v>
      </c>
      <c r="F3176" s="164" t="s">
        <v>364</v>
      </c>
      <c r="H3176" s="165">
        <v>350.53500000000003</v>
      </c>
      <c r="I3176" s="166"/>
      <c r="L3176" s="162"/>
      <c r="M3176" s="167"/>
      <c r="T3176" s="168"/>
      <c r="AT3176" s="163" t="s">
        <v>361</v>
      </c>
      <c r="AU3176" s="163" t="s">
        <v>86</v>
      </c>
      <c r="AV3176" s="13" t="s">
        <v>357</v>
      </c>
      <c r="AW3176" s="13" t="s">
        <v>32</v>
      </c>
      <c r="AX3176" s="13" t="s">
        <v>84</v>
      </c>
      <c r="AY3176" s="163" t="s">
        <v>350</v>
      </c>
    </row>
    <row r="3177" spans="2:65" s="1" customFormat="1" ht="16.5" customHeight="1">
      <c r="B3177" s="32"/>
      <c r="C3177" s="187" t="s">
        <v>4533</v>
      </c>
      <c r="D3177" s="187" t="s">
        <v>1347</v>
      </c>
      <c r="E3177" s="188" t="s">
        <v>4534</v>
      </c>
      <c r="F3177" s="189" t="s">
        <v>4535</v>
      </c>
      <c r="G3177" s="190" t="s">
        <v>551</v>
      </c>
      <c r="H3177" s="191">
        <v>378.57799999999997</v>
      </c>
      <c r="I3177" s="192"/>
      <c r="J3177" s="193">
        <f>ROUND(I3177*H3177,2)</f>
        <v>0</v>
      </c>
      <c r="K3177" s="189" t="s">
        <v>1</v>
      </c>
      <c r="L3177" s="194"/>
      <c r="M3177" s="195" t="s">
        <v>1</v>
      </c>
      <c r="N3177" s="196" t="s">
        <v>41</v>
      </c>
      <c r="P3177" s="147">
        <f>O3177*H3177</f>
        <v>0</v>
      </c>
      <c r="Q3177" s="147">
        <v>2.0000000000000001E-4</v>
      </c>
      <c r="R3177" s="147">
        <f>Q3177*H3177</f>
        <v>7.5715599999999994E-2</v>
      </c>
      <c r="S3177" s="147">
        <v>0</v>
      </c>
      <c r="T3177" s="148">
        <f>S3177*H3177</f>
        <v>0</v>
      </c>
      <c r="AR3177" s="149" t="s">
        <v>695</v>
      </c>
      <c r="AT3177" s="149" t="s">
        <v>1347</v>
      </c>
      <c r="AU3177" s="149" t="s">
        <v>86</v>
      </c>
      <c r="AY3177" s="17" t="s">
        <v>350</v>
      </c>
      <c r="BE3177" s="150">
        <f>IF(N3177="základní",J3177,0)</f>
        <v>0</v>
      </c>
      <c r="BF3177" s="150">
        <f>IF(N3177="snížená",J3177,0)</f>
        <v>0</v>
      </c>
      <c r="BG3177" s="150">
        <f>IF(N3177="zákl. přenesená",J3177,0)</f>
        <v>0</v>
      </c>
      <c r="BH3177" s="150">
        <f>IF(N3177="sníž. přenesená",J3177,0)</f>
        <v>0</v>
      </c>
      <c r="BI3177" s="150">
        <f>IF(N3177="nulová",J3177,0)</f>
        <v>0</v>
      </c>
      <c r="BJ3177" s="17" t="s">
        <v>84</v>
      </c>
      <c r="BK3177" s="150">
        <f>ROUND(I3177*H3177,2)</f>
        <v>0</v>
      </c>
      <c r="BL3177" s="17" t="s">
        <v>530</v>
      </c>
      <c r="BM3177" s="149" t="s">
        <v>4536</v>
      </c>
    </row>
    <row r="3178" spans="2:65" s="1" customFormat="1" ht="10.199999999999999">
      <c r="B3178" s="32"/>
      <c r="D3178" s="151" t="s">
        <v>359</v>
      </c>
      <c r="F3178" s="152" t="s">
        <v>4537</v>
      </c>
      <c r="I3178" s="153"/>
      <c r="L3178" s="32"/>
      <c r="M3178" s="154"/>
      <c r="T3178" s="56"/>
      <c r="AT3178" s="17" t="s">
        <v>359</v>
      </c>
      <c r="AU3178" s="17" t="s">
        <v>86</v>
      </c>
    </row>
    <row r="3179" spans="2:65" s="12" customFormat="1" ht="10.199999999999999">
      <c r="B3179" s="155"/>
      <c r="D3179" s="151" t="s">
        <v>361</v>
      </c>
      <c r="F3179" s="157" t="s">
        <v>4538</v>
      </c>
      <c r="H3179" s="158">
        <v>378.57799999999997</v>
      </c>
      <c r="I3179" s="159"/>
      <c r="L3179" s="155"/>
      <c r="M3179" s="160"/>
      <c r="T3179" s="161"/>
      <c r="AT3179" s="156" t="s">
        <v>361</v>
      </c>
      <c r="AU3179" s="156" t="s">
        <v>86</v>
      </c>
      <c r="AV3179" s="12" t="s">
        <v>86</v>
      </c>
      <c r="AW3179" s="12" t="s">
        <v>4</v>
      </c>
      <c r="AX3179" s="12" t="s">
        <v>84</v>
      </c>
      <c r="AY3179" s="156" t="s">
        <v>350</v>
      </c>
    </row>
    <row r="3180" spans="2:65" s="1" customFormat="1" ht="24.15" customHeight="1">
      <c r="B3180" s="32"/>
      <c r="C3180" s="138" t="s">
        <v>4539</v>
      </c>
      <c r="D3180" s="138" t="s">
        <v>352</v>
      </c>
      <c r="E3180" s="139" t="s">
        <v>4540</v>
      </c>
      <c r="F3180" s="140" t="s">
        <v>4541</v>
      </c>
      <c r="G3180" s="141" t="s">
        <v>483</v>
      </c>
      <c r="H3180" s="142">
        <v>7.5999999999999998E-2</v>
      </c>
      <c r="I3180" s="143"/>
      <c r="J3180" s="144">
        <f>ROUND(I3180*H3180,2)</f>
        <v>0</v>
      </c>
      <c r="K3180" s="140" t="s">
        <v>356</v>
      </c>
      <c r="L3180" s="32"/>
      <c r="M3180" s="145" t="s">
        <v>1</v>
      </c>
      <c r="N3180" s="146" t="s">
        <v>41</v>
      </c>
      <c r="P3180" s="147">
        <f>O3180*H3180</f>
        <v>0</v>
      </c>
      <c r="Q3180" s="147">
        <v>0</v>
      </c>
      <c r="R3180" s="147">
        <f>Q3180*H3180</f>
        <v>0</v>
      </c>
      <c r="S3180" s="147">
        <v>0</v>
      </c>
      <c r="T3180" s="148">
        <f>S3180*H3180</f>
        <v>0</v>
      </c>
      <c r="AR3180" s="149" t="s">
        <v>530</v>
      </c>
      <c r="AT3180" s="149" t="s">
        <v>352</v>
      </c>
      <c r="AU3180" s="149" t="s">
        <v>86</v>
      </c>
      <c r="AY3180" s="17" t="s">
        <v>350</v>
      </c>
      <c r="BE3180" s="150">
        <f>IF(N3180="základní",J3180,0)</f>
        <v>0</v>
      </c>
      <c r="BF3180" s="150">
        <f>IF(N3180="snížená",J3180,0)</f>
        <v>0</v>
      </c>
      <c r="BG3180" s="150">
        <f>IF(N3180="zákl. přenesená",J3180,0)</f>
        <v>0</v>
      </c>
      <c r="BH3180" s="150">
        <f>IF(N3180="sníž. přenesená",J3180,0)</f>
        <v>0</v>
      </c>
      <c r="BI3180" s="150">
        <f>IF(N3180="nulová",J3180,0)</f>
        <v>0</v>
      </c>
      <c r="BJ3180" s="17" t="s">
        <v>84</v>
      </c>
      <c r="BK3180" s="150">
        <f>ROUND(I3180*H3180,2)</f>
        <v>0</v>
      </c>
      <c r="BL3180" s="17" t="s">
        <v>530</v>
      </c>
      <c r="BM3180" s="149" t="s">
        <v>4542</v>
      </c>
    </row>
    <row r="3181" spans="2:65" s="1" customFormat="1" ht="28.8">
      <c r="B3181" s="32"/>
      <c r="D3181" s="151" t="s">
        <v>359</v>
      </c>
      <c r="F3181" s="152" t="s">
        <v>4543</v>
      </c>
      <c r="I3181" s="153"/>
      <c r="L3181" s="32"/>
      <c r="M3181" s="154"/>
      <c r="T3181" s="56"/>
      <c r="AT3181" s="17" t="s">
        <v>359</v>
      </c>
      <c r="AU3181" s="17" t="s">
        <v>86</v>
      </c>
    </row>
    <row r="3182" spans="2:65" s="11" customFormat="1" ht="22.8" customHeight="1">
      <c r="B3182" s="126"/>
      <c r="D3182" s="127" t="s">
        <v>75</v>
      </c>
      <c r="E3182" s="136" t="s">
        <v>1078</v>
      </c>
      <c r="F3182" s="136" t="s">
        <v>1079</v>
      </c>
      <c r="I3182" s="129"/>
      <c r="J3182" s="137">
        <f>BK3182</f>
        <v>0</v>
      </c>
      <c r="L3182" s="126"/>
      <c r="M3182" s="131"/>
      <c r="P3182" s="132">
        <f>SUM(P3183:P3209)</f>
        <v>0</v>
      </c>
      <c r="R3182" s="132">
        <f>SUM(R3183:R3209)</f>
        <v>9.269988399999999</v>
      </c>
      <c r="T3182" s="133">
        <f>SUM(T3183:T3209)</f>
        <v>0</v>
      </c>
      <c r="AR3182" s="127" t="s">
        <v>86</v>
      </c>
      <c r="AT3182" s="134" t="s">
        <v>75</v>
      </c>
      <c r="AU3182" s="134" t="s">
        <v>84</v>
      </c>
      <c r="AY3182" s="127" t="s">
        <v>350</v>
      </c>
      <c r="BK3182" s="135">
        <f>SUM(BK3183:BK3209)</f>
        <v>0</v>
      </c>
    </row>
    <row r="3183" spans="2:65" s="1" customFormat="1" ht="33" customHeight="1">
      <c r="B3183" s="32"/>
      <c r="C3183" s="266" t="s">
        <v>4544</v>
      </c>
      <c r="D3183" s="266" t="s">
        <v>352</v>
      </c>
      <c r="E3183" s="267" t="s">
        <v>4545</v>
      </c>
      <c r="F3183" s="268" t="s">
        <v>4546</v>
      </c>
      <c r="G3183" s="269" t="s">
        <v>355</v>
      </c>
      <c r="H3183" s="270">
        <v>409.00599999999997</v>
      </c>
      <c r="I3183" s="143"/>
      <c r="J3183" s="271">
        <f>ROUND(I3183*H3183,2)</f>
        <v>0</v>
      </c>
      <c r="K3183" s="268" t="s">
        <v>356</v>
      </c>
      <c r="L3183" s="32"/>
      <c r="M3183" s="145" t="s">
        <v>1</v>
      </c>
      <c r="N3183" s="146" t="s">
        <v>41</v>
      </c>
      <c r="P3183" s="147">
        <f>O3183*H3183</f>
        <v>0</v>
      </c>
      <c r="Q3183" s="147">
        <v>4.8999999999999998E-3</v>
      </c>
      <c r="R3183" s="147">
        <f>Q3183*H3183</f>
        <v>2.0041293999999996</v>
      </c>
      <c r="S3183" s="147">
        <v>0</v>
      </c>
      <c r="T3183" s="148">
        <f>S3183*H3183</f>
        <v>0</v>
      </c>
      <c r="AR3183" s="149" t="s">
        <v>530</v>
      </c>
      <c r="AT3183" s="149" t="s">
        <v>352</v>
      </c>
      <c r="AU3183" s="149" t="s">
        <v>86</v>
      </c>
      <c r="AY3183" s="17" t="s">
        <v>350</v>
      </c>
      <c r="BE3183" s="150">
        <f>IF(N3183="základní",J3183,0)</f>
        <v>0</v>
      </c>
      <c r="BF3183" s="150">
        <f>IF(N3183="snížená",J3183,0)</f>
        <v>0</v>
      </c>
      <c r="BG3183" s="150">
        <f>IF(N3183="zákl. přenesená",J3183,0)</f>
        <v>0</v>
      </c>
      <c r="BH3183" s="150">
        <f>IF(N3183="sníž. přenesená",J3183,0)</f>
        <v>0</v>
      </c>
      <c r="BI3183" s="150">
        <f>IF(N3183="nulová",J3183,0)</f>
        <v>0</v>
      </c>
      <c r="BJ3183" s="17" t="s">
        <v>84</v>
      </c>
      <c r="BK3183" s="150">
        <f>ROUND(I3183*H3183,2)</f>
        <v>0</v>
      </c>
      <c r="BL3183" s="17" t="s">
        <v>530</v>
      </c>
      <c r="BM3183" s="149" t="s">
        <v>4547</v>
      </c>
    </row>
    <row r="3184" spans="2:65" s="1" customFormat="1" ht="28.8">
      <c r="B3184" s="32"/>
      <c r="D3184" s="151" t="s">
        <v>359</v>
      </c>
      <c r="F3184" s="152" t="s">
        <v>4548</v>
      </c>
      <c r="I3184" s="153"/>
      <c r="L3184" s="32"/>
      <c r="M3184" s="154"/>
      <c r="T3184" s="56"/>
      <c r="AT3184" s="17" t="s">
        <v>359</v>
      </c>
      <c r="AU3184" s="17" t="s">
        <v>86</v>
      </c>
    </row>
    <row r="3185" spans="2:65" s="1" customFormat="1" ht="19.2">
      <c r="B3185" s="32"/>
      <c r="D3185" s="151" t="s">
        <v>4549</v>
      </c>
      <c r="F3185" s="197" t="s">
        <v>4550</v>
      </c>
      <c r="I3185" s="153"/>
      <c r="L3185" s="32"/>
      <c r="M3185" s="154"/>
      <c r="T3185" s="56"/>
      <c r="AT3185" s="17" t="s">
        <v>4549</v>
      </c>
      <c r="AU3185" s="17" t="s">
        <v>86</v>
      </c>
    </row>
    <row r="3186" spans="2:65" s="12" customFormat="1" ht="40.799999999999997">
      <c r="B3186" s="155"/>
      <c r="D3186" s="151" t="s">
        <v>361</v>
      </c>
      <c r="E3186" s="156" t="s">
        <v>1</v>
      </c>
      <c r="F3186" s="157" t="s">
        <v>4551</v>
      </c>
      <c r="H3186" s="158">
        <v>103.425</v>
      </c>
      <c r="I3186" s="159"/>
      <c r="L3186" s="155"/>
      <c r="M3186" s="160"/>
      <c r="T3186" s="161"/>
      <c r="AT3186" s="156" t="s">
        <v>361</v>
      </c>
      <c r="AU3186" s="156" t="s">
        <v>86</v>
      </c>
      <c r="AV3186" s="12" t="s">
        <v>86</v>
      </c>
      <c r="AW3186" s="12" t="s">
        <v>32</v>
      </c>
      <c r="AX3186" s="12" t="s">
        <v>76</v>
      </c>
      <c r="AY3186" s="156" t="s">
        <v>350</v>
      </c>
    </row>
    <row r="3187" spans="2:65" s="12" customFormat="1" ht="30.6">
      <c r="B3187" s="155"/>
      <c r="D3187" s="151" t="s">
        <v>361</v>
      </c>
      <c r="E3187" s="156" t="s">
        <v>1</v>
      </c>
      <c r="F3187" s="157" t="s">
        <v>4552</v>
      </c>
      <c r="H3187" s="158">
        <v>103.581</v>
      </c>
      <c r="I3187" s="159"/>
      <c r="L3187" s="155"/>
      <c r="M3187" s="160"/>
      <c r="T3187" s="161"/>
      <c r="AT3187" s="156" t="s">
        <v>361</v>
      </c>
      <c r="AU3187" s="156" t="s">
        <v>86</v>
      </c>
      <c r="AV3187" s="12" t="s">
        <v>86</v>
      </c>
      <c r="AW3187" s="12" t="s">
        <v>32</v>
      </c>
      <c r="AX3187" s="12" t="s">
        <v>76</v>
      </c>
      <c r="AY3187" s="156" t="s">
        <v>350</v>
      </c>
    </row>
    <row r="3188" spans="2:65" s="12" customFormat="1" ht="10.199999999999999">
      <c r="B3188" s="155"/>
      <c r="D3188" s="151" t="s">
        <v>361</v>
      </c>
      <c r="E3188" s="156" t="s">
        <v>1</v>
      </c>
      <c r="F3188" s="157" t="s">
        <v>4553</v>
      </c>
      <c r="H3188" s="158">
        <v>9.4979999999999993</v>
      </c>
      <c r="I3188" s="159"/>
      <c r="L3188" s="155"/>
      <c r="M3188" s="160"/>
      <c r="T3188" s="161"/>
      <c r="AT3188" s="156" t="s">
        <v>361</v>
      </c>
      <c r="AU3188" s="156" t="s">
        <v>86</v>
      </c>
      <c r="AV3188" s="12" t="s">
        <v>86</v>
      </c>
      <c r="AW3188" s="12" t="s">
        <v>32</v>
      </c>
      <c r="AX3188" s="12" t="s">
        <v>76</v>
      </c>
      <c r="AY3188" s="156" t="s">
        <v>350</v>
      </c>
    </row>
    <row r="3189" spans="2:65" s="12" customFormat="1" ht="40.799999999999997">
      <c r="B3189" s="155"/>
      <c r="D3189" s="151" t="s">
        <v>361</v>
      </c>
      <c r="E3189" s="156" t="s">
        <v>1</v>
      </c>
      <c r="F3189" s="157" t="s">
        <v>4554</v>
      </c>
      <c r="H3189" s="158">
        <v>120.99</v>
      </c>
      <c r="I3189" s="159"/>
      <c r="L3189" s="155"/>
      <c r="M3189" s="160"/>
      <c r="T3189" s="161"/>
      <c r="AT3189" s="156" t="s">
        <v>361</v>
      </c>
      <c r="AU3189" s="156" t="s">
        <v>86</v>
      </c>
      <c r="AV3189" s="12" t="s">
        <v>86</v>
      </c>
      <c r="AW3189" s="12" t="s">
        <v>32</v>
      </c>
      <c r="AX3189" s="12" t="s">
        <v>76</v>
      </c>
      <c r="AY3189" s="156" t="s">
        <v>350</v>
      </c>
    </row>
    <row r="3190" spans="2:65" s="12" customFormat="1" ht="20.399999999999999">
      <c r="B3190" s="155"/>
      <c r="D3190" s="151" t="s">
        <v>361</v>
      </c>
      <c r="E3190" s="156" t="s">
        <v>1</v>
      </c>
      <c r="F3190" s="157" t="s">
        <v>4555</v>
      </c>
      <c r="H3190" s="158">
        <v>33.18</v>
      </c>
      <c r="I3190" s="159"/>
      <c r="L3190" s="155"/>
      <c r="M3190" s="160"/>
      <c r="T3190" s="161"/>
      <c r="AT3190" s="156" t="s">
        <v>361</v>
      </c>
      <c r="AU3190" s="156" t="s">
        <v>86</v>
      </c>
      <c r="AV3190" s="12" t="s">
        <v>86</v>
      </c>
      <c r="AW3190" s="12" t="s">
        <v>32</v>
      </c>
      <c r="AX3190" s="12" t="s">
        <v>76</v>
      </c>
      <c r="AY3190" s="156" t="s">
        <v>350</v>
      </c>
    </row>
    <row r="3191" spans="2:65" s="12" customFormat="1" ht="20.399999999999999">
      <c r="B3191" s="155"/>
      <c r="D3191" s="151" t="s">
        <v>361</v>
      </c>
      <c r="E3191" s="156" t="s">
        <v>1</v>
      </c>
      <c r="F3191" s="157" t="s">
        <v>4556</v>
      </c>
      <c r="H3191" s="158">
        <v>53.188000000000002</v>
      </c>
      <c r="I3191" s="159"/>
      <c r="L3191" s="155"/>
      <c r="M3191" s="160"/>
      <c r="T3191" s="161"/>
      <c r="AT3191" s="156" t="s">
        <v>361</v>
      </c>
      <c r="AU3191" s="156" t="s">
        <v>86</v>
      </c>
      <c r="AV3191" s="12" t="s">
        <v>86</v>
      </c>
      <c r="AW3191" s="12" t="s">
        <v>32</v>
      </c>
      <c r="AX3191" s="12" t="s">
        <v>76</v>
      </c>
      <c r="AY3191" s="156" t="s">
        <v>350</v>
      </c>
    </row>
    <row r="3192" spans="2:65" s="12" customFormat="1" ht="40.799999999999997">
      <c r="B3192" s="155"/>
      <c r="D3192" s="151" t="s">
        <v>361</v>
      </c>
      <c r="E3192" s="156" t="s">
        <v>1</v>
      </c>
      <c r="F3192" s="157" t="s">
        <v>4557</v>
      </c>
      <c r="H3192" s="158">
        <v>85.814999999999998</v>
      </c>
      <c r="I3192" s="159"/>
      <c r="L3192" s="155"/>
      <c r="M3192" s="160"/>
      <c r="T3192" s="161"/>
      <c r="AT3192" s="156" t="s">
        <v>361</v>
      </c>
      <c r="AU3192" s="156" t="s">
        <v>86</v>
      </c>
      <c r="AV3192" s="12" t="s">
        <v>86</v>
      </c>
      <c r="AW3192" s="12" t="s">
        <v>32</v>
      </c>
      <c r="AX3192" s="12" t="s">
        <v>76</v>
      </c>
      <c r="AY3192" s="156" t="s">
        <v>350</v>
      </c>
    </row>
    <row r="3193" spans="2:65" s="12" customFormat="1" ht="10.199999999999999">
      <c r="B3193" s="155"/>
      <c r="D3193" s="151" t="s">
        <v>361</v>
      </c>
      <c r="E3193" s="156" t="s">
        <v>1</v>
      </c>
      <c r="F3193" s="157" t="s">
        <v>4558</v>
      </c>
      <c r="H3193" s="158">
        <v>1.629</v>
      </c>
      <c r="I3193" s="159"/>
      <c r="L3193" s="155"/>
      <c r="M3193" s="160"/>
      <c r="T3193" s="161"/>
      <c r="AT3193" s="156" t="s">
        <v>361</v>
      </c>
      <c r="AU3193" s="156" t="s">
        <v>86</v>
      </c>
      <c r="AV3193" s="12" t="s">
        <v>86</v>
      </c>
      <c r="AW3193" s="12" t="s">
        <v>32</v>
      </c>
      <c r="AX3193" s="12" t="s">
        <v>76</v>
      </c>
      <c r="AY3193" s="156" t="s">
        <v>350</v>
      </c>
    </row>
    <row r="3194" spans="2:65" s="14" customFormat="1" ht="10.199999999999999">
      <c r="B3194" s="169"/>
      <c r="D3194" s="151" t="s">
        <v>361</v>
      </c>
      <c r="E3194" s="170" t="s">
        <v>1</v>
      </c>
      <c r="F3194" s="171" t="s">
        <v>4559</v>
      </c>
      <c r="H3194" s="170" t="s">
        <v>1</v>
      </c>
      <c r="I3194" s="172"/>
      <c r="L3194" s="169"/>
      <c r="M3194" s="173"/>
      <c r="T3194" s="174"/>
      <c r="AT3194" s="170" t="s">
        <v>361</v>
      </c>
      <c r="AU3194" s="170" t="s">
        <v>86</v>
      </c>
      <c r="AV3194" s="14" t="s">
        <v>84</v>
      </c>
      <c r="AW3194" s="14" t="s">
        <v>32</v>
      </c>
      <c r="AX3194" s="14" t="s">
        <v>76</v>
      </c>
      <c r="AY3194" s="170" t="s">
        <v>350</v>
      </c>
    </row>
    <row r="3195" spans="2:65" s="12" customFormat="1" ht="10.199999999999999">
      <c r="B3195" s="155"/>
      <c r="D3195" s="151" t="s">
        <v>361</v>
      </c>
      <c r="E3195" s="156" t="s">
        <v>1</v>
      </c>
      <c r="F3195" s="157" t="s">
        <v>4560</v>
      </c>
      <c r="H3195" s="158">
        <v>-102.3</v>
      </c>
      <c r="I3195" s="159"/>
      <c r="L3195" s="155"/>
      <c r="M3195" s="160"/>
      <c r="T3195" s="161"/>
      <c r="AT3195" s="156" t="s">
        <v>361</v>
      </c>
      <c r="AU3195" s="156" t="s">
        <v>86</v>
      </c>
      <c r="AV3195" s="12" t="s">
        <v>86</v>
      </c>
      <c r="AW3195" s="12" t="s">
        <v>32</v>
      </c>
      <c r="AX3195" s="12" t="s">
        <v>76</v>
      </c>
      <c r="AY3195" s="156" t="s">
        <v>350</v>
      </c>
    </row>
    <row r="3196" spans="2:65" s="13" customFormat="1" ht="10.199999999999999">
      <c r="B3196" s="162"/>
      <c r="D3196" s="151" t="s">
        <v>361</v>
      </c>
      <c r="E3196" s="163" t="s">
        <v>1</v>
      </c>
      <c r="F3196" s="164" t="s">
        <v>364</v>
      </c>
      <c r="H3196" s="165">
        <v>409.00599999999997</v>
      </c>
      <c r="I3196" s="166"/>
      <c r="L3196" s="162"/>
      <c r="M3196" s="167"/>
      <c r="T3196" s="168"/>
      <c r="AT3196" s="163" t="s">
        <v>361</v>
      </c>
      <c r="AU3196" s="163" t="s">
        <v>86</v>
      </c>
      <c r="AV3196" s="13" t="s">
        <v>357</v>
      </c>
      <c r="AW3196" s="13" t="s">
        <v>32</v>
      </c>
      <c r="AX3196" s="13" t="s">
        <v>84</v>
      </c>
      <c r="AY3196" s="163" t="s">
        <v>350</v>
      </c>
    </row>
    <row r="3197" spans="2:65" s="1" customFormat="1" ht="24.15" customHeight="1">
      <c r="B3197" s="32"/>
      <c r="C3197" s="260" t="s">
        <v>4561</v>
      </c>
      <c r="D3197" s="260" t="s">
        <v>1347</v>
      </c>
      <c r="E3197" s="261" t="s">
        <v>4562</v>
      </c>
      <c r="F3197" s="262" t="s">
        <v>4563</v>
      </c>
      <c r="G3197" s="263" t="s">
        <v>355</v>
      </c>
      <c r="H3197" s="264">
        <v>449.90699999999998</v>
      </c>
      <c r="I3197" s="192"/>
      <c r="J3197" s="265">
        <f>ROUND(I3197*H3197,2)</f>
        <v>0</v>
      </c>
      <c r="K3197" s="262" t="s">
        <v>356</v>
      </c>
      <c r="L3197" s="194"/>
      <c r="M3197" s="195" t="s">
        <v>1</v>
      </c>
      <c r="N3197" s="196" t="s">
        <v>41</v>
      </c>
      <c r="P3197" s="147">
        <f>O3197*H3197</f>
        <v>0</v>
      </c>
      <c r="Q3197" s="147">
        <v>1.2E-2</v>
      </c>
      <c r="R3197" s="147">
        <f>Q3197*H3197</f>
        <v>5.3988839999999998</v>
      </c>
      <c r="S3197" s="147">
        <v>0</v>
      </c>
      <c r="T3197" s="148">
        <f>S3197*H3197</f>
        <v>0</v>
      </c>
      <c r="AR3197" s="149" t="s">
        <v>695</v>
      </c>
      <c r="AT3197" s="149" t="s">
        <v>1347</v>
      </c>
      <c r="AU3197" s="149" t="s">
        <v>86</v>
      </c>
      <c r="AY3197" s="17" t="s">
        <v>350</v>
      </c>
      <c r="BE3197" s="150">
        <f>IF(N3197="základní",J3197,0)</f>
        <v>0</v>
      </c>
      <c r="BF3197" s="150">
        <f>IF(N3197="snížená",J3197,0)</f>
        <v>0</v>
      </c>
      <c r="BG3197" s="150">
        <f>IF(N3197="zákl. přenesená",J3197,0)</f>
        <v>0</v>
      </c>
      <c r="BH3197" s="150">
        <f>IF(N3197="sníž. přenesená",J3197,0)</f>
        <v>0</v>
      </c>
      <c r="BI3197" s="150">
        <f>IF(N3197="nulová",J3197,0)</f>
        <v>0</v>
      </c>
      <c r="BJ3197" s="17" t="s">
        <v>84</v>
      </c>
      <c r="BK3197" s="150">
        <f>ROUND(I3197*H3197,2)</f>
        <v>0</v>
      </c>
      <c r="BL3197" s="17" t="s">
        <v>530</v>
      </c>
      <c r="BM3197" s="149" t="s">
        <v>4564</v>
      </c>
    </row>
    <row r="3198" spans="2:65" s="1" customFormat="1" ht="19.2">
      <c r="B3198" s="32"/>
      <c r="D3198" s="151" t="s">
        <v>359</v>
      </c>
      <c r="F3198" s="152" t="s">
        <v>4565</v>
      </c>
      <c r="I3198" s="153"/>
      <c r="L3198" s="32"/>
      <c r="M3198" s="154"/>
      <c r="T3198" s="56"/>
      <c r="AT3198" s="17" t="s">
        <v>359</v>
      </c>
      <c r="AU3198" s="17" t="s">
        <v>86</v>
      </c>
    </row>
    <row r="3199" spans="2:65" s="12" customFormat="1" ht="10.199999999999999">
      <c r="B3199" s="155"/>
      <c r="D3199" s="151" t="s">
        <v>361</v>
      </c>
      <c r="F3199" s="157" t="s">
        <v>4566</v>
      </c>
      <c r="H3199" s="158">
        <v>449.90699999999998</v>
      </c>
      <c r="I3199" s="159"/>
      <c r="L3199" s="155"/>
      <c r="M3199" s="160"/>
      <c r="T3199" s="161"/>
      <c r="AT3199" s="156" t="s">
        <v>361</v>
      </c>
      <c r="AU3199" s="156" t="s">
        <v>86</v>
      </c>
      <c r="AV3199" s="12" t="s">
        <v>86</v>
      </c>
      <c r="AW3199" s="12" t="s">
        <v>4</v>
      </c>
      <c r="AX3199" s="12" t="s">
        <v>84</v>
      </c>
      <c r="AY3199" s="156" t="s">
        <v>350</v>
      </c>
    </row>
    <row r="3200" spans="2:65" s="1" customFormat="1" ht="33" customHeight="1">
      <c r="B3200" s="32"/>
      <c r="C3200" s="266" t="s">
        <v>4567</v>
      </c>
      <c r="D3200" s="266" t="s">
        <v>352</v>
      </c>
      <c r="E3200" s="267" t="s">
        <v>4568</v>
      </c>
      <c r="F3200" s="268" t="s">
        <v>4569</v>
      </c>
      <c r="G3200" s="269" t="s">
        <v>355</v>
      </c>
      <c r="H3200" s="270">
        <v>102.3</v>
      </c>
      <c r="I3200" s="143"/>
      <c r="J3200" s="271">
        <f>ROUND(I3200*H3200,2)</f>
        <v>0</v>
      </c>
      <c r="K3200" s="268" t="s">
        <v>356</v>
      </c>
      <c r="L3200" s="32"/>
      <c r="M3200" s="145" t="s">
        <v>1</v>
      </c>
      <c r="N3200" s="146" t="s">
        <v>41</v>
      </c>
      <c r="P3200" s="147">
        <f>O3200*H3200</f>
        <v>0</v>
      </c>
      <c r="Q3200" s="147">
        <v>5.0499999999999998E-3</v>
      </c>
      <c r="R3200" s="147">
        <f>Q3200*H3200</f>
        <v>0.51661499999999994</v>
      </c>
      <c r="S3200" s="147">
        <v>0</v>
      </c>
      <c r="T3200" s="148">
        <f>S3200*H3200</f>
        <v>0</v>
      </c>
      <c r="AR3200" s="149" t="s">
        <v>530</v>
      </c>
      <c r="AT3200" s="149" t="s">
        <v>352</v>
      </c>
      <c r="AU3200" s="149" t="s">
        <v>86</v>
      </c>
      <c r="AY3200" s="17" t="s">
        <v>350</v>
      </c>
      <c r="BE3200" s="150">
        <f>IF(N3200="základní",J3200,0)</f>
        <v>0</v>
      </c>
      <c r="BF3200" s="150">
        <f>IF(N3200="snížená",J3200,0)</f>
        <v>0</v>
      </c>
      <c r="BG3200" s="150">
        <f>IF(N3200="zákl. přenesená",J3200,0)</f>
        <v>0</v>
      </c>
      <c r="BH3200" s="150">
        <f>IF(N3200="sníž. přenesená",J3200,0)</f>
        <v>0</v>
      </c>
      <c r="BI3200" s="150">
        <f>IF(N3200="nulová",J3200,0)</f>
        <v>0</v>
      </c>
      <c r="BJ3200" s="17" t="s">
        <v>84</v>
      </c>
      <c r="BK3200" s="150">
        <f>ROUND(I3200*H3200,2)</f>
        <v>0</v>
      </c>
      <c r="BL3200" s="17" t="s">
        <v>530</v>
      </c>
      <c r="BM3200" s="149" t="s">
        <v>4570</v>
      </c>
    </row>
    <row r="3201" spans="2:65" s="1" customFormat="1" ht="28.8">
      <c r="B3201" s="32"/>
      <c r="D3201" s="151" t="s">
        <v>359</v>
      </c>
      <c r="F3201" s="152" t="s">
        <v>4571</v>
      </c>
      <c r="I3201" s="153"/>
      <c r="L3201" s="32"/>
      <c r="M3201" s="154"/>
      <c r="T3201" s="56"/>
      <c r="AT3201" s="17" t="s">
        <v>359</v>
      </c>
      <c r="AU3201" s="17" t="s">
        <v>86</v>
      </c>
    </row>
    <row r="3202" spans="2:65" s="1" customFormat="1" ht="19.2">
      <c r="B3202" s="32"/>
      <c r="D3202" s="151" t="s">
        <v>4549</v>
      </c>
      <c r="F3202" s="197" t="s">
        <v>4572</v>
      </c>
      <c r="I3202" s="153"/>
      <c r="L3202" s="32"/>
      <c r="M3202" s="154"/>
      <c r="T3202" s="56"/>
      <c r="AT3202" s="17" t="s">
        <v>4549</v>
      </c>
      <c r="AU3202" s="17" t="s">
        <v>86</v>
      </c>
    </row>
    <row r="3203" spans="2:65" s="14" customFormat="1" ht="10.199999999999999">
      <c r="B3203" s="169"/>
      <c r="D3203" s="151" t="s">
        <v>361</v>
      </c>
      <c r="E3203" s="170" t="s">
        <v>1</v>
      </c>
      <c r="F3203" s="171" t="s">
        <v>4573</v>
      </c>
      <c r="H3203" s="170" t="s">
        <v>1</v>
      </c>
      <c r="I3203" s="172"/>
      <c r="L3203" s="169"/>
      <c r="M3203" s="173"/>
      <c r="T3203" s="174"/>
      <c r="AT3203" s="170" t="s">
        <v>361</v>
      </c>
      <c r="AU3203" s="170" t="s">
        <v>86</v>
      </c>
      <c r="AV3203" s="14" t="s">
        <v>84</v>
      </c>
      <c r="AW3203" s="14" t="s">
        <v>32</v>
      </c>
      <c r="AX3203" s="14" t="s">
        <v>76</v>
      </c>
      <c r="AY3203" s="170" t="s">
        <v>350</v>
      </c>
    </row>
    <row r="3204" spans="2:65" s="12" customFormat="1" ht="10.199999999999999">
      <c r="B3204" s="155"/>
      <c r="D3204" s="151" t="s">
        <v>361</v>
      </c>
      <c r="E3204" s="156" t="s">
        <v>1</v>
      </c>
      <c r="F3204" s="157" t="s">
        <v>4574</v>
      </c>
      <c r="H3204" s="158">
        <v>102.3</v>
      </c>
      <c r="I3204" s="159"/>
      <c r="L3204" s="155"/>
      <c r="M3204" s="160"/>
      <c r="T3204" s="161"/>
      <c r="AT3204" s="156" t="s">
        <v>361</v>
      </c>
      <c r="AU3204" s="156" t="s">
        <v>86</v>
      </c>
      <c r="AV3204" s="12" t="s">
        <v>86</v>
      </c>
      <c r="AW3204" s="12" t="s">
        <v>32</v>
      </c>
      <c r="AX3204" s="12" t="s">
        <v>84</v>
      </c>
      <c r="AY3204" s="156" t="s">
        <v>350</v>
      </c>
    </row>
    <row r="3205" spans="2:65" s="1" customFormat="1" ht="24.15" customHeight="1">
      <c r="B3205" s="32"/>
      <c r="C3205" s="260" t="s">
        <v>4575</v>
      </c>
      <c r="D3205" s="260" t="s">
        <v>1347</v>
      </c>
      <c r="E3205" s="261" t="s">
        <v>4576</v>
      </c>
      <c r="F3205" s="262" t="s">
        <v>4577</v>
      </c>
      <c r="G3205" s="263" t="s">
        <v>355</v>
      </c>
      <c r="H3205" s="264">
        <v>112.53</v>
      </c>
      <c r="I3205" s="192"/>
      <c r="J3205" s="265">
        <f>ROUND(I3205*H3205,2)</f>
        <v>0</v>
      </c>
      <c r="K3205" s="262" t="s">
        <v>356</v>
      </c>
      <c r="L3205" s="194"/>
      <c r="M3205" s="195" t="s">
        <v>1</v>
      </c>
      <c r="N3205" s="196" t="s">
        <v>41</v>
      </c>
      <c r="P3205" s="147">
        <f>O3205*H3205</f>
        <v>0</v>
      </c>
      <c r="Q3205" s="147">
        <v>1.2E-2</v>
      </c>
      <c r="R3205" s="147">
        <f>Q3205*H3205</f>
        <v>1.35036</v>
      </c>
      <c r="S3205" s="147">
        <v>0</v>
      </c>
      <c r="T3205" s="148">
        <f>S3205*H3205</f>
        <v>0</v>
      </c>
      <c r="AR3205" s="149" t="s">
        <v>695</v>
      </c>
      <c r="AT3205" s="149" t="s">
        <v>1347</v>
      </c>
      <c r="AU3205" s="149" t="s">
        <v>86</v>
      </c>
      <c r="AY3205" s="17" t="s">
        <v>350</v>
      </c>
      <c r="BE3205" s="150">
        <f>IF(N3205="základní",J3205,0)</f>
        <v>0</v>
      </c>
      <c r="BF3205" s="150">
        <f>IF(N3205="snížená",J3205,0)</f>
        <v>0</v>
      </c>
      <c r="BG3205" s="150">
        <f>IF(N3205="zákl. přenesená",J3205,0)</f>
        <v>0</v>
      </c>
      <c r="BH3205" s="150">
        <f>IF(N3205="sníž. přenesená",J3205,0)</f>
        <v>0</v>
      </c>
      <c r="BI3205" s="150">
        <f>IF(N3205="nulová",J3205,0)</f>
        <v>0</v>
      </c>
      <c r="BJ3205" s="17" t="s">
        <v>84</v>
      </c>
      <c r="BK3205" s="150">
        <f>ROUND(I3205*H3205,2)</f>
        <v>0</v>
      </c>
      <c r="BL3205" s="17" t="s">
        <v>530</v>
      </c>
      <c r="BM3205" s="149" t="s">
        <v>4578</v>
      </c>
    </row>
    <row r="3206" spans="2:65" s="1" customFormat="1" ht="19.2">
      <c r="B3206" s="32"/>
      <c r="D3206" s="151" t="s">
        <v>359</v>
      </c>
      <c r="F3206" s="152" t="s">
        <v>4579</v>
      </c>
      <c r="I3206" s="153"/>
      <c r="L3206" s="32"/>
      <c r="M3206" s="154"/>
      <c r="T3206" s="56"/>
      <c r="AT3206" s="17" t="s">
        <v>359</v>
      </c>
      <c r="AU3206" s="17" t="s">
        <v>86</v>
      </c>
    </row>
    <row r="3207" spans="2:65" s="12" customFormat="1" ht="10.199999999999999">
      <c r="B3207" s="155"/>
      <c r="D3207" s="151" t="s">
        <v>361</v>
      </c>
      <c r="F3207" s="157" t="s">
        <v>4580</v>
      </c>
      <c r="H3207" s="158">
        <v>112.53</v>
      </c>
      <c r="I3207" s="159"/>
      <c r="L3207" s="155"/>
      <c r="M3207" s="160"/>
      <c r="T3207" s="161"/>
      <c r="AT3207" s="156" t="s">
        <v>361</v>
      </c>
      <c r="AU3207" s="156" t="s">
        <v>86</v>
      </c>
      <c r="AV3207" s="12" t="s">
        <v>86</v>
      </c>
      <c r="AW3207" s="12" t="s">
        <v>4</v>
      </c>
      <c r="AX3207" s="12" t="s">
        <v>84</v>
      </c>
      <c r="AY3207" s="156" t="s">
        <v>350</v>
      </c>
    </row>
    <row r="3208" spans="2:65" s="1" customFormat="1" ht="24.15" customHeight="1">
      <c r="B3208" s="32"/>
      <c r="C3208" s="138" t="s">
        <v>4581</v>
      </c>
      <c r="D3208" s="138" t="s">
        <v>352</v>
      </c>
      <c r="E3208" s="139" t="s">
        <v>4582</v>
      </c>
      <c r="F3208" s="140" t="s">
        <v>4583</v>
      </c>
      <c r="G3208" s="141" t="s">
        <v>483</v>
      </c>
      <c r="H3208" s="142">
        <v>9.27</v>
      </c>
      <c r="I3208" s="143"/>
      <c r="J3208" s="144">
        <f>ROUND(I3208*H3208,2)</f>
        <v>0</v>
      </c>
      <c r="K3208" s="140" t="s">
        <v>356</v>
      </c>
      <c r="L3208" s="32"/>
      <c r="M3208" s="145" t="s">
        <v>1</v>
      </c>
      <c r="N3208" s="146" t="s">
        <v>41</v>
      </c>
      <c r="P3208" s="147">
        <f>O3208*H3208</f>
        <v>0</v>
      </c>
      <c r="Q3208" s="147">
        <v>0</v>
      </c>
      <c r="R3208" s="147">
        <f>Q3208*H3208</f>
        <v>0</v>
      </c>
      <c r="S3208" s="147">
        <v>0</v>
      </c>
      <c r="T3208" s="148">
        <f>S3208*H3208</f>
        <v>0</v>
      </c>
      <c r="AR3208" s="149" t="s">
        <v>530</v>
      </c>
      <c r="AT3208" s="149" t="s">
        <v>352</v>
      </c>
      <c r="AU3208" s="149" t="s">
        <v>86</v>
      </c>
      <c r="AY3208" s="17" t="s">
        <v>350</v>
      </c>
      <c r="BE3208" s="150">
        <f>IF(N3208="základní",J3208,0)</f>
        <v>0</v>
      </c>
      <c r="BF3208" s="150">
        <f>IF(N3208="snížená",J3208,0)</f>
        <v>0</v>
      </c>
      <c r="BG3208" s="150">
        <f>IF(N3208="zákl. přenesená",J3208,0)</f>
        <v>0</v>
      </c>
      <c r="BH3208" s="150">
        <f>IF(N3208="sníž. přenesená",J3208,0)</f>
        <v>0</v>
      </c>
      <c r="BI3208" s="150">
        <f>IF(N3208="nulová",J3208,0)</f>
        <v>0</v>
      </c>
      <c r="BJ3208" s="17" t="s">
        <v>84</v>
      </c>
      <c r="BK3208" s="150">
        <f>ROUND(I3208*H3208,2)</f>
        <v>0</v>
      </c>
      <c r="BL3208" s="17" t="s">
        <v>530</v>
      </c>
      <c r="BM3208" s="149" t="s">
        <v>4584</v>
      </c>
    </row>
    <row r="3209" spans="2:65" s="1" customFormat="1" ht="28.8">
      <c r="B3209" s="32"/>
      <c r="D3209" s="151" t="s">
        <v>359</v>
      </c>
      <c r="F3209" s="152" t="s">
        <v>4585</v>
      </c>
      <c r="I3209" s="153"/>
      <c r="L3209" s="32"/>
      <c r="M3209" s="154"/>
      <c r="T3209" s="56"/>
      <c r="AT3209" s="17" t="s">
        <v>359</v>
      </c>
      <c r="AU3209" s="17" t="s">
        <v>86</v>
      </c>
    </row>
    <row r="3210" spans="2:65" s="11" customFormat="1" ht="22.8" customHeight="1">
      <c r="B3210" s="126"/>
      <c r="D3210" s="127" t="s">
        <v>75</v>
      </c>
      <c r="E3210" s="136" t="s">
        <v>4586</v>
      </c>
      <c r="F3210" s="136" t="s">
        <v>4587</v>
      </c>
      <c r="I3210" s="129"/>
      <c r="J3210" s="137">
        <f>BK3210</f>
        <v>0</v>
      </c>
      <c r="L3210" s="126"/>
      <c r="M3210" s="131"/>
      <c r="P3210" s="132">
        <f>SUM(P3211:P3378)</f>
        <v>0</v>
      </c>
      <c r="R3210" s="132">
        <f>SUM(R3211:R3378)</f>
        <v>4.7650247300000004</v>
      </c>
      <c r="T3210" s="133">
        <f>SUM(T3211:T3378)</f>
        <v>0</v>
      </c>
      <c r="AR3210" s="127" t="s">
        <v>86</v>
      </c>
      <c r="AT3210" s="134" t="s">
        <v>75</v>
      </c>
      <c r="AU3210" s="134" t="s">
        <v>84</v>
      </c>
      <c r="AY3210" s="127" t="s">
        <v>350</v>
      </c>
      <c r="BK3210" s="135">
        <f>SUM(BK3211:BK3378)</f>
        <v>0</v>
      </c>
    </row>
    <row r="3211" spans="2:65" s="1" customFormat="1" ht="24.15" customHeight="1">
      <c r="B3211" s="32"/>
      <c r="C3211" s="138" t="s">
        <v>4588</v>
      </c>
      <c r="D3211" s="138" t="s">
        <v>352</v>
      </c>
      <c r="E3211" s="139" t="s">
        <v>4589</v>
      </c>
      <c r="F3211" s="140" t="s">
        <v>4590</v>
      </c>
      <c r="G3211" s="141" t="s">
        <v>355</v>
      </c>
      <c r="H3211" s="142">
        <v>5164.0079999999998</v>
      </c>
      <c r="I3211" s="143"/>
      <c r="J3211" s="144">
        <f>ROUND(I3211*H3211,2)</f>
        <v>0</v>
      </c>
      <c r="K3211" s="140" t="s">
        <v>356</v>
      </c>
      <c r="L3211" s="32"/>
      <c r="M3211" s="145" t="s">
        <v>1</v>
      </c>
      <c r="N3211" s="146" t="s">
        <v>41</v>
      </c>
      <c r="P3211" s="147">
        <f>O3211*H3211</f>
        <v>0</v>
      </c>
      <c r="Q3211" s="147">
        <v>1.3999999999999999E-4</v>
      </c>
      <c r="R3211" s="147">
        <f>Q3211*H3211</f>
        <v>0.7229611199999999</v>
      </c>
      <c r="S3211" s="147">
        <v>0</v>
      </c>
      <c r="T3211" s="148">
        <f>S3211*H3211</f>
        <v>0</v>
      </c>
      <c r="AR3211" s="149" t="s">
        <v>530</v>
      </c>
      <c r="AT3211" s="149" t="s">
        <v>352</v>
      </c>
      <c r="AU3211" s="149" t="s">
        <v>86</v>
      </c>
      <c r="AY3211" s="17" t="s">
        <v>350</v>
      </c>
      <c r="BE3211" s="150">
        <f>IF(N3211="základní",J3211,0)</f>
        <v>0</v>
      </c>
      <c r="BF3211" s="150">
        <f>IF(N3211="snížená",J3211,0)</f>
        <v>0</v>
      </c>
      <c r="BG3211" s="150">
        <f>IF(N3211="zákl. přenesená",J3211,0)</f>
        <v>0</v>
      </c>
      <c r="BH3211" s="150">
        <f>IF(N3211="sníž. přenesená",J3211,0)</f>
        <v>0</v>
      </c>
      <c r="BI3211" s="150">
        <f>IF(N3211="nulová",J3211,0)</f>
        <v>0</v>
      </c>
      <c r="BJ3211" s="17" t="s">
        <v>84</v>
      </c>
      <c r="BK3211" s="150">
        <f>ROUND(I3211*H3211,2)</f>
        <v>0</v>
      </c>
      <c r="BL3211" s="17" t="s">
        <v>530</v>
      </c>
      <c r="BM3211" s="149" t="s">
        <v>4591</v>
      </c>
    </row>
    <row r="3212" spans="2:65" s="1" customFormat="1" ht="28.8">
      <c r="B3212" s="32"/>
      <c r="D3212" s="151" t="s">
        <v>359</v>
      </c>
      <c r="F3212" s="152" t="s">
        <v>4592</v>
      </c>
      <c r="I3212" s="153"/>
      <c r="L3212" s="32"/>
      <c r="M3212" s="154"/>
      <c r="T3212" s="56"/>
      <c r="AT3212" s="17" t="s">
        <v>359</v>
      </c>
      <c r="AU3212" s="17" t="s">
        <v>86</v>
      </c>
    </row>
    <row r="3213" spans="2:65" s="14" customFormat="1" ht="10.199999999999999">
      <c r="B3213" s="169"/>
      <c r="D3213" s="151" t="s">
        <v>361</v>
      </c>
      <c r="E3213" s="170" t="s">
        <v>1</v>
      </c>
      <c r="F3213" s="171" t="s">
        <v>4593</v>
      </c>
      <c r="H3213" s="170" t="s">
        <v>1</v>
      </c>
      <c r="I3213" s="172"/>
      <c r="L3213" s="169"/>
      <c r="M3213" s="173"/>
      <c r="T3213" s="174"/>
      <c r="AT3213" s="170" t="s">
        <v>361</v>
      </c>
      <c r="AU3213" s="170" t="s">
        <v>86</v>
      </c>
      <c r="AV3213" s="14" t="s">
        <v>84</v>
      </c>
      <c r="AW3213" s="14" t="s">
        <v>32</v>
      </c>
      <c r="AX3213" s="14" t="s">
        <v>76</v>
      </c>
      <c r="AY3213" s="170" t="s">
        <v>350</v>
      </c>
    </row>
    <row r="3214" spans="2:65" s="14" customFormat="1" ht="10.199999999999999">
      <c r="B3214" s="169"/>
      <c r="D3214" s="151" t="s">
        <v>361</v>
      </c>
      <c r="E3214" s="170" t="s">
        <v>1</v>
      </c>
      <c r="F3214" s="171" t="s">
        <v>1536</v>
      </c>
      <c r="H3214" s="170" t="s">
        <v>1</v>
      </c>
      <c r="I3214" s="172"/>
      <c r="L3214" s="169"/>
      <c r="M3214" s="173"/>
      <c r="T3214" s="174"/>
      <c r="AT3214" s="170" t="s">
        <v>361</v>
      </c>
      <c r="AU3214" s="170" t="s">
        <v>86</v>
      </c>
      <c r="AV3214" s="14" t="s">
        <v>84</v>
      </c>
      <c r="AW3214" s="14" t="s">
        <v>32</v>
      </c>
      <c r="AX3214" s="14" t="s">
        <v>76</v>
      </c>
      <c r="AY3214" s="170" t="s">
        <v>350</v>
      </c>
    </row>
    <row r="3215" spans="2:65" s="12" customFormat="1" ht="10.199999999999999">
      <c r="B3215" s="155"/>
      <c r="D3215" s="151" t="s">
        <v>361</v>
      </c>
      <c r="E3215" s="156" t="s">
        <v>1</v>
      </c>
      <c r="F3215" s="157" t="s">
        <v>4594</v>
      </c>
      <c r="H3215" s="158">
        <v>32.4</v>
      </c>
      <c r="I3215" s="159"/>
      <c r="L3215" s="155"/>
      <c r="M3215" s="160"/>
      <c r="T3215" s="161"/>
      <c r="AT3215" s="156" t="s">
        <v>361</v>
      </c>
      <c r="AU3215" s="156" t="s">
        <v>86</v>
      </c>
      <c r="AV3215" s="12" t="s">
        <v>86</v>
      </c>
      <c r="AW3215" s="12" t="s">
        <v>32</v>
      </c>
      <c r="AX3215" s="12" t="s">
        <v>76</v>
      </c>
      <c r="AY3215" s="156" t="s">
        <v>350</v>
      </c>
    </row>
    <row r="3216" spans="2:65" s="12" customFormat="1" ht="20.399999999999999">
      <c r="B3216" s="155"/>
      <c r="D3216" s="151" t="s">
        <v>361</v>
      </c>
      <c r="E3216" s="156" t="s">
        <v>1</v>
      </c>
      <c r="F3216" s="157" t="s">
        <v>4595</v>
      </c>
      <c r="H3216" s="158">
        <v>85.14</v>
      </c>
      <c r="I3216" s="159"/>
      <c r="L3216" s="155"/>
      <c r="M3216" s="160"/>
      <c r="T3216" s="161"/>
      <c r="AT3216" s="156" t="s">
        <v>361</v>
      </c>
      <c r="AU3216" s="156" t="s">
        <v>86</v>
      </c>
      <c r="AV3216" s="12" t="s">
        <v>86</v>
      </c>
      <c r="AW3216" s="12" t="s">
        <v>32</v>
      </c>
      <c r="AX3216" s="12" t="s">
        <v>76</v>
      </c>
      <c r="AY3216" s="156" t="s">
        <v>350</v>
      </c>
    </row>
    <row r="3217" spans="2:51" s="12" customFormat="1" ht="30.6">
      <c r="B3217" s="155"/>
      <c r="D3217" s="151" t="s">
        <v>361</v>
      </c>
      <c r="E3217" s="156" t="s">
        <v>1</v>
      </c>
      <c r="F3217" s="157" t="s">
        <v>4596</v>
      </c>
      <c r="H3217" s="158">
        <v>1414.5119999999999</v>
      </c>
      <c r="I3217" s="159"/>
      <c r="L3217" s="155"/>
      <c r="M3217" s="160"/>
      <c r="T3217" s="161"/>
      <c r="AT3217" s="156" t="s">
        <v>361</v>
      </c>
      <c r="AU3217" s="156" t="s">
        <v>86</v>
      </c>
      <c r="AV3217" s="12" t="s">
        <v>86</v>
      </c>
      <c r="AW3217" s="12" t="s">
        <v>32</v>
      </c>
      <c r="AX3217" s="12" t="s">
        <v>76</v>
      </c>
      <c r="AY3217" s="156" t="s">
        <v>350</v>
      </c>
    </row>
    <row r="3218" spans="2:51" s="14" customFormat="1" ht="10.199999999999999">
      <c r="B3218" s="169"/>
      <c r="D3218" s="151" t="s">
        <v>361</v>
      </c>
      <c r="E3218" s="170" t="s">
        <v>1</v>
      </c>
      <c r="F3218" s="171" t="s">
        <v>1524</v>
      </c>
      <c r="H3218" s="170" t="s">
        <v>1</v>
      </c>
      <c r="I3218" s="172"/>
      <c r="L3218" s="169"/>
      <c r="M3218" s="173"/>
      <c r="T3218" s="174"/>
      <c r="AT3218" s="170" t="s">
        <v>361</v>
      </c>
      <c r="AU3218" s="170" t="s">
        <v>86</v>
      </c>
      <c r="AV3218" s="14" t="s">
        <v>84</v>
      </c>
      <c r="AW3218" s="14" t="s">
        <v>32</v>
      </c>
      <c r="AX3218" s="14" t="s">
        <v>76</v>
      </c>
      <c r="AY3218" s="170" t="s">
        <v>350</v>
      </c>
    </row>
    <row r="3219" spans="2:51" s="12" customFormat="1" ht="20.399999999999999">
      <c r="B3219" s="155"/>
      <c r="D3219" s="151" t="s">
        <v>361</v>
      </c>
      <c r="E3219" s="156" t="s">
        <v>1</v>
      </c>
      <c r="F3219" s="157" t="s">
        <v>4597</v>
      </c>
      <c r="H3219" s="158">
        <v>383.40800000000002</v>
      </c>
      <c r="I3219" s="159"/>
      <c r="L3219" s="155"/>
      <c r="M3219" s="160"/>
      <c r="T3219" s="161"/>
      <c r="AT3219" s="156" t="s">
        <v>361</v>
      </c>
      <c r="AU3219" s="156" t="s">
        <v>86</v>
      </c>
      <c r="AV3219" s="12" t="s">
        <v>86</v>
      </c>
      <c r="AW3219" s="12" t="s">
        <v>32</v>
      </c>
      <c r="AX3219" s="12" t="s">
        <v>76</v>
      </c>
      <c r="AY3219" s="156" t="s">
        <v>350</v>
      </c>
    </row>
    <row r="3220" spans="2:51" s="12" customFormat="1" ht="20.399999999999999">
      <c r="B3220" s="155"/>
      <c r="D3220" s="151" t="s">
        <v>361</v>
      </c>
      <c r="E3220" s="156" t="s">
        <v>1</v>
      </c>
      <c r="F3220" s="157" t="s">
        <v>4598</v>
      </c>
      <c r="H3220" s="158">
        <v>20.6</v>
      </c>
      <c r="I3220" s="159"/>
      <c r="L3220" s="155"/>
      <c r="M3220" s="160"/>
      <c r="T3220" s="161"/>
      <c r="AT3220" s="156" t="s">
        <v>361</v>
      </c>
      <c r="AU3220" s="156" t="s">
        <v>86</v>
      </c>
      <c r="AV3220" s="12" t="s">
        <v>86</v>
      </c>
      <c r="AW3220" s="12" t="s">
        <v>32</v>
      </c>
      <c r="AX3220" s="12" t="s">
        <v>76</v>
      </c>
      <c r="AY3220" s="156" t="s">
        <v>350</v>
      </c>
    </row>
    <row r="3221" spans="2:51" s="14" customFormat="1" ht="10.199999999999999">
      <c r="B3221" s="169"/>
      <c r="D3221" s="151" t="s">
        <v>361</v>
      </c>
      <c r="E3221" s="170" t="s">
        <v>1</v>
      </c>
      <c r="F3221" s="171" t="s">
        <v>4599</v>
      </c>
      <c r="H3221" s="170" t="s">
        <v>1</v>
      </c>
      <c r="I3221" s="172"/>
      <c r="L3221" s="169"/>
      <c r="M3221" s="173"/>
      <c r="T3221" s="174"/>
      <c r="AT3221" s="170" t="s">
        <v>361</v>
      </c>
      <c r="AU3221" s="170" t="s">
        <v>86</v>
      </c>
      <c r="AV3221" s="14" t="s">
        <v>84</v>
      </c>
      <c r="AW3221" s="14" t="s">
        <v>32</v>
      </c>
      <c r="AX3221" s="14" t="s">
        <v>76</v>
      </c>
      <c r="AY3221" s="170" t="s">
        <v>350</v>
      </c>
    </row>
    <row r="3222" spans="2:51" s="14" customFormat="1" ht="10.199999999999999">
      <c r="B3222" s="169"/>
      <c r="D3222" s="151" t="s">
        <v>361</v>
      </c>
      <c r="E3222" s="170" t="s">
        <v>1</v>
      </c>
      <c r="F3222" s="171" t="s">
        <v>1536</v>
      </c>
      <c r="H3222" s="170" t="s">
        <v>1</v>
      </c>
      <c r="I3222" s="172"/>
      <c r="L3222" s="169"/>
      <c r="M3222" s="173"/>
      <c r="T3222" s="174"/>
      <c r="AT3222" s="170" t="s">
        <v>361</v>
      </c>
      <c r="AU3222" s="170" t="s">
        <v>86</v>
      </c>
      <c r="AV3222" s="14" t="s">
        <v>84</v>
      </c>
      <c r="AW3222" s="14" t="s">
        <v>32</v>
      </c>
      <c r="AX3222" s="14" t="s">
        <v>76</v>
      </c>
      <c r="AY3222" s="170" t="s">
        <v>350</v>
      </c>
    </row>
    <row r="3223" spans="2:51" s="12" customFormat="1" ht="10.199999999999999">
      <c r="B3223" s="155"/>
      <c r="D3223" s="151" t="s">
        <v>361</v>
      </c>
      <c r="E3223" s="156" t="s">
        <v>1</v>
      </c>
      <c r="F3223" s="157" t="s">
        <v>4600</v>
      </c>
      <c r="H3223" s="158">
        <v>18.48</v>
      </c>
      <c r="I3223" s="159"/>
      <c r="L3223" s="155"/>
      <c r="M3223" s="160"/>
      <c r="T3223" s="161"/>
      <c r="AT3223" s="156" t="s">
        <v>361</v>
      </c>
      <c r="AU3223" s="156" t="s">
        <v>86</v>
      </c>
      <c r="AV3223" s="12" t="s">
        <v>86</v>
      </c>
      <c r="AW3223" s="12" t="s">
        <v>32</v>
      </c>
      <c r="AX3223" s="12" t="s">
        <v>76</v>
      </c>
      <c r="AY3223" s="156" t="s">
        <v>350</v>
      </c>
    </row>
    <row r="3224" spans="2:51" s="12" customFormat="1" ht="10.199999999999999">
      <c r="B3224" s="155"/>
      <c r="D3224" s="151" t="s">
        <v>361</v>
      </c>
      <c r="E3224" s="156" t="s">
        <v>1</v>
      </c>
      <c r="F3224" s="157" t="s">
        <v>4601</v>
      </c>
      <c r="H3224" s="158">
        <v>26.88</v>
      </c>
      <c r="I3224" s="159"/>
      <c r="L3224" s="155"/>
      <c r="M3224" s="160"/>
      <c r="T3224" s="161"/>
      <c r="AT3224" s="156" t="s">
        <v>361</v>
      </c>
      <c r="AU3224" s="156" t="s">
        <v>86</v>
      </c>
      <c r="AV3224" s="12" t="s">
        <v>86</v>
      </c>
      <c r="AW3224" s="12" t="s">
        <v>32</v>
      </c>
      <c r="AX3224" s="12" t="s">
        <v>76</v>
      </c>
      <c r="AY3224" s="156" t="s">
        <v>350</v>
      </c>
    </row>
    <row r="3225" spans="2:51" s="12" customFormat="1" ht="10.199999999999999">
      <c r="B3225" s="155"/>
      <c r="D3225" s="151" t="s">
        <v>361</v>
      </c>
      <c r="E3225" s="156" t="s">
        <v>1</v>
      </c>
      <c r="F3225" s="157" t="s">
        <v>4602</v>
      </c>
      <c r="H3225" s="158">
        <v>24.751999999999999</v>
      </c>
      <c r="I3225" s="159"/>
      <c r="L3225" s="155"/>
      <c r="M3225" s="160"/>
      <c r="T3225" s="161"/>
      <c r="AT3225" s="156" t="s">
        <v>361</v>
      </c>
      <c r="AU3225" s="156" t="s">
        <v>86</v>
      </c>
      <c r="AV3225" s="12" t="s">
        <v>86</v>
      </c>
      <c r="AW3225" s="12" t="s">
        <v>32</v>
      </c>
      <c r="AX3225" s="12" t="s">
        <v>76</v>
      </c>
      <c r="AY3225" s="156" t="s">
        <v>350</v>
      </c>
    </row>
    <row r="3226" spans="2:51" s="12" customFormat="1" ht="10.199999999999999">
      <c r="B3226" s="155"/>
      <c r="D3226" s="151" t="s">
        <v>361</v>
      </c>
      <c r="E3226" s="156" t="s">
        <v>1</v>
      </c>
      <c r="F3226" s="157" t="s">
        <v>4603</v>
      </c>
      <c r="H3226" s="158">
        <v>4.76</v>
      </c>
      <c r="I3226" s="159"/>
      <c r="L3226" s="155"/>
      <c r="M3226" s="160"/>
      <c r="T3226" s="161"/>
      <c r="AT3226" s="156" t="s">
        <v>361</v>
      </c>
      <c r="AU3226" s="156" t="s">
        <v>86</v>
      </c>
      <c r="AV3226" s="12" t="s">
        <v>86</v>
      </c>
      <c r="AW3226" s="12" t="s">
        <v>32</v>
      </c>
      <c r="AX3226" s="12" t="s">
        <v>76</v>
      </c>
      <c r="AY3226" s="156" t="s">
        <v>350</v>
      </c>
    </row>
    <row r="3227" spans="2:51" s="12" customFormat="1" ht="10.199999999999999">
      <c r="B3227" s="155"/>
      <c r="D3227" s="151" t="s">
        <v>361</v>
      </c>
      <c r="E3227" s="156" t="s">
        <v>1</v>
      </c>
      <c r="F3227" s="157" t="s">
        <v>4604</v>
      </c>
      <c r="H3227" s="158">
        <v>18.815999999999999</v>
      </c>
      <c r="I3227" s="159"/>
      <c r="L3227" s="155"/>
      <c r="M3227" s="160"/>
      <c r="T3227" s="161"/>
      <c r="AT3227" s="156" t="s">
        <v>361</v>
      </c>
      <c r="AU3227" s="156" t="s">
        <v>86</v>
      </c>
      <c r="AV3227" s="12" t="s">
        <v>86</v>
      </c>
      <c r="AW3227" s="12" t="s">
        <v>32</v>
      </c>
      <c r="AX3227" s="12" t="s">
        <v>76</v>
      </c>
      <c r="AY3227" s="156" t="s">
        <v>350</v>
      </c>
    </row>
    <row r="3228" spans="2:51" s="12" customFormat="1" ht="10.199999999999999">
      <c r="B3228" s="155"/>
      <c r="D3228" s="151" t="s">
        <v>361</v>
      </c>
      <c r="E3228" s="156" t="s">
        <v>1</v>
      </c>
      <c r="F3228" s="157" t="s">
        <v>4605</v>
      </c>
      <c r="H3228" s="158">
        <v>94.64</v>
      </c>
      <c r="I3228" s="159"/>
      <c r="L3228" s="155"/>
      <c r="M3228" s="160"/>
      <c r="T3228" s="161"/>
      <c r="AT3228" s="156" t="s">
        <v>361</v>
      </c>
      <c r="AU3228" s="156" t="s">
        <v>86</v>
      </c>
      <c r="AV3228" s="12" t="s">
        <v>86</v>
      </c>
      <c r="AW3228" s="12" t="s">
        <v>32</v>
      </c>
      <c r="AX3228" s="12" t="s">
        <v>76</v>
      </c>
      <c r="AY3228" s="156" t="s">
        <v>350</v>
      </c>
    </row>
    <row r="3229" spans="2:51" s="12" customFormat="1" ht="20.399999999999999">
      <c r="B3229" s="155"/>
      <c r="D3229" s="151" t="s">
        <v>361</v>
      </c>
      <c r="E3229" s="156" t="s">
        <v>1</v>
      </c>
      <c r="F3229" s="157" t="s">
        <v>4606</v>
      </c>
      <c r="H3229" s="158">
        <v>57.8</v>
      </c>
      <c r="I3229" s="159"/>
      <c r="L3229" s="155"/>
      <c r="M3229" s="160"/>
      <c r="T3229" s="161"/>
      <c r="AT3229" s="156" t="s">
        <v>361</v>
      </c>
      <c r="AU3229" s="156" t="s">
        <v>86</v>
      </c>
      <c r="AV3229" s="12" t="s">
        <v>86</v>
      </c>
      <c r="AW3229" s="12" t="s">
        <v>32</v>
      </c>
      <c r="AX3229" s="12" t="s">
        <v>76</v>
      </c>
      <c r="AY3229" s="156" t="s">
        <v>350</v>
      </c>
    </row>
    <row r="3230" spans="2:51" s="12" customFormat="1" ht="10.199999999999999">
      <c r="B3230" s="155"/>
      <c r="D3230" s="151" t="s">
        <v>361</v>
      </c>
      <c r="E3230" s="156" t="s">
        <v>1</v>
      </c>
      <c r="F3230" s="157" t="s">
        <v>4607</v>
      </c>
      <c r="H3230" s="158">
        <v>55.295999999999999</v>
      </c>
      <c r="I3230" s="159"/>
      <c r="L3230" s="155"/>
      <c r="M3230" s="160"/>
      <c r="T3230" s="161"/>
      <c r="AT3230" s="156" t="s">
        <v>361</v>
      </c>
      <c r="AU3230" s="156" t="s">
        <v>86</v>
      </c>
      <c r="AV3230" s="12" t="s">
        <v>86</v>
      </c>
      <c r="AW3230" s="12" t="s">
        <v>32</v>
      </c>
      <c r="AX3230" s="12" t="s">
        <v>76</v>
      </c>
      <c r="AY3230" s="156" t="s">
        <v>350</v>
      </c>
    </row>
    <row r="3231" spans="2:51" s="12" customFormat="1" ht="10.199999999999999">
      <c r="B3231" s="155"/>
      <c r="D3231" s="151" t="s">
        <v>361</v>
      </c>
      <c r="E3231" s="156" t="s">
        <v>1</v>
      </c>
      <c r="F3231" s="157" t="s">
        <v>4608</v>
      </c>
      <c r="H3231" s="158">
        <v>27.648</v>
      </c>
      <c r="I3231" s="159"/>
      <c r="L3231" s="155"/>
      <c r="M3231" s="160"/>
      <c r="T3231" s="161"/>
      <c r="AT3231" s="156" t="s">
        <v>361</v>
      </c>
      <c r="AU3231" s="156" t="s">
        <v>86</v>
      </c>
      <c r="AV3231" s="12" t="s">
        <v>86</v>
      </c>
      <c r="AW3231" s="12" t="s">
        <v>32</v>
      </c>
      <c r="AX3231" s="12" t="s">
        <v>76</v>
      </c>
      <c r="AY3231" s="156" t="s">
        <v>350</v>
      </c>
    </row>
    <row r="3232" spans="2:51" s="12" customFormat="1" ht="20.399999999999999">
      <c r="B3232" s="155"/>
      <c r="D3232" s="151" t="s">
        <v>361</v>
      </c>
      <c r="E3232" s="156" t="s">
        <v>1</v>
      </c>
      <c r="F3232" s="157" t="s">
        <v>4609</v>
      </c>
      <c r="H3232" s="158">
        <v>6.36</v>
      </c>
      <c r="I3232" s="159"/>
      <c r="L3232" s="155"/>
      <c r="M3232" s="160"/>
      <c r="T3232" s="161"/>
      <c r="AT3232" s="156" t="s">
        <v>361</v>
      </c>
      <c r="AU3232" s="156" t="s">
        <v>86</v>
      </c>
      <c r="AV3232" s="12" t="s">
        <v>86</v>
      </c>
      <c r="AW3232" s="12" t="s">
        <v>32</v>
      </c>
      <c r="AX3232" s="12" t="s">
        <v>76</v>
      </c>
      <c r="AY3232" s="156" t="s">
        <v>350</v>
      </c>
    </row>
    <row r="3233" spans="2:51" s="12" customFormat="1" ht="20.399999999999999">
      <c r="B3233" s="155"/>
      <c r="D3233" s="151" t="s">
        <v>361</v>
      </c>
      <c r="E3233" s="156" t="s">
        <v>1</v>
      </c>
      <c r="F3233" s="157" t="s">
        <v>4610</v>
      </c>
      <c r="H3233" s="158">
        <v>846.91200000000003</v>
      </c>
      <c r="I3233" s="159"/>
      <c r="L3233" s="155"/>
      <c r="M3233" s="160"/>
      <c r="T3233" s="161"/>
      <c r="AT3233" s="156" t="s">
        <v>361</v>
      </c>
      <c r="AU3233" s="156" t="s">
        <v>86</v>
      </c>
      <c r="AV3233" s="12" t="s">
        <v>86</v>
      </c>
      <c r="AW3233" s="12" t="s">
        <v>32</v>
      </c>
      <c r="AX3233" s="12" t="s">
        <v>76</v>
      </c>
      <c r="AY3233" s="156" t="s">
        <v>350</v>
      </c>
    </row>
    <row r="3234" spans="2:51" s="12" customFormat="1" ht="20.399999999999999">
      <c r="B3234" s="155"/>
      <c r="D3234" s="151" t="s">
        <v>361</v>
      </c>
      <c r="E3234" s="156" t="s">
        <v>1</v>
      </c>
      <c r="F3234" s="157" t="s">
        <v>4611</v>
      </c>
      <c r="H3234" s="158">
        <v>142.548</v>
      </c>
      <c r="I3234" s="159"/>
      <c r="L3234" s="155"/>
      <c r="M3234" s="160"/>
      <c r="T3234" s="161"/>
      <c r="AT3234" s="156" t="s">
        <v>361</v>
      </c>
      <c r="AU3234" s="156" t="s">
        <v>86</v>
      </c>
      <c r="AV3234" s="12" t="s">
        <v>86</v>
      </c>
      <c r="AW3234" s="12" t="s">
        <v>32</v>
      </c>
      <c r="AX3234" s="12" t="s">
        <v>76</v>
      </c>
      <c r="AY3234" s="156" t="s">
        <v>350</v>
      </c>
    </row>
    <row r="3235" spans="2:51" s="12" customFormat="1" ht="10.199999999999999">
      <c r="B3235" s="155"/>
      <c r="D3235" s="151" t="s">
        <v>361</v>
      </c>
      <c r="E3235" s="156" t="s">
        <v>1</v>
      </c>
      <c r="F3235" s="157" t="s">
        <v>4612</v>
      </c>
      <c r="H3235" s="158">
        <v>109.44</v>
      </c>
      <c r="I3235" s="159"/>
      <c r="L3235" s="155"/>
      <c r="M3235" s="160"/>
      <c r="T3235" s="161"/>
      <c r="AT3235" s="156" t="s">
        <v>361</v>
      </c>
      <c r="AU3235" s="156" t="s">
        <v>86</v>
      </c>
      <c r="AV3235" s="12" t="s">
        <v>86</v>
      </c>
      <c r="AW3235" s="12" t="s">
        <v>32</v>
      </c>
      <c r="AX3235" s="12" t="s">
        <v>76</v>
      </c>
      <c r="AY3235" s="156" t="s">
        <v>350</v>
      </c>
    </row>
    <row r="3236" spans="2:51" s="12" customFormat="1" ht="20.399999999999999">
      <c r="B3236" s="155"/>
      <c r="D3236" s="151" t="s">
        <v>361</v>
      </c>
      <c r="E3236" s="156" t="s">
        <v>1</v>
      </c>
      <c r="F3236" s="157" t="s">
        <v>4613</v>
      </c>
      <c r="H3236" s="158">
        <v>61.055999999999997</v>
      </c>
      <c r="I3236" s="159"/>
      <c r="L3236" s="155"/>
      <c r="M3236" s="160"/>
      <c r="T3236" s="161"/>
      <c r="AT3236" s="156" t="s">
        <v>361</v>
      </c>
      <c r="AU3236" s="156" t="s">
        <v>86</v>
      </c>
      <c r="AV3236" s="12" t="s">
        <v>86</v>
      </c>
      <c r="AW3236" s="12" t="s">
        <v>32</v>
      </c>
      <c r="AX3236" s="12" t="s">
        <v>76</v>
      </c>
      <c r="AY3236" s="156" t="s">
        <v>350</v>
      </c>
    </row>
    <row r="3237" spans="2:51" s="12" customFormat="1" ht="20.399999999999999">
      <c r="B3237" s="155"/>
      <c r="D3237" s="151" t="s">
        <v>361</v>
      </c>
      <c r="E3237" s="156" t="s">
        <v>1</v>
      </c>
      <c r="F3237" s="157" t="s">
        <v>4614</v>
      </c>
      <c r="H3237" s="158">
        <v>95.256</v>
      </c>
      <c r="I3237" s="159"/>
      <c r="L3237" s="155"/>
      <c r="M3237" s="160"/>
      <c r="T3237" s="161"/>
      <c r="AT3237" s="156" t="s">
        <v>361</v>
      </c>
      <c r="AU3237" s="156" t="s">
        <v>86</v>
      </c>
      <c r="AV3237" s="12" t="s">
        <v>86</v>
      </c>
      <c r="AW3237" s="12" t="s">
        <v>32</v>
      </c>
      <c r="AX3237" s="12" t="s">
        <v>76</v>
      </c>
      <c r="AY3237" s="156" t="s">
        <v>350</v>
      </c>
    </row>
    <row r="3238" spans="2:51" s="12" customFormat="1" ht="10.199999999999999">
      <c r="B3238" s="155"/>
      <c r="D3238" s="151" t="s">
        <v>361</v>
      </c>
      <c r="E3238" s="156" t="s">
        <v>1</v>
      </c>
      <c r="F3238" s="157" t="s">
        <v>4615</v>
      </c>
      <c r="H3238" s="158">
        <v>5.1120000000000001</v>
      </c>
      <c r="I3238" s="159"/>
      <c r="L3238" s="155"/>
      <c r="M3238" s="160"/>
      <c r="T3238" s="161"/>
      <c r="AT3238" s="156" t="s">
        <v>361</v>
      </c>
      <c r="AU3238" s="156" t="s">
        <v>86</v>
      </c>
      <c r="AV3238" s="12" t="s">
        <v>86</v>
      </c>
      <c r="AW3238" s="12" t="s">
        <v>32</v>
      </c>
      <c r="AX3238" s="12" t="s">
        <v>76</v>
      </c>
      <c r="AY3238" s="156" t="s">
        <v>350</v>
      </c>
    </row>
    <row r="3239" spans="2:51" s="12" customFormat="1" ht="20.399999999999999">
      <c r="B3239" s="155"/>
      <c r="D3239" s="151" t="s">
        <v>361</v>
      </c>
      <c r="E3239" s="156" t="s">
        <v>1</v>
      </c>
      <c r="F3239" s="157" t="s">
        <v>4616</v>
      </c>
      <c r="H3239" s="158">
        <v>228.38399999999999</v>
      </c>
      <c r="I3239" s="159"/>
      <c r="L3239" s="155"/>
      <c r="M3239" s="160"/>
      <c r="T3239" s="161"/>
      <c r="AT3239" s="156" t="s">
        <v>361</v>
      </c>
      <c r="AU3239" s="156" t="s">
        <v>86</v>
      </c>
      <c r="AV3239" s="12" t="s">
        <v>86</v>
      </c>
      <c r="AW3239" s="12" t="s">
        <v>32</v>
      </c>
      <c r="AX3239" s="12" t="s">
        <v>76</v>
      </c>
      <c r="AY3239" s="156" t="s">
        <v>350</v>
      </c>
    </row>
    <row r="3240" spans="2:51" s="12" customFormat="1" ht="20.399999999999999">
      <c r="B3240" s="155"/>
      <c r="D3240" s="151" t="s">
        <v>361</v>
      </c>
      <c r="E3240" s="156" t="s">
        <v>1</v>
      </c>
      <c r="F3240" s="157" t="s">
        <v>4617</v>
      </c>
      <c r="H3240" s="158">
        <v>136.80000000000001</v>
      </c>
      <c r="I3240" s="159"/>
      <c r="L3240" s="155"/>
      <c r="M3240" s="160"/>
      <c r="T3240" s="161"/>
      <c r="AT3240" s="156" t="s">
        <v>361</v>
      </c>
      <c r="AU3240" s="156" t="s">
        <v>86</v>
      </c>
      <c r="AV3240" s="12" t="s">
        <v>86</v>
      </c>
      <c r="AW3240" s="12" t="s">
        <v>32</v>
      </c>
      <c r="AX3240" s="12" t="s">
        <v>76</v>
      </c>
      <c r="AY3240" s="156" t="s">
        <v>350</v>
      </c>
    </row>
    <row r="3241" spans="2:51" s="12" customFormat="1" ht="10.199999999999999">
      <c r="B3241" s="155"/>
      <c r="D3241" s="151" t="s">
        <v>361</v>
      </c>
      <c r="E3241" s="156" t="s">
        <v>1</v>
      </c>
      <c r="F3241" s="157" t="s">
        <v>4618</v>
      </c>
      <c r="H3241" s="158">
        <v>54</v>
      </c>
      <c r="I3241" s="159"/>
      <c r="L3241" s="155"/>
      <c r="M3241" s="160"/>
      <c r="T3241" s="161"/>
      <c r="AT3241" s="156" t="s">
        <v>361</v>
      </c>
      <c r="AU3241" s="156" t="s">
        <v>86</v>
      </c>
      <c r="AV3241" s="12" t="s">
        <v>86</v>
      </c>
      <c r="AW3241" s="12" t="s">
        <v>32</v>
      </c>
      <c r="AX3241" s="12" t="s">
        <v>76</v>
      </c>
      <c r="AY3241" s="156" t="s">
        <v>350</v>
      </c>
    </row>
    <row r="3242" spans="2:51" s="12" customFormat="1" ht="10.199999999999999">
      <c r="B3242" s="155"/>
      <c r="D3242" s="151" t="s">
        <v>361</v>
      </c>
      <c r="E3242" s="156" t="s">
        <v>1</v>
      </c>
      <c r="F3242" s="157" t="s">
        <v>4619</v>
      </c>
      <c r="H3242" s="158">
        <v>48.24</v>
      </c>
      <c r="I3242" s="159"/>
      <c r="L3242" s="155"/>
      <c r="M3242" s="160"/>
      <c r="T3242" s="161"/>
      <c r="AT3242" s="156" t="s">
        <v>361</v>
      </c>
      <c r="AU3242" s="156" t="s">
        <v>86</v>
      </c>
      <c r="AV3242" s="12" t="s">
        <v>86</v>
      </c>
      <c r="AW3242" s="12" t="s">
        <v>32</v>
      </c>
      <c r="AX3242" s="12" t="s">
        <v>76</v>
      </c>
      <c r="AY3242" s="156" t="s">
        <v>350</v>
      </c>
    </row>
    <row r="3243" spans="2:51" s="12" customFormat="1" ht="10.199999999999999">
      <c r="B3243" s="155"/>
      <c r="D3243" s="151" t="s">
        <v>361</v>
      </c>
      <c r="E3243" s="156" t="s">
        <v>1</v>
      </c>
      <c r="F3243" s="157" t="s">
        <v>4620</v>
      </c>
      <c r="H3243" s="158">
        <v>48.24</v>
      </c>
      <c r="I3243" s="159"/>
      <c r="L3243" s="155"/>
      <c r="M3243" s="160"/>
      <c r="T3243" s="161"/>
      <c r="AT3243" s="156" t="s">
        <v>361</v>
      </c>
      <c r="AU3243" s="156" t="s">
        <v>86</v>
      </c>
      <c r="AV3243" s="12" t="s">
        <v>86</v>
      </c>
      <c r="AW3243" s="12" t="s">
        <v>32</v>
      </c>
      <c r="AX3243" s="12" t="s">
        <v>76</v>
      </c>
      <c r="AY3243" s="156" t="s">
        <v>350</v>
      </c>
    </row>
    <row r="3244" spans="2:51" s="12" customFormat="1" ht="10.199999999999999">
      <c r="B3244" s="155"/>
      <c r="D3244" s="151" t="s">
        <v>361</v>
      </c>
      <c r="E3244" s="156" t="s">
        <v>1</v>
      </c>
      <c r="F3244" s="157" t="s">
        <v>4621</v>
      </c>
      <c r="H3244" s="158">
        <v>10.08</v>
      </c>
      <c r="I3244" s="159"/>
      <c r="L3244" s="155"/>
      <c r="M3244" s="160"/>
      <c r="T3244" s="161"/>
      <c r="AT3244" s="156" t="s">
        <v>361</v>
      </c>
      <c r="AU3244" s="156" t="s">
        <v>86</v>
      </c>
      <c r="AV3244" s="12" t="s">
        <v>86</v>
      </c>
      <c r="AW3244" s="12" t="s">
        <v>32</v>
      </c>
      <c r="AX3244" s="12" t="s">
        <v>76</v>
      </c>
      <c r="AY3244" s="156" t="s">
        <v>350</v>
      </c>
    </row>
    <row r="3245" spans="2:51" s="12" customFormat="1" ht="20.399999999999999">
      <c r="B3245" s="155"/>
      <c r="D3245" s="151" t="s">
        <v>361</v>
      </c>
      <c r="E3245" s="156" t="s">
        <v>1</v>
      </c>
      <c r="F3245" s="157" t="s">
        <v>4622</v>
      </c>
      <c r="H3245" s="158">
        <v>12.512</v>
      </c>
      <c r="I3245" s="159"/>
      <c r="L3245" s="155"/>
      <c r="M3245" s="160"/>
      <c r="T3245" s="161"/>
      <c r="AT3245" s="156" t="s">
        <v>361</v>
      </c>
      <c r="AU3245" s="156" t="s">
        <v>86</v>
      </c>
      <c r="AV3245" s="12" t="s">
        <v>86</v>
      </c>
      <c r="AW3245" s="12" t="s">
        <v>32</v>
      </c>
      <c r="AX3245" s="12" t="s">
        <v>76</v>
      </c>
      <c r="AY3245" s="156" t="s">
        <v>350</v>
      </c>
    </row>
    <row r="3246" spans="2:51" s="12" customFormat="1" ht="10.199999999999999">
      <c r="B3246" s="155"/>
      <c r="D3246" s="151" t="s">
        <v>361</v>
      </c>
      <c r="E3246" s="156" t="s">
        <v>1</v>
      </c>
      <c r="F3246" s="157" t="s">
        <v>4623</v>
      </c>
      <c r="H3246" s="158">
        <v>102.08</v>
      </c>
      <c r="I3246" s="159"/>
      <c r="L3246" s="155"/>
      <c r="M3246" s="160"/>
      <c r="T3246" s="161"/>
      <c r="AT3246" s="156" t="s">
        <v>361</v>
      </c>
      <c r="AU3246" s="156" t="s">
        <v>86</v>
      </c>
      <c r="AV3246" s="12" t="s">
        <v>86</v>
      </c>
      <c r="AW3246" s="12" t="s">
        <v>32</v>
      </c>
      <c r="AX3246" s="12" t="s">
        <v>76</v>
      </c>
      <c r="AY3246" s="156" t="s">
        <v>350</v>
      </c>
    </row>
    <row r="3247" spans="2:51" s="12" customFormat="1" ht="10.199999999999999">
      <c r="B3247" s="155"/>
      <c r="D3247" s="151" t="s">
        <v>361</v>
      </c>
      <c r="E3247" s="156" t="s">
        <v>1</v>
      </c>
      <c r="F3247" s="157" t="s">
        <v>4624</v>
      </c>
      <c r="H3247" s="158">
        <v>87.12</v>
      </c>
      <c r="I3247" s="159"/>
      <c r="L3247" s="155"/>
      <c r="M3247" s="160"/>
      <c r="T3247" s="161"/>
      <c r="AT3247" s="156" t="s">
        <v>361</v>
      </c>
      <c r="AU3247" s="156" t="s">
        <v>86</v>
      </c>
      <c r="AV3247" s="12" t="s">
        <v>86</v>
      </c>
      <c r="AW3247" s="12" t="s">
        <v>32</v>
      </c>
      <c r="AX3247" s="12" t="s">
        <v>76</v>
      </c>
      <c r="AY3247" s="156" t="s">
        <v>350</v>
      </c>
    </row>
    <row r="3248" spans="2:51" s="12" customFormat="1" ht="10.199999999999999">
      <c r="B3248" s="155"/>
      <c r="D3248" s="151" t="s">
        <v>361</v>
      </c>
      <c r="E3248" s="156" t="s">
        <v>1</v>
      </c>
      <c r="F3248" s="157" t="s">
        <v>4625</v>
      </c>
      <c r="H3248" s="158">
        <v>115.3</v>
      </c>
      <c r="I3248" s="159"/>
      <c r="L3248" s="155"/>
      <c r="M3248" s="160"/>
      <c r="T3248" s="161"/>
      <c r="AT3248" s="156" t="s">
        <v>361</v>
      </c>
      <c r="AU3248" s="156" t="s">
        <v>86</v>
      </c>
      <c r="AV3248" s="12" t="s">
        <v>86</v>
      </c>
      <c r="AW3248" s="12" t="s">
        <v>32</v>
      </c>
      <c r="AX3248" s="12" t="s">
        <v>76</v>
      </c>
      <c r="AY3248" s="156" t="s">
        <v>350</v>
      </c>
    </row>
    <row r="3249" spans="2:51" s="14" customFormat="1" ht="10.199999999999999">
      <c r="B3249" s="169"/>
      <c r="D3249" s="151" t="s">
        <v>361</v>
      </c>
      <c r="E3249" s="170" t="s">
        <v>1</v>
      </c>
      <c r="F3249" s="171" t="s">
        <v>1524</v>
      </c>
      <c r="H3249" s="170" t="s">
        <v>1</v>
      </c>
      <c r="I3249" s="172"/>
      <c r="L3249" s="169"/>
      <c r="M3249" s="173"/>
      <c r="T3249" s="174"/>
      <c r="AT3249" s="170" t="s">
        <v>361</v>
      </c>
      <c r="AU3249" s="170" t="s">
        <v>86</v>
      </c>
      <c r="AV3249" s="14" t="s">
        <v>84</v>
      </c>
      <c r="AW3249" s="14" t="s">
        <v>32</v>
      </c>
      <c r="AX3249" s="14" t="s">
        <v>76</v>
      </c>
      <c r="AY3249" s="170" t="s">
        <v>350</v>
      </c>
    </row>
    <row r="3250" spans="2:51" s="12" customFormat="1" ht="10.199999999999999">
      <c r="B3250" s="155"/>
      <c r="D3250" s="151" t="s">
        <v>361</v>
      </c>
      <c r="E3250" s="156" t="s">
        <v>1</v>
      </c>
      <c r="F3250" s="157" t="s">
        <v>4626</v>
      </c>
      <c r="H3250" s="158">
        <v>32.64</v>
      </c>
      <c r="I3250" s="159"/>
      <c r="L3250" s="155"/>
      <c r="M3250" s="160"/>
      <c r="T3250" s="161"/>
      <c r="AT3250" s="156" t="s">
        <v>361</v>
      </c>
      <c r="AU3250" s="156" t="s">
        <v>86</v>
      </c>
      <c r="AV3250" s="12" t="s">
        <v>86</v>
      </c>
      <c r="AW3250" s="12" t="s">
        <v>32</v>
      </c>
      <c r="AX3250" s="12" t="s">
        <v>76</v>
      </c>
      <c r="AY3250" s="156" t="s">
        <v>350</v>
      </c>
    </row>
    <row r="3251" spans="2:51" s="12" customFormat="1" ht="10.199999999999999">
      <c r="B3251" s="155"/>
      <c r="D3251" s="151" t="s">
        <v>361</v>
      </c>
      <c r="E3251" s="156" t="s">
        <v>1</v>
      </c>
      <c r="F3251" s="157" t="s">
        <v>4627</v>
      </c>
      <c r="H3251" s="158">
        <v>7.1680000000000001</v>
      </c>
      <c r="I3251" s="159"/>
      <c r="L3251" s="155"/>
      <c r="M3251" s="160"/>
      <c r="T3251" s="161"/>
      <c r="AT3251" s="156" t="s">
        <v>361</v>
      </c>
      <c r="AU3251" s="156" t="s">
        <v>86</v>
      </c>
      <c r="AV3251" s="12" t="s">
        <v>86</v>
      </c>
      <c r="AW3251" s="12" t="s">
        <v>32</v>
      </c>
      <c r="AX3251" s="12" t="s">
        <v>76</v>
      </c>
      <c r="AY3251" s="156" t="s">
        <v>350</v>
      </c>
    </row>
    <row r="3252" spans="2:51" s="12" customFormat="1" ht="10.199999999999999">
      <c r="B3252" s="155"/>
      <c r="D3252" s="151" t="s">
        <v>361</v>
      </c>
      <c r="E3252" s="156" t="s">
        <v>1</v>
      </c>
      <c r="F3252" s="157" t="s">
        <v>4628</v>
      </c>
      <c r="H3252" s="158">
        <v>5.04</v>
      </c>
      <c r="I3252" s="159"/>
      <c r="L3252" s="155"/>
      <c r="M3252" s="160"/>
      <c r="T3252" s="161"/>
      <c r="AT3252" s="156" t="s">
        <v>361</v>
      </c>
      <c r="AU3252" s="156" t="s">
        <v>86</v>
      </c>
      <c r="AV3252" s="12" t="s">
        <v>86</v>
      </c>
      <c r="AW3252" s="12" t="s">
        <v>32</v>
      </c>
      <c r="AX3252" s="12" t="s">
        <v>76</v>
      </c>
      <c r="AY3252" s="156" t="s">
        <v>350</v>
      </c>
    </row>
    <row r="3253" spans="2:51" s="12" customFormat="1" ht="10.199999999999999">
      <c r="B3253" s="155"/>
      <c r="D3253" s="151" t="s">
        <v>361</v>
      </c>
      <c r="E3253" s="156" t="s">
        <v>1</v>
      </c>
      <c r="F3253" s="157" t="s">
        <v>4629</v>
      </c>
      <c r="H3253" s="158">
        <v>2.6880000000000002</v>
      </c>
      <c r="I3253" s="159"/>
      <c r="L3253" s="155"/>
      <c r="M3253" s="160"/>
      <c r="T3253" s="161"/>
      <c r="AT3253" s="156" t="s">
        <v>361</v>
      </c>
      <c r="AU3253" s="156" t="s">
        <v>86</v>
      </c>
      <c r="AV3253" s="12" t="s">
        <v>86</v>
      </c>
      <c r="AW3253" s="12" t="s">
        <v>32</v>
      </c>
      <c r="AX3253" s="12" t="s">
        <v>76</v>
      </c>
      <c r="AY3253" s="156" t="s">
        <v>350</v>
      </c>
    </row>
    <row r="3254" spans="2:51" s="12" customFormat="1" ht="10.199999999999999">
      <c r="B3254" s="155"/>
      <c r="D3254" s="151" t="s">
        <v>361</v>
      </c>
      <c r="E3254" s="156" t="s">
        <v>1</v>
      </c>
      <c r="F3254" s="157" t="s">
        <v>4630</v>
      </c>
      <c r="H3254" s="158">
        <v>3.1360000000000001</v>
      </c>
      <c r="I3254" s="159"/>
      <c r="L3254" s="155"/>
      <c r="M3254" s="160"/>
      <c r="T3254" s="161"/>
      <c r="AT3254" s="156" t="s">
        <v>361</v>
      </c>
      <c r="AU3254" s="156" t="s">
        <v>86</v>
      </c>
      <c r="AV3254" s="12" t="s">
        <v>86</v>
      </c>
      <c r="AW3254" s="12" t="s">
        <v>32</v>
      </c>
      <c r="AX3254" s="12" t="s">
        <v>76</v>
      </c>
      <c r="AY3254" s="156" t="s">
        <v>350</v>
      </c>
    </row>
    <row r="3255" spans="2:51" s="12" customFormat="1" ht="10.199999999999999">
      <c r="B3255" s="155"/>
      <c r="D3255" s="151" t="s">
        <v>361</v>
      </c>
      <c r="E3255" s="156" t="s">
        <v>1</v>
      </c>
      <c r="F3255" s="157" t="s">
        <v>4631</v>
      </c>
      <c r="H3255" s="158">
        <v>216</v>
      </c>
      <c r="I3255" s="159"/>
      <c r="L3255" s="155"/>
      <c r="M3255" s="160"/>
      <c r="T3255" s="161"/>
      <c r="AT3255" s="156" t="s">
        <v>361</v>
      </c>
      <c r="AU3255" s="156" t="s">
        <v>86</v>
      </c>
      <c r="AV3255" s="12" t="s">
        <v>86</v>
      </c>
      <c r="AW3255" s="12" t="s">
        <v>32</v>
      </c>
      <c r="AX3255" s="12" t="s">
        <v>76</v>
      </c>
      <c r="AY3255" s="156" t="s">
        <v>350</v>
      </c>
    </row>
    <row r="3256" spans="2:51" s="12" customFormat="1" ht="20.399999999999999">
      <c r="B3256" s="155"/>
      <c r="D3256" s="151" t="s">
        <v>361</v>
      </c>
      <c r="E3256" s="156" t="s">
        <v>1</v>
      </c>
      <c r="F3256" s="157" t="s">
        <v>4632</v>
      </c>
      <c r="H3256" s="158">
        <v>21.36</v>
      </c>
      <c r="I3256" s="159"/>
      <c r="L3256" s="155"/>
      <c r="M3256" s="160"/>
      <c r="T3256" s="161"/>
      <c r="AT3256" s="156" t="s">
        <v>361</v>
      </c>
      <c r="AU3256" s="156" t="s">
        <v>86</v>
      </c>
      <c r="AV3256" s="12" t="s">
        <v>86</v>
      </c>
      <c r="AW3256" s="12" t="s">
        <v>32</v>
      </c>
      <c r="AX3256" s="12" t="s">
        <v>76</v>
      </c>
      <c r="AY3256" s="156" t="s">
        <v>350</v>
      </c>
    </row>
    <row r="3257" spans="2:51" s="12" customFormat="1" ht="10.199999999999999">
      <c r="B3257" s="155"/>
      <c r="D3257" s="151" t="s">
        <v>361</v>
      </c>
      <c r="E3257" s="156" t="s">
        <v>1</v>
      </c>
      <c r="F3257" s="157" t="s">
        <v>4633</v>
      </c>
      <c r="H3257" s="158">
        <v>15.36</v>
      </c>
      <c r="I3257" s="159"/>
      <c r="L3257" s="155"/>
      <c r="M3257" s="160"/>
      <c r="T3257" s="161"/>
      <c r="AT3257" s="156" t="s">
        <v>361</v>
      </c>
      <c r="AU3257" s="156" t="s">
        <v>86</v>
      </c>
      <c r="AV3257" s="12" t="s">
        <v>86</v>
      </c>
      <c r="AW3257" s="12" t="s">
        <v>32</v>
      </c>
      <c r="AX3257" s="12" t="s">
        <v>76</v>
      </c>
      <c r="AY3257" s="156" t="s">
        <v>350</v>
      </c>
    </row>
    <row r="3258" spans="2:51" s="12" customFormat="1" ht="10.199999999999999">
      <c r="B3258" s="155"/>
      <c r="D3258" s="151" t="s">
        <v>361</v>
      </c>
      <c r="E3258" s="156" t="s">
        <v>1</v>
      </c>
      <c r="F3258" s="157" t="s">
        <v>4634</v>
      </c>
      <c r="H3258" s="158">
        <v>15.231999999999999</v>
      </c>
      <c r="I3258" s="159"/>
      <c r="L3258" s="155"/>
      <c r="M3258" s="160"/>
      <c r="T3258" s="161"/>
      <c r="AT3258" s="156" t="s">
        <v>361</v>
      </c>
      <c r="AU3258" s="156" t="s">
        <v>86</v>
      </c>
      <c r="AV3258" s="12" t="s">
        <v>86</v>
      </c>
      <c r="AW3258" s="12" t="s">
        <v>32</v>
      </c>
      <c r="AX3258" s="12" t="s">
        <v>76</v>
      </c>
      <c r="AY3258" s="156" t="s">
        <v>350</v>
      </c>
    </row>
    <row r="3259" spans="2:51" s="12" customFormat="1" ht="10.199999999999999">
      <c r="B3259" s="155"/>
      <c r="D3259" s="151" t="s">
        <v>361</v>
      </c>
      <c r="E3259" s="156" t="s">
        <v>1</v>
      </c>
      <c r="F3259" s="157" t="s">
        <v>4635</v>
      </c>
      <c r="H3259" s="158">
        <v>64.191999999999993</v>
      </c>
      <c r="I3259" s="159"/>
      <c r="L3259" s="155"/>
      <c r="M3259" s="160"/>
      <c r="T3259" s="161"/>
      <c r="AT3259" s="156" t="s">
        <v>361</v>
      </c>
      <c r="AU3259" s="156" t="s">
        <v>86</v>
      </c>
      <c r="AV3259" s="12" t="s">
        <v>86</v>
      </c>
      <c r="AW3259" s="12" t="s">
        <v>32</v>
      </c>
      <c r="AX3259" s="12" t="s">
        <v>76</v>
      </c>
      <c r="AY3259" s="156" t="s">
        <v>350</v>
      </c>
    </row>
    <row r="3260" spans="2:51" s="12" customFormat="1" ht="10.199999999999999">
      <c r="B3260" s="155"/>
      <c r="D3260" s="151" t="s">
        <v>361</v>
      </c>
      <c r="E3260" s="156" t="s">
        <v>1</v>
      </c>
      <c r="F3260" s="157" t="s">
        <v>4636</v>
      </c>
      <c r="H3260" s="158">
        <v>72.575999999999993</v>
      </c>
      <c r="I3260" s="159"/>
      <c r="L3260" s="155"/>
      <c r="M3260" s="160"/>
      <c r="T3260" s="161"/>
      <c r="AT3260" s="156" t="s">
        <v>361</v>
      </c>
      <c r="AU3260" s="156" t="s">
        <v>86</v>
      </c>
      <c r="AV3260" s="12" t="s">
        <v>86</v>
      </c>
      <c r="AW3260" s="12" t="s">
        <v>32</v>
      </c>
      <c r="AX3260" s="12" t="s">
        <v>76</v>
      </c>
      <c r="AY3260" s="156" t="s">
        <v>350</v>
      </c>
    </row>
    <row r="3261" spans="2:51" s="12" customFormat="1" ht="10.199999999999999">
      <c r="B3261" s="155"/>
      <c r="D3261" s="151" t="s">
        <v>361</v>
      </c>
      <c r="E3261" s="156" t="s">
        <v>1</v>
      </c>
      <c r="F3261" s="157" t="s">
        <v>4637</v>
      </c>
      <c r="H3261" s="158">
        <v>24.207999999999998</v>
      </c>
      <c r="I3261" s="159"/>
      <c r="L3261" s="155"/>
      <c r="M3261" s="160"/>
      <c r="T3261" s="161"/>
      <c r="AT3261" s="156" t="s">
        <v>361</v>
      </c>
      <c r="AU3261" s="156" t="s">
        <v>86</v>
      </c>
      <c r="AV3261" s="12" t="s">
        <v>86</v>
      </c>
      <c r="AW3261" s="12" t="s">
        <v>32</v>
      </c>
      <c r="AX3261" s="12" t="s">
        <v>76</v>
      </c>
      <c r="AY3261" s="156" t="s">
        <v>350</v>
      </c>
    </row>
    <row r="3262" spans="2:51" s="12" customFormat="1" ht="10.199999999999999">
      <c r="B3262" s="155"/>
      <c r="D3262" s="151" t="s">
        <v>361</v>
      </c>
      <c r="E3262" s="156" t="s">
        <v>1</v>
      </c>
      <c r="F3262" s="157" t="s">
        <v>4638</v>
      </c>
      <c r="H3262" s="158">
        <v>24.207999999999998</v>
      </c>
      <c r="I3262" s="159"/>
      <c r="L3262" s="155"/>
      <c r="M3262" s="160"/>
      <c r="T3262" s="161"/>
      <c r="AT3262" s="156" t="s">
        <v>361</v>
      </c>
      <c r="AU3262" s="156" t="s">
        <v>86</v>
      </c>
      <c r="AV3262" s="12" t="s">
        <v>86</v>
      </c>
      <c r="AW3262" s="12" t="s">
        <v>32</v>
      </c>
      <c r="AX3262" s="12" t="s">
        <v>76</v>
      </c>
      <c r="AY3262" s="156" t="s">
        <v>350</v>
      </c>
    </row>
    <row r="3263" spans="2:51" s="12" customFormat="1" ht="20.399999999999999">
      <c r="B3263" s="155"/>
      <c r="D3263" s="151" t="s">
        <v>361</v>
      </c>
      <c r="E3263" s="156" t="s">
        <v>1</v>
      </c>
      <c r="F3263" s="157" t="s">
        <v>4639</v>
      </c>
      <c r="H3263" s="158">
        <v>33.92</v>
      </c>
      <c r="I3263" s="159"/>
      <c r="L3263" s="155"/>
      <c r="M3263" s="160"/>
      <c r="T3263" s="161"/>
      <c r="AT3263" s="156" t="s">
        <v>361</v>
      </c>
      <c r="AU3263" s="156" t="s">
        <v>86</v>
      </c>
      <c r="AV3263" s="12" t="s">
        <v>86</v>
      </c>
      <c r="AW3263" s="12" t="s">
        <v>32</v>
      </c>
      <c r="AX3263" s="12" t="s">
        <v>76</v>
      </c>
      <c r="AY3263" s="156" t="s">
        <v>350</v>
      </c>
    </row>
    <row r="3264" spans="2:51" s="12" customFormat="1" ht="10.199999999999999">
      <c r="B3264" s="155"/>
      <c r="D3264" s="151" t="s">
        <v>361</v>
      </c>
      <c r="E3264" s="156" t="s">
        <v>1</v>
      </c>
      <c r="F3264" s="157" t="s">
        <v>4640</v>
      </c>
      <c r="H3264" s="158">
        <v>32.603999999999999</v>
      </c>
      <c r="I3264" s="159"/>
      <c r="L3264" s="155"/>
      <c r="M3264" s="160"/>
      <c r="T3264" s="161"/>
      <c r="AT3264" s="156" t="s">
        <v>361</v>
      </c>
      <c r="AU3264" s="156" t="s">
        <v>86</v>
      </c>
      <c r="AV3264" s="12" t="s">
        <v>86</v>
      </c>
      <c r="AW3264" s="12" t="s">
        <v>32</v>
      </c>
      <c r="AX3264" s="12" t="s">
        <v>76</v>
      </c>
      <c r="AY3264" s="156" t="s">
        <v>350</v>
      </c>
    </row>
    <row r="3265" spans="2:65" s="12" customFormat="1" ht="20.399999999999999">
      <c r="B3265" s="155"/>
      <c r="D3265" s="151" t="s">
        <v>361</v>
      </c>
      <c r="E3265" s="156" t="s">
        <v>1</v>
      </c>
      <c r="F3265" s="157" t="s">
        <v>4641</v>
      </c>
      <c r="H3265" s="158">
        <v>38.304000000000002</v>
      </c>
      <c r="I3265" s="159"/>
      <c r="L3265" s="155"/>
      <c r="M3265" s="160"/>
      <c r="T3265" s="161"/>
      <c r="AT3265" s="156" t="s">
        <v>361</v>
      </c>
      <c r="AU3265" s="156" t="s">
        <v>86</v>
      </c>
      <c r="AV3265" s="12" t="s">
        <v>86</v>
      </c>
      <c r="AW3265" s="12" t="s">
        <v>32</v>
      </c>
      <c r="AX3265" s="12" t="s">
        <v>76</v>
      </c>
      <c r="AY3265" s="156" t="s">
        <v>350</v>
      </c>
    </row>
    <row r="3266" spans="2:65" s="12" customFormat="1" ht="10.199999999999999">
      <c r="B3266" s="155"/>
      <c r="D3266" s="151" t="s">
        <v>361</v>
      </c>
      <c r="E3266" s="156" t="s">
        <v>1</v>
      </c>
      <c r="F3266" s="157" t="s">
        <v>4642</v>
      </c>
      <c r="H3266" s="158">
        <v>21.6</v>
      </c>
      <c r="I3266" s="159"/>
      <c r="L3266" s="155"/>
      <c r="M3266" s="160"/>
      <c r="T3266" s="161"/>
      <c r="AT3266" s="156" t="s">
        <v>361</v>
      </c>
      <c r="AU3266" s="156" t="s">
        <v>86</v>
      </c>
      <c r="AV3266" s="12" t="s">
        <v>86</v>
      </c>
      <c r="AW3266" s="12" t="s">
        <v>32</v>
      </c>
      <c r="AX3266" s="12" t="s">
        <v>76</v>
      </c>
      <c r="AY3266" s="156" t="s">
        <v>350</v>
      </c>
    </row>
    <row r="3267" spans="2:65" s="12" customFormat="1" ht="10.199999999999999">
      <c r="B3267" s="155"/>
      <c r="D3267" s="151" t="s">
        <v>361</v>
      </c>
      <c r="E3267" s="156" t="s">
        <v>1</v>
      </c>
      <c r="F3267" s="157" t="s">
        <v>4643</v>
      </c>
      <c r="H3267" s="158">
        <v>31.327999999999999</v>
      </c>
      <c r="I3267" s="159"/>
      <c r="L3267" s="155"/>
      <c r="M3267" s="160"/>
      <c r="T3267" s="161"/>
      <c r="AT3267" s="156" t="s">
        <v>361</v>
      </c>
      <c r="AU3267" s="156" t="s">
        <v>86</v>
      </c>
      <c r="AV3267" s="12" t="s">
        <v>86</v>
      </c>
      <c r="AW3267" s="12" t="s">
        <v>32</v>
      </c>
      <c r="AX3267" s="12" t="s">
        <v>76</v>
      </c>
      <c r="AY3267" s="156" t="s">
        <v>350</v>
      </c>
    </row>
    <row r="3268" spans="2:65" s="12" customFormat="1" ht="10.199999999999999">
      <c r="B3268" s="155"/>
      <c r="D3268" s="151" t="s">
        <v>361</v>
      </c>
      <c r="E3268" s="156" t="s">
        <v>1</v>
      </c>
      <c r="F3268" s="157" t="s">
        <v>4644</v>
      </c>
      <c r="H3268" s="158">
        <v>31.327999999999999</v>
      </c>
      <c r="I3268" s="159"/>
      <c r="L3268" s="155"/>
      <c r="M3268" s="160"/>
      <c r="T3268" s="161"/>
      <c r="AT3268" s="156" t="s">
        <v>361</v>
      </c>
      <c r="AU3268" s="156" t="s">
        <v>86</v>
      </c>
      <c r="AV3268" s="12" t="s">
        <v>86</v>
      </c>
      <c r="AW3268" s="12" t="s">
        <v>32</v>
      </c>
      <c r="AX3268" s="12" t="s">
        <v>76</v>
      </c>
      <c r="AY3268" s="156" t="s">
        <v>350</v>
      </c>
    </row>
    <row r="3269" spans="2:65" s="12" customFormat="1" ht="10.199999999999999">
      <c r="B3269" s="155"/>
      <c r="D3269" s="151" t="s">
        <v>361</v>
      </c>
      <c r="E3269" s="156" t="s">
        <v>1</v>
      </c>
      <c r="F3269" s="157" t="s">
        <v>4645</v>
      </c>
      <c r="H3269" s="158">
        <v>37.024000000000001</v>
      </c>
      <c r="I3269" s="159"/>
      <c r="L3269" s="155"/>
      <c r="M3269" s="160"/>
      <c r="T3269" s="161"/>
      <c r="AT3269" s="156" t="s">
        <v>361</v>
      </c>
      <c r="AU3269" s="156" t="s">
        <v>86</v>
      </c>
      <c r="AV3269" s="12" t="s">
        <v>86</v>
      </c>
      <c r="AW3269" s="12" t="s">
        <v>32</v>
      </c>
      <c r="AX3269" s="12" t="s">
        <v>76</v>
      </c>
      <c r="AY3269" s="156" t="s">
        <v>350</v>
      </c>
    </row>
    <row r="3270" spans="2:65" s="14" customFormat="1" ht="10.199999999999999">
      <c r="B3270" s="169"/>
      <c r="D3270" s="151" t="s">
        <v>361</v>
      </c>
      <c r="E3270" s="170" t="s">
        <v>1</v>
      </c>
      <c r="F3270" s="171" t="s">
        <v>1905</v>
      </c>
      <c r="H3270" s="170" t="s">
        <v>1</v>
      </c>
      <c r="I3270" s="172"/>
      <c r="L3270" s="169"/>
      <c r="M3270" s="173"/>
      <c r="T3270" s="174"/>
      <c r="AT3270" s="170" t="s">
        <v>361</v>
      </c>
      <c r="AU3270" s="170" t="s">
        <v>86</v>
      </c>
      <c r="AV3270" s="14" t="s">
        <v>84</v>
      </c>
      <c r="AW3270" s="14" t="s">
        <v>32</v>
      </c>
      <c r="AX3270" s="14" t="s">
        <v>76</v>
      </c>
      <c r="AY3270" s="170" t="s">
        <v>350</v>
      </c>
    </row>
    <row r="3271" spans="2:65" s="12" customFormat="1" ht="20.399999999999999">
      <c r="B3271" s="155"/>
      <c r="D3271" s="151" t="s">
        <v>361</v>
      </c>
      <c r="E3271" s="156" t="s">
        <v>1</v>
      </c>
      <c r="F3271" s="157" t="s">
        <v>4646</v>
      </c>
      <c r="H3271" s="158">
        <v>8.7360000000000007</v>
      </c>
      <c r="I3271" s="159"/>
      <c r="L3271" s="155"/>
      <c r="M3271" s="160"/>
      <c r="T3271" s="161"/>
      <c r="AT3271" s="156" t="s">
        <v>361</v>
      </c>
      <c r="AU3271" s="156" t="s">
        <v>86</v>
      </c>
      <c r="AV3271" s="12" t="s">
        <v>86</v>
      </c>
      <c r="AW3271" s="12" t="s">
        <v>32</v>
      </c>
      <c r="AX3271" s="12" t="s">
        <v>76</v>
      </c>
      <c r="AY3271" s="156" t="s">
        <v>350</v>
      </c>
    </row>
    <row r="3272" spans="2:65" s="12" customFormat="1" ht="10.199999999999999">
      <c r="B3272" s="155"/>
      <c r="D3272" s="151" t="s">
        <v>361</v>
      </c>
      <c r="E3272" s="156" t="s">
        <v>1</v>
      </c>
      <c r="F3272" s="157" t="s">
        <v>4647</v>
      </c>
      <c r="H3272" s="158">
        <v>32.4</v>
      </c>
      <c r="I3272" s="159"/>
      <c r="L3272" s="155"/>
      <c r="M3272" s="160"/>
      <c r="T3272" s="161"/>
      <c r="AT3272" s="156" t="s">
        <v>361</v>
      </c>
      <c r="AU3272" s="156" t="s">
        <v>86</v>
      </c>
      <c r="AV3272" s="12" t="s">
        <v>86</v>
      </c>
      <c r="AW3272" s="12" t="s">
        <v>32</v>
      </c>
      <c r="AX3272" s="12" t="s">
        <v>76</v>
      </c>
      <c r="AY3272" s="156" t="s">
        <v>350</v>
      </c>
    </row>
    <row r="3273" spans="2:65" s="12" customFormat="1" ht="10.199999999999999">
      <c r="B3273" s="155"/>
      <c r="D3273" s="151" t="s">
        <v>361</v>
      </c>
      <c r="E3273" s="156" t="s">
        <v>1</v>
      </c>
      <c r="F3273" s="157" t="s">
        <v>4648</v>
      </c>
      <c r="H3273" s="158">
        <v>18.384</v>
      </c>
      <c r="I3273" s="159"/>
      <c r="L3273" s="155"/>
      <c r="M3273" s="160"/>
      <c r="T3273" s="161"/>
      <c r="AT3273" s="156" t="s">
        <v>361</v>
      </c>
      <c r="AU3273" s="156" t="s">
        <v>86</v>
      </c>
      <c r="AV3273" s="12" t="s">
        <v>86</v>
      </c>
      <c r="AW3273" s="12" t="s">
        <v>32</v>
      </c>
      <c r="AX3273" s="12" t="s">
        <v>76</v>
      </c>
      <c r="AY3273" s="156" t="s">
        <v>350</v>
      </c>
    </row>
    <row r="3274" spans="2:65" s="13" customFormat="1" ht="10.199999999999999">
      <c r="B3274" s="162"/>
      <c r="D3274" s="151" t="s">
        <v>361</v>
      </c>
      <c r="E3274" s="163" t="s">
        <v>1</v>
      </c>
      <c r="F3274" s="164" t="s">
        <v>364</v>
      </c>
      <c r="H3274" s="165">
        <v>5164.0079999999998</v>
      </c>
      <c r="I3274" s="166"/>
      <c r="L3274" s="162"/>
      <c r="M3274" s="167"/>
      <c r="T3274" s="168"/>
      <c r="AT3274" s="163" t="s">
        <v>361</v>
      </c>
      <c r="AU3274" s="163" t="s">
        <v>86</v>
      </c>
      <c r="AV3274" s="13" t="s">
        <v>357</v>
      </c>
      <c r="AW3274" s="13" t="s">
        <v>32</v>
      </c>
      <c r="AX3274" s="13" t="s">
        <v>84</v>
      </c>
      <c r="AY3274" s="163" t="s">
        <v>350</v>
      </c>
    </row>
    <row r="3275" spans="2:65" s="1" customFormat="1" ht="24.15" customHeight="1">
      <c r="B3275" s="32"/>
      <c r="C3275" s="138" t="s">
        <v>4649</v>
      </c>
      <c r="D3275" s="138" t="s">
        <v>352</v>
      </c>
      <c r="E3275" s="139" t="s">
        <v>4650</v>
      </c>
      <c r="F3275" s="140" t="s">
        <v>4651</v>
      </c>
      <c r="G3275" s="141" t="s">
        <v>355</v>
      </c>
      <c r="H3275" s="142">
        <v>1629.296</v>
      </c>
      <c r="I3275" s="143"/>
      <c r="J3275" s="144">
        <f>ROUND(I3275*H3275,2)</f>
        <v>0</v>
      </c>
      <c r="K3275" s="140" t="s">
        <v>356</v>
      </c>
      <c r="L3275" s="32"/>
      <c r="M3275" s="145" t="s">
        <v>1</v>
      </c>
      <c r="N3275" s="146" t="s">
        <v>41</v>
      </c>
      <c r="P3275" s="147">
        <f>O3275*H3275</f>
        <v>0</v>
      </c>
      <c r="Q3275" s="147">
        <v>1.2E-4</v>
      </c>
      <c r="R3275" s="147">
        <f>Q3275*H3275</f>
        <v>0.19551552</v>
      </c>
      <c r="S3275" s="147">
        <v>0</v>
      </c>
      <c r="T3275" s="148">
        <f>S3275*H3275</f>
        <v>0</v>
      </c>
      <c r="AR3275" s="149" t="s">
        <v>530</v>
      </c>
      <c r="AT3275" s="149" t="s">
        <v>352</v>
      </c>
      <c r="AU3275" s="149" t="s">
        <v>86</v>
      </c>
      <c r="AY3275" s="17" t="s">
        <v>350</v>
      </c>
      <c r="BE3275" s="150">
        <f>IF(N3275="základní",J3275,0)</f>
        <v>0</v>
      </c>
      <c r="BF3275" s="150">
        <f>IF(N3275="snížená",J3275,0)</f>
        <v>0</v>
      </c>
      <c r="BG3275" s="150">
        <f>IF(N3275="zákl. přenesená",J3275,0)</f>
        <v>0</v>
      </c>
      <c r="BH3275" s="150">
        <f>IF(N3275="sníž. přenesená",J3275,0)</f>
        <v>0</v>
      </c>
      <c r="BI3275" s="150">
        <f>IF(N3275="nulová",J3275,0)</f>
        <v>0</v>
      </c>
      <c r="BJ3275" s="17" t="s">
        <v>84</v>
      </c>
      <c r="BK3275" s="150">
        <f>ROUND(I3275*H3275,2)</f>
        <v>0</v>
      </c>
      <c r="BL3275" s="17" t="s">
        <v>530</v>
      </c>
      <c r="BM3275" s="149" t="s">
        <v>4652</v>
      </c>
    </row>
    <row r="3276" spans="2:65" s="1" customFormat="1" ht="19.2">
      <c r="B3276" s="32"/>
      <c r="D3276" s="151" t="s">
        <v>359</v>
      </c>
      <c r="F3276" s="152" t="s">
        <v>4653</v>
      </c>
      <c r="I3276" s="153"/>
      <c r="L3276" s="32"/>
      <c r="M3276" s="154"/>
      <c r="T3276" s="56"/>
      <c r="AT3276" s="17" t="s">
        <v>359</v>
      </c>
      <c r="AU3276" s="17" t="s">
        <v>86</v>
      </c>
    </row>
    <row r="3277" spans="2:65" s="14" customFormat="1" ht="10.199999999999999">
      <c r="B3277" s="169"/>
      <c r="D3277" s="151" t="s">
        <v>361</v>
      </c>
      <c r="E3277" s="170" t="s">
        <v>1</v>
      </c>
      <c r="F3277" s="171" t="s">
        <v>1536</v>
      </c>
      <c r="H3277" s="170" t="s">
        <v>1</v>
      </c>
      <c r="I3277" s="172"/>
      <c r="L3277" s="169"/>
      <c r="M3277" s="173"/>
      <c r="T3277" s="174"/>
      <c r="AT3277" s="170" t="s">
        <v>361</v>
      </c>
      <c r="AU3277" s="170" t="s">
        <v>86</v>
      </c>
      <c r="AV3277" s="14" t="s">
        <v>84</v>
      </c>
      <c r="AW3277" s="14" t="s">
        <v>32</v>
      </c>
      <c r="AX3277" s="14" t="s">
        <v>76</v>
      </c>
      <c r="AY3277" s="170" t="s">
        <v>350</v>
      </c>
    </row>
    <row r="3278" spans="2:65" s="12" customFormat="1" ht="10.199999999999999">
      <c r="B3278" s="155"/>
      <c r="D3278" s="151" t="s">
        <v>361</v>
      </c>
      <c r="E3278" s="156" t="s">
        <v>1</v>
      </c>
      <c r="F3278" s="157" t="s">
        <v>4600</v>
      </c>
      <c r="H3278" s="158">
        <v>18.48</v>
      </c>
      <c r="I3278" s="159"/>
      <c r="L3278" s="155"/>
      <c r="M3278" s="160"/>
      <c r="T3278" s="161"/>
      <c r="AT3278" s="156" t="s">
        <v>361</v>
      </c>
      <c r="AU3278" s="156" t="s">
        <v>86</v>
      </c>
      <c r="AV3278" s="12" t="s">
        <v>86</v>
      </c>
      <c r="AW3278" s="12" t="s">
        <v>32</v>
      </c>
      <c r="AX3278" s="12" t="s">
        <v>76</v>
      </c>
      <c r="AY3278" s="156" t="s">
        <v>350</v>
      </c>
    </row>
    <row r="3279" spans="2:65" s="12" customFormat="1" ht="10.199999999999999">
      <c r="B3279" s="155"/>
      <c r="D3279" s="151" t="s">
        <v>361</v>
      </c>
      <c r="E3279" s="156" t="s">
        <v>1</v>
      </c>
      <c r="F3279" s="157" t="s">
        <v>4601</v>
      </c>
      <c r="H3279" s="158">
        <v>26.88</v>
      </c>
      <c r="I3279" s="159"/>
      <c r="L3279" s="155"/>
      <c r="M3279" s="160"/>
      <c r="T3279" s="161"/>
      <c r="AT3279" s="156" t="s">
        <v>361</v>
      </c>
      <c r="AU3279" s="156" t="s">
        <v>86</v>
      </c>
      <c r="AV3279" s="12" t="s">
        <v>86</v>
      </c>
      <c r="AW3279" s="12" t="s">
        <v>32</v>
      </c>
      <c r="AX3279" s="12" t="s">
        <v>76</v>
      </c>
      <c r="AY3279" s="156" t="s">
        <v>350</v>
      </c>
    </row>
    <row r="3280" spans="2:65" s="12" customFormat="1" ht="10.199999999999999">
      <c r="B3280" s="155"/>
      <c r="D3280" s="151" t="s">
        <v>361</v>
      </c>
      <c r="E3280" s="156" t="s">
        <v>1</v>
      </c>
      <c r="F3280" s="157" t="s">
        <v>4602</v>
      </c>
      <c r="H3280" s="158">
        <v>24.751999999999999</v>
      </c>
      <c r="I3280" s="159"/>
      <c r="L3280" s="155"/>
      <c r="M3280" s="160"/>
      <c r="T3280" s="161"/>
      <c r="AT3280" s="156" t="s">
        <v>361</v>
      </c>
      <c r="AU3280" s="156" t="s">
        <v>86</v>
      </c>
      <c r="AV3280" s="12" t="s">
        <v>86</v>
      </c>
      <c r="AW3280" s="12" t="s">
        <v>32</v>
      </c>
      <c r="AX3280" s="12" t="s">
        <v>76</v>
      </c>
      <c r="AY3280" s="156" t="s">
        <v>350</v>
      </c>
    </row>
    <row r="3281" spans="2:51" s="12" customFormat="1" ht="10.199999999999999">
      <c r="B3281" s="155"/>
      <c r="D3281" s="151" t="s">
        <v>361</v>
      </c>
      <c r="E3281" s="156" t="s">
        <v>1</v>
      </c>
      <c r="F3281" s="157" t="s">
        <v>4603</v>
      </c>
      <c r="H3281" s="158">
        <v>4.76</v>
      </c>
      <c r="I3281" s="159"/>
      <c r="L3281" s="155"/>
      <c r="M3281" s="160"/>
      <c r="T3281" s="161"/>
      <c r="AT3281" s="156" t="s">
        <v>361</v>
      </c>
      <c r="AU3281" s="156" t="s">
        <v>86</v>
      </c>
      <c r="AV3281" s="12" t="s">
        <v>86</v>
      </c>
      <c r="AW3281" s="12" t="s">
        <v>32</v>
      </c>
      <c r="AX3281" s="12" t="s">
        <v>76</v>
      </c>
      <c r="AY3281" s="156" t="s">
        <v>350</v>
      </c>
    </row>
    <row r="3282" spans="2:51" s="12" customFormat="1" ht="10.199999999999999">
      <c r="B3282" s="155"/>
      <c r="D3282" s="151" t="s">
        <v>361</v>
      </c>
      <c r="E3282" s="156" t="s">
        <v>1</v>
      </c>
      <c r="F3282" s="157" t="s">
        <v>4604</v>
      </c>
      <c r="H3282" s="158">
        <v>18.815999999999999</v>
      </c>
      <c r="I3282" s="159"/>
      <c r="L3282" s="155"/>
      <c r="M3282" s="160"/>
      <c r="T3282" s="161"/>
      <c r="AT3282" s="156" t="s">
        <v>361</v>
      </c>
      <c r="AU3282" s="156" t="s">
        <v>86</v>
      </c>
      <c r="AV3282" s="12" t="s">
        <v>86</v>
      </c>
      <c r="AW3282" s="12" t="s">
        <v>32</v>
      </c>
      <c r="AX3282" s="12" t="s">
        <v>76</v>
      </c>
      <c r="AY3282" s="156" t="s">
        <v>350</v>
      </c>
    </row>
    <row r="3283" spans="2:51" s="12" customFormat="1" ht="10.199999999999999">
      <c r="B3283" s="155"/>
      <c r="D3283" s="151" t="s">
        <v>361</v>
      </c>
      <c r="E3283" s="156" t="s">
        <v>1</v>
      </c>
      <c r="F3283" s="157" t="s">
        <v>4605</v>
      </c>
      <c r="H3283" s="158">
        <v>94.64</v>
      </c>
      <c r="I3283" s="159"/>
      <c r="L3283" s="155"/>
      <c r="M3283" s="160"/>
      <c r="T3283" s="161"/>
      <c r="AT3283" s="156" t="s">
        <v>361</v>
      </c>
      <c r="AU3283" s="156" t="s">
        <v>86</v>
      </c>
      <c r="AV3283" s="12" t="s">
        <v>86</v>
      </c>
      <c r="AW3283" s="12" t="s">
        <v>32</v>
      </c>
      <c r="AX3283" s="12" t="s">
        <v>76</v>
      </c>
      <c r="AY3283" s="156" t="s">
        <v>350</v>
      </c>
    </row>
    <row r="3284" spans="2:51" s="12" customFormat="1" ht="20.399999999999999">
      <c r="B3284" s="155"/>
      <c r="D3284" s="151" t="s">
        <v>361</v>
      </c>
      <c r="E3284" s="156" t="s">
        <v>1</v>
      </c>
      <c r="F3284" s="157" t="s">
        <v>4606</v>
      </c>
      <c r="H3284" s="158">
        <v>57.8</v>
      </c>
      <c r="I3284" s="159"/>
      <c r="L3284" s="155"/>
      <c r="M3284" s="160"/>
      <c r="T3284" s="161"/>
      <c r="AT3284" s="156" t="s">
        <v>361</v>
      </c>
      <c r="AU3284" s="156" t="s">
        <v>86</v>
      </c>
      <c r="AV3284" s="12" t="s">
        <v>86</v>
      </c>
      <c r="AW3284" s="12" t="s">
        <v>32</v>
      </c>
      <c r="AX3284" s="12" t="s">
        <v>76</v>
      </c>
      <c r="AY3284" s="156" t="s">
        <v>350</v>
      </c>
    </row>
    <row r="3285" spans="2:51" s="12" customFormat="1" ht="10.199999999999999">
      <c r="B3285" s="155"/>
      <c r="D3285" s="151" t="s">
        <v>361</v>
      </c>
      <c r="E3285" s="156" t="s">
        <v>1</v>
      </c>
      <c r="F3285" s="157" t="s">
        <v>4607</v>
      </c>
      <c r="H3285" s="158">
        <v>55.295999999999999</v>
      </c>
      <c r="I3285" s="159"/>
      <c r="L3285" s="155"/>
      <c r="M3285" s="160"/>
      <c r="T3285" s="161"/>
      <c r="AT3285" s="156" t="s">
        <v>361</v>
      </c>
      <c r="AU3285" s="156" t="s">
        <v>86</v>
      </c>
      <c r="AV3285" s="12" t="s">
        <v>86</v>
      </c>
      <c r="AW3285" s="12" t="s">
        <v>32</v>
      </c>
      <c r="AX3285" s="12" t="s">
        <v>76</v>
      </c>
      <c r="AY3285" s="156" t="s">
        <v>350</v>
      </c>
    </row>
    <row r="3286" spans="2:51" s="12" customFormat="1" ht="20.399999999999999">
      <c r="B3286" s="155"/>
      <c r="D3286" s="151" t="s">
        <v>361</v>
      </c>
      <c r="E3286" s="156" t="s">
        <v>1</v>
      </c>
      <c r="F3286" s="157" t="s">
        <v>4611</v>
      </c>
      <c r="H3286" s="158">
        <v>142.548</v>
      </c>
      <c r="I3286" s="159"/>
      <c r="L3286" s="155"/>
      <c r="M3286" s="160"/>
      <c r="T3286" s="161"/>
      <c r="AT3286" s="156" t="s">
        <v>361</v>
      </c>
      <c r="AU3286" s="156" t="s">
        <v>86</v>
      </c>
      <c r="AV3286" s="12" t="s">
        <v>86</v>
      </c>
      <c r="AW3286" s="12" t="s">
        <v>32</v>
      </c>
      <c r="AX3286" s="12" t="s">
        <v>76</v>
      </c>
      <c r="AY3286" s="156" t="s">
        <v>350</v>
      </c>
    </row>
    <row r="3287" spans="2:51" s="12" customFormat="1" ht="10.199999999999999">
      <c r="B3287" s="155"/>
      <c r="D3287" s="151" t="s">
        <v>361</v>
      </c>
      <c r="E3287" s="156" t="s">
        <v>1</v>
      </c>
      <c r="F3287" s="157" t="s">
        <v>4612</v>
      </c>
      <c r="H3287" s="158">
        <v>109.44</v>
      </c>
      <c r="I3287" s="159"/>
      <c r="L3287" s="155"/>
      <c r="M3287" s="160"/>
      <c r="T3287" s="161"/>
      <c r="AT3287" s="156" t="s">
        <v>361</v>
      </c>
      <c r="AU3287" s="156" t="s">
        <v>86</v>
      </c>
      <c r="AV3287" s="12" t="s">
        <v>86</v>
      </c>
      <c r="AW3287" s="12" t="s">
        <v>32</v>
      </c>
      <c r="AX3287" s="12" t="s">
        <v>76</v>
      </c>
      <c r="AY3287" s="156" t="s">
        <v>350</v>
      </c>
    </row>
    <row r="3288" spans="2:51" s="12" customFormat="1" ht="20.399999999999999">
      <c r="B3288" s="155"/>
      <c r="D3288" s="151" t="s">
        <v>361</v>
      </c>
      <c r="E3288" s="156" t="s">
        <v>1</v>
      </c>
      <c r="F3288" s="157" t="s">
        <v>4613</v>
      </c>
      <c r="H3288" s="158">
        <v>61.055999999999997</v>
      </c>
      <c r="I3288" s="159"/>
      <c r="L3288" s="155"/>
      <c r="M3288" s="160"/>
      <c r="T3288" s="161"/>
      <c r="AT3288" s="156" t="s">
        <v>361</v>
      </c>
      <c r="AU3288" s="156" t="s">
        <v>86</v>
      </c>
      <c r="AV3288" s="12" t="s">
        <v>86</v>
      </c>
      <c r="AW3288" s="12" t="s">
        <v>32</v>
      </c>
      <c r="AX3288" s="12" t="s">
        <v>76</v>
      </c>
      <c r="AY3288" s="156" t="s">
        <v>350</v>
      </c>
    </row>
    <row r="3289" spans="2:51" s="12" customFormat="1" ht="20.399999999999999">
      <c r="B3289" s="155"/>
      <c r="D3289" s="151" t="s">
        <v>361</v>
      </c>
      <c r="E3289" s="156" t="s">
        <v>1</v>
      </c>
      <c r="F3289" s="157" t="s">
        <v>4614</v>
      </c>
      <c r="H3289" s="158">
        <v>95.256</v>
      </c>
      <c r="I3289" s="159"/>
      <c r="L3289" s="155"/>
      <c r="M3289" s="160"/>
      <c r="T3289" s="161"/>
      <c r="AT3289" s="156" t="s">
        <v>361</v>
      </c>
      <c r="AU3289" s="156" t="s">
        <v>86</v>
      </c>
      <c r="AV3289" s="12" t="s">
        <v>86</v>
      </c>
      <c r="AW3289" s="12" t="s">
        <v>32</v>
      </c>
      <c r="AX3289" s="12" t="s">
        <v>76</v>
      </c>
      <c r="AY3289" s="156" t="s">
        <v>350</v>
      </c>
    </row>
    <row r="3290" spans="2:51" s="12" customFormat="1" ht="10.199999999999999">
      <c r="B3290" s="155"/>
      <c r="D3290" s="151" t="s">
        <v>361</v>
      </c>
      <c r="E3290" s="156" t="s">
        <v>1</v>
      </c>
      <c r="F3290" s="157" t="s">
        <v>4615</v>
      </c>
      <c r="H3290" s="158">
        <v>5.1120000000000001</v>
      </c>
      <c r="I3290" s="159"/>
      <c r="L3290" s="155"/>
      <c r="M3290" s="160"/>
      <c r="T3290" s="161"/>
      <c r="AT3290" s="156" t="s">
        <v>361</v>
      </c>
      <c r="AU3290" s="156" t="s">
        <v>86</v>
      </c>
      <c r="AV3290" s="12" t="s">
        <v>86</v>
      </c>
      <c r="AW3290" s="12" t="s">
        <v>32</v>
      </c>
      <c r="AX3290" s="12" t="s">
        <v>76</v>
      </c>
      <c r="AY3290" s="156" t="s">
        <v>350</v>
      </c>
    </row>
    <row r="3291" spans="2:51" s="12" customFormat="1" ht="20.399999999999999">
      <c r="B3291" s="155"/>
      <c r="D3291" s="151" t="s">
        <v>361</v>
      </c>
      <c r="E3291" s="156" t="s">
        <v>1</v>
      </c>
      <c r="F3291" s="157" t="s">
        <v>4616</v>
      </c>
      <c r="H3291" s="158">
        <v>228.38399999999999</v>
      </c>
      <c r="I3291" s="159"/>
      <c r="L3291" s="155"/>
      <c r="M3291" s="160"/>
      <c r="T3291" s="161"/>
      <c r="AT3291" s="156" t="s">
        <v>361</v>
      </c>
      <c r="AU3291" s="156" t="s">
        <v>86</v>
      </c>
      <c r="AV3291" s="12" t="s">
        <v>86</v>
      </c>
      <c r="AW3291" s="12" t="s">
        <v>32</v>
      </c>
      <c r="AX3291" s="12" t="s">
        <v>76</v>
      </c>
      <c r="AY3291" s="156" t="s">
        <v>350</v>
      </c>
    </row>
    <row r="3292" spans="2:51" s="12" customFormat="1" ht="20.399999999999999">
      <c r="B3292" s="155"/>
      <c r="D3292" s="151" t="s">
        <v>361</v>
      </c>
      <c r="E3292" s="156" t="s">
        <v>1</v>
      </c>
      <c r="F3292" s="157" t="s">
        <v>4617</v>
      </c>
      <c r="H3292" s="158">
        <v>136.80000000000001</v>
      </c>
      <c r="I3292" s="159"/>
      <c r="L3292" s="155"/>
      <c r="M3292" s="160"/>
      <c r="T3292" s="161"/>
      <c r="AT3292" s="156" t="s">
        <v>361</v>
      </c>
      <c r="AU3292" s="156" t="s">
        <v>86</v>
      </c>
      <c r="AV3292" s="12" t="s">
        <v>86</v>
      </c>
      <c r="AW3292" s="12" t="s">
        <v>32</v>
      </c>
      <c r="AX3292" s="12" t="s">
        <v>76</v>
      </c>
      <c r="AY3292" s="156" t="s">
        <v>350</v>
      </c>
    </row>
    <row r="3293" spans="2:51" s="12" customFormat="1" ht="10.199999999999999">
      <c r="B3293" s="155"/>
      <c r="D3293" s="151" t="s">
        <v>361</v>
      </c>
      <c r="E3293" s="156" t="s">
        <v>1</v>
      </c>
      <c r="F3293" s="157" t="s">
        <v>4620</v>
      </c>
      <c r="H3293" s="158">
        <v>48.24</v>
      </c>
      <c r="I3293" s="159"/>
      <c r="L3293" s="155"/>
      <c r="M3293" s="160"/>
      <c r="T3293" s="161"/>
      <c r="AT3293" s="156" t="s">
        <v>361</v>
      </c>
      <c r="AU3293" s="156" t="s">
        <v>86</v>
      </c>
      <c r="AV3293" s="12" t="s">
        <v>86</v>
      </c>
      <c r="AW3293" s="12" t="s">
        <v>32</v>
      </c>
      <c r="AX3293" s="12" t="s">
        <v>76</v>
      </c>
      <c r="AY3293" s="156" t="s">
        <v>350</v>
      </c>
    </row>
    <row r="3294" spans="2:51" s="12" customFormat="1" ht="10.199999999999999">
      <c r="B3294" s="155"/>
      <c r="D3294" s="151" t="s">
        <v>361</v>
      </c>
      <c r="E3294" s="156" t="s">
        <v>1</v>
      </c>
      <c r="F3294" s="157" t="s">
        <v>4621</v>
      </c>
      <c r="H3294" s="158">
        <v>10.08</v>
      </c>
      <c r="I3294" s="159"/>
      <c r="L3294" s="155"/>
      <c r="M3294" s="160"/>
      <c r="T3294" s="161"/>
      <c r="AT3294" s="156" t="s">
        <v>361</v>
      </c>
      <c r="AU3294" s="156" t="s">
        <v>86</v>
      </c>
      <c r="AV3294" s="12" t="s">
        <v>86</v>
      </c>
      <c r="AW3294" s="12" t="s">
        <v>32</v>
      </c>
      <c r="AX3294" s="12" t="s">
        <v>76</v>
      </c>
      <c r="AY3294" s="156" t="s">
        <v>350</v>
      </c>
    </row>
    <row r="3295" spans="2:51" s="12" customFormat="1" ht="20.399999999999999">
      <c r="B3295" s="155"/>
      <c r="D3295" s="151" t="s">
        <v>361</v>
      </c>
      <c r="E3295" s="156" t="s">
        <v>1</v>
      </c>
      <c r="F3295" s="157" t="s">
        <v>4622</v>
      </c>
      <c r="H3295" s="158">
        <v>12.512</v>
      </c>
      <c r="I3295" s="159"/>
      <c r="L3295" s="155"/>
      <c r="M3295" s="160"/>
      <c r="T3295" s="161"/>
      <c r="AT3295" s="156" t="s">
        <v>361</v>
      </c>
      <c r="AU3295" s="156" t="s">
        <v>86</v>
      </c>
      <c r="AV3295" s="12" t="s">
        <v>86</v>
      </c>
      <c r="AW3295" s="12" t="s">
        <v>32</v>
      </c>
      <c r="AX3295" s="12" t="s">
        <v>76</v>
      </c>
      <c r="AY3295" s="156" t="s">
        <v>350</v>
      </c>
    </row>
    <row r="3296" spans="2:51" s="12" customFormat="1" ht="10.199999999999999">
      <c r="B3296" s="155"/>
      <c r="D3296" s="151" t="s">
        <v>361</v>
      </c>
      <c r="E3296" s="156" t="s">
        <v>1</v>
      </c>
      <c r="F3296" s="157" t="s">
        <v>4624</v>
      </c>
      <c r="H3296" s="158">
        <v>87.12</v>
      </c>
      <c r="I3296" s="159"/>
      <c r="L3296" s="155"/>
      <c r="M3296" s="160"/>
      <c r="T3296" s="161"/>
      <c r="AT3296" s="156" t="s">
        <v>361</v>
      </c>
      <c r="AU3296" s="156" t="s">
        <v>86</v>
      </c>
      <c r="AV3296" s="12" t="s">
        <v>86</v>
      </c>
      <c r="AW3296" s="12" t="s">
        <v>32</v>
      </c>
      <c r="AX3296" s="12" t="s">
        <v>76</v>
      </c>
      <c r="AY3296" s="156" t="s">
        <v>350</v>
      </c>
    </row>
    <row r="3297" spans="2:51" s="14" customFormat="1" ht="10.199999999999999">
      <c r="B3297" s="169"/>
      <c r="D3297" s="151" t="s">
        <v>361</v>
      </c>
      <c r="E3297" s="170" t="s">
        <v>1</v>
      </c>
      <c r="F3297" s="171" t="s">
        <v>1524</v>
      </c>
      <c r="H3297" s="170" t="s">
        <v>1</v>
      </c>
      <c r="I3297" s="172"/>
      <c r="L3297" s="169"/>
      <c r="M3297" s="173"/>
      <c r="T3297" s="174"/>
      <c r="AT3297" s="170" t="s">
        <v>361</v>
      </c>
      <c r="AU3297" s="170" t="s">
        <v>86</v>
      </c>
      <c r="AV3297" s="14" t="s">
        <v>84</v>
      </c>
      <c r="AW3297" s="14" t="s">
        <v>32</v>
      </c>
      <c r="AX3297" s="14" t="s">
        <v>76</v>
      </c>
      <c r="AY3297" s="170" t="s">
        <v>350</v>
      </c>
    </row>
    <row r="3298" spans="2:51" s="12" customFormat="1" ht="10.199999999999999">
      <c r="B3298" s="155"/>
      <c r="D3298" s="151" t="s">
        <v>361</v>
      </c>
      <c r="E3298" s="156" t="s">
        <v>1</v>
      </c>
      <c r="F3298" s="157" t="s">
        <v>4627</v>
      </c>
      <c r="H3298" s="158">
        <v>7.1680000000000001</v>
      </c>
      <c r="I3298" s="159"/>
      <c r="L3298" s="155"/>
      <c r="M3298" s="160"/>
      <c r="T3298" s="161"/>
      <c r="AT3298" s="156" t="s">
        <v>361</v>
      </c>
      <c r="AU3298" s="156" t="s">
        <v>86</v>
      </c>
      <c r="AV3298" s="12" t="s">
        <v>86</v>
      </c>
      <c r="AW3298" s="12" t="s">
        <v>32</v>
      </c>
      <c r="AX3298" s="12" t="s">
        <v>76</v>
      </c>
      <c r="AY3298" s="156" t="s">
        <v>350</v>
      </c>
    </row>
    <row r="3299" spans="2:51" s="12" customFormat="1" ht="10.199999999999999">
      <c r="B3299" s="155"/>
      <c r="D3299" s="151" t="s">
        <v>361</v>
      </c>
      <c r="E3299" s="156" t="s">
        <v>1</v>
      </c>
      <c r="F3299" s="157" t="s">
        <v>4628</v>
      </c>
      <c r="H3299" s="158">
        <v>5.04</v>
      </c>
      <c r="I3299" s="159"/>
      <c r="L3299" s="155"/>
      <c r="M3299" s="160"/>
      <c r="T3299" s="161"/>
      <c r="AT3299" s="156" t="s">
        <v>361</v>
      </c>
      <c r="AU3299" s="156" t="s">
        <v>86</v>
      </c>
      <c r="AV3299" s="12" t="s">
        <v>86</v>
      </c>
      <c r="AW3299" s="12" t="s">
        <v>32</v>
      </c>
      <c r="AX3299" s="12" t="s">
        <v>76</v>
      </c>
      <c r="AY3299" s="156" t="s">
        <v>350</v>
      </c>
    </row>
    <row r="3300" spans="2:51" s="12" customFormat="1" ht="10.199999999999999">
      <c r="B3300" s="155"/>
      <c r="D3300" s="151" t="s">
        <v>361</v>
      </c>
      <c r="E3300" s="156" t="s">
        <v>1</v>
      </c>
      <c r="F3300" s="157" t="s">
        <v>4629</v>
      </c>
      <c r="H3300" s="158">
        <v>2.6880000000000002</v>
      </c>
      <c r="I3300" s="159"/>
      <c r="L3300" s="155"/>
      <c r="M3300" s="160"/>
      <c r="T3300" s="161"/>
      <c r="AT3300" s="156" t="s">
        <v>361</v>
      </c>
      <c r="AU3300" s="156" t="s">
        <v>86</v>
      </c>
      <c r="AV3300" s="12" t="s">
        <v>86</v>
      </c>
      <c r="AW3300" s="12" t="s">
        <v>32</v>
      </c>
      <c r="AX3300" s="12" t="s">
        <v>76</v>
      </c>
      <c r="AY3300" s="156" t="s">
        <v>350</v>
      </c>
    </row>
    <row r="3301" spans="2:51" s="12" customFormat="1" ht="10.199999999999999">
      <c r="B3301" s="155"/>
      <c r="D3301" s="151" t="s">
        <v>361</v>
      </c>
      <c r="E3301" s="156" t="s">
        <v>1</v>
      </c>
      <c r="F3301" s="157" t="s">
        <v>4630</v>
      </c>
      <c r="H3301" s="158">
        <v>3.1360000000000001</v>
      </c>
      <c r="I3301" s="159"/>
      <c r="L3301" s="155"/>
      <c r="M3301" s="160"/>
      <c r="T3301" s="161"/>
      <c r="AT3301" s="156" t="s">
        <v>361</v>
      </c>
      <c r="AU3301" s="156" t="s">
        <v>86</v>
      </c>
      <c r="AV3301" s="12" t="s">
        <v>86</v>
      </c>
      <c r="AW3301" s="12" t="s">
        <v>32</v>
      </c>
      <c r="AX3301" s="12" t="s">
        <v>76</v>
      </c>
      <c r="AY3301" s="156" t="s">
        <v>350</v>
      </c>
    </row>
    <row r="3302" spans="2:51" s="12" customFormat="1" ht="10.199999999999999">
      <c r="B3302" s="155"/>
      <c r="D3302" s="151" t="s">
        <v>361</v>
      </c>
      <c r="E3302" s="156" t="s">
        <v>1</v>
      </c>
      <c r="F3302" s="157" t="s">
        <v>4633</v>
      </c>
      <c r="H3302" s="158">
        <v>15.36</v>
      </c>
      <c r="I3302" s="159"/>
      <c r="L3302" s="155"/>
      <c r="M3302" s="160"/>
      <c r="T3302" s="161"/>
      <c r="AT3302" s="156" t="s">
        <v>361</v>
      </c>
      <c r="AU3302" s="156" t="s">
        <v>86</v>
      </c>
      <c r="AV3302" s="12" t="s">
        <v>86</v>
      </c>
      <c r="AW3302" s="12" t="s">
        <v>32</v>
      </c>
      <c r="AX3302" s="12" t="s">
        <v>76</v>
      </c>
      <c r="AY3302" s="156" t="s">
        <v>350</v>
      </c>
    </row>
    <row r="3303" spans="2:51" s="12" customFormat="1" ht="10.199999999999999">
      <c r="B3303" s="155"/>
      <c r="D3303" s="151" t="s">
        <v>361</v>
      </c>
      <c r="E3303" s="156" t="s">
        <v>1</v>
      </c>
      <c r="F3303" s="157" t="s">
        <v>4634</v>
      </c>
      <c r="H3303" s="158">
        <v>15.231999999999999</v>
      </c>
      <c r="I3303" s="159"/>
      <c r="L3303" s="155"/>
      <c r="M3303" s="160"/>
      <c r="T3303" s="161"/>
      <c r="AT3303" s="156" t="s">
        <v>361</v>
      </c>
      <c r="AU3303" s="156" t="s">
        <v>86</v>
      </c>
      <c r="AV3303" s="12" t="s">
        <v>86</v>
      </c>
      <c r="AW3303" s="12" t="s">
        <v>32</v>
      </c>
      <c r="AX3303" s="12" t="s">
        <v>76</v>
      </c>
      <c r="AY3303" s="156" t="s">
        <v>350</v>
      </c>
    </row>
    <row r="3304" spans="2:51" s="12" customFormat="1" ht="10.199999999999999">
      <c r="B3304" s="155"/>
      <c r="D3304" s="151" t="s">
        <v>361</v>
      </c>
      <c r="E3304" s="156" t="s">
        <v>1</v>
      </c>
      <c r="F3304" s="157" t="s">
        <v>4635</v>
      </c>
      <c r="H3304" s="158">
        <v>64.191999999999993</v>
      </c>
      <c r="I3304" s="159"/>
      <c r="L3304" s="155"/>
      <c r="M3304" s="160"/>
      <c r="T3304" s="161"/>
      <c r="AT3304" s="156" t="s">
        <v>361</v>
      </c>
      <c r="AU3304" s="156" t="s">
        <v>86</v>
      </c>
      <c r="AV3304" s="12" t="s">
        <v>86</v>
      </c>
      <c r="AW3304" s="12" t="s">
        <v>32</v>
      </c>
      <c r="AX3304" s="12" t="s">
        <v>76</v>
      </c>
      <c r="AY3304" s="156" t="s">
        <v>350</v>
      </c>
    </row>
    <row r="3305" spans="2:51" s="12" customFormat="1" ht="10.199999999999999">
      <c r="B3305" s="155"/>
      <c r="D3305" s="151" t="s">
        <v>361</v>
      </c>
      <c r="E3305" s="156" t="s">
        <v>1</v>
      </c>
      <c r="F3305" s="157" t="s">
        <v>4637</v>
      </c>
      <c r="H3305" s="158">
        <v>24.207999999999998</v>
      </c>
      <c r="I3305" s="159"/>
      <c r="L3305" s="155"/>
      <c r="M3305" s="160"/>
      <c r="T3305" s="161"/>
      <c r="AT3305" s="156" t="s">
        <v>361</v>
      </c>
      <c r="AU3305" s="156" t="s">
        <v>86</v>
      </c>
      <c r="AV3305" s="12" t="s">
        <v>86</v>
      </c>
      <c r="AW3305" s="12" t="s">
        <v>32</v>
      </c>
      <c r="AX3305" s="12" t="s">
        <v>76</v>
      </c>
      <c r="AY3305" s="156" t="s">
        <v>350</v>
      </c>
    </row>
    <row r="3306" spans="2:51" s="12" customFormat="1" ht="20.399999999999999">
      <c r="B3306" s="155"/>
      <c r="D3306" s="151" t="s">
        <v>361</v>
      </c>
      <c r="E3306" s="156" t="s">
        <v>1</v>
      </c>
      <c r="F3306" s="157" t="s">
        <v>4639</v>
      </c>
      <c r="H3306" s="158">
        <v>33.92</v>
      </c>
      <c r="I3306" s="159"/>
      <c r="L3306" s="155"/>
      <c r="M3306" s="160"/>
      <c r="T3306" s="161"/>
      <c r="AT3306" s="156" t="s">
        <v>361</v>
      </c>
      <c r="AU3306" s="156" t="s">
        <v>86</v>
      </c>
      <c r="AV3306" s="12" t="s">
        <v>86</v>
      </c>
      <c r="AW3306" s="12" t="s">
        <v>32</v>
      </c>
      <c r="AX3306" s="12" t="s">
        <v>76</v>
      </c>
      <c r="AY3306" s="156" t="s">
        <v>350</v>
      </c>
    </row>
    <row r="3307" spans="2:51" s="12" customFormat="1" ht="10.199999999999999">
      <c r="B3307" s="155"/>
      <c r="D3307" s="151" t="s">
        <v>361</v>
      </c>
      <c r="E3307" s="156" t="s">
        <v>1</v>
      </c>
      <c r="F3307" s="157" t="s">
        <v>4640</v>
      </c>
      <c r="H3307" s="158">
        <v>32.603999999999999</v>
      </c>
      <c r="I3307" s="159"/>
      <c r="L3307" s="155"/>
      <c r="M3307" s="160"/>
      <c r="T3307" s="161"/>
      <c r="AT3307" s="156" t="s">
        <v>361</v>
      </c>
      <c r="AU3307" s="156" t="s">
        <v>86</v>
      </c>
      <c r="AV3307" s="12" t="s">
        <v>86</v>
      </c>
      <c r="AW3307" s="12" t="s">
        <v>32</v>
      </c>
      <c r="AX3307" s="12" t="s">
        <v>76</v>
      </c>
      <c r="AY3307" s="156" t="s">
        <v>350</v>
      </c>
    </row>
    <row r="3308" spans="2:51" s="12" customFormat="1" ht="20.399999999999999">
      <c r="B3308" s="155"/>
      <c r="D3308" s="151" t="s">
        <v>361</v>
      </c>
      <c r="E3308" s="156" t="s">
        <v>1</v>
      </c>
      <c r="F3308" s="157" t="s">
        <v>4641</v>
      </c>
      <c r="H3308" s="158">
        <v>38.304000000000002</v>
      </c>
      <c r="I3308" s="159"/>
      <c r="L3308" s="155"/>
      <c r="M3308" s="160"/>
      <c r="T3308" s="161"/>
      <c r="AT3308" s="156" t="s">
        <v>361</v>
      </c>
      <c r="AU3308" s="156" t="s">
        <v>86</v>
      </c>
      <c r="AV3308" s="12" t="s">
        <v>86</v>
      </c>
      <c r="AW3308" s="12" t="s">
        <v>32</v>
      </c>
      <c r="AX3308" s="12" t="s">
        <v>76</v>
      </c>
      <c r="AY3308" s="156" t="s">
        <v>350</v>
      </c>
    </row>
    <row r="3309" spans="2:51" s="12" customFormat="1" ht="10.199999999999999">
      <c r="B3309" s="155"/>
      <c r="D3309" s="151" t="s">
        <v>361</v>
      </c>
      <c r="E3309" s="156" t="s">
        <v>1</v>
      </c>
      <c r="F3309" s="157" t="s">
        <v>4642</v>
      </c>
      <c r="H3309" s="158">
        <v>21.6</v>
      </c>
      <c r="I3309" s="159"/>
      <c r="L3309" s="155"/>
      <c r="M3309" s="160"/>
      <c r="T3309" s="161"/>
      <c r="AT3309" s="156" t="s">
        <v>361</v>
      </c>
      <c r="AU3309" s="156" t="s">
        <v>86</v>
      </c>
      <c r="AV3309" s="12" t="s">
        <v>86</v>
      </c>
      <c r="AW3309" s="12" t="s">
        <v>32</v>
      </c>
      <c r="AX3309" s="12" t="s">
        <v>76</v>
      </c>
      <c r="AY3309" s="156" t="s">
        <v>350</v>
      </c>
    </row>
    <row r="3310" spans="2:51" s="12" customFormat="1" ht="10.199999999999999">
      <c r="B3310" s="155"/>
      <c r="D3310" s="151" t="s">
        <v>361</v>
      </c>
      <c r="E3310" s="156" t="s">
        <v>1</v>
      </c>
      <c r="F3310" s="157" t="s">
        <v>4644</v>
      </c>
      <c r="H3310" s="158">
        <v>31.327999999999999</v>
      </c>
      <c r="I3310" s="159"/>
      <c r="L3310" s="155"/>
      <c r="M3310" s="160"/>
      <c r="T3310" s="161"/>
      <c r="AT3310" s="156" t="s">
        <v>361</v>
      </c>
      <c r="AU3310" s="156" t="s">
        <v>86</v>
      </c>
      <c r="AV3310" s="12" t="s">
        <v>86</v>
      </c>
      <c r="AW3310" s="12" t="s">
        <v>32</v>
      </c>
      <c r="AX3310" s="12" t="s">
        <v>76</v>
      </c>
      <c r="AY3310" s="156" t="s">
        <v>350</v>
      </c>
    </row>
    <row r="3311" spans="2:51" s="12" customFormat="1" ht="10.199999999999999">
      <c r="B3311" s="155"/>
      <c r="D3311" s="151" t="s">
        <v>361</v>
      </c>
      <c r="E3311" s="156" t="s">
        <v>1</v>
      </c>
      <c r="F3311" s="157" t="s">
        <v>4645</v>
      </c>
      <c r="H3311" s="158">
        <v>37.024000000000001</v>
      </c>
      <c r="I3311" s="159"/>
      <c r="L3311" s="155"/>
      <c r="M3311" s="160"/>
      <c r="T3311" s="161"/>
      <c r="AT3311" s="156" t="s">
        <v>361</v>
      </c>
      <c r="AU3311" s="156" t="s">
        <v>86</v>
      </c>
      <c r="AV3311" s="12" t="s">
        <v>86</v>
      </c>
      <c r="AW3311" s="12" t="s">
        <v>32</v>
      </c>
      <c r="AX3311" s="12" t="s">
        <v>76</v>
      </c>
      <c r="AY3311" s="156" t="s">
        <v>350</v>
      </c>
    </row>
    <row r="3312" spans="2:51" s="14" customFormat="1" ht="10.199999999999999">
      <c r="B3312" s="169"/>
      <c r="D3312" s="151" t="s">
        <v>361</v>
      </c>
      <c r="E3312" s="170" t="s">
        <v>1</v>
      </c>
      <c r="F3312" s="171" t="s">
        <v>1905</v>
      </c>
      <c r="H3312" s="170" t="s">
        <v>1</v>
      </c>
      <c r="I3312" s="172"/>
      <c r="L3312" s="169"/>
      <c r="M3312" s="173"/>
      <c r="T3312" s="174"/>
      <c r="AT3312" s="170" t="s">
        <v>361</v>
      </c>
      <c r="AU3312" s="170" t="s">
        <v>86</v>
      </c>
      <c r="AV3312" s="14" t="s">
        <v>84</v>
      </c>
      <c r="AW3312" s="14" t="s">
        <v>32</v>
      </c>
      <c r="AX3312" s="14" t="s">
        <v>76</v>
      </c>
      <c r="AY3312" s="170" t="s">
        <v>350</v>
      </c>
    </row>
    <row r="3313" spans="2:65" s="12" customFormat="1" ht="20.399999999999999">
      <c r="B3313" s="155"/>
      <c r="D3313" s="151" t="s">
        <v>361</v>
      </c>
      <c r="E3313" s="156" t="s">
        <v>1</v>
      </c>
      <c r="F3313" s="157" t="s">
        <v>4646</v>
      </c>
      <c r="H3313" s="158">
        <v>8.7360000000000007</v>
      </c>
      <c r="I3313" s="159"/>
      <c r="L3313" s="155"/>
      <c r="M3313" s="160"/>
      <c r="T3313" s="161"/>
      <c r="AT3313" s="156" t="s">
        <v>361</v>
      </c>
      <c r="AU3313" s="156" t="s">
        <v>86</v>
      </c>
      <c r="AV3313" s="12" t="s">
        <v>86</v>
      </c>
      <c r="AW3313" s="12" t="s">
        <v>32</v>
      </c>
      <c r="AX3313" s="12" t="s">
        <v>76</v>
      </c>
      <c r="AY3313" s="156" t="s">
        <v>350</v>
      </c>
    </row>
    <row r="3314" spans="2:65" s="12" customFormat="1" ht="10.199999999999999">
      <c r="B3314" s="155"/>
      <c r="D3314" s="151" t="s">
        <v>361</v>
      </c>
      <c r="E3314" s="156" t="s">
        <v>1</v>
      </c>
      <c r="F3314" s="157" t="s">
        <v>4647</v>
      </c>
      <c r="H3314" s="158">
        <v>32.4</v>
      </c>
      <c r="I3314" s="159"/>
      <c r="L3314" s="155"/>
      <c r="M3314" s="160"/>
      <c r="T3314" s="161"/>
      <c r="AT3314" s="156" t="s">
        <v>361</v>
      </c>
      <c r="AU3314" s="156" t="s">
        <v>86</v>
      </c>
      <c r="AV3314" s="12" t="s">
        <v>86</v>
      </c>
      <c r="AW3314" s="12" t="s">
        <v>32</v>
      </c>
      <c r="AX3314" s="12" t="s">
        <v>76</v>
      </c>
      <c r="AY3314" s="156" t="s">
        <v>350</v>
      </c>
    </row>
    <row r="3315" spans="2:65" s="12" customFormat="1" ht="10.199999999999999">
      <c r="B3315" s="155"/>
      <c r="D3315" s="151" t="s">
        <v>361</v>
      </c>
      <c r="E3315" s="156" t="s">
        <v>1</v>
      </c>
      <c r="F3315" s="157" t="s">
        <v>4648</v>
      </c>
      <c r="H3315" s="158">
        <v>18.384</v>
      </c>
      <c r="I3315" s="159"/>
      <c r="L3315" s="155"/>
      <c r="M3315" s="160"/>
      <c r="T3315" s="161"/>
      <c r="AT3315" s="156" t="s">
        <v>361</v>
      </c>
      <c r="AU3315" s="156" t="s">
        <v>86</v>
      </c>
      <c r="AV3315" s="12" t="s">
        <v>86</v>
      </c>
      <c r="AW3315" s="12" t="s">
        <v>32</v>
      </c>
      <c r="AX3315" s="12" t="s">
        <v>76</v>
      </c>
      <c r="AY3315" s="156" t="s">
        <v>350</v>
      </c>
    </row>
    <row r="3316" spans="2:65" s="13" customFormat="1" ht="10.199999999999999">
      <c r="B3316" s="162"/>
      <c r="D3316" s="151" t="s">
        <v>361</v>
      </c>
      <c r="E3316" s="163" t="s">
        <v>1</v>
      </c>
      <c r="F3316" s="164" t="s">
        <v>364</v>
      </c>
      <c r="H3316" s="165">
        <v>1629.296</v>
      </c>
      <c r="I3316" s="166"/>
      <c r="L3316" s="162"/>
      <c r="M3316" s="167"/>
      <c r="T3316" s="168"/>
      <c r="AT3316" s="163" t="s">
        <v>361</v>
      </c>
      <c r="AU3316" s="163" t="s">
        <v>86</v>
      </c>
      <c r="AV3316" s="13" t="s">
        <v>357</v>
      </c>
      <c r="AW3316" s="13" t="s">
        <v>32</v>
      </c>
      <c r="AX3316" s="13" t="s">
        <v>84</v>
      </c>
      <c r="AY3316" s="163" t="s">
        <v>350</v>
      </c>
    </row>
    <row r="3317" spans="2:65" s="1" customFormat="1" ht="24.15" customHeight="1">
      <c r="B3317" s="32"/>
      <c r="C3317" s="138" t="s">
        <v>4654</v>
      </c>
      <c r="D3317" s="138" t="s">
        <v>352</v>
      </c>
      <c r="E3317" s="139" t="s">
        <v>4655</v>
      </c>
      <c r="F3317" s="140" t="s">
        <v>4656</v>
      </c>
      <c r="G3317" s="141" t="s">
        <v>355</v>
      </c>
      <c r="H3317" s="142">
        <v>188.25</v>
      </c>
      <c r="I3317" s="143"/>
      <c r="J3317" s="144">
        <f>ROUND(I3317*H3317,2)</f>
        <v>0</v>
      </c>
      <c r="K3317" s="140" t="s">
        <v>356</v>
      </c>
      <c r="L3317" s="32"/>
      <c r="M3317" s="145" t="s">
        <v>1</v>
      </c>
      <c r="N3317" s="146" t="s">
        <v>41</v>
      </c>
      <c r="P3317" s="147">
        <f>O3317*H3317</f>
        <v>0</v>
      </c>
      <c r="Q3317" s="147">
        <v>2.5000000000000001E-4</v>
      </c>
      <c r="R3317" s="147">
        <f>Q3317*H3317</f>
        <v>4.70625E-2</v>
      </c>
      <c r="S3317" s="147">
        <v>0</v>
      </c>
      <c r="T3317" s="148">
        <f>S3317*H3317</f>
        <v>0</v>
      </c>
      <c r="AR3317" s="149" t="s">
        <v>530</v>
      </c>
      <c r="AT3317" s="149" t="s">
        <v>352</v>
      </c>
      <c r="AU3317" s="149" t="s">
        <v>86</v>
      </c>
      <c r="AY3317" s="17" t="s">
        <v>350</v>
      </c>
      <c r="BE3317" s="150">
        <f>IF(N3317="základní",J3317,0)</f>
        <v>0</v>
      </c>
      <c r="BF3317" s="150">
        <f>IF(N3317="snížená",J3317,0)</f>
        <v>0</v>
      </c>
      <c r="BG3317" s="150">
        <f>IF(N3317="zákl. přenesená",J3317,0)</f>
        <v>0</v>
      </c>
      <c r="BH3317" s="150">
        <f>IF(N3317="sníž. přenesená",J3317,0)</f>
        <v>0</v>
      </c>
      <c r="BI3317" s="150">
        <f>IF(N3317="nulová",J3317,0)</f>
        <v>0</v>
      </c>
      <c r="BJ3317" s="17" t="s">
        <v>84</v>
      </c>
      <c r="BK3317" s="150">
        <f>ROUND(I3317*H3317,2)</f>
        <v>0</v>
      </c>
      <c r="BL3317" s="17" t="s">
        <v>530</v>
      </c>
      <c r="BM3317" s="149" t="s">
        <v>4657</v>
      </c>
    </row>
    <row r="3318" spans="2:65" s="1" customFormat="1" ht="28.8">
      <c r="B3318" s="32"/>
      <c r="D3318" s="151" t="s">
        <v>359</v>
      </c>
      <c r="F3318" s="152" t="s">
        <v>4658</v>
      </c>
      <c r="I3318" s="153"/>
      <c r="L3318" s="32"/>
      <c r="M3318" s="154"/>
      <c r="T3318" s="56"/>
      <c r="AT3318" s="17" t="s">
        <v>359</v>
      </c>
      <c r="AU3318" s="17" t="s">
        <v>86</v>
      </c>
    </row>
    <row r="3319" spans="2:65" s="12" customFormat="1" ht="10.199999999999999">
      <c r="B3319" s="155"/>
      <c r="D3319" s="151" t="s">
        <v>361</v>
      </c>
      <c r="E3319" s="156" t="s">
        <v>1</v>
      </c>
      <c r="F3319" s="157" t="s">
        <v>833</v>
      </c>
      <c r="H3319" s="158">
        <v>54.35</v>
      </c>
      <c r="I3319" s="159"/>
      <c r="L3319" s="155"/>
      <c r="M3319" s="160"/>
      <c r="T3319" s="161"/>
      <c r="AT3319" s="156" t="s">
        <v>361</v>
      </c>
      <c r="AU3319" s="156" t="s">
        <v>86</v>
      </c>
      <c r="AV3319" s="12" t="s">
        <v>86</v>
      </c>
      <c r="AW3319" s="12" t="s">
        <v>32</v>
      </c>
      <c r="AX3319" s="12" t="s">
        <v>76</v>
      </c>
      <c r="AY3319" s="156" t="s">
        <v>350</v>
      </c>
    </row>
    <row r="3320" spans="2:65" s="12" customFormat="1" ht="10.199999999999999">
      <c r="B3320" s="155"/>
      <c r="D3320" s="151" t="s">
        <v>361</v>
      </c>
      <c r="E3320" s="156" t="s">
        <v>1</v>
      </c>
      <c r="F3320" s="157" t="s">
        <v>826</v>
      </c>
      <c r="H3320" s="158">
        <v>133.9</v>
      </c>
      <c r="I3320" s="159"/>
      <c r="L3320" s="155"/>
      <c r="M3320" s="160"/>
      <c r="T3320" s="161"/>
      <c r="AT3320" s="156" t="s">
        <v>361</v>
      </c>
      <c r="AU3320" s="156" t="s">
        <v>86</v>
      </c>
      <c r="AV3320" s="12" t="s">
        <v>86</v>
      </c>
      <c r="AW3320" s="12" t="s">
        <v>32</v>
      </c>
      <c r="AX3320" s="12" t="s">
        <v>76</v>
      </c>
      <c r="AY3320" s="156" t="s">
        <v>350</v>
      </c>
    </row>
    <row r="3321" spans="2:65" s="13" customFormat="1" ht="10.199999999999999">
      <c r="B3321" s="162"/>
      <c r="D3321" s="151" t="s">
        <v>361</v>
      </c>
      <c r="E3321" s="163" t="s">
        <v>1</v>
      </c>
      <c r="F3321" s="164" t="s">
        <v>364</v>
      </c>
      <c r="H3321" s="165">
        <v>188.25</v>
      </c>
      <c r="I3321" s="166"/>
      <c r="L3321" s="162"/>
      <c r="M3321" s="167"/>
      <c r="T3321" s="168"/>
      <c r="AT3321" s="163" t="s">
        <v>361</v>
      </c>
      <c r="AU3321" s="163" t="s">
        <v>86</v>
      </c>
      <c r="AV3321" s="13" t="s">
        <v>357</v>
      </c>
      <c r="AW3321" s="13" t="s">
        <v>32</v>
      </c>
      <c r="AX3321" s="13" t="s">
        <v>84</v>
      </c>
      <c r="AY3321" s="163" t="s">
        <v>350</v>
      </c>
    </row>
    <row r="3322" spans="2:65" s="1" customFormat="1" ht="24.15" customHeight="1">
      <c r="B3322" s="32"/>
      <c r="C3322" s="138" t="s">
        <v>4659</v>
      </c>
      <c r="D3322" s="138" t="s">
        <v>352</v>
      </c>
      <c r="E3322" s="139" t="s">
        <v>4660</v>
      </c>
      <c r="F3322" s="140" t="s">
        <v>4661</v>
      </c>
      <c r="G3322" s="141" t="s">
        <v>355</v>
      </c>
      <c r="H3322" s="142">
        <v>299.24599999999998</v>
      </c>
      <c r="I3322" s="143"/>
      <c r="J3322" s="144">
        <f>ROUND(I3322*H3322,2)</f>
        <v>0</v>
      </c>
      <c r="K3322" s="140" t="s">
        <v>356</v>
      </c>
      <c r="L3322" s="32"/>
      <c r="M3322" s="145" t="s">
        <v>1</v>
      </c>
      <c r="N3322" s="146" t="s">
        <v>41</v>
      </c>
      <c r="P3322" s="147">
        <f>O3322*H3322</f>
        <v>0</v>
      </c>
      <c r="Q3322" s="147">
        <v>2.1000000000000001E-4</v>
      </c>
      <c r="R3322" s="147">
        <f>Q3322*H3322</f>
        <v>6.2841659999999994E-2</v>
      </c>
      <c r="S3322" s="147">
        <v>0</v>
      </c>
      <c r="T3322" s="148">
        <f>S3322*H3322</f>
        <v>0</v>
      </c>
      <c r="AR3322" s="149" t="s">
        <v>530</v>
      </c>
      <c r="AT3322" s="149" t="s">
        <v>352</v>
      </c>
      <c r="AU3322" s="149" t="s">
        <v>86</v>
      </c>
      <c r="AY3322" s="17" t="s">
        <v>350</v>
      </c>
      <c r="BE3322" s="150">
        <f>IF(N3322="základní",J3322,0)</f>
        <v>0</v>
      </c>
      <c r="BF3322" s="150">
        <f>IF(N3322="snížená",J3322,0)</f>
        <v>0</v>
      </c>
      <c r="BG3322" s="150">
        <f>IF(N3322="zákl. přenesená",J3322,0)</f>
        <v>0</v>
      </c>
      <c r="BH3322" s="150">
        <f>IF(N3322="sníž. přenesená",J3322,0)</f>
        <v>0</v>
      </c>
      <c r="BI3322" s="150">
        <f>IF(N3322="nulová",J3322,0)</f>
        <v>0</v>
      </c>
      <c r="BJ3322" s="17" t="s">
        <v>84</v>
      </c>
      <c r="BK3322" s="150">
        <f>ROUND(I3322*H3322,2)</f>
        <v>0</v>
      </c>
      <c r="BL3322" s="17" t="s">
        <v>530</v>
      </c>
      <c r="BM3322" s="149" t="s">
        <v>4662</v>
      </c>
    </row>
    <row r="3323" spans="2:65" s="1" customFormat="1" ht="19.2">
      <c r="B3323" s="32"/>
      <c r="D3323" s="151" t="s">
        <v>359</v>
      </c>
      <c r="F3323" s="152" t="s">
        <v>4663</v>
      </c>
      <c r="I3323" s="153"/>
      <c r="L3323" s="32"/>
      <c r="M3323" s="154"/>
      <c r="T3323" s="56"/>
      <c r="AT3323" s="17" t="s">
        <v>359</v>
      </c>
      <c r="AU3323" s="17" t="s">
        <v>86</v>
      </c>
    </row>
    <row r="3324" spans="2:65" s="12" customFormat="1" ht="10.199999999999999">
      <c r="B3324" s="155"/>
      <c r="D3324" s="151" t="s">
        <v>361</v>
      </c>
      <c r="E3324" s="156" t="s">
        <v>1</v>
      </c>
      <c r="F3324" s="157" t="s">
        <v>4664</v>
      </c>
      <c r="H3324" s="158">
        <v>11.779</v>
      </c>
      <c r="I3324" s="159"/>
      <c r="L3324" s="155"/>
      <c r="M3324" s="160"/>
      <c r="T3324" s="161"/>
      <c r="AT3324" s="156" t="s">
        <v>361</v>
      </c>
      <c r="AU3324" s="156" t="s">
        <v>86</v>
      </c>
      <c r="AV3324" s="12" t="s">
        <v>86</v>
      </c>
      <c r="AW3324" s="12" t="s">
        <v>32</v>
      </c>
      <c r="AX3324" s="12" t="s">
        <v>76</v>
      </c>
      <c r="AY3324" s="156" t="s">
        <v>350</v>
      </c>
    </row>
    <row r="3325" spans="2:65" s="12" customFormat="1" ht="10.199999999999999">
      <c r="B3325" s="155"/>
      <c r="D3325" s="151" t="s">
        <v>361</v>
      </c>
      <c r="E3325" s="156" t="s">
        <v>1</v>
      </c>
      <c r="F3325" s="157" t="s">
        <v>4665</v>
      </c>
      <c r="H3325" s="158">
        <v>0.29299999999999998</v>
      </c>
      <c r="I3325" s="159"/>
      <c r="L3325" s="155"/>
      <c r="M3325" s="160"/>
      <c r="T3325" s="161"/>
      <c r="AT3325" s="156" t="s">
        <v>361</v>
      </c>
      <c r="AU3325" s="156" t="s">
        <v>86</v>
      </c>
      <c r="AV3325" s="12" t="s">
        <v>86</v>
      </c>
      <c r="AW3325" s="12" t="s">
        <v>32</v>
      </c>
      <c r="AX3325" s="12" t="s">
        <v>76</v>
      </c>
      <c r="AY3325" s="156" t="s">
        <v>350</v>
      </c>
    </row>
    <row r="3326" spans="2:65" s="12" customFormat="1" ht="10.199999999999999">
      <c r="B3326" s="155"/>
      <c r="D3326" s="151" t="s">
        <v>361</v>
      </c>
      <c r="E3326" s="156" t="s">
        <v>1</v>
      </c>
      <c r="F3326" s="157" t="s">
        <v>2455</v>
      </c>
      <c r="H3326" s="158">
        <v>287.17399999999998</v>
      </c>
      <c r="I3326" s="159"/>
      <c r="L3326" s="155"/>
      <c r="M3326" s="160"/>
      <c r="T3326" s="161"/>
      <c r="AT3326" s="156" t="s">
        <v>361</v>
      </c>
      <c r="AU3326" s="156" t="s">
        <v>86</v>
      </c>
      <c r="AV3326" s="12" t="s">
        <v>86</v>
      </c>
      <c r="AW3326" s="12" t="s">
        <v>32</v>
      </c>
      <c r="AX3326" s="12" t="s">
        <v>76</v>
      </c>
      <c r="AY3326" s="156" t="s">
        <v>350</v>
      </c>
    </row>
    <row r="3327" spans="2:65" s="13" customFormat="1" ht="10.199999999999999">
      <c r="B3327" s="162"/>
      <c r="D3327" s="151" t="s">
        <v>361</v>
      </c>
      <c r="E3327" s="163" t="s">
        <v>1</v>
      </c>
      <c r="F3327" s="164" t="s">
        <v>364</v>
      </c>
      <c r="H3327" s="165">
        <v>299.24599999999998</v>
      </c>
      <c r="I3327" s="166"/>
      <c r="L3327" s="162"/>
      <c r="M3327" s="167"/>
      <c r="T3327" s="168"/>
      <c r="AT3327" s="163" t="s">
        <v>361</v>
      </c>
      <c r="AU3327" s="163" t="s">
        <v>86</v>
      </c>
      <c r="AV3327" s="13" t="s">
        <v>357</v>
      </c>
      <c r="AW3327" s="13" t="s">
        <v>32</v>
      </c>
      <c r="AX3327" s="13" t="s">
        <v>84</v>
      </c>
      <c r="AY3327" s="163" t="s">
        <v>350</v>
      </c>
    </row>
    <row r="3328" spans="2:65" s="1" customFormat="1" ht="24.15" customHeight="1">
      <c r="B3328" s="32"/>
      <c r="C3328" s="138" t="s">
        <v>4666</v>
      </c>
      <c r="D3328" s="138" t="s">
        <v>352</v>
      </c>
      <c r="E3328" s="139" t="s">
        <v>4667</v>
      </c>
      <c r="F3328" s="140" t="s">
        <v>4668</v>
      </c>
      <c r="G3328" s="141" t="s">
        <v>355</v>
      </c>
      <c r="H3328" s="142">
        <v>8252.8790000000008</v>
      </c>
      <c r="I3328" s="143"/>
      <c r="J3328" s="144">
        <f>ROUND(I3328*H3328,2)</f>
        <v>0</v>
      </c>
      <c r="K3328" s="140" t="s">
        <v>356</v>
      </c>
      <c r="L3328" s="32"/>
      <c r="M3328" s="145" t="s">
        <v>1</v>
      </c>
      <c r="N3328" s="146" t="s">
        <v>41</v>
      </c>
      <c r="P3328" s="147">
        <f>O3328*H3328</f>
        <v>0</v>
      </c>
      <c r="Q3328" s="147">
        <v>3.2000000000000003E-4</v>
      </c>
      <c r="R3328" s="147">
        <f>Q3328*H3328</f>
        <v>2.6409212800000006</v>
      </c>
      <c r="S3328" s="147">
        <v>0</v>
      </c>
      <c r="T3328" s="148">
        <f>S3328*H3328</f>
        <v>0</v>
      </c>
      <c r="AR3328" s="149" t="s">
        <v>530</v>
      </c>
      <c r="AT3328" s="149" t="s">
        <v>352</v>
      </c>
      <c r="AU3328" s="149" t="s">
        <v>86</v>
      </c>
      <c r="AY3328" s="17" t="s">
        <v>350</v>
      </c>
      <c r="BE3328" s="150">
        <f>IF(N3328="základní",J3328,0)</f>
        <v>0</v>
      </c>
      <c r="BF3328" s="150">
        <f>IF(N3328="snížená",J3328,0)</f>
        <v>0</v>
      </c>
      <c r="BG3328" s="150">
        <f>IF(N3328="zákl. přenesená",J3328,0)</f>
        <v>0</v>
      </c>
      <c r="BH3328" s="150">
        <f>IF(N3328="sníž. přenesená",J3328,0)</f>
        <v>0</v>
      </c>
      <c r="BI3328" s="150">
        <f>IF(N3328="nulová",J3328,0)</f>
        <v>0</v>
      </c>
      <c r="BJ3328" s="17" t="s">
        <v>84</v>
      </c>
      <c r="BK3328" s="150">
        <f>ROUND(I3328*H3328,2)</f>
        <v>0</v>
      </c>
      <c r="BL3328" s="17" t="s">
        <v>530</v>
      </c>
      <c r="BM3328" s="149" t="s">
        <v>4669</v>
      </c>
    </row>
    <row r="3329" spans="2:51" s="1" customFormat="1" ht="28.8">
      <c r="B3329" s="32"/>
      <c r="D3329" s="151" t="s">
        <v>359</v>
      </c>
      <c r="F3329" s="152" t="s">
        <v>4670</v>
      </c>
      <c r="I3329" s="153"/>
      <c r="L3329" s="32"/>
      <c r="M3329" s="154"/>
      <c r="T3329" s="56"/>
      <c r="AT3329" s="17" t="s">
        <v>359</v>
      </c>
      <c r="AU3329" s="17" t="s">
        <v>86</v>
      </c>
    </row>
    <row r="3330" spans="2:51" s="12" customFormat="1" ht="10.199999999999999">
      <c r="B3330" s="155"/>
      <c r="D3330" s="151" t="s">
        <v>361</v>
      </c>
      <c r="E3330" s="156" t="s">
        <v>1</v>
      </c>
      <c r="F3330" s="157" t="s">
        <v>4664</v>
      </c>
      <c r="H3330" s="158">
        <v>11.779</v>
      </c>
      <c r="I3330" s="159"/>
      <c r="L3330" s="155"/>
      <c r="M3330" s="160"/>
      <c r="T3330" s="161"/>
      <c r="AT3330" s="156" t="s">
        <v>361</v>
      </c>
      <c r="AU3330" s="156" t="s">
        <v>86</v>
      </c>
      <c r="AV3330" s="12" t="s">
        <v>86</v>
      </c>
      <c r="AW3330" s="12" t="s">
        <v>32</v>
      </c>
      <c r="AX3330" s="12" t="s">
        <v>76</v>
      </c>
      <c r="AY3330" s="156" t="s">
        <v>350</v>
      </c>
    </row>
    <row r="3331" spans="2:51" s="12" customFormat="1" ht="10.199999999999999">
      <c r="B3331" s="155"/>
      <c r="D3331" s="151" t="s">
        <v>361</v>
      </c>
      <c r="E3331" s="156" t="s">
        <v>1</v>
      </c>
      <c r="F3331" s="157" t="s">
        <v>4671</v>
      </c>
      <c r="H3331" s="158">
        <v>27.975000000000001</v>
      </c>
      <c r="I3331" s="159"/>
      <c r="L3331" s="155"/>
      <c r="M3331" s="160"/>
      <c r="T3331" s="161"/>
      <c r="AT3331" s="156" t="s">
        <v>361</v>
      </c>
      <c r="AU3331" s="156" t="s">
        <v>86</v>
      </c>
      <c r="AV3331" s="12" t="s">
        <v>86</v>
      </c>
      <c r="AW3331" s="12" t="s">
        <v>32</v>
      </c>
      <c r="AX3331" s="12" t="s">
        <v>76</v>
      </c>
      <c r="AY3331" s="156" t="s">
        <v>350</v>
      </c>
    </row>
    <row r="3332" spans="2:51" s="12" customFormat="1" ht="10.199999999999999">
      <c r="B3332" s="155"/>
      <c r="D3332" s="151" t="s">
        <v>361</v>
      </c>
      <c r="E3332" s="156" t="s">
        <v>1</v>
      </c>
      <c r="F3332" s="157" t="s">
        <v>4672</v>
      </c>
      <c r="H3332" s="158">
        <v>77.168999999999997</v>
      </c>
      <c r="I3332" s="159"/>
      <c r="L3332" s="155"/>
      <c r="M3332" s="160"/>
      <c r="T3332" s="161"/>
      <c r="AT3332" s="156" t="s">
        <v>361</v>
      </c>
      <c r="AU3332" s="156" t="s">
        <v>86</v>
      </c>
      <c r="AV3332" s="12" t="s">
        <v>86</v>
      </c>
      <c r="AW3332" s="12" t="s">
        <v>32</v>
      </c>
      <c r="AX3332" s="12" t="s">
        <v>76</v>
      </c>
      <c r="AY3332" s="156" t="s">
        <v>350</v>
      </c>
    </row>
    <row r="3333" spans="2:51" s="12" customFormat="1" ht="10.199999999999999">
      <c r="B3333" s="155"/>
      <c r="D3333" s="151" t="s">
        <v>361</v>
      </c>
      <c r="E3333" s="156" t="s">
        <v>1</v>
      </c>
      <c r="F3333" s="157" t="s">
        <v>2127</v>
      </c>
      <c r="H3333" s="158">
        <v>382.14499999999998</v>
      </c>
      <c r="I3333" s="159"/>
      <c r="L3333" s="155"/>
      <c r="M3333" s="160"/>
      <c r="T3333" s="161"/>
      <c r="AT3333" s="156" t="s">
        <v>361</v>
      </c>
      <c r="AU3333" s="156" t="s">
        <v>86</v>
      </c>
      <c r="AV3333" s="12" t="s">
        <v>86</v>
      </c>
      <c r="AW3333" s="12" t="s">
        <v>32</v>
      </c>
      <c r="AX3333" s="12" t="s">
        <v>76</v>
      </c>
      <c r="AY3333" s="156" t="s">
        <v>350</v>
      </c>
    </row>
    <row r="3334" spans="2:51" s="12" customFormat="1" ht="20.399999999999999">
      <c r="B3334" s="155"/>
      <c r="D3334" s="151" t="s">
        <v>361</v>
      </c>
      <c r="E3334" s="156" t="s">
        <v>1</v>
      </c>
      <c r="F3334" s="157" t="s">
        <v>2079</v>
      </c>
      <c r="H3334" s="158">
        <v>88.902000000000001</v>
      </c>
      <c r="I3334" s="159"/>
      <c r="L3334" s="155"/>
      <c r="M3334" s="160"/>
      <c r="T3334" s="161"/>
      <c r="AT3334" s="156" t="s">
        <v>361</v>
      </c>
      <c r="AU3334" s="156" t="s">
        <v>86</v>
      </c>
      <c r="AV3334" s="12" t="s">
        <v>86</v>
      </c>
      <c r="AW3334" s="12" t="s">
        <v>32</v>
      </c>
      <c r="AX3334" s="12" t="s">
        <v>76</v>
      </c>
      <c r="AY3334" s="156" t="s">
        <v>350</v>
      </c>
    </row>
    <row r="3335" spans="2:51" s="12" customFormat="1" ht="20.399999999999999">
      <c r="B3335" s="155"/>
      <c r="D3335" s="151" t="s">
        <v>361</v>
      </c>
      <c r="E3335" s="156" t="s">
        <v>1</v>
      </c>
      <c r="F3335" s="157" t="s">
        <v>2080</v>
      </c>
      <c r="H3335" s="158">
        <v>34.274000000000001</v>
      </c>
      <c r="I3335" s="159"/>
      <c r="L3335" s="155"/>
      <c r="M3335" s="160"/>
      <c r="T3335" s="161"/>
      <c r="AT3335" s="156" t="s">
        <v>361</v>
      </c>
      <c r="AU3335" s="156" t="s">
        <v>86</v>
      </c>
      <c r="AV3335" s="12" t="s">
        <v>86</v>
      </c>
      <c r="AW3335" s="12" t="s">
        <v>32</v>
      </c>
      <c r="AX3335" s="12" t="s">
        <v>76</v>
      </c>
      <c r="AY3335" s="156" t="s">
        <v>350</v>
      </c>
    </row>
    <row r="3336" spans="2:51" s="12" customFormat="1" ht="20.399999999999999">
      <c r="B3336" s="155"/>
      <c r="D3336" s="151" t="s">
        <v>361</v>
      </c>
      <c r="E3336" s="156" t="s">
        <v>1</v>
      </c>
      <c r="F3336" s="157" t="s">
        <v>2101</v>
      </c>
      <c r="H3336" s="158">
        <v>639.20000000000005</v>
      </c>
      <c r="I3336" s="159"/>
      <c r="L3336" s="155"/>
      <c r="M3336" s="160"/>
      <c r="T3336" s="161"/>
      <c r="AT3336" s="156" t="s">
        <v>361</v>
      </c>
      <c r="AU3336" s="156" t="s">
        <v>86</v>
      </c>
      <c r="AV3336" s="12" t="s">
        <v>86</v>
      </c>
      <c r="AW3336" s="12" t="s">
        <v>32</v>
      </c>
      <c r="AX3336" s="12" t="s">
        <v>76</v>
      </c>
      <c r="AY3336" s="156" t="s">
        <v>350</v>
      </c>
    </row>
    <row r="3337" spans="2:51" s="12" customFormat="1" ht="10.199999999999999">
      <c r="B3337" s="155"/>
      <c r="D3337" s="151" t="s">
        <v>361</v>
      </c>
      <c r="E3337" s="156" t="s">
        <v>1</v>
      </c>
      <c r="F3337" s="157" t="s">
        <v>2081</v>
      </c>
      <c r="H3337" s="158">
        <v>174.58</v>
      </c>
      <c r="I3337" s="159"/>
      <c r="L3337" s="155"/>
      <c r="M3337" s="160"/>
      <c r="T3337" s="161"/>
      <c r="AT3337" s="156" t="s">
        <v>361</v>
      </c>
      <c r="AU3337" s="156" t="s">
        <v>86</v>
      </c>
      <c r="AV3337" s="12" t="s">
        <v>86</v>
      </c>
      <c r="AW3337" s="12" t="s">
        <v>32</v>
      </c>
      <c r="AX3337" s="12" t="s">
        <v>76</v>
      </c>
      <c r="AY3337" s="156" t="s">
        <v>350</v>
      </c>
    </row>
    <row r="3338" spans="2:51" s="12" customFormat="1" ht="20.399999999999999">
      <c r="B3338" s="155"/>
      <c r="D3338" s="151" t="s">
        <v>361</v>
      </c>
      <c r="E3338" s="156" t="s">
        <v>1</v>
      </c>
      <c r="F3338" s="157" t="s">
        <v>4673</v>
      </c>
      <c r="H3338" s="158">
        <v>59.69</v>
      </c>
      <c r="I3338" s="159"/>
      <c r="L3338" s="155"/>
      <c r="M3338" s="160"/>
      <c r="T3338" s="161"/>
      <c r="AT3338" s="156" t="s">
        <v>361</v>
      </c>
      <c r="AU3338" s="156" t="s">
        <v>86</v>
      </c>
      <c r="AV3338" s="12" t="s">
        <v>86</v>
      </c>
      <c r="AW3338" s="12" t="s">
        <v>32</v>
      </c>
      <c r="AX3338" s="12" t="s">
        <v>76</v>
      </c>
      <c r="AY3338" s="156" t="s">
        <v>350</v>
      </c>
    </row>
    <row r="3339" spans="2:51" s="12" customFormat="1" ht="20.399999999999999">
      <c r="B3339" s="155"/>
      <c r="D3339" s="151" t="s">
        <v>361</v>
      </c>
      <c r="E3339" s="156" t="s">
        <v>1</v>
      </c>
      <c r="F3339" s="157" t="s">
        <v>4674</v>
      </c>
      <c r="H3339" s="158">
        <v>9.1110000000000007</v>
      </c>
      <c r="I3339" s="159"/>
      <c r="L3339" s="155"/>
      <c r="M3339" s="160"/>
      <c r="T3339" s="161"/>
      <c r="AT3339" s="156" t="s">
        <v>361</v>
      </c>
      <c r="AU3339" s="156" t="s">
        <v>86</v>
      </c>
      <c r="AV3339" s="12" t="s">
        <v>86</v>
      </c>
      <c r="AW3339" s="12" t="s">
        <v>32</v>
      </c>
      <c r="AX3339" s="12" t="s">
        <v>76</v>
      </c>
      <c r="AY3339" s="156" t="s">
        <v>350</v>
      </c>
    </row>
    <row r="3340" spans="2:51" s="12" customFormat="1" ht="10.199999999999999">
      <c r="B3340" s="155"/>
      <c r="D3340" s="151" t="s">
        <v>361</v>
      </c>
      <c r="E3340" s="156" t="s">
        <v>1</v>
      </c>
      <c r="F3340" s="157" t="s">
        <v>2090</v>
      </c>
      <c r="H3340" s="158">
        <v>144.86000000000001</v>
      </c>
      <c r="I3340" s="159"/>
      <c r="L3340" s="155"/>
      <c r="M3340" s="160"/>
      <c r="T3340" s="161"/>
      <c r="AT3340" s="156" t="s">
        <v>361</v>
      </c>
      <c r="AU3340" s="156" t="s">
        <v>86</v>
      </c>
      <c r="AV3340" s="12" t="s">
        <v>86</v>
      </c>
      <c r="AW3340" s="12" t="s">
        <v>32</v>
      </c>
      <c r="AX3340" s="12" t="s">
        <v>76</v>
      </c>
      <c r="AY3340" s="156" t="s">
        <v>350</v>
      </c>
    </row>
    <row r="3341" spans="2:51" s="12" customFormat="1" ht="20.399999999999999">
      <c r="B3341" s="155"/>
      <c r="D3341" s="151" t="s">
        <v>361</v>
      </c>
      <c r="E3341" s="156" t="s">
        <v>1</v>
      </c>
      <c r="F3341" s="157" t="s">
        <v>2082</v>
      </c>
      <c r="H3341" s="158">
        <v>78.3</v>
      </c>
      <c r="I3341" s="159"/>
      <c r="L3341" s="155"/>
      <c r="M3341" s="160"/>
      <c r="T3341" s="161"/>
      <c r="AT3341" s="156" t="s">
        <v>361</v>
      </c>
      <c r="AU3341" s="156" t="s">
        <v>86</v>
      </c>
      <c r="AV3341" s="12" t="s">
        <v>86</v>
      </c>
      <c r="AW3341" s="12" t="s">
        <v>32</v>
      </c>
      <c r="AX3341" s="12" t="s">
        <v>76</v>
      </c>
      <c r="AY3341" s="156" t="s">
        <v>350</v>
      </c>
    </row>
    <row r="3342" spans="2:51" s="12" customFormat="1" ht="20.399999999999999">
      <c r="B3342" s="155"/>
      <c r="D3342" s="151" t="s">
        <v>361</v>
      </c>
      <c r="E3342" s="156" t="s">
        <v>1</v>
      </c>
      <c r="F3342" s="157" t="s">
        <v>2083</v>
      </c>
      <c r="H3342" s="158">
        <v>205.934</v>
      </c>
      <c r="I3342" s="159"/>
      <c r="L3342" s="155"/>
      <c r="M3342" s="160"/>
      <c r="T3342" s="161"/>
      <c r="AT3342" s="156" t="s">
        <v>361</v>
      </c>
      <c r="AU3342" s="156" t="s">
        <v>86</v>
      </c>
      <c r="AV3342" s="12" t="s">
        <v>86</v>
      </c>
      <c r="AW3342" s="12" t="s">
        <v>32</v>
      </c>
      <c r="AX3342" s="12" t="s">
        <v>76</v>
      </c>
      <c r="AY3342" s="156" t="s">
        <v>350</v>
      </c>
    </row>
    <row r="3343" spans="2:51" s="12" customFormat="1" ht="20.399999999999999">
      <c r="B3343" s="155"/>
      <c r="D3343" s="151" t="s">
        <v>361</v>
      </c>
      <c r="E3343" s="156" t="s">
        <v>1</v>
      </c>
      <c r="F3343" s="157" t="s">
        <v>2084</v>
      </c>
      <c r="H3343" s="158">
        <v>613.50699999999995</v>
      </c>
      <c r="I3343" s="159"/>
      <c r="L3343" s="155"/>
      <c r="M3343" s="160"/>
      <c r="T3343" s="161"/>
      <c r="AT3343" s="156" t="s">
        <v>361</v>
      </c>
      <c r="AU3343" s="156" t="s">
        <v>86</v>
      </c>
      <c r="AV3343" s="12" t="s">
        <v>86</v>
      </c>
      <c r="AW3343" s="12" t="s">
        <v>32</v>
      </c>
      <c r="AX3343" s="12" t="s">
        <v>76</v>
      </c>
      <c r="AY3343" s="156" t="s">
        <v>350</v>
      </c>
    </row>
    <row r="3344" spans="2:51" s="12" customFormat="1" ht="20.399999999999999">
      <c r="B3344" s="155"/>
      <c r="D3344" s="151" t="s">
        <v>361</v>
      </c>
      <c r="E3344" s="156" t="s">
        <v>1</v>
      </c>
      <c r="F3344" s="157" t="s">
        <v>2142</v>
      </c>
      <c r="H3344" s="158">
        <v>620.51400000000001</v>
      </c>
      <c r="I3344" s="159"/>
      <c r="L3344" s="155"/>
      <c r="M3344" s="160"/>
      <c r="T3344" s="161"/>
      <c r="AT3344" s="156" t="s">
        <v>361</v>
      </c>
      <c r="AU3344" s="156" t="s">
        <v>86</v>
      </c>
      <c r="AV3344" s="12" t="s">
        <v>86</v>
      </c>
      <c r="AW3344" s="12" t="s">
        <v>32</v>
      </c>
      <c r="AX3344" s="12" t="s">
        <v>76</v>
      </c>
      <c r="AY3344" s="156" t="s">
        <v>350</v>
      </c>
    </row>
    <row r="3345" spans="2:51" s="12" customFormat="1" ht="20.399999999999999">
      <c r="B3345" s="155"/>
      <c r="D3345" s="151" t="s">
        <v>361</v>
      </c>
      <c r="E3345" s="156" t="s">
        <v>1</v>
      </c>
      <c r="F3345" s="157" t="s">
        <v>2143</v>
      </c>
      <c r="H3345" s="158">
        <v>323.74599999999998</v>
      </c>
      <c r="I3345" s="159"/>
      <c r="L3345" s="155"/>
      <c r="M3345" s="160"/>
      <c r="T3345" s="161"/>
      <c r="AT3345" s="156" t="s">
        <v>361</v>
      </c>
      <c r="AU3345" s="156" t="s">
        <v>86</v>
      </c>
      <c r="AV3345" s="12" t="s">
        <v>86</v>
      </c>
      <c r="AW3345" s="12" t="s">
        <v>32</v>
      </c>
      <c r="AX3345" s="12" t="s">
        <v>76</v>
      </c>
      <c r="AY3345" s="156" t="s">
        <v>350</v>
      </c>
    </row>
    <row r="3346" spans="2:51" s="12" customFormat="1" ht="10.199999999999999">
      <c r="B3346" s="155"/>
      <c r="D3346" s="151" t="s">
        <v>361</v>
      </c>
      <c r="E3346" s="156" t="s">
        <v>1</v>
      </c>
      <c r="F3346" s="157" t="s">
        <v>2144</v>
      </c>
      <c r="H3346" s="158">
        <v>135.761</v>
      </c>
      <c r="I3346" s="159"/>
      <c r="L3346" s="155"/>
      <c r="M3346" s="160"/>
      <c r="T3346" s="161"/>
      <c r="AT3346" s="156" t="s">
        <v>361</v>
      </c>
      <c r="AU3346" s="156" t="s">
        <v>86</v>
      </c>
      <c r="AV3346" s="12" t="s">
        <v>86</v>
      </c>
      <c r="AW3346" s="12" t="s">
        <v>32</v>
      </c>
      <c r="AX3346" s="12" t="s">
        <v>76</v>
      </c>
      <c r="AY3346" s="156" t="s">
        <v>350</v>
      </c>
    </row>
    <row r="3347" spans="2:51" s="12" customFormat="1" ht="20.399999999999999">
      <c r="B3347" s="155"/>
      <c r="D3347" s="151" t="s">
        <v>361</v>
      </c>
      <c r="E3347" s="156" t="s">
        <v>1</v>
      </c>
      <c r="F3347" s="157" t="s">
        <v>2145</v>
      </c>
      <c r="H3347" s="158">
        <v>77.477999999999994</v>
      </c>
      <c r="I3347" s="159"/>
      <c r="L3347" s="155"/>
      <c r="M3347" s="160"/>
      <c r="T3347" s="161"/>
      <c r="AT3347" s="156" t="s">
        <v>361</v>
      </c>
      <c r="AU3347" s="156" t="s">
        <v>86</v>
      </c>
      <c r="AV3347" s="12" t="s">
        <v>86</v>
      </c>
      <c r="AW3347" s="12" t="s">
        <v>32</v>
      </c>
      <c r="AX3347" s="12" t="s">
        <v>76</v>
      </c>
      <c r="AY3347" s="156" t="s">
        <v>350</v>
      </c>
    </row>
    <row r="3348" spans="2:51" s="12" customFormat="1" ht="20.399999999999999">
      <c r="B3348" s="155"/>
      <c r="D3348" s="151" t="s">
        <v>361</v>
      </c>
      <c r="E3348" s="156" t="s">
        <v>1</v>
      </c>
      <c r="F3348" s="157" t="s">
        <v>2146</v>
      </c>
      <c r="H3348" s="158">
        <v>251.696</v>
      </c>
      <c r="I3348" s="159"/>
      <c r="L3348" s="155"/>
      <c r="M3348" s="160"/>
      <c r="T3348" s="161"/>
      <c r="AT3348" s="156" t="s">
        <v>361</v>
      </c>
      <c r="AU3348" s="156" t="s">
        <v>86</v>
      </c>
      <c r="AV3348" s="12" t="s">
        <v>86</v>
      </c>
      <c r="AW3348" s="12" t="s">
        <v>32</v>
      </c>
      <c r="AX3348" s="12" t="s">
        <v>76</v>
      </c>
      <c r="AY3348" s="156" t="s">
        <v>350</v>
      </c>
    </row>
    <row r="3349" spans="2:51" s="12" customFormat="1" ht="20.399999999999999">
      <c r="B3349" s="155"/>
      <c r="D3349" s="151" t="s">
        <v>361</v>
      </c>
      <c r="E3349" s="156" t="s">
        <v>1</v>
      </c>
      <c r="F3349" s="157" t="s">
        <v>2147</v>
      </c>
      <c r="H3349" s="158">
        <v>298.678</v>
      </c>
      <c r="I3349" s="159"/>
      <c r="L3349" s="155"/>
      <c r="M3349" s="160"/>
      <c r="T3349" s="161"/>
      <c r="AT3349" s="156" t="s">
        <v>361</v>
      </c>
      <c r="AU3349" s="156" t="s">
        <v>86</v>
      </c>
      <c r="AV3349" s="12" t="s">
        <v>86</v>
      </c>
      <c r="AW3349" s="12" t="s">
        <v>32</v>
      </c>
      <c r="AX3349" s="12" t="s">
        <v>76</v>
      </c>
      <c r="AY3349" s="156" t="s">
        <v>350</v>
      </c>
    </row>
    <row r="3350" spans="2:51" s="12" customFormat="1" ht="20.399999999999999">
      <c r="B3350" s="155"/>
      <c r="D3350" s="151" t="s">
        <v>361</v>
      </c>
      <c r="E3350" s="156" t="s">
        <v>1</v>
      </c>
      <c r="F3350" s="157" t="s">
        <v>2148</v>
      </c>
      <c r="H3350" s="158">
        <v>74</v>
      </c>
      <c r="I3350" s="159"/>
      <c r="L3350" s="155"/>
      <c r="M3350" s="160"/>
      <c r="T3350" s="161"/>
      <c r="AT3350" s="156" t="s">
        <v>361</v>
      </c>
      <c r="AU3350" s="156" t="s">
        <v>86</v>
      </c>
      <c r="AV3350" s="12" t="s">
        <v>86</v>
      </c>
      <c r="AW3350" s="12" t="s">
        <v>32</v>
      </c>
      <c r="AX3350" s="12" t="s">
        <v>76</v>
      </c>
      <c r="AY3350" s="156" t="s">
        <v>350</v>
      </c>
    </row>
    <row r="3351" spans="2:51" s="12" customFormat="1" ht="20.399999999999999">
      <c r="B3351" s="155"/>
      <c r="D3351" s="151" t="s">
        <v>361</v>
      </c>
      <c r="E3351" s="156" t="s">
        <v>1</v>
      </c>
      <c r="F3351" s="157" t="s">
        <v>2149</v>
      </c>
      <c r="H3351" s="158">
        <v>68.427000000000007</v>
      </c>
      <c r="I3351" s="159"/>
      <c r="L3351" s="155"/>
      <c r="M3351" s="160"/>
      <c r="T3351" s="161"/>
      <c r="AT3351" s="156" t="s">
        <v>361</v>
      </c>
      <c r="AU3351" s="156" t="s">
        <v>86</v>
      </c>
      <c r="AV3351" s="12" t="s">
        <v>86</v>
      </c>
      <c r="AW3351" s="12" t="s">
        <v>32</v>
      </c>
      <c r="AX3351" s="12" t="s">
        <v>76</v>
      </c>
      <c r="AY3351" s="156" t="s">
        <v>350</v>
      </c>
    </row>
    <row r="3352" spans="2:51" s="12" customFormat="1" ht="20.399999999999999">
      <c r="B3352" s="155"/>
      <c r="D3352" s="151" t="s">
        <v>361</v>
      </c>
      <c r="E3352" s="156" t="s">
        <v>1</v>
      </c>
      <c r="F3352" s="157" t="s">
        <v>2150</v>
      </c>
      <c r="H3352" s="158">
        <v>111.746</v>
      </c>
      <c r="I3352" s="159"/>
      <c r="L3352" s="155"/>
      <c r="M3352" s="160"/>
      <c r="T3352" s="161"/>
      <c r="AT3352" s="156" t="s">
        <v>361</v>
      </c>
      <c r="AU3352" s="156" t="s">
        <v>86</v>
      </c>
      <c r="AV3352" s="12" t="s">
        <v>86</v>
      </c>
      <c r="AW3352" s="12" t="s">
        <v>32</v>
      </c>
      <c r="AX3352" s="12" t="s">
        <v>76</v>
      </c>
      <c r="AY3352" s="156" t="s">
        <v>350</v>
      </c>
    </row>
    <row r="3353" spans="2:51" s="12" customFormat="1" ht="20.399999999999999">
      <c r="B3353" s="155"/>
      <c r="D3353" s="151" t="s">
        <v>361</v>
      </c>
      <c r="E3353" s="156" t="s">
        <v>1</v>
      </c>
      <c r="F3353" s="157" t="s">
        <v>2182</v>
      </c>
      <c r="H3353" s="158">
        <v>37.613999999999997</v>
      </c>
      <c r="I3353" s="159"/>
      <c r="L3353" s="155"/>
      <c r="M3353" s="160"/>
      <c r="T3353" s="161"/>
      <c r="AT3353" s="156" t="s">
        <v>361</v>
      </c>
      <c r="AU3353" s="156" t="s">
        <v>86</v>
      </c>
      <c r="AV3353" s="12" t="s">
        <v>86</v>
      </c>
      <c r="AW3353" s="12" t="s">
        <v>32</v>
      </c>
      <c r="AX3353" s="12" t="s">
        <v>76</v>
      </c>
      <c r="AY3353" s="156" t="s">
        <v>350</v>
      </c>
    </row>
    <row r="3354" spans="2:51" s="12" customFormat="1" ht="20.399999999999999">
      <c r="B3354" s="155"/>
      <c r="D3354" s="151" t="s">
        <v>361</v>
      </c>
      <c r="E3354" s="156" t="s">
        <v>1</v>
      </c>
      <c r="F3354" s="157" t="s">
        <v>2183</v>
      </c>
      <c r="H3354" s="158">
        <v>156.90799999999999</v>
      </c>
      <c r="I3354" s="159"/>
      <c r="L3354" s="155"/>
      <c r="M3354" s="160"/>
      <c r="T3354" s="161"/>
      <c r="AT3354" s="156" t="s">
        <v>361</v>
      </c>
      <c r="AU3354" s="156" t="s">
        <v>86</v>
      </c>
      <c r="AV3354" s="12" t="s">
        <v>86</v>
      </c>
      <c r="AW3354" s="12" t="s">
        <v>32</v>
      </c>
      <c r="AX3354" s="12" t="s">
        <v>76</v>
      </c>
      <c r="AY3354" s="156" t="s">
        <v>350</v>
      </c>
    </row>
    <row r="3355" spans="2:51" s="12" customFormat="1" ht="20.399999999999999">
      <c r="B3355" s="155"/>
      <c r="D3355" s="151" t="s">
        <v>361</v>
      </c>
      <c r="E3355" s="156" t="s">
        <v>1</v>
      </c>
      <c r="F3355" s="157" t="s">
        <v>2184</v>
      </c>
      <c r="H3355" s="158">
        <v>37.802</v>
      </c>
      <c r="I3355" s="159"/>
      <c r="L3355" s="155"/>
      <c r="M3355" s="160"/>
      <c r="T3355" s="161"/>
      <c r="AT3355" s="156" t="s">
        <v>361</v>
      </c>
      <c r="AU3355" s="156" t="s">
        <v>86</v>
      </c>
      <c r="AV3355" s="12" t="s">
        <v>86</v>
      </c>
      <c r="AW3355" s="12" t="s">
        <v>32</v>
      </c>
      <c r="AX3355" s="12" t="s">
        <v>76</v>
      </c>
      <c r="AY3355" s="156" t="s">
        <v>350</v>
      </c>
    </row>
    <row r="3356" spans="2:51" s="12" customFormat="1" ht="20.399999999999999">
      <c r="B3356" s="155"/>
      <c r="D3356" s="151" t="s">
        <v>361</v>
      </c>
      <c r="E3356" s="156" t="s">
        <v>1</v>
      </c>
      <c r="F3356" s="157" t="s">
        <v>2185</v>
      </c>
      <c r="H3356" s="158">
        <v>33.078000000000003</v>
      </c>
      <c r="I3356" s="159"/>
      <c r="L3356" s="155"/>
      <c r="M3356" s="160"/>
      <c r="T3356" s="161"/>
      <c r="AT3356" s="156" t="s">
        <v>361</v>
      </c>
      <c r="AU3356" s="156" t="s">
        <v>86</v>
      </c>
      <c r="AV3356" s="12" t="s">
        <v>86</v>
      </c>
      <c r="AW3356" s="12" t="s">
        <v>32</v>
      </c>
      <c r="AX3356" s="12" t="s">
        <v>76</v>
      </c>
      <c r="AY3356" s="156" t="s">
        <v>350</v>
      </c>
    </row>
    <row r="3357" spans="2:51" s="12" customFormat="1" ht="20.399999999999999">
      <c r="B3357" s="155"/>
      <c r="D3357" s="151" t="s">
        <v>361</v>
      </c>
      <c r="E3357" s="156" t="s">
        <v>1</v>
      </c>
      <c r="F3357" s="157" t="s">
        <v>2186</v>
      </c>
      <c r="H3357" s="158">
        <v>23.968</v>
      </c>
      <c r="I3357" s="159"/>
      <c r="L3357" s="155"/>
      <c r="M3357" s="160"/>
      <c r="T3357" s="161"/>
      <c r="AT3357" s="156" t="s">
        <v>361</v>
      </c>
      <c r="AU3357" s="156" t="s">
        <v>86</v>
      </c>
      <c r="AV3357" s="12" t="s">
        <v>86</v>
      </c>
      <c r="AW3357" s="12" t="s">
        <v>32</v>
      </c>
      <c r="AX3357" s="12" t="s">
        <v>76</v>
      </c>
      <c r="AY3357" s="156" t="s">
        <v>350</v>
      </c>
    </row>
    <row r="3358" spans="2:51" s="12" customFormat="1" ht="20.399999999999999">
      <c r="B3358" s="155"/>
      <c r="D3358" s="151" t="s">
        <v>361</v>
      </c>
      <c r="E3358" s="156" t="s">
        <v>1</v>
      </c>
      <c r="F3358" s="157" t="s">
        <v>2187</v>
      </c>
      <c r="H3358" s="158">
        <v>46.902000000000001</v>
      </c>
      <c r="I3358" s="159"/>
      <c r="L3358" s="155"/>
      <c r="M3358" s="160"/>
      <c r="T3358" s="161"/>
      <c r="AT3358" s="156" t="s">
        <v>361</v>
      </c>
      <c r="AU3358" s="156" t="s">
        <v>86</v>
      </c>
      <c r="AV3358" s="12" t="s">
        <v>86</v>
      </c>
      <c r="AW3358" s="12" t="s">
        <v>32</v>
      </c>
      <c r="AX3358" s="12" t="s">
        <v>76</v>
      </c>
      <c r="AY3358" s="156" t="s">
        <v>350</v>
      </c>
    </row>
    <row r="3359" spans="2:51" s="12" customFormat="1" ht="10.199999999999999">
      <c r="B3359" s="155"/>
      <c r="D3359" s="151" t="s">
        <v>361</v>
      </c>
      <c r="E3359" s="156" t="s">
        <v>1</v>
      </c>
      <c r="F3359" s="157" t="s">
        <v>2188</v>
      </c>
      <c r="H3359" s="158">
        <v>5.58</v>
      </c>
      <c r="I3359" s="159"/>
      <c r="L3359" s="155"/>
      <c r="M3359" s="160"/>
      <c r="T3359" s="161"/>
      <c r="AT3359" s="156" t="s">
        <v>361</v>
      </c>
      <c r="AU3359" s="156" t="s">
        <v>86</v>
      </c>
      <c r="AV3359" s="12" t="s">
        <v>86</v>
      </c>
      <c r="AW3359" s="12" t="s">
        <v>32</v>
      </c>
      <c r="AX3359" s="12" t="s">
        <v>76</v>
      </c>
      <c r="AY3359" s="156" t="s">
        <v>350</v>
      </c>
    </row>
    <row r="3360" spans="2:51" s="12" customFormat="1" ht="10.199999999999999">
      <c r="B3360" s="155"/>
      <c r="D3360" s="151" t="s">
        <v>361</v>
      </c>
      <c r="E3360" s="156" t="s">
        <v>1</v>
      </c>
      <c r="F3360" s="157" t="s">
        <v>2454</v>
      </c>
      <c r="H3360" s="158">
        <v>3250.0479999999998</v>
      </c>
      <c r="I3360" s="159"/>
      <c r="L3360" s="155"/>
      <c r="M3360" s="160"/>
      <c r="T3360" s="161"/>
      <c r="AT3360" s="156" t="s">
        <v>361</v>
      </c>
      <c r="AU3360" s="156" t="s">
        <v>86</v>
      </c>
      <c r="AV3360" s="12" t="s">
        <v>86</v>
      </c>
      <c r="AW3360" s="12" t="s">
        <v>32</v>
      </c>
      <c r="AX3360" s="12" t="s">
        <v>76</v>
      </c>
      <c r="AY3360" s="156" t="s">
        <v>350</v>
      </c>
    </row>
    <row r="3361" spans="2:65" s="12" customFormat="1" ht="10.199999999999999">
      <c r="B3361" s="155"/>
      <c r="D3361" s="151" t="s">
        <v>361</v>
      </c>
      <c r="E3361" s="156" t="s">
        <v>1</v>
      </c>
      <c r="F3361" s="157" t="s">
        <v>2455</v>
      </c>
      <c r="H3361" s="158">
        <v>287.17399999999998</v>
      </c>
      <c r="I3361" s="159"/>
      <c r="L3361" s="155"/>
      <c r="M3361" s="160"/>
      <c r="T3361" s="161"/>
      <c r="AT3361" s="156" t="s">
        <v>361</v>
      </c>
      <c r="AU3361" s="156" t="s">
        <v>86</v>
      </c>
      <c r="AV3361" s="12" t="s">
        <v>86</v>
      </c>
      <c r="AW3361" s="12" t="s">
        <v>32</v>
      </c>
      <c r="AX3361" s="12" t="s">
        <v>76</v>
      </c>
      <c r="AY3361" s="156" t="s">
        <v>350</v>
      </c>
    </row>
    <row r="3362" spans="2:65" s="12" customFormat="1" ht="20.399999999999999">
      <c r="B3362" s="155"/>
      <c r="D3362" s="151" t="s">
        <v>361</v>
      </c>
      <c r="E3362" s="156" t="s">
        <v>1</v>
      </c>
      <c r="F3362" s="157" t="s">
        <v>2456</v>
      </c>
      <c r="H3362" s="158">
        <v>375.63900000000001</v>
      </c>
      <c r="I3362" s="159"/>
      <c r="L3362" s="155"/>
      <c r="M3362" s="160"/>
      <c r="T3362" s="161"/>
      <c r="AT3362" s="156" t="s">
        <v>361</v>
      </c>
      <c r="AU3362" s="156" t="s">
        <v>86</v>
      </c>
      <c r="AV3362" s="12" t="s">
        <v>86</v>
      </c>
      <c r="AW3362" s="12" t="s">
        <v>32</v>
      </c>
      <c r="AX3362" s="12" t="s">
        <v>76</v>
      </c>
      <c r="AY3362" s="156" t="s">
        <v>350</v>
      </c>
    </row>
    <row r="3363" spans="2:65" s="12" customFormat="1" ht="10.199999999999999">
      <c r="B3363" s="155"/>
      <c r="D3363" s="151" t="s">
        <v>361</v>
      </c>
      <c r="E3363" s="156" t="s">
        <v>1</v>
      </c>
      <c r="F3363" s="157" t="s">
        <v>2151</v>
      </c>
      <c r="H3363" s="158">
        <v>-511.30599999999998</v>
      </c>
      <c r="I3363" s="159"/>
      <c r="L3363" s="155"/>
      <c r="M3363" s="160"/>
      <c r="T3363" s="161"/>
      <c r="AT3363" s="156" t="s">
        <v>361</v>
      </c>
      <c r="AU3363" s="156" t="s">
        <v>86</v>
      </c>
      <c r="AV3363" s="12" t="s">
        <v>86</v>
      </c>
      <c r="AW3363" s="12" t="s">
        <v>32</v>
      </c>
      <c r="AX3363" s="12" t="s">
        <v>76</v>
      </c>
      <c r="AY3363" s="156" t="s">
        <v>350</v>
      </c>
    </row>
    <row r="3364" spans="2:65" s="13" customFormat="1" ht="10.199999999999999">
      <c r="B3364" s="162"/>
      <c r="D3364" s="151" t="s">
        <v>361</v>
      </c>
      <c r="E3364" s="163" t="s">
        <v>1</v>
      </c>
      <c r="F3364" s="164" t="s">
        <v>364</v>
      </c>
      <c r="H3364" s="165">
        <v>8252.8790000000008</v>
      </c>
      <c r="I3364" s="166"/>
      <c r="L3364" s="162"/>
      <c r="M3364" s="167"/>
      <c r="T3364" s="168"/>
      <c r="AT3364" s="163" t="s">
        <v>361</v>
      </c>
      <c r="AU3364" s="163" t="s">
        <v>86</v>
      </c>
      <c r="AV3364" s="13" t="s">
        <v>357</v>
      </c>
      <c r="AW3364" s="13" t="s">
        <v>32</v>
      </c>
      <c r="AX3364" s="13" t="s">
        <v>84</v>
      </c>
      <c r="AY3364" s="163" t="s">
        <v>350</v>
      </c>
    </row>
    <row r="3365" spans="2:65" s="1" customFormat="1" ht="24.15" customHeight="1">
      <c r="B3365" s="32"/>
      <c r="C3365" s="138" t="s">
        <v>4675</v>
      </c>
      <c r="D3365" s="138" t="s">
        <v>352</v>
      </c>
      <c r="E3365" s="139" t="s">
        <v>4676</v>
      </c>
      <c r="F3365" s="140" t="s">
        <v>4677</v>
      </c>
      <c r="G3365" s="141" t="s">
        <v>355</v>
      </c>
      <c r="H3365" s="142">
        <v>1018.128</v>
      </c>
      <c r="I3365" s="143"/>
      <c r="J3365" s="144">
        <f>ROUND(I3365*H3365,2)</f>
        <v>0</v>
      </c>
      <c r="K3365" s="140" t="s">
        <v>356</v>
      </c>
      <c r="L3365" s="32"/>
      <c r="M3365" s="145" t="s">
        <v>1</v>
      </c>
      <c r="N3365" s="146" t="s">
        <v>41</v>
      </c>
      <c r="P3365" s="147">
        <f>O3365*H3365</f>
        <v>0</v>
      </c>
      <c r="Q3365" s="147">
        <v>8.1999999999999998E-4</v>
      </c>
      <c r="R3365" s="147">
        <f>Q3365*H3365</f>
        <v>0.83486495999999999</v>
      </c>
      <c r="S3365" s="147">
        <v>0</v>
      </c>
      <c r="T3365" s="148">
        <f>S3365*H3365</f>
        <v>0</v>
      </c>
      <c r="AR3365" s="149" t="s">
        <v>530</v>
      </c>
      <c r="AT3365" s="149" t="s">
        <v>352</v>
      </c>
      <c r="AU3365" s="149" t="s">
        <v>86</v>
      </c>
      <c r="AY3365" s="17" t="s">
        <v>350</v>
      </c>
      <c r="BE3365" s="150">
        <f>IF(N3365="základní",J3365,0)</f>
        <v>0</v>
      </c>
      <c r="BF3365" s="150">
        <f>IF(N3365="snížená",J3365,0)</f>
        <v>0</v>
      </c>
      <c r="BG3365" s="150">
        <f>IF(N3365="zákl. přenesená",J3365,0)</f>
        <v>0</v>
      </c>
      <c r="BH3365" s="150">
        <f>IF(N3365="sníž. přenesená",J3365,0)</f>
        <v>0</v>
      </c>
      <c r="BI3365" s="150">
        <f>IF(N3365="nulová",J3365,0)</f>
        <v>0</v>
      </c>
      <c r="BJ3365" s="17" t="s">
        <v>84</v>
      </c>
      <c r="BK3365" s="150">
        <f>ROUND(I3365*H3365,2)</f>
        <v>0</v>
      </c>
      <c r="BL3365" s="17" t="s">
        <v>530</v>
      </c>
      <c r="BM3365" s="149" t="s">
        <v>4678</v>
      </c>
    </row>
    <row r="3366" spans="2:65" s="1" customFormat="1" ht="28.8">
      <c r="B3366" s="32"/>
      <c r="D3366" s="151" t="s">
        <v>359</v>
      </c>
      <c r="F3366" s="152" t="s">
        <v>4679</v>
      </c>
      <c r="I3366" s="153"/>
      <c r="L3366" s="32"/>
      <c r="M3366" s="154"/>
      <c r="T3366" s="56"/>
      <c r="AT3366" s="17" t="s">
        <v>359</v>
      </c>
      <c r="AU3366" s="17" t="s">
        <v>86</v>
      </c>
    </row>
    <row r="3367" spans="2:65" s="12" customFormat="1" ht="10.199999999999999">
      <c r="B3367" s="155"/>
      <c r="D3367" s="151" t="s">
        <v>361</v>
      </c>
      <c r="E3367" s="156" t="s">
        <v>1</v>
      </c>
      <c r="F3367" s="157" t="s">
        <v>833</v>
      </c>
      <c r="H3367" s="158">
        <v>54.35</v>
      </c>
      <c r="I3367" s="159"/>
      <c r="L3367" s="155"/>
      <c r="M3367" s="160"/>
      <c r="T3367" s="161"/>
      <c r="AT3367" s="156" t="s">
        <v>361</v>
      </c>
      <c r="AU3367" s="156" t="s">
        <v>86</v>
      </c>
      <c r="AV3367" s="12" t="s">
        <v>86</v>
      </c>
      <c r="AW3367" s="12" t="s">
        <v>32</v>
      </c>
      <c r="AX3367" s="12" t="s">
        <v>76</v>
      </c>
      <c r="AY3367" s="156" t="s">
        <v>350</v>
      </c>
    </row>
    <row r="3368" spans="2:65" s="12" customFormat="1" ht="10.199999999999999">
      <c r="B3368" s="155"/>
      <c r="D3368" s="151" t="s">
        <v>361</v>
      </c>
      <c r="E3368" s="156" t="s">
        <v>1</v>
      </c>
      <c r="F3368" s="157" t="s">
        <v>826</v>
      </c>
      <c r="H3368" s="158">
        <v>133.9</v>
      </c>
      <c r="I3368" s="159"/>
      <c r="L3368" s="155"/>
      <c r="M3368" s="160"/>
      <c r="T3368" s="161"/>
      <c r="AT3368" s="156" t="s">
        <v>361</v>
      </c>
      <c r="AU3368" s="156" t="s">
        <v>86</v>
      </c>
      <c r="AV3368" s="12" t="s">
        <v>86</v>
      </c>
      <c r="AW3368" s="12" t="s">
        <v>32</v>
      </c>
      <c r="AX3368" s="12" t="s">
        <v>76</v>
      </c>
      <c r="AY3368" s="156" t="s">
        <v>350</v>
      </c>
    </row>
    <row r="3369" spans="2:65" s="12" customFormat="1" ht="10.199999999999999">
      <c r="B3369" s="155"/>
      <c r="D3369" s="151" t="s">
        <v>361</v>
      </c>
      <c r="E3369" s="156" t="s">
        <v>1</v>
      </c>
      <c r="F3369" s="157" t="s">
        <v>861</v>
      </c>
      <c r="H3369" s="158">
        <v>824.08799999999997</v>
      </c>
      <c r="I3369" s="159"/>
      <c r="L3369" s="155"/>
      <c r="M3369" s="160"/>
      <c r="T3369" s="161"/>
      <c r="AT3369" s="156" t="s">
        <v>361</v>
      </c>
      <c r="AU3369" s="156" t="s">
        <v>86</v>
      </c>
      <c r="AV3369" s="12" t="s">
        <v>86</v>
      </c>
      <c r="AW3369" s="12" t="s">
        <v>32</v>
      </c>
      <c r="AX3369" s="12" t="s">
        <v>76</v>
      </c>
      <c r="AY3369" s="156" t="s">
        <v>350</v>
      </c>
    </row>
    <row r="3370" spans="2:65" s="12" customFormat="1" ht="10.199999999999999">
      <c r="B3370" s="155"/>
      <c r="D3370" s="151" t="s">
        <v>361</v>
      </c>
      <c r="E3370" s="156" t="s">
        <v>1</v>
      </c>
      <c r="F3370" s="157" t="s">
        <v>2194</v>
      </c>
      <c r="H3370" s="158">
        <v>5.79</v>
      </c>
      <c r="I3370" s="159"/>
      <c r="L3370" s="155"/>
      <c r="M3370" s="160"/>
      <c r="T3370" s="161"/>
      <c r="AT3370" s="156" t="s">
        <v>361</v>
      </c>
      <c r="AU3370" s="156" t="s">
        <v>86</v>
      </c>
      <c r="AV3370" s="12" t="s">
        <v>86</v>
      </c>
      <c r="AW3370" s="12" t="s">
        <v>32</v>
      </c>
      <c r="AX3370" s="12" t="s">
        <v>76</v>
      </c>
      <c r="AY3370" s="156" t="s">
        <v>350</v>
      </c>
    </row>
    <row r="3371" spans="2:65" s="13" customFormat="1" ht="10.199999999999999">
      <c r="B3371" s="162"/>
      <c r="D3371" s="151" t="s">
        <v>361</v>
      </c>
      <c r="E3371" s="163" t="s">
        <v>1</v>
      </c>
      <c r="F3371" s="164" t="s">
        <v>364</v>
      </c>
      <c r="H3371" s="165">
        <v>1018.128</v>
      </c>
      <c r="I3371" s="166"/>
      <c r="L3371" s="162"/>
      <c r="M3371" s="167"/>
      <c r="T3371" s="168"/>
      <c r="AT3371" s="163" t="s">
        <v>361</v>
      </c>
      <c r="AU3371" s="163" t="s">
        <v>86</v>
      </c>
      <c r="AV3371" s="13" t="s">
        <v>357</v>
      </c>
      <c r="AW3371" s="13" t="s">
        <v>32</v>
      </c>
      <c r="AX3371" s="13" t="s">
        <v>84</v>
      </c>
      <c r="AY3371" s="163" t="s">
        <v>350</v>
      </c>
    </row>
    <row r="3372" spans="2:65" s="1" customFormat="1" ht="24.15" customHeight="1">
      <c r="B3372" s="32"/>
      <c r="C3372" s="138" t="s">
        <v>4680</v>
      </c>
      <c r="D3372" s="138" t="s">
        <v>352</v>
      </c>
      <c r="E3372" s="139" t="s">
        <v>4681</v>
      </c>
      <c r="F3372" s="140" t="s">
        <v>4682</v>
      </c>
      <c r="G3372" s="141" t="s">
        <v>355</v>
      </c>
      <c r="H3372" s="142">
        <v>1534.4570000000001</v>
      </c>
      <c r="I3372" s="143"/>
      <c r="J3372" s="144">
        <f>ROUND(I3372*H3372,2)</f>
        <v>0</v>
      </c>
      <c r="K3372" s="140" t="s">
        <v>356</v>
      </c>
      <c r="L3372" s="32"/>
      <c r="M3372" s="145" t="s">
        <v>1</v>
      </c>
      <c r="N3372" s="146" t="s">
        <v>41</v>
      </c>
      <c r="P3372" s="147">
        <f>O3372*H3372</f>
        <v>0</v>
      </c>
      <c r="Q3372" s="147">
        <v>1.7000000000000001E-4</v>
      </c>
      <c r="R3372" s="147">
        <f>Q3372*H3372</f>
        <v>0.26085769000000003</v>
      </c>
      <c r="S3372" s="147">
        <v>0</v>
      </c>
      <c r="T3372" s="148">
        <f>S3372*H3372</f>
        <v>0</v>
      </c>
      <c r="AR3372" s="149" t="s">
        <v>530</v>
      </c>
      <c r="AT3372" s="149" t="s">
        <v>352</v>
      </c>
      <c r="AU3372" s="149" t="s">
        <v>86</v>
      </c>
      <c r="AY3372" s="17" t="s">
        <v>350</v>
      </c>
      <c r="BE3372" s="150">
        <f>IF(N3372="základní",J3372,0)</f>
        <v>0</v>
      </c>
      <c r="BF3372" s="150">
        <f>IF(N3372="snížená",J3372,0)</f>
        <v>0</v>
      </c>
      <c r="BG3372" s="150">
        <f>IF(N3372="zákl. přenesená",J3372,0)</f>
        <v>0</v>
      </c>
      <c r="BH3372" s="150">
        <f>IF(N3372="sníž. přenesená",J3372,0)</f>
        <v>0</v>
      </c>
      <c r="BI3372" s="150">
        <f>IF(N3372="nulová",J3372,0)</f>
        <v>0</v>
      </c>
      <c r="BJ3372" s="17" t="s">
        <v>84</v>
      </c>
      <c r="BK3372" s="150">
        <f>ROUND(I3372*H3372,2)</f>
        <v>0</v>
      </c>
      <c r="BL3372" s="17" t="s">
        <v>530</v>
      </c>
      <c r="BM3372" s="149" t="s">
        <v>4683</v>
      </c>
    </row>
    <row r="3373" spans="2:65" s="1" customFormat="1" ht="19.2">
      <c r="B3373" s="32"/>
      <c r="D3373" s="151" t="s">
        <v>359</v>
      </c>
      <c r="F3373" s="152" t="s">
        <v>4684</v>
      </c>
      <c r="I3373" s="153"/>
      <c r="L3373" s="32"/>
      <c r="M3373" s="154"/>
      <c r="T3373" s="56"/>
      <c r="AT3373" s="17" t="s">
        <v>359</v>
      </c>
      <c r="AU3373" s="17" t="s">
        <v>86</v>
      </c>
    </row>
    <row r="3374" spans="2:65" s="12" customFormat="1" ht="10.199999999999999">
      <c r="B3374" s="155"/>
      <c r="D3374" s="151" t="s">
        <v>361</v>
      </c>
      <c r="E3374" s="156" t="s">
        <v>1</v>
      </c>
      <c r="F3374" s="157" t="s">
        <v>2274</v>
      </c>
      <c r="H3374" s="158">
        <v>53.22</v>
      </c>
      <c r="I3374" s="159"/>
      <c r="L3374" s="155"/>
      <c r="M3374" s="160"/>
      <c r="T3374" s="161"/>
      <c r="AT3374" s="156" t="s">
        <v>361</v>
      </c>
      <c r="AU3374" s="156" t="s">
        <v>86</v>
      </c>
      <c r="AV3374" s="12" t="s">
        <v>86</v>
      </c>
      <c r="AW3374" s="12" t="s">
        <v>32</v>
      </c>
      <c r="AX3374" s="12" t="s">
        <v>76</v>
      </c>
      <c r="AY3374" s="156" t="s">
        <v>350</v>
      </c>
    </row>
    <row r="3375" spans="2:65" s="12" customFormat="1" ht="10.199999999999999">
      <c r="B3375" s="155"/>
      <c r="D3375" s="151" t="s">
        <v>361</v>
      </c>
      <c r="E3375" s="156" t="s">
        <v>1</v>
      </c>
      <c r="F3375" s="157" t="s">
        <v>2280</v>
      </c>
      <c r="H3375" s="158">
        <v>589.51</v>
      </c>
      <c r="I3375" s="159"/>
      <c r="L3375" s="155"/>
      <c r="M3375" s="160"/>
      <c r="T3375" s="161"/>
      <c r="AT3375" s="156" t="s">
        <v>361</v>
      </c>
      <c r="AU3375" s="156" t="s">
        <v>86</v>
      </c>
      <c r="AV3375" s="12" t="s">
        <v>86</v>
      </c>
      <c r="AW3375" s="12" t="s">
        <v>32</v>
      </c>
      <c r="AX3375" s="12" t="s">
        <v>76</v>
      </c>
      <c r="AY3375" s="156" t="s">
        <v>350</v>
      </c>
    </row>
    <row r="3376" spans="2:65" s="12" customFormat="1" ht="10.199999999999999">
      <c r="B3376" s="155"/>
      <c r="D3376" s="151" t="s">
        <v>361</v>
      </c>
      <c r="E3376" s="156" t="s">
        <v>1</v>
      </c>
      <c r="F3376" s="157" t="s">
        <v>2266</v>
      </c>
      <c r="H3376" s="158">
        <v>633.99699999999996</v>
      </c>
      <c r="I3376" s="159"/>
      <c r="L3376" s="155"/>
      <c r="M3376" s="160"/>
      <c r="T3376" s="161"/>
      <c r="AT3376" s="156" t="s">
        <v>361</v>
      </c>
      <c r="AU3376" s="156" t="s">
        <v>86</v>
      </c>
      <c r="AV3376" s="12" t="s">
        <v>86</v>
      </c>
      <c r="AW3376" s="12" t="s">
        <v>32</v>
      </c>
      <c r="AX3376" s="12" t="s">
        <v>76</v>
      </c>
      <c r="AY3376" s="156" t="s">
        <v>350</v>
      </c>
    </row>
    <row r="3377" spans="2:65" s="12" customFormat="1" ht="10.199999999999999">
      <c r="B3377" s="155"/>
      <c r="D3377" s="151" t="s">
        <v>361</v>
      </c>
      <c r="E3377" s="156" t="s">
        <v>1</v>
      </c>
      <c r="F3377" s="157" t="s">
        <v>2281</v>
      </c>
      <c r="H3377" s="158">
        <v>257.73</v>
      </c>
      <c r="I3377" s="159"/>
      <c r="L3377" s="155"/>
      <c r="M3377" s="160"/>
      <c r="T3377" s="161"/>
      <c r="AT3377" s="156" t="s">
        <v>361</v>
      </c>
      <c r="AU3377" s="156" t="s">
        <v>86</v>
      </c>
      <c r="AV3377" s="12" t="s">
        <v>86</v>
      </c>
      <c r="AW3377" s="12" t="s">
        <v>32</v>
      </c>
      <c r="AX3377" s="12" t="s">
        <v>76</v>
      </c>
      <c r="AY3377" s="156" t="s">
        <v>350</v>
      </c>
    </row>
    <row r="3378" spans="2:65" s="13" customFormat="1" ht="10.199999999999999">
      <c r="B3378" s="162"/>
      <c r="D3378" s="151" t="s">
        <v>361</v>
      </c>
      <c r="E3378" s="163" t="s">
        <v>1</v>
      </c>
      <c r="F3378" s="164" t="s">
        <v>364</v>
      </c>
      <c r="H3378" s="165">
        <v>1534.4570000000001</v>
      </c>
      <c r="I3378" s="166"/>
      <c r="L3378" s="162"/>
      <c r="M3378" s="167"/>
      <c r="T3378" s="168"/>
      <c r="AT3378" s="163" t="s">
        <v>361</v>
      </c>
      <c r="AU3378" s="163" t="s">
        <v>86</v>
      </c>
      <c r="AV3378" s="13" t="s">
        <v>357</v>
      </c>
      <c r="AW3378" s="13" t="s">
        <v>32</v>
      </c>
      <c r="AX3378" s="13" t="s">
        <v>84</v>
      </c>
      <c r="AY3378" s="163" t="s">
        <v>350</v>
      </c>
    </row>
    <row r="3379" spans="2:65" s="11" customFormat="1" ht="22.8" customHeight="1">
      <c r="B3379" s="126"/>
      <c r="D3379" s="127" t="s">
        <v>75</v>
      </c>
      <c r="E3379" s="136" t="s">
        <v>1090</v>
      </c>
      <c r="F3379" s="136" t="s">
        <v>1091</v>
      </c>
      <c r="I3379" s="129"/>
      <c r="J3379" s="137">
        <f>BK3379</f>
        <v>0</v>
      </c>
      <c r="L3379" s="126"/>
      <c r="M3379" s="131"/>
      <c r="P3379" s="132">
        <f>SUM(P3380:P3397)</f>
        <v>0</v>
      </c>
      <c r="R3379" s="132">
        <f>SUM(R3380:R3397)</f>
        <v>0.15969664</v>
      </c>
      <c r="T3379" s="133">
        <f>SUM(T3380:T3397)</f>
        <v>0</v>
      </c>
      <c r="AR3379" s="127" t="s">
        <v>86</v>
      </c>
      <c r="AT3379" s="134" t="s">
        <v>75</v>
      </c>
      <c r="AU3379" s="134" t="s">
        <v>84</v>
      </c>
      <c r="AY3379" s="127" t="s">
        <v>350</v>
      </c>
      <c r="BK3379" s="135">
        <f>SUM(BK3380:BK3397)</f>
        <v>0</v>
      </c>
    </row>
    <row r="3380" spans="2:65" s="1" customFormat="1" ht="24.15" customHeight="1">
      <c r="B3380" s="32"/>
      <c r="C3380" s="138" t="s">
        <v>4685</v>
      </c>
      <c r="D3380" s="138" t="s">
        <v>352</v>
      </c>
      <c r="E3380" s="139" t="s">
        <v>4686</v>
      </c>
      <c r="F3380" s="140" t="s">
        <v>4687</v>
      </c>
      <c r="G3380" s="141" t="s">
        <v>355</v>
      </c>
      <c r="H3380" s="142">
        <v>469.69600000000003</v>
      </c>
      <c r="I3380" s="143"/>
      <c r="J3380" s="144">
        <f>ROUND(I3380*H3380,2)</f>
        <v>0</v>
      </c>
      <c r="K3380" s="140" t="s">
        <v>356</v>
      </c>
      <c r="L3380" s="32"/>
      <c r="M3380" s="145" t="s">
        <v>1</v>
      </c>
      <c r="N3380" s="146" t="s">
        <v>41</v>
      </c>
      <c r="P3380" s="147">
        <f>O3380*H3380</f>
        <v>0</v>
      </c>
      <c r="Q3380" s="147">
        <v>2.0000000000000001E-4</v>
      </c>
      <c r="R3380" s="147">
        <f>Q3380*H3380</f>
        <v>9.3939200000000014E-2</v>
      </c>
      <c r="S3380" s="147">
        <v>0</v>
      </c>
      <c r="T3380" s="148">
        <f>S3380*H3380</f>
        <v>0</v>
      </c>
      <c r="AR3380" s="149" t="s">
        <v>530</v>
      </c>
      <c r="AT3380" s="149" t="s">
        <v>352</v>
      </c>
      <c r="AU3380" s="149" t="s">
        <v>86</v>
      </c>
      <c r="AY3380" s="17" t="s">
        <v>350</v>
      </c>
      <c r="BE3380" s="150">
        <f>IF(N3380="základní",J3380,0)</f>
        <v>0</v>
      </c>
      <c r="BF3380" s="150">
        <f>IF(N3380="snížená",J3380,0)</f>
        <v>0</v>
      </c>
      <c r="BG3380" s="150">
        <f>IF(N3380="zákl. přenesená",J3380,0)</f>
        <v>0</v>
      </c>
      <c r="BH3380" s="150">
        <f>IF(N3380="sníž. přenesená",J3380,0)</f>
        <v>0</v>
      </c>
      <c r="BI3380" s="150">
        <f>IF(N3380="nulová",J3380,0)</f>
        <v>0</v>
      </c>
      <c r="BJ3380" s="17" t="s">
        <v>84</v>
      </c>
      <c r="BK3380" s="150">
        <f>ROUND(I3380*H3380,2)</f>
        <v>0</v>
      </c>
      <c r="BL3380" s="17" t="s">
        <v>530</v>
      </c>
      <c r="BM3380" s="149" t="s">
        <v>4688</v>
      </c>
    </row>
    <row r="3381" spans="2:65" s="1" customFormat="1" ht="19.2">
      <c r="B3381" s="32"/>
      <c r="D3381" s="151" t="s">
        <v>359</v>
      </c>
      <c r="F3381" s="152" t="s">
        <v>4689</v>
      </c>
      <c r="I3381" s="153"/>
      <c r="L3381" s="32"/>
      <c r="M3381" s="154"/>
      <c r="T3381" s="56"/>
      <c r="AT3381" s="17" t="s">
        <v>359</v>
      </c>
      <c r="AU3381" s="17" t="s">
        <v>86</v>
      </c>
    </row>
    <row r="3382" spans="2:65" s="12" customFormat="1" ht="20.399999999999999">
      <c r="B3382" s="155"/>
      <c r="D3382" s="151" t="s">
        <v>361</v>
      </c>
      <c r="E3382" s="156" t="s">
        <v>1</v>
      </c>
      <c r="F3382" s="157" t="s">
        <v>3164</v>
      </c>
      <c r="H3382" s="158">
        <v>294.62400000000002</v>
      </c>
      <c r="I3382" s="159"/>
      <c r="L3382" s="155"/>
      <c r="M3382" s="160"/>
      <c r="T3382" s="161"/>
      <c r="AT3382" s="156" t="s">
        <v>361</v>
      </c>
      <c r="AU3382" s="156" t="s">
        <v>86</v>
      </c>
      <c r="AV3382" s="12" t="s">
        <v>86</v>
      </c>
      <c r="AW3382" s="12" t="s">
        <v>32</v>
      </c>
      <c r="AX3382" s="12" t="s">
        <v>76</v>
      </c>
      <c r="AY3382" s="156" t="s">
        <v>350</v>
      </c>
    </row>
    <row r="3383" spans="2:65" s="12" customFormat="1" ht="20.399999999999999">
      <c r="B3383" s="155"/>
      <c r="D3383" s="151" t="s">
        <v>361</v>
      </c>
      <c r="E3383" s="156" t="s">
        <v>1</v>
      </c>
      <c r="F3383" s="157" t="s">
        <v>4690</v>
      </c>
      <c r="H3383" s="158">
        <v>12.205</v>
      </c>
      <c r="I3383" s="159"/>
      <c r="L3383" s="155"/>
      <c r="M3383" s="160"/>
      <c r="T3383" s="161"/>
      <c r="AT3383" s="156" t="s">
        <v>361</v>
      </c>
      <c r="AU3383" s="156" t="s">
        <v>86</v>
      </c>
      <c r="AV3383" s="12" t="s">
        <v>86</v>
      </c>
      <c r="AW3383" s="12" t="s">
        <v>32</v>
      </c>
      <c r="AX3383" s="12" t="s">
        <v>76</v>
      </c>
      <c r="AY3383" s="156" t="s">
        <v>350</v>
      </c>
    </row>
    <row r="3384" spans="2:65" s="12" customFormat="1" ht="20.399999999999999">
      <c r="B3384" s="155"/>
      <c r="D3384" s="151" t="s">
        <v>361</v>
      </c>
      <c r="E3384" s="156" t="s">
        <v>1</v>
      </c>
      <c r="F3384" s="157" t="s">
        <v>3042</v>
      </c>
      <c r="H3384" s="158">
        <v>81.759</v>
      </c>
      <c r="I3384" s="159"/>
      <c r="L3384" s="155"/>
      <c r="M3384" s="160"/>
      <c r="T3384" s="161"/>
      <c r="AT3384" s="156" t="s">
        <v>361</v>
      </c>
      <c r="AU3384" s="156" t="s">
        <v>86</v>
      </c>
      <c r="AV3384" s="12" t="s">
        <v>86</v>
      </c>
      <c r="AW3384" s="12" t="s">
        <v>32</v>
      </c>
      <c r="AX3384" s="12" t="s">
        <v>76</v>
      </c>
      <c r="AY3384" s="156" t="s">
        <v>350</v>
      </c>
    </row>
    <row r="3385" spans="2:65" s="12" customFormat="1" ht="20.399999999999999">
      <c r="B3385" s="155"/>
      <c r="D3385" s="151" t="s">
        <v>361</v>
      </c>
      <c r="E3385" s="156" t="s">
        <v>1</v>
      </c>
      <c r="F3385" s="157" t="s">
        <v>3103</v>
      </c>
      <c r="H3385" s="158">
        <v>46.4</v>
      </c>
      <c r="I3385" s="159"/>
      <c r="L3385" s="155"/>
      <c r="M3385" s="160"/>
      <c r="T3385" s="161"/>
      <c r="AT3385" s="156" t="s">
        <v>361</v>
      </c>
      <c r="AU3385" s="156" t="s">
        <v>86</v>
      </c>
      <c r="AV3385" s="12" t="s">
        <v>86</v>
      </c>
      <c r="AW3385" s="12" t="s">
        <v>32</v>
      </c>
      <c r="AX3385" s="12" t="s">
        <v>76</v>
      </c>
      <c r="AY3385" s="156" t="s">
        <v>350</v>
      </c>
    </row>
    <row r="3386" spans="2:65" s="12" customFormat="1" ht="20.399999999999999">
      <c r="B3386" s="155"/>
      <c r="D3386" s="151" t="s">
        <v>361</v>
      </c>
      <c r="E3386" s="156" t="s">
        <v>1</v>
      </c>
      <c r="F3386" s="157" t="s">
        <v>3077</v>
      </c>
      <c r="H3386" s="158">
        <v>21.908000000000001</v>
      </c>
      <c r="I3386" s="159"/>
      <c r="L3386" s="155"/>
      <c r="M3386" s="160"/>
      <c r="T3386" s="161"/>
      <c r="AT3386" s="156" t="s">
        <v>361</v>
      </c>
      <c r="AU3386" s="156" t="s">
        <v>86</v>
      </c>
      <c r="AV3386" s="12" t="s">
        <v>86</v>
      </c>
      <c r="AW3386" s="12" t="s">
        <v>32</v>
      </c>
      <c r="AX3386" s="12" t="s">
        <v>76</v>
      </c>
      <c r="AY3386" s="156" t="s">
        <v>350</v>
      </c>
    </row>
    <row r="3387" spans="2:65" s="12" customFormat="1" ht="10.199999999999999">
      <c r="B3387" s="155"/>
      <c r="D3387" s="151" t="s">
        <v>361</v>
      </c>
      <c r="E3387" s="156" t="s">
        <v>1</v>
      </c>
      <c r="F3387" s="157" t="s">
        <v>2223</v>
      </c>
      <c r="H3387" s="158">
        <v>12.8</v>
      </c>
      <c r="I3387" s="159"/>
      <c r="L3387" s="155"/>
      <c r="M3387" s="160"/>
      <c r="T3387" s="161"/>
      <c r="AT3387" s="156" t="s">
        <v>361</v>
      </c>
      <c r="AU3387" s="156" t="s">
        <v>86</v>
      </c>
      <c r="AV3387" s="12" t="s">
        <v>86</v>
      </c>
      <c r="AW3387" s="12" t="s">
        <v>32</v>
      </c>
      <c r="AX3387" s="12" t="s">
        <v>76</v>
      </c>
      <c r="AY3387" s="156" t="s">
        <v>350</v>
      </c>
    </row>
    <row r="3388" spans="2:65" s="13" customFormat="1" ht="10.199999999999999">
      <c r="B3388" s="162"/>
      <c r="D3388" s="151" t="s">
        <v>361</v>
      </c>
      <c r="E3388" s="163" t="s">
        <v>1</v>
      </c>
      <c r="F3388" s="164" t="s">
        <v>364</v>
      </c>
      <c r="H3388" s="165">
        <v>469.69600000000003</v>
      </c>
      <c r="I3388" s="166"/>
      <c r="L3388" s="162"/>
      <c r="M3388" s="167"/>
      <c r="T3388" s="168"/>
      <c r="AT3388" s="163" t="s">
        <v>361</v>
      </c>
      <c r="AU3388" s="163" t="s">
        <v>86</v>
      </c>
      <c r="AV3388" s="13" t="s">
        <v>357</v>
      </c>
      <c r="AW3388" s="13" t="s">
        <v>32</v>
      </c>
      <c r="AX3388" s="13" t="s">
        <v>84</v>
      </c>
      <c r="AY3388" s="163" t="s">
        <v>350</v>
      </c>
    </row>
    <row r="3389" spans="2:65" s="1" customFormat="1" ht="24.15" customHeight="1">
      <c r="B3389" s="32"/>
      <c r="C3389" s="138" t="s">
        <v>4691</v>
      </c>
      <c r="D3389" s="138" t="s">
        <v>352</v>
      </c>
      <c r="E3389" s="139" t="s">
        <v>4692</v>
      </c>
      <c r="F3389" s="140" t="s">
        <v>4693</v>
      </c>
      <c r="G3389" s="141" t="s">
        <v>355</v>
      </c>
      <c r="H3389" s="142">
        <v>469.69600000000003</v>
      </c>
      <c r="I3389" s="143"/>
      <c r="J3389" s="144">
        <f>ROUND(I3389*H3389,2)</f>
        <v>0</v>
      </c>
      <c r="K3389" s="140" t="s">
        <v>356</v>
      </c>
      <c r="L3389" s="32"/>
      <c r="M3389" s="145" t="s">
        <v>1</v>
      </c>
      <c r="N3389" s="146" t="s">
        <v>41</v>
      </c>
      <c r="P3389" s="147">
        <f>O3389*H3389</f>
        <v>0</v>
      </c>
      <c r="Q3389" s="147">
        <v>1.3999999999999999E-4</v>
      </c>
      <c r="R3389" s="147">
        <f>Q3389*H3389</f>
        <v>6.575744E-2</v>
      </c>
      <c r="S3389" s="147">
        <v>0</v>
      </c>
      <c r="T3389" s="148">
        <f>S3389*H3389</f>
        <v>0</v>
      </c>
      <c r="AR3389" s="149" t="s">
        <v>530</v>
      </c>
      <c r="AT3389" s="149" t="s">
        <v>352</v>
      </c>
      <c r="AU3389" s="149" t="s">
        <v>86</v>
      </c>
      <c r="AY3389" s="17" t="s">
        <v>350</v>
      </c>
      <c r="BE3389" s="150">
        <f>IF(N3389="základní",J3389,0)</f>
        <v>0</v>
      </c>
      <c r="BF3389" s="150">
        <f>IF(N3389="snížená",J3389,0)</f>
        <v>0</v>
      </c>
      <c r="BG3389" s="150">
        <f>IF(N3389="zákl. přenesená",J3389,0)</f>
        <v>0</v>
      </c>
      <c r="BH3389" s="150">
        <f>IF(N3389="sníž. přenesená",J3389,0)</f>
        <v>0</v>
      </c>
      <c r="BI3389" s="150">
        <f>IF(N3389="nulová",J3389,0)</f>
        <v>0</v>
      </c>
      <c r="BJ3389" s="17" t="s">
        <v>84</v>
      </c>
      <c r="BK3389" s="150">
        <f>ROUND(I3389*H3389,2)</f>
        <v>0</v>
      </c>
      <c r="BL3389" s="17" t="s">
        <v>530</v>
      </c>
      <c r="BM3389" s="149" t="s">
        <v>4694</v>
      </c>
    </row>
    <row r="3390" spans="2:65" s="1" customFormat="1" ht="28.8">
      <c r="B3390" s="32"/>
      <c r="D3390" s="151" t="s">
        <v>359</v>
      </c>
      <c r="F3390" s="152" t="s">
        <v>4695</v>
      </c>
      <c r="I3390" s="153"/>
      <c r="L3390" s="32"/>
      <c r="M3390" s="154"/>
      <c r="T3390" s="56"/>
      <c r="AT3390" s="17" t="s">
        <v>359</v>
      </c>
      <c r="AU3390" s="17" t="s">
        <v>86</v>
      </c>
    </row>
    <row r="3391" spans="2:65" s="12" customFormat="1" ht="20.399999999999999">
      <c r="B3391" s="155"/>
      <c r="D3391" s="151" t="s">
        <v>361</v>
      </c>
      <c r="E3391" s="156" t="s">
        <v>1</v>
      </c>
      <c r="F3391" s="157" t="s">
        <v>3164</v>
      </c>
      <c r="H3391" s="158">
        <v>294.62400000000002</v>
      </c>
      <c r="I3391" s="159"/>
      <c r="L3391" s="155"/>
      <c r="M3391" s="160"/>
      <c r="T3391" s="161"/>
      <c r="AT3391" s="156" t="s">
        <v>361</v>
      </c>
      <c r="AU3391" s="156" t="s">
        <v>86</v>
      </c>
      <c r="AV3391" s="12" t="s">
        <v>86</v>
      </c>
      <c r="AW3391" s="12" t="s">
        <v>32</v>
      </c>
      <c r="AX3391" s="12" t="s">
        <v>76</v>
      </c>
      <c r="AY3391" s="156" t="s">
        <v>350</v>
      </c>
    </row>
    <row r="3392" spans="2:65" s="12" customFormat="1" ht="20.399999999999999">
      <c r="B3392" s="155"/>
      <c r="D3392" s="151" t="s">
        <v>361</v>
      </c>
      <c r="E3392" s="156" t="s">
        <v>1</v>
      </c>
      <c r="F3392" s="157" t="s">
        <v>4690</v>
      </c>
      <c r="H3392" s="158">
        <v>12.205</v>
      </c>
      <c r="I3392" s="159"/>
      <c r="L3392" s="155"/>
      <c r="M3392" s="160"/>
      <c r="T3392" s="161"/>
      <c r="AT3392" s="156" t="s">
        <v>361</v>
      </c>
      <c r="AU3392" s="156" t="s">
        <v>86</v>
      </c>
      <c r="AV3392" s="12" t="s">
        <v>86</v>
      </c>
      <c r="AW3392" s="12" t="s">
        <v>32</v>
      </c>
      <c r="AX3392" s="12" t="s">
        <v>76</v>
      </c>
      <c r="AY3392" s="156" t="s">
        <v>350</v>
      </c>
    </row>
    <row r="3393" spans="2:65" s="12" customFormat="1" ht="20.399999999999999">
      <c r="B3393" s="155"/>
      <c r="D3393" s="151" t="s">
        <v>361</v>
      </c>
      <c r="E3393" s="156" t="s">
        <v>1</v>
      </c>
      <c r="F3393" s="157" t="s">
        <v>3042</v>
      </c>
      <c r="H3393" s="158">
        <v>81.759</v>
      </c>
      <c r="I3393" s="159"/>
      <c r="L3393" s="155"/>
      <c r="M3393" s="160"/>
      <c r="T3393" s="161"/>
      <c r="AT3393" s="156" t="s">
        <v>361</v>
      </c>
      <c r="AU3393" s="156" t="s">
        <v>86</v>
      </c>
      <c r="AV3393" s="12" t="s">
        <v>86</v>
      </c>
      <c r="AW3393" s="12" t="s">
        <v>32</v>
      </c>
      <c r="AX3393" s="12" t="s">
        <v>76</v>
      </c>
      <c r="AY3393" s="156" t="s">
        <v>350</v>
      </c>
    </row>
    <row r="3394" spans="2:65" s="12" customFormat="1" ht="20.399999999999999">
      <c r="B3394" s="155"/>
      <c r="D3394" s="151" t="s">
        <v>361</v>
      </c>
      <c r="E3394" s="156" t="s">
        <v>1</v>
      </c>
      <c r="F3394" s="157" t="s">
        <v>3103</v>
      </c>
      <c r="H3394" s="158">
        <v>46.4</v>
      </c>
      <c r="I3394" s="159"/>
      <c r="L3394" s="155"/>
      <c r="M3394" s="160"/>
      <c r="T3394" s="161"/>
      <c r="AT3394" s="156" t="s">
        <v>361</v>
      </c>
      <c r="AU3394" s="156" t="s">
        <v>86</v>
      </c>
      <c r="AV3394" s="12" t="s">
        <v>86</v>
      </c>
      <c r="AW3394" s="12" t="s">
        <v>32</v>
      </c>
      <c r="AX3394" s="12" t="s">
        <v>76</v>
      </c>
      <c r="AY3394" s="156" t="s">
        <v>350</v>
      </c>
    </row>
    <row r="3395" spans="2:65" s="12" customFormat="1" ht="20.399999999999999">
      <c r="B3395" s="155"/>
      <c r="D3395" s="151" t="s">
        <v>361</v>
      </c>
      <c r="E3395" s="156" t="s">
        <v>1</v>
      </c>
      <c r="F3395" s="157" t="s">
        <v>3077</v>
      </c>
      <c r="H3395" s="158">
        <v>21.908000000000001</v>
      </c>
      <c r="I3395" s="159"/>
      <c r="L3395" s="155"/>
      <c r="M3395" s="160"/>
      <c r="T3395" s="161"/>
      <c r="AT3395" s="156" t="s">
        <v>361</v>
      </c>
      <c r="AU3395" s="156" t="s">
        <v>86</v>
      </c>
      <c r="AV3395" s="12" t="s">
        <v>86</v>
      </c>
      <c r="AW3395" s="12" t="s">
        <v>32</v>
      </c>
      <c r="AX3395" s="12" t="s">
        <v>76</v>
      </c>
      <c r="AY3395" s="156" t="s">
        <v>350</v>
      </c>
    </row>
    <row r="3396" spans="2:65" s="12" customFormat="1" ht="10.199999999999999">
      <c r="B3396" s="155"/>
      <c r="D3396" s="151" t="s">
        <v>361</v>
      </c>
      <c r="E3396" s="156" t="s">
        <v>1</v>
      </c>
      <c r="F3396" s="157" t="s">
        <v>2223</v>
      </c>
      <c r="H3396" s="158">
        <v>12.8</v>
      </c>
      <c r="I3396" s="159"/>
      <c r="L3396" s="155"/>
      <c r="M3396" s="160"/>
      <c r="T3396" s="161"/>
      <c r="AT3396" s="156" t="s">
        <v>361</v>
      </c>
      <c r="AU3396" s="156" t="s">
        <v>86</v>
      </c>
      <c r="AV3396" s="12" t="s">
        <v>86</v>
      </c>
      <c r="AW3396" s="12" t="s">
        <v>32</v>
      </c>
      <c r="AX3396" s="12" t="s">
        <v>76</v>
      </c>
      <c r="AY3396" s="156" t="s">
        <v>350</v>
      </c>
    </row>
    <row r="3397" spans="2:65" s="13" customFormat="1" ht="10.199999999999999">
      <c r="B3397" s="162"/>
      <c r="D3397" s="151" t="s">
        <v>361</v>
      </c>
      <c r="E3397" s="163" t="s">
        <v>1</v>
      </c>
      <c r="F3397" s="164" t="s">
        <v>364</v>
      </c>
      <c r="H3397" s="165">
        <v>469.69600000000003</v>
      </c>
      <c r="I3397" s="166"/>
      <c r="L3397" s="162"/>
      <c r="M3397" s="167"/>
      <c r="T3397" s="168"/>
      <c r="AT3397" s="163" t="s">
        <v>361</v>
      </c>
      <c r="AU3397" s="163" t="s">
        <v>86</v>
      </c>
      <c r="AV3397" s="13" t="s">
        <v>357</v>
      </c>
      <c r="AW3397" s="13" t="s">
        <v>32</v>
      </c>
      <c r="AX3397" s="13" t="s">
        <v>84</v>
      </c>
      <c r="AY3397" s="163" t="s">
        <v>350</v>
      </c>
    </row>
    <row r="3398" spans="2:65" s="11" customFormat="1" ht="22.8" customHeight="1">
      <c r="B3398" s="126"/>
      <c r="D3398" s="127" t="s">
        <v>75</v>
      </c>
      <c r="E3398" s="136" t="s">
        <v>4696</v>
      </c>
      <c r="F3398" s="136" t="s">
        <v>4697</v>
      </c>
      <c r="I3398" s="129"/>
      <c r="J3398" s="137">
        <f>BK3398</f>
        <v>0</v>
      </c>
      <c r="L3398" s="126"/>
      <c r="M3398" s="131"/>
      <c r="P3398" s="132">
        <f>SUM(P3399:P3436)</f>
        <v>0</v>
      </c>
      <c r="R3398" s="132">
        <f>SUM(R3399:R3436)</f>
        <v>0</v>
      </c>
      <c r="T3398" s="133">
        <f>SUM(T3399:T3436)</f>
        <v>0</v>
      </c>
      <c r="AR3398" s="127" t="s">
        <v>86</v>
      </c>
      <c r="AT3398" s="134" t="s">
        <v>75</v>
      </c>
      <c r="AU3398" s="134" t="s">
        <v>84</v>
      </c>
      <c r="AY3398" s="127" t="s">
        <v>350</v>
      </c>
      <c r="BK3398" s="135">
        <f>SUM(BK3399:BK3436)</f>
        <v>0</v>
      </c>
    </row>
    <row r="3399" spans="2:65" s="1" customFormat="1" ht="24.15" customHeight="1">
      <c r="B3399" s="32"/>
      <c r="C3399" s="138" t="s">
        <v>4698</v>
      </c>
      <c r="D3399" s="138" t="s">
        <v>352</v>
      </c>
      <c r="E3399" s="139" t="s">
        <v>4699</v>
      </c>
      <c r="F3399" s="140" t="s">
        <v>4700</v>
      </c>
      <c r="G3399" s="141" t="s">
        <v>496</v>
      </c>
      <c r="H3399" s="142">
        <v>1</v>
      </c>
      <c r="I3399" s="143"/>
      <c r="J3399" s="144">
        <f>ROUND(I3399*H3399,2)</f>
        <v>0</v>
      </c>
      <c r="K3399" s="140" t="s">
        <v>1</v>
      </c>
      <c r="L3399" s="32"/>
      <c r="M3399" s="145" t="s">
        <v>1</v>
      </c>
      <c r="N3399" s="146" t="s">
        <v>41</v>
      </c>
      <c r="P3399" s="147">
        <f>O3399*H3399</f>
        <v>0</v>
      </c>
      <c r="Q3399" s="147">
        <v>0</v>
      </c>
      <c r="R3399" s="147">
        <f>Q3399*H3399</f>
        <v>0</v>
      </c>
      <c r="S3399" s="147">
        <v>0</v>
      </c>
      <c r="T3399" s="148">
        <f>S3399*H3399</f>
        <v>0</v>
      </c>
      <c r="AR3399" s="149" t="s">
        <v>530</v>
      </c>
      <c r="AT3399" s="149" t="s">
        <v>352</v>
      </c>
      <c r="AU3399" s="149" t="s">
        <v>86</v>
      </c>
      <c r="AY3399" s="17" t="s">
        <v>350</v>
      </c>
      <c r="BE3399" s="150">
        <f>IF(N3399="základní",J3399,0)</f>
        <v>0</v>
      </c>
      <c r="BF3399" s="150">
        <f>IF(N3399="snížená",J3399,0)</f>
        <v>0</v>
      </c>
      <c r="BG3399" s="150">
        <f>IF(N3399="zákl. přenesená",J3399,0)</f>
        <v>0</v>
      </c>
      <c r="BH3399" s="150">
        <f>IF(N3399="sníž. přenesená",J3399,0)</f>
        <v>0</v>
      </c>
      <c r="BI3399" s="150">
        <f>IF(N3399="nulová",J3399,0)</f>
        <v>0</v>
      </c>
      <c r="BJ3399" s="17" t="s">
        <v>84</v>
      </c>
      <c r="BK3399" s="150">
        <f>ROUND(I3399*H3399,2)</f>
        <v>0</v>
      </c>
      <c r="BL3399" s="17" t="s">
        <v>530</v>
      </c>
      <c r="BM3399" s="149" t="s">
        <v>4701</v>
      </c>
    </row>
    <row r="3400" spans="2:65" s="1" customFormat="1" ht="19.2">
      <c r="B3400" s="32"/>
      <c r="D3400" s="151" t="s">
        <v>359</v>
      </c>
      <c r="F3400" s="152" t="s">
        <v>4700</v>
      </c>
      <c r="I3400" s="153"/>
      <c r="L3400" s="32"/>
      <c r="M3400" s="154"/>
      <c r="T3400" s="56"/>
      <c r="AT3400" s="17" t="s">
        <v>359</v>
      </c>
      <c r="AU3400" s="17" t="s">
        <v>86</v>
      </c>
    </row>
    <row r="3401" spans="2:65" s="1" customFormat="1" ht="24.15" customHeight="1">
      <c r="B3401" s="32"/>
      <c r="C3401" s="138" t="s">
        <v>4702</v>
      </c>
      <c r="D3401" s="138" t="s">
        <v>352</v>
      </c>
      <c r="E3401" s="139" t="s">
        <v>4703</v>
      </c>
      <c r="F3401" s="140" t="s">
        <v>4704</v>
      </c>
      <c r="G3401" s="141" t="s">
        <v>496</v>
      </c>
      <c r="H3401" s="142">
        <v>1</v>
      </c>
      <c r="I3401" s="143"/>
      <c r="J3401" s="144">
        <f>ROUND(I3401*H3401,2)</f>
        <v>0</v>
      </c>
      <c r="K3401" s="140" t="s">
        <v>1</v>
      </c>
      <c r="L3401" s="32"/>
      <c r="M3401" s="145" t="s">
        <v>1</v>
      </c>
      <c r="N3401" s="146" t="s">
        <v>41</v>
      </c>
      <c r="P3401" s="147">
        <f>O3401*H3401</f>
        <v>0</v>
      </c>
      <c r="Q3401" s="147">
        <v>0</v>
      </c>
      <c r="R3401" s="147">
        <f>Q3401*H3401</f>
        <v>0</v>
      </c>
      <c r="S3401" s="147">
        <v>0</v>
      </c>
      <c r="T3401" s="148">
        <f>S3401*H3401</f>
        <v>0</v>
      </c>
      <c r="AR3401" s="149" t="s">
        <v>530</v>
      </c>
      <c r="AT3401" s="149" t="s">
        <v>352</v>
      </c>
      <c r="AU3401" s="149" t="s">
        <v>86</v>
      </c>
      <c r="AY3401" s="17" t="s">
        <v>350</v>
      </c>
      <c r="BE3401" s="150">
        <f>IF(N3401="základní",J3401,0)</f>
        <v>0</v>
      </c>
      <c r="BF3401" s="150">
        <f>IF(N3401="snížená",J3401,0)</f>
        <v>0</v>
      </c>
      <c r="BG3401" s="150">
        <f>IF(N3401="zákl. přenesená",J3401,0)</f>
        <v>0</v>
      </c>
      <c r="BH3401" s="150">
        <f>IF(N3401="sníž. přenesená",J3401,0)</f>
        <v>0</v>
      </c>
      <c r="BI3401" s="150">
        <f>IF(N3401="nulová",J3401,0)</f>
        <v>0</v>
      </c>
      <c r="BJ3401" s="17" t="s">
        <v>84</v>
      </c>
      <c r="BK3401" s="150">
        <f>ROUND(I3401*H3401,2)</f>
        <v>0</v>
      </c>
      <c r="BL3401" s="17" t="s">
        <v>530</v>
      </c>
      <c r="BM3401" s="149" t="s">
        <v>4705</v>
      </c>
    </row>
    <row r="3402" spans="2:65" s="1" customFormat="1" ht="19.2">
      <c r="B3402" s="32"/>
      <c r="D3402" s="151" t="s">
        <v>359</v>
      </c>
      <c r="F3402" s="152" t="s">
        <v>4700</v>
      </c>
      <c r="I3402" s="153"/>
      <c r="L3402" s="32"/>
      <c r="M3402" s="154"/>
      <c r="T3402" s="56"/>
      <c r="AT3402" s="17" t="s">
        <v>359</v>
      </c>
      <c r="AU3402" s="17" t="s">
        <v>86</v>
      </c>
    </row>
    <row r="3403" spans="2:65" s="1" customFormat="1" ht="24.15" customHeight="1">
      <c r="B3403" s="32"/>
      <c r="C3403" s="138" t="s">
        <v>4706</v>
      </c>
      <c r="D3403" s="138" t="s">
        <v>352</v>
      </c>
      <c r="E3403" s="139" t="s">
        <v>4707</v>
      </c>
      <c r="F3403" s="140" t="s">
        <v>4708</v>
      </c>
      <c r="G3403" s="141" t="s">
        <v>496</v>
      </c>
      <c r="H3403" s="142">
        <v>1</v>
      </c>
      <c r="I3403" s="143"/>
      <c r="J3403" s="144">
        <f>ROUND(I3403*H3403,2)</f>
        <v>0</v>
      </c>
      <c r="K3403" s="140" t="s">
        <v>1</v>
      </c>
      <c r="L3403" s="32"/>
      <c r="M3403" s="145" t="s">
        <v>1</v>
      </c>
      <c r="N3403" s="146" t="s">
        <v>41</v>
      </c>
      <c r="P3403" s="147">
        <f>O3403*H3403</f>
        <v>0</v>
      </c>
      <c r="Q3403" s="147">
        <v>0</v>
      </c>
      <c r="R3403" s="147">
        <f>Q3403*H3403</f>
        <v>0</v>
      </c>
      <c r="S3403" s="147">
        <v>0</v>
      </c>
      <c r="T3403" s="148">
        <f>S3403*H3403</f>
        <v>0</v>
      </c>
      <c r="AR3403" s="149" t="s">
        <v>530</v>
      </c>
      <c r="AT3403" s="149" t="s">
        <v>352</v>
      </c>
      <c r="AU3403" s="149" t="s">
        <v>86</v>
      </c>
      <c r="AY3403" s="17" t="s">
        <v>350</v>
      </c>
      <c r="BE3403" s="150">
        <f>IF(N3403="základní",J3403,0)</f>
        <v>0</v>
      </c>
      <c r="BF3403" s="150">
        <f>IF(N3403="snížená",J3403,0)</f>
        <v>0</v>
      </c>
      <c r="BG3403" s="150">
        <f>IF(N3403="zákl. přenesená",J3403,0)</f>
        <v>0</v>
      </c>
      <c r="BH3403" s="150">
        <f>IF(N3403="sníž. přenesená",J3403,0)</f>
        <v>0</v>
      </c>
      <c r="BI3403" s="150">
        <f>IF(N3403="nulová",J3403,0)</f>
        <v>0</v>
      </c>
      <c r="BJ3403" s="17" t="s">
        <v>84</v>
      </c>
      <c r="BK3403" s="150">
        <f>ROUND(I3403*H3403,2)</f>
        <v>0</v>
      </c>
      <c r="BL3403" s="17" t="s">
        <v>530</v>
      </c>
      <c r="BM3403" s="149" t="s">
        <v>4709</v>
      </c>
    </row>
    <row r="3404" spans="2:65" s="1" customFormat="1" ht="19.2">
      <c r="B3404" s="32"/>
      <c r="D3404" s="151" t="s">
        <v>359</v>
      </c>
      <c r="F3404" s="152" t="s">
        <v>4700</v>
      </c>
      <c r="I3404" s="153"/>
      <c r="L3404" s="32"/>
      <c r="M3404" s="154"/>
      <c r="T3404" s="56"/>
      <c r="AT3404" s="17" t="s">
        <v>359</v>
      </c>
      <c r="AU3404" s="17" t="s">
        <v>86</v>
      </c>
    </row>
    <row r="3405" spans="2:65" s="1" customFormat="1" ht="24.15" customHeight="1">
      <c r="B3405" s="32"/>
      <c r="C3405" s="138" t="s">
        <v>4710</v>
      </c>
      <c r="D3405" s="138" t="s">
        <v>352</v>
      </c>
      <c r="E3405" s="139" t="s">
        <v>4711</v>
      </c>
      <c r="F3405" s="140" t="s">
        <v>4712</v>
      </c>
      <c r="G3405" s="141" t="s">
        <v>496</v>
      </c>
      <c r="H3405" s="142">
        <v>1</v>
      </c>
      <c r="I3405" s="143"/>
      <c r="J3405" s="144">
        <f>ROUND(I3405*H3405,2)</f>
        <v>0</v>
      </c>
      <c r="K3405" s="140" t="s">
        <v>1</v>
      </c>
      <c r="L3405" s="32"/>
      <c r="M3405" s="145" t="s">
        <v>1</v>
      </c>
      <c r="N3405" s="146" t="s">
        <v>41</v>
      </c>
      <c r="P3405" s="147">
        <f>O3405*H3405</f>
        <v>0</v>
      </c>
      <c r="Q3405" s="147">
        <v>0</v>
      </c>
      <c r="R3405" s="147">
        <f>Q3405*H3405</f>
        <v>0</v>
      </c>
      <c r="S3405" s="147">
        <v>0</v>
      </c>
      <c r="T3405" s="148">
        <f>S3405*H3405</f>
        <v>0</v>
      </c>
      <c r="AR3405" s="149" t="s">
        <v>530</v>
      </c>
      <c r="AT3405" s="149" t="s">
        <v>352</v>
      </c>
      <c r="AU3405" s="149" t="s">
        <v>86</v>
      </c>
      <c r="AY3405" s="17" t="s">
        <v>350</v>
      </c>
      <c r="BE3405" s="150">
        <f>IF(N3405="základní",J3405,0)</f>
        <v>0</v>
      </c>
      <c r="BF3405" s="150">
        <f>IF(N3405="snížená",J3405,0)</f>
        <v>0</v>
      </c>
      <c r="BG3405" s="150">
        <f>IF(N3405="zákl. přenesená",J3405,0)</f>
        <v>0</v>
      </c>
      <c r="BH3405" s="150">
        <f>IF(N3405="sníž. přenesená",J3405,0)</f>
        <v>0</v>
      </c>
      <c r="BI3405" s="150">
        <f>IF(N3405="nulová",J3405,0)</f>
        <v>0</v>
      </c>
      <c r="BJ3405" s="17" t="s">
        <v>84</v>
      </c>
      <c r="BK3405" s="150">
        <f>ROUND(I3405*H3405,2)</f>
        <v>0</v>
      </c>
      <c r="BL3405" s="17" t="s">
        <v>530</v>
      </c>
      <c r="BM3405" s="149" t="s">
        <v>4713</v>
      </c>
    </row>
    <row r="3406" spans="2:65" s="1" customFormat="1" ht="19.2">
      <c r="B3406" s="32"/>
      <c r="D3406" s="151" t="s">
        <v>359</v>
      </c>
      <c r="F3406" s="152" t="s">
        <v>4700</v>
      </c>
      <c r="I3406" s="153"/>
      <c r="L3406" s="32"/>
      <c r="M3406" s="154"/>
      <c r="T3406" s="56"/>
      <c r="AT3406" s="17" t="s">
        <v>359</v>
      </c>
      <c r="AU3406" s="17" t="s">
        <v>86</v>
      </c>
    </row>
    <row r="3407" spans="2:65" s="1" customFormat="1" ht="33" customHeight="1">
      <c r="B3407" s="32"/>
      <c r="C3407" s="138" t="s">
        <v>4714</v>
      </c>
      <c r="D3407" s="138" t="s">
        <v>352</v>
      </c>
      <c r="E3407" s="139" t="s">
        <v>4715</v>
      </c>
      <c r="F3407" s="140" t="s">
        <v>4716</v>
      </c>
      <c r="G3407" s="141" t="s">
        <v>496</v>
      </c>
      <c r="H3407" s="142">
        <v>1</v>
      </c>
      <c r="I3407" s="143"/>
      <c r="J3407" s="144">
        <f>ROUND(I3407*H3407,2)</f>
        <v>0</v>
      </c>
      <c r="K3407" s="140" t="s">
        <v>1</v>
      </c>
      <c r="L3407" s="32"/>
      <c r="M3407" s="145" t="s">
        <v>1</v>
      </c>
      <c r="N3407" s="146" t="s">
        <v>41</v>
      </c>
      <c r="P3407" s="147">
        <f>O3407*H3407</f>
        <v>0</v>
      </c>
      <c r="Q3407" s="147">
        <v>0</v>
      </c>
      <c r="R3407" s="147">
        <f>Q3407*H3407</f>
        <v>0</v>
      </c>
      <c r="S3407" s="147">
        <v>0</v>
      </c>
      <c r="T3407" s="148">
        <f>S3407*H3407</f>
        <v>0</v>
      </c>
      <c r="AR3407" s="149" t="s">
        <v>530</v>
      </c>
      <c r="AT3407" s="149" t="s">
        <v>352</v>
      </c>
      <c r="AU3407" s="149" t="s">
        <v>86</v>
      </c>
      <c r="AY3407" s="17" t="s">
        <v>350</v>
      </c>
      <c r="BE3407" s="150">
        <f>IF(N3407="základní",J3407,0)</f>
        <v>0</v>
      </c>
      <c r="BF3407" s="150">
        <f>IF(N3407="snížená",J3407,0)</f>
        <v>0</v>
      </c>
      <c r="BG3407" s="150">
        <f>IF(N3407="zákl. přenesená",J3407,0)</f>
        <v>0</v>
      </c>
      <c r="BH3407" s="150">
        <f>IF(N3407="sníž. přenesená",J3407,0)</f>
        <v>0</v>
      </c>
      <c r="BI3407" s="150">
        <f>IF(N3407="nulová",J3407,0)</f>
        <v>0</v>
      </c>
      <c r="BJ3407" s="17" t="s">
        <v>84</v>
      </c>
      <c r="BK3407" s="150">
        <f>ROUND(I3407*H3407,2)</f>
        <v>0</v>
      </c>
      <c r="BL3407" s="17" t="s">
        <v>530</v>
      </c>
      <c r="BM3407" s="149" t="s">
        <v>4717</v>
      </c>
    </row>
    <row r="3408" spans="2:65" s="1" customFormat="1" ht="19.2">
      <c r="B3408" s="32"/>
      <c r="D3408" s="151" t="s">
        <v>359</v>
      </c>
      <c r="F3408" s="152" t="s">
        <v>4700</v>
      </c>
      <c r="I3408" s="153"/>
      <c r="L3408" s="32"/>
      <c r="M3408" s="154"/>
      <c r="T3408" s="56"/>
      <c r="AT3408" s="17" t="s">
        <v>359</v>
      </c>
      <c r="AU3408" s="17" t="s">
        <v>86</v>
      </c>
    </row>
    <row r="3409" spans="2:65" s="1" customFormat="1" ht="33" customHeight="1">
      <c r="B3409" s="32"/>
      <c r="C3409" s="138" t="s">
        <v>4718</v>
      </c>
      <c r="D3409" s="138" t="s">
        <v>352</v>
      </c>
      <c r="E3409" s="139" t="s">
        <v>4719</v>
      </c>
      <c r="F3409" s="140" t="s">
        <v>4720</v>
      </c>
      <c r="G3409" s="141" t="s">
        <v>496</v>
      </c>
      <c r="H3409" s="142">
        <v>1</v>
      </c>
      <c r="I3409" s="143"/>
      <c r="J3409" s="144">
        <f>ROUND(I3409*H3409,2)</f>
        <v>0</v>
      </c>
      <c r="K3409" s="140" t="s">
        <v>1</v>
      </c>
      <c r="L3409" s="32"/>
      <c r="M3409" s="145" t="s">
        <v>1</v>
      </c>
      <c r="N3409" s="146" t="s">
        <v>41</v>
      </c>
      <c r="P3409" s="147">
        <f>O3409*H3409</f>
        <v>0</v>
      </c>
      <c r="Q3409" s="147">
        <v>0</v>
      </c>
      <c r="R3409" s="147">
        <f>Q3409*H3409</f>
        <v>0</v>
      </c>
      <c r="S3409" s="147">
        <v>0</v>
      </c>
      <c r="T3409" s="148">
        <f>S3409*H3409</f>
        <v>0</v>
      </c>
      <c r="AR3409" s="149" t="s">
        <v>530</v>
      </c>
      <c r="AT3409" s="149" t="s">
        <v>352</v>
      </c>
      <c r="AU3409" s="149" t="s">
        <v>86</v>
      </c>
      <c r="AY3409" s="17" t="s">
        <v>350</v>
      </c>
      <c r="BE3409" s="150">
        <f>IF(N3409="základní",J3409,0)</f>
        <v>0</v>
      </c>
      <c r="BF3409" s="150">
        <f>IF(N3409="snížená",J3409,0)</f>
        <v>0</v>
      </c>
      <c r="BG3409" s="150">
        <f>IF(N3409="zákl. přenesená",J3409,0)</f>
        <v>0</v>
      </c>
      <c r="BH3409" s="150">
        <f>IF(N3409="sníž. přenesená",J3409,0)</f>
        <v>0</v>
      </c>
      <c r="BI3409" s="150">
        <f>IF(N3409="nulová",J3409,0)</f>
        <v>0</v>
      </c>
      <c r="BJ3409" s="17" t="s">
        <v>84</v>
      </c>
      <c r="BK3409" s="150">
        <f>ROUND(I3409*H3409,2)</f>
        <v>0</v>
      </c>
      <c r="BL3409" s="17" t="s">
        <v>530</v>
      </c>
      <c r="BM3409" s="149" t="s">
        <v>4721</v>
      </c>
    </row>
    <row r="3410" spans="2:65" s="1" customFormat="1" ht="19.2">
      <c r="B3410" s="32"/>
      <c r="D3410" s="151" t="s">
        <v>359</v>
      </c>
      <c r="F3410" s="152" t="s">
        <v>4700</v>
      </c>
      <c r="I3410" s="153"/>
      <c r="L3410" s="32"/>
      <c r="M3410" s="154"/>
      <c r="T3410" s="56"/>
      <c r="AT3410" s="17" t="s">
        <v>359</v>
      </c>
      <c r="AU3410" s="17" t="s">
        <v>86</v>
      </c>
    </row>
    <row r="3411" spans="2:65" s="1" customFormat="1" ht="37.799999999999997" customHeight="1">
      <c r="B3411" s="32"/>
      <c r="C3411" s="138" t="s">
        <v>4722</v>
      </c>
      <c r="D3411" s="138" t="s">
        <v>352</v>
      </c>
      <c r="E3411" s="139" t="s">
        <v>4723</v>
      </c>
      <c r="F3411" s="140" t="s">
        <v>4724</v>
      </c>
      <c r="G3411" s="141" t="s">
        <v>496</v>
      </c>
      <c r="H3411" s="142">
        <v>1</v>
      </c>
      <c r="I3411" s="143"/>
      <c r="J3411" s="144">
        <f>ROUND(I3411*H3411,2)</f>
        <v>0</v>
      </c>
      <c r="K3411" s="140" t="s">
        <v>1</v>
      </c>
      <c r="L3411" s="32"/>
      <c r="M3411" s="145" t="s">
        <v>1</v>
      </c>
      <c r="N3411" s="146" t="s">
        <v>41</v>
      </c>
      <c r="P3411" s="147">
        <f>O3411*H3411</f>
        <v>0</v>
      </c>
      <c r="Q3411" s="147">
        <v>0</v>
      </c>
      <c r="R3411" s="147">
        <f>Q3411*H3411</f>
        <v>0</v>
      </c>
      <c r="S3411" s="147">
        <v>0</v>
      </c>
      <c r="T3411" s="148">
        <f>S3411*H3411</f>
        <v>0</v>
      </c>
      <c r="AR3411" s="149" t="s">
        <v>530</v>
      </c>
      <c r="AT3411" s="149" t="s">
        <v>352</v>
      </c>
      <c r="AU3411" s="149" t="s">
        <v>86</v>
      </c>
      <c r="AY3411" s="17" t="s">
        <v>350</v>
      </c>
      <c r="BE3411" s="150">
        <f>IF(N3411="základní",J3411,0)</f>
        <v>0</v>
      </c>
      <c r="BF3411" s="150">
        <f>IF(N3411="snížená",J3411,0)</f>
        <v>0</v>
      </c>
      <c r="BG3411" s="150">
        <f>IF(N3411="zákl. přenesená",J3411,0)</f>
        <v>0</v>
      </c>
      <c r="BH3411" s="150">
        <f>IF(N3411="sníž. přenesená",J3411,0)</f>
        <v>0</v>
      </c>
      <c r="BI3411" s="150">
        <f>IF(N3411="nulová",J3411,0)</f>
        <v>0</v>
      </c>
      <c r="BJ3411" s="17" t="s">
        <v>84</v>
      </c>
      <c r="BK3411" s="150">
        <f>ROUND(I3411*H3411,2)</f>
        <v>0</v>
      </c>
      <c r="BL3411" s="17" t="s">
        <v>530</v>
      </c>
      <c r="BM3411" s="149" t="s">
        <v>4725</v>
      </c>
    </row>
    <row r="3412" spans="2:65" s="1" customFormat="1" ht="19.2">
      <c r="B3412" s="32"/>
      <c r="D3412" s="151" t="s">
        <v>359</v>
      </c>
      <c r="F3412" s="152" t="s">
        <v>4700</v>
      </c>
      <c r="I3412" s="153"/>
      <c r="L3412" s="32"/>
      <c r="M3412" s="154"/>
      <c r="T3412" s="56"/>
      <c r="AT3412" s="17" t="s">
        <v>359</v>
      </c>
      <c r="AU3412" s="17" t="s">
        <v>86</v>
      </c>
    </row>
    <row r="3413" spans="2:65" s="1" customFormat="1" ht="24.15" customHeight="1">
      <c r="B3413" s="32"/>
      <c r="C3413" s="138" t="s">
        <v>4726</v>
      </c>
      <c r="D3413" s="138" t="s">
        <v>352</v>
      </c>
      <c r="E3413" s="139" t="s">
        <v>4727</v>
      </c>
      <c r="F3413" s="140" t="s">
        <v>4728</v>
      </c>
      <c r="G3413" s="141" t="s">
        <v>496</v>
      </c>
      <c r="H3413" s="142">
        <v>1</v>
      </c>
      <c r="I3413" s="143"/>
      <c r="J3413" s="144">
        <f>ROUND(I3413*H3413,2)</f>
        <v>0</v>
      </c>
      <c r="K3413" s="140" t="s">
        <v>1</v>
      </c>
      <c r="L3413" s="32"/>
      <c r="M3413" s="145" t="s">
        <v>1</v>
      </c>
      <c r="N3413" s="146" t="s">
        <v>41</v>
      </c>
      <c r="P3413" s="147">
        <f>O3413*H3413</f>
        <v>0</v>
      </c>
      <c r="Q3413" s="147">
        <v>0</v>
      </c>
      <c r="R3413" s="147">
        <f>Q3413*H3413</f>
        <v>0</v>
      </c>
      <c r="S3413" s="147">
        <v>0</v>
      </c>
      <c r="T3413" s="148">
        <f>S3413*H3413</f>
        <v>0</v>
      </c>
      <c r="AR3413" s="149" t="s">
        <v>530</v>
      </c>
      <c r="AT3413" s="149" t="s">
        <v>352</v>
      </c>
      <c r="AU3413" s="149" t="s">
        <v>86</v>
      </c>
      <c r="AY3413" s="17" t="s">
        <v>350</v>
      </c>
      <c r="BE3413" s="150">
        <f>IF(N3413="základní",J3413,0)</f>
        <v>0</v>
      </c>
      <c r="BF3413" s="150">
        <f>IF(N3413="snížená",J3413,0)</f>
        <v>0</v>
      </c>
      <c r="BG3413" s="150">
        <f>IF(N3413="zákl. přenesená",J3413,0)</f>
        <v>0</v>
      </c>
      <c r="BH3413" s="150">
        <f>IF(N3413="sníž. přenesená",J3413,0)</f>
        <v>0</v>
      </c>
      <c r="BI3413" s="150">
        <f>IF(N3413="nulová",J3413,0)</f>
        <v>0</v>
      </c>
      <c r="BJ3413" s="17" t="s">
        <v>84</v>
      </c>
      <c r="BK3413" s="150">
        <f>ROUND(I3413*H3413,2)</f>
        <v>0</v>
      </c>
      <c r="BL3413" s="17" t="s">
        <v>530</v>
      </c>
      <c r="BM3413" s="149" t="s">
        <v>4729</v>
      </c>
    </row>
    <row r="3414" spans="2:65" s="1" customFormat="1" ht="19.2">
      <c r="B3414" s="32"/>
      <c r="D3414" s="151" t="s">
        <v>359</v>
      </c>
      <c r="F3414" s="152" t="s">
        <v>4700</v>
      </c>
      <c r="I3414" s="153"/>
      <c r="L3414" s="32"/>
      <c r="M3414" s="154"/>
      <c r="T3414" s="56"/>
      <c r="AT3414" s="17" t="s">
        <v>359</v>
      </c>
      <c r="AU3414" s="17" t="s">
        <v>86</v>
      </c>
    </row>
    <row r="3415" spans="2:65" s="1" customFormat="1" ht="24.15" customHeight="1">
      <c r="B3415" s="32"/>
      <c r="C3415" s="138" t="s">
        <v>4730</v>
      </c>
      <c r="D3415" s="138" t="s">
        <v>352</v>
      </c>
      <c r="E3415" s="139" t="s">
        <v>4731</v>
      </c>
      <c r="F3415" s="140" t="s">
        <v>4732</v>
      </c>
      <c r="G3415" s="141" t="s">
        <v>496</v>
      </c>
      <c r="H3415" s="142">
        <v>1</v>
      </c>
      <c r="I3415" s="143"/>
      <c r="J3415" s="144">
        <f>ROUND(I3415*H3415,2)</f>
        <v>0</v>
      </c>
      <c r="K3415" s="140" t="s">
        <v>1</v>
      </c>
      <c r="L3415" s="32"/>
      <c r="M3415" s="145" t="s">
        <v>1</v>
      </c>
      <c r="N3415" s="146" t="s">
        <v>41</v>
      </c>
      <c r="P3415" s="147">
        <f>O3415*H3415</f>
        <v>0</v>
      </c>
      <c r="Q3415" s="147">
        <v>0</v>
      </c>
      <c r="R3415" s="147">
        <f>Q3415*H3415</f>
        <v>0</v>
      </c>
      <c r="S3415" s="147">
        <v>0</v>
      </c>
      <c r="T3415" s="148">
        <f>S3415*H3415</f>
        <v>0</v>
      </c>
      <c r="AR3415" s="149" t="s">
        <v>530</v>
      </c>
      <c r="AT3415" s="149" t="s">
        <v>352</v>
      </c>
      <c r="AU3415" s="149" t="s">
        <v>86</v>
      </c>
      <c r="AY3415" s="17" t="s">
        <v>350</v>
      </c>
      <c r="BE3415" s="150">
        <f>IF(N3415="základní",J3415,0)</f>
        <v>0</v>
      </c>
      <c r="BF3415" s="150">
        <f>IF(N3415="snížená",J3415,0)</f>
        <v>0</v>
      </c>
      <c r="BG3415" s="150">
        <f>IF(N3415="zákl. přenesená",J3415,0)</f>
        <v>0</v>
      </c>
      <c r="BH3415" s="150">
        <f>IF(N3415="sníž. přenesená",J3415,0)</f>
        <v>0</v>
      </c>
      <c r="BI3415" s="150">
        <f>IF(N3415="nulová",J3415,0)</f>
        <v>0</v>
      </c>
      <c r="BJ3415" s="17" t="s">
        <v>84</v>
      </c>
      <c r="BK3415" s="150">
        <f>ROUND(I3415*H3415,2)</f>
        <v>0</v>
      </c>
      <c r="BL3415" s="17" t="s">
        <v>530</v>
      </c>
      <c r="BM3415" s="149" t="s">
        <v>4733</v>
      </c>
    </row>
    <row r="3416" spans="2:65" s="1" customFormat="1" ht="19.2">
      <c r="B3416" s="32"/>
      <c r="D3416" s="151" t="s">
        <v>359</v>
      </c>
      <c r="F3416" s="152" t="s">
        <v>4700</v>
      </c>
      <c r="I3416" s="153"/>
      <c r="L3416" s="32"/>
      <c r="M3416" s="154"/>
      <c r="T3416" s="56"/>
      <c r="AT3416" s="17" t="s">
        <v>359</v>
      </c>
      <c r="AU3416" s="17" t="s">
        <v>86</v>
      </c>
    </row>
    <row r="3417" spans="2:65" s="1" customFormat="1" ht="24.15" customHeight="1">
      <c r="B3417" s="32"/>
      <c r="C3417" s="138" t="s">
        <v>4734</v>
      </c>
      <c r="D3417" s="138" t="s">
        <v>352</v>
      </c>
      <c r="E3417" s="139" t="s">
        <v>4735</v>
      </c>
      <c r="F3417" s="140" t="s">
        <v>4736</v>
      </c>
      <c r="G3417" s="141" t="s">
        <v>496</v>
      </c>
      <c r="H3417" s="142">
        <v>1</v>
      </c>
      <c r="I3417" s="143"/>
      <c r="J3417" s="144">
        <f>ROUND(I3417*H3417,2)</f>
        <v>0</v>
      </c>
      <c r="K3417" s="140" t="s">
        <v>1</v>
      </c>
      <c r="L3417" s="32"/>
      <c r="M3417" s="145" t="s">
        <v>1</v>
      </c>
      <c r="N3417" s="146" t="s">
        <v>41</v>
      </c>
      <c r="P3417" s="147">
        <f>O3417*H3417</f>
        <v>0</v>
      </c>
      <c r="Q3417" s="147">
        <v>0</v>
      </c>
      <c r="R3417" s="147">
        <f>Q3417*H3417</f>
        <v>0</v>
      </c>
      <c r="S3417" s="147">
        <v>0</v>
      </c>
      <c r="T3417" s="148">
        <f>S3417*H3417</f>
        <v>0</v>
      </c>
      <c r="AR3417" s="149" t="s">
        <v>530</v>
      </c>
      <c r="AT3417" s="149" t="s">
        <v>352</v>
      </c>
      <c r="AU3417" s="149" t="s">
        <v>86</v>
      </c>
      <c r="AY3417" s="17" t="s">
        <v>350</v>
      </c>
      <c r="BE3417" s="150">
        <f>IF(N3417="základní",J3417,0)</f>
        <v>0</v>
      </c>
      <c r="BF3417" s="150">
        <f>IF(N3417="snížená",J3417,0)</f>
        <v>0</v>
      </c>
      <c r="BG3417" s="150">
        <f>IF(N3417="zákl. přenesená",J3417,0)</f>
        <v>0</v>
      </c>
      <c r="BH3417" s="150">
        <f>IF(N3417="sníž. přenesená",J3417,0)</f>
        <v>0</v>
      </c>
      <c r="BI3417" s="150">
        <f>IF(N3417="nulová",J3417,0)</f>
        <v>0</v>
      </c>
      <c r="BJ3417" s="17" t="s">
        <v>84</v>
      </c>
      <c r="BK3417" s="150">
        <f>ROUND(I3417*H3417,2)</f>
        <v>0</v>
      </c>
      <c r="BL3417" s="17" t="s">
        <v>530</v>
      </c>
      <c r="BM3417" s="149" t="s">
        <v>4737</v>
      </c>
    </row>
    <row r="3418" spans="2:65" s="1" customFormat="1" ht="19.2">
      <c r="B3418" s="32"/>
      <c r="D3418" s="151" t="s">
        <v>359</v>
      </c>
      <c r="F3418" s="152" t="s">
        <v>4700</v>
      </c>
      <c r="I3418" s="153"/>
      <c r="L3418" s="32"/>
      <c r="M3418" s="154"/>
      <c r="T3418" s="56"/>
      <c r="AT3418" s="17" t="s">
        <v>359</v>
      </c>
      <c r="AU3418" s="17" t="s">
        <v>86</v>
      </c>
    </row>
    <row r="3419" spans="2:65" s="1" customFormat="1" ht="24.15" customHeight="1">
      <c r="B3419" s="32"/>
      <c r="C3419" s="138" t="s">
        <v>4738</v>
      </c>
      <c r="D3419" s="138" t="s">
        <v>352</v>
      </c>
      <c r="E3419" s="139" t="s">
        <v>4739</v>
      </c>
      <c r="F3419" s="140" t="s">
        <v>4740</v>
      </c>
      <c r="G3419" s="141" t="s">
        <v>496</v>
      </c>
      <c r="H3419" s="142">
        <v>1</v>
      </c>
      <c r="I3419" s="143"/>
      <c r="J3419" s="144">
        <f>ROUND(I3419*H3419,2)</f>
        <v>0</v>
      </c>
      <c r="K3419" s="140" t="s">
        <v>1</v>
      </c>
      <c r="L3419" s="32"/>
      <c r="M3419" s="145" t="s">
        <v>1</v>
      </c>
      <c r="N3419" s="146" t="s">
        <v>41</v>
      </c>
      <c r="P3419" s="147">
        <f>O3419*H3419</f>
        <v>0</v>
      </c>
      <c r="Q3419" s="147">
        <v>0</v>
      </c>
      <c r="R3419" s="147">
        <f>Q3419*H3419</f>
        <v>0</v>
      </c>
      <c r="S3419" s="147">
        <v>0</v>
      </c>
      <c r="T3419" s="148">
        <f>S3419*H3419</f>
        <v>0</v>
      </c>
      <c r="AR3419" s="149" t="s">
        <v>530</v>
      </c>
      <c r="AT3419" s="149" t="s">
        <v>352</v>
      </c>
      <c r="AU3419" s="149" t="s">
        <v>86</v>
      </c>
      <c r="AY3419" s="17" t="s">
        <v>350</v>
      </c>
      <c r="BE3419" s="150">
        <f>IF(N3419="základní",J3419,0)</f>
        <v>0</v>
      </c>
      <c r="BF3419" s="150">
        <f>IF(N3419="snížená",J3419,0)</f>
        <v>0</v>
      </c>
      <c r="BG3419" s="150">
        <f>IF(N3419="zákl. přenesená",J3419,0)</f>
        <v>0</v>
      </c>
      <c r="BH3419" s="150">
        <f>IF(N3419="sníž. přenesená",J3419,0)</f>
        <v>0</v>
      </c>
      <c r="BI3419" s="150">
        <f>IF(N3419="nulová",J3419,0)</f>
        <v>0</v>
      </c>
      <c r="BJ3419" s="17" t="s">
        <v>84</v>
      </c>
      <c r="BK3419" s="150">
        <f>ROUND(I3419*H3419,2)</f>
        <v>0</v>
      </c>
      <c r="BL3419" s="17" t="s">
        <v>530</v>
      </c>
      <c r="BM3419" s="149" t="s">
        <v>4741</v>
      </c>
    </row>
    <row r="3420" spans="2:65" s="1" customFormat="1" ht="19.2">
      <c r="B3420" s="32"/>
      <c r="D3420" s="151" t="s">
        <v>359</v>
      </c>
      <c r="F3420" s="152" t="s">
        <v>4700</v>
      </c>
      <c r="I3420" s="153"/>
      <c r="L3420" s="32"/>
      <c r="M3420" s="154"/>
      <c r="T3420" s="56"/>
      <c r="AT3420" s="17" t="s">
        <v>359</v>
      </c>
      <c r="AU3420" s="17" t="s">
        <v>86</v>
      </c>
    </row>
    <row r="3421" spans="2:65" s="1" customFormat="1" ht="24.15" customHeight="1">
      <c r="B3421" s="32"/>
      <c r="C3421" s="138" t="s">
        <v>4742</v>
      </c>
      <c r="D3421" s="138" t="s">
        <v>352</v>
      </c>
      <c r="E3421" s="139" t="s">
        <v>4743</v>
      </c>
      <c r="F3421" s="140" t="s">
        <v>4744</v>
      </c>
      <c r="G3421" s="141" t="s">
        <v>496</v>
      </c>
      <c r="H3421" s="142">
        <v>1</v>
      </c>
      <c r="I3421" s="143"/>
      <c r="J3421" s="144">
        <f>ROUND(I3421*H3421,2)</f>
        <v>0</v>
      </c>
      <c r="K3421" s="140" t="s">
        <v>1</v>
      </c>
      <c r="L3421" s="32"/>
      <c r="M3421" s="145" t="s">
        <v>1</v>
      </c>
      <c r="N3421" s="146" t="s">
        <v>41</v>
      </c>
      <c r="P3421" s="147">
        <f>O3421*H3421</f>
        <v>0</v>
      </c>
      <c r="Q3421" s="147">
        <v>0</v>
      </c>
      <c r="R3421" s="147">
        <f>Q3421*H3421</f>
        <v>0</v>
      </c>
      <c r="S3421" s="147">
        <v>0</v>
      </c>
      <c r="T3421" s="148">
        <f>S3421*H3421</f>
        <v>0</v>
      </c>
      <c r="AR3421" s="149" t="s">
        <v>530</v>
      </c>
      <c r="AT3421" s="149" t="s">
        <v>352</v>
      </c>
      <c r="AU3421" s="149" t="s">
        <v>86</v>
      </c>
      <c r="AY3421" s="17" t="s">
        <v>350</v>
      </c>
      <c r="BE3421" s="150">
        <f>IF(N3421="základní",J3421,0)</f>
        <v>0</v>
      </c>
      <c r="BF3421" s="150">
        <f>IF(N3421="snížená",J3421,0)</f>
        <v>0</v>
      </c>
      <c r="BG3421" s="150">
        <f>IF(N3421="zákl. přenesená",J3421,0)</f>
        <v>0</v>
      </c>
      <c r="BH3421" s="150">
        <f>IF(N3421="sníž. přenesená",J3421,0)</f>
        <v>0</v>
      </c>
      <c r="BI3421" s="150">
        <f>IF(N3421="nulová",J3421,0)</f>
        <v>0</v>
      </c>
      <c r="BJ3421" s="17" t="s">
        <v>84</v>
      </c>
      <c r="BK3421" s="150">
        <f>ROUND(I3421*H3421,2)</f>
        <v>0</v>
      </c>
      <c r="BL3421" s="17" t="s">
        <v>530</v>
      </c>
      <c r="BM3421" s="149" t="s">
        <v>4745</v>
      </c>
    </row>
    <row r="3422" spans="2:65" s="1" customFormat="1" ht="19.2">
      <c r="B3422" s="32"/>
      <c r="D3422" s="151" t="s">
        <v>359</v>
      </c>
      <c r="F3422" s="152" t="s">
        <v>4700</v>
      </c>
      <c r="I3422" s="153"/>
      <c r="L3422" s="32"/>
      <c r="M3422" s="154"/>
      <c r="T3422" s="56"/>
      <c r="AT3422" s="17" t="s">
        <v>359</v>
      </c>
      <c r="AU3422" s="17" t="s">
        <v>86</v>
      </c>
    </row>
    <row r="3423" spans="2:65" s="1" customFormat="1" ht="24.15" customHeight="1">
      <c r="B3423" s="32"/>
      <c r="C3423" s="138" t="s">
        <v>4746</v>
      </c>
      <c r="D3423" s="138" t="s">
        <v>352</v>
      </c>
      <c r="E3423" s="139" t="s">
        <v>4747</v>
      </c>
      <c r="F3423" s="140" t="s">
        <v>4748</v>
      </c>
      <c r="G3423" s="141" t="s">
        <v>496</v>
      </c>
      <c r="H3423" s="142">
        <v>1</v>
      </c>
      <c r="I3423" s="143"/>
      <c r="J3423" s="144">
        <f>ROUND(I3423*H3423,2)</f>
        <v>0</v>
      </c>
      <c r="K3423" s="140" t="s">
        <v>1</v>
      </c>
      <c r="L3423" s="32"/>
      <c r="M3423" s="145" t="s">
        <v>1</v>
      </c>
      <c r="N3423" s="146" t="s">
        <v>41</v>
      </c>
      <c r="P3423" s="147">
        <f>O3423*H3423</f>
        <v>0</v>
      </c>
      <c r="Q3423" s="147">
        <v>0</v>
      </c>
      <c r="R3423" s="147">
        <f>Q3423*H3423</f>
        <v>0</v>
      </c>
      <c r="S3423" s="147">
        <v>0</v>
      </c>
      <c r="T3423" s="148">
        <f>S3423*H3423</f>
        <v>0</v>
      </c>
      <c r="AR3423" s="149" t="s">
        <v>530</v>
      </c>
      <c r="AT3423" s="149" t="s">
        <v>352</v>
      </c>
      <c r="AU3423" s="149" t="s">
        <v>86</v>
      </c>
      <c r="AY3423" s="17" t="s">
        <v>350</v>
      </c>
      <c r="BE3423" s="150">
        <f>IF(N3423="základní",J3423,0)</f>
        <v>0</v>
      </c>
      <c r="BF3423" s="150">
        <f>IF(N3423="snížená",J3423,0)</f>
        <v>0</v>
      </c>
      <c r="BG3423" s="150">
        <f>IF(N3423="zákl. přenesená",J3423,0)</f>
        <v>0</v>
      </c>
      <c r="BH3423" s="150">
        <f>IF(N3423="sníž. přenesená",J3423,0)</f>
        <v>0</v>
      </c>
      <c r="BI3423" s="150">
        <f>IF(N3423="nulová",J3423,0)</f>
        <v>0</v>
      </c>
      <c r="BJ3423" s="17" t="s">
        <v>84</v>
      </c>
      <c r="BK3423" s="150">
        <f>ROUND(I3423*H3423,2)</f>
        <v>0</v>
      </c>
      <c r="BL3423" s="17" t="s">
        <v>530</v>
      </c>
      <c r="BM3423" s="149" t="s">
        <v>4749</v>
      </c>
    </row>
    <row r="3424" spans="2:65" s="1" customFormat="1" ht="19.2">
      <c r="B3424" s="32"/>
      <c r="D3424" s="151" t="s">
        <v>359</v>
      </c>
      <c r="F3424" s="152" t="s">
        <v>4700</v>
      </c>
      <c r="I3424" s="153"/>
      <c r="L3424" s="32"/>
      <c r="M3424" s="154"/>
      <c r="T3424" s="56"/>
      <c r="AT3424" s="17" t="s">
        <v>359</v>
      </c>
      <c r="AU3424" s="17" t="s">
        <v>86</v>
      </c>
    </row>
    <row r="3425" spans="2:65" s="1" customFormat="1" ht="24.15" customHeight="1">
      <c r="B3425" s="32"/>
      <c r="C3425" s="138" t="s">
        <v>4750</v>
      </c>
      <c r="D3425" s="138" t="s">
        <v>352</v>
      </c>
      <c r="E3425" s="139" t="s">
        <v>4751</v>
      </c>
      <c r="F3425" s="140" t="s">
        <v>4752</v>
      </c>
      <c r="G3425" s="141" t="s">
        <v>496</v>
      </c>
      <c r="H3425" s="142">
        <v>1</v>
      </c>
      <c r="I3425" s="143"/>
      <c r="J3425" s="144">
        <f>ROUND(I3425*H3425,2)</f>
        <v>0</v>
      </c>
      <c r="K3425" s="140" t="s">
        <v>1</v>
      </c>
      <c r="L3425" s="32"/>
      <c r="M3425" s="145" t="s">
        <v>1</v>
      </c>
      <c r="N3425" s="146" t="s">
        <v>41</v>
      </c>
      <c r="P3425" s="147">
        <f>O3425*H3425</f>
        <v>0</v>
      </c>
      <c r="Q3425" s="147">
        <v>0</v>
      </c>
      <c r="R3425" s="147">
        <f>Q3425*H3425</f>
        <v>0</v>
      </c>
      <c r="S3425" s="147">
        <v>0</v>
      </c>
      <c r="T3425" s="148">
        <f>S3425*H3425</f>
        <v>0</v>
      </c>
      <c r="AR3425" s="149" t="s">
        <v>530</v>
      </c>
      <c r="AT3425" s="149" t="s">
        <v>352</v>
      </c>
      <c r="AU3425" s="149" t="s">
        <v>86</v>
      </c>
      <c r="AY3425" s="17" t="s">
        <v>350</v>
      </c>
      <c r="BE3425" s="150">
        <f>IF(N3425="základní",J3425,0)</f>
        <v>0</v>
      </c>
      <c r="BF3425" s="150">
        <f>IF(N3425="snížená",J3425,0)</f>
        <v>0</v>
      </c>
      <c r="BG3425" s="150">
        <f>IF(N3425="zákl. přenesená",J3425,0)</f>
        <v>0</v>
      </c>
      <c r="BH3425" s="150">
        <f>IF(N3425="sníž. přenesená",J3425,0)</f>
        <v>0</v>
      </c>
      <c r="BI3425" s="150">
        <f>IF(N3425="nulová",J3425,0)</f>
        <v>0</v>
      </c>
      <c r="BJ3425" s="17" t="s">
        <v>84</v>
      </c>
      <c r="BK3425" s="150">
        <f>ROUND(I3425*H3425,2)</f>
        <v>0</v>
      </c>
      <c r="BL3425" s="17" t="s">
        <v>530</v>
      </c>
      <c r="BM3425" s="149" t="s">
        <v>4753</v>
      </c>
    </row>
    <row r="3426" spans="2:65" s="1" customFormat="1" ht="19.2">
      <c r="B3426" s="32"/>
      <c r="D3426" s="151" t="s">
        <v>359</v>
      </c>
      <c r="F3426" s="152" t="s">
        <v>4700</v>
      </c>
      <c r="I3426" s="153"/>
      <c r="L3426" s="32"/>
      <c r="M3426" s="154"/>
      <c r="T3426" s="56"/>
      <c r="AT3426" s="17" t="s">
        <v>359</v>
      </c>
      <c r="AU3426" s="17" t="s">
        <v>86</v>
      </c>
    </row>
    <row r="3427" spans="2:65" s="1" customFormat="1" ht="24.15" customHeight="1">
      <c r="B3427" s="32"/>
      <c r="C3427" s="138" t="s">
        <v>4754</v>
      </c>
      <c r="D3427" s="138" t="s">
        <v>352</v>
      </c>
      <c r="E3427" s="139" t="s">
        <v>4755</v>
      </c>
      <c r="F3427" s="140" t="s">
        <v>4756</v>
      </c>
      <c r="G3427" s="141" t="s">
        <v>496</v>
      </c>
      <c r="H3427" s="142">
        <v>1</v>
      </c>
      <c r="I3427" s="143"/>
      <c r="J3427" s="144">
        <f>ROUND(I3427*H3427,2)</f>
        <v>0</v>
      </c>
      <c r="K3427" s="140" t="s">
        <v>1</v>
      </c>
      <c r="L3427" s="32"/>
      <c r="M3427" s="145" t="s">
        <v>1</v>
      </c>
      <c r="N3427" s="146" t="s">
        <v>41</v>
      </c>
      <c r="P3427" s="147">
        <f>O3427*H3427</f>
        <v>0</v>
      </c>
      <c r="Q3427" s="147">
        <v>0</v>
      </c>
      <c r="R3427" s="147">
        <f>Q3427*H3427</f>
        <v>0</v>
      </c>
      <c r="S3427" s="147">
        <v>0</v>
      </c>
      <c r="T3427" s="148">
        <f>S3427*H3427</f>
        <v>0</v>
      </c>
      <c r="AR3427" s="149" t="s">
        <v>530</v>
      </c>
      <c r="AT3427" s="149" t="s">
        <v>352</v>
      </c>
      <c r="AU3427" s="149" t="s">
        <v>86</v>
      </c>
      <c r="AY3427" s="17" t="s">
        <v>350</v>
      </c>
      <c r="BE3427" s="150">
        <f>IF(N3427="základní",J3427,0)</f>
        <v>0</v>
      </c>
      <c r="BF3427" s="150">
        <f>IF(N3427="snížená",J3427,0)</f>
        <v>0</v>
      </c>
      <c r="BG3427" s="150">
        <f>IF(N3427="zákl. přenesená",J3427,0)</f>
        <v>0</v>
      </c>
      <c r="BH3427" s="150">
        <f>IF(N3427="sníž. přenesená",J3427,0)</f>
        <v>0</v>
      </c>
      <c r="BI3427" s="150">
        <f>IF(N3427="nulová",J3427,0)</f>
        <v>0</v>
      </c>
      <c r="BJ3427" s="17" t="s">
        <v>84</v>
      </c>
      <c r="BK3427" s="150">
        <f>ROUND(I3427*H3427,2)</f>
        <v>0</v>
      </c>
      <c r="BL3427" s="17" t="s">
        <v>530</v>
      </c>
      <c r="BM3427" s="149" t="s">
        <v>4757</v>
      </c>
    </row>
    <row r="3428" spans="2:65" s="1" customFormat="1" ht="19.2">
      <c r="B3428" s="32"/>
      <c r="D3428" s="151" t="s">
        <v>359</v>
      </c>
      <c r="F3428" s="152" t="s">
        <v>4700</v>
      </c>
      <c r="I3428" s="153"/>
      <c r="L3428" s="32"/>
      <c r="M3428" s="154"/>
      <c r="T3428" s="56"/>
      <c r="AT3428" s="17" t="s">
        <v>359</v>
      </c>
      <c r="AU3428" s="17" t="s">
        <v>86</v>
      </c>
    </row>
    <row r="3429" spans="2:65" s="1" customFormat="1" ht="24.15" customHeight="1">
      <c r="B3429" s="32"/>
      <c r="C3429" s="138" t="s">
        <v>4758</v>
      </c>
      <c r="D3429" s="138" t="s">
        <v>352</v>
      </c>
      <c r="E3429" s="139" t="s">
        <v>4759</v>
      </c>
      <c r="F3429" s="140" t="s">
        <v>4760</v>
      </c>
      <c r="G3429" s="141" t="s">
        <v>496</v>
      </c>
      <c r="H3429" s="142">
        <v>1</v>
      </c>
      <c r="I3429" s="143"/>
      <c r="J3429" s="144">
        <f>ROUND(I3429*H3429,2)</f>
        <v>0</v>
      </c>
      <c r="K3429" s="140" t="s">
        <v>1</v>
      </c>
      <c r="L3429" s="32"/>
      <c r="M3429" s="145" t="s">
        <v>1</v>
      </c>
      <c r="N3429" s="146" t="s">
        <v>41</v>
      </c>
      <c r="P3429" s="147">
        <f>O3429*H3429</f>
        <v>0</v>
      </c>
      <c r="Q3429" s="147">
        <v>0</v>
      </c>
      <c r="R3429" s="147">
        <f>Q3429*H3429</f>
        <v>0</v>
      </c>
      <c r="S3429" s="147">
        <v>0</v>
      </c>
      <c r="T3429" s="148">
        <f>S3429*H3429</f>
        <v>0</v>
      </c>
      <c r="AR3429" s="149" t="s">
        <v>530</v>
      </c>
      <c r="AT3429" s="149" t="s">
        <v>352</v>
      </c>
      <c r="AU3429" s="149" t="s">
        <v>86</v>
      </c>
      <c r="AY3429" s="17" t="s">
        <v>350</v>
      </c>
      <c r="BE3429" s="150">
        <f>IF(N3429="základní",J3429,0)</f>
        <v>0</v>
      </c>
      <c r="BF3429" s="150">
        <f>IF(N3429="snížená",J3429,0)</f>
        <v>0</v>
      </c>
      <c r="BG3429" s="150">
        <f>IF(N3429="zákl. přenesená",J3429,0)</f>
        <v>0</v>
      </c>
      <c r="BH3429" s="150">
        <f>IF(N3429="sníž. přenesená",J3429,0)</f>
        <v>0</v>
      </c>
      <c r="BI3429" s="150">
        <f>IF(N3429="nulová",J3429,0)</f>
        <v>0</v>
      </c>
      <c r="BJ3429" s="17" t="s">
        <v>84</v>
      </c>
      <c r="BK3429" s="150">
        <f>ROUND(I3429*H3429,2)</f>
        <v>0</v>
      </c>
      <c r="BL3429" s="17" t="s">
        <v>530</v>
      </c>
      <c r="BM3429" s="149" t="s">
        <v>4761</v>
      </c>
    </row>
    <row r="3430" spans="2:65" s="1" customFormat="1" ht="19.2">
      <c r="B3430" s="32"/>
      <c r="D3430" s="151" t="s">
        <v>359</v>
      </c>
      <c r="F3430" s="152" t="s">
        <v>4700</v>
      </c>
      <c r="I3430" s="153"/>
      <c r="L3430" s="32"/>
      <c r="M3430" s="154"/>
      <c r="T3430" s="56"/>
      <c r="AT3430" s="17" t="s">
        <v>359</v>
      </c>
      <c r="AU3430" s="17" t="s">
        <v>86</v>
      </c>
    </row>
    <row r="3431" spans="2:65" s="1" customFormat="1" ht="24.15" customHeight="1">
      <c r="B3431" s="32"/>
      <c r="C3431" s="138" t="s">
        <v>4762</v>
      </c>
      <c r="D3431" s="138" t="s">
        <v>352</v>
      </c>
      <c r="E3431" s="139" t="s">
        <v>4763</v>
      </c>
      <c r="F3431" s="140" t="s">
        <v>4764</v>
      </c>
      <c r="G3431" s="141" t="s">
        <v>496</v>
      </c>
      <c r="H3431" s="142">
        <v>1</v>
      </c>
      <c r="I3431" s="143"/>
      <c r="J3431" s="144">
        <f>ROUND(I3431*H3431,2)</f>
        <v>0</v>
      </c>
      <c r="K3431" s="140" t="s">
        <v>1</v>
      </c>
      <c r="L3431" s="32"/>
      <c r="M3431" s="145" t="s">
        <v>1</v>
      </c>
      <c r="N3431" s="146" t="s">
        <v>41</v>
      </c>
      <c r="P3431" s="147">
        <f>O3431*H3431</f>
        <v>0</v>
      </c>
      <c r="Q3431" s="147">
        <v>0</v>
      </c>
      <c r="R3431" s="147">
        <f>Q3431*H3431</f>
        <v>0</v>
      </c>
      <c r="S3431" s="147">
        <v>0</v>
      </c>
      <c r="T3431" s="148">
        <f>S3431*H3431</f>
        <v>0</v>
      </c>
      <c r="AR3431" s="149" t="s">
        <v>530</v>
      </c>
      <c r="AT3431" s="149" t="s">
        <v>352</v>
      </c>
      <c r="AU3431" s="149" t="s">
        <v>86</v>
      </c>
      <c r="AY3431" s="17" t="s">
        <v>350</v>
      </c>
      <c r="BE3431" s="150">
        <f>IF(N3431="základní",J3431,0)</f>
        <v>0</v>
      </c>
      <c r="BF3431" s="150">
        <f>IF(N3431="snížená",J3431,0)</f>
        <v>0</v>
      </c>
      <c r="BG3431" s="150">
        <f>IF(N3431="zákl. přenesená",J3431,0)</f>
        <v>0</v>
      </c>
      <c r="BH3431" s="150">
        <f>IF(N3431="sníž. přenesená",J3431,0)</f>
        <v>0</v>
      </c>
      <c r="BI3431" s="150">
        <f>IF(N3431="nulová",J3431,0)</f>
        <v>0</v>
      </c>
      <c r="BJ3431" s="17" t="s">
        <v>84</v>
      </c>
      <c r="BK3431" s="150">
        <f>ROUND(I3431*H3431,2)</f>
        <v>0</v>
      </c>
      <c r="BL3431" s="17" t="s">
        <v>530</v>
      </c>
      <c r="BM3431" s="149" t="s">
        <v>4765</v>
      </c>
    </row>
    <row r="3432" spans="2:65" s="1" customFormat="1" ht="19.2">
      <c r="B3432" s="32"/>
      <c r="D3432" s="151" t="s">
        <v>359</v>
      </c>
      <c r="F3432" s="152" t="s">
        <v>4700</v>
      </c>
      <c r="I3432" s="153"/>
      <c r="L3432" s="32"/>
      <c r="M3432" s="154"/>
      <c r="T3432" s="56"/>
      <c r="AT3432" s="17" t="s">
        <v>359</v>
      </c>
      <c r="AU3432" s="17" t="s">
        <v>86</v>
      </c>
    </row>
    <row r="3433" spans="2:65" s="1" customFormat="1" ht="24.15" customHeight="1">
      <c r="B3433" s="32"/>
      <c r="C3433" s="138" t="s">
        <v>4766</v>
      </c>
      <c r="D3433" s="138" t="s">
        <v>352</v>
      </c>
      <c r="E3433" s="139" t="s">
        <v>4767</v>
      </c>
      <c r="F3433" s="140" t="s">
        <v>4768</v>
      </c>
      <c r="G3433" s="141" t="s">
        <v>496</v>
      </c>
      <c r="H3433" s="142">
        <v>1</v>
      </c>
      <c r="I3433" s="143"/>
      <c r="J3433" s="144">
        <f>ROUND(I3433*H3433,2)</f>
        <v>0</v>
      </c>
      <c r="K3433" s="140" t="s">
        <v>1</v>
      </c>
      <c r="L3433" s="32"/>
      <c r="M3433" s="145" t="s">
        <v>1</v>
      </c>
      <c r="N3433" s="146" t="s">
        <v>41</v>
      </c>
      <c r="P3433" s="147">
        <f>O3433*H3433</f>
        <v>0</v>
      </c>
      <c r="Q3433" s="147">
        <v>0</v>
      </c>
      <c r="R3433" s="147">
        <f>Q3433*H3433</f>
        <v>0</v>
      </c>
      <c r="S3433" s="147">
        <v>0</v>
      </c>
      <c r="T3433" s="148">
        <f>S3433*H3433</f>
        <v>0</v>
      </c>
      <c r="AR3433" s="149" t="s">
        <v>530</v>
      </c>
      <c r="AT3433" s="149" t="s">
        <v>352</v>
      </c>
      <c r="AU3433" s="149" t="s">
        <v>86</v>
      </c>
      <c r="AY3433" s="17" t="s">
        <v>350</v>
      </c>
      <c r="BE3433" s="150">
        <f>IF(N3433="základní",J3433,0)</f>
        <v>0</v>
      </c>
      <c r="BF3433" s="150">
        <f>IF(N3433="snížená",J3433,0)</f>
        <v>0</v>
      </c>
      <c r="BG3433" s="150">
        <f>IF(N3433="zákl. přenesená",J3433,0)</f>
        <v>0</v>
      </c>
      <c r="BH3433" s="150">
        <f>IF(N3433="sníž. přenesená",J3433,0)</f>
        <v>0</v>
      </c>
      <c r="BI3433" s="150">
        <f>IF(N3433="nulová",J3433,0)</f>
        <v>0</v>
      </c>
      <c r="BJ3433" s="17" t="s">
        <v>84</v>
      </c>
      <c r="BK3433" s="150">
        <f>ROUND(I3433*H3433,2)</f>
        <v>0</v>
      </c>
      <c r="BL3433" s="17" t="s">
        <v>530</v>
      </c>
      <c r="BM3433" s="149" t="s">
        <v>4769</v>
      </c>
    </row>
    <row r="3434" spans="2:65" s="1" customFormat="1" ht="19.2">
      <c r="B3434" s="32"/>
      <c r="D3434" s="151" t="s">
        <v>359</v>
      </c>
      <c r="F3434" s="152" t="s">
        <v>4700</v>
      </c>
      <c r="I3434" s="153"/>
      <c r="L3434" s="32"/>
      <c r="M3434" s="154"/>
      <c r="T3434" s="56"/>
      <c r="AT3434" s="17" t="s">
        <v>359</v>
      </c>
      <c r="AU3434" s="17" t="s">
        <v>86</v>
      </c>
    </row>
    <row r="3435" spans="2:65" s="1" customFormat="1" ht="24.15" customHeight="1">
      <c r="B3435" s="32"/>
      <c r="C3435" s="138" t="s">
        <v>4770</v>
      </c>
      <c r="D3435" s="138" t="s">
        <v>352</v>
      </c>
      <c r="E3435" s="139" t="s">
        <v>4771</v>
      </c>
      <c r="F3435" s="140" t="s">
        <v>4772</v>
      </c>
      <c r="G3435" s="141" t="s">
        <v>496</v>
      </c>
      <c r="H3435" s="142">
        <v>1</v>
      </c>
      <c r="I3435" s="143"/>
      <c r="J3435" s="144">
        <f>ROUND(I3435*H3435,2)</f>
        <v>0</v>
      </c>
      <c r="K3435" s="140" t="s">
        <v>1</v>
      </c>
      <c r="L3435" s="32"/>
      <c r="M3435" s="145" t="s">
        <v>1</v>
      </c>
      <c r="N3435" s="146" t="s">
        <v>41</v>
      </c>
      <c r="P3435" s="147">
        <f>O3435*H3435</f>
        <v>0</v>
      </c>
      <c r="Q3435" s="147">
        <v>0</v>
      </c>
      <c r="R3435" s="147">
        <f>Q3435*H3435</f>
        <v>0</v>
      </c>
      <c r="S3435" s="147">
        <v>0</v>
      </c>
      <c r="T3435" s="148">
        <f>S3435*H3435</f>
        <v>0</v>
      </c>
      <c r="AR3435" s="149" t="s">
        <v>530</v>
      </c>
      <c r="AT3435" s="149" t="s">
        <v>352</v>
      </c>
      <c r="AU3435" s="149" t="s">
        <v>86</v>
      </c>
      <c r="AY3435" s="17" t="s">
        <v>350</v>
      </c>
      <c r="BE3435" s="150">
        <f>IF(N3435="základní",J3435,0)</f>
        <v>0</v>
      </c>
      <c r="BF3435" s="150">
        <f>IF(N3435="snížená",J3435,0)</f>
        <v>0</v>
      </c>
      <c r="BG3435" s="150">
        <f>IF(N3435="zákl. přenesená",J3435,0)</f>
        <v>0</v>
      </c>
      <c r="BH3435" s="150">
        <f>IF(N3435="sníž. přenesená",J3435,0)</f>
        <v>0</v>
      </c>
      <c r="BI3435" s="150">
        <f>IF(N3435="nulová",J3435,0)</f>
        <v>0</v>
      </c>
      <c r="BJ3435" s="17" t="s">
        <v>84</v>
      </c>
      <c r="BK3435" s="150">
        <f>ROUND(I3435*H3435,2)</f>
        <v>0</v>
      </c>
      <c r="BL3435" s="17" t="s">
        <v>530</v>
      </c>
      <c r="BM3435" s="149" t="s">
        <v>4773</v>
      </c>
    </row>
    <row r="3436" spans="2:65" s="1" customFormat="1" ht="19.2">
      <c r="B3436" s="32"/>
      <c r="D3436" s="151" t="s">
        <v>359</v>
      </c>
      <c r="F3436" s="152" t="s">
        <v>4700</v>
      </c>
      <c r="I3436" s="153"/>
      <c r="L3436" s="32"/>
      <c r="M3436" s="154"/>
      <c r="T3436" s="56"/>
      <c r="AT3436" s="17" t="s">
        <v>359</v>
      </c>
      <c r="AU3436" s="17" t="s">
        <v>86</v>
      </c>
    </row>
    <row r="3437" spans="2:65" s="11" customFormat="1" ht="22.8" customHeight="1">
      <c r="B3437" s="126"/>
      <c r="D3437" s="127" t="s">
        <v>75</v>
      </c>
      <c r="E3437" s="136" t="s">
        <v>4774</v>
      </c>
      <c r="F3437" s="136" t="s">
        <v>4775</v>
      </c>
      <c r="I3437" s="129"/>
      <c r="J3437" s="137">
        <f>BK3437</f>
        <v>0</v>
      </c>
      <c r="L3437" s="126"/>
      <c r="M3437" s="131"/>
      <c r="P3437" s="132">
        <f>SUM(P3438:P3515)</f>
        <v>0</v>
      </c>
      <c r="R3437" s="132">
        <f>SUM(R3438:R3515)</f>
        <v>0</v>
      </c>
      <c r="T3437" s="133">
        <f>SUM(T3438:T3515)</f>
        <v>0</v>
      </c>
      <c r="AR3437" s="127" t="s">
        <v>86</v>
      </c>
      <c r="AT3437" s="134" t="s">
        <v>75</v>
      </c>
      <c r="AU3437" s="134" t="s">
        <v>84</v>
      </c>
      <c r="AY3437" s="127" t="s">
        <v>350</v>
      </c>
      <c r="BK3437" s="135">
        <f>SUM(BK3438:BK3515)</f>
        <v>0</v>
      </c>
    </row>
    <row r="3438" spans="2:65" s="1" customFormat="1" ht="24.15" customHeight="1">
      <c r="B3438" s="32"/>
      <c r="C3438" s="138" t="s">
        <v>4776</v>
      </c>
      <c r="D3438" s="138" t="s">
        <v>352</v>
      </c>
      <c r="E3438" s="139" t="s">
        <v>4777</v>
      </c>
      <c r="F3438" s="140" t="s">
        <v>4778</v>
      </c>
      <c r="G3438" s="141" t="s">
        <v>496</v>
      </c>
      <c r="H3438" s="142">
        <v>1</v>
      </c>
      <c r="I3438" s="143"/>
      <c r="J3438" s="144">
        <f>ROUND(I3438*H3438,2)</f>
        <v>0</v>
      </c>
      <c r="K3438" s="140" t="s">
        <v>1</v>
      </c>
      <c r="L3438" s="32"/>
      <c r="M3438" s="145" t="s">
        <v>1</v>
      </c>
      <c r="N3438" s="146" t="s">
        <v>41</v>
      </c>
      <c r="P3438" s="147">
        <f>O3438*H3438</f>
        <v>0</v>
      </c>
      <c r="Q3438" s="147">
        <v>0</v>
      </c>
      <c r="R3438" s="147">
        <f>Q3438*H3438</f>
        <v>0</v>
      </c>
      <c r="S3438" s="147">
        <v>0</v>
      </c>
      <c r="T3438" s="148">
        <f>S3438*H3438</f>
        <v>0</v>
      </c>
      <c r="AR3438" s="149" t="s">
        <v>530</v>
      </c>
      <c r="AT3438" s="149" t="s">
        <v>352</v>
      </c>
      <c r="AU3438" s="149" t="s">
        <v>86</v>
      </c>
      <c r="AY3438" s="17" t="s">
        <v>350</v>
      </c>
      <c r="BE3438" s="150">
        <f>IF(N3438="základní",J3438,0)</f>
        <v>0</v>
      </c>
      <c r="BF3438" s="150">
        <f>IF(N3438="snížená",J3438,0)</f>
        <v>0</v>
      </c>
      <c r="BG3438" s="150">
        <f>IF(N3438="zákl. přenesená",J3438,0)</f>
        <v>0</v>
      </c>
      <c r="BH3438" s="150">
        <f>IF(N3438="sníž. přenesená",J3438,0)</f>
        <v>0</v>
      </c>
      <c r="BI3438" s="150">
        <f>IF(N3438="nulová",J3438,0)</f>
        <v>0</v>
      </c>
      <c r="BJ3438" s="17" t="s">
        <v>84</v>
      </c>
      <c r="BK3438" s="150">
        <f>ROUND(I3438*H3438,2)</f>
        <v>0</v>
      </c>
      <c r="BL3438" s="17" t="s">
        <v>530</v>
      </c>
      <c r="BM3438" s="149" t="s">
        <v>4779</v>
      </c>
    </row>
    <row r="3439" spans="2:65" s="1" customFormat="1" ht="10.199999999999999">
      <c r="B3439" s="32"/>
      <c r="D3439" s="151" t="s">
        <v>359</v>
      </c>
      <c r="F3439" s="152" t="s">
        <v>4778</v>
      </c>
      <c r="I3439" s="153"/>
      <c r="L3439" s="32"/>
      <c r="M3439" s="154"/>
      <c r="T3439" s="56"/>
      <c r="AT3439" s="17" t="s">
        <v>359</v>
      </c>
      <c r="AU3439" s="17" t="s">
        <v>86</v>
      </c>
    </row>
    <row r="3440" spans="2:65" s="1" customFormat="1" ht="37.799999999999997" customHeight="1">
      <c r="B3440" s="32"/>
      <c r="C3440" s="138" t="s">
        <v>4780</v>
      </c>
      <c r="D3440" s="138" t="s">
        <v>352</v>
      </c>
      <c r="E3440" s="139" t="s">
        <v>4781</v>
      </c>
      <c r="F3440" s="140" t="s">
        <v>4782</v>
      </c>
      <c r="G3440" s="141" t="s">
        <v>496</v>
      </c>
      <c r="H3440" s="142">
        <v>8</v>
      </c>
      <c r="I3440" s="143"/>
      <c r="J3440" s="144">
        <f>ROUND(I3440*H3440,2)</f>
        <v>0</v>
      </c>
      <c r="K3440" s="140" t="s">
        <v>1</v>
      </c>
      <c r="L3440" s="32"/>
      <c r="M3440" s="145" t="s">
        <v>1</v>
      </c>
      <c r="N3440" s="146" t="s">
        <v>41</v>
      </c>
      <c r="P3440" s="147">
        <f>O3440*H3440</f>
        <v>0</v>
      </c>
      <c r="Q3440" s="147">
        <v>0</v>
      </c>
      <c r="R3440" s="147">
        <f>Q3440*H3440</f>
        <v>0</v>
      </c>
      <c r="S3440" s="147">
        <v>0</v>
      </c>
      <c r="T3440" s="148">
        <f>S3440*H3440</f>
        <v>0</v>
      </c>
      <c r="AR3440" s="149" t="s">
        <v>530</v>
      </c>
      <c r="AT3440" s="149" t="s">
        <v>352</v>
      </c>
      <c r="AU3440" s="149" t="s">
        <v>86</v>
      </c>
      <c r="AY3440" s="17" t="s">
        <v>350</v>
      </c>
      <c r="BE3440" s="150">
        <f>IF(N3440="základní",J3440,0)</f>
        <v>0</v>
      </c>
      <c r="BF3440" s="150">
        <f>IF(N3440="snížená",J3440,0)</f>
        <v>0</v>
      </c>
      <c r="BG3440" s="150">
        <f>IF(N3440="zákl. přenesená",J3440,0)</f>
        <v>0</v>
      </c>
      <c r="BH3440" s="150">
        <f>IF(N3440="sníž. přenesená",J3440,0)</f>
        <v>0</v>
      </c>
      <c r="BI3440" s="150">
        <f>IF(N3440="nulová",J3440,0)</f>
        <v>0</v>
      </c>
      <c r="BJ3440" s="17" t="s">
        <v>84</v>
      </c>
      <c r="BK3440" s="150">
        <f>ROUND(I3440*H3440,2)</f>
        <v>0</v>
      </c>
      <c r="BL3440" s="17" t="s">
        <v>530</v>
      </c>
      <c r="BM3440" s="149" t="s">
        <v>4783</v>
      </c>
    </row>
    <row r="3441" spans="2:65" s="1" customFormat="1" ht="10.199999999999999">
      <c r="B3441" s="32"/>
      <c r="D3441" s="151" t="s">
        <v>359</v>
      </c>
      <c r="F3441" s="152" t="s">
        <v>4778</v>
      </c>
      <c r="I3441" s="153"/>
      <c r="L3441" s="32"/>
      <c r="M3441" s="154"/>
      <c r="T3441" s="56"/>
      <c r="AT3441" s="17" t="s">
        <v>359</v>
      </c>
      <c r="AU3441" s="17" t="s">
        <v>86</v>
      </c>
    </row>
    <row r="3442" spans="2:65" s="1" customFormat="1" ht="24.15" customHeight="1">
      <c r="B3442" s="32"/>
      <c r="C3442" s="138" t="s">
        <v>4784</v>
      </c>
      <c r="D3442" s="138" t="s">
        <v>352</v>
      </c>
      <c r="E3442" s="139" t="s">
        <v>4785</v>
      </c>
      <c r="F3442" s="140" t="s">
        <v>4786</v>
      </c>
      <c r="G3442" s="141" t="s">
        <v>496</v>
      </c>
      <c r="H3442" s="142">
        <v>3</v>
      </c>
      <c r="I3442" s="143"/>
      <c r="J3442" s="144">
        <f>ROUND(I3442*H3442,2)</f>
        <v>0</v>
      </c>
      <c r="K3442" s="140" t="s">
        <v>1</v>
      </c>
      <c r="L3442" s="32"/>
      <c r="M3442" s="145" t="s">
        <v>1</v>
      </c>
      <c r="N3442" s="146" t="s">
        <v>41</v>
      </c>
      <c r="P3442" s="147">
        <f>O3442*H3442</f>
        <v>0</v>
      </c>
      <c r="Q3442" s="147">
        <v>0</v>
      </c>
      <c r="R3442" s="147">
        <f>Q3442*H3442</f>
        <v>0</v>
      </c>
      <c r="S3442" s="147">
        <v>0</v>
      </c>
      <c r="T3442" s="148">
        <f>S3442*H3442</f>
        <v>0</v>
      </c>
      <c r="AR3442" s="149" t="s">
        <v>530</v>
      </c>
      <c r="AT3442" s="149" t="s">
        <v>352</v>
      </c>
      <c r="AU3442" s="149" t="s">
        <v>86</v>
      </c>
      <c r="AY3442" s="17" t="s">
        <v>350</v>
      </c>
      <c r="BE3442" s="150">
        <f>IF(N3442="základní",J3442,0)</f>
        <v>0</v>
      </c>
      <c r="BF3442" s="150">
        <f>IF(N3442="snížená",J3442,0)</f>
        <v>0</v>
      </c>
      <c r="BG3442" s="150">
        <f>IF(N3442="zákl. přenesená",J3442,0)</f>
        <v>0</v>
      </c>
      <c r="BH3442" s="150">
        <f>IF(N3442="sníž. přenesená",J3442,0)</f>
        <v>0</v>
      </c>
      <c r="BI3442" s="150">
        <f>IF(N3442="nulová",J3442,0)</f>
        <v>0</v>
      </c>
      <c r="BJ3442" s="17" t="s">
        <v>84</v>
      </c>
      <c r="BK3442" s="150">
        <f>ROUND(I3442*H3442,2)</f>
        <v>0</v>
      </c>
      <c r="BL3442" s="17" t="s">
        <v>530</v>
      </c>
      <c r="BM3442" s="149" t="s">
        <v>4787</v>
      </c>
    </row>
    <row r="3443" spans="2:65" s="1" customFormat="1" ht="10.199999999999999">
      <c r="B3443" s="32"/>
      <c r="D3443" s="151" t="s">
        <v>359</v>
      </c>
      <c r="F3443" s="152" t="s">
        <v>4778</v>
      </c>
      <c r="I3443" s="153"/>
      <c r="L3443" s="32"/>
      <c r="M3443" s="154"/>
      <c r="T3443" s="56"/>
      <c r="AT3443" s="17" t="s">
        <v>359</v>
      </c>
      <c r="AU3443" s="17" t="s">
        <v>86</v>
      </c>
    </row>
    <row r="3444" spans="2:65" s="1" customFormat="1" ht="24.15" customHeight="1">
      <c r="B3444" s="32"/>
      <c r="C3444" s="138" t="s">
        <v>4788</v>
      </c>
      <c r="D3444" s="138" t="s">
        <v>352</v>
      </c>
      <c r="E3444" s="139" t="s">
        <v>4789</v>
      </c>
      <c r="F3444" s="140" t="s">
        <v>4790</v>
      </c>
      <c r="G3444" s="141" t="s">
        <v>496</v>
      </c>
      <c r="H3444" s="142">
        <v>3</v>
      </c>
      <c r="I3444" s="143"/>
      <c r="J3444" s="144">
        <f>ROUND(I3444*H3444,2)</f>
        <v>0</v>
      </c>
      <c r="K3444" s="140" t="s">
        <v>1</v>
      </c>
      <c r="L3444" s="32"/>
      <c r="M3444" s="145" t="s">
        <v>1</v>
      </c>
      <c r="N3444" s="146" t="s">
        <v>41</v>
      </c>
      <c r="P3444" s="147">
        <f>O3444*H3444</f>
        <v>0</v>
      </c>
      <c r="Q3444" s="147">
        <v>0</v>
      </c>
      <c r="R3444" s="147">
        <f>Q3444*H3444</f>
        <v>0</v>
      </c>
      <c r="S3444" s="147">
        <v>0</v>
      </c>
      <c r="T3444" s="148">
        <f>S3444*H3444</f>
        <v>0</v>
      </c>
      <c r="AR3444" s="149" t="s">
        <v>530</v>
      </c>
      <c r="AT3444" s="149" t="s">
        <v>352</v>
      </c>
      <c r="AU3444" s="149" t="s">
        <v>86</v>
      </c>
      <c r="AY3444" s="17" t="s">
        <v>350</v>
      </c>
      <c r="BE3444" s="150">
        <f>IF(N3444="základní",J3444,0)</f>
        <v>0</v>
      </c>
      <c r="BF3444" s="150">
        <f>IF(N3444="snížená",J3444,0)</f>
        <v>0</v>
      </c>
      <c r="BG3444" s="150">
        <f>IF(N3444="zákl. přenesená",J3444,0)</f>
        <v>0</v>
      </c>
      <c r="BH3444" s="150">
        <f>IF(N3444="sníž. přenesená",J3444,0)</f>
        <v>0</v>
      </c>
      <c r="BI3444" s="150">
        <f>IF(N3444="nulová",J3444,0)</f>
        <v>0</v>
      </c>
      <c r="BJ3444" s="17" t="s">
        <v>84</v>
      </c>
      <c r="BK3444" s="150">
        <f>ROUND(I3444*H3444,2)</f>
        <v>0</v>
      </c>
      <c r="BL3444" s="17" t="s">
        <v>530</v>
      </c>
      <c r="BM3444" s="149" t="s">
        <v>4791</v>
      </c>
    </row>
    <row r="3445" spans="2:65" s="1" customFormat="1" ht="10.199999999999999">
      <c r="B3445" s="32"/>
      <c r="D3445" s="151" t="s">
        <v>359</v>
      </c>
      <c r="F3445" s="152" t="s">
        <v>4778</v>
      </c>
      <c r="I3445" s="153"/>
      <c r="L3445" s="32"/>
      <c r="M3445" s="154"/>
      <c r="T3445" s="56"/>
      <c r="AT3445" s="17" t="s">
        <v>359</v>
      </c>
      <c r="AU3445" s="17" t="s">
        <v>86</v>
      </c>
    </row>
    <row r="3446" spans="2:65" s="1" customFormat="1" ht="24.15" customHeight="1">
      <c r="B3446" s="32"/>
      <c r="C3446" s="138" t="s">
        <v>4792</v>
      </c>
      <c r="D3446" s="138" t="s">
        <v>352</v>
      </c>
      <c r="E3446" s="139" t="s">
        <v>4793</v>
      </c>
      <c r="F3446" s="140" t="s">
        <v>4794</v>
      </c>
      <c r="G3446" s="141" t="s">
        <v>496</v>
      </c>
      <c r="H3446" s="142">
        <v>1</v>
      </c>
      <c r="I3446" s="143"/>
      <c r="J3446" s="144">
        <f>ROUND(I3446*H3446,2)</f>
        <v>0</v>
      </c>
      <c r="K3446" s="140" t="s">
        <v>1</v>
      </c>
      <c r="L3446" s="32"/>
      <c r="M3446" s="145" t="s">
        <v>1</v>
      </c>
      <c r="N3446" s="146" t="s">
        <v>41</v>
      </c>
      <c r="P3446" s="147">
        <f>O3446*H3446</f>
        <v>0</v>
      </c>
      <c r="Q3446" s="147">
        <v>0</v>
      </c>
      <c r="R3446" s="147">
        <f>Q3446*H3446</f>
        <v>0</v>
      </c>
      <c r="S3446" s="147">
        <v>0</v>
      </c>
      <c r="T3446" s="148">
        <f>S3446*H3446</f>
        <v>0</v>
      </c>
      <c r="AR3446" s="149" t="s">
        <v>530</v>
      </c>
      <c r="AT3446" s="149" t="s">
        <v>352</v>
      </c>
      <c r="AU3446" s="149" t="s">
        <v>86</v>
      </c>
      <c r="AY3446" s="17" t="s">
        <v>350</v>
      </c>
      <c r="BE3446" s="150">
        <f>IF(N3446="základní",J3446,0)</f>
        <v>0</v>
      </c>
      <c r="BF3446" s="150">
        <f>IF(N3446="snížená",J3446,0)</f>
        <v>0</v>
      </c>
      <c r="BG3446" s="150">
        <f>IF(N3446="zákl. přenesená",J3446,0)</f>
        <v>0</v>
      </c>
      <c r="BH3446" s="150">
        <f>IF(N3446="sníž. přenesená",J3446,0)</f>
        <v>0</v>
      </c>
      <c r="BI3446" s="150">
        <f>IF(N3446="nulová",J3446,0)</f>
        <v>0</v>
      </c>
      <c r="BJ3446" s="17" t="s">
        <v>84</v>
      </c>
      <c r="BK3446" s="150">
        <f>ROUND(I3446*H3446,2)</f>
        <v>0</v>
      </c>
      <c r="BL3446" s="17" t="s">
        <v>530</v>
      </c>
      <c r="BM3446" s="149" t="s">
        <v>4795</v>
      </c>
    </row>
    <row r="3447" spans="2:65" s="1" customFormat="1" ht="10.199999999999999">
      <c r="B3447" s="32"/>
      <c r="D3447" s="151" t="s">
        <v>359</v>
      </c>
      <c r="F3447" s="152" t="s">
        <v>4778</v>
      </c>
      <c r="I3447" s="153"/>
      <c r="L3447" s="32"/>
      <c r="M3447" s="154"/>
      <c r="T3447" s="56"/>
      <c r="AT3447" s="17" t="s">
        <v>359</v>
      </c>
      <c r="AU3447" s="17" t="s">
        <v>86</v>
      </c>
    </row>
    <row r="3448" spans="2:65" s="1" customFormat="1" ht="24.15" customHeight="1">
      <c r="B3448" s="32"/>
      <c r="C3448" s="138" t="s">
        <v>4796</v>
      </c>
      <c r="D3448" s="138" t="s">
        <v>352</v>
      </c>
      <c r="E3448" s="139" t="s">
        <v>4797</v>
      </c>
      <c r="F3448" s="140" t="s">
        <v>4798</v>
      </c>
      <c r="G3448" s="141" t="s">
        <v>496</v>
      </c>
      <c r="H3448" s="142">
        <v>25</v>
      </c>
      <c r="I3448" s="143"/>
      <c r="J3448" s="144">
        <f>ROUND(I3448*H3448,2)</f>
        <v>0</v>
      </c>
      <c r="K3448" s="140" t="s">
        <v>1</v>
      </c>
      <c r="L3448" s="32"/>
      <c r="M3448" s="145" t="s">
        <v>1</v>
      </c>
      <c r="N3448" s="146" t="s">
        <v>41</v>
      </c>
      <c r="P3448" s="147">
        <f>O3448*H3448</f>
        <v>0</v>
      </c>
      <c r="Q3448" s="147">
        <v>0</v>
      </c>
      <c r="R3448" s="147">
        <f>Q3448*H3448</f>
        <v>0</v>
      </c>
      <c r="S3448" s="147">
        <v>0</v>
      </c>
      <c r="T3448" s="148">
        <f>S3448*H3448</f>
        <v>0</v>
      </c>
      <c r="AR3448" s="149" t="s">
        <v>530</v>
      </c>
      <c r="AT3448" s="149" t="s">
        <v>352</v>
      </c>
      <c r="AU3448" s="149" t="s">
        <v>86</v>
      </c>
      <c r="AY3448" s="17" t="s">
        <v>350</v>
      </c>
      <c r="BE3448" s="150">
        <f>IF(N3448="základní",J3448,0)</f>
        <v>0</v>
      </c>
      <c r="BF3448" s="150">
        <f>IF(N3448="snížená",J3448,0)</f>
        <v>0</v>
      </c>
      <c r="BG3448" s="150">
        <f>IF(N3448="zákl. přenesená",J3448,0)</f>
        <v>0</v>
      </c>
      <c r="BH3448" s="150">
        <f>IF(N3448="sníž. přenesená",J3448,0)</f>
        <v>0</v>
      </c>
      <c r="BI3448" s="150">
        <f>IF(N3448="nulová",J3448,0)</f>
        <v>0</v>
      </c>
      <c r="BJ3448" s="17" t="s">
        <v>84</v>
      </c>
      <c r="BK3448" s="150">
        <f>ROUND(I3448*H3448,2)</f>
        <v>0</v>
      </c>
      <c r="BL3448" s="17" t="s">
        <v>530</v>
      </c>
      <c r="BM3448" s="149" t="s">
        <v>4799</v>
      </c>
    </row>
    <row r="3449" spans="2:65" s="1" customFormat="1" ht="10.199999999999999">
      <c r="B3449" s="32"/>
      <c r="D3449" s="151" t="s">
        <v>359</v>
      </c>
      <c r="F3449" s="152" t="s">
        <v>4778</v>
      </c>
      <c r="I3449" s="153"/>
      <c r="L3449" s="32"/>
      <c r="M3449" s="154"/>
      <c r="T3449" s="56"/>
      <c r="AT3449" s="17" t="s">
        <v>359</v>
      </c>
      <c r="AU3449" s="17" t="s">
        <v>86</v>
      </c>
    </row>
    <row r="3450" spans="2:65" s="1" customFormat="1" ht="24.15" customHeight="1">
      <c r="B3450" s="32"/>
      <c r="C3450" s="138" t="s">
        <v>4800</v>
      </c>
      <c r="D3450" s="138" t="s">
        <v>352</v>
      </c>
      <c r="E3450" s="139" t="s">
        <v>4801</v>
      </c>
      <c r="F3450" s="140" t="s">
        <v>4802</v>
      </c>
      <c r="G3450" s="141" t="s">
        <v>496</v>
      </c>
      <c r="H3450" s="142">
        <v>3</v>
      </c>
      <c r="I3450" s="143"/>
      <c r="J3450" s="144">
        <f>ROUND(I3450*H3450,2)</f>
        <v>0</v>
      </c>
      <c r="K3450" s="140" t="s">
        <v>1</v>
      </c>
      <c r="L3450" s="32"/>
      <c r="M3450" s="145" t="s">
        <v>1</v>
      </c>
      <c r="N3450" s="146" t="s">
        <v>41</v>
      </c>
      <c r="P3450" s="147">
        <f>O3450*H3450</f>
        <v>0</v>
      </c>
      <c r="Q3450" s="147">
        <v>0</v>
      </c>
      <c r="R3450" s="147">
        <f>Q3450*H3450</f>
        <v>0</v>
      </c>
      <c r="S3450" s="147">
        <v>0</v>
      </c>
      <c r="T3450" s="148">
        <f>S3450*H3450</f>
        <v>0</v>
      </c>
      <c r="AR3450" s="149" t="s">
        <v>530</v>
      </c>
      <c r="AT3450" s="149" t="s">
        <v>352</v>
      </c>
      <c r="AU3450" s="149" t="s">
        <v>86</v>
      </c>
      <c r="AY3450" s="17" t="s">
        <v>350</v>
      </c>
      <c r="BE3450" s="150">
        <f>IF(N3450="základní",J3450,0)</f>
        <v>0</v>
      </c>
      <c r="BF3450" s="150">
        <f>IF(N3450="snížená",J3450,0)</f>
        <v>0</v>
      </c>
      <c r="BG3450" s="150">
        <f>IF(N3450="zákl. přenesená",J3450,0)</f>
        <v>0</v>
      </c>
      <c r="BH3450" s="150">
        <f>IF(N3450="sníž. přenesená",J3450,0)</f>
        <v>0</v>
      </c>
      <c r="BI3450" s="150">
        <f>IF(N3450="nulová",J3450,0)</f>
        <v>0</v>
      </c>
      <c r="BJ3450" s="17" t="s">
        <v>84</v>
      </c>
      <c r="BK3450" s="150">
        <f>ROUND(I3450*H3450,2)</f>
        <v>0</v>
      </c>
      <c r="BL3450" s="17" t="s">
        <v>530</v>
      </c>
      <c r="BM3450" s="149" t="s">
        <v>4803</v>
      </c>
    </row>
    <row r="3451" spans="2:65" s="1" customFormat="1" ht="10.199999999999999">
      <c r="B3451" s="32"/>
      <c r="D3451" s="151" t="s">
        <v>359</v>
      </c>
      <c r="F3451" s="152" t="s">
        <v>4778</v>
      </c>
      <c r="I3451" s="153"/>
      <c r="L3451" s="32"/>
      <c r="M3451" s="154"/>
      <c r="T3451" s="56"/>
      <c r="AT3451" s="17" t="s">
        <v>359</v>
      </c>
      <c r="AU3451" s="17" t="s">
        <v>86</v>
      </c>
    </row>
    <row r="3452" spans="2:65" s="1" customFormat="1" ht="24.15" customHeight="1">
      <c r="B3452" s="32"/>
      <c r="C3452" s="138" t="s">
        <v>4804</v>
      </c>
      <c r="D3452" s="138" t="s">
        <v>352</v>
      </c>
      <c r="E3452" s="139" t="s">
        <v>4805</v>
      </c>
      <c r="F3452" s="140" t="s">
        <v>4806</v>
      </c>
      <c r="G3452" s="141" t="s">
        <v>496</v>
      </c>
      <c r="H3452" s="142">
        <v>1</v>
      </c>
      <c r="I3452" s="143"/>
      <c r="J3452" s="144">
        <f>ROUND(I3452*H3452,2)</f>
        <v>0</v>
      </c>
      <c r="K3452" s="140" t="s">
        <v>1</v>
      </c>
      <c r="L3452" s="32"/>
      <c r="M3452" s="145" t="s">
        <v>1</v>
      </c>
      <c r="N3452" s="146" t="s">
        <v>41</v>
      </c>
      <c r="P3452" s="147">
        <f>O3452*H3452</f>
        <v>0</v>
      </c>
      <c r="Q3452" s="147">
        <v>0</v>
      </c>
      <c r="R3452" s="147">
        <f>Q3452*H3452</f>
        <v>0</v>
      </c>
      <c r="S3452" s="147">
        <v>0</v>
      </c>
      <c r="T3452" s="148">
        <f>S3452*H3452</f>
        <v>0</v>
      </c>
      <c r="AR3452" s="149" t="s">
        <v>530</v>
      </c>
      <c r="AT3452" s="149" t="s">
        <v>352</v>
      </c>
      <c r="AU3452" s="149" t="s">
        <v>86</v>
      </c>
      <c r="AY3452" s="17" t="s">
        <v>350</v>
      </c>
      <c r="BE3452" s="150">
        <f>IF(N3452="základní",J3452,0)</f>
        <v>0</v>
      </c>
      <c r="BF3452" s="150">
        <f>IF(N3452="snížená",J3452,0)</f>
        <v>0</v>
      </c>
      <c r="BG3452" s="150">
        <f>IF(N3452="zákl. přenesená",J3452,0)</f>
        <v>0</v>
      </c>
      <c r="BH3452" s="150">
        <f>IF(N3452="sníž. přenesená",J3452,0)</f>
        <v>0</v>
      </c>
      <c r="BI3452" s="150">
        <f>IF(N3452="nulová",J3452,0)</f>
        <v>0</v>
      </c>
      <c r="BJ3452" s="17" t="s">
        <v>84</v>
      </c>
      <c r="BK3452" s="150">
        <f>ROUND(I3452*H3452,2)</f>
        <v>0</v>
      </c>
      <c r="BL3452" s="17" t="s">
        <v>530</v>
      </c>
      <c r="BM3452" s="149" t="s">
        <v>4807</v>
      </c>
    </row>
    <row r="3453" spans="2:65" s="1" customFormat="1" ht="10.199999999999999">
      <c r="B3453" s="32"/>
      <c r="D3453" s="151" t="s">
        <v>359</v>
      </c>
      <c r="F3453" s="152" t="s">
        <v>4778</v>
      </c>
      <c r="I3453" s="153"/>
      <c r="L3453" s="32"/>
      <c r="M3453" s="154"/>
      <c r="T3453" s="56"/>
      <c r="AT3453" s="17" t="s">
        <v>359</v>
      </c>
      <c r="AU3453" s="17" t="s">
        <v>86</v>
      </c>
    </row>
    <row r="3454" spans="2:65" s="1" customFormat="1" ht="24.15" customHeight="1">
      <c r="B3454" s="32"/>
      <c r="C3454" s="138" t="s">
        <v>4808</v>
      </c>
      <c r="D3454" s="138" t="s">
        <v>352</v>
      </c>
      <c r="E3454" s="139" t="s">
        <v>4809</v>
      </c>
      <c r="F3454" s="140" t="s">
        <v>4810</v>
      </c>
      <c r="G3454" s="141" t="s">
        <v>496</v>
      </c>
      <c r="H3454" s="142">
        <v>19</v>
      </c>
      <c r="I3454" s="143"/>
      <c r="J3454" s="144">
        <f>ROUND(I3454*H3454,2)</f>
        <v>0</v>
      </c>
      <c r="K3454" s="140" t="s">
        <v>1</v>
      </c>
      <c r="L3454" s="32"/>
      <c r="M3454" s="145" t="s">
        <v>1</v>
      </c>
      <c r="N3454" s="146" t="s">
        <v>41</v>
      </c>
      <c r="P3454" s="147">
        <f>O3454*H3454</f>
        <v>0</v>
      </c>
      <c r="Q3454" s="147">
        <v>0</v>
      </c>
      <c r="R3454" s="147">
        <f>Q3454*H3454</f>
        <v>0</v>
      </c>
      <c r="S3454" s="147">
        <v>0</v>
      </c>
      <c r="T3454" s="148">
        <f>S3454*H3454</f>
        <v>0</v>
      </c>
      <c r="AR3454" s="149" t="s">
        <v>530</v>
      </c>
      <c r="AT3454" s="149" t="s">
        <v>352</v>
      </c>
      <c r="AU3454" s="149" t="s">
        <v>86</v>
      </c>
      <c r="AY3454" s="17" t="s">
        <v>350</v>
      </c>
      <c r="BE3454" s="150">
        <f>IF(N3454="základní",J3454,0)</f>
        <v>0</v>
      </c>
      <c r="BF3454" s="150">
        <f>IF(N3454="snížená",J3454,0)</f>
        <v>0</v>
      </c>
      <c r="BG3454" s="150">
        <f>IF(N3454="zákl. přenesená",J3454,0)</f>
        <v>0</v>
      </c>
      <c r="BH3454" s="150">
        <f>IF(N3454="sníž. přenesená",J3454,0)</f>
        <v>0</v>
      </c>
      <c r="BI3454" s="150">
        <f>IF(N3454="nulová",J3454,0)</f>
        <v>0</v>
      </c>
      <c r="BJ3454" s="17" t="s">
        <v>84</v>
      </c>
      <c r="BK3454" s="150">
        <f>ROUND(I3454*H3454,2)</f>
        <v>0</v>
      </c>
      <c r="BL3454" s="17" t="s">
        <v>530</v>
      </c>
      <c r="BM3454" s="149" t="s">
        <v>4811</v>
      </c>
    </row>
    <row r="3455" spans="2:65" s="1" customFormat="1" ht="10.199999999999999">
      <c r="B3455" s="32"/>
      <c r="D3455" s="151" t="s">
        <v>359</v>
      </c>
      <c r="F3455" s="152" t="s">
        <v>4778</v>
      </c>
      <c r="I3455" s="153"/>
      <c r="L3455" s="32"/>
      <c r="M3455" s="154"/>
      <c r="T3455" s="56"/>
      <c r="AT3455" s="17" t="s">
        <v>359</v>
      </c>
      <c r="AU3455" s="17" t="s">
        <v>86</v>
      </c>
    </row>
    <row r="3456" spans="2:65" s="1" customFormat="1" ht="24.15" customHeight="1">
      <c r="B3456" s="32"/>
      <c r="C3456" s="138" t="s">
        <v>4812</v>
      </c>
      <c r="D3456" s="138" t="s">
        <v>352</v>
      </c>
      <c r="E3456" s="139" t="s">
        <v>4813</v>
      </c>
      <c r="F3456" s="140" t="s">
        <v>4814</v>
      </c>
      <c r="G3456" s="141" t="s">
        <v>496</v>
      </c>
      <c r="H3456" s="142">
        <v>1</v>
      </c>
      <c r="I3456" s="143"/>
      <c r="J3456" s="144">
        <f>ROUND(I3456*H3456,2)</f>
        <v>0</v>
      </c>
      <c r="K3456" s="140" t="s">
        <v>1</v>
      </c>
      <c r="L3456" s="32"/>
      <c r="M3456" s="145" t="s">
        <v>1</v>
      </c>
      <c r="N3456" s="146" t="s">
        <v>41</v>
      </c>
      <c r="P3456" s="147">
        <f>O3456*H3456</f>
        <v>0</v>
      </c>
      <c r="Q3456" s="147">
        <v>0</v>
      </c>
      <c r="R3456" s="147">
        <f>Q3456*H3456</f>
        <v>0</v>
      </c>
      <c r="S3456" s="147">
        <v>0</v>
      </c>
      <c r="T3456" s="148">
        <f>S3456*H3456</f>
        <v>0</v>
      </c>
      <c r="AR3456" s="149" t="s">
        <v>530</v>
      </c>
      <c r="AT3456" s="149" t="s">
        <v>352</v>
      </c>
      <c r="AU3456" s="149" t="s">
        <v>86</v>
      </c>
      <c r="AY3456" s="17" t="s">
        <v>350</v>
      </c>
      <c r="BE3456" s="150">
        <f>IF(N3456="základní",J3456,0)</f>
        <v>0</v>
      </c>
      <c r="BF3456" s="150">
        <f>IF(N3456="snížená",J3456,0)</f>
        <v>0</v>
      </c>
      <c r="BG3456" s="150">
        <f>IF(N3456="zákl. přenesená",J3456,0)</f>
        <v>0</v>
      </c>
      <c r="BH3456" s="150">
        <f>IF(N3456="sníž. přenesená",J3456,0)</f>
        <v>0</v>
      </c>
      <c r="BI3456" s="150">
        <f>IF(N3456="nulová",J3456,0)</f>
        <v>0</v>
      </c>
      <c r="BJ3456" s="17" t="s">
        <v>84</v>
      </c>
      <c r="BK3456" s="150">
        <f>ROUND(I3456*H3456,2)</f>
        <v>0</v>
      </c>
      <c r="BL3456" s="17" t="s">
        <v>530</v>
      </c>
      <c r="BM3456" s="149" t="s">
        <v>4815</v>
      </c>
    </row>
    <row r="3457" spans="2:65" s="1" customFormat="1" ht="10.199999999999999">
      <c r="B3457" s="32"/>
      <c r="D3457" s="151" t="s">
        <v>359</v>
      </c>
      <c r="F3457" s="152" t="s">
        <v>4778</v>
      </c>
      <c r="I3457" s="153"/>
      <c r="L3457" s="32"/>
      <c r="M3457" s="154"/>
      <c r="T3457" s="56"/>
      <c r="AT3457" s="17" t="s">
        <v>359</v>
      </c>
      <c r="AU3457" s="17" t="s">
        <v>86</v>
      </c>
    </row>
    <row r="3458" spans="2:65" s="1" customFormat="1" ht="24.15" customHeight="1">
      <c r="B3458" s="32"/>
      <c r="C3458" s="138" t="s">
        <v>4816</v>
      </c>
      <c r="D3458" s="138" t="s">
        <v>352</v>
      </c>
      <c r="E3458" s="139" t="s">
        <v>4817</v>
      </c>
      <c r="F3458" s="140" t="s">
        <v>4818</v>
      </c>
      <c r="G3458" s="141" t="s">
        <v>496</v>
      </c>
      <c r="H3458" s="142">
        <v>2</v>
      </c>
      <c r="I3458" s="143"/>
      <c r="J3458" s="144">
        <f>ROUND(I3458*H3458,2)</f>
        <v>0</v>
      </c>
      <c r="K3458" s="140" t="s">
        <v>1</v>
      </c>
      <c r="L3458" s="32"/>
      <c r="M3458" s="145" t="s">
        <v>1</v>
      </c>
      <c r="N3458" s="146" t="s">
        <v>41</v>
      </c>
      <c r="P3458" s="147">
        <f>O3458*H3458</f>
        <v>0</v>
      </c>
      <c r="Q3458" s="147">
        <v>0</v>
      </c>
      <c r="R3458" s="147">
        <f>Q3458*H3458</f>
        <v>0</v>
      </c>
      <c r="S3458" s="147">
        <v>0</v>
      </c>
      <c r="T3458" s="148">
        <f>S3458*H3458</f>
        <v>0</v>
      </c>
      <c r="AR3458" s="149" t="s">
        <v>530</v>
      </c>
      <c r="AT3458" s="149" t="s">
        <v>352</v>
      </c>
      <c r="AU3458" s="149" t="s">
        <v>86</v>
      </c>
      <c r="AY3458" s="17" t="s">
        <v>350</v>
      </c>
      <c r="BE3458" s="150">
        <f>IF(N3458="základní",J3458,0)</f>
        <v>0</v>
      </c>
      <c r="BF3458" s="150">
        <f>IF(N3458="snížená",J3458,0)</f>
        <v>0</v>
      </c>
      <c r="BG3458" s="150">
        <f>IF(N3458="zákl. přenesená",J3458,0)</f>
        <v>0</v>
      </c>
      <c r="BH3458" s="150">
        <f>IF(N3458="sníž. přenesená",J3458,0)</f>
        <v>0</v>
      </c>
      <c r="BI3458" s="150">
        <f>IF(N3458="nulová",J3458,0)</f>
        <v>0</v>
      </c>
      <c r="BJ3458" s="17" t="s">
        <v>84</v>
      </c>
      <c r="BK3458" s="150">
        <f>ROUND(I3458*H3458,2)</f>
        <v>0</v>
      </c>
      <c r="BL3458" s="17" t="s">
        <v>530</v>
      </c>
      <c r="BM3458" s="149" t="s">
        <v>4819</v>
      </c>
    </row>
    <row r="3459" spans="2:65" s="1" customFormat="1" ht="10.199999999999999">
      <c r="B3459" s="32"/>
      <c r="D3459" s="151" t="s">
        <v>359</v>
      </c>
      <c r="F3459" s="152" t="s">
        <v>4778</v>
      </c>
      <c r="I3459" s="153"/>
      <c r="L3459" s="32"/>
      <c r="M3459" s="154"/>
      <c r="T3459" s="56"/>
      <c r="AT3459" s="17" t="s">
        <v>359</v>
      </c>
      <c r="AU3459" s="17" t="s">
        <v>86</v>
      </c>
    </row>
    <row r="3460" spans="2:65" s="1" customFormat="1" ht="24.15" customHeight="1">
      <c r="B3460" s="32"/>
      <c r="C3460" s="138" t="s">
        <v>4820</v>
      </c>
      <c r="D3460" s="138" t="s">
        <v>352</v>
      </c>
      <c r="E3460" s="139" t="s">
        <v>4821</v>
      </c>
      <c r="F3460" s="140" t="s">
        <v>4822</v>
      </c>
      <c r="G3460" s="141" t="s">
        <v>496</v>
      </c>
      <c r="H3460" s="142">
        <v>4</v>
      </c>
      <c r="I3460" s="143"/>
      <c r="J3460" s="144">
        <f>ROUND(I3460*H3460,2)</f>
        <v>0</v>
      </c>
      <c r="K3460" s="140" t="s">
        <v>1</v>
      </c>
      <c r="L3460" s="32"/>
      <c r="M3460" s="145" t="s">
        <v>1</v>
      </c>
      <c r="N3460" s="146" t="s">
        <v>41</v>
      </c>
      <c r="P3460" s="147">
        <f>O3460*H3460</f>
        <v>0</v>
      </c>
      <c r="Q3460" s="147">
        <v>0</v>
      </c>
      <c r="R3460" s="147">
        <f>Q3460*H3460</f>
        <v>0</v>
      </c>
      <c r="S3460" s="147">
        <v>0</v>
      </c>
      <c r="T3460" s="148">
        <f>S3460*H3460</f>
        <v>0</v>
      </c>
      <c r="AR3460" s="149" t="s">
        <v>530</v>
      </c>
      <c r="AT3460" s="149" t="s">
        <v>352</v>
      </c>
      <c r="AU3460" s="149" t="s">
        <v>86</v>
      </c>
      <c r="AY3460" s="17" t="s">
        <v>350</v>
      </c>
      <c r="BE3460" s="150">
        <f>IF(N3460="základní",J3460,0)</f>
        <v>0</v>
      </c>
      <c r="BF3460" s="150">
        <f>IF(N3460="snížená",J3460,0)</f>
        <v>0</v>
      </c>
      <c r="BG3460" s="150">
        <f>IF(N3460="zákl. přenesená",J3460,0)</f>
        <v>0</v>
      </c>
      <c r="BH3460" s="150">
        <f>IF(N3460="sníž. přenesená",J3460,0)</f>
        <v>0</v>
      </c>
      <c r="BI3460" s="150">
        <f>IF(N3460="nulová",J3460,0)</f>
        <v>0</v>
      </c>
      <c r="BJ3460" s="17" t="s">
        <v>84</v>
      </c>
      <c r="BK3460" s="150">
        <f>ROUND(I3460*H3460,2)</f>
        <v>0</v>
      </c>
      <c r="BL3460" s="17" t="s">
        <v>530</v>
      </c>
      <c r="BM3460" s="149" t="s">
        <v>4823</v>
      </c>
    </row>
    <row r="3461" spans="2:65" s="1" customFormat="1" ht="10.199999999999999">
      <c r="B3461" s="32"/>
      <c r="D3461" s="151" t="s">
        <v>359</v>
      </c>
      <c r="F3461" s="152" t="s">
        <v>4778</v>
      </c>
      <c r="I3461" s="153"/>
      <c r="L3461" s="32"/>
      <c r="M3461" s="154"/>
      <c r="T3461" s="56"/>
      <c r="AT3461" s="17" t="s">
        <v>359</v>
      </c>
      <c r="AU3461" s="17" t="s">
        <v>86</v>
      </c>
    </row>
    <row r="3462" spans="2:65" s="1" customFormat="1" ht="24.15" customHeight="1">
      <c r="B3462" s="32"/>
      <c r="C3462" s="138" t="s">
        <v>4824</v>
      </c>
      <c r="D3462" s="138" t="s">
        <v>352</v>
      </c>
      <c r="E3462" s="139" t="s">
        <v>4825</v>
      </c>
      <c r="F3462" s="140" t="s">
        <v>4826</v>
      </c>
      <c r="G3462" s="141" t="s">
        <v>496</v>
      </c>
      <c r="H3462" s="142">
        <v>4</v>
      </c>
      <c r="I3462" s="143"/>
      <c r="J3462" s="144">
        <f>ROUND(I3462*H3462,2)</f>
        <v>0</v>
      </c>
      <c r="K3462" s="140" t="s">
        <v>1</v>
      </c>
      <c r="L3462" s="32"/>
      <c r="M3462" s="145" t="s">
        <v>1</v>
      </c>
      <c r="N3462" s="146" t="s">
        <v>41</v>
      </c>
      <c r="P3462" s="147">
        <f>O3462*H3462</f>
        <v>0</v>
      </c>
      <c r="Q3462" s="147">
        <v>0</v>
      </c>
      <c r="R3462" s="147">
        <f>Q3462*H3462</f>
        <v>0</v>
      </c>
      <c r="S3462" s="147">
        <v>0</v>
      </c>
      <c r="T3462" s="148">
        <f>S3462*H3462</f>
        <v>0</v>
      </c>
      <c r="AR3462" s="149" t="s">
        <v>530</v>
      </c>
      <c r="AT3462" s="149" t="s">
        <v>352</v>
      </c>
      <c r="AU3462" s="149" t="s">
        <v>86</v>
      </c>
      <c r="AY3462" s="17" t="s">
        <v>350</v>
      </c>
      <c r="BE3462" s="150">
        <f>IF(N3462="základní",J3462,0)</f>
        <v>0</v>
      </c>
      <c r="BF3462" s="150">
        <f>IF(N3462="snížená",J3462,0)</f>
        <v>0</v>
      </c>
      <c r="BG3462" s="150">
        <f>IF(N3462="zákl. přenesená",J3462,0)</f>
        <v>0</v>
      </c>
      <c r="BH3462" s="150">
        <f>IF(N3462="sníž. přenesená",J3462,0)</f>
        <v>0</v>
      </c>
      <c r="BI3462" s="150">
        <f>IF(N3462="nulová",J3462,0)</f>
        <v>0</v>
      </c>
      <c r="BJ3462" s="17" t="s">
        <v>84</v>
      </c>
      <c r="BK3462" s="150">
        <f>ROUND(I3462*H3462,2)</f>
        <v>0</v>
      </c>
      <c r="BL3462" s="17" t="s">
        <v>530</v>
      </c>
      <c r="BM3462" s="149" t="s">
        <v>4827</v>
      </c>
    </row>
    <row r="3463" spans="2:65" s="1" customFormat="1" ht="10.199999999999999">
      <c r="B3463" s="32"/>
      <c r="D3463" s="151" t="s">
        <v>359</v>
      </c>
      <c r="F3463" s="152" t="s">
        <v>4778</v>
      </c>
      <c r="I3463" s="153"/>
      <c r="L3463" s="32"/>
      <c r="M3463" s="154"/>
      <c r="T3463" s="56"/>
      <c r="AT3463" s="17" t="s">
        <v>359</v>
      </c>
      <c r="AU3463" s="17" t="s">
        <v>86</v>
      </c>
    </row>
    <row r="3464" spans="2:65" s="1" customFormat="1" ht="24.15" customHeight="1">
      <c r="B3464" s="32"/>
      <c r="C3464" s="138" t="s">
        <v>4828</v>
      </c>
      <c r="D3464" s="138" t="s">
        <v>352</v>
      </c>
      <c r="E3464" s="139" t="s">
        <v>4829</v>
      </c>
      <c r="F3464" s="140" t="s">
        <v>4830</v>
      </c>
      <c r="G3464" s="141" t="s">
        <v>496</v>
      </c>
      <c r="H3464" s="142">
        <v>2</v>
      </c>
      <c r="I3464" s="143"/>
      <c r="J3464" s="144">
        <f>ROUND(I3464*H3464,2)</f>
        <v>0</v>
      </c>
      <c r="K3464" s="140" t="s">
        <v>1</v>
      </c>
      <c r="L3464" s="32"/>
      <c r="M3464" s="145" t="s">
        <v>1</v>
      </c>
      <c r="N3464" s="146" t="s">
        <v>41</v>
      </c>
      <c r="P3464" s="147">
        <f>O3464*H3464</f>
        <v>0</v>
      </c>
      <c r="Q3464" s="147">
        <v>0</v>
      </c>
      <c r="R3464" s="147">
        <f>Q3464*H3464</f>
        <v>0</v>
      </c>
      <c r="S3464" s="147">
        <v>0</v>
      </c>
      <c r="T3464" s="148">
        <f>S3464*H3464</f>
        <v>0</v>
      </c>
      <c r="AR3464" s="149" t="s">
        <v>530</v>
      </c>
      <c r="AT3464" s="149" t="s">
        <v>352</v>
      </c>
      <c r="AU3464" s="149" t="s">
        <v>86</v>
      </c>
      <c r="AY3464" s="17" t="s">
        <v>350</v>
      </c>
      <c r="BE3464" s="150">
        <f>IF(N3464="základní",J3464,0)</f>
        <v>0</v>
      </c>
      <c r="BF3464" s="150">
        <f>IF(N3464="snížená",J3464,0)</f>
        <v>0</v>
      </c>
      <c r="BG3464" s="150">
        <f>IF(N3464="zákl. přenesená",J3464,0)</f>
        <v>0</v>
      </c>
      <c r="BH3464" s="150">
        <f>IF(N3464="sníž. přenesená",J3464,0)</f>
        <v>0</v>
      </c>
      <c r="BI3464" s="150">
        <f>IF(N3464="nulová",J3464,0)</f>
        <v>0</v>
      </c>
      <c r="BJ3464" s="17" t="s">
        <v>84</v>
      </c>
      <c r="BK3464" s="150">
        <f>ROUND(I3464*H3464,2)</f>
        <v>0</v>
      </c>
      <c r="BL3464" s="17" t="s">
        <v>530</v>
      </c>
      <c r="BM3464" s="149" t="s">
        <v>4831</v>
      </c>
    </row>
    <row r="3465" spans="2:65" s="1" customFormat="1" ht="10.199999999999999">
      <c r="B3465" s="32"/>
      <c r="D3465" s="151" t="s">
        <v>359</v>
      </c>
      <c r="F3465" s="152" t="s">
        <v>4778</v>
      </c>
      <c r="I3465" s="153"/>
      <c r="L3465" s="32"/>
      <c r="M3465" s="154"/>
      <c r="T3465" s="56"/>
      <c r="AT3465" s="17" t="s">
        <v>359</v>
      </c>
      <c r="AU3465" s="17" t="s">
        <v>86</v>
      </c>
    </row>
    <row r="3466" spans="2:65" s="1" customFormat="1" ht="24.15" customHeight="1">
      <c r="B3466" s="32"/>
      <c r="C3466" s="138" t="s">
        <v>4832</v>
      </c>
      <c r="D3466" s="138" t="s">
        <v>352</v>
      </c>
      <c r="E3466" s="139" t="s">
        <v>4833</v>
      </c>
      <c r="F3466" s="140" t="s">
        <v>4834</v>
      </c>
      <c r="G3466" s="141" t="s">
        <v>496</v>
      </c>
      <c r="H3466" s="142">
        <v>2</v>
      </c>
      <c r="I3466" s="143"/>
      <c r="J3466" s="144">
        <f>ROUND(I3466*H3466,2)</f>
        <v>0</v>
      </c>
      <c r="K3466" s="140" t="s">
        <v>1</v>
      </c>
      <c r="L3466" s="32"/>
      <c r="M3466" s="145" t="s">
        <v>1</v>
      </c>
      <c r="N3466" s="146" t="s">
        <v>41</v>
      </c>
      <c r="P3466" s="147">
        <f>O3466*H3466</f>
        <v>0</v>
      </c>
      <c r="Q3466" s="147">
        <v>0</v>
      </c>
      <c r="R3466" s="147">
        <f>Q3466*H3466</f>
        <v>0</v>
      </c>
      <c r="S3466" s="147">
        <v>0</v>
      </c>
      <c r="T3466" s="148">
        <f>S3466*H3466</f>
        <v>0</v>
      </c>
      <c r="AR3466" s="149" t="s">
        <v>530</v>
      </c>
      <c r="AT3466" s="149" t="s">
        <v>352</v>
      </c>
      <c r="AU3466" s="149" t="s">
        <v>86</v>
      </c>
      <c r="AY3466" s="17" t="s">
        <v>350</v>
      </c>
      <c r="BE3466" s="150">
        <f>IF(N3466="základní",J3466,0)</f>
        <v>0</v>
      </c>
      <c r="BF3466" s="150">
        <f>IF(N3466="snížená",J3466,0)</f>
        <v>0</v>
      </c>
      <c r="BG3466" s="150">
        <f>IF(N3466="zákl. přenesená",J3466,0)</f>
        <v>0</v>
      </c>
      <c r="BH3466" s="150">
        <f>IF(N3466="sníž. přenesená",J3466,0)</f>
        <v>0</v>
      </c>
      <c r="BI3466" s="150">
        <f>IF(N3466="nulová",J3466,0)</f>
        <v>0</v>
      </c>
      <c r="BJ3466" s="17" t="s">
        <v>84</v>
      </c>
      <c r="BK3466" s="150">
        <f>ROUND(I3466*H3466,2)</f>
        <v>0</v>
      </c>
      <c r="BL3466" s="17" t="s">
        <v>530</v>
      </c>
      <c r="BM3466" s="149" t="s">
        <v>4835</v>
      </c>
    </row>
    <row r="3467" spans="2:65" s="1" customFormat="1" ht="10.199999999999999">
      <c r="B3467" s="32"/>
      <c r="D3467" s="151" t="s">
        <v>359</v>
      </c>
      <c r="F3467" s="152" t="s">
        <v>4778</v>
      </c>
      <c r="I3467" s="153"/>
      <c r="L3467" s="32"/>
      <c r="M3467" s="154"/>
      <c r="T3467" s="56"/>
      <c r="AT3467" s="17" t="s">
        <v>359</v>
      </c>
      <c r="AU3467" s="17" t="s">
        <v>86</v>
      </c>
    </row>
    <row r="3468" spans="2:65" s="1" customFormat="1" ht="24.15" customHeight="1">
      <c r="B3468" s="32"/>
      <c r="C3468" s="138" t="s">
        <v>4836</v>
      </c>
      <c r="D3468" s="138" t="s">
        <v>352</v>
      </c>
      <c r="E3468" s="139" t="s">
        <v>4837</v>
      </c>
      <c r="F3468" s="140" t="s">
        <v>4838</v>
      </c>
      <c r="G3468" s="141" t="s">
        <v>496</v>
      </c>
      <c r="H3468" s="142">
        <v>20</v>
      </c>
      <c r="I3468" s="143"/>
      <c r="J3468" s="144">
        <f>ROUND(I3468*H3468,2)</f>
        <v>0</v>
      </c>
      <c r="K3468" s="140" t="s">
        <v>1</v>
      </c>
      <c r="L3468" s="32"/>
      <c r="M3468" s="145" t="s">
        <v>1</v>
      </c>
      <c r="N3468" s="146" t="s">
        <v>41</v>
      </c>
      <c r="P3468" s="147">
        <f>O3468*H3468</f>
        <v>0</v>
      </c>
      <c r="Q3468" s="147">
        <v>0</v>
      </c>
      <c r="R3468" s="147">
        <f>Q3468*H3468</f>
        <v>0</v>
      </c>
      <c r="S3468" s="147">
        <v>0</v>
      </c>
      <c r="T3468" s="148">
        <f>S3468*H3468</f>
        <v>0</v>
      </c>
      <c r="AR3468" s="149" t="s">
        <v>530</v>
      </c>
      <c r="AT3468" s="149" t="s">
        <v>352</v>
      </c>
      <c r="AU3468" s="149" t="s">
        <v>86</v>
      </c>
      <c r="AY3468" s="17" t="s">
        <v>350</v>
      </c>
      <c r="BE3468" s="150">
        <f>IF(N3468="základní",J3468,0)</f>
        <v>0</v>
      </c>
      <c r="BF3468" s="150">
        <f>IF(N3468="snížená",J3468,0)</f>
        <v>0</v>
      </c>
      <c r="BG3468" s="150">
        <f>IF(N3468="zákl. přenesená",J3468,0)</f>
        <v>0</v>
      </c>
      <c r="BH3468" s="150">
        <f>IF(N3468="sníž. přenesená",J3468,0)</f>
        <v>0</v>
      </c>
      <c r="BI3468" s="150">
        <f>IF(N3468="nulová",J3468,0)</f>
        <v>0</v>
      </c>
      <c r="BJ3468" s="17" t="s">
        <v>84</v>
      </c>
      <c r="BK3468" s="150">
        <f>ROUND(I3468*H3468,2)</f>
        <v>0</v>
      </c>
      <c r="BL3468" s="17" t="s">
        <v>530</v>
      </c>
      <c r="BM3468" s="149" t="s">
        <v>4839</v>
      </c>
    </row>
    <row r="3469" spans="2:65" s="1" customFormat="1" ht="10.199999999999999">
      <c r="B3469" s="32"/>
      <c r="D3469" s="151" t="s">
        <v>359</v>
      </c>
      <c r="F3469" s="152" t="s">
        <v>4778</v>
      </c>
      <c r="I3469" s="153"/>
      <c r="L3469" s="32"/>
      <c r="M3469" s="154"/>
      <c r="T3469" s="56"/>
      <c r="AT3469" s="17" t="s">
        <v>359</v>
      </c>
      <c r="AU3469" s="17" t="s">
        <v>86</v>
      </c>
    </row>
    <row r="3470" spans="2:65" s="1" customFormat="1" ht="24.15" customHeight="1">
      <c r="B3470" s="32"/>
      <c r="C3470" s="138" t="s">
        <v>4840</v>
      </c>
      <c r="D3470" s="138" t="s">
        <v>352</v>
      </c>
      <c r="E3470" s="139" t="s">
        <v>4841</v>
      </c>
      <c r="F3470" s="140" t="s">
        <v>4842</v>
      </c>
      <c r="G3470" s="141" t="s">
        <v>496</v>
      </c>
      <c r="H3470" s="142">
        <v>5</v>
      </c>
      <c r="I3470" s="143"/>
      <c r="J3470" s="144">
        <f>ROUND(I3470*H3470,2)</f>
        <v>0</v>
      </c>
      <c r="K3470" s="140" t="s">
        <v>1</v>
      </c>
      <c r="L3470" s="32"/>
      <c r="M3470" s="145" t="s">
        <v>1</v>
      </c>
      <c r="N3470" s="146" t="s">
        <v>41</v>
      </c>
      <c r="P3470" s="147">
        <f>O3470*H3470</f>
        <v>0</v>
      </c>
      <c r="Q3470" s="147">
        <v>0</v>
      </c>
      <c r="R3470" s="147">
        <f>Q3470*H3470</f>
        <v>0</v>
      </c>
      <c r="S3470" s="147">
        <v>0</v>
      </c>
      <c r="T3470" s="148">
        <f>S3470*H3470</f>
        <v>0</v>
      </c>
      <c r="AR3470" s="149" t="s">
        <v>530</v>
      </c>
      <c r="AT3470" s="149" t="s">
        <v>352</v>
      </c>
      <c r="AU3470" s="149" t="s">
        <v>86</v>
      </c>
      <c r="AY3470" s="17" t="s">
        <v>350</v>
      </c>
      <c r="BE3470" s="150">
        <f>IF(N3470="základní",J3470,0)</f>
        <v>0</v>
      </c>
      <c r="BF3470" s="150">
        <f>IF(N3470="snížená",J3470,0)</f>
        <v>0</v>
      </c>
      <c r="BG3470" s="150">
        <f>IF(N3470="zákl. přenesená",J3470,0)</f>
        <v>0</v>
      </c>
      <c r="BH3470" s="150">
        <f>IF(N3470="sníž. přenesená",J3470,0)</f>
        <v>0</v>
      </c>
      <c r="BI3470" s="150">
        <f>IF(N3470="nulová",J3470,0)</f>
        <v>0</v>
      </c>
      <c r="BJ3470" s="17" t="s">
        <v>84</v>
      </c>
      <c r="BK3470" s="150">
        <f>ROUND(I3470*H3470,2)</f>
        <v>0</v>
      </c>
      <c r="BL3470" s="17" t="s">
        <v>530</v>
      </c>
      <c r="BM3470" s="149" t="s">
        <v>4843</v>
      </c>
    </row>
    <row r="3471" spans="2:65" s="1" customFormat="1" ht="10.199999999999999">
      <c r="B3471" s="32"/>
      <c r="D3471" s="151" t="s">
        <v>359</v>
      </c>
      <c r="F3471" s="152" t="s">
        <v>4778</v>
      </c>
      <c r="I3471" s="153"/>
      <c r="L3471" s="32"/>
      <c r="M3471" s="154"/>
      <c r="T3471" s="56"/>
      <c r="AT3471" s="17" t="s">
        <v>359</v>
      </c>
      <c r="AU3471" s="17" t="s">
        <v>86</v>
      </c>
    </row>
    <row r="3472" spans="2:65" s="1" customFormat="1" ht="24.15" customHeight="1">
      <c r="B3472" s="32"/>
      <c r="C3472" s="138" t="s">
        <v>4844</v>
      </c>
      <c r="D3472" s="138" t="s">
        <v>352</v>
      </c>
      <c r="E3472" s="139" t="s">
        <v>4845</v>
      </c>
      <c r="F3472" s="140" t="s">
        <v>4846</v>
      </c>
      <c r="G3472" s="141" t="s">
        <v>496</v>
      </c>
      <c r="H3472" s="142">
        <v>2</v>
      </c>
      <c r="I3472" s="143"/>
      <c r="J3472" s="144">
        <f>ROUND(I3472*H3472,2)</f>
        <v>0</v>
      </c>
      <c r="K3472" s="140" t="s">
        <v>1</v>
      </c>
      <c r="L3472" s="32"/>
      <c r="M3472" s="145" t="s">
        <v>1</v>
      </c>
      <c r="N3472" s="146" t="s">
        <v>41</v>
      </c>
      <c r="P3472" s="147">
        <f>O3472*H3472</f>
        <v>0</v>
      </c>
      <c r="Q3472" s="147">
        <v>0</v>
      </c>
      <c r="R3472" s="147">
        <f>Q3472*H3472</f>
        <v>0</v>
      </c>
      <c r="S3472" s="147">
        <v>0</v>
      </c>
      <c r="T3472" s="148">
        <f>S3472*H3472</f>
        <v>0</v>
      </c>
      <c r="AR3472" s="149" t="s">
        <v>530</v>
      </c>
      <c r="AT3472" s="149" t="s">
        <v>352</v>
      </c>
      <c r="AU3472" s="149" t="s">
        <v>86</v>
      </c>
      <c r="AY3472" s="17" t="s">
        <v>350</v>
      </c>
      <c r="BE3472" s="150">
        <f>IF(N3472="základní",J3472,0)</f>
        <v>0</v>
      </c>
      <c r="BF3472" s="150">
        <f>IF(N3472="snížená",J3472,0)</f>
        <v>0</v>
      </c>
      <c r="BG3472" s="150">
        <f>IF(N3472="zákl. přenesená",J3472,0)</f>
        <v>0</v>
      </c>
      <c r="BH3472" s="150">
        <f>IF(N3472="sníž. přenesená",J3472,0)</f>
        <v>0</v>
      </c>
      <c r="BI3472" s="150">
        <f>IF(N3472="nulová",J3472,0)</f>
        <v>0</v>
      </c>
      <c r="BJ3472" s="17" t="s">
        <v>84</v>
      </c>
      <c r="BK3472" s="150">
        <f>ROUND(I3472*H3472,2)</f>
        <v>0</v>
      </c>
      <c r="BL3472" s="17" t="s">
        <v>530</v>
      </c>
      <c r="BM3472" s="149" t="s">
        <v>4847</v>
      </c>
    </row>
    <row r="3473" spans="2:65" s="1" customFormat="1" ht="10.199999999999999">
      <c r="B3473" s="32"/>
      <c r="D3473" s="151" t="s">
        <v>359</v>
      </c>
      <c r="F3473" s="152" t="s">
        <v>4778</v>
      </c>
      <c r="I3473" s="153"/>
      <c r="L3473" s="32"/>
      <c r="M3473" s="154"/>
      <c r="T3473" s="56"/>
      <c r="AT3473" s="17" t="s">
        <v>359</v>
      </c>
      <c r="AU3473" s="17" t="s">
        <v>86</v>
      </c>
    </row>
    <row r="3474" spans="2:65" s="1" customFormat="1" ht="33" customHeight="1">
      <c r="B3474" s="32"/>
      <c r="C3474" s="138" t="s">
        <v>4848</v>
      </c>
      <c r="D3474" s="138" t="s">
        <v>352</v>
      </c>
      <c r="E3474" s="139" t="s">
        <v>4849</v>
      </c>
      <c r="F3474" s="140" t="s">
        <v>4850</v>
      </c>
      <c r="G3474" s="141" t="s">
        <v>496</v>
      </c>
      <c r="H3474" s="142">
        <v>1</v>
      </c>
      <c r="I3474" s="143"/>
      <c r="J3474" s="144">
        <f>ROUND(I3474*H3474,2)</f>
        <v>0</v>
      </c>
      <c r="K3474" s="140" t="s">
        <v>1</v>
      </c>
      <c r="L3474" s="32"/>
      <c r="M3474" s="145" t="s">
        <v>1</v>
      </c>
      <c r="N3474" s="146" t="s">
        <v>41</v>
      </c>
      <c r="P3474" s="147">
        <f>O3474*H3474</f>
        <v>0</v>
      </c>
      <c r="Q3474" s="147">
        <v>0</v>
      </c>
      <c r="R3474" s="147">
        <f>Q3474*H3474</f>
        <v>0</v>
      </c>
      <c r="S3474" s="147">
        <v>0</v>
      </c>
      <c r="T3474" s="148">
        <f>S3474*H3474</f>
        <v>0</v>
      </c>
      <c r="AR3474" s="149" t="s">
        <v>530</v>
      </c>
      <c r="AT3474" s="149" t="s">
        <v>352</v>
      </c>
      <c r="AU3474" s="149" t="s">
        <v>86</v>
      </c>
      <c r="AY3474" s="17" t="s">
        <v>350</v>
      </c>
      <c r="BE3474" s="150">
        <f>IF(N3474="základní",J3474,0)</f>
        <v>0</v>
      </c>
      <c r="BF3474" s="150">
        <f>IF(N3474="snížená",J3474,0)</f>
        <v>0</v>
      </c>
      <c r="BG3474" s="150">
        <f>IF(N3474="zákl. přenesená",J3474,0)</f>
        <v>0</v>
      </c>
      <c r="BH3474" s="150">
        <f>IF(N3474="sníž. přenesená",J3474,0)</f>
        <v>0</v>
      </c>
      <c r="BI3474" s="150">
        <f>IF(N3474="nulová",J3474,0)</f>
        <v>0</v>
      </c>
      <c r="BJ3474" s="17" t="s">
        <v>84</v>
      </c>
      <c r="BK3474" s="150">
        <f>ROUND(I3474*H3474,2)</f>
        <v>0</v>
      </c>
      <c r="BL3474" s="17" t="s">
        <v>530</v>
      </c>
      <c r="BM3474" s="149" t="s">
        <v>4851</v>
      </c>
    </row>
    <row r="3475" spans="2:65" s="1" customFormat="1" ht="10.199999999999999">
      <c r="B3475" s="32"/>
      <c r="D3475" s="151" t="s">
        <v>359</v>
      </c>
      <c r="F3475" s="152" t="s">
        <v>4778</v>
      </c>
      <c r="I3475" s="153"/>
      <c r="L3475" s="32"/>
      <c r="M3475" s="154"/>
      <c r="T3475" s="56"/>
      <c r="AT3475" s="17" t="s">
        <v>359</v>
      </c>
      <c r="AU3475" s="17" t="s">
        <v>86</v>
      </c>
    </row>
    <row r="3476" spans="2:65" s="1" customFormat="1" ht="33" customHeight="1">
      <c r="B3476" s="32"/>
      <c r="C3476" s="138" t="s">
        <v>4852</v>
      </c>
      <c r="D3476" s="138" t="s">
        <v>352</v>
      </c>
      <c r="E3476" s="139" t="s">
        <v>4853</v>
      </c>
      <c r="F3476" s="140" t="s">
        <v>4854</v>
      </c>
      <c r="G3476" s="141" t="s">
        <v>496</v>
      </c>
      <c r="H3476" s="142">
        <v>1</v>
      </c>
      <c r="I3476" s="143"/>
      <c r="J3476" s="144">
        <f>ROUND(I3476*H3476,2)</f>
        <v>0</v>
      </c>
      <c r="K3476" s="140" t="s">
        <v>1</v>
      </c>
      <c r="L3476" s="32"/>
      <c r="M3476" s="145" t="s">
        <v>1</v>
      </c>
      <c r="N3476" s="146" t="s">
        <v>41</v>
      </c>
      <c r="P3476" s="147">
        <f>O3476*H3476</f>
        <v>0</v>
      </c>
      <c r="Q3476" s="147">
        <v>0</v>
      </c>
      <c r="R3476" s="147">
        <f>Q3476*H3476</f>
        <v>0</v>
      </c>
      <c r="S3476" s="147">
        <v>0</v>
      </c>
      <c r="T3476" s="148">
        <f>S3476*H3476</f>
        <v>0</v>
      </c>
      <c r="AR3476" s="149" t="s">
        <v>530</v>
      </c>
      <c r="AT3476" s="149" t="s">
        <v>352</v>
      </c>
      <c r="AU3476" s="149" t="s">
        <v>86</v>
      </c>
      <c r="AY3476" s="17" t="s">
        <v>350</v>
      </c>
      <c r="BE3476" s="150">
        <f>IF(N3476="základní",J3476,0)</f>
        <v>0</v>
      </c>
      <c r="BF3476" s="150">
        <f>IF(N3476="snížená",J3476,0)</f>
        <v>0</v>
      </c>
      <c r="BG3476" s="150">
        <f>IF(N3476="zákl. přenesená",J3476,0)</f>
        <v>0</v>
      </c>
      <c r="BH3476" s="150">
        <f>IF(N3476="sníž. přenesená",J3476,0)</f>
        <v>0</v>
      </c>
      <c r="BI3476" s="150">
        <f>IF(N3476="nulová",J3476,0)</f>
        <v>0</v>
      </c>
      <c r="BJ3476" s="17" t="s">
        <v>84</v>
      </c>
      <c r="BK3476" s="150">
        <f>ROUND(I3476*H3476,2)</f>
        <v>0</v>
      </c>
      <c r="BL3476" s="17" t="s">
        <v>530</v>
      </c>
      <c r="BM3476" s="149" t="s">
        <v>4855</v>
      </c>
    </row>
    <row r="3477" spans="2:65" s="1" customFormat="1" ht="10.199999999999999">
      <c r="B3477" s="32"/>
      <c r="D3477" s="151" t="s">
        <v>359</v>
      </c>
      <c r="F3477" s="152" t="s">
        <v>4778</v>
      </c>
      <c r="I3477" s="153"/>
      <c r="L3477" s="32"/>
      <c r="M3477" s="154"/>
      <c r="T3477" s="56"/>
      <c r="AT3477" s="17" t="s">
        <v>359</v>
      </c>
      <c r="AU3477" s="17" t="s">
        <v>86</v>
      </c>
    </row>
    <row r="3478" spans="2:65" s="1" customFormat="1" ht="24.15" customHeight="1">
      <c r="B3478" s="32"/>
      <c r="C3478" s="138" t="s">
        <v>4856</v>
      </c>
      <c r="D3478" s="138" t="s">
        <v>352</v>
      </c>
      <c r="E3478" s="139" t="s">
        <v>4857</v>
      </c>
      <c r="F3478" s="140" t="s">
        <v>4858</v>
      </c>
      <c r="G3478" s="141" t="s">
        <v>496</v>
      </c>
      <c r="H3478" s="142">
        <v>1</v>
      </c>
      <c r="I3478" s="143"/>
      <c r="J3478" s="144">
        <f>ROUND(I3478*H3478,2)</f>
        <v>0</v>
      </c>
      <c r="K3478" s="140" t="s">
        <v>1</v>
      </c>
      <c r="L3478" s="32"/>
      <c r="M3478" s="145" t="s">
        <v>1</v>
      </c>
      <c r="N3478" s="146" t="s">
        <v>41</v>
      </c>
      <c r="P3478" s="147">
        <f>O3478*H3478</f>
        <v>0</v>
      </c>
      <c r="Q3478" s="147">
        <v>0</v>
      </c>
      <c r="R3478" s="147">
        <f>Q3478*H3478</f>
        <v>0</v>
      </c>
      <c r="S3478" s="147">
        <v>0</v>
      </c>
      <c r="T3478" s="148">
        <f>S3478*H3478</f>
        <v>0</v>
      </c>
      <c r="AR3478" s="149" t="s">
        <v>530</v>
      </c>
      <c r="AT3478" s="149" t="s">
        <v>352</v>
      </c>
      <c r="AU3478" s="149" t="s">
        <v>86</v>
      </c>
      <c r="AY3478" s="17" t="s">
        <v>350</v>
      </c>
      <c r="BE3478" s="150">
        <f>IF(N3478="základní",J3478,0)</f>
        <v>0</v>
      </c>
      <c r="BF3478" s="150">
        <f>IF(N3478="snížená",J3478,0)</f>
        <v>0</v>
      </c>
      <c r="BG3478" s="150">
        <f>IF(N3478="zákl. přenesená",J3478,0)</f>
        <v>0</v>
      </c>
      <c r="BH3478" s="150">
        <f>IF(N3478="sníž. přenesená",J3478,0)</f>
        <v>0</v>
      </c>
      <c r="BI3478" s="150">
        <f>IF(N3478="nulová",J3478,0)</f>
        <v>0</v>
      </c>
      <c r="BJ3478" s="17" t="s">
        <v>84</v>
      </c>
      <c r="BK3478" s="150">
        <f>ROUND(I3478*H3478,2)</f>
        <v>0</v>
      </c>
      <c r="BL3478" s="17" t="s">
        <v>530</v>
      </c>
      <c r="BM3478" s="149" t="s">
        <v>4859</v>
      </c>
    </row>
    <row r="3479" spans="2:65" s="1" customFormat="1" ht="10.199999999999999">
      <c r="B3479" s="32"/>
      <c r="D3479" s="151" t="s">
        <v>359</v>
      </c>
      <c r="F3479" s="152" t="s">
        <v>4778</v>
      </c>
      <c r="I3479" s="153"/>
      <c r="L3479" s="32"/>
      <c r="M3479" s="154"/>
      <c r="T3479" s="56"/>
      <c r="AT3479" s="17" t="s">
        <v>359</v>
      </c>
      <c r="AU3479" s="17" t="s">
        <v>86</v>
      </c>
    </row>
    <row r="3480" spans="2:65" s="1" customFormat="1" ht="24.15" customHeight="1">
      <c r="B3480" s="32"/>
      <c r="C3480" s="138" t="s">
        <v>4860</v>
      </c>
      <c r="D3480" s="138" t="s">
        <v>352</v>
      </c>
      <c r="E3480" s="139" t="s">
        <v>4861</v>
      </c>
      <c r="F3480" s="140" t="s">
        <v>4862</v>
      </c>
      <c r="G3480" s="141" t="s">
        <v>496</v>
      </c>
      <c r="H3480" s="142">
        <v>1</v>
      </c>
      <c r="I3480" s="143"/>
      <c r="J3480" s="144">
        <f>ROUND(I3480*H3480,2)</f>
        <v>0</v>
      </c>
      <c r="K3480" s="140" t="s">
        <v>1</v>
      </c>
      <c r="L3480" s="32"/>
      <c r="M3480" s="145" t="s">
        <v>1</v>
      </c>
      <c r="N3480" s="146" t="s">
        <v>41</v>
      </c>
      <c r="P3480" s="147">
        <f>O3480*H3480</f>
        <v>0</v>
      </c>
      <c r="Q3480" s="147">
        <v>0</v>
      </c>
      <c r="R3480" s="147">
        <f>Q3480*H3480</f>
        <v>0</v>
      </c>
      <c r="S3480" s="147">
        <v>0</v>
      </c>
      <c r="T3480" s="148">
        <f>S3480*H3480</f>
        <v>0</v>
      </c>
      <c r="AR3480" s="149" t="s">
        <v>530</v>
      </c>
      <c r="AT3480" s="149" t="s">
        <v>352</v>
      </c>
      <c r="AU3480" s="149" t="s">
        <v>86</v>
      </c>
      <c r="AY3480" s="17" t="s">
        <v>350</v>
      </c>
      <c r="BE3480" s="150">
        <f>IF(N3480="základní",J3480,0)</f>
        <v>0</v>
      </c>
      <c r="BF3480" s="150">
        <f>IF(N3480="snížená",J3480,0)</f>
        <v>0</v>
      </c>
      <c r="BG3480" s="150">
        <f>IF(N3480="zákl. přenesená",J3480,0)</f>
        <v>0</v>
      </c>
      <c r="BH3480" s="150">
        <f>IF(N3480="sníž. přenesená",J3480,0)</f>
        <v>0</v>
      </c>
      <c r="BI3480" s="150">
        <f>IF(N3480="nulová",J3480,0)</f>
        <v>0</v>
      </c>
      <c r="BJ3480" s="17" t="s">
        <v>84</v>
      </c>
      <c r="BK3480" s="150">
        <f>ROUND(I3480*H3480,2)</f>
        <v>0</v>
      </c>
      <c r="BL3480" s="17" t="s">
        <v>530</v>
      </c>
      <c r="BM3480" s="149" t="s">
        <v>4863</v>
      </c>
    </row>
    <row r="3481" spans="2:65" s="1" customFormat="1" ht="10.199999999999999">
      <c r="B3481" s="32"/>
      <c r="D3481" s="151" t="s">
        <v>359</v>
      </c>
      <c r="F3481" s="152" t="s">
        <v>4778</v>
      </c>
      <c r="I3481" s="153"/>
      <c r="L3481" s="32"/>
      <c r="M3481" s="154"/>
      <c r="T3481" s="56"/>
      <c r="AT3481" s="17" t="s">
        <v>359</v>
      </c>
      <c r="AU3481" s="17" t="s">
        <v>86</v>
      </c>
    </row>
    <row r="3482" spans="2:65" s="1" customFormat="1" ht="24.15" customHeight="1">
      <c r="B3482" s="32"/>
      <c r="C3482" s="138" t="s">
        <v>4864</v>
      </c>
      <c r="D3482" s="138" t="s">
        <v>352</v>
      </c>
      <c r="E3482" s="139" t="s">
        <v>4865</v>
      </c>
      <c r="F3482" s="140" t="s">
        <v>4866</v>
      </c>
      <c r="G3482" s="141" t="s">
        <v>496</v>
      </c>
      <c r="H3482" s="142">
        <v>2</v>
      </c>
      <c r="I3482" s="143"/>
      <c r="J3482" s="144">
        <f>ROUND(I3482*H3482,2)</f>
        <v>0</v>
      </c>
      <c r="K3482" s="140" t="s">
        <v>1</v>
      </c>
      <c r="L3482" s="32"/>
      <c r="M3482" s="145" t="s">
        <v>1</v>
      </c>
      <c r="N3482" s="146" t="s">
        <v>41</v>
      </c>
      <c r="P3482" s="147">
        <f>O3482*H3482</f>
        <v>0</v>
      </c>
      <c r="Q3482" s="147">
        <v>0</v>
      </c>
      <c r="R3482" s="147">
        <f>Q3482*H3482</f>
        <v>0</v>
      </c>
      <c r="S3482" s="147">
        <v>0</v>
      </c>
      <c r="T3482" s="148">
        <f>S3482*H3482</f>
        <v>0</v>
      </c>
      <c r="AR3482" s="149" t="s">
        <v>530</v>
      </c>
      <c r="AT3482" s="149" t="s">
        <v>352</v>
      </c>
      <c r="AU3482" s="149" t="s">
        <v>86</v>
      </c>
      <c r="AY3482" s="17" t="s">
        <v>350</v>
      </c>
      <c r="BE3482" s="150">
        <f>IF(N3482="základní",J3482,0)</f>
        <v>0</v>
      </c>
      <c r="BF3482" s="150">
        <f>IF(N3482="snížená",J3482,0)</f>
        <v>0</v>
      </c>
      <c r="BG3482" s="150">
        <f>IF(N3482="zákl. přenesená",J3482,0)</f>
        <v>0</v>
      </c>
      <c r="BH3482" s="150">
        <f>IF(N3482="sníž. přenesená",J3482,0)</f>
        <v>0</v>
      </c>
      <c r="BI3482" s="150">
        <f>IF(N3482="nulová",J3482,0)</f>
        <v>0</v>
      </c>
      <c r="BJ3482" s="17" t="s">
        <v>84</v>
      </c>
      <c r="BK3482" s="150">
        <f>ROUND(I3482*H3482,2)</f>
        <v>0</v>
      </c>
      <c r="BL3482" s="17" t="s">
        <v>530</v>
      </c>
      <c r="BM3482" s="149" t="s">
        <v>4867</v>
      </c>
    </row>
    <row r="3483" spans="2:65" s="1" customFormat="1" ht="10.199999999999999">
      <c r="B3483" s="32"/>
      <c r="D3483" s="151" t="s">
        <v>359</v>
      </c>
      <c r="F3483" s="152" t="s">
        <v>4778</v>
      </c>
      <c r="I3483" s="153"/>
      <c r="L3483" s="32"/>
      <c r="M3483" s="154"/>
      <c r="T3483" s="56"/>
      <c r="AT3483" s="17" t="s">
        <v>359</v>
      </c>
      <c r="AU3483" s="17" t="s">
        <v>86</v>
      </c>
    </row>
    <row r="3484" spans="2:65" s="1" customFormat="1" ht="24.15" customHeight="1">
      <c r="B3484" s="32"/>
      <c r="C3484" s="138" t="s">
        <v>4868</v>
      </c>
      <c r="D3484" s="138" t="s">
        <v>352</v>
      </c>
      <c r="E3484" s="139" t="s">
        <v>4869</v>
      </c>
      <c r="F3484" s="140" t="s">
        <v>4870</v>
      </c>
      <c r="G3484" s="141" t="s">
        <v>496</v>
      </c>
      <c r="H3484" s="142">
        <v>2</v>
      </c>
      <c r="I3484" s="143"/>
      <c r="J3484" s="144">
        <f>ROUND(I3484*H3484,2)</f>
        <v>0</v>
      </c>
      <c r="K3484" s="140" t="s">
        <v>1</v>
      </c>
      <c r="L3484" s="32"/>
      <c r="M3484" s="145" t="s">
        <v>1</v>
      </c>
      <c r="N3484" s="146" t="s">
        <v>41</v>
      </c>
      <c r="P3484" s="147">
        <f>O3484*H3484</f>
        <v>0</v>
      </c>
      <c r="Q3484" s="147">
        <v>0</v>
      </c>
      <c r="R3484" s="147">
        <f>Q3484*H3484</f>
        <v>0</v>
      </c>
      <c r="S3484" s="147">
        <v>0</v>
      </c>
      <c r="T3484" s="148">
        <f>S3484*H3484</f>
        <v>0</v>
      </c>
      <c r="AR3484" s="149" t="s">
        <v>530</v>
      </c>
      <c r="AT3484" s="149" t="s">
        <v>352</v>
      </c>
      <c r="AU3484" s="149" t="s">
        <v>86</v>
      </c>
      <c r="AY3484" s="17" t="s">
        <v>350</v>
      </c>
      <c r="BE3484" s="150">
        <f>IF(N3484="základní",J3484,0)</f>
        <v>0</v>
      </c>
      <c r="BF3484" s="150">
        <f>IF(N3484="snížená",J3484,0)</f>
        <v>0</v>
      </c>
      <c r="BG3484" s="150">
        <f>IF(N3484="zákl. přenesená",J3484,0)</f>
        <v>0</v>
      </c>
      <c r="BH3484" s="150">
        <f>IF(N3484="sníž. přenesená",J3484,0)</f>
        <v>0</v>
      </c>
      <c r="BI3484" s="150">
        <f>IF(N3484="nulová",J3484,0)</f>
        <v>0</v>
      </c>
      <c r="BJ3484" s="17" t="s">
        <v>84</v>
      </c>
      <c r="BK3484" s="150">
        <f>ROUND(I3484*H3484,2)</f>
        <v>0</v>
      </c>
      <c r="BL3484" s="17" t="s">
        <v>530</v>
      </c>
      <c r="BM3484" s="149" t="s">
        <v>4871</v>
      </c>
    </row>
    <row r="3485" spans="2:65" s="1" customFormat="1" ht="10.199999999999999">
      <c r="B3485" s="32"/>
      <c r="D3485" s="151" t="s">
        <v>359</v>
      </c>
      <c r="F3485" s="152" t="s">
        <v>4778</v>
      </c>
      <c r="I3485" s="153"/>
      <c r="L3485" s="32"/>
      <c r="M3485" s="154"/>
      <c r="T3485" s="56"/>
      <c r="AT3485" s="17" t="s">
        <v>359</v>
      </c>
      <c r="AU3485" s="17" t="s">
        <v>86</v>
      </c>
    </row>
    <row r="3486" spans="2:65" s="1" customFormat="1" ht="24.15" customHeight="1">
      <c r="B3486" s="32"/>
      <c r="C3486" s="138" t="s">
        <v>4872</v>
      </c>
      <c r="D3486" s="138" t="s">
        <v>352</v>
      </c>
      <c r="E3486" s="139" t="s">
        <v>4873</v>
      </c>
      <c r="F3486" s="140" t="s">
        <v>4874</v>
      </c>
      <c r="G3486" s="141" t="s">
        <v>496</v>
      </c>
      <c r="H3486" s="142">
        <v>1</v>
      </c>
      <c r="I3486" s="143"/>
      <c r="J3486" s="144">
        <f>ROUND(I3486*H3486,2)</f>
        <v>0</v>
      </c>
      <c r="K3486" s="140" t="s">
        <v>1</v>
      </c>
      <c r="L3486" s="32"/>
      <c r="M3486" s="145" t="s">
        <v>1</v>
      </c>
      <c r="N3486" s="146" t="s">
        <v>41</v>
      </c>
      <c r="P3486" s="147">
        <f>O3486*H3486</f>
        <v>0</v>
      </c>
      <c r="Q3486" s="147">
        <v>0</v>
      </c>
      <c r="R3486" s="147">
        <f>Q3486*H3486</f>
        <v>0</v>
      </c>
      <c r="S3486" s="147">
        <v>0</v>
      </c>
      <c r="T3486" s="148">
        <f>S3486*H3486</f>
        <v>0</v>
      </c>
      <c r="AR3486" s="149" t="s">
        <v>530</v>
      </c>
      <c r="AT3486" s="149" t="s">
        <v>352</v>
      </c>
      <c r="AU3486" s="149" t="s">
        <v>86</v>
      </c>
      <c r="AY3486" s="17" t="s">
        <v>350</v>
      </c>
      <c r="BE3486" s="150">
        <f>IF(N3486="základní",J3486,0)</f>
        <v>0</v>
      </c>
      <c r="BF3486" s="150">
        <f>IF(N3486="snížená",J3486,0)</f>
        <v>0</v>
      </c>
      <c r="BG3486" s="150">
        <f>IF(N3486="zákl. přenesená",J3486,0)</f>
        <v>0</v>
      </c>
      <c r="BH3486" s="150">
        <f>IF(N3486="sníž. přenesená",J3486,0)</f>
        <v>0</v>
      </c>
      <c r="BI3486" s="150">
        <f>IF(N3486="nulová",J3486,0)</f>
        <v>0</v>
      </c>
      <c r="BJ3486" s="17" t="s">
        <v>84</v>
      </c>
      <c r="BK3486" s="150">
        <f>ROUND(I3486*H3486,2)</f>
        <v>0</v>
      </c>
      <c r="BL3486" s="17" t="s">
        <v>530</v>
      </c>
      <c r="BM3486" s="149" t="s">
        <v>4875</v>
      </c>
    </row>
    <row r="3487" spans="2:65" s="1" customFormat="1" ht="10.199999999999999">
      <c r="B3487" s="32"/>
      <c r="D3487" s="151" t="s">
        <v>359</v>
      </c>
      <c r="F3487" s="152" t="s">
        <v>4778</v>
      </c>
      <c r="I3487" s="153"/>
      <c r="L3487" s="32"/>
      <c r="M3487" s="154"/>
      <c r="T3487" s="56"/>
      <c r="AT3487" s="17" t="s">
        <v>359</v>
      </c>
      <c r="AU3487" s="17" t="s">
        <v>86</v>
      </c>
    </row>
    <row r="3488" spans="2:65" s="1" customFormat="1" ht="24.15" customHeight="1">
      <c r="B3488" s="32"/>
      <c r="C3488" s="138" t="s">
        <v>4876</v>
      </c>
      <c r="D3488" s="138" t="s">
        <v>352</v>
      </c>
      <c r="E3488" s="139" t="s">
        <v>4877</v>
      </c>
      <c r="F3488" s="140" t="s">
        <v>4878</v>
      </c>
      <c r="G3488" s="141" t="s">
        <v>496</v>
      </c>
      <c r="H3488" s="142">
        <v>1</v>
      </c>
      <c r="I3488" s="143"/>
      <c r="J3488" s="144">
        <f>ROUND(I3488*H3488,2)</f>
        <v>0</v>
      </c>
      <c r="K3488" s="140" t="s">
        <v>1</v>
      </c>
      <c r="L3488" s="32"/>
      <c r="M3488" s="145" t="s">
        <v>1</v>
      </c>
      <c r="N3488" s="146" t="s">
        <v>41</v>
      </c>
      <c r="P3488" s="147">
        <f>O3488*H3488</f>
        <v>0</v>
      </c>
      <c r="Q3488" s="147">
        <v>0</v>
      </c>
      <c r="R3488" s="147">
        <f>Q3488*H3488</f>
        <v>0</v>
      </c>
      <c r="S3488" s="147">
        <v>0</v>
      </c>
      <c r="T3488" s="148">
        <f>S3488*H3488</f>
        <v>0</v>
      </c>
      <c r="AR3488" s="149" t="s">
        <v>530</v>
      </c>
      <c r="AT3488" s="149" t="s">
        <v>352</v>
      </c>
      <c r="AU3488" s="149" t="s">
        <v>86</v>
      </c>
      <c r="AY3488" s="17" t="s">
        <v>350</v>
      </c>
      <c r="BE3488" s="150">
        <f>IF(N3488="základní",J3488,0)</f>
        <v>0</v>
      </c>
      <c r="BF3488" s="150">
        <f>IF(N3488="snížená",J3488,0)</f>
        <v>0</v>
      </c>
      <c r="BG3488" s="150">
        <f>IF(N3488="zákl. přenesená",J3488,0)</f>
        <v>0</v>
      </c>
      <c r="BH3488" s="150">
        <f>IF(N3488="sníž. přenesená",J3488,0)</f>
        <v>0</v>
      </c>
      <c r="BI3488" s="150">
        <f>IF(N3488="nulová",J3488,0)</f>
        <v>0</v>
      </c>
      <c r="BJ3488" s="17" t="s">
        <v>84</v>
      </c>
      <c r="BK3488" s="150">
        <f>ROUND(I3488*H3488,2)</f>
        <v>0</v>
      </c>
      <c r="BL3488" s="17" t="s">
        <v>530</v>
      </c>
      <c r="BM3488" s="149" t="s">
        <v>4879</v>
      </c>
    </row>
    <row r="3489" spans="2:65" s="1" customFormat="1" ht="10.199999999999999">
      <c r="B3489" s="32"/>
      <c r="D3489" s="151" t="s">
        <v>359</v>
      </c>
      <c r="F3489" s="152" t="s">
        <v>4778</v>
      </c>
      <c r="I3489" s="153"/>
      <c r="L3489" s="32"/>
      <c r="M3489" s="154"/>
      <c r="T3489" s="56"/>
      <c r="AT3489" s="17" t="s">
        <v>359</v>
      </c>
      <c r="AU3489" s="17" t="s">
        <v>86</v>
      </c>
    </row>
    <row r="3490" spans="2:65" s="1" customFormat="1" ht="24.15" customHeight="1">
      <c r="B3490" s="32"/>
      <c r="C3490" s="138" t="s">
        <v>4880</v>
      </c>
      <c r="D3490" s="138" t="s">
        <v>352</v>
      </c>
      <c r="E3490" s="139" t="s">
        <v>4881</v>
      </c>
      <c r="F3490" s="140" t="s">
        <v>4882</v>
      </c>
      <c r="G3490" s="141" t="s">
        <v>496</v>
      </c>
      <c r="H3490" s="142">
        <v>1</v>
      </c>
      <c r="I3490" s="143"/>
      <c r="J3490" s="144">
        <f>ROUND(I3490*H3490,2)</f>
        <v>0</v>
      </c>
      <c r="K3490" s="140" t="s">
        <v>1</v>
      </c>
      <c r="L3490" s="32"/>
      <c r="M3490" s="145" t="s">
        <v>1</v>
      </c>
      <c r="N3490" s="146" t="s">
        <v>41</v>
      </c>
      <c r="P3490" s="147">
        <f>O3490*H3490</f>
        <v>0</v>
      </c>
      <c r="Q3490" s="147">
        <v>0</v>
      </c>
      <c r="R3490" s="147">
        <f>Q3490*H3490</f>
        <v>0</v>
      </c>
      <c r="S3490" s="147">
        <v>0</v>
      </c>
      <c r="T3490" s="148">
        <f>S3490*H3490</f>
        <v>0</v>
      </c>
      <c r="AR3490" s="149" t="s">
        <v>530</v>
      </c>
      <c r="AT3490" s="149" t="s">
        <v>352</v>
      </c>
      <c r="AU3490" s="149" t="s">
        <v>86</v>
      </c>
      <c r="AY3490" s="17" t="s">
        <v>350</v>
      </c>
      <c r="BE3490" s="150">
        <f>IF(N3490="základní",J3490,0)</f>
        <v>0</v>
      </c>
      <c r="BF3490" s="150">
        <f>IF(N3490="snížená",J3490,0)</f>
        <v>0</v>
      </c>
      <c r="BG3490" s="150">
        <f>IF(N3490="zákl. přenesená",J3490,0)</f>
        <v>0</v>
      </c>
      <c r="BH3490" s="150">
        <f>IF(N3490="sníž. přenesená",J3490,0)</f>
        <v>0</v>
      </c>
      <c r="BI3490" s="150">
        <f>IF(N3490="nulová",J3490,0)</f>
        <v>0</v>
      </c>
      <c r="BJ3490" s="17" t="s">
        <v>84</v>
      </c>
      <c r="BK3490" s="150">
        <f>ROUND(I3490*H3490,2)</f>
        <v>0</v>
      </c>
      <c r="BL3490" s="17" t="s">
        <v>530</v>
      </c>
      <c r="BM3490" s="149" t="s">
        <v>4883</v>
      </c>
    </row>
    <row r="3491" spans="2:65" s="1" customFormat="1" ht="10.199999999999999">
      <c r="B3491" s="32"/>
      <c r="D3491" s="151" t="s">
        <v>359</v>
      </c>
      <c r="F3491" s="152" t="s">
        <v>4778</v>
      </c>
      <c r="I3491" s="153"/>
      <c r="L3491" s="32"/>
      <c r="M3491" s="154"/>
      <c r="T3491" s="56"/>
      <c r="AT3491" s="17" t="s">
        <v>359</v>
      </c>
      <c r="AU3491" s="17" t="s">
        <v>86</v>
      </c>
    </row>
    <row r="3492" spans="2:65" s="1" customFormat="1" ht="24.15" customHeight="1">
      <c r="B3492" s="32"/>
      <c r="C3492" s="138" t="s">
        <v>4884</v>
      </c>
      <c r="D3492" s="138" t="s">
        <v>352</v>
      </c>
      <c r="E3492" s="139" t="s">
        <v>4885</v>
      </c>
      <c r="F3492" s="140" t="s">
        <v>4886</v>
      </c>
      <c r="G3492" s="141" t="s">
        <v>496</v>
      </c>
      <c r="H3492" s="142">
        <v>1</v>
      </c>
      <c r="I3492" s="143"/>
      <c r="J3492" s="144">
        <f>ROUND(I3492*H3492,2)</f>
        <v>0</v>
      </c>
      <c r="K3492" s="140" t="s">
        <v>1</v>
      </c>
      <c r="L3492" s="32"/>
      <c r="M3492" s="145" t="s">
        <v>1</v>
      </c>
      <c r="N3492" s="146" t="s">
        <v>41</v>
      </c>
      <c r="P3492" s="147">
        <f>O3492*H3492</f>
        <v>0</v>
      </c>
      <c r="Q3492" s="147">
        <v>0</v>
      </c>
      <c r="R3492" s="147">
        <f>Q3492*H3492</f>
        <v>0</v>
      </c>
      <c r="S3492" s="147">
        <v>0</v>
      </c>
      <c r="T3492" s="148">
        <f>S3492*H3492</f>
        <v>0</v>
      </c>
      <c r="AR3492" s="149" t="s">
        <v>530</v>
      </c>
      <c r="AT3492" s="149" t="s">
        <v>352</v>
      </c>
      <c r="AU3492" s="149" t="s">
        <v>86</v>
      </c>
      <c r="AY3492" s="17" t="s">
        <v>350</v>
      </c>
      <c r="BE3492" s="150">
        <f>IF(N3492="základní",J3492,0)</f>
        <v>0</v>
      </c>
      <c r="BF3492" s="150">
        <f>IF(N3492="snížená",J3492,0)</f>
        <v>0</v>
      </c>
      <c r="BG3492" s="150">
        <f>IF(N3492="zákl. přenesená",J3492,0)</f>
        <v>0</v>
      </c>
      <c r="BH3492" s="150">
        <f>IF(N3492="sníž. přenesená",J3492,0)</f>
        <v>0</v>
      </c>
      <c r="BI3492" s="150">
        <f>IF(N3492="nulová",J3492,0)</f>
        <v>0</v>
      </c>
      <c r="BJ3492" s="17" t="s">
        <v>84</v>
      </c>
      <c r="BK3492" s="150">
        <f>ROUND(I3492*H3492,2)</f>
        <v>0</v>
      </c>
      <c r="BL3492" s="17" t="s">
        <v>530</v>
      </c>
      <c r="BM3492" s="149" t="s">
        <v>4887</v>
      </c>
    </row>
    <row r="3493" spans="2:65" s="1" customFormat="1" ht="10.199999999999999">
      <c r="B3493" s="32"/>
      <c r="D3493" s="151" t="s">
        <v>359</v>
      </c>
      <c r="F3493" s="152" t="s">
        <v>4778</v>
      </c>
      <c r="I3493" s="153"/>
      <c r="L3493" s="32"/>
      <c r="M3493" s="154"/>
      <c r="T3493" s="56"/>
      <c r="AT3493" s="17" t="s">
        <v>359</v>
      </c>
      <c r="AU3493" s="17" t="s">
        <v>86</v>
      </c>
    </row>
    <row r="3494" spans="2:65" s="1" customFormat="1" ht="24.15" customHeight="1">
      <c r="B3494" s="32"/>
      <c r="C3494" s="138" t="s">
        <v>4888</v>
      </c>
      <c r="D3494" s="138" t="s">
        <v>352</v>
      </c>
      <c r="E3494" s="139" t="s">
        <v>4889</v>
      </c>
      <c r="F3494" s="140" t="s">
        <v>4890</v>
      </c>
      <c r="G3494" s="141" t="s">
        <v>496</v>
      </c>
      <c r="H3494" s="142">
        <v>1</v>
      </c>
      <c r="I3494" s="143"/>
      <c r="J3494" s="144">
        <f>ROUND(I3494*H3494,2)</f>
        <v>0</v>
      </c>
      <c r="K3494" s="140" t="s">
        <v>1</v>
      </c>
      <c r="L3494" s="32"/>
      <c r="M3494" s="145" t="s">
        <v>1</v>
      </c>
      <c r="N3494" s="146" t="s">
        <v>41</v>
      </c>
      <c r="P3494" s="147">
        <f>O3494*H3494</f>
        <v>0</v>
      </c>
      <c r="Q3494" s="147">
        <v>0</v>
      </c>
      <c r="R3494" s="147">
        <f>Q3494*H3494</f>
        <v>0</v>
      </c>
      <c r="S3494" s="147">
        <v>0</v>
      </c>
      <c r="T3494" s="148">
        <f>S3494*H3494</f>
        <v>0</v>
      </c>
      <c r="AR3494" s="149" t="s">
        <v>530</v>
      </c>
      <c r="AT3494" s="149" t="s">
        <v>352</v>
      </c>
      <c r="AU3494" s="149" t="s">
        <v>86</v>
      </c>
      <c r="AY3494" s="17" t="s">
        <v>350</v>
      </c>
      <c r="BE3494" s="150">
        <f>IF(N3494="základní",J3494,0)</f>
        <v>0</v>
      </c>
      <c r="BF3494" s="150">
        <f>IF(N3494="snížená",J3494,0)</f>
        <v>0</v>
      </c>
      <c r="BG3494" s="150">
        <f>IF(N3494="zákl. přenesená",J3494,0)</f>
        <v>0</v>
      </c>
      <c r="BH3494" s="150">
        <f>IF(N3494="sníž. přenesená",J3494,0)</f>
        <v>0</v>
      </c>
      <c r="BI3494" s="150">
        <f>IF(N3494="nulová",J3494,0)</f>
        <v>0</v>
      </c>
      <c r="BJ3494" s="17" t="s">
        <v>84</v>
      </c>
      <c r="BK3494" s="150">
        <f>ROUND(I3494*H3494,2)</f>
        <v>0</v>
      </c>
      <c r="BL3494" s="17" t="s">
        <v>530</v>
      </c>
      <c r="BM3494" s="149" t="s">
        <v>4891</v>
      </c>
    </row>
    <row r="3495" spans="2:65" s="1" customFormat="1" ht="10.199999999999999">
      <c r="B3495" s="32"/>
      <c r="D3495" s="151" t="s">
        <v>359</v>
      </c>
      <c r="F3495" s="152" t="s">
        <v>4778</v>
      </c>
      <c r="I3495" s="153"/>
      <c r="L3495" s="32"/>
      <c r="M3495" s="154"/>
      <c r="T3495" s="56"/>
      <c r="AT3495" s="17" t="s">
        <v>359</v>
      </c>
      <c r="AU3495" s="17" t="s">
        <v>86</v>
      </c>
    </row>
    <row r="3496" spans="2:65" s="1" customFormat="1" ht="24.15" customHeight="1">
      <c r="B3496" s="32"/>
      <c r="C3496" s="138" t="s">
        <v>4892</v>
      </c>
      <c r="D3496" s="138" t="s">
        <v>352</v>
      </c>
      <c r="E3496" s="139" t="s">
        <v>4893</v>
      </c>
      <c r="F3496" s="140" t="s">
        <v>4894</v>
      </c>
      <c r="G3496" s="141" t="s">
        <v>496</v>
      </c>
      <c r="H3496" s="142">
        <v>1</v>
      </c>
      <c r="I3496" s="143"/>
      <c r="J3496" s="144">
        <f>ROUND(I3496*H3496,2)</f>
        <v>0</v>
      </c>
      <c r="K3496" s="140" t="s">
        <v>1</v>
      </c>
      <c r="L3496" s="32"/>
      <c r="M3496" s="145" t="s">
        <v>1</v>
      </c>
      <c r="N3496" s="146" t="s">
        <v>41</v>
      </c>
      <c r="P3496" s="147">
        <f>O3496*H3496</f>
        <v>0</v>
      </c>
      <c r="Q3496" s="147">
        <v>0</v>
      </c>
      <c r="R3496" s="147">
        <f>Q3496*H3496</f>
        <v>0</v>
      </c>
      <c r="S3496" s="147">
        <v>0</v>
      </c>
      <c r="T3496" s="148">
        <f>S3496*H3496</f>
        <v>0</v>
      </c>
      <c r="AR3496" s="149" t="s">
        <v>530</v>
      </c>
      <c r="AT3496" s="149" t="s">
        <v>352</v>
      </c>
      <c r="AU3496" s="149" t="s">
        <v>86</v>
      </c>
      <c r="AY3496" s="17" t="s">
        <v>350</v>
      </c>
      <c r="BE3496" s="150">
        <f>IF(N3496="základní",J3496,0)</f>
        <v>0</v>
      </c>
      <c r="BF3496" s="150">
        <f>IF(N3496="snížená",J3496,0)</f>
        <v>0</v>
      </c>
      <c r="BG3496" s="150">
        <f>IF(N3496="zákl. přenesená",J3496,0)</f>
        <v>0</v>
      </c>
      <c r="BH3496" s="150">
        <f>IF(N3496="sníž. přenesená",J3496,0)</f>
        <v>0</v>
      </c>
      <c r="BI3496" s="150">
        <f>IF(N3496="nulová",J3496,0)</f>
        <v>0</v>
      </c>
      <c r="BJ3496" s="17" t="s">
        <v>84</v>
      </c>
      <c r="BK3496" s="150">
        <f>ROUND(I3496*H3496,2)</f>
        <v>0</v>
      </c>
      <c r="BL3496" s="17" t="s">
        <v>530</v>
      </c>
      <c r="BM3496" s="149" t="s">
        <v>4895</v>
      </c>
    </row>
    <row r="3497" spans="2:65" s="1" customFormat="1" ht="10.199999999999999">
      <c r="B3497" s="32"/>
      <c r="D3497" s="151" t="s">
        <v>359</v>
      </c>
      <c r="F3497" s="152" t="s">
        <v>4778</v>
      </c>
      <c r="I3497" s="153"/>
      <c r="L3497" s="32"/>
      <c r="M3497" s="154"/>
      <c r="T3497" s="56"/>
      <c r="AT3497" s="17" t="s">
        <v>359</v>
      </c>
      <c r="AU3497" s="17" t="s">
        <v>86</v>
      </c>
    </row>
    <row r="3498" spans="2:65" s="1" customFormat="1" ht="24.15" customHeight="1">
      <c r="B3498" s="32"/>
      <c r="C3498" s="138" t="s">
        <v>4896</v>
      </c>
      <c r="D3498" s="138" t="s">
        <v>352</v>
      </c>
      <c r="E3498" s="139" t="s">
        <v>4897</v>
      </c>
      <c r="F3498" s="140" t="s">
        <v>4898</v>
      </c>
      <c r="G3498" s="141" t="s">
        <v>496</v>
      </c>
      <c r="H3498" s="142">
        <v>2</v>
      </c>
      <c r="I3498" s="143"/>
      <c r="J3498" s="144">
        <f>ROUND(I3498*H3498,2)</f>
        <v>0</v>
      </c>
      <c r="K3498" s="140" t="s">
        <v>1</v>
      </c>
      <c r="L3498" s="32"/>
      <c r="M3498" s="145" t="s">
        <v>1</v>
      </c>
      <c r="N3498" s="146" t="s">
        <v>41</v>
      </c>
      <c r="P3498" s="147">
        <f>O3498*H3498</f>
        <v>0</v>
      </c>
      <c r="Q3498" s="147">
        <v>0</v>
      </c>
      <c r="R3498" s="147">
        <f>Q3498*H3498</f>
        <v>0</v>
      </c>
      <c r="S3498" s="147">
        <v>0</v>
      </c>
      <c r="T3498" s="148">
        <f>S3498*H3498</f>
        <v>0</v>
      </c>
      <c r="AR3498" s="149" t="s">
        <v>530</v>
      </c>
      <c r="AT3498" s="149" t="s">
        <v>352</v>
      </c>
      <c r="AU3498" s="149" t="s">
        <v>86</v>
      </c>
      <c r="AY3498" s="17" t="s">
        <v>350</v>
      </c>
      <c r="BE3498" s="150">
        <f>IF(N3498="základní",J3498,0)</f>
        <v>0</v>
      </c>
      <c r="BF3498" s="150">
        <f>IF(N3498="snížená",J3498,0)</f>
        <v>0</v>
      </c>
      <c r="BG3498" s="150">
        <f>IF(N3498="zákl. přenesená",J3498,0)</f>
        <v>0</v>
      </c>
      <c r="BH3498" s="150">
        <f>IF(N3498="sníž. přenesená",J3498,0)</f>
        <v>0</v>
      </c>
      <c r="BI3498" s="150">
        <f>IF(N3498="nulová",J3498,0)</f>
        <v>0</v>
      </c>
      <c r="BJ3498" s="17" t="s">
        <v>84</v>
      </c>
      <c r="BK3498" s="150">
        <f>ROUND(I3498*H3498,2)</f>
        <v>0</v>
      </c>
      <c r="BL3498" s="17" t="s">
        <v>530</v>
      </c>
      <c r="BM3498" s="149" t="s">
        <v>4899</v>
      </c>
    </row>
    <row r="3499" spans="2:65" s="1" customFormat="1" ht="10.199999999999999">
      <c r="B3499" s="32"/>
      <c r="D3499" s="151" t="s">
        <v>359</v>
      </c>
      <c r="F3499" s="152" t="s">
        <v>4778</v>
      </c>
      <c r="I3499" s="153"/>
      <c r="L3499" s="32"/>
      <c r="M3499" s="154"/>
      <c r="T3499" s="56"/>
      <c r="AT3499" s="17" t="s">
        <v>359</v>
      </c>
      <c r="AU3499" s="17" t="s">
        <v>86</v>
      </c>
    </row>
    <row r="3500" spans="2:65" s="1" customFormat="1" ht="24.15" customHeight="1">
      <c r="B3500" s="32"/>
      <c r="C3500" s="138" t="s">
        <v>4900</v>
      </c>
      <c r="D3500" s="138" t="s">
        <v>352</v>
      </c>
      <c r="E3500" s="139" t="s">
        <v>4901</v>
      </c>
      <c r="F3500" s="140" t="s">
        <v>4902</v>
      </c>
      <c r="G3500" s="141" t="s">
        <v>496</v>
      </c>
      <c r="H3500" s="142">
        <v>2</v>
      </c>
      <c r="I3500" s="143"/>
      <c r="J3500" s="144">
        <f>ROUND(I3500*H3500,2)</f>
        <v>0</v>
      </c>
      <c r="K3500" s="140" t="s">
        <v>1</v>
      </c>
      <c r="L3500" s="32"/>
      <c r="M3500" s="145" t="s">
        <v>1</v>
      </c>
      <c r="N3500" s="146" t="s">
        <v>41</v>
      </c>
      <c r="P3500" s="147">
        <f>O3500*H3500</f>
        <v>0</v>
      </c>
      <c r="Q3500" s="147">
        <v>0</v>
      </c>
      <c r="R3500" s="147">
        <f>Q3500*H3500</f>
        <v>0</v>
      </c>
      <c r="S3500" s="147">
        <v>0</v>
      </c>
      <c r="T3500" s="148">
        <f>S3500*H3500</f>
        <v>0</v>
      </c>
      <c r="AR3500" s="149" t="s">
        <v>530</v>
      </c>
      <c r="AT3500" s="149" t="s">
        <v>352</v>
      </c>
      <c r="AU3500" s="149" t="s">
        <v>86</v>
      </c>
      <c r="AY3500" s="17" t="s">
        <v>350</v>
      </c>
      <c r="BE3500" s="150">
        <f>IF(N3500="základní",J3500,0)</f>
        <v>0</v>
      </c>
      <c r="BF3500" s="150">
        <f>IF(N3500="snížená",J3500,0)</f>
        <v>0</v>
      </c>
      <c r="BG3500" s="150">
        <f>IF(N3500="zákl. přenesená",J3500,0)</f>
        <v>0</v>
      </c>
      <c r="BH3500" s="150">
        <f>IF(N3500="sníž. přenesená",J3500,0)</f>
        <v>0</v>
      </c>
      <c r="BI3500" s="150">
        <f>IF(N3500="nulová",J3500,0)</f>
        <v>0</v>
      </c>
      <c r="BJ3500" s="17" t="s">
        <v>84</v>
      </c>
      <c r="BK3500" s="150">
        <f>ROUND(I3500*H3500,2)</f>
        <v>0</v>
      </c>
      <c r="BL3500" s="17" t="s">
        <v>530</v>
      </c>
      <c r="BM3500" s="149" t="s">
        <v>4903</v>
      </c>
    </row>
    <row r="3501" spans="2:65" s="1" customFormat="1" ht="10.199999999999999">
      <c r="B3501" s="32"/>
      <c r="D3501" s="151" t="s">
        <v>359</v>
      </c>
      <c r="F3501" s="152" t="s">
        <v>4778</v>
      </c>
      <c r="I3501" s="153"/>
      <c r="L3501" s="32"/>
      <c r="M3501" s="154"/>
      <c r="T3501" s="56"/>
      <c r="AT3501" s="17" t="s">
        <v>359</v>
      </c>
      <c r="AU3501" s="17" t="s">
        <v>86</v>
      </c>
    </row>
    <row r="3502" spans="2:65" s="1" customFormat="1" ht="24.15" customHeight="1">
      <c r="B3502" s="32"/>
      <c r="C3502" s="138" t="s">
        <v>4904</v>
      </c>
      <c r="D3502" s="138" t="s">
        <v>352</v>
      </c>
      <c r="E3502" s="139" t="s">
        <v>4905</v>
      </c>
      <c r="F3502" s="140" t="s">
        <v>4906</v>
      </c>
      <c r="G3502" s="141" t="s">
        <v>496</v>
      </c>
      <c r="H3502" s="142">
        <v>1</v>
      </c>
      <c r="I3502" s="143"/>
      <c r="J3502" s="144">
        <f>ROUND(I3502*H3502,2)</f>
        <v>0</v>
      </c>
      <c r="K3502" s="140" t="s">
        <v>1</v>
      </c>
      <c r="L3502" s="32"/>
      <c r="M3502" s="145" t="s">
        <v>1</v>
      </c>
      <c r="N3502" s="146" t="s">
        <v>41</v>
      </c>
      <c r="P3502" s="147">
        <f>O3502*H3502</f>
        <v>0</v>
      </c>
      <c r="Q3502" s="147">
        <v>0</v>
      </c>
      <c r="R3502" s="147">
        <f>Q3502*H3502</f>
        <v>0</v>
      </c>
      <c r="S3502" s="147">
        <v>0</v>
      </c>
      <c r="T3502" s="148">
        <f>S3502*H3502</f>
        <v>0</v>
      </c>
      <c r="AR3502" s="149" t="s">
        <v>530</v>
      </c>
      <c r="AT3502" s="149" t="s">
        <v>352</v>
      </c>
      <c r="AU3502" s="149" t="s">
        <v>86</v>
      </c>
      <c r="AY3502" s="17" t="s">
        <v>350</v>
      </c>
      <c r="BE3502" s="150">
        <f>IF(N3502="základní",J3502,0)</f>
        <v>0</v>
      </c>
      <c r="BF3502" s="150">
        <f>IF(N3502="snížená",J3502,0)</f>
        <v>0</v>
      </c>
      <c r="BG3502" s="150">
        <f>IF(N3502="zákl. přenesená",J3502,0)</f>
        <v>0</v>
      </c>
      <c r="BH3502" s="150">
        <f>IF(N3502="sníž. přenesená",J3502,0)</f>
        <v>0</v>
      </c>
      <c r="BI3502" s="150">
        <f>IF(N3502="nulová",J3502,0)</f>
        <v>0</v>
      </c>
      <c r="BJ3502" s="17" t="s">
        <v>84</v>
      </c>
      <c r="BK3502" s="150">
        <f>ROUND(I3502*H3502,2)</f>
        <v>0</v>
      </c>
      <c r="BL3502" s="17" t="s">
        <v>530</v>
      </c>
      <c r="BM3502" s="149" t="s">
        <v>4907</v>
      </c>
    </row>
    <row r="3503" spans="2:65" s="1" customFormat="1" ht="10.199999999999999">
      <c r="B3503" s="32"/>
      <c r="D3503" s="151" t="s">
        <v>359</v>
      </c>
      <c r="F3503" s="152" t="s">
        <v>4778</v>
      </c>
      <c r="I3503" s="153"/>
      <c r="L3503" s="32"/>
      <c r="M3503" s="154"/>
      <c r="T3503" s="56"/>
      <c r="AT3503" s="17" t="s">
        <v>359</v>
      </c>
      <c r="AU3503" s="17" t="s">
        <v>86</v>
      </c>
    </row>
    <row r="3504" spans="2:65" s="1" customFormat="1" ht="24.15" customHeight="1">
      <c r="B3504" s="32"/>
      <c r="C3504" s="138" t="s">
        <v>4908</v>
      </c>
      <c r="D3504" s="138" t="s">
        <v>352</v>
      </c>
      <c r="E3504" s="139" t="s">
        <v>4909</v>
      </c>
      <c r="F3504" s="140" t="s">
        <v>4910</v>
      </c>
      <c r="G3504" s="141" t="s">
        <v>496</v>
      </c>
      <c r="H3504" s="142">
        <v>1</v>
      </c>
      <c r="I3504" s="143"/>
      <c r="J3504" s="144">
        <f>ROUND(I3504*H3504,2)</f>
        <v>0</v>
      </c>
      <c r="K3504" s="140" t="s">
        <v>1</v>
      </c>
      <c r="L3504" s="32"/>
      <c r="M3504" s="145" t="s">
        <v>1</v>
      </c>
      <c r="N3504" s="146" t="s">
        <v>41</v>
      </c>
      <c r="P3504" s="147">
        <f>O3504*H3504</f>
        <v>0</v>
      </c>
      <c r="Q3504" s="147">
        <v>0</v>
      </c>
      <c r="R3504" s="147">
        <f>Q3504*H3504</f>
        <v>0</v>
      </c>
      <c r="S3504" s="147">
        <v>0</v>
      </c>
      <c r="T3504" s="148">
        <f>S3504*H3504</f>
        <v>0</v>
      </c>
      <c r="AR3504" s="149" t="s">
        <v>530</v>
      </c>
      <c r="AT3504" s="149" t="s">
        <v>352</v>
      </c>
      <c r="AU3504" s="149" t="s">
        <v>86</v>
      </c>
      <c r="AY3504" s="17" t="s">
        <v>350</v>
      </c>
      <c r="BE3504" s="150">
        <f>IF(N3504="základní",J3504,0)</f>
        <v>0</v>
      </c>
      <c r="BF3504" s="150">
        <f>IF(N3504="snížená",J3504,0)</f>
        <v>0</v>
      </c>
      <c r="BG3504" s="150">
        <f>IF(N3504="zákl. přenesená",J3504,0)</f>
        <v>0</v>
      </c>
      <c r="BH3504" s="150">
        <f>IF(N3504="sníž. přenesená",J3504,0)</f>
        <v>0</v>
      </c>
      <c r="BI3504" s="150">
        <f>IF(N3504="nulová",J3504,0)</f>
        <v>0</v>
      </c>
      <c r="BJ3504" s="17" t="s">
        <v>84</v>
      </c>
      <c r="BK3504" s="150">
        <f>ROUND(I3504*H3504,2)</f>
        <v>0</v>
      </c>
      <c r="BL3504" s="17" t="s">
        <v>530</v>
      </c>
      <c r="BM3504" s="149" t="s">
        <v>4911</v>
      </c>
    </row>
    <row r="3505" spans="2:65" s="1" customFormat="1" ht="10.199999999999999">
      <c r="B3505" s="32"/>
      <c r="D3505" s="151" t="s">
        <v>359</v>
      </c>
      <c r="F3505" s="152" t="s">
        <v>4778</v>
      </c>
      <c r="I3505" s="153"/>
      <c r="L3505" s="32"/>
      <c r="M3505" s="154"/>
      <c r="T3505" s="56"/>
      <c r="AT3505" s="17" t="s">
        <v>359</v>
      </c>
      <c r="AU3505" s="17" t="s">
        <v>86</v>
      </c>
    </row>
    <row r="3506" spans="2:65" s="1" customFormat="1" ht="24.15" customHeight="1">
      <c r="B3506" s="32"/>
      <c r="C3506" s="138" t="s">
        <v>4912</v>
      </c>
      <c r="D3506" s="138" t="s">
        <v>352</v>
      </c>
      <c r="E3506" s="139" t="s">
        <v>4913</v>
      </c>
      <c r="F3506" s="140" t="s">
        <v>4914</v>
      </c>
      <c r="G3506" s="141" t="s">
        <v>496</v>
      </c>
      <c r="H3506" s="142">
        <v>1</v>
      </c>
      <c r="I3506" s="143"/>
      <c r="J3506" s="144">
        <f>ROUND(I3506*H3506,2)</f>
        <v>0</v>
      </c>
      <c r="K3506" s="140" t="s">
        <v>1</v>
      </c>
      <c r="L3506" s="32"/>
      <c r="M3506" s="145" t="s">
        <v>1</v>
      </c>
      <c r="N3506" s="146" t="s">
        <v>41</v>
      </c>
      <c r="P3506" s="147">
        <f>O3506*H3506</f>
        <v>0</v>
      </c>
      <c r="Q3506" s="147">
        <v>0</v>
      </c>
      <c r="R3506" s="147">
        <f>Q3506*H3506</f>
        <v>0</v>
      </c>
      <c r="S3506" s="147">
        <v>0</v>
      </c>
      <c r="T3506" s="148">
        <f>S3506*H3506</f>
        <v>0</v>
      </c>
      <c r="AR3506" s="149" t="s">
        <v>530</v>
      </c>
      <c r="AT3506" s="149" t="s">
        <v>352</v>
      </c>
      <c r="AU3506" s="149" t="s">
        <v>86</v>
      </c>
      <c r="AY3506" s="17" t="s">
        <v>350</v>
      </c>
      <c r="BE3506" s="150">
        <f>IF(N3506="základní",J3506,0)</f>
        <v>0</v>
      </c>
      <c r="BF3506" s="150">
        <f>IF(N3506="snížená",J3506,0)</f>
        <v>0</v>
      </c>
      <c r="BG3506" s="150">
        <f>IF(N3506="zákl. přenesená",J3506,0)</f>
        <v>0</v>
      </c>
      <c r="BH3506" s="150">
        <f>IF(N3506="sníž. přenesená",J3506,0)</f>
        <v>0</v>
      </c>
      <c r="BI3506" s="150">
        <f>IF(N3506="nulová",J3506,0)</f>
        <v>0</v>
      </c>
      <c r="BJ3506" s="17" t="s">
        <v>84</v>
      </c>
      <c r="BK3506" s="150">
        <f>ROUND(I3506*H3506,2)</f>
        <v>0</v>
      </c>
      <c r="BL3506" s="17" t="s">
        <v>530</v>
      </c>
      <c r="BM3506" s="149" t="s">
        <v>4915</v>
      </c>
    </row>
    <row r="3507" spans="2:65" s="1" customFormat="1" ht="10.199999999999999">
      <c r="B3507" s="32"/>
      <c r="D3507" s="151" t="s">
        <v>359</v>
      </c>
      <c r="F3507" s="152" t="s">
        <v>4778</v>
      </c>
      <c r="I3507" s="153"/>
      <c r="L3507" s="32"/>
      <c r="M3507" s="154"/>
      <c r="T3507" s="56"/>
      <c r="AT3507" s="17" t="s">
        <v>359</v>
      </c>
      <c r="AU3507" s="17" t="s">
        <v>86</v>
      </c>
    </row>
    <row r="3508" spans="2:65" s="1" customFormat="1" ht="24.15" customHeight="1">
      <c r="B3508" s="32"/>
      <c r="C3508" s="138" t="s">
        <v>4916</v>
      </c>
      <c r="D3508" s="138" t="s">
        <v>352</v>
      </c>
      <c r="E3508" s="139" t="s">
        <v>4917</v>
      </c>
      <c r="F3508" s="140" t="s">
        <v>4918</v>
      </c>
      <c r="G3508" s="141" t="s">
        <v>496</v>
      </c>
      <c r="H3508" s="142">
        <v>1</v>
      </c>
      <c r="I3508" s="143"/>
      <c r="J3508" s="144">
        <f>ROUND(I3508*H3508,2)</f>
        <v>0</v>
      </c>
      <c r="K3508" s="140" t="s">
        <v>1</v>
      </c>
      <c r="L3508" s="32"/>
      <c r="M3508" s="145" t="s">
        <v>1</v>
      </c>
      <c r="N3508" s="146" t="s">
        <v>41</v>
      </c>
      <c r="P3508" s="147">
        <f>O3508*H3508</f>
        <v>0</v>
      </c>
      <c r="Q3508" s="147">
        <v>0</v>
      </c>
      <c r="R3508" s="147">
        <f>Q3508*H3508</f>
        <v>0</v>
      </c>
      <c r="S3508" s="147">
        <v>0</v>
      </c>
      <c r="T3508" s="148">
        <f>S3508*H3508</f>
        <v>0</v>
      </c>
      <c r="AR3508" s="149" t="s">
        <v>530</v>
      </c>
      <c r="AT3508" s="149" t="s">
        <v>352</v>
      </c>
      <c r="AU3508" s="149" t="s">
        <v>86</v>
      </c>
      <c r="AY3508" s="17" t="s">
        <v>350</v>
      </c>
      <c r="BE3508" s="150">
        <f>IF(N3508="základní",J3508,0)</f>
        <v>0</v>
      </c>
      <c r="BF3508" s="150">
        <f>IF(N3508="snížená",J3508,0)</f>
        <v>0</v>
      </c>
      <c r="BG3508" s="150">
        <f>IF(N3508="zákl. přenesená",J3508,0)</f>
        <v>0</v>
      </c>
      <c r="BH3508" s="150">
        <f>IF(N3508="sníž. přenesená",J3508,0)</f>
        <v>0</v>
      </c>
      <c r="BI3508" s="150">
        <f>IF(N3508="nulová",J3508,0)</f>
        <v>0</v>
      </c>
      <c r="BJ3508" s="17" t="s">
        <v>84</v>
      </c>
      <c r="BK3508" s="150">
        <f>ROUND(I3508*H3508,2)</f>
        <v>0</v>
      </c>
      <c r="BL3508" s="17" t="s">
        <v>530</v>
      </c>
      <c r="BM3508" s="149" t="s">
        <v>4919</v>
      </c>
    </row>
    <row r="3509" spans="2:65" s="1" customFormat="1" ht="10.199999999999999">
      <c r="B3509" s="32"/>
      <c r="D3509" s="151" t="s">
        <v>359</v>
      </c>
      <c r="F3509" s="152" t="s">
        <v>4778</v>
      </c>
      <c r="I3509" s="153"/>
      <c r="L3509" s="32"/>
      <c r="M3509" s="154"/>
      <c r="T3509" s="56"/>
      <c r="AT3509" s="17" t="s">
        <v>359</v>
      </c>
      <c r="AU3509" s="17" t="s">
        <v>86</v>
      </c>
    </row>
    <row r="3510" spans="2:65" s="1" customFormat="1" ht="24.15" customHeight="1">
      <c r="B3510" s="32"/>
      <c r="C3510" s="138" t="s">
        <v>4920</v>
      </c>
      <c r="D3510" s="138" t="s">
        <v>352</v>
      </c>
      <c r="E3510" s="139" t="s">
        <v>4921</v>
      </c>
      <c r="F3510" s="140" t="s">
        <v>4922</v>
      </c>
      <c r="G3510" s="141" t="s">
        <v>496</v>
      </c>
      <c r="H3510" s="142">
        <v>1</v>
      </c>
      <c r="I3510" s="143"/>
      <c r="J3510" s="144">
        <f>ROUND(I3510*H3510,2)</f>
        <v>0</v>
      </c>
      <c r="K3510" s="140" t="s">
        <v>1</v>
      </c>
      <c r="L3510" s="32"/>
      <c r="M3510" s="145" t="s">
        <v>1</v>
      </c>
      <c r="N3510" s="146" t="s">
        <v>41</v>
      </c>
      <c r="P3510" s="147">
        <f>O3510*H3510</f>
        <v>0</v>
      </c>
      <c r="Q3510" s="147">
        <v>0</v>
      </c>
      <c r="R3510" s="147">
        <f>Q3510*H3510</f>
        <v>0</v>
      </c>
      <c r="S3510" s="147">
        <v>0</v>
      </c>
      <c r="T3510" s="148">
        <f>S3510*H3510</f>
        <v>0</v>
      </c>
      <c r="AR3510" s="149" t="s">
        <v>530</v>
      </c>
      <c r="AT3510" s="149" t="s">
        <v>352</v>
      </c>
      <c r="AU3510" s="149" t="s">
        <v>86</v>
      </c>
      <c r="AY3510" s="17" t="s">
        <v>350</v>
      </c>
      <c r="BE3510" s="150">
        <f>IF(N3510="základní",J3510,0)</f>
        <v>0</v>
      </c>
      <c r="BF3510" s="150">
        <f>IF(N3510="snížená",J3510,0)</f>
        <v>0</v>
      </c>
      <c r="BG3510" s="150">
        <f>IF(N3510="zákl. přenesená",J3510,0)</f>
        <v>0</v>
      </c>
      <c r="BH3510" s="150">
        <f>IF(N3510="sníž. přenesená",J3510,0)</f>
        <v>0</v>
      </c>
      <c r="BI3510" s="150">
        <f>IF(N3510="nulová",J3510,0)</f>
        <v>0</v>
      </c>
      <c r="BJ3510" s="17" t="s">
        <v>84</v>
      </c>
      <c r="BK3510" s="150">
        <f>ROUND(I3510*H3510,2)</f>
        <v>0</v>
      </c>
      <c r="BL3510" s="17" t="s">
        <v>530</v>
      </c>
      <c r="BM3510" s="149" t="s">
        <v>4923</v>
      </c>
    </row>
    <row r="3511" spans="2:65" s="1" customFormat="1" ht="10.199999999999999">
      <c r="B3511" s="32"/>
      <c r="D3511" s="151" t="s">
        <v>359</v>
      </c>
      <c r="F3511" s="152" t="s">
        <v>4778</v>
      </c>
      <c r="I3511" s="153"/>
      <c r="L3511" s="32"/>
      <c r="M3511" s="154"/>
      <c r="T3511" s="56"/>
      <c r="AT3511" s="17" t="s">
        <v>359</v>
      </c>
      <c r="AU3511" s="17" t="s">
        <v>86</v>
      </c>
    </row>
    <row r="3512" spans="2:65" s="1" customFormat="1" ht="24.15" customHeight="1">
      <c r="B3512" s="32"/>
      <c r="C3512" s="138" t="s">
        <v>4924</v>
      </c>
      <c r="D3512" s="138" t="s">
        <v>352</v>
      </c>
      <c r="E3512" s="139" t="s">
        <v>4925</v>
      </c>
      <c r="F3512" s="140" t="s">
        <v>4926</v>
      </c>
      <c r="G3512" s="141" t="s">
        <v>496</v>
      </c>
      <c r="H3512" s="142">
        <v>1</v>
      </c>
      <c r="I3512" s="143"/>
      <c r="J3512" s="144">
        <f>ROUND(I3512*H3512,2)</f>
        <v>0</v>
      </c>
      <c r="K3512" s="140" t="s">
        <v>1</v>
      </c>
      <c r="L3512" s="32"/>
      <c r="M3512" s="145" t="s">
        <v>1</v>
      </c>
      <c r="N3512" s="146" t="s">
        <v>41</v>
      </c>
      <c r="P3512" s="147">
        <f>O3512*H3512</f>
        <v>0</v>
      </c>
      <c r="Q3512" s="147">
        <v>0</v>
      </c>
      <c r="R3512" s="147">
        <f>Q3512*H3512</f>
        <v>0</v>
      </c>
      <c r="S3512" s="147">
        <v>0</v>
      </c>
      <c r="T3512" s="148">
        <f>S3512*H3512</f>
        <v>0</v>
      </c>
      <c r="AR3512" s="149" t="s">
        <v>530</v>
      </c>
      <c r="AT3512" s="149" t="s">
        <v>352</v>
      </c>
      <c r="AU3512" s="149" t="s">
        <v>86</v>
      </c>
      <c r="AY3512" s="17" t="s">
        <v>350</v>
      </c>
      <c r="BE3512" s="150">
        <f>IF(N3512="základní",J3512,0)</f>
        <v>0</v>
      </c>
      <c r="BF3512" s="150">
        <f>IF(N3512="snížená",J3512,0)</f>
        <v>0</v>
      </c>
      <c r="BG3512" s="150">
        <f>IF(N3512="zákl. přenesená",J3512,0)</f>
        <v>0</v>
      </c>
      <c r="BH3512" s="150">
        <f>IF(N3512="sníž. přenesená",J3512,0)</f>
        <v>0</v>
      </c>
      <c r="BI3512" s="150">
        <f>IF(N3512="nulová",J3512,0)</f>
        <v>0</v>
      </c>
      <c r="BJ3512" s="17" t="s">
        <v>84</v>
      </c>
      <c r="BK3512" s="150">
        <f>ROUND(I3512*H3512,2)</f>
        <v>0</v>
      </c>
      <c r="BL3512" s="17" t="s">
        <v>530</v>
      </c>
      <c r="BM3512" s="149" t="s">
        <v>4927</v>
      </c>
    </row>
    <row r="3513" spans="2:65" s="1" customFormat="1" ht="10.199999999999999">
      <c r="B3513" s="32"/>
      <c r="D3513" s="151" t="s">
        <v>359</v>
      </c>
      <c r="F3513" s="152" t="s">
        <v>4778</v>
      </c>
      <c r="I3513" s="153"/>
      <c r="L3513" s="32"/>
      <c r="M3513" s="154"/>
      <c r="T3513" s="56"/>
      <c r="AT3513" s="17" t="s">
        <v>359</v>
      </c>
      <c r="AU3513" s="17" t="s">
        <v>86</v>
      </c>
    </row>
    <row r="3514" spans="2:65" s="1" customFormat="1" ht="24.15" customHeight="1">
      <c r="B3514" s="32"/>
      <c r="C3514" s="138" t="s">
        <v>4928</v>
      </c>
      <c r="D3514" s="138" t="s">
        <v>352</v>
      </c>
      <c r="E3514" s="139" t="s">
        <v>4929</v>
      </c>
      <c r="F3514" s="140" t="s">
        <v>4930</v>
      </c>
      <c r="G3514" s="141" t="s">
        <v>496</v>
      </c>
      <c r="H3514" s="142">
        <v>1</v>
      </c>
      <c r="I3514" s="143"/>
      <c r="J3514" s="144">
        <f>ROUND(I3514*H3514,2)</f>
        <v>0</v>
      </c>
      <c r="K3514" s="140" t="s">
        <v>1</v>
      </c>
      <c r="L3514" s="32"/>
      <c r="M3514" s="145" t="s">
        <v>1</v>
      </c>
      <c r="N3514" s="146" t="s">
        <v>41</v>
      </c>
      <c r="P3514" s="147">
        <f>O3514*H3514</f>
        <v>0</v>
      </c>
      <c r="Q3514" s="147">
        <v>0</v>
      </c>
      <c r="R3514" s="147">
        <f>Q3514*H3514</f>
        <v>0</v>
      </c>
      <c r="S3514" s="147">
        <v>0</v>
      </c>
      <c r="T3514" s="148">
        <f>S3514*H3514</f>
        <v>0</v>
      </c>
      <c r="AR3514" s="149" t="s">
        <v>530</v>
      </c>
      <c r="AT3514" s="149" t="s">
        <v>352</v>
      </c>
      <c r="AU3514" s="149" t="s">
        <v>86</v>
      </c>
      <c r="AY3514" s="17" t="s">
        <v>350</v>
      </c>
      <c r="BE3514" s="150">
        <f>IF(N3514="základní",J3514,0)</f>
        <v>0</v>
      </c>
      <c r="BF3514" s="150">
        <f>IF(N3514="snížená",J3514,0)</f>
        <v>0</v>
      </c>
      <c r="BG3514" s="150">
        <f>IF(N3514="zákl. přenesená",J3514,0)</f>
        <v>0</v>
      </c>
      <c r="BH3514" s="150">
        <f>IF(N3514="sníž. přenesená",J3514,0)</f>
        <v>0</v>
      </c>
      <c r="BI3514" s="150">
        <f>IF(N3514="nulová",J3514,0)</f>
        <v>0</v>
      </c>
      <c r="BJ3514" s="17" t="s">
        <v>84</v>
      </c>
      <c r="BK3514" s="150">
        <f>ROUND(I3514*H3514,2)</f>
        <v>0</v>
      </c>
      <c r="BL3514" s="17" t="s">
        <v>530</v>
      </c>
      <c r="BM3514" s="149" t="s">
        <v>4931</v>
      </c>
    </row>
    <row r="3515" spans="2:65" s="1" customFormat="1" ht="10.199999999999999">
      <c r="B3515" s="32"/>
      <c r="D3515" s="151" t="s">
        <v>359</v>
      </c>
      <c r="F3515" s="152" t="s">
        <v>4778</v>
      </c>
      <c r="I3515" s="153"/>
      <c r="L3515" s="32"/>
      <c r="M3515" s="198"/>
      <c r="N3515" s="199"/>
      <c r="O3515" s="199"/>
      <c r="P3515" s="199"/>
      <c r="Q3515" s="199"/>
      <c r="R3515" s="199"/>
      <c r="S3515" s="199"/>
      <c r="T3515" s="200"/>
      <c r="AT3515" s="17" t="s">
        <v>359</v>
      </c>
      <c r="AU3515" s="17" t="s">
        <v>86</v>
      </c>
    </row>
    <row r="3516" spans="2:65" s="1" customFormat="1" ht="6.9" customHeight="1">
      <c r="B3516" s="44"/>
      <c r="C3516" s="45"/>
      <c r="D3516" s="45"/>
      <c r="E3516" s="45"/>
      <c r="F3516" s="45"/>
      <c r="G3516" s="45"/>
      <c r="H3516" s="45"/>
      <c r="I3516" s="45"/>
      <c r="J3516" s="45"/>
      <c r="K3516" s="45"/>
      <c r="L3516" s="32"/>
    </row>
  </sheetData>
  <sheetProtection algorithmName="SHA-512" hashValue="Cxn3ceNV+pQhOY/Qz0AnuzrWa6WT1TM/Srnu1ItnVa5uv27avA6OUzZ2/2+/5G81DLREG9ZfgoWZ2wvUSI0JAg==" saltValue="5Q5mAuCWzewLlrQoeOppUA==" spinCount="100000" sheet="1" objects="1" scenarios="1" formatColumns="0" formatRows="0" autoFilter="0"/>
  <autoFilter ref="C143:K3515" xr:uid="{00000000-0009-0000-0000-000002000000}"/>
  <mergeCells count="9">
    <mergeCell ref="E87:H87"/>
    <mergeCell ref="E134:H134"/>
    <mergeCell ref="E136:H13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728"/>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25"/>
      <c r="M2" s="225"/>
      <c r="N2" s="225"/>
      <c r="O2" s="225"/>
      <c r="P2" s="225"/>
      <c r="Q2" s="225"/>
      <c r="R2" s="225"/>
      <c r="S2" s="225"/>
      <c r="T2" s="225"/>
      <c r="U2" s="225"/>
      <c r="V2" s="225"/>
      <c r="AT2" s="17" t="s">
        <v>96</v>
      </c>
    </row>
    <row r="3" spans="2:46" ht="6.9" customHeight="1">
      <c r="B3" s="18"/>
      <c r="C3" s="19"/>
      <c r="D3" s="19"/>
      <c r="E3" s="19"/>
      <c r="F3" s="19"/>
      <c r="G3" s="19"/>
      <c r="H3" s="19"/>
      <c r="I3" s="19"/>
      <c r="J3" s="19"/>
      <c r="K3" s="19"/>
      <c r="L3" s="20"/>
      <c r="AT3" s="17" t="s">
        <v>86</v>
      </c>
    </row>
    <row r="4" spans="2:46" ht="24.9" customHeight="1">
      <c r="B4" s="20"/>
      <c r="D4" s="21" t="s">
        <v>142</v>
      </c>
      <c r="L4" s="20"/>
      <c r="M4" s="94" t="s">
        <v>10</v>
      </c>
      <c r="AT4" s="17" t="s">
        <v>4</v>
      </c>
    </row>
    <row r="5" spans="2:46" ht="6.9"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ht="12" customHeight="1">
      <c r="B8" s="20"/>
      <c r="D8" s="27" t="s">
        <v>151</v>
      </c>
      <c r="L8" s="20"/>
    </row>
    <row r="9" spans="2:46" s="1" customFormat="1" ht="16.5" customHeight="1">
      <c r="B9" s="32"/>
      <c r="E9" s="256" t="s">
        <v>4932</v>
      </c>
      <c r="F9" s="258"/>
      <c r="G9" s="258"/>
      <c r="H9" s="258"/>
      <c r="L9" s="32"/>
    </row>
    <row r="10" spans="2:46" s="1" customFormat="1" ht="12" customHeight="1">
      <c r="B10" s="32"/>
      <c r="D10" s="27" t="s">
        <v>4933</v>
      </c>
      <c r="L10" s="32"/>
    </row>
    <row r="11" spans="2:46" s="1" customFormat="1" ht="16.5" customHeight="1">
      <c r="B11" s="32"/>
      <c r="E11" s="219" t="s">
        <v>4934</v>
      </c>
      <c r="F11" s="258"/>
      <c r="G11" s="258"/>
      <c r="H11" s="258"/>
      <c r="L11" s="32"/>
    </row>
    <row r="12" spans="2:46" s="1" customFormat="1" ht="10.199999999999999">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5. 12. 2022</v>
      </c>
      <c r="L14" s="32"/>
    </row>
    <row r="15" spans="2:46" s="1" customFormat="1" ht="10.8"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24"/>
      <c r="G20" s="224"/>
      <c r="H20" s="224"/>
      <c r="I20" s="27" t="s">
        <v>27</v>
      </c>
      <c r="J20" s="28" t="str">
        <f>'Rekapitulace stavby'!AN14</f>
        <v>Vyplň údaj</v>
      </c>
      <c r="L20" s="32"/>
    </row>
    <row r="21" spans="2:12" s="1" customFormat="1" ht="6.9"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 customHeight="1">
      <c r="B24" s="32"/>
      <c r="L24" s="32"/>
    </row>
    <row r="25" spans="2:12" s="1" customFormat="1" ht="12" customHeight="1">
      <c r="B25" s="32"/>
      <c r="D25" s="27" t="s">
        <v>33</v>
      </c>
      <c r="I25" s="27" t="s">
        <v>25</v>
      </c>
      <c r="J25" s="25" t="s">
        <v>1</v>
      </c>
      <c r="L25" s="32"/>
    </row>
    <row r="26" spans="2:12" s="1" customFormat="1" ht="18" customHeight="1">
      <c r="B26" s="32"/>
      <c r="E26" s="25" t="s">
        <v>31</v>
      </c>
      <c r="I26" s="27" t="s">
        <v>27</v>
      </c>
      <c r="J26" s="25" t="s">
        <v>1</v>
      </c>
      <c r="L26" s="32"/>
    </row>
    <row r="27" spans="2:12" s="1" customFormat="1" ht="6.9" customHeight="1">
      <c r="B27" s="32"/>
      <c r="L27" s="32"/>
    </row>
    <row r="28" spans="2:12" s="1" customFormat="1" ht="12" customHeight="1">
      <c r="B28" s="32"/>
      <c r="D28" s="27" t="s">
        <v>35</v>
      </c>
      <c r="L28" s="32"/>
    </row>
    <row r="29" spans="2:12" s="7" customFormat="1" ht="16.5" customHeight="1">
      <c r="B29" s="95"/>
      <c r="E29" s="229" t="s">
        <v>1</v>
      </c>
      <c r="F29" s="229"/>
      <c r="G29" s="229"/>
      <c r="H29" s="229"/>
      <c r="L29" s="95"/>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7" t="s">
        <v>36</v>
      </c>
      <c r="J32" s="66">
        <f>ROUND(J132, 2)</f>
        <v>0</v>
      </c>
      <c r="L32" s="32"/>
    </row>
    <row r="33" spans="2:12" s="1" customFormat="1" ht="6.9" customHeight="1">
      <c r="B33" s="32"/>
      <c r="D33" s="53"/>
      <c r="E33" s="53"/>
      <c r="F33" s="53"/>
      <c r="G33" s="53"/>
      <c r="H33" s="53"/>
      <c r="I33" s="53"/>
      <c r="J33" s="53"/>
      <c r="K33" s="53"/>
      <c r="L33" s="32"/>
    </row>
    <row r="34" spans="2:12" s="1" customFormat="1" ht="14.4" customHeight="1">
      <c r="B34" s="32"/>
      <c r="F34" s="35" t="s">
        <v>38</v>
      </c>
      <c r="I34" s="35" t="s">
        <v>37</v>
      </c>
      <c r="J34" s="35" t="s">
        <v>39</v>
      </c>
      <c r="L34" s="32"/>
    </row>
    <row r="35" spans="2:12" s="1" customFormat="1" ht="14.4" customHeight="1">
      <c r="B35" s="32"/>
      <c r="D35" s="55" t="s">
        <v>40</v>
      </c>
      <c r="E35" s="27" t="s">
        <v>41</v>
      </c>
      <c r="F35" s="86">
        <f>ROUND((SUM(BE132:BE727)),  2)</f>
        <v>0</v>
      </c>
      <c r="I35" s="98">
        <v>0.21</v>
      </c>
      <c r="J35" s="86">
        <f>ROUND(((SUM(BE132:BE727))*I35),  2)</f>
        <v>0</v>
      </c>
      <c r="L35" s="32"/>
    </row>
    <row r="36" spans="2:12" s="1" customFormat="1" ht="14.4" customHeight="1">
      <c r="B36" s="32"/>
      <c r="E36" s="27" t="s">
        <v>42</v>
      </c>
      <c r="F36" s="86">
        <f>ROUND((SUM(BF132:BF727)),  2)</f>
        <v>0</v>
      </c>
      <c r="I36" s="98">
        <v>0.12</v>
      </c>
      <c r="J36" s="86">
        <f>ROUND(((SUM(BF132:BF727))*I36),  2)</f>
        <v>0</v>
      </c>
      <c r="L36" s="32"/>
    </row>
    <row r="37" spans="2:12" s="1" customFormat="1" ht="14.4" hidden="1" customHeight="1">
      <c r="B37" s="32"/>
      <c r="E37" s="27" t="s">
        <v>43</v>
      </c>
      <c r="F37" s="86">
        <f>ROUND((SUM(BG132:BG727)),  2)</f>
        <v>0</v>
      </c>
      <c r="I37" s="98">
        <v>0.21</v>
      </c>
      <c r="J37" s="86">
        <f>0</f>
        <v>0</v>
      </c>
      <c r="L37" s="32"/>
    </row>
    <row r="38" spans="2:12" s="1" customFormat="1" ht="14.4" hidden="1" customHeight="1">
      <c r="B38" s="32"/>
      <c r="E38" s="27" t="s">
        <v>44</v>
      </c>
      <c r="F38" s="86">
        <f>ROUND((SUM(BH132:BH727)),  2)</f>
        <v>0</v>
      </c>
      <c r="I38" s="98">
        <v>0.12</v>
      </c>
      <c r="J38" s="86">
        <f>0</f>
        <v>0</v>
      </c>
      <c r="L38" s="32"/>
    </row>
    <row r="39" spans="2:12" s="1" customFormat="1" ht="14.4" hidden="1" customHeight="1">
      <c r="B39" s="32"/>
      <c r="E39" s="27" t="s">
        <v>45</v>
      </c>
      <c r="F39" s="86">
        <f>ROUND((SUM(BI132:BI727)),  2)</f>
        <v>0</v>
      </c>
      <c r="I39" s="98">
        <v>0</v>
      </c>
      <c r="J39" s="86">
        <f>0</f>
        <v>0</v>
      </c>
      <c r="L39" s="32"/>
    </row>
    <row r="40" spans="2:12" s="1" customFormat="1" ht="6.9" customHeight="1">
      <c r="B40" s="32"/>
      <c r="L40" s="32"/>
    </row>
    <row r="41" spans="2:12" s="1" customFormat="1" ht="25.35" customHeight="1">
      <c r="B41" s="32"/>
      <c r="C41" s="99"/>
      <c r="D41" s="100" t="s">
        <v>46</v>
      </c>
      <c r="E41" s="57"/>
      <c r="F41" s="57"/>
      <c r="G41" s="101" t="s">
        <v>47</v>
      </c>
      <c r="H41" s="102" t="s">
        <v>48</v>
      </c>
      <c r="I41" s="57"/>
      <c r="J41" s="103">
        <f>SUM(J32:J39)</f>
        <v>0</v>
      </c>
      <c r="K41" s="104"/>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49</v>
      </c>
      <c r="E50" s="42"/>
      <c r="F50" s="42"/>
      <c r="G50" s="41" t="s">
        <v>50</v>
      </c>
      <c r="H50" s="42"/>
      <c r="I50" s="42"/>
      <c r="J50" s="42"/>
      <c r="K50" s="42"/>
      <c r="L50" s="32"/>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3.2">
      <c r="B61" s="32"/>
      <c r="D61" s="43" t="s">
        <v>51</v>
      </c>
      <c r="E61" s="34"/>
      <c r="F61" s="105" t="s">
        <v>52</v>
      </c>
      <c r="G61" s="43" t="s">
        <v>51</v>
      </c>
      <c r="H61" s="34"/>
      <c r="I61" s="34"/>
      <c r="J61" s="106" t="s">
        <v>52</v>
      </c>
      <c r="K61" s="34"/>
      <c r="L61" s="32"/>
    </row>
    <row r="62" spans="2:12" ht="10.199999999999999">
      <c r="B62" s="20"/>
      <c r="L62" s="20"/>
    </row>
    <row r="63" spans="2:12" ht="10.199999999999999">
      <c r="B63" s="20"/>
      <c r="L63" s="20"/>
    </row>
    <row r="64" spans="2:12" ht="10.199999999999999">
      <c r="B64" s="20"/>
      <c r="L64" s="20"/>
    </row>
    <row r="65" spans="2:12" s="1" customFormat="1" ht="13.2">
      <c r="B65" s="32"/>
      <c r="D65" s="41" t="s">
        <v>53</v>
      </c>
      <c r="E65" s="42"/>
      <c r="F65" s="42"/>
      <c r="G65" s="41" t="s">
        <v>54</v>
      </c>
      <c r="H65" s="42"/>
      <c r="I65" s="42"/>
      <c r="J65" s="42"/>
      <c r="K65" s="42"/>
      <c r="L65" s="32"/>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3.2">
      <c r="B76" s="32"/>
      <c r="D76" s="43" t="s">
        <v>51</v>
      </c>
      <c r="E76" s="34"/>
      <c r="F76" s="105" t="s">
        <v>52</v>
      </c>
      <c r="G76" s="43" t="s">
        <v>51</v>
      </c>
      <c r="H76" s="34"/>
      <c r="I76" s="34"/>
      <c r="J76" s="106" t="s">
        <v>52</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299</v>
      </c>
      <c r="L82" s="32"/>
    </row>
    <row r="83" spans="2:12" s="1" customFormat="1" ht="6.9" customHeight="1">
      <c r="B83" s="32"/>
      <c r="L83" s="32"/>
    </row>
    <row r="84" spans="2:12" s="1" customFormat="1" ht="12" customHeight="1">
      <c r="B84" s="32"/>
      <c r="C84" s="27" t="s">
        <v>16</v>
      </c>
      <c r="L84" s="32"/>
    </row>
    <row r="85" spans="2:12" s="1" customFormat="1" ht="16.5" customHeight="1">
      <c r="B85" s="32"/>
      <c r="E85" s="256" t="str">
        <f>E7</f>
        <v>Rekonstrukce Kounicova domu, Berkova ul. č.p. 100, Česká Lípa</v>
      </c>
      <c r="F85" s="257"/>
      <c r="G85" s="257"/>
      <c r="H85" s="257"/>
      <c r="L85" s="32"/>
    </row>
    <row r="86" spans="2:12" ht="12" customHeight="1">
      <c r="B86" s="20"/>
      <c r="C86" s="27" t="s">
        <v>151</v>
      </c>
      <c r="L86" s="20"/>
    </row>
    <row r="87" spans="2:12" s="1" customFormat="1" ht="16.5" customHeight="1">
      <c r="B87" s="32"/>
      <c r="E87" s="256" t="s">
        <v>4932</v>
      </c>
      <c r="F87" s="258"/>
      <c r="G87" s="258"/>
      <c r="H87" s="258"/>
      <c r="L87" s="32"/>
    </row>
    <row r="88" spans="2:12" s="1" customFormat="1" ht="12" customHeight="1">
      <c r="B88" s="32"/>
      <c r="C88" s="27" t="s">
        <v>4933</v>
      </c>
      <c r="L88" s="32"/>
    </row>
    <row r="89" spans="2:12" s="1" customFormat="1" ht="16.5" customHeight="1">
      <c r="B89" s="32"/>
      <c r="E89" s="219" t="str">
        <f>E11</f>
        <v>741 - Silnoproudé rozvody</v>
      </c>
      <c r="F89" s="258"/>
      <c r="G89" s="258"/>
      <c r="H89" s="258"/>
      <c r="L89" s="32"/>
    </row>
    <row r="90" spans="2:12" s="1" customFormat="1" ht="6.9" customHeight="1">
      <c r="B90" s="32"/>
      <c r="L90" s="32"/>
    </row>
    <row r="91" spans="2:12" s="1" customFormat="1" ht="12" customHeight="1">
      <c r="B91" s="32"/>
      <c r="C91" s="27" t="s">
        <v>20</v>
      </c>
      <c r="F91" s="25" t="str">
        <f>F14</f>
        <v>Berkova ul. č.p. 100</v>
      </c>
      <c r="I91" s="27" t="s">
        <v>22</v>
      </c>
      <c r="J91" s="52" t="str">
        <f>IF(J14="","",J14)</f>
        <v>5. 12. 2022</v>
      </c>
      <c r="L91" s="32"/>
    </row>
    <row r="92" spans="2:12" s="1" customFormat="1" ht="6.9" customHeight="1">
      <c r="B92" s="32"/>
      <c r="L92" s="32"/>
    </row>
    <row r="93" spans="2:12" s="1" customFormat="1" ht="25.65" customHeight="1">
      <c r="B93" s="32"/>
      <c r="C93" s="27" t="s">
        <v>24</v>
      </c>
      <c r="F93" s="25" t="str">
        <f>E17</f>
        <v>Město Česká Lípa</v>
      </c>
      <c r="I93" s="27" t="s">
        <v>30</v>
      </c>
      <c r="J93" s="30" t="str">
        <f>E23</f>
        <v>DigiTry Art Technologies s.r.o.</v>
      </c>
      <c r="L93" s="32"/>
    </row>
    <row r="94" spans="2:12" s="1" customFormat="1" ht="25.65" customHeight="1">
      <c r="B94" s="32"/>
      <c r="C94" s="27" t="s">
        <v>28</v>
      </c>
      <c r="F94" s="25" t="str">
        <f>IF(E20="","",E20)</f>
        <v>Vyplň údaj</v>
      </c>
      <c r="I94" s="27" t="s">
        <v>33</v>
      </c>
      <c r="J94" s="30" t="str">
        <f>E26</f>
        <v>DigiTry Art Technologies s.r.o.</v>
      </c>
      <c r="L94" s="32"/>
    </row>
    <row r="95" spans="2:12" s="1" customFormat="1" ht="10.35" customHeight="1">
      <c r="B95" s="32"/>
      <c r="L95" s="32"/>
    </row>
    <row r="96" spans="2:12" s="1" customFormat="1" ht="29.25" customHeight="1">
      <c r="B96" s="32"/>
      <c r="C96" s="107" t="s">
        <v>314</v>
      </c>
      <c r="D96" s="99"/>
      <c r="E96" s="99"/>
      <c r="F96" s="99"/>
      <c r="G96" s="99"/>
      <c r="H96" s="99"/>
      <c r="I96" s="99"/>
      <c r="J96" s="108" t="s">
        <v>315</v>
      </c>
      <c r="K96" s="99"/>
      <c r="L96" s="32"/>
    </row>
    <row r="97" spans="2:47" s="1" customFormat="1" ht="10.35" customHeight="1">
      <c r="B97" s="32"/>
      <c r="L97" s="32"/>
    </row>
    <row r="98" spans="2:47" s="1" customFormat="1" ht="22.8" customHeight="1">
      <c r="B98" s="32"/>
      <c r="C98" s="109" t="s">
        <v>316</v>
      </c>
      <c r="J98" s="66">
        <f>J132</f>
        <v>0</v>
      </c>
      <c r="L98" s="32"/>
      <c r="AU98" s="17" t="s">
        <v>317</v>
      </c>
    </row>
    <row r="99" spans="2:47" s="8" customFormat="1" ht="24.9" customHeight="1">
      <c r="B99" s="110"/>
      <c r="D99" s="111" t="s">
        <v>324</v>
      </c>
      <c r="E99" s="112"/>
      <c r="F99" s="112"/>
      <c r="G99" s="112"/>
      <c r="H99" s="112"/>
      <c r="I99" s="112"/>
      <c r="J99" s="113">
        <f>J133</f>
        <v>0</v>
      </c>
      <c r="L99" s="110"/>
    </row>
    <row r="100" spans="2:47" s="9" customFormat="1" ht="19.95" customHeight="1">
      <c r="B100" s="114"/>
      <c r="D100" s="115" t="s">
        <v>4935</v>
      </c>
      <c r="E100" s="116"/>
      <c r="F100" s="116"/>
      <c r="G100" s="116"/>
      <c r="H100" s="116"/>
      <c r="I100" s="116"/>
      <c r="J100" s="117">
        <f>J134</f>
        <v>0</v>
      </c>
      <c r="L100" s="114"/>
    </row>
    <row r="101" spans="2:47" s="9" customFormat="1" ht="14.85" customHeight="1">
      <c r="B101" s="114"/>
      <c r="D101" s="115" t="s">
        <v>4936</v>
      </c>
      <c r="E101" s="116"/>
      <c r="F101" s="116"/>
      <c r="G101" s="116"/>
      <c r="H101" s="116"/>
      <c r="I101" s="116"/>
      <c r="J101" s="117">
        <f>J135</f>
        <v>0</v>
      </c>
      <c r="L101" s="114"/>
    </row>
    <row r="102" spans="2:47" s="9" customFormat="1" ht="14.85" customHeight="1">
      <c r="B102" s="114"/>
      <c r="D102" s="115" t="s">
        <v>4937</v>
      </c>
      <c r="E102" s="116"/>
      <c r="F102" s="116"/>
      <c r="G102" s="116"/>
      <c r="H102" s="116"/>
      <c r="I102" s="116"/>
      <c r="J102" s="117">
        <f>J188</f>
        <v>0</v>
      </c>
      <c r="L102" s="114"/>
    </row>
    <row r="103" spans="2:47" s="9" customFormat="1" ht="14.85" customHeight="1">
      <c r="B103" s="114"/>
      <c r="D103" s="115" t="s">
        <v>4938</v>
      </c>
      <c r="E103" s="116"/>
      <c r="F103" s="116"/>
      <c r="G103" s="116"/>
      <c r="H103" s="116"/>
      <c r="I103" s="116"/>
      <c r="J103" s="117">
        <f>J276</f>
        <v>0</v>
      </c>
      <c r="L103" s="114"/>
    </row>
    <row r="104" spans="2:47" s="9" customFormat="1" ht="14.85" customHeight="1">
      <c r="B104" s="114"/>
      <c r="D104" s="115" t="s">
        <v>4939</v>
      </c>
      <c r="E104" s="116"/>
      <c r="F104" s="116"/>
      <c r="G104" s="116"/>
      <c r="H104" s="116"/>
      <c r="I104" s="116"/>
      <c r="J104" s="117">
        <f>J305</f>
        <v>0</v>
      </c>
      <c r="L104" s="114"/>
    </row>
    <row r="105" spans="2:47" s="9" customFormat="1" ht="14.85" customHeight="1">
      <c r="B105" s="114"/>
      <c r="D105" s="115" t="s">
        <v>4940</v>
      </c>
      <c r="E105" s="116"/>
      <c r="F105" s="116"/>
      <c r="G105" s="116"/>
      <c r="H105" s="116"/>
      <c r="I105" s="116"/>
      <c r="J105" s="117">
        <f>J378</f>
        <v>0</v>
      </c>
      <c r="L105" s="114"/>
    </row>
    <row r="106" spans="2:47" s="9" customFormat="1" ht="14.85" customHeight="1">
      <c r="B106" s="114"/>
      <c r="D106" s="115" t="s">
        <v>4941</v>
      </c>
      <c r="E106" s="116"/>
      <c r="F106" s="116"/>
      <c r="G106" s="116"/>
      <c r="H106" s="116"/>
      <c r="I106" s="116"/>
      <c r="J106" s="117">
        <f>J447</f>
        <v>0</v>
      </c>
      <c r="L106" s="114"/>
    </row>
    <row r="107" spans="2:47" s="9" customFormat="1" ht="14.85" customHeight="1">
      <c r="B107" s="114"/>
      <c r="D107" s="115" t="s">
        <v>4942</v>
      </c>
      <c r="E107" s="116"/>
      <c r="F107" s="116"/>
      <c r="G107" s="116"/>
      <c r="H107" s="116"/>
      <c r="I107" s="116"/>
      <c r="J107" s="117">
        <f>J500</f>
        <v>0</v>
      </c>
      <c r="L107" s="114"/>
    </row>
    <row r="108" spans="2:47" s="9" customFormat="1" ht="14.85" customHeight="1">
      <c r="B108" s="114"/>
      <c r="D108" s="115" t="s">
        <v>4943</v>
      </c>
      <c r="E108" s="116"/>
      <c r="F108" s="116"/>
      <c r="G108" s="116"/>
      <c r="H108" s="116"/>
      <c r="I108" s="116"/>
      <c r="J108" s="117">
        <f>J527</f>
        <v>0</v>
      </c>
      <c r="L108" s="114"/>
    </row>
    <row r="109" spans="2:47" s="9" customFormat="1" ht="14.85" customHeight="1">
      <c r="B109" s="114"/>
      <c r="D109" s="115" t="s">
        <v>4944</v>
      </c>
      <c r="E109" s="116"/>
      <c r="F109" s="116"/>
      <c r="G109" s="116"/>
      <c r="H109" s="116"/>
      <c r="I109" s="116"/>
      <c r="J109" s="117">
        <f>J544</f>
        <v>0</v>
      </c>
      <c r="L109" s="114"/>
    </row>
    <row r="110" spans="2:47" s="9" customFormat="1" ht="14.85" customHeight="1">
      <c r="B110" s="114"/>
      <c r="D110" s="115" t="s">
        <v>4945</v>
      </c>
      <c r="E110" s="116"/>
      <c r="F110" s="116"/>
      <c r="G110" s="116"/>
      <c r="H110" s="116"/>
      <c r="I110" s="116"/>
      <c r="J110" s="117">
        <f>J593</f>
        <v>0</v>
      </c>
      <c r="L110" s="114"/>
    </row>
    <row r="111" spans="2:47" s="1" customFormat="1" ht="21.75" customHeight="1">
      <c r="B111" s="32"/>
      <c r="L111" s="32"/>
    </row>
    <row r="112" spans="2:47" s="1" customFormat="1" ht="6.9" customHeight="1">
      <c r="B112" s="44"/>
      <c r="C112" s="45"/>
      <c r="D112" s="45"/>
      <c r="E112" s="45"/>
      <c r="F112" s="45"/>
      <c r="G112" s="45"/>
      <c r="H112" s="45"/>
      <c r="I112" s="45"/>
      <c r="J112" s="45"/>
      <c r="K112" s="45"/>
      <c r="L112" s="32"/>
    </row>
    <row r="116" spans="2:12" s="1" customFormat="1" ht="6.9" customHeight="1">
      <c r="B116" s="46"/>
      <c r="C116" s="47"/>
      <c r="D116" s="47"/>
      <c r="E116" s="47"/>
      <c r="F116" s="47"/>
      <c r="G116" s="47"/>
      <c r="H116" s="47"/>
      <c r="I116" s="47"/>
      <c r="J116" s="47"/>
      <c r="K116" s="47"/>
      <c r="L116" s="32"/>
    </row>
    <row r="117" spans="2:12" s="1" customFormat="1" ht="24.9" customHeight="1">
      <c r="B117" s="32"/>
      <c r="C117" s="21" t="s">
        <v>335</v>
      </c>
      <c r="L117" s="32"/>
    </row>
    <row r="118" spans="2:12" s="1" customFormat="1" ht="6.9" customHeight="1">
      <c r="B118" s="32"/>
      <c r="L118" s="32"/>
    </row>
    <row r="119" spans="2:12" s="1" customFormat="1" ht="12" customHeight="1">
      <c r="B119" s="32"/>
      <c r="C119" s="27" t="s">
        <v>16</v>
      </c>
      <c r="L119" s="32"/>
    </row>
    <row r="120" spans="2:12" s="1" customFormat="1" ht="16.5" customHeight="1">
      <c r="B120" s="32"/>
      <c r="E120" s="256" t="str">
        <f>E7</f>
        <v>Rekonstrukce Kounicova domu, Berkova ul. č.p. 100, Česká Lípa</v>
      </c>
      <c r="F120" s="257"/>
      <c r="G120" s="257"/>
      <c r="H120" s="257"/>
      <c r="L120" s="32"/>
    </row>
    <row r="121" spans="2:12" ht="12" customHeight="1">
      <c r="B121" s="20"/>
      <c r="C121" s="27" t="s">
        <v>151</v>
      </c>
      <c r="L121" s="20"/>
    </row>
    <row r="122" spans="2:12" s="1" customFormat="1" ht="16.5" customHeight="1">
      <c r="B122" s="32"/>
      <c r="E122" s="256" t="s">
        <v>4932</v>
      </c>
      <c r="F122" s="258"/>
      <c r="G122" s="258"/>
      <c r="H122" s="258"/>
      <c r="L122" s="32"/>
    </row>
    <row r="123" spans="2:12" s="1" customFormat="1" ht="12" customHeight="1">
      <c r="B123" s="32"/>
      <c r="C123" s="27" t="s">
        <v>4933</v>
      </c>
      <c r="L123" s="32"/>
    </row>
    <row r="124" spans="2:12" s="1" customFormat="1" ht="16.5" customHeight="1">
      <c r="B124" s="32"/>
      <c r="E124" s="219" t="str">
        <f>E11</f>
        <v>741 - Silnoproudé rozvody</v>
      </c>
      <c r="F124" s="258"/>
      <c r="G124" s="258"/>
      <c r="H124" s="258"/>
      <c r="L124" s="32"/>
    </row>
    <row r="125" spans="2:12" s="1" customFormat="1" ht="6.9" customHeight="1">
      <c r="B125" s="32"/>
      <c r="L125" s="32"/>
    </row>
    <row r="126" spans="2:12" s="1" customFormat="1" ht="12" customHeight="1">
      <c r="B126" s="32"/>
      <c r="C126" s="27" t="s">
        <v>20</v>
      </c>
      <c r="F126" s="25" t="str">
        <f>F14</f>
        <v>Berkova ul. č.p. 100</v>
      </c>
      <c r="I126" s="27" t="s">
        <v>22</v>
      </c>
      <c r="J126" s="52" t="str">
        <f>IF(J14="","",J14)</f>
        <v>5. 12. 2022</v>
      </c>
      <c r="L126" s="32"/>
    </row>
    <row r="127" spans="2:12" s="1" customFormat="1" ht="6.9" customHeight="1">
      <c r="B127" s="32"/>
      <c r="L127" s="32"/>
    </row>
    <row r="128" spans="2:12" s="1" customFormat="1" ht="25.65" customHeight="1">
      <c r="B128" s="32"/>
      <c r="C128" s="27" t="s">
        <v>24</v>
      </c>
      <c r="F128" s="25" t="str">
        <f>E17</f>
        <v>Město Česká Lípa</v>
      </c>
      <c r="I128" s="27" t="s">
        <v>30</v>
      </c>
      <c r="J128" s="30" t="str">
        <f>E23</f>
        <v>DigiTry Art Technologies s.r.o.</v>
      </c>
      <c r="L128" s="32"/>
    </row>
    <row r="129" spans="2:65" s="1" customFormat="1" ht="25.65" customHeight="1">
      <c r="B129" s="32"/>
      <c r="C129" s="27" t="s">
        <v>28</v>
      </c>
      <c r="F129" s="25" t="str">
        <f>IF(E20="","",E20)</f>
        <v>Vyplň údaj</v>
      </c>
      <c r="I129" s="27" t="s">
        <v>33</v>
      </c>
      <c r="J129" s="30" t="str">
        <f>E26</f>
        <v>DigiTry Art Technologies s.r.o.</v>
      </c>
      <c r="L129" s="32"/>
    </row>
    <row r="130" spans="2:65" s="1" customFormat="1" ht="10.35" customHeight="1">
      <c r="B130" s="32"/>
      <c r="L130" s="32"/>
    </row>
    <row r="131" spans="2:65" s="10" customFormat="1" ht="29.25" customHeight="1">
      <c r="B131" s="118"/>
      <c r="C131" s="119" t="s">
        <v>336</v>
      </c>
      <c r="D131" s="120" t="s">
        <v>61</v>
      </c>
      <c r="E131" s="120" t="s">
        <v>57</v>
      </c>
      <c r="F131" s="120" t="s">
        <v>58</v>
      </c>
      <c r="G131" s="120" t="s">
        <v>337</v>
      </c>
      <c r="H131" s="120" t="s">
        <v>338</v>
      </c>
      <c r="I131" s="120" t="s">
        <v>339</v>
      </c>
      <c r="J131" s="120" t="s">
        <v>315</v>
      </c>
      <c r="K131" s="121" t="s">
        <v>340</v>
      </c>
      <c r="L131" s="118"/>
      <c r="M131" s="59" t="s">
        <v>1</v>
      </c>
      <c r="N131" s="60" t="s">
        <v>40</v>
      </c>
      <c r="O131" s="60" t="s">
        <v>341</v>
      </c>
      <c r="P131" s="60" t="s">
        <v>342</v>
      </c>
      <c r="Q131" s="60" t="s">
        <v>343</v>
      </c>
      <c r="R131" s="60" t="s">
        <v>344</v>
      </c>
      <c r="S131" s="60" t="s">
        <v>345</v>
      </c>
      <c r="T131" s="61" t="s">
        <v>346</v>
      </c>
    </row>
    <row r="132" spans="2:65" s="1" customFormat="1" ht="22.8" customHeight="1">
      <c r="B132" s="32"/>
      <c r="C132" s="64" t="s">
        <v>347</v>
      </c>
      <c r="J132" s="122">
        <f>BK132</f>
        <v>0</v>
      </c>
      <c r="L132" s="32"/>
      <c r="M132" s="62"/>
      <c r="N132" s="53"/>
      <c r="O132" s="53"/>
      <c r="P132" s="123">
        <f>P133</f>
        <v>0</v>
      </c>
      <c r="Q132" s="53"/>
      <c r="R132" s="123">
        <f>R133</f>
        <v>0.15004000000000001</v>
      </c>
      <c r="S132" s="53"/>
      <c r="T132" s="124">
        <f>T133</f>
        <v>3.0348799999999998</v>
      </c>
      <c r="AT132" s="17" t="s">
        <v>75</v>
      </c>
      <c r="AU132" s="17" t="s">
        <v>317</v>
      </c>
      <c r="BK132" s="125">
        <f>BK133</f>
        <v>0</v>
      </c>
    </row>
    <row r="133" spans="2:65" s="11" customFormat="1" ht="25.95" customHeight="1">
      <c r="B133" s="126"/>
      <c r="D133" s="127" t="s">
        <v>75</v>
      </c>
      <c r="E133" s="128" t="s">
        <v>907</v>
      </c>
      <c r="F133" s="128" t="s">
        <v>908</v>
      </c>
      <c r="I133" s="129"/>
      <c r="J133" s="130">
        <f>BK133</f>
        <v>0</v>
      </c>
      <c r="L133" s="126"/>
      <c r="M133" s="131"/>
      <c r="P133" s="132">
        <f>P134</f>
        <v>0</v>
      </c>
      <c r="R133" s="132">
        <f>R134</f>
        <v>0.15004000000000001</v>
      </c>
      <c r="T133" s="133">
        <f>T134</f>
        <v>3.0348799999999998</v>
      </c>
      <c r="AR133" s="127" t="s">
        <v>86</v>
      </c>
      <c r="AT133" s="134" t="s">
        <v>75</v>
      </c>
      <c r="AU133" s="134" t="s">
        <v>76</v>
      </c>
      <c r="AY133" s="127" t="s">
        <v>350</v>
      </c>
      <c r="BK133" s="135">
        <f>BK134</f>
        <v>0</v>
      </c>
    </row>
    <row r="134" spans="2:65" s="11" customFormat="1" ht="22.8" customHeight="1">
      <c r="B134" s="126"/>
      <c r="D134" s="127" t="s">
        <v>75</v>
      </c>
      <c r="E134" s="136" t="s">
        <v>93</v>
      </c>
      <c r="F134" s="136" t="s">
        <v>4946</v>
      </c>
      <c r="I134" s="129"/>
      <c r="J134" s="137">
        <f>BK134</f>
        <v>0</v>
      </c>
      <c r="L134" s="126"/>
      <c r="M134" s="131"/>
      <c r="P134" s="132">
        <f>P135+P188+P276+P305+P378+P447+P500+P527+P544+P593</f>
        <v>0</v>
      </c>
      <c r="R134" s="132">
        <f>R135+R188+R276+R305+R378+R447+R500+R527+R544+R593</f>
        <v>0.15004000000000001</v>
      </c>
      <c r="T134" s="133">
        <f>T135+T188+T276+T305+T378+T447+T500+T527+T544+T593</f>
        <v>3.0348799999999998</v>
      </c>
      <c r="AR134" s="127" t="s">
        <v>86</v>
      </c>
      <c r="AT134" s="134" t="s">
        <v>75</v>
      </c>
      <c r="AU134" s="134" t="s">
        <v>84</v>
      </c>
      <c r="AY134" s="127" t="s">
        <v>350</v>
      </c>
      <c r="BK134" s="135">
        <f>BK135+BK188+BK276+BK305+BK378+BK447+BK500+BK527+BK544+BK593</f>
        <v>0</v>
      </c>
    </row>
    <row r="135" spans="2:65" s="11" customFormat="1" ht="20.85" customHeight="1">
      <c r="B135" s="126"/>
      <c r="D135" s="127" t="s">
        <v>75</v>
      </c>
      <c r="E135" s="136" t="s">
        <v>4947</v>
      </c>
      <c r="F135" s="136" t="s">
        <v>4948</v>
      </c>
      <c r="I135" s="129"/>
      <c r="J135" s="137">
        <f>BK135</f>
        <v>0</v>
      </c>
      <c r="L135" s="126"/>
      <c r="M135" s="131"/>
      <c r="P135" s="132">
        <f>SUM(P136:P187)</f>
        <v>0</v>
      </c>
      <c r="R135" s="132">
        <f>SUM(R136:R187)</f>
        <v>0</v>
      </c>
      <c r="T135" s="133">
        <f>SUM(T136:T187)</f>
        <v>0</v>
      </c>
      <c r="AR135" s="127" t="s">
        <v>84</v>
      </c>
      <c r="AT135" s="134" t="s">
        <v>75</v>
      </c>
      <c r="AU135" s="134" t="s">
        <v>86</v>
      </c>
      <c r="AY135" s="127" t="s">
        <v>350</v>
      </c>
      <c r="BK135" s="135">
        <f>SUM(BK136:BK187)</f>
        <v>0</v>
      </c>
    </row>
    <row r="136" spans="2:65" s="1" customFormat="1" ht="44.25" customHeight="1">
      <c r="B136" s="32"/>
      <c r="C136" s="187" t="s">
        <v>84</v>
      </c>
      <c r="D136" s="187" t="s">
        <v>1347</v>
      </c>
      <c r="E136" s="188" t="s">
        <v>4949</v>
      </c>
      <c r="F136" s="189" t="s">
        <v>4950</v>
      </c>
      <c r="G136" s="190" t="s">
        <v>4951</v>
      </c>
      <c r="H136" s="191">
        <v>1</v>
      </c>
      <c r="I136" s="192"/>
      <c r="J136" s="193">
        <f>ROUND(I136*H136,2)</f>
        <v>0</v>
      </c>
      <c r="K136" s="189" t="s">
        <v>1</v>
      </c>
      <c r="L136" s="194"/>
      <c r="M136" s="195" t="s">
        <v>1</v>
      </c>
      <c r="N136" s="196" t="s">
        <v>41</v>
      </c>
      <c r="P136" s="147">
        <f>O136*H136</f>
        <v>0</v>
      </c>
      <c r="Q136" s="147">
        <v>0</v>
      </c>
      <c r="R136" s="147">
        <f>Q136*H136</f>
        <v>0</v>
      </c>
      <c r="S136" s="147">
        <v>0</v>
      </c>
      <c r="T136" s="148">
        <f>S136*H136</f>
        <v>0</v>
      </c>
      <c r="AR136" s="149" t="s">
        <v>695</v>
      </c>
      <c r="AT136" s="149" t="s">
        <v>1347</v>
      </c>
      <c r="AU136" s="149" t="s">
        <v>371</v>
      </c>
      <c r="AY136" s="17" t="s">
        <v>350</v>
      </c>
      <c r="BE136" s="150">
        <f>IF(N136="základní",J136,0)</f>
        <v>0</v>
      </c>
      <c r="BF136" s="150">
        <f>IF(N136="snížená",J136,0)</f>
        <v>0</v>
      </c>
      <c r="BG136" s="150">
        <f>IF(N136="zákl. přenesená",J136,0)</f>
        <v>0</v>
      </c>
      <c r="BH136" s="150">
        <f>IF(N136="sníž. přenesená",J136,0)</f>
        <v>0</v>
      </c>
      <c r="BI136" s="150">
        <f>IF(N136="nulová",J136,0)</f>
        <v>0</v>
      </c>
      <c r="BJ136" s="17" t="s">
        <v>84</v>
      </c>
      <c r="BK136" s="150">
        <f>ROUND(I136*H136,2)</f>
        <v>0</v>
      </c>
      <c r="BL136" s="17" t="s">
        <v>530</v>
      </c>
      <c r="BM136" s="149" t="s">
        <v>4952</v>
      </c>
    </row>
    <row r="137" spans="2:65" s="1" customFormat="1" ht="28.8">
      <c r="B137" s="32"/>
      <c r="D137" s="151" t="s">
        <v>359</v>
      </c>
      <c r="F137" s="152" t="s">
        <v>4950</v>
      </c>
      <c r="I137" s="153"/>
      <c r="L137" s="32"/>
      <c r="M137" s="154"/>
      <c r="T137" s="56"/>
      <c r="AT137" s="17" t="s">
        <v>359</v>
      </c>
      <c r="AU137" s="17" t="s">
        <v>371</v>
      </c>
    </row>
    <row r="138" spans="2:65" s="1" customFormat="1" ht="44.25" customHeight="1">
      <c r="B138" s="32"/>
      <c r="C138" s="187" t="s">
        <v>86</v>
      </c>
      <c r="D138" s="187" t="s">
        <v>1347</v>
      </c>
      <c r="E138" s="188" t="s">
        <v>4953</v>
      </c>
      <c r="F138" s="189" t="s">
        <v>4954</v>
      </c>
      <c r="G138" s="190" t="s">
        <v>4951</v>
      </c>
      <c r="H138" s="191">
        <v>1</v>
      </c>
      <c r="I138" s="192"/>
      <c r="J138" s="193">
        <f>ROUND(I138*H138,2)</f>
        <v>0</v>
      </c>
      <c r="K138" s="189" t="s">
        <v>1</v>
      </c>
      <c r="L138" s="194"/>
      <c r="M138" s="195" t="s">
        <v>1</v>
      </c>
      <c r="N138" s="196" t="s">
        <v>41</v>
      </c>
      <c r="P138" s="147">
        <f>O138*H138</f>
        <v>0</v>
      </c>
      <c r="Q138" s="147">
        <v>0</v>
      </c>
      <c r="R138" s="147">
        <f>Q138*H138</f>
        <v>0</v>
      </c>
      <c r="S138" s="147">
        <v>0</v>
      </c>
      <c r="T138" s="148">
        <f>S138*H138</f>
        <v>0</v>
      </c>
      <c r="AR138" s="149" t="s">
        <v>695</v>
      </c>
      <c r="AT138" s="149" t="s">
        <v>1347</v>
      </c>
      <c r="AU138" s="149" t="s">
        <v>371</v>
      </c>
      <c r="AY138" s="17" t="s">
        <v>350</v>
      </c>
      <c r="BE138" s="150">
        <f>IF(N138="základní",J138,0)</f>
        <v>0</v>
      </c>
      <c r="BF138" s="150">
        <f>IF(N138="snížená",J138,0)</f>
        <v>0</v>
      </c>
      <c r="BG138" s="150">
        <f>IF(N138="zákl. přenesená",J138,0)</f>
        <v>0</v>
      </c>
      <c r="BH138" s="150">
        <f>IF(N138="sníž. přenesená",J138,0)</f>
        <v>0</v>
      </c>
      <c r="BI138" s="150">
        <f>IF(N138="nulová",J138,0)</f>
        <v>0</v>
      </c>
      <c r="BJ138" s="17" t="s">
        <v>84</v>
      </c>
      <c r="BK138" s="150">
        <f>ROUND(I138*H138,2)</f>
        <v>0</v>
      </c>
      <c r="BL138" s="17" t="s">
        <v>530</v>
      </c>
      <c r="BM138" s="149" t="s">
        <v>4955</v>
      </c>
    </row>
    <row r="139" spans="2:65" s="1" customFormat="1" ht="28.8">
      <c r="B139" s="32"/>
      <c r="D139" s="151" t="s">
        <v>359</v>
      </c>
      <c r="F139" s="152" t="s">
        <v>4954</v>
      </c>
      <c r="I139" s="153"/>
      <c r="L139" s="32"/>
      <c r="M139" s="154"/>
      <c r="T139" s="56"/>
      <c r="AT139" s="17" t="s">
        <v>359</v>
      </c>
      <c r="AU139" s="17" t="s">
        <v>371</v>
      </c>
    </row>
    <row r="140" spans="2:65" s="1" customFormat="1" ht="37.799999999999997" customHeight="1">
      <c r="B140" s="32"/>
      <c r="C140" s="187" t="s">
        <v>371</v>
      </c>
      <c r="D140" s="187" t="s">
        <v>1347</v>
      </c>
      <c r="E140" s="188" t="s">
        <v>4956</v>
      </c>
      <c r="F140" s="189" t="s">
        <v>4957</v>
      </c>
      <c r="G140" s="190" t="s">
        <v>4951</v>
      </c>
      <c r="H140" s="191">
        <v>1</v>
      </c>
      <c r="I140" s="192"/>
      <c r="J140" s="193">
        <f>ROUND(I140*H140,2)</f>
        <v>0</v>
      </c>
      <c r="K140" s="189" t="s">
        <v>1</v>
      </c>
      <c r="L140" s="194"/>
      <c r="M140" s="195" t="s">
        <v>1</v>
      </c>
      <c r="N140" s="196" t="s">
        <v>41</v>
      </c>
      <c r="P140" s="147">
        <f>O140*H140</f>
        <v>0</v>
      </c>
      <c r="Q140" s="147">
        <v>0</v>
      </c>
      <c r="R140" s="147">
        <f>Q140*H140</f>
        <v>0</v>
      </c>
      <c r="S140" s="147">
        <v>0</v>
      </c>
      <c r="T140" s="148">
        <f>S140*H140</f>
        <v>0</v>
      </c>
      <c r="AR140" s="149" t="s">
        <v>695</v>
      </c>
      <c r="AT140" s="149" t="s">
        <v>1347</v>
      </c>
      <c r="AU140" s="149" t="s">
        <v>371</v>
      </c>
      <c r="AY140" s="17" t="s">
        <v>350</v>
      </c>
      <c r="BE140" s="150">
        <f>IF(N140="základní",J140,0)</f>
        <v>0</v>
      </c>
      <c r="BF140" s="150">
        <f>IF(N140="snížená",J140,0)</f>
        <v>0</v>
      </c>
      <c r="BG140" s="150">
        <f>IF(N140="zákl. přenesená",J140,0)</f>
        <v>0</v>
      </c>
      <c r="BH140" s="150">
        <f>IF(N140="sníž. přenesená",J140,0)</f>
        <v>0</v>
      </c>
      <c r="BI140" s="150">
        <f>IF(N140="nulová",J140,0)</f>
        <v>0</v>
      </c>
      <c r="BJ140" s="17" t="s">
        <v>84</v>
      </c>
      <c r="BK140" s="150">
        <f>ROUND(I140*H140,2)</f>
        <v>0</v>
      </c>
      <c r="BL140" s="17" t="s">
        <v>530</v>
      </c>
      <c r="BM140" s="149" t="s">
        <v>4958</v>
      </c>
    </row>
    <row r="141" spans="2:65" s="1" customFormat="1" ht="19.2">
      <c r="B141" s="32"/>
      <c r="D141" s="151" t="s">
        <v>359</v>
      </c>
      <c r="F141" s="152" t="s">
        <v>4957</v>
      </c>
      <c r="I141" s="153"/>
      <c r="L141" s="32"/>
      <c r="M141" s="154"/>
      <c r="T141" s="56"/>
      <c r="AT141" s="17" t="s">
        <v>359</v>
      </c>
      <c r="AU141" s="17" t="s">
        <v>371</v>
      </c>
    </row>
    <row r="142" spans="2:65" s="1" customFormat="1" ht="33" customHeight="1">
      <c r="B142" s="32"/>
      <c r="C142" s="187" t="s">
        <v>357</v>
      </c>
      <c r="D142" s="187" t="s">
        <v>1347</v>
      </c>
      <c r="E142" s="188" t="s">
        <v>4959</v>
      </c>
      <c r="F142" s="189" t="s">
        <v>4960</v>
      </c>
      <c r="G142" s="190" t="s">
        <v>4951</v>
      </c>
      <c r="H142" s="191">
        <v>1</v>
      </c>
      <c r="I142" s="192"/>
      <c r="J142" s="193">
        <f>ROUND(I142*H142,2)</f>
        <v>0</v>
      </c>
      <c r="K142" s="189" t="s">
        <v>1</v>
      </c>
      <c r="L142" s="194"/>
      <c r="M142" s="195" t="s">
        <v>1</v>
      </c>
      <c r="N142" s="196" t="s">
        <v>41</v>
      </c>
      <c r="P142" s="147">
        <f>O142*H142</f>
        <v>0</v>
      </c>
      <c r="Q142" s="147">
        <v>0</v>
      </c>
      <c r="R142" s="147">
        <f>Q142*H142</f>
        <v>0</v>
      </c>
      <c r="S142" s="147">
        <v>0</v>
      </c>
      <c r="T142" s="148">
        <f>S142*H142</f>
        <v>0</v>
      </c>
      <c r="AR142" s="149" t="s">
        <v>695</v>
      </c>
      <c r="AT142" s="149" t="s">
        <v>1347</v>
      </c>
      <c r="AU142" s="149" t="s">
        <v>371</v>
      </c>
      <c r="AY142" s="17" t="s">
        <v>350</v>
      </c>
      <c r="BE142" s="150">
        <f>IF(N142="základní",J142,0)</f>
        <v>0</v>
      </c>
      <c r="BF142" s="150">
        <f>IF(N142="snížená",J142,0)</f>
        <v>0</v>
      </c>
      <c r="BG142" s="150">
        <f>IF(N142="zákl. přenesená",J142,0)</f>
        <v>0</v>
      </c>
      <c r="BH142" s="150">
        <f>IF(N142="sníž. přenesená",J142,0)</f>
        <v>0</v>
      </c>
      <c r="BI142" s="150">
        <f>IF(N142="nulová",J142,0)</f>
        <v>0</v>
      </c>
      <c r="BJ142" s="17" t="s">
        <v>84</v>
      </c>
      <c r="BK142" s="150">
        <f>ROUND(I142*H142,2)</f>
        <v>0</v>
      </c>
      <c r="BL142" s="17" t="s">
        <v>530</v>
      </c>
      <c r="BM142" s="149" t="s">
        <v>4961</v>
      </c>
    </row>
    <row r="143" spans="2:65" s="1" customFormat="1" ht="19.2">
      <c r="B143" s="32"/>
      <c r="D143" s="151" t="s">
        <v>359</v>
      </c>
      <c r="F143" s="152" t="s">
        <v>4960</v>
      </c>
      <c r="I143" s="153"/>
      <c r="L143" s="32"/>
      <c r="M143" s="154"/>
      <c r="T143" s="56"/>
      <c r="AT143" s="17" t="s">
        <v>359</v>
      </c>
      <c r="AU143" s="17" t="s">
        <v>371</v>
      </c>
    </row>
    <row r="144" spans="2:65" s="1" customFormat="1" ht="33" customHeight="1">
      <c r="B144" s="32"/>
      <c r="C144" s="187" t="s">
        <v>389</v>
      </c>
      <c r="D144" s="187" t="s">
        <v>1347</v>
      </c>
      <c r="E144" s="188" t="s">
        <v>4962</v>
      </c>
      <c r="F144" s="189" t="s">
        <v>4963</v>
      </c>
      <c r="G144" s="190" t="s">
        <v>4951</v>
      </c>
      <c r="H144" s="191">
        <v>1</v>
      </c>
      <c r="I144" s="192"/>
      <c r="J144" s="193">
        <f>ROUND(I144*H144,2)</f>
        <v>0</v>
      </c>
      <c r="K144" s="189" t="s">
        <v>1</v>
      </c>
      <c r="L144" s="194"/>
      <c r="M144" s="195" t="s">
        <v>1</v>
      </c>
      <c r="N144" s="196" t="s">
        <v>41</v>
      </c>
      <c r="P144" s="147">
        <f>O144*H144</f>
        <v>0</v>
      </c>
      <c r="Q144" s="147">
        <v>0</v>
      </c>
      <c r="R144" s="147">
        <f>Q144*H144</f>
        <v>0</v>
      </c>
      <c r="S144" s="147">
        <v>0</v>
      </c>
      <c r="T144" s="148">
        <f>S144*H144</f>
        <v>0</v>
      </c>
      <c r="AR144" s="149" t="s">
        <v>695</v>
      </c>
      <c r="AT144" s="149" t="s">
        <v>1347</v>
      </c>
      <c r="AU144" s="149" t="s">
        <v>371</v>
      </c>
      <c r="AY144" s="17" t="s">
        <v>350</v>
      </c>
      <c r="BE144" s="150">
        <f>IF(N144="základní",J144,0)</f>
        <v>0</v>
      </c>
      <c r="BF144" s="150">
        <f>IF(N144="snížená",J144,0)</f>
        <v>0</v>
      </c>
      <c r="BG144" s="150">
        <f>IF(N144="zákl. přenesená",J144,0)</f>
        <v>0</v>
      </c>
      <c r="BH144" s="150">
        <f>IF(N144="sníž. přenesená",J144,0)</f>
        <v>0</v>
      </c>
      <c r="BI144" s="150">
        <f>IF(N144="nulová",J144,0)</f>
        <v>0</v>
      </c>
      <c r="BJ144" s="17" t="s">
        <v>84</v>
      </c>
      <c r="BK144" s="150">
        <f>ROUND(I144*H144,2)</f>
        <v>0</v>
      </c>
      <c r="BL144" s="17" t="s">
        <v>530</v>
      </c>
      <c r="BM144" s="149" t="s">
        <v>4964</v>
      </c>
    </row>
    <row r="145" spans="2:65" s="1" customFormat="1" ht="19.2">
      <c r="B145" s="32"/>
      <c r="D145" s="151" t="s">
        <v>359</v>
      </c>
      <c r="F145" s="152" t="s">
        <v>4963</v>
      </c>
      <c r="I145" s="153"/>
      <c r="L145" s="32"/>
      <c r="M145" s="154"/>
      <c r="T145" s="56"/>
      <c r="AT145" s="17" t="s">
        <v>359</v>
      </c>
      <c r="AU145" s="17" t="s">
        <v>371</v>
      </c>
    </row>
    <row r="146" spans="2:65" s="1" customFormat="1" ht="33" customHeight="1">
      <c r="B146" s="32"/>
      <c r="C146" s="187" t="s">
        <v>456</v>
      </c>
      <c r="D146" s="187" t="s">
        <v>1347</v>
      </c>
      <c r="E146" s="188" t="s">
        <v>4965</v>
      </c>
      <c r="F146" s="189" t="s">
        <v>4966</v>
      </c>
      <c r="G146" s="190" t="s">
        <v>4951</v>
      </c>
      <c r="H146" s="191">
        <v>1</v>
      </c>
      <c r="I146" s="192"/>
      <c r="J146" s="193">
        <f>ROUND(I146*H146,2)</f>
        <v>0</v>
      </c>
      <c r="K146" s="189" t="s">
        <v>1</v>
      </c>
      <c r="L146" s="194"/>
      <c r="M146" s="195" t="s">
        <v>1</v>
      </c>
      <c r="N146" s="196" t="s">
        <v>41</v>
      </c>
      <c r="P146" s="147">
        <f>O146*H146</f>
        <v>0</v>
      </c>
      <c r="Q146" s="147">
        <v>0</v>
      </c>
      <c r="R146" s="147">
        <f>Q146*H146</f>
        <v>0</v>
      </c>
      <c r="S146" s="147">
        <v>0</v>
      </c>
      <c r="T146" s="148">
        <f>S146*H146</f>
        <v>0</v>
      </c>
      <c r="AR146" s="149" t="s">
        <v>695</v>
      </c>
      <c r="AT146" s="149" t="s">
        <v>1347</v>
      </c>
      <c r="AU146" s="149" t="s">
        <v>371</v>
      </c>
      <c r="AY146" s="17" t="s">
        <v>350</v>
      </c>
      <c r="BE146" s="150">
        <f>IF(N146="základní",J146,0)</f>
        <v>0</v>
      </c>
      <c r="BF146" s="150">
        <f>IF(N146="snížená",J146,0)</f>
        <v>0</v>
      </c>
      <c r="BG146" s="150">
        <f>IF(N146="zákl. přenesená",J146,0)</f>
        <v>0</v>
      </c>
      <c r="BH146" s="150">
        <f>IF(N146="sníž. přenesená",J146,0)</f>
        <v>0</v>
      </c>
      <c r="BI146" s="150">
        <f>IF(N146="nulová",J146,0)</f>
        <v>0</v>
      </c>
      <c r="BJ146" s="17" t="s">
        <v>84</v>
      </c>
      <c r="BK146" s="150">
        <f>ROUND(I146*H146,2)</f>
        <v>0</v>
      </c>
      <c r="BL146" s="17" t="s">
        <v>530</v>
      </c>
      <c r="BM146" s="149" t="s">
        <v>4967</v>
      </c>
    </row>
    <row r="147" spans="2:65" s="1" customFormat="1" ht="19.2">
      <c r="B147" s="32"/>
      <c r="D147" s="151" t="s">
        <v>359</v>
      </c>
      <c r="F147" s="152" t="s">
        <v>4966</v>
      </c>
      <c r="I147" s="153"/>
      <c r="L147" s="32"/>
      <c r="M147" s="154"/>
      <c r="T147" s="56"/>
      <c r="AT147" s="17" t="s">
        <v>359</v>
      </c>
      <c r="AU147" s="17" t="s">
        <v>371</v>
      </c>
    </row>
    <row r="148" spans="2:65" s="1" customFormat="1" ht="33" customHeight="1">
      <c r="B148" s="32"/>
      <c r="C148" s="187" t="s">
        <v>462</v>
      </c>
      <c r="D148" s="187" t="s">
        <v>1347</v>
      </c>
      <c r="E148" s="188" t="s">
        <v>4968</v>
      </c>
      <c r="F148" s="189" t="s">
        <v>4969</v>
      </c>
      <c r="G148" s="190" t="s">
        <v>4951</v>
      </c>
      <c r="H148" s="191">
        <v>1</v>
      </c>
      <c r="I148" s="192"/>
      <c r="J148" s="193">
        <f>ROUND(I148*H148,2)</f>
        <v>0</v>
      </c>
      <c r="K148" s="189" t="s">
        <v>1</v>
      </c>
      <c r="L148" s="194"/>
      <c r="M148" s="195" t="s">
        <v>1</v>
      </c>
      <c r="N148" s="196" t="s">
        <v>41</v>
      </c>
      <c r="P148" s="147">
        <f>O148*H148</f>
        <v>0</v>
      </c>
      <c r="Q148" s="147">
        <v>0</v>
      </c>
      <c r="R148" s="147">
        <f>Q148*H148</f>
        <v>0</v>
      </c>
      <c r="S148" s="147">
        <v>0</v>
      </c>
      <c r="T148" s="148">
        <f>S148*H148</f>
        <v>0</v>
      </c>
      <c r="AR148" s="149" t="s">
        <v>695</v>
      </c>
      <c r="AT148" s="149" t="s">
        <v>1347</v>
      </c>
      <c r="AU148" s="149" t="s">
        <v>371</v>
      </c>
      <c r="AY148" s="17" t="s">
        <v>350</v>
      </c>
      <c r="BE148" s="150">
        <f>IF(N148="základní",J148,0)</f>
        <v>0</v>
      </c>
      <c r="BF148" s="150">
        <f>IF(N148="snížená",J148,0)</f>
        <v>0</v>
      </c>
      <c r="BG148" s="150">
        <f>IF(N148="zákl. přenesená",J148,0)</f>
        <v>0</v>
      </c>
      <c r="BH148" s="150">
        <f>IF(N148="sníž. přenesená",J148,0)</f>
        <v>0</v>
      </c>
      <c r="BI148" s="150">
        <f>IF(N148="nulová",J148,0)</f>
        <v>0</v>
      </c>
      <c r="BJ148" s="17" t="s">
        <v>84</v>
      </c>
      <c r="BK148" s="150">
        <f>ROUND(I148*H148,2)</f>
        <v>0</v>
      </c>
      <c r="BL148" s="17" t="s">
        <v>530</v>
      </c>
      <c r="BM148" s="149" t="s">
        <v>4970</v>
      </c>
    </row>
    <row r="149" spans="2:65" s="1" customFormat="1" ht="19.2">
      <c r="B149" s="32"/>
      <c r="D149" s="151" t="s">
        <v>359</v>
      </c>
      <c r="F149" s="152" t="s">
        <v>4969</v>
      </c>
      <c r="I149" s="153"/>
      <c r="L149" s="32"/>
      <c r="M149" s="154"/>
      <c r="T149" s="56"/>
      <c r="AT149" s="17" t="s">
        <v>359</v>
      </c>
      <c r="AU149" s="17" t="s">
        <v>371</v>
      </c>
    </row>
    <row r="150" spans="2:65" s="1" customFormat="1" ht="33" customHeight="1">
      <c r="B150" s="32"/>
      <c r="C150" s="187" t="s">
        <v>468</v>
      </c>
      <c r="D150" s="187" t="s">
        <v>1347</v>
      </c>
      <c r="E150" s="188" t="s">
        <v>4971</v>
      </c>
      <c r="F150" s="189" t="s">
        <v>4972</v>
      </c>
      <c r="G150" s="190" t="s">
        <v>4951</v>
      </c>
      <c r="H150" s="191">
        <v>1</v>
      </c>
      <c r="I150" s="192"/>
      <c r="J150" s="193">
        <f>ROUND(I150*H150,2)</f>
        <v>0</v>
      </c>
      <c r="K150" s="189" t="s">
        <v>1</v>
      </c>
      <c r="L150" s="194"/>
      <c r="M150" s="195" t="s">
        <v>1</v>
      </c>
      <c r="N150" s="196" t="s">
        <v>41</v>
      </c>
      <c r="P150" s="147">
        <f>O150*H150</f>
        <v>0</v>
      </c>
      <c r="Q150" s="147">
        <v>0</v>
      </c>
      <c r="R150" s="147">
        <f>Q150*H150</f>
        <v>0</v>
      </c>
      <c r="S150" s="147">
        <v>0</v>
      </c>
      <c r="T150" s="148">
        <f>S150*H150</f>
        <v>0</v>
      </c>
      <c r="AR150" s="149" t="s">
        <v>695</v>
      </c>
      <c r="AT150" s="149" t="s">
        <v>1347</v>
      </c>
      <c r="AU150" s="149" t="s">
        <v>371</v>
      </c>
      <c r="AY150" s="17" t="s">
        <v>350</v>
      </c>
      <c r="BE150" s="150">
        <f>IF(N150="základní",J150,0)</f>
        <v>0</v>
      </c>
      <c r="BF150" s="150">
        <f>IF(N150="snížená",J150,0)</f>
        <v>0</v>
      </c>
      <c r="BG150" s="150">
        <f>IF(N150="zákl. přenesená",J150,0)</f>
        <v>0</v>
      </c>
      <c r="BH150" s="150">
        <f>IF(N150="sníž. přenesená",J150,0)</f>
        <v>0</v>
      </c>
      <c r="BI150" s="150">
        <f>IF(N150="nulová",J150,0)</f>
        <v>0</v>
      </c>
      <c r="BJ150" s="17" t="s">
        <v>84</v>
      </c>
      <c r="BK150" s="150">
        <f>ROUND(I150*H150,2)</f>
        <v>0</v>
      </c>
      <c r="BL150" s="17" t="s">
        <v>530</v>
      </c>
      <c r="BM150" s="149" t="s">
        <v>4973</v>
      </c>
    </row>
    <row r="151" spans="2:65" s="1" customFormat="1" ht="19.2">
      <c r="B151" s="32"/>
      <c r="D151" s="151" t="s">
        <v>359</v>
      </c>
      <c r="F151" s="152" t="s">
        <v>4972</v>
      </c>
      <c r="I151" s="153"/>
      <c r="L151" s="32"/>
      <c r="M151" s="154"/>
      <c r="T151" s="56"/>
      <c r="AT151" s="17" t="s">
        <v>359</v>
      </c>
      <c r="AU151" s="17" t="s">
        <v>371</v>
      </c>
    </row>
    <row r="152" spans="2:65" s="1" customFormat="1" ht="33" customHeight="1">
      <c r="B152" s="32"/>
      <c r="C152" s="187" t="s">
        <v>474</v>
      </c>
      <c r="D152" s="187" t="s">
        <v>1347</v>
      </c>
      <c r="E152" s="188" t="s">
        <v>4974</v>
      </c>
      <c r="F152" s="189" t="s">
        <v>4975</v>
      </c>
      <c r="G152" s="190" t="s">
        <v>4951</v>
      </c>
      <c r="H152" s="191">
        <v>1</v>
      </c>
      <c r="I152" s="192"/>
      <c r="J152" s="193">
        <f>ROUND(I152*H152,2)</f>
        <v>0</v>
      </c>
      <c r="K152" s="189" t="s">
        <v>1</v>
      </c>
      <c r="L152" s="194"/>
      <c r="M152" s="195" t="s">
        <v>1</v>
      </c>
      <c r="N152" s="196" t="s">
        <v>41</v>
      </c>
      <c r="P152" s="147">
        <f>O152*H152</f>
        <v>0</v>
      </c>
      <c r="Q152" s="147">
        <v>0</v>
      </c>
      <c r="R152" s="147">
        <f>Q152*H152</f>
        <v>0</v>
      </c>
      <c r="S152" s="147">
        <v>0</v>
      </c>
      <c r="T152" s="148">
        <f>S152*H152</f>
        <v>0</v>
      </c>
      <c r="AR152" s="149" t="s">
        <v>695</v>
      </c>
      <c r="AT152" s="149" t="s">
        <v>1347</v>
      </c>
      <c r="AU152" s="149" t="s">
        <v>371</v>
      </c>
      <c r="AY152" s="17" t="s">
        <v>350</v>
      </c>
      <c r="BE152" s="150">
        <f>IF(N152="základní",J152,0)</f>
        <v>0</v>
      </c>
      <c r="BF152" s="150">
        <f>IF(N152="snížená",J152,0)</f>
        <v>0</v>
      </c>
      <c r="BG152" s="150">
        <f>IF(N152="zákl. přenesená",J152,0)</f>
        <v>0</v>
      </c>
      <c r="BH152" s="150">
        <f>IF(N152="sníž. přenesená",J152,0)</f>
        <v>0</v>
      </c>
      <c r="BI152" s="150">
        <f>IF(N152="nulová",J152,0)</f>
        <v>0</v>
      </c>
      <c r="BJ152" s="17" t="s">
        <v>84</v>
      </c>
      <c r="BK152" s="150">
        <f>ROUND(I152*H152,2)</f>
        <v>0</v>
      </c>
      <c r="BL152" s="17" t="s">
        <v>530</v>
      </c>
      <c r="BM152" s="149" t="s">
        <v>4976</v>
      </c>
    </row>
    <row r="153" spans="2:65" s="1" customFormat="1" ht="19.2">
      <c r="B153" s="32"/>
      <c r="D153" s="151" t="s">
        <v>359</v>
      </c>
      <c r="F153" s="152" t="s">
        <v>4975</v>
      </c>
      <c r="I153" s="153"/>
      <c r="L153" s="32"/>
      <c r="M153" s="154"/>
      <c r="T153" s="56"/>
      <c r="AT153" s="17" t="s">
        <v>359</v>
      </c>
      <c r="AU153" s="17" t="s">
        <v>371</v>
      </c>
    </row>
    <row r="154" spans="2:65" s="1" customFormat="1" ht="33" customHeight="1">
      <c r="B154" s="32"/>
      <c r="C154" s="187" t="s">
        <v>480</v>
      </c>
      <c r="D154" s="187" t="s">
        <v>1347</v>
      </c>
      <c r="E154" s="188" t="s">
        <v>4977</v>
      </c>
      <c r="F154" s="189" t="s">
        <v>4978</v>
      </c>
      <c r="G154" s="190" t="s">
        <v>4951</v>
      </c>
      <c r="H154" s="191">
        <v>1</v>
      </c>
      <c r="I154" s="192"/>
      <c r="J154" s="193">
        <f>ROUND(I154*H154,2)</f>
        <v>0</v>
      </c>
      <c r="K154" s="189" t="s">
        <v>1</v>
      </c>
      <c r="L154" s="194"/>
      <c r="M154" s="195" t="s">
        <v>1</v>
      </c>
      <c r="N154" s="196" t="s">
        <v>41</v>
      </c>
      <c r="P154" s="147">
        <f>O154*H154</f>
        <v>0</v>
      </c>
      <c r="Q154" s="147">
        <v>0</v>
      </c>
      <c r="R154" s="147">
        <f>Q154*H154</f>
        <v>0</v>
      </c>
      <c r="S154" s="147">
        <v>0</v>
      </c>
      <c r="T154" s="148">
        <f>S154*H154</f>
        <v>0</v>
      </c>
      <c r="AR154" s="149" t="s">
        <v>695</v>
      </c>
      <c r="AT154" s="149" t="s">
        <v>1347</v>
      </c>
      <c r="AU154" s="149" t="s">
        <v>371</v>
      </c>
      <c r="AY154" s="17" t="s">
        <v>350</v>
      </c>
      <c r="BE154" s="150">
        <f>IF(N154="základní",J154,0)</f>
        <v>0</v>
      </c>
      <c r="BF154" s="150">
        <f>IF(N154="snížená",J154,0)</f>
        <v>0</v>
      </c>
      <c r="BG154" s="150">
        <f>IF(N154="zákl. přenesená",J154,0)</f>
        <v>0</v>
      </c>
      <c r="BH154" s="150">
        <f>IF(N154="sníž. přenesená",J154,0)</f>
        <v>0</v>
      </c>
      <c r="BI154" s="150">
        <f>IF(N154="nulová",J154,0)</f>
        <v>0</v>
      </c>
      <c r="BJ154" s="17" t="s">
        <v>84</v>
      </c>
      <c r="BK154" s="150">
        <f>ROUND(I154*H154,2)</f>
        <v>0</v>
      </c>
      <c r="BL154" s="17" t="s">
        <v>530</v>
      </c>
      <c r="BM154" s="149" t="s">
        <v>4979</v>
      </c>
    </row>
    <row r="155" spans="2:65" s="1" customFormat="1" ht="19.2">
      <c r="B155" s="32"/>
      <c r="D155" s="151" t="s">
        <v>359</v>
      </c>
      <c r="F155" s="152" t="s">
        <v>4978</v>
      </c>
      <c r="I155" s="153"/>
      <c r="L155" s="32"/>
      <c r="M155" s="154"/>
      <c r="T155" s="56"/>
      <c r="AT155" s="17" t="s">
        <v>359</v>
      </c>
      <c r="AU155" s="17" t="s">
        <v>371</v>
      </c>
    </row>
    <row r="156" spans="2:65" s="1" customFormat="1" ht="33" customHeight="1">
      <c r="B156" s="32"/>
      <c r="C156" s="187" t="s">
        <v>487</v>
      </c>
      <c r="D156" s="187" t="s">
        <v>1347</v>
      </c>
      <c r="E156" s="188" t="s">
        <v>4980</v>
      </c>
      <c r="F156" s="189" t="s">
        <v>4981</v>
      </c>
      <c r="G156" s="190" t="s">
        <v>4951</v>
      </c>
      <c r="H156" s="191">
        <v>1</v>
      </c>
      <c r="I156" s="192"/>
      <c r="J156" s="193">
        <f>ROUND(I156*H156,2)</f>
        <v>0</v>
      </c>
      <c r="K156" s="189" t="s">
        <v>1</v>
      </c>
      <c r="L156" s="194"/>
      <c r="M156" s="195" t="s">
        <v>1</v>
      </c>
      <c r="N156" s="196" t="s">
        <v>41</v>
      </c>
      <c r="P156" s="147">
        <f>O156*H156</f>
        <v>0</v>
      </c>
      <c r="Q156" s="147">
        <v>0</v>
      </c>
      <c r="R156" s="147">
        <f>Q156*H156</f>
        <v>0</v>
      </c>
      <c r="S156" s="147">
        <v>0</v>
      </c>
      <c r="T156" s="148">
        <f>S156*H156</f>
        <v>0</v>
      </c>
      <c r="AR156" s="149" t="s">
        <v>695</v>
      </c>
      <c r="AT156" s="149" t="s">
        <v>1347</v>
      </c>
      <c r="AU156" s="149" t="s">
        <v>371</v>
      </c>
      <c r="AY156" s="17" t="s">
        <v>350</v>
      </c>
      <c r="BE156" s="150">
        <f>IF(N156="základní",J156,0)</f>
        <v>0</v>
      </c>
      <c r="BF156" s="150">
        <f>IF(N156="snížená",J156,0)</f>
        <v>0</v>
      </c>
      <c r="BG156" s="150">
        <f>IF(N156="zákl. přenesená",J156,0)</f>
        <v>0</v>
      </c>
      <c r="BH156" s="150">
        <f>IF(N156="sníž. přenesená",J156,0)</f>
        <v>0</v>
      </c>
      <c r="BI156" s="150">
        <f>IF(N156="nulová",J156,0)</f>
        <v>0</v>
      </c>
      <c r="BJ156" s="17" t="s">
        <v>84</v>
      </c>
      <c r="BK156" s="150">
        <f>ROUND(I156*H156,2)</f>
        <v>0</v>
      </c>
      <c r="BL156" s="17" t="s">
        <v>530</v>
      </c>
      <c r="BM156" s="149" t="s">
        <v>4982</v>
      </c>
    </row>
    <row r="157" spans="2:65" s="1" customFormat="1" ht="19.2">
      <c r="B157" s="32"/>
      <c r="D157" s="151" t="s">
        <v>359</v>
      </c>
      <c r="F157" s="152" t="s">
        <v>4981</v>
      </c>
      <c r="I157" s="153"/>
      <c r="L157" s="32"/>
      <c r="M157" s="154"/>
      <c r="T157" s="56"/>
      <c r="AT157" s="17" t="s">
        <v>359</v>
      </c>
      <c r="AU157" s="17" t="s">
        <v>371</v>
      </c>
    </row>
    <row r="158" spans="2:65" s="1" customFormat="1" ht="33" customHeight="1">
      <c r="B158" s="32"/>
      <c r="C158" s="187" t="s">
        <v>8</v>
      </c>
      <c r="D158" s="187" t="s">
        <v>1347</v>
      </c>
      <c r="E158" s="188" t="s">
        <v>4983</v>
      </c>
      <c r="F158" s="189" t="s">
        <v>4984</v>
      </c>
      <c r="G158" s="190" t="s">
        <v>4951</v>
      </c>
      <c r="H158" s="191">
        <v>1</v>
      </c>
      <c r="I158" s="192"/>
      <c r="J158" s="193">
        <f>ROUND(I158*H158,2)</f>
        <v>0</v>
      </c>
      <c r="K158" s="189" t="s">
        <v>1</v>
      </c>
      <c r="L158" s="194"/>
      <c r="M158" s="195" t="s">
        <v>1</v>
      </c>
      <c r="N158" s="196" t="s">
        <v>41</v>
      </c>
      <c r="P158" s="147">
        <f>O158*H158</f>
        <v>0</v>
      </c>
      <c r="Q158" s="147">
        <v>0</v>
      </c>
      <c r="R158" s="147">
        <f>Q158*H158</f>
        <v>0</v>
      </c>
      <c r="S158" s="147">
        <v>0</v>
      </c>
      <c r="T158" s="148">
        <f>S158*H158</f>
        <v>0</v>
      </c>
      <c r="AR158" s="149" t="s">
        <v>695</v>
      </c>
      <c r="AT158" s="149" t="s">
        <v>1347</v>
      </c>
      <c r="AU158" s="149" t="s">
        <v>371</v>
      </c>
      <c r="AY158" s="17" t="s">
        <v>350</v>
      </c>
      <c r="BE158" s="150">
        <f>IF(N158="základní",J158,0)</f>
        <v>0</v>
      </c>
      <c r="BF158" s="150">
        <f>IF(N158="snížená",J158,0)</f>
        <v>0</v>
      </c>
      <c r="BG158" s="150">
        <f>IF(N158="zákl. přenesená",J158,0)</f>
        <v>0</v>
      </c>
      <c r="BH158" s="150">
        <f>IF(N158="sníž. přenesená",J158,0)</f>
        <v>0</v>
      </c>
      <c r="BI158" s="150">
        <f>IF(N158="nulová",J158,0)</f>
        <v>0</v>
      </c>
      <c r="BJ158" s="17" t="s">
        <v>84</v>
      </c>
      <c r="BK158" s="150">
        <f>ROUND(I158*H158,2)</f>
        <v>0</v>
      </c>
      <c r="BL158" s="17" t="s">
        <v>530</v>
      </c>
      <c r="BM158" s="149" t="s">
        <v>4985</v>
      </c>
    </row>
    <row r="159" spans="2:65" s="1" customFormat="1" ht="19.2">
      <c r="B159" s="32"/>
      <c r="D159" s="151" t="s">
        <v>359</v>
      </c>
      <c r="F159" s="152" t="s">
        <v>4984</v>
      </c>
      <c r="I159" s="153"/>
      <c r="L159" s="32"/>
      <c r="M159" s="154"/>
      <c r="T159" s="56"/>
      <c r="AT159" s="17" t="s">
        <v>359</v>
      </c>
      <c r="AU159" s="17" t="s">
        <v>371</v>
      </c>
    </row>
    <row r="160" spans="2:65" s="1" customFormat="1" ht="24.15" customHeight="1">
      <c r="B160" s="32"/>
      <c r="C160" s="138" t="s">
        <v>501</v>
      </c>
      <c r="D160" s="138" t="s">
        <v>352</v>
      </c>
      <c r="E160" s="139" t="s">
        <v>4986</v>
      </c>
      <c r="F160" s="140" t="s">
        <v>4987</v>
      </c>
      <c r="G160" s="141" t="s">
        <v>496</v>
      </c>
      <c r="H160" s="142">
        <v>12</v>
      </c>
      <c r="I160" s="143"/>
      <c r="J160" s="144">
        <f>ROUND(I160*H160,2)</f>
        <v>0</v>
      </c>
      <c r="K160" s="140" t="s">
        <v>385</v>
      </c>
      <c r="L160" s="32"/>
      <c r="M160" s="145" t="s">
        <v>1</v>
      </c>
      <c r="N160" s="146" t="s">
        <v>41</v>
      </c>
      <c r="P160" s="147">
        <f>O160*H160</f>
        <v>0</v>
      </c>
      <c r="Q160" s="147">
        <v>0</v>
      </c>
      <c r="R160" s="147">
        <f>Q160*H160</f>
        <v>0</v>
      </c>
      <c r="S160" s="147">
        <v>0</v>
      </c>
      <c r="T160" s="148">
        <f>S160*H160</f>
        <v>0</v>
      </c>
      <c r="AR160" s="149" t="s">
        <v>530</v>
      </c>
      <c r="AT160" s="149" t="s">
        <v>352</v>
      </c>
      <c r="AU160" s="149" t="s">
        <v>371</v>
      </c>
      <c r="AY160" s="17" t="s">
        <v>350</v>
      </c>
      <c r="BE160" s="150">
        <f>IF(N160="základní",J160,0)</f>
        <v>0</v>
      </c>
      <c r="BF160" s="150">
        <f>IF(N160="snížená",J160,0)</f>
        <v>0</v>
      </c>
      <c r="BG160" s="150">
        <f>IF(N160="zákl. přenesená",J160,0)</f>
        <v>0</v>
      </c>
      <c r="BH160" s="150">
        <f>IF(N160="sníž. přenesená",J160,0)</f>
        <v>0</v>
      </c>
      <c r="BI160" s="150">
        <f>IF(N160="nulová",J160,0)</f>
        <v>0</v>
      </c>
      <c r="BJ160" s="17" t="s">
        <v>84</v>
      </c>
      <c r="BK160" s="150">
        <f>ROUND(I160*H160,2)</f>
        <v>0</v>
      </c>
      <c r="BL160" s="17" t="s">
        <v>530</v>
      </c>
      <c r="BM160" s="149" t="s">
        <v>4988</v>
      </c>
    </row>
    <row r="161" spans="2:65" s="1" customFormat="1" ht="19.2">
      <c r="B161" s="32"/>
      <c r="D161" s="151" t="s">
        <v>359</v>
      </c>
      <c r="F161" s="152" t="s">
        <v>4989</v>
      </c>
      <c r="I161" s="153"/>
      <c r="L161" s="32"/>
      <c r="M161" s="154"/>
      <c r="T161" s="56"/>
      <c r="AT161" s="17" t="s">
        <v>359</v>
      </c>
      <c r="AU161" s="17" t="s">
        <v>371</v>
      </c>
    </row>
    <row r="162" spans="2:65" s="1" customFormat="1" ht="24.15" customHeight="1">
      <c r="B162" s="32"/>
      <c r="C162" s="138" t="s">
        <v>511</v>
      </c>
      <c r="D162" s="138" t="s">
        <v>352</v>
      </c>
      <c r="E162" s="139" t="s">
        <v>4990</v>
      </c>
      <c r="F162" s="140" t="s">
        <v>4991</v>
      </c>
      <c r="G162" s="141" t="s">
        <v>496</v>
      </c>
      <c r="H162" s="142">
        <v>120</v>
      </c>
      <c r="I162" s="143"/>
      <c r="J162" s="144">
        <f>ROUND(I162*H162,2)</f>
        <v>0</v>
      </c>
      <c r="K162" s="140" t="s">
        <v>385</v>
      </c>
      <c r="L162" s="32"/>
      <c r="M162" s="145" t="s">
        <v>1</v>
      </c>
      <c r="N162" s="146" t="s">
        <v>41</v>
      </c>
      <c r="P162" s="147">
        <f>O162*H162</f>
        <v>0</v>
      </c>
      <c r="Q162" s="147">
        <v>0</v>
      </c>
      <c r="R162" s="147">
        <f>Q162*H162</f>
        <v>0</v>
      </c>
      <c r="S162" s="147">
        <v>0</v>
      </c>
      <c r="T162" s="148">
        <f>S162*H162</f>
        <v>0</v>
      </c>
      <c r="AR162" s="149" t="s">
        <v>530</v>
      </c>
      <c r="AT162" s="149" t="s">
        <v>352</v>
      </c>
      <c r="AU162" s="149" t="s">
        <v>371</v>
      </c>
      <c r="AY162" s="17" t="s">
        <v>350</v>
      </c>
      <c r="BE162" s="150">
        <f>IF(N162="základní",J162,0)</f>
        <v>0</v>
      </c>
      <c r="BF162" s="150">
        <f>IF(N162="snížená",J162,0)</f>
        <v>0</v>
      </c>
      <c r="BG162" s="150">
        <f>IF(N162="zákl. přenesená",J162,0)</f>
        <v>0</v>
      </c>
      <c r="BH162" s="150">
        <f>IF(N162="sníž. přenesená",J162,0)</f>
        <v>0</v>
      </c>
      <c r="BI162" s="150">
        <f>IF(N162="nulová",J162,0)</f>
        <v>0</v>
      </c>
      <c r="BJ162" s="17" t="s">
        <v>84</v>
      </c>
      <c r="BK162" s="150">
        <f>ROUND(I162*H162,2)</f>
        <v>0</v>
      </c>
      <c r="BL162" s="17" t="s">
        <v>530</v>
      </c>
      <c r="BM162" s="149" t="s">
        <v>4992</v>
      </c>
    </row>
    <row r="163" spans="2:65" s="1" customFormat="1" ht="19.2">
      <c r="B163" s="32"/>
      <c r="D163" s="151" t="s">
        <v>359</v>
      </c>
      <c r="F163" s="152" t="s">
        <v>4993</v>
      </c>
      <c r="I163" s="153"/>
      <c r="L163" s="32"/>
      <c r="M163" s="154"/>
      <c r="T163" s="56"/>
      <c r="AT163" s="17" t="s">
        <v>359</v>
      </c>
      <c r="AU163" s="17" t="s">
        <v>371</v>
      </c>
    </row>
    <row r="164" spans="2:65" s="1" customFormat="1" ht="24.15" customHeight="1">
      <c r="B164" s="32"/>
      <c r="C164" s="138" t="s">
        <v>522</v>
      </c>
      <c r="D164" s="138" t="s">
        <v>352</v>
      </c>
      <c r="E164" s="139" t="s">
        <v>4994</v>
      </c>
      <c r="F164" s="140" t="s">
        <v>4995</v>
      </c>
      <c r="G164" s="141" t="s">
        <v>496</v>
      </c>
      <c r="H164" s="142">
        <v>24</v>
      </c>
      <c r="I164" s="143"/>
      <c r="J164" s="144">
        <f>ROUND(I164*H164,2)</f>
        <v>0</v>
      </c>
      <c r="K164" s="140" t="s">
        <v>385</v>
      </c>
      <c r="L164" s="32"/>
      <c r="M164" s="145" t="s">
        <v>1</v>
      </c>
      <c r="N164" s="146" t="s">
        <v>41</v>
      </c>
      <c r="P164" s="147">
        <f>O164*H164</f>
        <v>0</v>
      </c>
      <c r="Q164" s="147">
        <v>0</v>
      </c>
      <c r="R164" s="147">
        <f>Q164*H164</f>
        <v>0</v>
      </c>
      <c r="S164" s="147">
        <v>0</v>
      </c>
      <c r="T164" s="148">
        <f>S164*H164</f>
        <v>0</v>
      </c>
      <c r="AR164" s="149" t="s">
        <v>530</v>
      </c>
      <c r="AT164" s="149" t="s">
        <v>352</v>
      </c>
      <c r="AU164" s="149" t="s">
        <v>371</v>
      </c>
      <c r="AY164" s="17" t="s">
        <v>350</v>
      </c>
      <c r="BE164" s="150">
        <f>IF(N164="základní",J164,0)</f>
        <v>0</v>
      </c>
      <c r="BF164" s="150">
        <f>IF(N164="snížená",J164,0)</f>
        <v>0</v>
      </c>
      <c r="BG164" s="150">
        <f>IF(N164="zákl. přenesená",J164,0)</f>
        <v>0</v>
      </c>
      <c r="BH164" s="150">
        <f>IF(N164="sníž. přenesená",J164,0)</f>
        <v>0</v>
      </c>
      <c r="BI164" s="150">
        <f>IF(N164="nulová",J164,0)</f>
        <v>0</v>
      </c>
      <c r="BJ164" s="17" t="s">
        <v>84</v>
      </c>
      <c r="BK164" s="150">
        <f>ROUND(I164*H164,2)</f>
        <v>0</v>
      </c>
      <c r="BL164" s="17" t="s">
        <v>530</v>
      </c>
      <c r="BM164" s="149" t="s">
        <v>4996</v>
      </c>
    </row>
    <row r="165" spans="2:65" s="1" customFormat="1" ht="19.2">
      <c r="B165" s="32"/>
      <c r="D165" s="151" t="s">
        <v>359</v>
      </c>
      <c r="F165" s="152" t="s">
        <v>4997</v>
      </c>
      <c r="I165" s="153"/>
      <c r="L165" s="32"/>
      <c r="M165" s="154"/>
      <c r="T165" s="56"/>
      <c r="AT165" s="17" t="s">
        <v>359</v>
      </c>
      <c r="AU165" s="17" t="s">
        <v>371</v>
      </c>
    </row>
    <row r="166" spans="2:65" s="1" customFormat="1" ht="24.15" customHeight="1">
      <c r="B166" s="32"/>
      <c r="C166" s="138" t="s">
        <v>530</v>
      </c>
      <c r="D166" s="138" t="s">
        <v>352</v>
      </c>
      <c r="E166" s="139" t="s">
        <v>4998</v>
      </c>
      <c r="F166" s="140" t="s">
        <v>4999</v>
      </c>
      <c r="G166" s="141" t="s">
        <v>496</v>
      </c>
      <c r="H166" s="142">
        <v>10</v>
      </c>
      <c r="I166" s="143"/>
      <c r="J166" s="144">
        <f>ROUND(I166*H166,2)</f>
        <v>0</v>
      </c>
      <c r="K166" s="140" t="s">
        <v>385</v>
      </c>
      <c r="L166" s="32"/>
      <c r="M166" s="145" t="s">
        <v>1</v>
      </c>
      <c r="N166" s="146" t="s">
        <v>41</v>
      </c>
      <c r="P166" s="147">
        <f>O166*H166</f>
        <v>0</v>
      </c>
      <c r="Q166" s="147">
        <v>0</v>
      </c>
      <c r="R166" s="147">
        <f>Q166*H166</f>
        <v>0</v>
      </c>
      <c r="S166" s="147">
        <v>0</v>
      </c>
      <c r="T166" s="148">
        <f>S166*H166</f>
        <v>0</v>
      </c>
      <c r="AR166" s="149" t="s">
        <v>530</v>
      </c>
      <c r="AT166" s="149" t="s">
        <v>352</v>
      </c>
      <c r="AU166" s="149" t="s">
        <v>371</v>
      </c>
      <c r="AY166" s="17" t="s">
        <v>350</v>
      </c>
      <c r="BE166" s="150">
        <f>IF(N166="základní",J166,0)</f>
        <v>0</v>
      </c>
      <c r="BF166" s="150">
        <f>IF(N166="snížená",J166,0)</f>
        <v>0</v>
      </c>
      <c r="BG166" s="150">
        <f>IF(N166="zákl. přenesená",J166,0)</f>
        <v>0</v>
      </c>
      <c r="BH166" s="150">
        <f>IF(N166="sníž. přenesená",J166,0)</f>
        <v>0</v>
      </c>
      <c r="BI166" s="150">
        <f>IF(N166="nulová",J166,0)</f>
        <v>0</v>
      </c>
      <c r="BJ166" s="17" t="s">
        <v>84</v>
      </c>
      <c r="BK166" s="150">
        <f>ROUND(I166*H166,2)</f>
        <v>0</v>
      </c>
      <c r="BL166" s="17" t="s">
        <v>530</v>
      </c>
      <c r="BM166" s="149" t="s">
        <v>5000</v>
      </c>
    </row>
    <row r="167" spans="2:65" s="1" customFormat="1" ht="19.2">
      <c r="B167" s="32"/>
      <c r="D167" s="151" t="s">
        <v>359</v>
      </c>
      <c r="F167" s="152" t="s">
        <v>5001</v>
      </c>
      <c r="I167" s="153"/>
      <c r="L167" s="32"/>
      <c r="M167" s="154"/>
      <c r="T167" s="56"/>
      <c r="AT167" s="17" t="s">
        <v>359</v>
      </c>
      <c r="AU167" s="17" t="s">
        <v>371</v>
      </c>
    </row>
    <row r="168" spans="2:65" s="1" customFormat="1" ht="24.15" customHeight="1">
      <c r="B168" s="32"/>
      <c r="C168" s="138" t="s">
        <v>541</v>
      </c>
      <c r="D168" s="138" t="s">
        <v>352</v>
      </c>
      <c r="E168" s="139" t="s">
        <v>5002</v>
      </c>
      <c r="F168" s="140" t="s">
        <v>5003</v>
      </c>
      <c r="G168" s="141" t="s">
        <v>496</v>
      </c>
      <c r="H168" s="142">
        <v>60</v>
      </c>
      <c r="I168" s="143"/>
      <c r="J168" s="144">
        <f>ROUND(I168*H168,2)</f>
        <v>0</v>
      </c>
      <c r="K168" s="140" t="s">
        <v>385</v>
      </c>
      <c r="L168" s="32"/>
      <c r="M168" s="145" t="s">
        <v>1</v>
      </c>
      <c r="N168" s="146" t="s">
        <v>41</v>
      </c>
      <c r="P168" s="147">
        <f>O168*H168</f>
        <v>0</v>
      </c>
      <c r="Q168" s="147">
        <v>0</v>
      </c>
      <c r="R168" s="147">
        <f>Q168*H168</f>
        <v>0</v>
      </c>
      <c r="S168" s="147">
        <v>0</v>
      </c>
      <c r="T168" s="148">
        <f>S168*H168</f>
        <v>0</v>
      </c>
      <c r="AR168" s="149" t="s">
        <v>530</v>
      </c>
      <c r="AT168" s="149" t="s">
        <v>352</v>
      </c>
      <c r="AU168" s="149" t="s">
        <v>371</v>
      </c>
      <c r="AY168" s="17" t="s">
        <v>350</v>
      </c>
      <c r="BE168" s="150">
        <f>IF(N168="základní",J168,0)</f>
        <v>0</v>
      </c>
      <c r="BF168" s="150">
        <f>IF(N168="snížená",J168,0)</f>
        <v>0</v>
      </c>
      <c r="BG168" s="150">
        <f>IF(N168="zákl. přenesená",J168,0)</f>
        <v>0</v>
      </c>
      <c r="BH168" s="150">
        <f>IF(N168="sníž. přenesená",J168,0)</f>
        <v>0</v>
      </c>
      <c r="BI168" s="150">
        <f>IF(N168="nulová",J168,0)</f>
        <v>0</v>
      </c>
      <c r="BJ168" s="17" t="s">
        <v>84</v>
      </c>
      <c r="BK168" s="150">
        <f>ROUND(I168*H168,2)</f>
        <v>0</v>
      </c>
      <c r="BL168" s="17" t="s">
        <v>530</v>
      </c>
      <c r="BM168" s="149" t="s">
        <v>5004</v>
      </c>
    </row>
    <row r="169" spans="2:65" s="1" customFormat="1" ht="19.2">
      <c r="B169" s="32"/>
      <c r="D169" s="151" t="s">
        <v>359</v>
      </c>
      <c r="F169" s="152" t="s">
        <v>5005</v>
      </c>
      <c r="I169" s="153"/>
      <c r="L169" s="32"/>
      <c r="M169" s="154"/>
      <c r="T169" s="56"/>
      <c r="AT169" s="17" t="s">
        <v>359</v>
      </c>
      <c r="AU169" s="17" t="s">
        <v>371</v>
      </c>
    </row>
    <row r="170" spans="2:65" s="1" customFormat="1" ht="24.15" customHeight="1">
      <c r="B170" s="32"/>
      <c r="C170" s="138" t="s">
        <v>548</v>
      </c>
      <c r="D170" s="138" t="s">
        <v>352</v>
      </c>
      <c r="E170" s="139" t="s">
        <v>5006</v>
      </c>
      <c r="F170" s="140" t="s">
        <v>5007</v>
      </c>
      <c r="G170" s="141" t="s">
        <v>496</v>
      </c>
      <c r="H170" s="142">
        <v>48</v>
      </c>
      <c r="I170" s="143"/>
      <c r="J170" s="144">
        <f>ROUND(I170*H170,2)</f>
        <v>0</v>
      </c>
      <c r="K170" s="140" t="s">
        <v>385</v>
      </c>
      <c r="L170" s="32"/>
      <c r="M170" s="145" t="s">
        <v>1</v>
      </c>
      <c r="N170" s="146" t="s">
        <v>41</v>
      </c>
      <c r="P170" s="147">
        <f>O170*H170</f>
        <v>0</v>
      </c>
      <c r="Q170" s="147">
        <v>0</v>
      </c>
      <c r="R170" s="147">
        <f>Q170*H170</f>
        <v>0</v>
      </c>
      <c r="S170" s="147">
        <v>0</v>
      </c>
      <c r="T170" s="148">
        <f>S170*H170</f>
        <v>0</v>
      </c>
      <c r="AR170" s="149" t="s">
        <v>530</v>
      </c>
      <c r="AT170" s="149" t="s">
        <v>352</v>
      </c>
      <c r="AU170" s="149" t="s">
        <v>371</v>
      </c>
      <c r="AY170" s="17" t="s">
        <v>350</v>
      </c>
      <c r="BE170" s="150">
        <f>IF(N170="základní",J170,0)</f>
        <v>0</v>
      </c>
      <c r="BF170" s="150">
        <f>IF(N170="snížená",J170,0)</f>
        <v>0</v>
      </c>
      <c r="BG170" s="150">
        <f>IF(N170="zákl. přenesená",J170,0)</f>
        <v>0</v>
      </c>
      <c r="BH170" s="150">
        <f>IF(N170="sníž. přenesená",J170,0)</f>
        <v>0</v>
      </c>
      <c r="BI170" s="150">
        <f>IF(N170="nulová",J170,0)</f>
        <v>0</v>
      </c>
      <c r="BJ170" s="17" t="s">
        <v>84</v>
      </c>
      <c r="BK170" s="150">
        <f>ROUND(I170*H170,2)</f>
        <v>0</v>
      </c>
      <c r="BL170" s="17" t="s">
        <v>530</v>
      </c>
      <c r="BM170" s="149" t="s">
        <v>5008</v>
      </c>
    </row>
    <row r="171" spans="2:65" s="1" customFormat="1" ht="19.2">
      <c r="B171" s="32"/>
      <c r="D171" s="151" t="s">
        <v>359</v>
      </c>
      <c r="F171" s="152" t="s">
        <v>5009</v>
      </c>
      <c r="I171" s="153"/>
      <c r="L171" s="32"/>
      <c r="M171" s="154"/>
      <c r="T171" s="56"/>
      <c r="AT171" s="17" t="s">
        <v>359</v>
      </c>
      <c r="AU171" s="17" t="s">
        <v>371</v>
      </c>
    </row>
    <row r="172" spans="2:65" s="1" customFormat="1" ht="24.15" customHeight="1">
      <c r="B172" s="32"/>
      <c r="C172" s="138" t="s">
        <v>556</v>
      </c>
      <c r="D172" s="138" t="s">
        <v>352</v>
      </c>
      <c r="E172" s="139" t="s">
        <v>5010</v>
      </c>
      <c r="F172" s="140" t="s">
        <v>5011</v>
      </c>
      <c r="G172" s="141" t="s">
        <v>496</v>
      </c>
      <c r="H172" s="142">
        <v>24</v>
      </c>
      <c r="I172" s="143"/>
      <c r="J172" s="144">
        <f>ROUND(I172*H172,2)</f>
        <v>0</v>
      </c>
      <c r="K172" s="140" t="s">
        <v>385</v>
      </c>
      <c r="L172" s="32"/>
      <c r="M172" s="145" t="s">
        <v>1</v>
      </c>
      <c r="N172" s="146" t="s">
        <v>41</v>
      </c>
      <c r="P172" s="147">
        <f>O172*H172</f>
        <v>0</v>
      </c>
      <c r="Q172" s="147">
        <v>0</v>
      </c>
      <c r="R172" s="147">
        <f>Q172*H172</f>
        <v>0</v>
      </c>
      <c r="S172" s="147">
        <v>0</v>
      </c>
      <c r="T172" s="148">
        <f>S172*H172</f>
        <v>0</v>
      </c>
      <c r="AR172" s="149" t="s">
        <v>530</v>
      </c>
      <c r="AT172" s="149" t="s">
        <v>352</v>
      </c>
      <c r="AU172" s="149" t="s">
        <v>371</v>
      </c>
      <c r="AY172" s="17" t="s">
        <v>350</v>
      </c>
      <c r="BE172" s="150">
        <f>IF(N172="základní",J172,0)</f>
        <v>0</v>
      </c>
      <c r="BF172" s="150">
        <f>IF(N172="snížená",J172,0)</f>
        <v>0</v>
      </c>
      <c r="BG172" s="150">
        <f>IF(N172="zákl. přenesená",J172,0)</f>
        <v>0</v>
      </c>
      <c r="BH172" s="150">
        <f>IF(N172="sníž. přenesená",J172,0)</f>
        <v>0</v>
      </c>
      <c r="BI172" s="150">
        <f>IF(N172="nulová",J172,0)</f>
        <v>0</v>
      </c>
      <c r="BJ172" s="17" t="s">
        <v>84</v>
      </c>
      <c r="BK172" s="150">
        <f>ROUND(I172*H172,2)</f>
        <v>0</v>
      </c>
      <c r="BL172" s="17" t="s">
        <v>530</v>
      </c>
      <c r="BM172" s="149" t="s">
        <v>5012</v>
      </c>
    </row>
    <row r="173" spans="2:65" s="1" customFormat="1" ht="19.2">
      <c r="B173" s="32"/>
      <c r="D173" s="151" t="s">
        <v>359</v>
      </c>
      <c r="F173" s="152" t="s">
        <v>5013</v>
      </c>
      <c r="I173" s="153"/>
      <c r="L173" s="32"/>
      <c r="M173" s="154"/>
      <c r="T173" s="56"/>
      <c r="AT173" s="17" t="s">
        <v>359</v>
      </c>
      <c r="AU173" s="17" t="s">
        <v>371</v>
      </c>
    </row>
    <row r="174" spans="2:65" s="1" customFormat="1" ht="24.15" customHeight="1">
      <c r="B174" s="32"/>
      <c r="C174" s="138" t="s">
        <v>563</v>
      </c>
      <c r="D174" s="138" t="s">
        <v>352</v>
      </c>
      <c r="E174" s="139" t="s">
        <v>5014</v>
      </c>
      <c r="F174" s="140" t="s">
        <v>5015</v>
      </c>
      <c r="G174" s="141" t="s">
        <v>496</v>
      </c>
      <c r="H174" s="142">
        <v>24</v>
      </c>
      <c r="I174" s="143"/>
      <c r="J174" s="144">
        <f>ROUND(I174*H174,2)</f>
        <v>0</v>
      </c>
      <c r="K174" s="140" t="s">
        <v>385</v>
      </c>
      <c r="L174" s="32"/>
      <c r="M174" s="145" t="s">
        <v>1</v>
      </c>
      <c r="N174" s="146" t="s">
        <v>41</v>
      </c>
      <c r="P174" s="147">
        <f>O174*H174</f>
        <v>0</v>
      </c>
      <c r="Q174" s="147">
        <v>0</v>
      </c>
      <c r="R174" s="147">
        <f>Q174*H174</f>
        <v>0</v>
      </c>
      <c r="S174" s="147">
        <v>0</v>
      </c>
      <c r="T174" s="148">
        <f>S174*H174</f>
        <v>0</v>
      </c>
      <c r="AR174" s="149" t="s">
        <v>530</v>
      </c>
      <c r="AT174" s="149" t="s">
        <v>352</v>
      </c>
      <c r="AU174" s="149" t="s">
        <v>371</v>
      </c>
      <c r="AY174" s="17" t="s">
        <v>350</v>
      </c>
      <c r="BE174" s="150">
        <f>IF(N174="základní",J174,0)</f>
        <v>0</v>
      </c>
      <c r="BF174" s="150">
        <f>IF(N174="snížená",J174,0)</f>
        <v>0</v>
      </c>
      <c r="BG174" s="150">
        <f>IF(N174="zákl. přenesená",J174,0)</f>
        <v>0</v>
      </c>
      <c r="BH174" s="150">
        <f>IF(N174="sníž. přenesená",J174,0)</f>
        <v>0</v>
      </c>
      <c r="BI174" s="150">
        <f>IF(N174="nulová",J174,0)</f>
        <v>0</v>
      </c>
      <c r="BJ174" s="17" t="s">
        <v>84</v>
      </c>
      <c r="BK174" s="150">
        <f>ROUND(I174*H174,2)</f>
        <v>0</v>
      </c>
      <c r="BL174" s="17" t="s">
        <v>530</v>
      </c>
      <c r="BM174" s="149" t="s">
        <v>5016</v>
      </c>
    </row>
    <row r="175" spans="2:65" s="1" customFormat="1" ht="19.2">
      <c r="B175" s="32"/>
      <c r="D175" s="151" t="s">
        <v>359</v>
      </c>
      <c r="F175" s="152" t="s">
        <v>5017</v>
      </c>
      <c r="I175" s="153"/>
      <c r="L175" s="32"/>
      <c r="M175" s="154"/>
      <c r="T175" s="56"/>
      <c r="AT175" s="17" t="s">
        <v>359</v>
      </c>
      <c r="AU175" s="17" t="s">
        <v>371</v>
      </c>
    </row>
    <row r="176" spans="2:65" s="1" customFormat="1" ht="24.15" customHeight="1">
      <c r="B176" s="32"/>
      <c r="C176" s="138" t="s">
        <v>7</v>
      </c>
      <c r="D176" s="138" t="s">
        <v>352</v>
      </c>
      <c r="E176" s="139" t="s">
        <v>5018</v>
      </c>
      <c r="F176" s="140" t="s">
        <v>5019</v>
      </c>
      <c r="G176" s="141" t="s">
        <v>496</v>
      </c>
      <c r="H176" s="142">
        <v>12</v>
      </c>
      <c r="I176" s="143"/>
      <c r="J176" s="144">
        <f>ROUND(I176*H176,2)</f>
        <v>0</v>
      </c>
      <c r="K176" s="140" t="s">
        <v>385</v>
      </c>
      <c r="L176" s="32"/>
      <c r="M176" s="145" t="s">
        <v>1</v>
      </c>
      <c r="N176" s="146" t="s">
        <v>41</v>
      </c>
      <c r="P176" s="147">
        <f>O176*H176</f>
        <v>0</v>
      </c>
      <c r="Q176" s="147">
        <v>0</v>
      </c>
      <c r="R176" s="147">
        <f>Q176*H176</f>
        <v>0</v>
      </c>
      <c r="S176" s="147">
        <v>0</v>
      </c>
      <c r="T176" s="148">
        <f>S176*H176</f>
        <v>0</v>
      </c>
      <c r="AR176" s="149" t="s">
        <v>530</v>
      </c>
      <c r="AT176" s="149" t="s">
        <v>352</v>
      </c>
      <c r="AU176" s="149" t="s">
        <v>371</v>
      </c>
      <c r="AY176" s="17" t="s">
        <v>350</v>
      </c>
      <c r="BE176" s="150">
        <f>IF(N176="základní",J176,0)</f>
        <v>0</v>
      </c>
      <c r="BF176" s="150">
        <f>IF(N176="snížená",J176,0)</f>
        <v>0</v>
      </c>
      <c r="BG176" s="150">
        <f>IF(N176="zákl. přenesená",J176,0)</f>
        <v>0</v>
      </c>
      <c r="BH176" s="150">
        <f>IF(N176="sníž. přenesená",J176,0)</f>
        <v>0</v>
      </c>
      <c r="BI176" s="150">
        <f>IF(N176="nulová",J176,0)</f>
        <v>0</v>
      </c>
      <c r="BJ176" s="17" t="s">
        <v>84</v>
      </c>
      <c r="BK176" s="150">
        <f>ROUND(I176*H176,2)</f>
        <v>0</v>
      </c>
      <c r="BL176" s="17" t="s">
        <v>530</v>
      </c>
      <c r="BM176" s="149" t="s">
        <v>5020</v>
      </c>
    </row>
    <row r="177" spans="2:65" s="1" customFormat="1" ht="19.2">
      <c r="B177" s="32"/>
      <c r="D177" s="151" t="s">
        <v>359</v>
      </c>
      <c r="F177" s="152" t="s">
        <v>5021</v>
      </c>
      <c r="I177" s="153"/>
      <c r="L177" s="32"/>
      <c r="M177" s="154"/>
      <c r="T177" s="56"/>
      <c r="AT177" s="17" t="s">
        <v>359</v>
      </c>
      <c r="AU177" s="17" t="s">
        <v>371</v>
      </c>
    </row>
    <row r="178" spans="2:65" s="1" customFormat="1" ht="16.5" customHeight="1">
      <c r="B178" s="32"/>
      <c r="C178" s="187" t="s">
        <v>576</v>
      </c>
      <c r="D178" s="187" t="s">
        <v>1347</v>
      </c>
      <c r="E178" s="188" t="s">
        <v>5022</v>
      </c>
      <c r="F178" s="189" t="s">
        <v>5023</v>
      </c>
      <c r="G178" s="190" t="s">
        <v>4951</v>
      </c>
      <c r="H178" s="191">
        <v>1</v>
      </c>
      <c r="I178" s="192"/>
      <c r="J178" s="193">
        <f>ROUND(I178*H178,2)</f>
        <v>0</v>
      </c>
      <c r="K178" s="189" t="s">
        <v>1</v>
      </c>
      <c r="L178" s="194"/>
      <c r="M178" s="195" t="s">
        <v>1</v>
      </c>
      <c r="N178" s="196" t="s">
        <v>41</v>
      </c>
      <c r="P178" s="147">
        <f>O178*H178</f>
        <v>0</v>
      </c>
      <c r="Q178" s="147">
        <v>0</v>
      </c>
      <c r="R178" s="147">
        <f>Q178*H178</f>
        <v>0</v>
      </c>
      <c r="S178" s="147">
        <v>0</v>
      </c>
      <c r="T178" s="148">
        <f>S178*H178</f>
        <v>0</v>
      </c>
      <c r="AR178" s="149" t="s">
        <v>695</v>
      </c>
      <c r="AT178" s="149" t="s">
        <v>1347</v>
      </c>
      <c r="AU178" s="149" t="s">
        <v>371</v>
      </c>
      <c r="AY178" s="17" t="s">
        <v>350</v>
      </c>
      <c r="BE178" s="150">
        <f>IF(N178="základní",J178,0)</f>
        <v>0</v>
      </c>
      <c r="BF178" s="150">
        <f>IF(N178="snížená",J178,0)</f>
        <v>0</v>
      </c>
      <c r="BG178" s="150">
        <f>IF(N178="zákl. přenesená",J178,0)</f>
        <v>0</v>
      </c>
      <c r="BH178" s="150">
        <f>IF(N178="sníž. přenesená",J178,0)</f>
        <v>0</v>
      </c>
      <c r="BI178" s="150">
        <f>IF(N178="nulová",J178,0)</f>
        <v>0</v>
      </c>
      <c r="BJ178" s="17" t="s">
        <v>84</v>
      </c>
      <c r="BK178" s="150">
        <f>ROUND(I178*H178,2)</f>
        <v>0</v>
      </c>
      <c r="BL178" s="17" t="s">
        <v>530</v>
      </c>
      <c r="BM178" s="149" t="s">
        <v>5024</v>
      </c>
    </row>
    <row r="179" spans="2:65" s="1" customFormat="1" ht="10.199999999999999">
      <c r="B179" s="32"/>
      <c r="D179" s="151" t="s">
        <v>359</v>
      </c>
      <c r="F179" s="152" t="s">
        <v>5023</v>
      </c>
      <c r="I179" s="153"/>
      <c r="L179" s="32"/>
      <c r="M179" s="154"/>
      <c r="T179" s="56"/>
      <c r="AT179" s="17" t="s">
        <v>359</v>
      </c>
      <c r="AU179" s="17" t="s">
        <v>371</v>
      </c>
    </row>
    <row r="180" spans="2:65" s="1" customFormat="1" ht="16.5" customHeight="1">
      <c r="B180" s="32"/>
      <c r="C180" s="187" t="s">
        <v>582</v>
      </c>
      <c r="D180" s="187" t="s">
        <v>1347</v>
      </c>
      <c r="E180" s="188" t="s">
        <v>5025</v>
      </c>
      <c r="F180" s="189" t="s">
        <v>5026</v>
      </c>
      <c r="G180" s="190" t="s">
        <v>4951</v>
      </c>
      <c r="H180" s="191">
        <v>20</v>
      </c>
      <c r="I180" s="192"/>
      <c r="J180" s="193">
        <f>ROUND(I180*H180,2)</f>
        <v>0</v>
      </c>
      <c r="K180" s="189" t="s">
        <v>1</v>
      </c>
      <c r="L180" s="194"/>
      <c r="M180" s="195" t="s">
        <v>1</v>
      </c>
      <c r="N180" s="196" t="s">
        <v>41</v>
      </c>
      <c r="P180" s="147">
        <f>O180*H180</f>
        <v>0</v>
      </c>
      <c r="Q180" s="147">
        <v>0</v>
      </c>
      <c r="R180" s="147">
        <f>Q180*H180</f>
        <v>0</v>
      </c>
      <c r="S180" s="147">
        <v>0</v>
      </c>
      <c r="T180" s="148">
        <f>S180*H180</f>
        <v>0</v>
      </c>
      <c r="AR180" s="149" t="s">
        <v>695</v>
      </c>
      <c r="AT180" s="149" t="s">
        <v>1347</v>
      </c>
      <c r="AU180" s="149" t="s">
        <v>371</v>
      </c>
      <c r="AY180" s="17" t="s">
        <v>350</v>
      </c>
      <c r="BE180" s="150">
        <f>IF(N180="základní",J180,0)</f>
        <v>0</v>
      </c>
      <c r="BF180" s="150">
        <f>IF(N180="snížená",J180,0)</f>
        <v>0</v>
      </c>
      <c r="BG180" s="150">
        <f>IF(N180="zákl. přenesená",J180,0)</f>
        <v>0</v>
      </c>
      <c r="BH180" s="150">
        <f>IF(N180="sníž. přenesená",J180,0)</f>
        <v>0</v>
      </c>
      <c r="BI180" s="150">
        <f>IF(N180="nulová",J180,0)</f>
        <v>0</v>
      </c>
      <c r="BJ180" s="17" t="s">
        <v>84</v>
      </c>
      <c r="BK180" s="150">
        <f>ROUND(I180*H180,2)</f>
        <v>0</v>
      </c>
      <c r="BL180" s="17" t="s">
        <v>530</v>
      </c>
      <c r="BM180" s="149" t="s">
        <v>5027</v>
      </c>
    </row>
    <row r="181" spans="2:65" s="1" customFormat="1" ht="10.199999999999999">
      <c r="B181" s="32"/>
      <c r="D181" s="151" t="s">
        <v>359</v>
      </c>
      <c r="F181" s="152" t="s">
        <v>5026</v>
      </c>
      <c r="I181" s="153"/>
      <c r="L181" s="32"/>
      <c r="M181" s="154"/>
      <c r="T181" s="56"/>
      <c r="AT181" s="17" t="s">
        <v>359</v>
      </c>
      <c r="AU181" s="17" t="s">
        <v>371</v>
      </c>
    </row>
    <row r="182" spans="2:65" s="1" customFormat="1" ht="16.5" customHeight="1">
      <c r="B182" s="32"/>
      <c r="C182" s="187" t="s">
        <v>596</v>
      </c>
      <c r="D182" s="187" t="s">
        <v>1347</v>
      </c>
      <c r="E182" s="188" t="s">
        <v>5028</v>
      </c>
      <c r="F182" s="189" t="s">
        <v>5029</v>
      </c>
      <c r="G182" s="190" t="s">
        <v>4951</v>
      </c>
      <c r="H182" s="191">
        <v>21</v>
      </c>
      <c r="I182" s="192"/>
      <c r="J182" s="193">
        <f>ROUND(I182*H182,2)</f>
        <v>0</v>
      </c>
      <c r="K182" s="189" t="s">
        <v>1</v>
      </c>
      <c r="L182" s="194"/>
      <c r="M182" s="195" t="s">
        <v>1</v>
      </c>
      <c r="N182" s="196" t="s">
        <v>41</v>
      </c>
      <c r="P182" s="147">
        <f>O182*H182</f>
        <v>0</v>
      </c>
      <c r="Q182" s="147">
        <v>0</v>
      </c>
      <c r="R182" s="147">
        <f>Q182*H182</f>
        <v>0</v>
      </c>
      <c r="S182" s="147">
        <v>0</v>
      </c>
      <c r="T182" s="148">
        <f>S182*H182</f>
        <v>0</v>
      </c>
      <c r="AR182" s="149" t="s">
        <v>695</v>
      </c>
      <c r="AT182" s="149" t="s">
        <v>1347</v>
      </c>
      <c r="AU182" s="149" t="s">
        <v>371</v>
      </c>
      <c r="AY182" s="17" t="s">
        <v>350</v>
      </c>
      <c r="BE182" s="150">
        <f>IF(N182="základní",J182,0)</f>
        <v>0</v>
      </c>
      <c r="BF182" s="150">
        <f>IF(N182="snížená",J182,0)</f>
        <v>0</v>
      </c>
      <c r="BG182" s="150">
        <f>IF(N182="zákl. přenesená",J182,0)</f>
        <v>0</v>
      </c>
      <c r="BH182" s="150">
        <f>IF(N182="sníž. přenesená",J182,0)</f>
        <v>0</v>
      </c>
      <c r="BI182" s="150">
        <f>IF(N182="nulová",J182,0)</f>
        <v>0</v>
      </c>
      <c r="BJ182" s="17" t="s">
        <v>84</v>
      </c>
      <c r="BK182" s="150">
        <f>ROUND(I182*H182,2)</f>
        <v>0</v>
      </c>
      <c r="BL182" s="17" t="s">
        <v>530</v>
      </c>
      <c r="BM182" s="149" t="s">
        <v>5030</v>
      </c>
    </row>
    <row r="183" spans="2:65" s="1" customFormat="1" ht="10.199999999999999">
      <c r="B183" s="32"/>
      <c r="D183" s="151" t="s">
        <v>359</v>
      </c>
      <c r="F183" s="152" t="s">
        <v>5029</v>
      </c>
      <c r="I183" s="153"/>
      <c r="L183" s="32"/>
      <c r="M183" s="154"/>
      <c r="T183" s="56"/>
      <c r="AT183" s="17" t="s">
        <v>359</v>
      </c>
      <c r="AU183" s="17" t="s">
        <v>371</v>
      </c>
    </row>
    <row r="184" spans="2:65" s="1" customFormat="1" ht="24.15" customHeight="1">
      <c r="B184" s="32"/>
      <c r="C184" s="187" t="s">
        <v>617</v>
      </c>
      <c r="D184" s="187" t="s">
        <v>1347</v>
      </c>
      <c r="E184" s="188" t="s">
        <v>5031</v>
      </c>
      <c r="F184" s="189" t="s">
        <v>5032</v>
      </c>
      <c r="G184" s="190" t="s">
        <v>4951</v>
      </c>
      <c r="H184" s="191">
        <v>1</v>
      </c>
      <c r="I184" s="192"/>
      <c r="J184" s="193">
        <f>ROUND(I184*H184,2)</f>
        <v>0</v>
      </c>
      <c r="K184" s="189" t="s">
        <v>1</v>
      </c>
      <c r="L184" s="194"/>
      <c r="M184" s="195" t="s">
        <v>1</v>
      </c>
      <c r="N184" s="196" t="s">
        <v>41</v>
      </c>
      <c r="P184" s="147">
        <f>O184*H184</f>
        <v>0</v>
      </c>
      <c r="Q184" s="147">
        <v>0</v>
      </c>
      <c r="R184" s="147">
        <f>Q184*H184</f>
        <v>0</v>
      </c>
      <c r="S184" s="147">
        <v>0</v>
      </c>
      <c r="T184" s="148">
        <f>S184*H184</f>
        <v>0</v>
      </c>
      <c r="AR184" s="149" t="s">
        <v>695</v>
      </c>
      <c r="AT184" s="149" t="s">
        <v>1347</v>
      </c>
      <c r="AU184" s="149" t="s">
        <v>371</v>
      </c>
      <c r="AY184" s="17" t="s">
        <v>350</v>
      </c>
      <c r="BE184" s="150">
        <f>IF(N184="základní",J184,0)</f>
        <v>0</v>
      </c>
      <c r="BF184" s="150">
        <f>IF(N184="snížená",J184,0)</f>
        <v>0</v>
      </c>
      <c r="BG184" s="150">
        <f>IF(N184="zákl. přenesená",J184,0)</f>
        <v>0</v>
      </c>
      <c r="BH184" s="150">
        <f>IF(N184="sníž. přenesená",J184,0)</f>
        <v>0</v>
      </c>
      <c r="BI184" s="150">
        <f>IF(N184="nulová",J184,0)</f>
        <v>0</v>
      </c>
      <c r="BJ184" s="17" t="s">
        <v>84</v>
      </c>
      <c r="BK184" s="150">
        <f>ROUND(I184*H184,2)</f>
        <v>0</v>
      </c>
      <c r="BL184" s="17" t="s">
        <v>530</v>
      </c>
      <c r="BM184" s="149" t="s">
        <v>5033</v>
      </c>
    </row>
    <row r="185" spans="2:65" s="1" customFormat="1" ht="19.2">
      <c r="B185" s="32"/>
      <c r="D185" s="151" t="s">
        <v>359</v>
      </c>
      <c r="F185" s="152" t="s">
        <v>5032</v>
      </c>
      <c r="I185" s="153"/>
      <c r="L185" s="32"/>
      <c r="M185" s="154"/>
      <c r="T185" s="56"/>
      <c r="AT185" s="17" t="s">
        <v>359</v>
      </c>
      <c r="AU185" s="17" t="s">
        <v>371</v>
      </c>
    </row>
    <row r="186" spans="2:65" s="1" customFormat="1" ht="16.5" customHeight="1">
      <c r="B186" s="32"/>
      <c r="C186" s="187" t="s">
        <v>655</v>
      </c>
      <c r="D186" s="187" t="s">
        <v>1347</v>
      </c>
      <c r="E186" s="188" t="s">
        <v>5034</v>
      </c>
      <c r="F186" s="189" t="s">
        <v>5035</v>
      </c>
      <c r="G186" s="190" t="s">
        <v>5036</v>
      </c>
      <c r="H186" s="191">
        <v>1</v>
      </c>
      <c r="I186" s="192"/>
      <c r="J186" s="193">
        <f>ROUND(I186*H186,2)</f>
        <v>0</v>
      </c>
      <c r="K186" s="189" t="s">
        <v>1</v>
      </c>
      <c r="L186" s="194"/>
      <c r="M186" s="195" t="s">
        <v>1</v>
      </c>
      <c r="N186" s="196" t="s">
        <v>41</v>
      </c>
      <c r="P186" s="147">
        <f>O186*H186</f>
        <v>0</v>
      </c>
      <c r="Q186" s="147">
        <v>0</v>
      </c>
      <c r="R186" s="147">
        <f>Q186*H186</f>
        <v>0</v>
      </c>
      <c r="S186" s="147">
        <v>0</v>
      </c>
      <c r="T186" s="148">
        <f>S186*H186</f>
        <v>0</v>
      </c>
      <c r="AR186" s="149" t="s">
        <v>695</v>
      </c>
      <c r="AT186" s="149" t="s">
        <v>1347</v>
      </c>
      <c r="AU186" s="149" t="s">
        <v>371</v>
      </c>
      <c r="AY186" s="17" t="s">
        <v>350</v>
      </c>
      <c r="BE186" s="150">
        <f>IF(N186="základní",J186,0)</f>
        <v>0</v>
      </c>
      <c r="BF186" s="150">
        <f>IF(N186="snížená",J186,0)</f>
        <v>0</v>
      </c>
      <c r="BG186" s="150">
        <f>IF(N186="zákl. přenesená",J186,0)</f>
        <v>0</v>
      </c>
      <c r="BH186" s="150">
        <f>IF(N186="sníž. přenesená",J186,0)</f>
        <v>0</v>
      </c>
      <c r="BI186" s="150">
        <f>IF(N186="nulová",J186,0)</f>
        <v>0</v>
      </c>
      <c r="BJ186" s="17" t="s">
        <v>84</v>
      </c>
      <c r="BK186" s="150">
        <f>ROUND(I186*H186,2)</f>
        <v>0</v>
      </c>
      <c r="BL186" s="17" t="s">
        <v>530</v>
      </c>
      <c r="BM186" s="149" t="s">
        <v>5037</v>
      </c>
    </row>
    <row r="187" spans="2:65" s="1" customFormat="1" ht="10.199999999999999">
      <c r="B187" s="32"/>
      <c r="D187" s="151" t="s">
        <v>359</v>
      </c>
      <c r="F187" s="152" t="s">
        <v>5035</v>
      </c>
      <c r="I187" s="153"/>
      <c r="L187" s="32"/>
      <c r="M187" s="154"/>
      <c r="T187" s="56"/>
      <c r="AT187" s="17" t="s">
        <v>359</v>
      </c>
      <c r="AU187" s="17" t="s">
        <v>371</v>
      </c>
    </row>
    <row r="188" spans="2:65" s="11" customFormat="1" ht="20.85" customHeight="1">
      <c r="B188" s="126"/>
      <c r="D188" s="127" t="s">
        <v>75</v>
      </c>
      <c r="E188" s="136" t="s">
        <v>5038</v>
      </c>
      <c r="F188" s="136" t="s">
        <v>5039</v>
      </c>
      <c r="I188" s="129"/>
      <c r="J188" s="137">
        <f>BK188</f>
        <v>0</v>
      </c>
      <c r="L188" s="126"/>
      <c r="M188" s="131"/>
      <c r="P188" s="132">
        <f>SUM(P189:P275)</f>
        <v>0</v>
      </c>
      <c r="R188" s="132">
        <f>SUM(R189:R275)</f>
        <v>0</v>
      </c>
      <c r="T188" s="133">
        <f>SUM(T189:T275)</f>
        <v>0</v>
      </c>
      <c r="AR188" s="127" t="s">
        <v>86</v>
      </c>
      <c r="AT188" s="134" t="s">
        <v>75</v>
      </c>
      <c r="AU188" s="134" t="s">
        <v>86</v>
      </c>
      <c r="AY188" s="127" t="s">
        <v>350</v>
      </c>
      <c r="BK188" s="135">
        <f>SUM(BK189:BK275)</f>
        <v>0</v>
      </c>
    </row>
    <row r="189" spans="2:65" s="1" customFormat="1" ht="33" customHeight="1">
      <c r="B189" s="32"/>
      <c r="C189" s="187" t="s">
        <v>662</v>
      </c>
      <c r="D189" s="187" t="s">
        <v>1347</v>
      </c>
      <c r="E189" s="188" t="s">
        <v>5040</v>
      </c>
      <c r="F189" s="189" t="s">
        <v>5041</v>
      </c>
      <c r="G189" s="190" t="s">
        <v>4951</v>
      </c>
      <c r="H189" s="191">
        <v>131</v>
      </c>
      <c r="I189" s="192"/>
      <c r="J189" s="193">
        <f>ROUND(I189*H189,2)</f>
        <v>0</v>
      </c>
      <c r="K189" s="189" t="s">
        <v>1</v>
      </c>
      <c r="L189" s="194"/>
      <c r="M189" s="195" t="s">
        <v>1</v>
      </c>
      <c r="N189" s="196" t="s">
        <v>41</v>
      </c>
      <c r="P189" s="147">
        <f>O189*H189</f>
        <v>0</v>
      </c>
      <c r="Q189" s="147">
        <v>0</v>
      </c>
      <c r="R189" s="147">
        <f>Q189*H189</f>
        <v>0</v>
      </c>
      <c r="S189" s="147">
        <v>0</v>
      </c>
      <c r="T189" s="148">
        <f>S189*H189</f>
        <v>0</v>
      </c>
      <c r="AR189" s="149" t="s">
        <v>695</v>
      </c>
      <c r="AT189" s="149" t="s">
        <v>1347</v>
      </c>
      <c r="AU189" s="149" t="s">
        <v>371</v>
      </c>
      <c r="AY189" s="17" t="s">
        <v>350</v>
      </c>
      <c r="BE189" s="150">
        <f>IF(N189="základní",J189,0)</f>
        <v>0</v>
      </c>
      <c r="BF189" s="150">
        <f>IF(N189="snížená",J189,0)</f>
        <v>0</v>
      </c>
      <c r="BG189" s="150">
        <f>IF(N189="zákl. přenesená",J189,0)</f>
        <v>0</v>
      </c>
      <c r="BH189" s="150">
        <f>IF(N189="sníž. přenesená",J189,0)</f>
        <v>0</v>
      </c>
      <c r="BI189" s="150">
        <f>IF(N189="nulová",J189,0)</f>
        <v>0</v>
      </c>
      <c r="BJ189" s="17" t="s">
        <v>84</v>
      </c>
      <c r="BK189" s="150">
        <f>ROUND(I189*H189,2)</f>
        <v>0</v>
      </c>
      <c r="BL189" s="17" t="s">
        <v>530</v>
      </c>
      <c r="BM189" s="149" t="s">
        <v>5042</v>
      </c>
    </row>
    <row r="190" spans="2:65" s="1" customFormat="1" ht="19.2">
      <c r="B190" s="32"/>
      <c r="D190" s="151" t="s">
        <v>359</v>
      </c>
      <c r="F190" s="152" t="s">
        <v>5041</v>
      </c>
      <c r="I190" s="153"/>
      <c r="L190" s="32"/>
      <c r="M190" s="154"/>
      <c r="T190" s="56"/>
      <c r="AT190" s="17" t="s">
        <v>359</v>
      </c>
      <c r="AU190" s="17" t="s">
        <v>371</v>
      </c>
    </row>
    <row r="191" spans="2:65" s="1" customFormat="1" ht="37.799999999999997" customHeight="1">
      <c r="B191" s="32"/>
      <c r="C191" s="138" t="s">
        <v>669</v>
      </c>
      <c r="D191" s="138" t="s">
        <v>352</v>
      </c>
      <c r="E191" s="139" t="s">
        <v>5043</v>
      </c>
      <c r="F191" s="140" t="s">
        <v>5044</v>
      </c>
      <c r="G191" s="141" t="s">
        <v>496</v>
      </c>
      <c r="H191" s="142">
        <v>131</v>
      </c>
      <c r="I191" s="143"/>
      <c r="J191" s="144">
        <f>ROUND(I191*H191,2)</f>
        <v>0</v>
      </c>
      <c r="K191" s="140" t="s">
        <v>385</v>
      </c>
      <c r="L191" s="32"/>
      <c r="M191" s="145" t="s">
        <v>1</v>
      </c>
      <c r="N191" s="146" t="s">
        <v>41</v>
      </c>
      <c r="P191" s="147">
        <f>O191*H191</f>
        <v>0</v>
      </c>
      <c r="Q191" s="147">
        <v>0</v>
      </c>
      <c r="R191" s="147">
        <f>Q191*H191</f>
        <v>0</v>
      </c>
      <c r="S191" s="147">
        <v>0</v>
      </c>
      <c r="T191" s="148">
        <f>S191*H191</f>
        <v>0</v>
      </c>
      <c r="AR191" s="149" t="s">
        <v>530</v>
      </c>
      <c r="AT191" s="149" t="s">
        <v>352</v>
      </c>
      <c r="AU191" s="149" t="s">
        <v>371</v>
      </c>
      <c r="AY191" s="17" t="s">
        <v>350</v>
      </c>
      <c r="BE191" s="150">
        <f>IF(N191="základní",J191,0)</f>
        <v>0</v>
      </c>
      <c r="BF191" s="150">
        <f>IF(N191="snížená",J191,0)</f>
        <v>0</v>
      </c>
      <c r="BG191" s="150">
        <f>IF(N191="zákl. přenesená",J191,0)</f>
        <v>0</v>
      </c>
      <c r="BH191" s="150">
        <f>IF(N191="sníž. přenesená",J191,0)</f>
        <v>0</v>
      </c>
      <c r="BI191" s="150">
        <f>IF(N191="nulová",J191,0)</f>
        <v>0</v>
      </c>
      <c r="BJ191" s="17" t="s">
        <v>84</v>
      </c>
      <c r="BK191" s="150">
        <f>ROUND(I191*H191,2)</f>
        <v>0</v>
      </c>
      <c r="BL191" s="17" t="s">
        <v>530</v>
      </c>
      <c r="BM191" s="149" t="s">
        <v>5045</v>
      </c>
    </row>
    <row r="192" spans="2:65" s="1" customFormat="1" ht="38.4">
      <c r="B192" s="32"/>
      <c r="D192" s="151" t="s">
        <v>359</v>
      </c>
      <c r="F192" s="152" t="s">
        <v>5046</v>
      </c>
      <c r="I192" s="153"/>
      <c r="L192" s="32"/>
      <c r="M192" s="154"/>
      <c r="T192" s="56"/>
      <c r="AT192" s="17" t="s">
        <v>359</v>
      </c>
      <c r="AU192" s="17" t="s">
        <v>371</v>
      </c>
    </row>
    <row r="193" spans="2:65" s="1" customFormat="1" ht="24.15" customHeight="1">
      <c r="B193" s="32"/>
      <c r="C193" s="187" t="s">
        <v>676</v>
      </c>
      <c r="D193" s="187" t="s">
        <v>1347</v>
      </c>
      <c r="E193" s="188" t="s">
        <v>5047</v>
      </c>
      <c r="F193" s="189" t="s">
        <v>5048</v>
      </c>
      <c r="G193" s="190" t="s">
        <v>4951</v>
      </c>
      <c r="H193" s="191">
        <v>33</v>
      </c>
      <c r="I193" s="192"/>
      <c r="J193" s="193">
        <f>ROUND(I193*H193,2)</f>
        <v>0</v>
      </c>
      <c r="K193" s="189" t="s">
        <v>1</v>
      </c>
      <c r="L193" s="194"/>
      <c r="M193" s="195" t="s">
        <v>1</v>
      </c>
      <c r="N193" s="196" t="s">
        <v>41</v>
      </c>
      <c r="P193" s="147">
        <f>O193*H193</f>
        <v>0</v>
      </c>
      <c r="Q193" s="147">
        <v>0</v>
      </c>
      <c r="R193" s="147">
        <f>Q193*H193</f>
        <v>0</v>
      </c>
      <c r="S193" s="147">
        <v>0</v>
      </c>
      <c r="T193" s="148">
        <f>S193*H193</f>
        <v>0</v>
      </c>
      <c r="AR193" s="149" t="s">
        <v>695</v>
      </c>
      <c r="AT193" s="149" t="s">
        <v>1347</v>
      </c>
      <c r="AU193" s="149" t="s">
        <v>371</v>
      </c>
      <c r="AY193" s="17" t="s">
        <v>350</v>
      </c>
      <c r="BE193" s="150">
        <f>IF(N193="základní",J193,0)</f>
        <v>0</v>
      </c>
      <c r="BF193" s="150">
        <f>IF(N193="snížená",J193,0)</f>
        <v>0</v>
      </c>
      <c r="BG193" s="150">
        <f>IF(N193="zákl. přenesená",J193,0)</f>
        <v>0</v>
      </c>
      <c r="BH193" s="150">
        <f>IF(N193="sníž. přenesená",J193,0)</f>
        <v>0</v>
      </c>
      <c r="BI193" s="150">
        <f>IF(N193="nulová",J193,0)</f>
        <v>0</v>
      </c>
      <c r="BJ193" s="17" t="s">
        <v>84</v>
      </c>
      <c r="BK193" s="150">
        <f>ROUND(I193*H193,2)</f>
        <v>0</v>
      </c>
      <c r="BL193" s="17" t="s">
        <v>530</v>
      </c>
      <c r="BM193" s="149" t="s">
        <v>5049</v>
      </c>
    </row>
    <row r="194" spans="2:65" s="1" customFormat="1" ht="19.2">
      <c r="B194" s="32"/>
      <c r="D194" s="151" t="s">
        <v>359</v>
      </c>
      <c r="F194" s="152" t="s">
        <v>5048</v>
      </c>
      <c r="I194" s="153"/>
      <c r="L194" s="32"/>
      <c r="M194" s="154"/>
      <c r="T194" s="56"/>
      <c r="AT194" s="17" t="s">
        <v>359</v>
      </c>
      <c r="AU194" s="17" t="s">
        <v>371</v>
      </c>
    </row>
    <row r="195" spans="2:65" s="1" customFormat="1" ht="16.5" customHeight="1">
      <c r="B195" s="32"/>
      <c r="C195" s="187" t="s">
        <v>682</v>
      </c>
      <c r="D195" s="187" t="s">
        <v>1347</v>
      </c>
      <c r="E195" s="188" t="s">
        <v>5050</v>
      </c>
      <c r="F195" s="189" t="s">
        <v>5051</v>
      </c>
      <c r="G195" s="190" t="s">
        <v>4951</v>
      </c>
      <c r="H195" s="191">
        <v>18</v>
      </c>
      <c r="I195" s="192"/>
      <c r="J195" s="193">
        <f>ROUND(I195*H195,2)</f>
        <v>0</v>
      </c>
      <c r="K195" s="189" t="s">
        <v>1</v>
      </c>
      <c r="L195" s="194"/>
      <c r="M195" s="195" t="s">
        <v>1</v>
      </c>
      <c r="N195" s="196" t="s">
        <v>41</v>
      </c>
      <c r="P195" s="147">
        <f>O195*H195</f>
        <v>0</v>
      </c>
      <c r="Q195" s="147">
        <v>0</v>
      </c>
      <c r="R195" s="147">
        <f>Q195*H195</f>
        <v>0</v>
      </c>
      <c r="S195" s="147">
        <v>0</v>
      </c>
      <c r="T195" s="148">
        <f>S195*H195</f>
        <v>0</v>
      </c>
      <c r="AR195" s="149" t="s">
        <v>695</v>
      </c>
      <c r="AT195" s="149" t="s">
        <v>1347</v>
      </c>
      <c r="AU195" s="149" t="s">
        <v>371</v>
      </c>
      <c r="AY195" s="17" t="s">
        <v>350</v>
      </c>
      <c r="BE195" s="150">
        <f>IF(N195="základní",J195,0)</f>
        <v>0</v>
      </c>
      <c r="BF195" s="150">
        <f>IF(N195="snížená",J195,0)</f>
        <v>0</v>
      </c>
      <c r="BG195" s="150">
        <f>IF(N195="zákl. přenesená",J195,0)</f>
        <v>0</v>
      </c>
      <c r="BH195" s="150">
        <f>IF(N195="sníž. přenesená",J195,0)</f>
        <v>0</v>
      </c>
      <c r="BI195" s="150">
        <f>IF(N195="nulová",J195,0)</f>
        <v>0</v>
      </c>
      <c r="BJ195" s="17" t="s">
        <v>84</v>
      </c>
      <c r="BK195" s="150">
        <f>ROUND(I195*H195,2)</f>
        <v>0</v>
      </c>
      <c r="BL195" s="17" t="s">
        <v>530</v>
      </c>
      <c r="BM195" s="149" t="s">
        <v>5052</v>
      </c>
    </row>
    <row r="196" spans="2:65" s="1" customFormat="1" ht="10.199999999999999">
      <c r="B196" s="32"/>
      <c r="D196" s="151" t="s">
        <v>359</v>
      </c>
      <c r="F196" s="152" t="s">
        <v>5051</v>
      </c>
      <c r="I196" s="153"/>
      <c r="L196" s="32"/>
      <c r="M196" s="154"/>
      <c r="T196" s="56"/>
      <c r="AT196" s="17" t="s">
        <v>359</v>
      </c>
      <c r="AU196" s="17" t="s">
        <v>371</v>
      </c>
    </row>
    <row r="197" spans="2:65" s="1" customFormat="1" ht="16.5" customHeight="1">
      <c r="B197" s="32"/>
      <c r="C197" s="187" t="s">
        <v>688</v>
      </c>
      <c r="D197" s="187" t="s">
        <v>1347</v>
      </c>
      <c r="E197" s="188" t="s">
        <v>5053</v>
      </c>
      <c r="F197" s="189" t="s">
        <v>5054</v>
      </c>
      <c r="G197" s="190" t="s">
        <v>4951</v>
      </c>
      <c r="H197" s="191">
        <v>17</v>
      </c>
      <c r="I197" s="192"/>
      <c r="J197" s="193">
        <f>ROUND(I197*H197,2)</f>
        <v>0</v>
      </c>
      <c r="K197" s="189" t="s">
        <v>1</v>
      </c>
      <c r="L197" s="194"/>
      <c r="M197" s="195" t="s">
        <v>1</v>
      </c>
      <c r="N197" s="196" t="s">
        <v>41</v>
      </c>
      <c r="P197" s="147">
        <f>O197*H197</f>
        <v>0</v>
      </c>
      <c r="Q197" s="147">
        <v>0</v>
      </c>
      <c r="R197" s="147">
        <f>Q197*H197</f>
        <v>0</v>
      </c>
      <c r="S197" s="147">
        <v>0</v>
      </c>
      <c r="T197" s="148">
        <f>S197*H197</f>
        <v>0</v>
      </c>
      <c r="AR197" s="149" t="s">
        <v>695</v>
      </c>
      <c r="AT197" s="149" t="s">
        <v>1347</v>
      </c>
      <c r="AU197" s="149" t="s">
        <v>371</v>
      </c>
      <c r="AY197" s="17" t="s">
        <v>350</v>
      </c>
      <c r="BE197" s="150">
        <f>IF(N197="základní",J197,0)</f>
        <v>0</v>
      </c>
      <c r="BF197" s="150">
        <f>IF(N197="snížená",J197,0)</f>
        <v>0</v>
      </c>
      <c r="BG197" s="150">
        <f>IF(N197="zákl. přenesená",J197,0)</f>
        <v>0</v>
      </c>
      <c r="BH197" s="150">
        <f>IF(N197="sníž. přenesená",J197,0)</f>
        <v>0</v>
      </c>
      <c r="BI197" s="150">
        <f>IF(N197="nulová",J197,0)</f>
        <v>0</v>
      </c>
      <c r="BJ197" s="17" t="s">
        <v>84</v>
      </c>
      <c r="BK197" s="150">
        <f>ROUND(I197*H197,2)</f>
        <v>0</v>
      </c>
      <c r="BL197" s="17" t="s">
        <v>530</v>
      </c>
      <c r="BM197" s="149" t="s">
        <v>5055</v>
      </c>
    </row>
    <row r="198" spans="2:65" s="1" customFormat="1" ht="10.199999999999999">
      <c r="B198" s="32"/>
      <c r="D198" s="151" t="s">
        <v>359</v>
      </c>
      <c r="F198" s="152" t="s">
        <v>5054</v>
      </c>
      <c r="I198" s="153"/>
      <c r="L198" s="32"/>
      <c r="M198" s="154"/>
      <c r="T198" s="56"/>
      <c r="AT198" s="17" t="s">
        <v>359</v>
      </c>
      <c r="AU198" s="17" t="s">
        <v>371</v>
      </c>
    </row>
    <row r="199" spans="2:65" s="1" customFormat="1" ht="24.15" customHeight="1">
      <c r="B199" s="32"/>
      <c r="C199" s="187" t="s">
        <v>695</v>
      </c>
      <c r="D199" s="187" t="s">
        <v>1347</v>
      </c>
      <c r="E199" s="188" t="s">
        <v>5056</v>
      </c>
      <c r="F199" s="189" t="s">
        <v>5057</v>
      </c>
      <c r="G199" s="190" t="s">
        <v>4951</v>
      </c>
      <c r="H199" s="191">
        <v>3</v>
      </c>
      <c r="I199" s="192"/>
      <c r="J199" s="193">
        <f>ROUND(I199*H199,2)</f>
        <v>0</v>
      </c>
      <c r="K199" s="189" t="s">
        <v>1</v>
      </c>
      <c r="L199" s="194"/>
      <c r="M199" s="195" t="s">
        <v>1</v>
      </c>
      <c r="N199" s="196" t="s">
        <v>41</v>
      </c>
      <c r="P199" s="147">
        <f>O199*H199</f>
        <v>0</v>
      </c>
      <c r="Q199" s="147">
        <v>0</v>
      </c>
      <c r="R199" s="147">
        <f>Q199*H199</f>
        <v>0</v>
      </c>
      <c r="S199" s="147">
        <v>0</v>
      </c>
      <c r="T199" s="148">
        <f>S199*H199</f>
        <v>0</v>
      </c>
      <c r="AR199" s="149" t="s">
        <v>695</v>
      </c>
      <c r="AT199" s="149" t="s">
        <v>1347</v>
      </c>
      <c r="AU199" s="149" t="s">
        <v>371</v>
      </c>
      <c r="AY199" s="17" t="s">
        <v>350</v>
      </c>
      <c r="BE199" s="150">
        <f>IF(N199="základní",J199,0)</f>
        <v>0</v>
      </c>
      <c r="BF199" s="150">
        <f>IF(N199="snížená",J199,0)</f>
        <v>0</v>
      </c>
      <c r="BG199" s="150">
        <f>IF(N199="zákl. přenesená",J199,0)</f>
        <v>0</v>
      </c>
      <c r="BH199" s="150">
        <f>IF(N199="sníž. přenesená",J199,0)</f>
        <v>0</v>
      </c>
      <c r="BI199" s="150">
        <f>IF(N199="nulová",J199,0)</f>
        <v>0</v>
      </c>
      <c r="BJ199" s="17" t="s">
        <v>84</v>
      </c>
      <c r="BK199" s="150">
        <f>ROUND(I199*H199,2)</f>
        <v>0</v>
      </c>
      <c r="BL199" s="17" t="s">
        <v>530</v>
      </c>
      <c r="BM199" s="149" t="s">
        <v>5058</v>
      </c>
    </row>
    <row r="200" spans="2:65" s="1" customFormat="1" ht="10.199999999999999">
      <c r="B200" s="32"/>
      <c r="D200" s="151" t="s">
        <v>359</v>
      </c>
      <c r="F200" s="152" t="s">
        <v>5057</v>
      </c>
      <c r="I200" s="153"/>
      <c r="L200" s="32"/>
      <c r="M200" s="154"/>
      <c r="T200" s="56"/>
      <c r="AT200" s="17" t="s">
        <v>359</v>
      </c>
      <c r="AU200" s="17" t="s">
        <v>371</v>
      </c>
    </row>
    <row r="201" spans="2:65" s="1" customFormat="1" ht="24.15" customHeight="1">
      <c r="B201" s="32"/>
      <c r="C201" s="187" t="s">
        <v>701</v>
      </c>
      <c r="D201" s="187" t="s">
        <v>1347</v>
      </c>
      <c r="E201" s="188" t="s">
        <v>5059</v>
      </c>
      <c r="F201" s="189" t="s">
        <v>5060</v>
      </c>
      <c r="G201" s="190" t="s">
        <v>4951</v>
      </c>
      <c r="H201" s="191">
        <v>9</v>
      </c>
      <c r="I201" s="192"/>
      <c r="J201" s="193">
        <f>ROUND(I201*H201,2)</f>
        <v>0</v>
      </c>
      <c r="K201" s="189" t="s">
        <v>1</v>
      </c>
      <c r="L201" s="194"/>
      <c r="M201" s="195" t="s">
        <v>1</v>
      </c>
      <c r="N201" s="196" t="s">
        <v>41</v>
      </c>
      <c r="P201" s="147">
        <f>O201*H201</f>
        <v>0</v>
      </c>
      <c r="Q201" s="147">
        <v>0</v>
      </c>
      <c r="R201" s="147">
        <f>Q201*H201</f>
        <v>0</v>
      </c>
      <c r="S201" s="147">
        <v>0</v>
      </c>
      <c r="T201" s="148">
        <f>S201*H201</f>
        <v>0</v>
      </c>
      <c r="AR201" s="149" t="s">
        <v>695</v>
      </c>
      <c r="AT201" s="149" t="s">
        <v>1347</v>
      </c>
      <c r="AU201" s="149" t="s">
        <v>371</v>
      </c>
      <c r="AY201" s="17" t="s">
        <v>350</v>
      </c>
      <c r="BE201" s="150">
        <f>IF(N201="základní",J201,0)</f>
        <v>0</v>
      </c>
      <c r="BF201" s="150">
        <f>IF(N201="snížená",J201,0)</f>
        <v>0</v>
      </c>
      <c r="BG201" s="150">
        <f>IF(N201="zákl. přenesená",J201,0)</f>
        <v>0</v>
      </c>
      <c r="BH201" s="150">
        <f>IF(N201="sníž. přenesená",J201,0)</f>
        <v>0</v>
      </c>
      <c r="BI201" s="150">
        <f>IF(N201="nulová",J201,0)</f>
        <v>0</v>
      </c>
      <c r="BJ201" s="17" t="s">
        <v>84</v>
      </c>
      <c r="BK201" s="150">
        <f>ROUND(I201*H201,2)</f>
        <v>0</v>
      </c>
      <c r="BL201" s="17" t="s">
        <v>530</v>
      </c>
      <c r="BM201" s="149" t="s">
        <v>5061</v>
      </c>
    </row>
    <row r="202" spans="2:65" s="1" customFormat="1" ht="19.2">
      <c r="B202" s="32"/>
      <c r="D202" s="151" t="s">
        <v>359</v>
      </c>
      <c r="F202" s="152" t="s">
        <v>5060</v>
      </c>
      <c r="I202" s="153"/>
      <c r="L202" s="32"/>
      <c r="M202" s="154"/>
      <c r="T202" s="56"/>
      <c r="AT202" s="17" t="s">
        <v>359</v>
      </c>
      <c r="AU202" s="17" t="s">
        <v>371</v>
      </c>
    </row>
    <row r="203" spans="2:65" s="1" customFormat="1" ht="33" customHeight="1">
      <c r="B203" s="32"/>
      <c r="C203" s="138" t="s">
        <v>707</v>
      </c>
      <c r="D203" s="138" t="s">
        <v>352</v>
      </c>
      <c r="E203" s="139" t="s">
        <v>5062</v>
      </c>
      <c r="F203" s="140" t="s">
        <v>5063</v>
      </c>
      <c r="G203" s="141" t="s">
        <v>496</v>
      </c>
      <c r="H203" s="142">
        <v>80</v>
      </c>
      <c r="I203" s="143"/>
      <c r="J203" s="144">
        <f>ROUND(I203*H203,2)</f>
        <v>0</v>
      </c>
      <c r="K203" s="140" t="s">
        <v>385</v>
      </c>
      <c r="L203" s="32"/>
      <c r="M203" s="145" t="s">
        <v>1</v>
      </c>
      <c r="N203" s="146" t="s">
        <v>41</v>
      </c>
      <c r="P203" s="147">
        <f>O203*H203</f>
        <v>0</v>
      </c>
      <c r="Q203" s="147">
        <v>0</v>
      </c>
      <c r="R203" s="147">
        <f>Q203*H203</f>
        <v>0</v>
      </c>
      <c r="S203" s="147">
        <v>0</v>
      </c>
      <c r="T203" s="148">
        <f>S203*H203</f>
        <v>0</v>
      </c>
      <c r="AR203" s="149" t="s">
        <v>530</v>
      </c>
      <c r="AT203" s="149" t="s">
        <v>352</v>
      </c>
      <c r="AU203" s="149" t="s">
        <v>371</v>
      </c>
      <c r="AY203" s="17" t="s">
        <v>350</v>
      </c>
      <c r="BE203" s="150">
        <f>IF(N203="základní",J203,0)</f>
        <v>0</v>
      </c>
      <c r="BF203" s="150">
        <f>IF(N203="snížená",J203,0)</f>
        <v>0</v>
      </c>
      <c r="BG203" s="150">
        <f>IF(N203="zákl. přenesená",J203,0)</f>
        <v>0</v>
      </c>
      <c r="BH203" s="150">
        <f>IF(N203="sníž. přenesená",J203,0)</f>
        <v>0</v>
      </c>
      <c r="BI203" s="150">
        <f>IF(N203="nulová",J203,0)</f>
        <v>0</v>
      </c>
      <c r="BJ203" s="17" t="s">
        <v>84</v>
      </c>
      <c r="BK203" s="150">
        <f>ROUND(I203*H203,2)</f>
        <v>0</v>
      </c>
      <c r="BL203" s="17" t="s">
        <v>530</v>
      </c>
      <c r="BM203" s="149" t="s">
        <v>5064</v>
      </c>
    </row>
    <row r="204" spans="2:65" s="1" customFormat="1" ht="28.8">
      <c r="B204" s="32"/>
      <c r="D204" s="151" t="s">
        <v>359</v>
      </c>
      <c r="F204" s="152" t="s">
        <v>5065</v>
      </c>
      <c r="I204" s="153"/>
      <c r="L204" s="32"/>
      <c r="M204" s="154"/>
      <c r="T204" s="56"/>
      <c r="AT204" s="17" t="s">
        <v>359</v>
      </c>
      <c r="AU204" s="17" t="s">
        <v>371</v>
      </c>
    </row>
    <row r="205" spans="2:65" s="1" customFormat="1" ht="21.75" customHeight="1">
      <c r="B205" s="32"/>
      <c r="C205" s="187" t="s">
        <v>713</v>
      </c>
      <c r="D205" s="187" t="s">
        <v>1347</v>
      </c>
      <c r="E205" s="188" t="s">
        <v>5066</v>
      </c>
      <c r="F205" s="189" t="s">
        <v>5067</v>
      </c>
      <c r="G205" s="190" t="s">
        <v>4951</v>
      </c>
      <c r="H205" s="191">
        <v>8</v>
      </c>
      <c r="I205" s="192"/>
      <c r="J205" s="193">
        <f>ROUND(I205*H205,2)</f>
        <v>0</v>
      </c>
      <c r="K205" s="189" t="s">
        <v>1</v>
      </c>
      <c r="L205" s="194"/>
      <c r="M205" s="195" t="s">
        <v>1</v>
      </c>
      <c r="N205" s="196" t="s">
        <v>41</v>
      </c>
      <c r="P205" s="147">
        <f>O205*H205</f>
        <v>0</v>
      </c>
      <c r="Q205" s="147">
        <v>0</v>
      </c>
      <c r="R205" s="147">
        <f>Q205*H205</f>
        <v>0</v>
      </c>
      <c r="S205" s="147">
        <v>0</v>
      </c>
      <c r="T205" s="148">
        <f>S205*H205</f>
        <v>0</v>
      </c>
      <c r="AR205" s="149" t="s">
        <v>695</v>
      </c>
      <c r="AT205" s="149" t="s">
        <v>1347</v>
      </c>
      <c r="AU205" s="149" t="s">
        <v>371</v>
      </c>
      <c r="AY205" s="17" t="s">
        <v>350</v>
      </c>
      <c r="BE205" s="150">
        <f>IF(N205="základní",J205,0)</f>
        <v>0</v>
      </c>
      <c r="BF205" s="150">
        <f>IF(N205="snížená",J205,0)</f>
        <v>0</v>
      </c>
      <c r="BG205" s="150">
        <f>IF(N205="zákl. přenesená",J205,0)</f>
        <v>0</v>
      </c>
      <c r="BH205" s="150">
        <f>IF(N205="sníž. přenesená",J205,0)</f>
        <v>0</v>
      </c>
      <c r="BI205" s="150">
        <f>IF(N205="nulová",J205,0)</f>
        <v>0</v>
      </c>
      <c r="BJ205" s="17" t="s">
        <v>84</v>
      </c>
      <c r="BK205" s="150">
        <f>ROUND(I205*H205,2)</f>
        <v>0</v>
      </c>
      <c r="BL205" s="17" t="s">
        <v>530</v>
      </c>
      <c r="BM205" s="149" t="s">
        <v>5068</v>
      </c>
    </row>
    <row r="206" spans="2:65" s="1" customFormat="1" ht="10.199999999999999">
      <c r="B206" s="32"/>
      <c r="D206" s="151" t="s">
        <v>359</v>
      </c>
      <c r="F206" s="152" t="s">
        <v>5067</v>
      </c>
      <c r="I206" s="153"/>
      <c r="L206" s="32"/>
      <c r="M206" s="154"/>
      <c r="T206" s="56"/>
      <c r="AT206" s="17" t="s">
        <v>359</v>
      </c>
      <c r="AU206" s="17" t="s">
        <v>371</v>
      </c>
    </row>
    <row r="207" spans="2:65" s="1" customFormat="1" ht="33" customHeight="1">
      <c r="B207" s="32"/>
      <c r="C207" s="138" t="s">
        <v>722</v>
      </c>
      <c r="D207" s="138" t="s">
        <v>352</v>
      </c>
      <c r="E207" s="139" t="s">
        <v>5069</v>
      </c>
      <c r="F207" s="140" t="s">
        <v>5070</v>
      </c>
      <c r="G207" s="141" t="s">
        <v>496</v>
      </c>
      <c r="H207" s="142">
        <v>8</v>
      </c>
      <c r="I207" s="143"/>
      <c r="J207" s="144">
        <f>ROUND(I207*H207,2)</f>
        <v>0</v>
      </c>
      <c r="K207" s="140" t="s">
        <v>385</v>
      </c>
      <c r="L207" s="32"/>
      <c r="M207" s="145" t="s">
        <v>1</v>
      </c>
      <c r="N207" s="146" t="s">
        <v>41</v>
      </c>
      <c r="P207" s="147">
        <f>O207*H207</f>
        <v>0</v>
      </c>
      <c r="Q207" s="147">
        <v>0</v>
      </c>
      <c r="R207" s="147">
        <f>Q207*H207</f>
        <v>0</v>
      </c>
      <c r="S207" s="147">
        <v>0</v>
      </c>
      <c r="T207" s="148">
        <f>S207*H207</f>
        <v>0</v>
      </c>
      <c r="AR207" s="149" t="s">
        <v>530</v>
      </c>
      <c r="AT207" s="149" t="s">
        <v>352</v>
      </c>
      <c r="AU207" s="149" t="s">
        <v>371</v>
      </c>
      <c r="AY207" s="17" t="s">
        <v>350</v>
      </c>
      <c r="BE207" s="150">
        <f>IF(N207="základní",J207,0)</f>
        <v>0</v>
      </c>
      <c r="BF207" s="150">
        <f>IF(N207="snížená",J207,0)</f>
        <v>0</v>
      </c>
      <c r="BG207" s="150">
        <f>IF(N207="zákl. přenesená",J207,0)</f>
        <v>0</v>
      </c>
      <c r="BH207" s="150">
        <f>IF(N207="sníž. přenesená",J207,0)</f>
        <v>0</v>
      </c>
      <c r="BI207" s="150">
        <f>IF(N207="nulová",J207,0)</f>
        <v>0</v>
      </c>
      <c r="BJ207" s="17" t="s">
        <v>84</v>
      </c>
      <c r="BK207" s="150">
        <f>ROUND(I207*H207,2)</f>
        <v>0</v>
      </c>
      <c r="BL207" s="17" t="s">
        <v>530</v>
      </c>
      <c r="BM207" s="149" t="s">
        <v>5071</v>
      </c>
    </row>
    <row r="208" spans="2:65" s="1" customFormat="1" ht="28.8">
      <c r="B208" s="32"/>
      <c r="D208" s="151" t="s">
        <v>359</v>
      </c>
      <c r="F208" s="152" t="s">
        <v>5072</v>
      </c>
      <c r="I208" s="153"/>
      <c r="L208" s="32"/>
      <c r="M208" s="154"/>
      <c r="T208" s="56"/>
      <c r="AT208" s="17" t="s">
        <v>359</v>
      </c>
      <c r="AU208" s="17" t="s">
        <v>371</v>
      </c>
    </row>
    <row r="209" spans="2:65" s="1" customFormat="1" ht="24.15" customHeight="1">
      <c r="B209" s="32"/>
      <c r="C209" s="187" t="s">
        <v>729</v>
      </c>
      <c r="D209" s="187" t="s">
        <v>1347</v>
      </c>
      <c r="E209" s="188" t="s">
        <v>5073</v>
      </c>
      <c r="F209" s="189" t="s">
        <v>5074</v>
      </c>
      <c r="G209" s="190" t="s">
        <v>4951</v>
      </c>
      <c r="H209" s="191">
        <v>62</v>
      </c>
      <c r="I209" s="192"/>
      <c r="J209" s="193">
        <f>ROUND(I209*H209,2)</f>
        <v>0</v>
      </c>
      <c r="K209" s="189" t="s">
        <v>1</v>
      </c>
      <c r="L209" s="194"/>
      <c r="M209" s="195" t="s">
        <v>1</v>
      </c>
      <c r="N209" s="196" t="s">
        <v>41</v>
      </c>
      <c r="P209" s="147">
        <f>O209*H209</f>
        <v>0</v>
      </c>
      <c r="Q209" s="147">
        <v>0</v>
      </c>
      <c r="R209" s="147">
        <f>Q209*H209</f>
        <v>0</v>
      </c>
      <c r="S209" s="147">
        <v>0</v>
      </c>
      <c r="T209" s="148">
        <f>S209*H209</f>
        <v>0</v>
      </c>
      <c r="AR209" s="149" t="s">
        <v>695</v>
      </c>
      <c r="AT209" s="149" t="s">
        <v>1347</v>
      </c>
      <c r="AU209" s="149" t="s">
        <v>371</v>
      </c>
      <c r="AY209" s="17" t="s">
        <v>350</v>
      </c>
      <c r="BE209" s="150">
        <f>IF(N209="základní",J209,0)</f>
        <v>0</v>
      </c>
      <c r="BF209" s="150">
        <f>IF(N209="snížená",J209,0)</f>
        <v>0</v>
      </c>
      <c r="BG209" s="150">
        <f>IF(N209="zákl. přenesená",J209,0)</f>
        <v>0</v>
      </c>
      <c r="BH209" s="150">
        <f>IF(N209="sníž. přenesená",J209,0)</f>
        <v>0</v>
      </c>
      <c r="BI209" s="150">
        <f>IF(N209="nulová",J209,0)</f>
        <v>0</v>
      </c>
      <c r="BJ209" s="17" t="s">
        <v>84</v>
      </c>
      <c r="BK209" s="150">
        <f>ROUND(I209*H209,2)</f>
        <v>0</v>
      </c>
      <c r="BL209" s="17" t="s">
        <v>530</v>
      </c>
      <c r="BM209" s="149" t="s">
        <v>5075</v>
      </c>
    </row>
    <row r="210" spans="2:65" s="1" customFormat="1" ht="10.199999999999999">
      <c r="B210" s="32"/>
      <c r="D210" s="151" t="s">
        <v>359</v>
      </c>
      <c r="F210" s="152" t="s">
        <v>5074</v>
      </c>
      <c r="I210" s="153"/>
      <c r="L210" s="32"/>
      <c r="M210" s="154"/>
      <c r="T210" s="56"/>
      <c r="AT210" s="17" t="s">
        <v>359</v>
      </c>
      <c r="AU210" s="17" t="s">
        <v>371</v>
      </c>
    </row>
    <row r="211" spans="2:65" s="1" customFormat="1" ht="37.799999999999997" customHeight="1">
      <c r="B211" s="32"/>
      <c r="C211" s="138" t="s">
        <v>735</v>
      </c>
      <c r="D211" s="138" t="s">
        <v>352</v>
      </c>
      <c r="E211" s="139" t="s">
        <v>5076</v>
      </c>
      <c r="F211" s="140" t="s">
        <v>5077</v>
      </c>
      <c r="G211" s="141" t="s">
        <v>496</v>
      </c>
      <c r="H211" s="142">
        <v>62</v>
      </c>
      <c r="I211" s="143"/>
      <c r="J211" s="144">
        <f>ROUND(I211*H211,2)</f>
        <v>0</v>
      </c>
      <c r="K211" s="140" t="s">
        <v>385</v>
      </c>
      <c r="L211" s="32"/>
      <c r="M211" s="145" t="s">
        <v>1</v>
      </c>
      <c r="N211" s="146" t="s">
        <v>41</v>
      </c>
      <c r="P211" s="147">
        <f>O211*H211</f>
        <v>0</v>
      </c>
      <c r="Q211" s="147">
        <v>0</v>
      </c>
      <c r="R211" s="147">
        <f>Q211*H211</f>
        <v>0</v>
      </c>
      <c r="S211" s="147">
        <v>0</v>
      </c>
      <c r="T211" s="148">
        <f>S211*H211</f>
        <v>0</v>
      </c>
      <c r="AR211" s="149" t="s">
        <v>530</v>
      </c>
      <c r="AT211" s="149" t="s">
        <v>352</v>
      </c>
      <c r="AU211" s="149" t="s">
        <v>371</v>
      </c>
      <c r="AY211" s="17" t="s">
        <v>350</v>
      </c>
      <c r="BE211" s="150">
        <f>IF(N211="základní",J211,0)</f>
        <v>0</v>
      </c>
      <c r="BF211" s="150">
        <f>IF(N211="snížená",J211,0)</f>
        <v>0</v>
      </c>
      <c r="BG211" s="150">
        <f>IF(N211="zákl. přenesená",J211,0)</f>
        <v>0</v>
      </c>
      <c r="BH211" s="150">
        <f>IF(N211="sníž. přenesená",J211,0)</f>
        <v>0</v>
      </c>
      <c r="BI211" s="150">
        <f>IF(N211="nulová",J211,0)</f>
        <v>0</v>
      </c>
      <c r="BJ211" s="17" t="s">
        <v>84</v>
      </c>
      <c r="BK211" s="150">
        <f>ROUND(I211*H211,2)</f>
        <v>0</v>
      </c>
      <c r="BL211" s="17" t="s">
        <v>530</v>
      </c>
      <c r="BM211" s="149" t="s">
        <v>5078</v>
      </c>
    </row>
    <row r="212" spans="2:65" s="1" customFormat="1" ht="28.8">
      <c r="B212" s="32"/>
      <c r="D212" s="151" t="s">
        <v>359</v>
      </c>
      <c r="F212" s="152" t="s">
        <v>5079</v>
      </c>
      <c r="I212" s="153"/>
      <c r="L212" s="32"/>
      <c r="M212" s="154"/>
      <c r="T212" s="56"/>
      <c r="AT212" s="17" t="s">
        <v>359</v>
      </c>
      <c r="AU212" s="17" t="s">
        <v>371</v>
      </c>
    </row>
    <row r="213" spans="2:65" s="1" customFormat="1" ht="24.15" customHeight="1">
      <c r="B213" s="32"/>
      <c r="C213" s="187" t="s">
        <v>742</v>
      </c>
      <c r="D213" s="187" t="s">
        <v>1347</v>
      </c>
      <c r="E213" s="188" t="s">
        <v>5080</v>
      </c>
      <c r="F213" s="189" t="s">
        <v>5081</v>
      </c>
      <c r="G213" s="190" t="s">
        <v>4951</v>
      </c>
      <c r="H213" s="191">
        <v>8</v>
      </c>
      <c r="I213" s="192"/>
      <c r="J213" s="193">
        <f>ROUND(I213*H213,2)</f>
        <v>0</v>
      </c>
      <c r="K213" s="189" t="s">
        <v>1</v>
      </c>
      <c r="L213" s="194"/>
      <c r="M213" s="195" t="s">
        <v>1</v>
      </c>
      <c r="N213" s="196" t="s">
        <v>41</v>
      </c>
      <c r="P213" s="147">
        <f>O213*H213</f>
        <v>0</v>
      </c>
      <c r="Q213" s="147">
        <v>0</v>
      </c>
      <c r="R213" s="147">
        <f>Q213*H213</f>
        <v>0</v>
      </c>
      <c r="S213" s="147">
        <v>0</v>
      </c>
      <c r="T213" s="148">
        <f>S213*H213</f>
        <v>0</v>
      </c>
      <c r="AR213" s="149" t="s">
        <v>695</v>
      </c>
      <c r="AT213" s="149" t="s">
        <v>1347</v>
      </c>
      <c r="AU213" s="149" t="s">
        <v>371</v>
      </c>
      <c r="AY213" s="17" t="s">
        <v>350</v>
      </c>
      <c r="BE213" s="150">
        <f>IF(N213="základní",J213,0)</f>
        <v>0</v>
      </c>
      <c r="BF213" s="150">
        <f>IF(N213="snížená",J213,0)</f>
        <v>0</v>
      </c>
      <c r="BG213" s="150">
        <f>IF(N213="zákl. přenesená",J213,0)</f>
        <v>0</v>
      </c>
      <c r="BH213" s="150">
        <f>IF(N213="sníž. přenesená",J213,0)</f>
        <v>0</v>
      </c>
      <c r="BI213" s="150">
        <f>IF(N213="nulová",J213,0)</f>
        <v>0</v>
      </c>
      <c r="BJ213" s="17" t="s">
        <v>84</v>
      </c>
      <c r="BK213" s="150">
        <f>ROUND(I213*H213,2)</f>
        <v>0</v>
      </c>
      <c r="BL213" s="17" t="s">
        <v>530</v>
      </c>
      <c r="BM213" s="149" t="s">
        <v>5082</v>
      </c>
    </row>
    <row r="214" spans="2:65" s="1" customFormat="1" ht="19.2">
      <c r="B214" s="32"/>
      <c r="D214" s="151" t="s">
        <v>359</v>
      </c>
      <c r="F214" s="152" t="s">
        <v>5081</v>
      </c>
      <c r="I214" s="153"/>
      <c r="L214" s="32"/>
      <c r="M214" s="154"/>
      <c r="T214" s="56"/>
      <c r="AT214" s="17" t="s">
        <v>359</v>
      </c>
      <c r="AU214" s="17" t="s">
        <v>371</v>
      </c>
    </row>
    <row r="215" spans="2:65" s="1" customFormat="1" ht="24.15" customHeight="1">
      <c r="B215" s="32"/>
      <c r="C215" s="187" t="s">
        <v>748</v>
      </c>
      <c r="D215" s="187" t="s">
        <v>1347</v>
      </c>
      <c r="E215" s="188" t="s">
        <v>5083</v>
      </c>
      <c r="F215" s="189" t="s">
        <v>5084</v>
      </c>
      <c r="G215" s="190" t="s">
        <v>4951</v>
      </c>
      <c r="H215" s="191">
        <v>18</v>
      </c>
      <c r="I215" s="192"/>
      <c r="J215" s="193">
        <f>ROUND(I215*H215,2)</f>
        <v>0</v>
      </c>
      <c r="K215" s="189" t="s">
        <v>1</v>
      </c>
      <c r="L215" s="194"/>
      <c r="M215" s="195" t="s">
        <v>1</v>
      </c>
      <c r="N215" s="196" t="s">
        <v>41</v>
      </c>
      <c r="P215" s="147">
        <f>O215*H215</f>
        <v>0</v>
      </c>
      <c r="Q215" s="147">
        <v>0</v>
      </c>
      <c r="R215" s="147">
        <f>Q215*H215</f>
        <v>0</v>
      </c>
      <c r="S215" s="147">
        <v>0</v>
      </c>
      <c r="T215" s="148">
        <f>S215*H215</f>
        <v>0</v>
      </c>
      <c r="AR215" s="149" t="s">
        <v>695</v>
      </c>
      <c r="AT215" s="149" t="s">
        <v>1347</v>
      </c>
      <c r="AU215" s="149" t="s">
        <v>371</v>
      </c>
      <c r="AY215" s="17" t="s">
        <v>350</v>
      </c>
      <c r="BE215" s="150">
        <f>IF(N215="základní",J215,0)</f>
        <v>0</v>
      </c>
      <c r="BF215" s="150">
        <f>IF(N215="snížená",J215,0)</f>
        <v>0</v>
      </c>
      <c r="BG215" s="150">
        <f>IF(N215="zákl. přenesená",J215,0)</f>
        <v>0</v>
      </c>
      <c r="BH215" s="150">
        <f>IF(N215="sníž. přenesená",J215,0)</f>
        <v>0</v>
      </c>
      <c r="BI215" s="150">
        <f>IF(N215="nulová",J215,0)</f>
        <v>0</v>
      </c>
      <c r="BJ215" s="17" t="s">
        <v>84</v>
      </c>
      <c r="BK215" s="150">
        <f>ROUND(I215*H215,2)</f>
        <v>0</v>
      </c>
      <c r="BL215" s="17" t="s">
        <v>530</v>
      </c>
      <c r="BM215" s="149" t="s">
        <v>5085</v>
      </c>
    </row>
    <row r="216" spans="2:65" s="1" customFormat="1" ht="19.2">
      <c r="B216" s="32"/>
      <c r="D216" s="151" t="s">
        <v>359</v>
      </c>
      <c r="F216" s="152" t="s">
        <v>5084</v>
      </c>
      <c r="I216" s="153"/>
      <c r="L216" s="32"/>
      <c r="M216" s="154"/>
      <c r="T216" s="56"/>
      <c r="AT216" s="17" t="s">
        <v>359</v>
      </c>
      <c r="AU216" s="17" t="s">
        <v>371</v>
      </c>
    </row>
    <row r="217" spans="2:65" s="1" customFormat="1" ht="24.15" customHeight="1">
      <c r="B217" s="32"/>
      <c r="C217" s="187" t="s">
        <v>761</v>
      </c>
      <c r="D217" s="187" t="s">
        <v>1347</v>
      </c>
      <c r="E217" s="188" t="s">
        <v>5086</v>
      </c>
      <c r="F217" s="189" t="s">
        <v>5087</v>
      </c>
      <c r="G217" s="190" t="s">
        <v>4951</v>
      </c>
      <c r="H217" s="191">
        <v>9</v>
      </c>
      <c r="I217" s="192"/>
      <c r="J217" s="193">
        <f>ROUND(I217*H217,2)</f>
        <v>0</v>
      </c>
      <c r="K217" s="189" t="s">
        <v>1</v>
      </c>
      <c r="L217" s="194"/>
      <c r="M217" s="195" t="s">
        <v>1</v>
      </c>
      <c r="N217" s="196" t="s">
        <v>41</v>
      </c>
      <c r="P217" s="147">
        <f>O217*H217</f>
        <v>0</v>
      </c>
      <c r="Q217" s="147">
        <v>0</v>
      </c>
      <c r="R217" s="147">
        <f>Q217*H217</f>
        <v>0</v>
      </c>
      <c r="S217" s="147">
        <v>0</v>
      </c>
      <c r="T217" s="148">
        <f>S217*H217</f>
        <v>0</v>
      </c>
      <c r="AR217" s="149" t="s">
        <v>695</v>
      </c>
      <c r="AT217" s="149" t="s">
        <v>1347</v>
      </c>
      <c r="AU217" s="149" t="s">
        <v>371</v>
      </c>
      <c r="AY217" s="17" t="s">
        <v>350</v>
      </c>
      <c r="BE217" s="150">
        <f>IF(N217="základní",J217,0)</f>
        <v>0</v>
      </c>
      <c r="BF217" s="150">
        <f>IF(N217="snížená",J217,0)</f>
        <v>0</v>
      </c>
      <c r="BG217" s="150">
        <f>IF(N217="zákl. přenesená",J217,0)</f>
        <v>0</v>
      </c>
      <c r="BH217" s="150">
        <f>IF(N217="sníž. přenesená",J217,0)</f>
        <v>0</v>
      </c>
      <c r="BI217" s="150">
        <f>IF(N217="nulová",J217,0)</f>
        <v>0</v>
      </c>
      <c r="BJ217" s="17" t="s">
        <v>84</v>
      </c>
      <c r="BK217" s="150">
        <f>ROUND(I217*H217,2)</f>
        <v>0</v>
      </c>
      <c r="BL217" s="17" t="s">
        <v>530</v>
      </c>
      <c r="BM217" s="149" t="s">
        <v>5088</v>
      </c>
    </row>
    <row r="218" spans="2:65" s="1" customFormat="1" ht="19.2">
      <c r="B218" s="32"/>
      <c r="D218" s="151" t="s">
        <v>359</v>
      </c>
      <c r="F218" s="152" t="s">
        <v>5087</v>
      </c>
      <c r="I218" s="153"/>
      <c r="L218" s="32"/>
      <c r="M218" s="154"/>
      <c r="T218" s="56"/>
      <c r="AT218" s="17" t="s">
        <v>359</v>
      </c>
      <c r="AU218" s="17" t="s">
        <v>371</v>
      </c>
    </row>
    <row r="219" spans="2:65" s="1" customFormat="1" ht="24.15" customHeight="1">
      <c r="B219" s="32"/>
      <c r="C219" s="187" t="s">
        <v>767</v>
      </c>
      <c r="D219" s="187" t="s">
        <v>1347</v>
      </c>
      <c r="E219" s="188" t="s">
        <v>5089</v>
      </c>
      <c r="F219" s="189" t="s">
        <v>5090</v>
      </c>
      <c r="G219" s="190" t="s">
        <v>4951</v>
      </c>
      <c r="H219" s="191">
        <v>7</v>
      </c>
      <c r="I219" s="192"/>
      <c r="J219" s="193">
        <f>ROUND(I219*H219,2)</f>
        <v>0</v>
      </c>
      <c r="K219" s="189" t="s">
        <v>1</v>
      </c>
      <c r="L219" s="194"/>
      <c r="M219" s="195" t="s">
        <v>1</v>
      </c>
      <c r="N219" s="196" t="s">
        <v>41</v>
      </c>
      <c r="P219" s="147">
        <f>O219*H219</f>
        <v>0</v>
      </c>
      <c r="Q219" s="147">
        <v>0</v>
      </c>
      <c r="R219" s="147">
        <f>Q219*H219</f>
        <v>0</v>
      </c>
      <c r="S219" s="147">
        <v>0</v>
      </c>
      <c r="T219" s="148">
        <f>S219*H219</f>
        <v>0</v>
      </c>
      <c r="AR219" s="149" t="s">
        <v>695</v>
      </c>
      <c r="AT219" s="149" t="s">
        <v>1347</v>
      </c>
      <c r="AU219" s="149" t="s">
        <v>371</v>
      </c>
      <c r="AY219" s="17" t="s">
        <v>350</v>
      </c>
      <c r="BE219" s="150">
        <f>IF(N219="základní",J219,0)</f>
        <v>0</v>
      </c>
      <c r="BF219" s="150">
        <f>IF(N219="snížená",J219,0)</f>
        <v>0</v>
      </c>
      <c r="BG219" s="150">
        <f>IF(N219="zákl. přenesená",J219,0)</f>
        <v>0</v>
      </c>
      <c r="BH219" s="150">
        <f>IF(N219="sníž. přenesená",J219,0)</f>
        <v>0</v>
      </c>
      <c r="BI219" s="150">
        <f>IF(N219="nulová",J219,0)</f>
        <v>0</v>
      </c>
      <c r="BJ219" s="17" t="s">
        <v>84</v>
      </c>
      <c r="BK219" s="150">
        <f>ROUND(I219*H219,2)</f>
        <v>0</v>
      </c>
      <c r="BL219" s="17" t="s">
        <v>530</v>
      </c>
      <c r="BM219" s="149" t="s">
        <v>5091</v>
      </c>
    </row>
    <row r="220" spans="2:65" s="1" customFormat="1" ht="19.2">
      <c r="B220" s="32"/>
      <c r="D220" s="151" t="s">
        <v>359</v>
      </c>
      <c r="F220" s="152" t="s">
        <v>5090</v>
      </c>
      <c r="I220" s="153"/>
      <c r="L220" s="32"/>
      <c r="M220" s="154"/>
      <c r="T220" s="56"/>
      <c r="AT220" s="17" t="s">
        <v>359</v>
      </c>
      <c r="AU220" s="17" t="s">
        <v>371</v>
      </c>
    </row>
    <row r="221" spans="2:65" s="1" customFormat="1" ht="24.15" customHeight="1">
      <c r="B221" s="32"/>
      <c r="C221" s="187" t="s">
        <v>821</v>
      </c>
      <c r="D221" s="187" t="s">
        <v>1347</v>
      </c>
      <c r="E221" s="188" t="s">
        <v>5092</v>
      </c>
      <c r="F221" s="189" t="s">
        <v>5093</v>
      </c>
      <c r="G221" s="190" t="s">
        <v>4951</v>
      </c>
      <c r="H221" s="191">
        <v>2</v>
      </c>
      <c r="I221" s="192"/>
      <c r="J221" s="193">
        <f>ROUND(I221*H221,2)</f>
        <v>0</v>
      </c>
      <c r="K221" s="189" t="s">
        <v>1</v>
      </c>
      <c r="L221" s="194"/>
      <c r="M221" s="195" t="s">
        <v>1</v>
      </c>
      <c r="N221" s="196" t="s">
        <v>41</v>
      </c>
      <c r="P221" s="147">
        <f>O221*H221</f>
        <v>0</v>
      </c>
      <c r="Q221" s="147">
        <v>0</v>
      </c>
      <c r="R221" s="147">
        <f>Q221*H221</f>
        <v>0</v>
      </c>
      <c r="S221" s="147">
        <v>0</v>
      </c>
      <c r="T221" s="148">
        <f>S221*H221</f>
        <v>0</v>
      </c>
      <c r="AR221" s="149" t="s">
        <v>695</v>
      </c>
      <c r="AT221" s="149" t="s">
        <v>1347</v>
      </c>
      <c r="AU221" s="149" t="s">
        <v>371</v>
      </c>
      <c r="AY221" s="17" t="s">
        <v>350</v>
      </c>
      <c r="BE221" s="150">
        <f>IF(N221="základní",J221,0)</f>
        <v>0</v>
      </c>
      <c r="BF221" s="150">
        <f>IF(N221="snížená",J221,0)</f>
        <v>0</v>
      </c>
      <c r="BG221" s="150">
        <f>IF(N221="zákl. přenesená",J221,0)</f>
        <v>0</v>
      </c>
      <c r="BH221" s="150">
        <f>IF(N221="sníž. přenesená",J221,0)</f>
        <v>0</v>
      </c>
      <c r="BI221" s="150">
        <f>IF(N221="nulová",J221,0)</f>
        <v>0</v>
      </c>
      <c r="BJ221" s="17" t="s">
        <v>84</v>
      </c>
      <c r="BK221" s="150">
        <f>ROUND(I221*H221,2)</f>
        <v>0</v>
      </c>
      <c r="BL221" s="17" t="s">
        <v>530</v>
      </c>
      <c r="BM221" s="149" t="s">
        <v>5094</v>
      </c>
    </row>
    <row r="222" spans="2:65" s="1" customFormat="1" ht="19.2">
      <c r="B222" s="32"/>
      <c r="D222" s="151" t="s">
        <v>359</v>
      </c>
      <c r="F222" s="152" t="s">
        <v>5093</v>
      </c>
      <c r="I222" s="153"/>
      <c r="L222" s="32"/>
      <c r="M222" s="154"/>
      <c r="T222" s="56"/>
      <c r="AT222" s="17" t="s">
        <v>359</v>
      </c>
      <c r="AU222" s="17" t="s">
        <v>371</v>
      </c>
    </row>
    <row r="223" spans="2:65" s="1" customFormat="1" ht="24.15" customHeight="1">
      <c r="B223" s="32"/>
      <c r="C223" s="187" t="s">
        <v>828</v>
      </c>
      <c r="D223" s="187" t="s">
        <v>1347</v>
      </c>
      <c r="E223" s="188" t="s">
        <v>5095</v>
      </c>
      <c r="F223" s="189" t="s">
        <v>5096</v>
      </c>
      <c r="G223" s="190" t="s">
        <v>4951</v>
      </c>
      <c r="H223" s="191">
        <v>3</v>
      </c>
      <c r="I223" s="192"/>
      <c r="J223" s="193">
        <f>ROUND(I223*H223,2)</f>
        <v>0</v>
      </c>
      <c r="K223" s="189" t="s">
        <v>1</v>
      </c>
      <c r="L223" s="194"/>
      <c r="M223" s="195" t="s">
        <v>1</v>
      </c>
      <c r="N223" s="196" t="s">
        <v>41</v>
      </c>
      <c r="P223" s="147">
        <f>O223*H223</f>
        <v>0</v>
      </c>
      <c r="Q223" s="147">
        <v>0</v>
      </c>
      <c r="R223" s="147">
        <f>Q223*H223</f>
        <v>0</v>
      </c>
      <c r="S223" s="147">
        <v>0</v>
      </c>
      <c r="T223" s="148">
        <f>S223*H223</f>
        <v>0</v>
      </c>
      <c r="AR223" s="149" t="s">
        <v>695</v>
      </c>
      <c r="AT223" s="149" t="s">
        <v>1347</v>
      </c>
      <c r="AU223" s="149" t="s">
        <v>371</v>
      </c>
      <c r="AY223" s="17" t="s">
        <v>350</v>
      </c>
      <c r="BE223" s="150">
        <f>IF(N223="základní",J223,0)</f>
        <v>0</v>
      </c>
      <c r="BF223" s="150">
        <f>IF(N223="snížená",J223,0)</f>
        <v>0</v>
      </c>
      <c r="BG223" s="150">
        <f>IF(N223="zákl. přenesená",J223,0)</f>
        <v>0</v>
      </c>
      <c r="BH223" s="150">
        <f>IF(N223="sníž. přenesená",J223,0)</f>
        <v>0</v>
      </c>
      <c r="BI223" s="150">
        <f>IF(N223="nulová",J223,0)</f>
        <v>0</v>
      </c>
      <c r="BJ223" s="17" t="s">
        <v>84</v>
      </c>
      <c r="BK223" s="150">
        <f>ROUND(I223*H223,2)</f>
        <v>0</v>
      </c>
      <c r="BL223" s="17" t="s">
        <v>530</v>
      </c>
      <c r="BM223" s="149" t="s">
        <v>5097</v>
      </c>
    </row>
    <row r="224" spans="2:65" s="1" customFormat="1" ht="19.2">
      <c r="B224" s="32"/>
      <c r="D224" s="151" t="s">
        <v>359</v>
      </c>
      <c r="F224" s="152" t="s">
        <v>5096</v>
      </c>
      <c r="I224" s="153"/>
      <c r="L224" s="32"/>
      <c r="M224" s="154"/>
      <c r="T224" s="56"/>
      <c r="AT224" s="17" t="s">
        <v>359</v>
      </c>
      <c r="AU224" s="17" t="s">
        <v>371</v>
      </c>
    </row>
    <row r="225" spans="2:65" s="1" customFormat="1" ht="24.15" customHeight="1">
      <c r="B225" s="32"/>
      <c r="C225" s="187" t="s">
        <v>834</v>
      </c>
      <c r="D225" s="187" t="s">
        <v>1347</v>
      </c>
      <c r="E225" s="188" t="s">
        <v>5098</v>
      </c>
      <c r="F225" s="189" t="s">
        <v>5099</v>
      </c>
      <c r="G225" s="190" t="s">
        <v>4951</v>
      </c>
      <c r="H225" s="191">
        <v>18</v>
      </c>
      <c r="I225" s="192"/>
      <c r="J225" s="193">
        <f>ROUND(I225*H225,2)</f>
        <v>0</v>
      </c>
      <c r="K225" s="189" t="s">
        <v>1</v>
      </c>
      <c r="L225" s="194"/>
      <c r="M225" s="195" t="s">
        <v>1</v>
      </c>
      <c r="N225" s="196" t="s">
        <v>41</v>
      </c>
      <c r="P225" s="147">
        <f>O225*H225</f>
        <v>0</v>
      </c>
      <c r="Q225" s="147">
        <v>0</v>
      </c>
      <c r="R225" s="147">
        <f>Q225*H225</f>
        <v>0</v>
      </c>
      <c r="S225" s="147">
        <v>0</v>
      </c>
      <c r="T225" s="148">
        <f>S225*H225</f>
        <v>0</v>
      </c>
      <c r="AR225" s="149" t="s">
        <v>695</v>
      </c>
      <c r="AT225" s="149" t="s">
        <v>1347</v>
      </c>
      <c r="AU225" s="149" t="s">
        <v>371</v>
      </c>
      <c r="AY225" s="17" t="s">
        <v>350</v>
      </c>
      <c r="BE225" s="150">
        <f>IF(N225="základní",J225,0)</f>
        <v>0</v>
      </c>
      <c r="BF225" s="150">
        <f>IF(N225="snížená",J225,0)</f>
        <v>0</v>
      </c>
      <c r="BG225" s="150">
        <f>IF(N225="zákl. přenesená",J225,0)</f>
        <v>0</v>
      </c>
      <c r="BH225" s="150">
        <f>IF(N225="sníž. přenesená",J225,0)</f>
        <v>0</v>
      </c>
      <c r="BI225" s="150">
        <f>IF(N225="nulová",J225,0)</f>
        <v>0</v>
      </c>
      <c r="BJ225" s="17" t="s">
        <v>84</v>
      </c>
      <c r="BK225" s="150">
        <f>ROUND(I225*H225,2)</f>
        <v>0</v>
      </c>
      <c r="BL225" s="17" t="s">
        <v>530</v>
      </c>
      <c r="BM225" s="149" t="s">
        <v>5100</v>
      </c>
    </row>
    <row r="226" spans="2:65" s="1" customFormat="1" ht="19.2">
      <c r="B226" s="32"/>
      <c r="D226" s="151" t="s">
        <v>359</v>
      </c>
      <c r="F226" s="152" t="s">
        <v>5099</v>
      </c>
      <c r="I226" s="153"/>
      <c r="L226" s="32"/>
      <c r="M226" s="154"/>
      <c r="T226" s="56"/>
      <c r="AT226" s="17" t="s">
        <v>359</v>
      </c>
      <c r="AU226" s="17" t="s">
        <v>371</v>
      </c>
    </row>
    <row r="227" spans="2:65" s="1" customFormat="1" ht="24.15" customHeight="1">
      <c r="B227" s="32"/>
      <c r="C227" s="187" t="s">
        <v>854</v>
      </c>
      <c r="D227" s="187" t="s">
        <v>1347</v>
      </c>
      <c r="E227" s="188" t="s">
        <v>5101</v>
      </c>
      <c r="F227" s="189" t="s">
        <v>5102</v>
      </c>
      <c r="G227" s="190" t="s">
        <v>4951</v>
      </c>
      <c r="H227" s="191">
        <v>2</v>
      </c>
      <c r="I227" s="192"/>
      <c r="J227" s="193">
        <f>ROUND(I227*H227,2)</f>
        <v>0</v>
      </c>
      <c r="K227" s="189" t="s">
        <v>1</v>
      </c>
      <c r="L227" s="194"/>
      <c r="M227" s="195" t="s">
        <v>1</v>
      </c>
      <c r="N227" s="196" t="s">
        <v>41</v>
      </c>
      <c r="P227" s="147">
        <f>O227*H227</f>
        <v>0</v>
      </c>
      <c r="Q227" s="147">
        <v>0</v>
      </c>
      <c r="R227" s="147">
        <f>Q227*H227</f>
        <v>0</v>
      </c>
      <c r="S227" s="147">
        <v>0</v>
      </c>
      <c r="T227" s="148">
        <f>S227*H227</f>
        <v>0</v>
      </c>
      <c r="AR227" s="149" t="s">
        <v>695</v>
      </c>
      <c r="AT227" s="149" t="s">
        <v>1347</v>
      </c>
      <c r="AU227" s="149" t="s">
        <v>371</v>
      </c>
      <c r="AY227" s="17" t="s">
        <v>350</v>
      </c>
      <c r="BE227" s="150">
        <f>IF(N227="základní",J227,0)</f>
        <v>0</v>
      </c>
      <c r="BF227" s="150">
        <f>IF(N227="snížená",J227,0)</f>
        <v>0</v>
      </c>
      <c r="BG227" s="150">
        <f>IF(N227="zákl. přenesená",J227,0)</f>
        <v>0</v>
      </c>
      <c r="BH227" s="150">
        <f>IF(N227="sníž. přenesená",J227,0)</f>
        <v>0</v>
      </c>
      <c r="BI227" s="150">
        <f>IF(N227="nulová",J227,0)</f>
        <v>0</v>
      </c>
      <c r="BJ227" s="17" t="s">
        <v>84</v>
      </c>
      <c r="BK227" s="150">
        <f>ROUND(I227*H227,2)</f>
        <v>0</v>
      </c>
      <c r="BL227" s="17" t="s">
        <v>530</v>
      </c>
      <c r="BM227" s="149" t="s">
        <v>5103</v>
      </c>
    </row>
    <row r="228" spans="2:65" s="1" customFormat="1" ht="19.2">
      <c r="B228" s="32"/>
      <c r="D228" s="151" t="s">
        <v>359</v>
      </c>
      <c r="F228" s="152" t="s">
        <v>5102</v>
      </c>
      <c r="I228" s="153"/>
      <c r="L228" s="32"/>
      <c r="M228" s="154"/>
      <c r="T228" s="56"/>
      <c r="AT228" s="17" t="s">
        <v>359</v>
      </c>
      <c r="AU228" s="17" t="s">
        <v>371</v>
      </c>
    </row>
    <row r="229" spans="2:65" s="1" customFormat="1" ht="24.15" customHeight="1">
      <c r="B229" s="32"/>
      <c r="C229" s="187" t="s">
        <v>872</v>
      </c>
      <c r="D229" s="187" t="s">
        <v>1347</v>
      </c>
      <c r="E229" s="188" t="s">
        <v>5104</v>
      </c>
      <c r="F229" s="189" t="s">
        <v>5105</v>
      </c>
      <c r="G229" s="190" t="s">
        <v>4951</v>
      </c>
      <c r="H229" s="191">
        <v>26</v>
      </c>
      <c r="I229" s="192"/>
      <c r="J229" s="193">
        <f>ROUND(I229*H229,2)</f>
        <v>0</v>
      </c>
      <c r="K229" s="189" t="s">
        <v>1</v>
      </c>
      <c r="L229" s="194"/>
      <c r="M229" s="195" t="s">
        <v>1</v>
      </c>
      <c r="N229" s="196" t="s">
        <v>41</v>
      </c>
      <c r="P229" s="147">
        <f>O229*H229</f>
        <v>0</v>
      </c>
      <c r="Q229" s="147">
        <v>0</v>
      </c>
      <c r="R229" s="147">
        <f>Q229*H229</f>
        <v>0</v>
      </c>
      <c r="S229" s="147">
        <v>0</v>
      </c>
      <c r="T229" s="148">
        <f>S229*H229</f>
        <v>0</v>
      </c>
      <c r="AR229" s="149" t="s">
        <v>695</v>
      </c>
      <c r="AT229" s="149" t="s">
        <v>1347</v>
      </c>
      <c r="AU229" s="149" t="s">
        <v>371</v>
      </c>
      <c r="AY229" s="17" t="s">
        <v>350</v>
      </c>
      <c r="BE229" s="150">
        <f>IF(N229="základní",J229,0)</f>
        <v>0</v>
      </c>
      <c r="BF229" s="150">
        <f>IF(N229="snížená",J229,0)</f>
        <v>0</v>
      </c>
      <c r="BG229" s="150">
        <f>IF(N229="zákl. přenesená",J229,0)</f>
        <v>0</v>
      </c>
      <c r="BH229" s="150">
        <f>IF(N229="sníž. přenesená",J229,0)</f>
        <v>0</v>
      </c>
      <c r="BI229" s="150">
        <f>IF(N229="nulová",J229,0)</f>
        <v>0</v>
      </c>
      <c r="BJ229" s="17" t="s">
        <v>84</v>
      </c>
      <c r="BK229" s="150">
        <f>ROUND(I229*H229,2)</f>
        <v>0</v>
      </c>
      <c r="BL229" s="17" t="s">
        <v>530</v>
      </c>
      <c r="BM229" s="149" t="s">
        <v>5106</v>
      </c>
    </row>
    <row r="230" spans="2:65" s="1" customFormat="1" ht="10.199999999999999">
      <c r="B230" s="32"/>
      <c r="D230" s="151" t="s">
        <v>359</v>
      </c>
      <c r="F230" s="152" t="s">
        <v>5105</v>
      </c>
      <c r="I230" s="153"/>
      <c r="L230" s="32"/>
      <c r="M230" s="154"/>
      <c r="T230" s="56"/>
      <c r="AT230" s="17" t="s">
        <v>359</v>
      </c>
      <c r="AU230" s="17" t="s">
        <v>371</v>
      </c>
    </row>
    <row r="231" spans="2:65" s="1" customFormat="1" ht="33" customHeight="1">
      <c r="B231" s="32"/>
      <c r="C231" s="187" t="s">
        <v>877</v>
      </c>
      <c r="D231" s="187" t="s">
        <v>1347</v>
      </c>
      <c r="E231" s="188" t="s">
        <v>5107</v>
      </c>
      <c r="F231" s="189" t="s">
        <v>5108</v>
      </c>
      <c r="G231" s="190" t="s">
        <v>4951</v>
      </c>
      <c r="H231" s="191">
        <v>5</v>
      </c>
      <c r="I231" s="192"/>
      <c r="J231" s="193">
        <f>ROUND(I231*H231,2)</f>
        <v>0</v>
      </c>
      <c r="K231" s="189" t="s">
        <v>1</v>
      </c>
      <c r="L231" s="194"/>
      <c r="M231" s="195" t="s">
        <v>1</v>
      </c>
      <c r="N231" s="196" t="s">
        <v>41</v>
      </c>
      <c r="P231" s="147">
        <f>O231*H231</f>
        <v>0</v>
      </c>
      <c r="Q231" s="147">
        <v>0</v>
      </c>
      <c r="R231" s="147">
        <f>Q231*H231</f>
        <v>0</v>
      </c>
      <c r="S231" s="147">
        <v>0</v>
      </c>
      <c r="T231" s="148">
        <f>S231*H231</f>
        <v>0</v>
      </c>
      <c r="AR231" s="149" t="s">
        <v>695</v>
      </c>
      <c r="AT231" s="149" t="s">
        <v>1347</v>
      </c>
      <c r="AU231" s="149" t="s">
        <v>371</v>
      </c>
      <c r="AY231" s="17" t="s">
        <v>350</v>
      </c>
      <c r="BE231" s="150">
        <f>IF(N231="základní",J231,0)</f>
        <v>0</v>
      </c>
      <c r="BF231" s="150">
        <f>IF(N231="snížená",J231,0)</f>
        <v>0</v>
      </c>
      <c r="BG231" s="150">
        <f>IF(N231="zákl. přenesená",J231,0)</f>
        <v>0</v>
      </c>
      <c r="BH231" s="150">
        <f>IF(N231="sníž. přenesená",J231,0)</f>
        <v>0</v>
      </c>
      <c r="BI231" s="150">
        <f>IF(N231="nulová",J231,0)</f>
        <v>0</v>
      </c>
      <c r="BJ231" s="17" t="s">
        <v>84</v>
      </c>
      <c r="BK231" s="150">
        <f>ROUND(I231*H231,2)</f>
        <v>0</v>
      </c>
      <c r="BL231" s="17" t="s">
        <v>530</v>
      </c>
      <c r="BM231" s="149" t="s">
        <v>5109</v>
      </c>
    </row>
    <row r="232" spans="2:65" s="1" customFormat="1" ht="19.2">
      <c r="B232" s="32"/>
      <c r="D232" s="151" t="s">
        <v>359</v>
      </c>
      <c r="F232" s="152" t="s">
        <v>5108</v>
      </c>
      <c r="I232" s="153"/>
      <c r="L232" s="32"/>
      <c r="M232" s="154"/>
      <c r="T232" s="56"/>
      <c r="AT232" s="17" t="s">
        <v>359</v>
      </c>
      <c r="AU232" s="17" t="s">
        <v>371</v>
      </c>
    </row>
    <row r="233" spans="2:65" s="1" customFormat="1" ht="24.15" customHeight="1">
      <c r="B233" s="32"/>
      <c r="C233" s="138" t="s">
        <v>882</v>
      </c>
      <c r="D233" s="138" t="s">
        <v>352</v>
      </c>
      <c r="E233" s="139" t="s">
        <v>5110</v>
      </c>
      <c r="F233" s="140" t="s">
        <v>5111</v>
      </c>
      <c r="G233" s="141" t="s">
        <v>551</v>
      </c>
      <c r="H233" s="142">
        <v>98</v>
      </c>
      <c r="I233" s="143"/>
      <c r="J233" s="144">
        <f>ROUND(I233*H233,2)</f>
        <v>0</v>
      </c>
      <c r="K233" s="140" t="s">
        <v>385</v>
      </c>
      <c r="L233" s="32"/>
      <c r="M233" s="145" t="s">
        <v>1</v>
      </c>
      <c r="N233" s="146" t="s">
        <v>41</v>
      </c>
      <c r="P233" s="147">
        <f>O233*H233</f>
        <v>0</v>
      </c>
      <c r="Q233" s="147">
        <v>0</v>
      </c>
      <c r="R233" s="147">
        <f>Q233*H233</f>
        <v>0</v>
      </c>
      <c r="S233" s="147">
        <v>0</v>
      </c>
      <c r="T233" s="148">
        <f>S233*H233</f>
        <v>0</v>
      </c>
      <c r="AR233" s="149" t="s">
        <v>530</v>
      </c>
      <c r="AT233" s="149" t="s">
        <v>352</v>
      </c>
      <c r="AU233" s="149" t="s">
        <v>371</v>
      </c>
      <c r="AY233" s="17" t="s">
        <v>350</v>
      </c>
      <c r="BE233" s="150">
        <f>IF(N233="základní",J233,0)</f>
        <v>0</v>
      </c>
      <c r="BF233" s="150">
        <f>IF(N233="snížená",J233,0)</f>
        <v>0</v>
      </c>
      <c r="BG233" s="150">
        <f>IF(N233="zákl. přenesená",J233,0)</f>
        <v>0</v>
      </c>
      <c r="BH233" s="150">
        <f>IF(N233="sníž. přenesená",J233,0)</f>
        <v>0</v>
      </c>
      <c r="BI233" s="150">
        <f>IF(N233="nulová",J233,0)</f>
        <v>0</v>
      </c>
      <c r="BJ233" s="17" t="s">
        <v>84</v>
      </c>
      <c r="BK233" s="150">
        <f>ROUND(I233*H233,2)</f>
        <v>0</v>
      </c>
      <c r="BL233" s="17" t="s">
        <v>530</v>
      </c>
      <c r="BM233" s="149" t="s">
        <v>5112</v>
      </c>
    </row>
    <row r="234" spans="2:65" s="1" customFormat="1" ht="28.8">
      <c r="B234" s="32"/>
      <c r="D234" s="151" t="s">
        <v>359</v>
      </c>
      <c r="F234" s="152" t="s">
        <v>5113</v>
      </c>
      <c r="I234" s="153"/>
      <c r="L234" s="32"/>
      <c r="M234" s="154"/>
      <c r="T234" s="56"/>
      <c r="AT234" s="17" t="s">
        <v>359</v>
      </c>
      <c r="AU234" s="17" t="s">
        <v>371</v>
      </c>
    </row>
    <row r="235" spans="2:65" s="1" customFormat="1" ht="16.5" customHeight="1">
      <c r="B235" s="32"/>
      <c r="C235" s="187" t="s">
        <v>888</v>
      </c>
      <c r="D235" s="187" t="s">
        <v>1347</v>
      </c>
      <c r="E235" s="188" t="s">
        <v>5114</v>
      </c>
      <c r="F235" s="189" t="s">
        <v>5115</v>
      </c>
      <c r="G235" s="190" t="s">
        <v>4951</v>
      </c>
      <c r="H235" s="191">
        <v>6</v>
      </c>
      <c r="I235" s="192"/>
      <c r="J235" s="193">
        <f>ROUND(I235*H235,2)</f>
        <v>0</v>
      </c>
      <c r="K235" s="189" t="s">
        <v>1</v>
      </c>
      <c r="L235" s="194"/>
      <c r="M235" s="195" t="s">
        <v>1</v>
      </c>
      <c r="N235" s="196" t="s">
        <v>41</v>
      </c>
      <c r="P235" s="147">
        <f>O235*H235</f>
        <v>0</v>
      </c>
      <c r="Q235" s="147">
        <v>0</v>
      </c>
      <c r="R235" s="147">
        <f>Q235*H235</f>
        <v>0</v>
      </c>
      <c r="S235" s="147">
        <v>0</v>
      </c>
      <c r="T235" s="148">
        <f>S235*H235</f>
        <v>0</v>
      </c>
      <c r="AR235" s="149" t="s">
        <v>695</v>
      </c>
      <c r="AT235" s="149" t="s">
        <v>1347</v>
      </c>
      <c r="AU235" s="149" t="s">
        <v>371</v>
      </c>
      <c r="AY235" s="17" t="s">
        <v>350</v>
      </c>
      <c r="BE235" s="150">
        <f>IF(N235="základní",J235,0)</f>
        <v>0</v>
      </c>
      <c r="BF235" s="150">
        <f>IF(N235="snížená",J235,0)</f>
        <v>0</v>
      </c>
      <c r="BG235" s="150">
        <f>IF(N235="zákl. přenesená",J235,0)</f>
        <v>0</v>
      </c>
      <c r="BH235" s="150">
        <f>IF(N235="sníž. přenesená",J235,0)</f>
        <v>0</v>
      </c>
      <c r="BI235" s="150">
        <f>IF(N235="nulová",J235,0)</f>
        <v>0</v>
      </c>
      <c r="BJ235" s="17" t="s">
        <v>84</v>
      </c>
      <c r="BK235" s="150">
        <f>ROUND(I235*H235,2)</f>
        <v>0</v>
      </c>
      <c r="BL235" s="17" t="s">
        <v>530</v>
      </c>
      <c r="BM235" s="149" t="s">
        <v>5116</v>
      </c>
    </row>
    <row r="236" spans="2:65" s="1" customFormat="1" ht="10.199999999999999">
      <c r="B236" s="32"/>
      <c r="D236" s="151" t="s">
        <v>359</v>
      </c>
      <c r="F236" s="152" t="s">
        <v>5115</v>
      </c>
      <c r="I236" s="153"/>
      <c r="L236" s="32"/>
      <c r="M236" s="154"/>
      <c r="T236" s="56"/>
      <c r="AT236" s="17" t="s">
        <v>359</v>
      </c>
      <c r="AU236" s="17" t="s">
        <v>371</v>
      </c>
    </row>
    <row r="237" spans="2:65" s="1" customFormat="1" ht="24.15" customHeight="1">
      <c r="B237" s="32"/>
      <c r="C237" s="187" t="s">
        <v>894</v>
      </c>
      <c r="D237" s="187" t="s">
        <v>1347</v>
      </c>
      <c r="E237" s="188" t="s">
        <v>5117</v>
      </c>
      <c r="F237" s="189" t="s">
        <v>5118</v>
      </c>
      <c r="G237" s="190" t="s">
        <v>4951</v>
      </c>
      <c r="H237" s="191">
        <v>11</v>
      </c>
      <c r="I237" s="192"/>
      <c r="J237" s="193">
        <f>ROUND(I237*H237,2)</f>
        <v>0</v>
      </c>
      <c r="K237" s="189" t="s">
        <v>1</v>
      </c>
      <c r="L237" s="194"/>
      <c r="M237" s="195" t="s">
        <v>1</v>
      </c>
      <c r="N237" s="196" t="s">
        <v>41</v>
      </c>
      <c r="P237" s="147">
        <f>O237*H237</f>
        <v>0</v>
      </c>
      <c r="Q237" s="147">
        <v>0</v>
      </c>
      <c r="R237" s="147">
        <f>Q237*H237</f>
        <v>0</v>
      </c>
      <c r="S237" s="147">
        <v>0</v>
      </c>
      <c r="T237" s="148">
        <f>S237*H237</f>
        <v>0</v>
      </c>
      <c r="AR237" s="149" t="s">
        <v>695</v>
      </c>
      <c r="AT237" s="149" t="s">
        <v>1347</v>
      </c>
      <c r="AU237" s="149" t="s">
        <v>371</v>
      </c>
      <c r="AY237" s="17" t="s">
        <v>350</v>
      </c>
      <c r="BE237" s="150">
        <f>IF(N237="základní",J237,0)</f>
        <v>0</v>
      </c>
      <c r="BF237" s="150">
        <f>IF(N237="snížená",J237,0)</f>
        <v>0</v>
      </c>
      <c r="BG237" s="150">
        <f>IF(N237="zákl. přenesená",J237,0)</f>
        <v>0</v>
      </c>
      <c r="BH237" s="150">
        <f>IF(N237="sníž. přenesená",J237,0)</f>
        <v>0</v>
      </c>
      <c r="BI237" s="150">
        <f>IF(N237="nulová",J237,0)</f>
        <v>0</v>
      </c>
      <c r="BJ237" s="17" t="s">
        <v>84</v>
      </c>
      <c r="BK237" s="150">
        <f>ROUND(I237*H237,2)</f>
        <v>0</v>
      </c>
      <c r="BL237" s="17" t="s">
        <v>530</v>
      </c>
      <c r="BM237" s="149" t="s">
        <v>5119</v>
      </c>
    </row>
    <row r="238" spans="2:65" s="1" customFormat="1" ht="19.2">
      <c r="B238" s="32"/>
      <c r="D238" s="151" t="s">
        <v>359</v>
      </c>
      <c r="F238" s="152" t="s">
        <v>5118</v>
      </c>
      <c r="I238" s="153"/>
      <c r="L238" s="32"/>
      <c r="M238" s="154"/>
      <c r="T238" s="56"/>
      <c r="AT238" s="17" t="s">
        <v>359</v>
      </c>
      <c r="AU238" s="17" t="s">
        <v>371</v>
      </c>
    </row>
    <row r="239" spans="2:65" s="1" customFormat="1" ht="21.75" customHeight="1">
      <c r="B239" s="32"/>
      <c r="C239" s="187" t="s">
        <v>911</v>
      </c>
      <c r="D239" s="187" t="s">
        <v>1347</v>
      </c>
      <c r="E239" s="188" t="s">
        <v>5120</v>
      </c>
      <c r="F239" s="189" t="s">
        <v>5121</v>
      </c>
      <c r="G239" s="190" t="s">
        <v>4951</v>
      </c>
      <c r="H239" s="191">
        <v>23</v>
      </c>
      <c r="I239" s="192"/>
      <c r="J239" s="193">
        <f>ROUND(I239*H239,2)</f>
        <v>0</v>
      </c>
      <c r="K239" s="189" t="s">
        <v>1</v>
      </c>
      <c r="L239" s="194"/>
      <c r="M239" s="195" t="s">
        <v>1</v>
      </c>
      <c r="N239" s="196" t="s">
        <v>41</v>
      </c>
      <c r="P239" s="147">
        <f>O239*H239</f>
        <v>0</v>
      </c>
      <c r="Q239" s="147">
        <v>0</v>
      </c>
      <c r="R239" s="147">
        <f>Q239*H239</f>
        <v>0</v>
      </c>
      <c r="S239" s="147">
        <v>0</v>
      </c>
      <c r="T239" s="148">
        <f>S239*H239</f>
        <v>0</v>
      </c>
      <c r="AR239" s="149" t="s">
        <v>695</v>
      </c>
      <c r="AT239" s="149" t="s">
        <v>1347</v>
      </c>
      <c r="AU239" s="149" t="s">
        <v>371</v>
      </c>
      <c r="AY239" s="17" t="s">
        <v>350</v>
      </c>
      <c r="BE239" s="150">
        <f>IF(N239="základní",J239,0)</f>
        <v>0</v>
      </c>
      <c r="BF239" s="150">
        <f>IF(N239="snížená",J239,0)</f>
        <v>0</v>
      </c>
      <c r="BG239" s="150">
        <f>IF(N239="zákl. přenesená",J239,0)</f>
        <v>0</v>
      </c>
      <c r="BH239" s="150">
        <f>IF(N239="sníž. přenesená",J239,0)</f>
        <v>0</v>
      </c>
      <c r="BI239" s="150">
        <f>IF(N239="nulová",J239,0)</f>
        <v>0</v>
      </c>
      <c r="BJ239" s="17" t="s">
        <v>84</v>
      </c>
      <c r="BK239" s="150">
        <f>ROUND(I239*H239,2)</f>
        <v>0</v>
      </c>
      <c r="BL239" s="17" t="s">
        <v>530</v>
      </c>
      <c r="BM239" s="149" t="s">
        <v>5122</v>
      </c>
    </row>
    <row r="240" spans="2:65" s="1" customFormat="1" ht="10.199999999999999">
      <c r="B240" s="32"/>
      <c r="D240" s="151" t="s">
        <v>359</v>
      </c>
      <c r="F240" s="152" t="s">
        <v>5121</v>
      </c>
      <c r="I240" s="153"/>
      <c r="L240" s="32"/>
      <c r="M240" s="154"/>
      <c r="T240" s="56"/>
      <c r="AT240" s="17" t="s">
        <v>359</v>
      </c>
      <c r="AU240" s="17" t="s">
        <v>371</v>
      </c>
    </row>
    <row r="241" spans="2:65" s="1" customFormat="1" ht="21.75" customHeight="1">
      <c r="B241" s="32"/>
      <c r="C241" s="187" t="s">
        <v>918</v>
      </c>
      <c r="D241" s="187" t="s">
        <v>1347</v>
      </c>
      <c r="E241" s="188" t="s">
        <v>5123</v>
      </c>
      <c r="F241" s="189" t="s">
        <v>5124</v>
      </c>
      <c r="G241" s="190" t="s">
        <v>4951</v>
      </c>
      <c r="H241" s="191">
        <v>40</v>
      </c>
      <c r="I241" s="192"/>
      <c r="J241" s="193">
        <f>ROUND(I241*H241,2)</f>
        <v>0</v>
      </c>
      <c r="K241" s="189" t="s">
        <v>1</v>
      </c>
      <c r="L241" s="194"/>
      <c r="M241" s="195" t="s">
        <v>1</v>
      </c>
      <c r="N241" s="196" t="s">
        <v>41</v>
      </c>
      <c r="P241" s="147">
        <f>O241*H241</f>
        <v>0</v>
      </c>
      <c r="Q241" s="147">
        <v>0</v>
      </c>
      <c r="R241" s="147">
        <f>Q241*H241</f>
        <v>0</v>
      </c>
      <c r="S241" s="147">
        <v>0</v>
      </c>
      <c r="T241" s="148">
        <f>S241*H241</f>
        <v>0</v>
      </c>
      <c r="AR241" s="149" t="s">
        <v>695</v>
      </c>
      <c r="AT241" s="149" t="s">
        <v>1347</v>
      </c>
      <c r="AU241" s="149" t="s">
        <v>371</v>
      </c>
      <c r="AY241" s="17" t="s">
        <v>350</v>
      </c>
      <c r="BE241" s="150">
        <f>IF(N241="základní",J241,0)</f>
        <v>0</v>
      </c>
      <c r="BF241" s="150">
        <f>IF(N241="snížená",J241,0)</f>
        <v>0</v>
      </c>
      <c r="BG241" s="150">
        <f>IF(N241="zákl. přenesená",J241,0)</f>
        <v>0</v>
      </c>
      <c r="BH241" s="150">
        <f>IF(N241="sníž. přenesená",J241,0)</f>
        <v>0</v>
      </c>
      <c r="BI241" s="150">
        <f>IF(N241="nulová",J241,0)</f>
        <v>0</v>
      </c>
      <c r="BJ241" s="17" t="s">
        <v>84</v>
      </c>
      <c r="BK241" s="150">
        <f>ROUND(I241*H241,2)</f>
        <v>0</v>
      </c>
      <c r="BL241" s="17" t="s">
        <v>530</v>
      </c>
      <c r="BM241" s="149" t="s">
        <v>5125</v>
      </c>
    </row>
    <row r="242" spans="2:65" s="1" customFormat="1" ht="10.199999999999999">
      <c r="B242" s="32"/>
      <c r="D242" s="151" t="s">
        <v>359</v>
      </c>
      <c r="F242" s="152" t="s">
        <v>5124</v>
      </c>
      <c r="I242" s="153"/>
      <c r="L242" s="32"/>
      <c r="M242" s="154"/>
      <c r="T242" s="56"/>
      <c r="AT242" s="17" t="s">
        <v>359</v>
      </c>
      <c r="AU242" s="17" t="s">
        <v>371</v>
      </c>
    </row>
    <row r="243" spans="2:65" s="1" customFormat="1" ht="33" customHeight="1">
      <c r="B243" s="32"/>
      <c r="C243" s="138" t="s">
        <v>924</v>
      </c>
      <c r="D243" s="138" t="s">
        <v>352</v>
      </c>
      <c r="E243" s="139" t="s">
        <v>5062</v>
      </c>
      <c r="F243" s="140" t="s">
        <v>5063</v>
      </c>
      <c r="G243" s="141" t="s">
        <v>496</v>
      </c>
      <c r="H243" s="142">
        <v>80</v>
      </c>
      <c r="I243" s="143"/>
      <c r="J243" s="144">
        <f>ROUND(I243*H243,2)</f>
        <v>0</v>
      </c>
      <c r="K243" s="140" t="s">
        <v>385</v>
      </c>
      <c r="L243" s="32"/>
      <c r="M243" s="145" t="s">
        <v>1</v>
      </c>
      <c r="N243" s="146" t="s">
        <v>41</v>
      </c>
      <c r="P243" s="147">
        <f>O243*H243</f>
        <v>0</v>
      </c>
      <c r="Q243" s="147">
        <v>0</v>
      </c>
      <c r="R243" s="147">
        <f>Q243*H243</f>
        <v>0</v>
      </c>
      <c r="S243" s="147">
        <v>0</v>
      </c>
      <c r="T243" s="148">
        <f>S243*H243</f>
        <v>0</v>
      </c>
      <c r="AR243" s="149" t="s">
        <v>530</v>
      </c>
      <c r="AT243" s="149" t="s">
        <v>352</v>
      </c>
      <c r="AU243" s="149" t="s">
        <v>371</v>
      </c>
      <c r="AY243" s="17" t="s">
        <v>350</v>
      </c>
      <c r="BE243" s="150">
        <f>IF(N243="základní",J243,0)</f>
        <v>0</v>
      </c>
      <c r="BF243" s="150">
        <f>IF(N243="snížená",J243,0)</f>
        <v>0</v>
      </c>
      <c r="BG243" s="150">
        <f>IF(N243="zákl. přenesená",J243,0)</f>
        <v>0</v>
      </c>
      <c r="BH243" s="150">
        <f>IF(N243="sníž. přenesená",J243,0)</f>
        <v>0</v>
      </c>
      <c r="BI243" s="150">
        <f>IF(N243="nulová",J243,0)</f>
        <v>0</v>
      </c>
      <c r="BJ243" s="17" t="s">
        <v>84</v>
      </c>
      <c r="BK243" s="150">
        <f>ROUND(I243*H243,2)</f>
        <v>0</v>
      </c>
      <c r="BL243" s="17" t="s">
        <v>530</v>
      </c>
      <c r="BM243" s="149" t="s">
        <v>5126</v>
      </c>
    </row>
    <row r="244" spans="2:65" s="1" customFormat="1" ht="28.8">
      <c r="B244" s="32"/>
      <c r="D244" s="151" t="s">
        <v>359</v>
      </c>
      <c r="F244" s="152" t="s">
        <v>5065</v>
      </c>
      <c r="I244" s="153"/>
      <c r="L244" s="32"/>
      <c r="M244" s="154"/>
      <c r="T244" s="56"/>
      <c r="AT244" s="17" t="s">
        <v>359</v>
      </c>
      <c r="AU244" s="17" t="s">
        <v>371</v>
      </c>
    </row>
    <row r="245" spans="2:65" s="1" customFormat="1" ht="33" customHeight="1">
      <c r="B245" s="32"/>
      <c r="C245" s="187" t="s">
        <v>929</v>
      </c>
      <c r="D245" s="187" t="s">
        <v>1347</v>
      </c>
      <c r="E245" s="188" t="s">
        <v>5127</v>
      </c>
      <c r="F245" s="189" t="s">
        <v>5128</v>
      </c>
      <c r="G245" s="190" t="s">
        <v>4951</v>
      </c>
      <c r="H245" s="191">
        <v>17</v>
      </c>
      <c r="I245" s="192"/>
      <c r="J245" s="193">
        <f>ROUND(I245*H245,2)</f>
        <v>0</v>
      </c>
      <c r="K245" s="189" t="s">
        <v>1</v>
      </c>
      <c r="L245" s="194"/>
      <c r="M245" s="195" t="s">
        <v>1</v>
      </c>
      <c r="N245" s="196" t="s">
        <v>41</v>
      </c>
      <c r="P245" s="147">
        <f>O245*H245</f>
        <v>0</v>
      </c>
      <c r="Q245" s="147">
        <v>0</v>
      </c>
      <c r="R245" s="147">
        <f>Q245*H245</f>
        <v>0</v>
      </c>
      <c r="S245" s="147">
        <v>0</v>
      </c>
      <c r="T245" s="148">
        <f>S245*H245</f>
        <v>0</v>
      </c>
      <c r="AR245" s="149" t="s">
        <v>695</v>
      </c>
      <c r="AT245" s="149" t="s">
        <v>1347</v>
      </c>
      <c r="AU245" s="149" t="s">
        <v>371</v>
      </c>
      <c r="AY245" s="17" t="s">
        <v>350</v>
      </c>
      <c r="BE245" s="150">
        <f>IF(N245="základní",J245,0)</f>
        <v>0</v>
      </c>
      <c r="BF245" s="150">
        <f>IF(N245="snížená",J245,0)</f>
        <v>0</v>
      </c>
      <c r="BG245" s="150">
        <f>IF(N245="zákl. přenesená",J245,0)</f>
        <v>0</v>
      </c>
      <c r="BH245" s="150">
        <f>IF(N245="sníž. přenesená",J245,0)</f>
        <v>0</v>
      </c>
      <c r="BI245" s="150">
        <f>IF(N245="nulová",J245,0)</f>
        <v>0</v>
      </c>
      <c r="BJ245" s="17" t="s">
        <v>84</v>
      </c>
      <c r="BK245" s="150">
        <f>ROUND(I245*H245,2)</f>
        <v>0</v>
      </c>
      <c r="BL245" s="17" t="s">
        <v>530</v>
      </c>
      <c r="BM245" s="149" t="s">
        <v>5129</v>
      </c>
    </row>
    <row r="246" spans="2:65" s="1" customFormat="1" ht="19.2">
      <c r="B246" s="32"/>
      <c r="D246" s="151" t="s">
        <v>359</v>
      </c>
      <c r="F246" s="152" t="s">
        <v>5128</v>
      </c>
      <c r="I246" s="153"/>
      <c r="L246" s="32"/>
      <c r="M246" s="154"/>
      <c r="T246" s="56"/>
      <c r="AT246" s="17" t="s">
        <v>359</v>
      </c>
      <c r="AU246" s="17" t="s">
        <v>371</v>
      </c>
    </row>
    <row r="247" spans="2:65" s="1" customFormat="1" ht="33" customHeight="1">
      <c r="B247" s="32"/>
      <c r="C247" s="138" t="s">
        <v>937</v>
      </c>
      <c r="D247" s="138" t="s">
        <v>352</v>
      </c>
      <c r="E247" s="139" t="s">
        <v>5069</v>
      </c>
      <c r="F247" s="140" t="s">
        <v>5070</v>
      </c>
      <c r="G247" s="141" t="s">
        <v>496</v>
      </c>
      <c r="H247" s="142">
        <v>17</v>
      </c>
      <c r="I247" s="143"/>
      <c r="J247" s="144">
        <f>ROUND(I247*H247,2)</f>
        <v>0</v>
      </c>
      <c r="K247" s="140" t="s">
        <v>385</v>
      </c>
      <c r="L247" s="32"/>
      <c r="M247" s="145" t="s">
        <v>1</v>
      </c>
      <c r="N247" s="146" t="s">
        <v>41</v>
      </c>
      <c r="P247" s="147">
        <f>O247*H247</f>
        <v>0</v>
      </c>
      <c r="Q247" s="147">
        <v>0</v>
      </c>
      <c r="R247" s="147">
        <f>Q247*H247</f>
        <v>0</v>
      </c>
      <c r="S247" s="147">
        <v>0</v>
      </c>
      <c r="T247" s="148">
        <f>S247*H247</f>
        <v>0</v>
      </c>
      <c r="AR247" s="149" t="s">
        <v>530</v>
      </c>
      <c r="AT247" s="149" t="s">
        <v>352</v>
      </c>
      <c r="AU247" s="149" t="s">
        <v>371</v>
      </c>
      <c r="AY247" s="17" t="s">
        <v>350</v>
      </c>
      <c r="BE247" s="150">
        <f>IF(N247="základní",J247,0)</f>
        <v>0</v>
      </c>
      <c r="BF247" s="150">
        <f>IF(N247="snížená",J247,0)</f>
        <v>0</v>
      </c>
      <c r="BG247" s="150">
        <f>IF(N247="zákl. přenesená",J247,0)</f>
        <v>0</v>
      </c>
      <c r="BH247" s="150">
        <f>IF(N247="sníž. přenesená",J247,0)</f>
        <v>0</v>
      </c>
      <c r="BI247" s="150">
        <f>IF(N247="nulová",J247,0)</f>
        <v>0</v>
      </c>
      <c r="BJ247" s="17" t="s">
        <v>84</v>
      </c>
      <c r="BK247" s="150">
        <f>ROUND(I247*H247,2)</f>
        <v>0</v>
      </c>
      <c r="BL247" s="17" t="s">
        <v>530</v>
      </c>
      <c r="BM247" s="149" t="s">
        <v>5130</v>
      </c>
    </row>
    <row r="248" spans="2:65" s="1" customFormat="1" ht="28.8">
      <c r="B248" s="32"/>
      <c r="D248" s="151" t="s">
        <v>359</v>
      </c>
      <c r="F248" s="152" t="s">
        <v>5072</v>
      </c>
      <c r="I248" s="153"/>
      <c r="L248" s="32"/>
      <c r="M248" s="154"/>
      <c r="T248" s="56"/>
      <c r="AT248" s="17" t="s">
        <v>359</v>
      </c>
      <c r="AU248" s="17" t="s">
        <v>371</v>
      </c>
    </row>
    <row r="249" spans="2:65" s="1" customFormat="1" ht="24.15" customHeight="1">
      <c r="B249" s="32"/>
      <c r="C249" s="187" t="s">
        <v>943</v>
      </c>
      <c r="D249" s="187" t="s">
        <v>1347</v>
      </c>
      <c r="E249" s="188" t="s">
        <v>5131</v>
      </c>
      <c r="F249" s="189" t="s">
        <v>5132</v>
      </c>
      <c r="G249" s="190" t="s">
        <v>4951</v>
      </c>
      <c r="H249" s="191">
        <v>9</v>
      </c>
      <c r="I249" s="192"/>
      <c r="J249" s="193">
        <f>ROUND(I249*H249,2)</f>
        <v>0</v>
      </c>
      <c r="K249" s="189" t="s">
        <v>1</v>
      </c>
      <c r="L249" s="194"/>
      <c r="M249" s="195" t="s">
        <v>1</v>
      </c>
      <c r="N249" s="196" t="s">
        <v>41</v>
      </c>
      <c r="P249" s="147">
        <f>O249*H249</f>
        <v>0</v>
      </c>
      <c r="Q249" s="147">
        <v>0</v>
      </c>
      <c r="R249" s="147">
        <f>Q249*H249</f>
        <v>0</v>
      </c>
      <c r="S249" s="147">
        <v>0</v>
      </c>
      <c r="T249" s="148">
        <f>S249*H249</f>
        <v>0</v>
      </c>
      <c r="AR249" s="149" t="s">
        <v>695</v>
      </c>
      <c r="AT249" s="149" t="s">
        <v>1347</v>
      </c>
      <c r="AU249" s="149" t="s">
        <v>371</v>
      </c>
      <c r="AY249" s="17" t="s">
        <v>350</v>
      </c>
      <c r="BE249" s="150">
        <f>IF(N249="základní",J249,0)</f>
        <v>0</v>
      </c>
      <c r="BF249" s="150">
        <f>IF(N249="snížená",J249,0)</f>
        <v>0</v>
      </c>
      <c r="BG249" s="150">
        <f>IF(N249="zákl. přenesená",J249,0)</f>
        <v>0</v>
      </c>
      <c r="BH249" s="150">
        <f>IF(N249="sníž. přenesená",J249,0)</f>
        <v>0</v>
      </c>
      <c r="BI249" s="150">
        <f>IF(N249="nulová",J249,0)</f>
        <v>0</v>
      </c>
      <c r="BJ249" s="17" t="s">
        <v>84</v>
      </c>
      <c r="BK249" s="150">
        <f>ROUND(I249*H249,2)</f>
        <v>0</v>
      </c>
      <c r="BL249" s="17" t="s">
        <v>530</v>
      </c>
      <c r="BM249" s="149" t="s">
        <v>5133</v>
      </c>
    </row>
    <row r="250" spans="2:65" s="1" customFormat="1" ht="19.2">
      <c r="B250" s="32"/>
      <c r="D250" s="151" t="s">
        <v>359</v>
      </c>
      <c r="F250" s="152" t="s">
        <v>5132</v>
      </c>
      <c r="I250" s="153"/>
      <c r="L250" s="32"/>
      <c r="M250" s="154"/>
      <c r="T250" s="56"/>
      <c r="AT250" s="17" t="s">
        <v>359</v>
      </c>
      <c r="AU250" s="17" t="s">
        <v>371</v>
      </c>
    </row>
    <row r="251" spans="2:65" s="1" customFormat="1" ht="37.799999999999997" customHeight="1">
      <c r="B251" s="32"/>
      <c r="C251" s="138" t="s">
        <v>950</v>
      </c>
      <c r="D251" s="138" t="s">
        <v>352</v>
      </c>
      <c r="E251" s="139" t="s">
        <v>5043</v>
      </c>
      <c r="F251" s="140" t="s">
        <v>5044</v>
      </c>
      <c r="G251" s="141" t="s">
        <v>496</v>
      </c>
      <c r="H251" s="142">
        <v>9</v>
      </c>
      <c r="I251" s="143"/>
      <c r="J251" s="144">
        <f>ROUND(I251*H251,2)</f>
        <v>0</v>
      </c>
      <c r="K251" s="140" t="s">
        <v>385</v>
      </c>
      <c r="L251" s="32"/>
      <c r="M251" s="145" t="s">
        <v>1</v>
      </c>
      <c r="N251" s="146" t="s">
        <v>41</v>
      </c>
      <c r="P251" s="147">
        <f>O251*H251</f>
        <v>0</v>
      </c>
      <c r="Q251" s="147">
        <v>0</v>
      </c>
      <c r="R251" s="147">
        <f>Q251*H251</f>
        <v>0</v>
      </c>
      <c r="S251" s="147">
        <v>0</v>
      </c>
      <c r="T251" s="148">
        <f>S251*H251</f>
        <v>0</v>
      </c>
      <c r="AR251" s="149" t="s">
        <v>530</v>
      </c>
      <c r="AT251" s="149" t="s">
        <v>352</v>
      </c>
      <c r="AU251" s="149" t="s">
        <v>371</v>
      </c>
      <c r="AY251" s="17" t="s">
        <v>350</v>
      </c>
      <c r="BE251" s="150">
        <f>IF(N251="základní",J251,0)</f>
        <v>0</v>
      </c>
      <c r="BF251" s="150">
        <f>IF(N251="snížená",J251,0)</f>
        <v>0</v>
      </c>
      <c r="BG251" s="150">
        <f>IF(N251="zákl. přenesená",J251,0)</f>
        <v>0</v>
      </c>
      <c r="BH251" s="150">
        <f>IF(N251="sníž. přenesená",J251,0)</f>
        <v>0</v>
      </c>
      <c r="BI251" s="150">
        <f>IF(N251="nulová",J251,0)</f>
        <v>0</v>
      </c>
      <c r="BJ251" s="17" t="s">
        <v>84</v>
      </c>
      <c r="BK251" s="150">
        <f>ROUND(I251*H251,2)</f>
        <v>0</v>
      </c>
      <c r="BL251" s="17" t="s">
        <v>530</v>
      </c>
      <c r="BM251" s="149" t="s">
        <v>5134</v>
      </c>
    </row>
    <row r="252" spans="2:65" s="1" customFormat="1" ht="38.4">
      <c r="B252" s="32"/>
      <c r="D252" s="151" t="s">
        <v>359</v>
      </c>
      <c r="F252" s="152" t="s">
        <v>5046</v>
      </c>
      <c r="I252" s="153"/>
      <c r="L252" s="32"/>
      <c r="M252" s="154"/>
      <c r="T252" s="56"/>
      <c r="AT252" s="17" t="s">
        <v>359</v>
      </c>
      <c r="AU252" s="17" t="s">
        <v>371</v>
      </c>
    </row>
    <row r="253" spans="2:65" s="1" customFormat="1" ht="16.5" customHeight="1">
      <c r="B253" s="32"/>
      <c r="C253" s="187" t="s">
        <v>964</v>
      </c>
      <c r="D253" s="187" t="s">
        <v>1347</v>
      </c>
      <c r="E253" s="188" t="s">
        <v>5135</v>
      </c>
      <c r="F253" s="189" t="s">
        <v>5136</v>
      </c>
      <c r="G253" s="190" t="s">
        <v>4951</v>
      </c>
      <c r="H253" s="191">
        <v>19</v>
      </c>
      <c r="I253" s="192"/>
      <c r="J253" s="193">
        <f>ROUND(I253*H253,2)</f>
        <v>0</v>
      </c>
      <c r="K253" s="189" t="s">
        <v>1</v>
      </c>
      <c r="L253" s="194"/>
      <c r="M253" s="195" t="s">
        <v>1</v>
      </c>
      <c r="N253" s="196" t="s">
        <v>41</v>
      </c>
      <c r="P253" s="147">
        <f>O253*H253</f>
        <v>0</v>
      </c>
      <c r="Q253" s="147">
        <v>0</v>
      </c>
      <c r="R253" s="147">
        <f>Q253*H253</f>
        <v>0</v>
      </c>
      <c r="S253" s="147">
        <v>0</v>
      </c>
      <c r="T253" s="148">
        <f>S253*H253</f>
        <v>0</v>
      </c>
      <c r="AR253" s="149" t="s">
        <v>695</v>
      </c>
      <c r="AT253" s="149" t="s">
        <v>1347</v>
      </c>
      <c r="AU253" s="149" t="s">
        <v>371</v>
      </c>
      <c r="AY253" s="17" t="s">
        <v>350</v>
      </c>
      <c r="BE253" s="150">
        <f>IF(N253="základní",J253,0)</f>
        <v>0</v>
      </c>
      <c r="BF253" s="150">
        <f>IF(N253="snížená",J253,0)</f>
        <v>0</v>
      </c>
      <c r="BG253" s="150">
        <f>IF(N253="zákl. přenesená",J253,0)</f>
        <v>0</v>
      </c>
      <c r="BH253" s="150">
        <f>IF(N253="sníž. přenesená",J253,0)</f>
        <v>0</v>
      </c>
      <c r="BI253" s="150">
        <f>IF(N253="nulová",J253,0)</f>
        <v>0</v>
      </c>
      <c r="BJ253" s="17" t="s">
        <v>84</v>
      </c>
      <c r="BK253" s="150">
        <f>ROUND(I253*H253,2)</f>
        <v>0</v>
      </c>
      <c r="BL253" s="17" t="s">
        <v>530</v>
      </c>
      <c r="BM253" s="149" t="s">
        <v>5137</v>
      </c>
    </row>
    <row r="254" spans="2:65" s="1" customFormat="1" ht="10.199999999999999">
      <c r="B254" s="32"/>
      <c r="D254" s="151" t="s">
        <v>359</v>
      </c>
      <c r="F254" s="152" t="s">
        <v>5136</v>
      </c>
      <c r="I254" s="153"/>
      <c r="L254" s="32"/>
      <c r="M254" s="154"/>
      <c r="T254" s="56"/>
      <c r="AT254" s="17" t="s">
        <v>359</v>
      </c>
      <c r="AU254" s="17" t="s">
        <v>371</v>
      </c>
    </row>
    <row r="255" spans="2:65" s="1" customFormat="1" ht="33" customHeight="1">
      <c r="B255" s="32"/>
      <c r="C255" s="138" t="s">
        <v>974</v>
      </c>
      <c r="D255" s="138" t="s">
        <v>352</v>
      </c>
      <c r="E255" s="139" t="s">
        <v>5138</v>
      </c>
      <c r="F255" s="140" t="s">
        <v>5139</v>
      </c>
      <c r="G255" s="141" t="s">
        <v>551</v>
      </c>
      <c r="H255" s="142">
        <v>190</v>
      </c>
      <c r="I255" s="143"/>
      <c r="J255" s="144">
        <f>ROUND(I255*H255,2)</f>
        <v>0</v>
      </c>
      <c r="K255" s="140" t="s">
        <v>385</v>
      </c>
      <c r="L255" s="32"/>
      <c r="M255" s="145" t="s">
        <v>1</v>
      </c>
      <c r="N255" s="146" t="s">
        <v>41</v>
      </c>
      <c r="P255" s="147">
        <f>O255*H255</f>
        <v>0</v>
      </c>
      <c r="Q255" s="147">
        <v>0</v>
      </c>
      <c r="R255" s="147">
        <f>Q255*H255</f>
        <v>0</v>
      </c>
      <c r="S255" s="147">
        <v>0</v>
      </c>
      <c r="T255" s="148">
        <f>S255*H255</f>
        <v>0</v>
      </c>
      <c r="AR255" s="149" t="s">
        <v>530</v>
      </c>
      <c r="AT255" s="149" t="s">
        <v>352</v>
      </c>
      <c r="AU255" s="149" t="s">
        <v>371</v>
      </c>
      <c r="AY255" s="17" t="s">
        <v>350</v>
      </c>
      <c r="BE255" s="150">
        <f>IF(N255="základní",J255,0)</f>
        <v>0</v>
      </c>
      <c r="BF255" s="150">
        <f>IF(N255="snížená",J255,0)</f>
        <v>0</v>
      </c>
      <c r="BG255" s="150">
        <f>IF(N255="zákl. přenesená",J255,0)</f>
        <v>0</v>
      </c>
      <c r="BH255" s="150">
        <f>IF(N255="sníž. přenesená",J255,0)</f>
        <v>0</v>
      </c>
      <c r="BI255" s="150">
        <f>IF(N255="nulová",J255,0)</f>
        <v>0</v>
      </c>
      <c r="BJ255" s="17" t="s">
        <v>84</v>
      </c>
      <c r="BK255" s="150">
        <f>ROUND(I255*H255,2)</f>
        <v>0</v>
      </c>
      <c r="BL255" s="17" t="s">
        <v>530</v>
      </c>
      <c r="BM255" s="149" t="s">
        <v>5140</v>
      </c>
    </row>
    <row r="256" spans="2:65" s="1" customFormat="1" ht="28.8">
      <c r="B256" s="32"/>
      <c r="D256" s="151" t="s">
        <v>359</v>
      </c>
      <c r="F256" s="152" t="s">
        <v>5141</v>
      </c>
      <c r="I256" s="153"/>
      <c r="L256" s="32"/>
      <c r="M256" s="154"/>
      <c r="T256" s="56"/>
      <c r="AT256" s="17" t="s">
        <v>359</v>
      </c>
      <c r="AU256" s="17" t="s">
        <v>371</v>
      </c>
    </row>
    <row r="257" spans="2:65" s="1" customFormat="1" ht="16.5" customHeight="1">
      <c r="B257" s="32"/>
      <c r="C257" s="187" t="s">
        <v>981</v>
      </c>
      <c r="D257" s="187" t="s">
        <v>1347</v>
      </c>
      <c r="E257" s="188" t="s">
        <v>5142</v>
      </c>
      <c r="F257" s="189" t="s">
        <v>5143</v>
      </c>
      <c r="G257" s="190" t="s">
        <v>4951</v>
      </c>
      <c r="H257" s="191">
        <v>19</v>
      </c>
      <c r="I257" s="192"/>
      <c r="J257" s="193">
        <f>ROUND(I257*H257,2)</f>
        <v>0</v>
      </c>
      <c r="K257" s="189" t="s">
        <v>1</v>
      </c>
      <c r="L257" s="194"/>
      <c r="M257" s="195" t="s">
        <v>1</v>
      </c>
      <c r="N257" s="196" t="s">
        <v>41</v>
      </c>
      <c r="P257" s="147">
        <f>O257*H257</f>
        <v>0</v>
      </c>
      <c r="Q257" s="147">
        <v>0</v>
      </c>
      <c r="R257" s="147">
        <f>Q257*H257</f>
        <v>0</v>
      </c>
      <c r="S257" s="147">
        <v>0</v>
      </c>
      <c r="T257" s="148">
        <f>S257*H257</f>
        <v>0</v>
      </c>
      <c r="AR257" s="149" t="s">
        <v>695</v>
      </c>
      <c r="AT257" s="149" t="s">
        <v>1347</v>
      </c>
      <c r="AU257" s="149" t="s">
        <v>371</v>
      </c>
      <c r="AY257" s="17" t="s">
        <v>350</v>
      </c>
      <c r="BE257" s="150">
        <f>IF(N257="základní",J257,0)</f>
        <v>0</v>
      </c>
      <c r="BF257" s="150">
        <f>IF(N257="snížená",J257,0)</f>
        <v>0</v>
      </c>
      <c r="BG257" s="150">
        <f>IF(N257="zákl. přenesená",J257,0)</f>
        <v>0</v>
      </c>
      <c r="BH257" s="150">
        <f>IF(N257="sníž. přenesená",J257,0)</f>
        <v>0</v>
      </c>
      <c r="BI257" s="150">
        <f>IF(N257="nulová",J257,0)</f>
        <v>0</v>
      </c>
      <c r="BJ257" s="17" t="s">
        <v>84</v>
      </c>
      <c r="BK257" s="150">
        <f>ROUND(I257*H257,2)</f>
        <v>0</v>
      </c>
      <c r="BL257" s="17" t="s">
        <v>530</v>
      </c>
      <c r="BM257" s="149" t="s">
        <v>5144</v>
      </c>
    </row>
    <row r="258" spans="2:65" s="1" customFormat="1" ht="10.199999999999999">
      <c r="B258" s="32"/>
      <c r="D258" s="151" t="s">
        <v>359</v>
      </c>
      <c r="F258" s="152" t="s">
        <v>5143</v>
      </c>
      <c r="I258" s="153"/>
      <c r="L258" s="32"/>
      <c r="M258" s="154"/>
      <c r="T258" s="56"/>
      <c r="AT258" s="17" t="s">
        <v>359</v>
      </c>
      <c r="AU258" s="17" t="s">
        <v>371</v>
      </c>
    </row>
    <row r="259" spans="2:65" s="1" customFormat="1" ht="33" customHeight="1">
      <c r="B259" s="32"/>
      <c r="C259" s="138" t="s">
        <v>987</v>
      </c>
      <c r="D259" s="138" t="s">
        <v>352</v>
      </c>
      <c r="E259" s="139" t="s">
        <v>5145</v>
      </c>
      <c r="F259" s="140" t="s">
        <v>5146</v>
      </c>
      <c r="G259" s="141" t="s">
        <v>496</v>
      </c>
      <c r="H259" s="142">
        <v>19</v>
      </c>
      <c r="I259" s="143"/>
      <c r="J259" s="144">
        <f>ROUND(I259*H259,2)</f>
        <v>0</v>
      </c>
      <c r="K259" s="140" t="s">
        <v>385</v>
      </c>
      <c r="L259" s="32"/>
      <c r="M259" s="145" t="s">
        <v>1</v>
      </c>
      <c r="N259" s="146" t="s">
        <v>41</v>
      </c>
      <c r="P259" s="147">
        <f>O259*H259</f>
        <v>0</v>
      </c>
      <c r="Q259" s="147">
        <v>0</v>
      </c>
      <c r="R259" s="147">
        <f>Q259*H259</f>
        <v>0</v>
      </c>
      <c r="S259" s="147">
        <v>0</v>
      </c>
      <c r="T259" s="148">
        <f>S259*H259</f>
        <v>0</v>
      </c>
      <c r="AR259" s="149" t="s">
        <v>530</v>
      </c>
      <c r="AT259" s="149" t="s">
        <v>352</v>
      </c>
      <c r="AU259" s="149" t="s">
        <v>371</v>
      </c>
      <c r="AY259" s="17" t="s">
        <v>350</v>
      </c>
      <c r="BE259" s="150">
        <f>IF(N259="základní",J259,0)</f>
        <v>0</v>
      </c>
      <c r="BF259" s="150">
        <f>IF(N259="snížená",J259,0)</f>
        <v>0</v>
      </c>
      <c r="BG259" s="150">
        <f>IF(N259="zákl. přenesená",J259,0)</f>
        <v>0</v>
      </c>
      <c r="BH259" s="150">
        <f>IF(N259="sníž. přenesená",J259,0)</f>
        <v>0</v>
      </c>
      <c r="BI259" s="150">
        <f>IF(N259="nulová",J259,0)</f>
        <v>0</v>
      </c>
      <c r="BJ259" s="17" t="s">
        <v>84</v>
      </c>
      <c r="BK259" s="150">
        <f>ROUND(I259*H259,2)</f>
        <v>0</v>
      </c>
      <c r="BL259" s="17" t="s">
        <v>530</v>
      </c>
      <c r="BM259" s="149" t="s">
        <v>5147</v>
      </c>
    </row>
    <row r="260" spans="2:65" s="1" customFormat="1" ht="19.2">
      <c r="B260" s="32"/>
      <c r="D260" s="151" t="s">
        <v>359</v>
      </c>
      <c r="F260" s="152" t="s">
        <v>5148</v>
      </c>
      <c r="I260" s="153"/>
      <c r="L260" s="32"/>
      <c r="M260" s="154"/>
      <c r="T260" s="56"/>
      <c r="AT260" s="17" t="s">
        <v>359</v>
      </c>
      <c r="AU260" s="17" t="s">
        <v>371</v>
      </c>
    </row>
    <row r="261" spans="2:65" s="1" customFormat="1" ht="24.15" customHeight="1">
      <c r="B261" s="32"/>
      <c r="C261" s="187" t="s">
        <v>993</v>
      </c>
      <c r="D261" s="187" t="s">
        <v>1347</v>
      </c>
      <c r="E261" s="188" t="s">
        <v>5149</v>
      </c>
      <c r="F261" s="189" t="s">
        <v>5150</v>
      </c>
      <c r="G261" s="190" t="s">
        <v>4951</v>
      </c>
      <c r="H261" s="191">
        <v>2</v>
      </c>
      <c r="I261" s="192"/>
      <c r="J261" s="193">
        <f>ROUND(I261*H261,2)</f>
        <v>0</v>
      </c>
      <c r="K261" s="189" t="s">
        <v>1</v>
      </c>
      <c r="L261" s="194"/>
      <c r="M261" s="195" t="s">
        <v>1</v>
      </c>
      <c r="N261" s="196" t="s">
        <v>41</v>
      </c>
      <c r="P261" s="147">
        <f>O261*H261</f>
        <v>0</v>
      </c>
      <c r="Q261" s="147">
        <v>0</v>
      </c>
      <c r="R261" s="147">
        <f>Q261*H261</f>
        <v>0</v>
      </c>
      <c r="S261" s="147">
        <v>0</v>
      </c>
      <c r="T261" s="148">
        <f>S261*H261</f>
        <v>0</v>
      </c>
      <c r="AR261" s="149" t="s">
        <v>695</v>
      </c>
      <c r="AT261" s="149" t="s">
        <v>1347</v>
      </c>
      <c r="AU261" s="149" t="s">
        <v>371</v>
      </c>
      <c r="AY261" s="17" t="s">
        <v>350</v>
      </c>
      <c r="BE261" s="150">
        <f>IF(N261="základní",J261,0)</f>
        <v>0</v>
      </c>
      <c r="BF261" s="150">
        <f>IF(N261="snížená",J261,0)</f>
        <v>0</v>
      </c>
      <c r="BG261" s="150">
        <f>IF(N261="zákl. přenesená",J261,0)</f>
        <v>0</v>
      </c>
      <c r="BH261" s="150">
        <f>IF(N261="sníž. přenesená",J261,0)</f>
        <v>0</v>
      </c>
      <c r="BI261" s="150">
        <f>IF(N261="nulová",J261,0)</f>
        <v>0</v>
      </c>
      <c r="BJ261" s="17" t="s">
        <v>84</v>
      </c>
      <c r="BK261" s="150">
        <f>ROUND(I261*H261,2)</f>
        <v>0</v>
      </c>
      <c r="BL261" s="17" t="s">
        <v>530</v>
      </c>
      <c r="BM261" s="149" t="s">
        <v>5151</v>
      </c>
    </row>
    <row r="262" spans="2:65" s="1" customFormat="1" ht="10.199999999999999">
      <c r="B262" s="32"/>
      <c r="D262" s="151" t="s">
        <v>359</v>
      </c>
      <c r="F262" s="152" t="s">
        <v>5150</v>
      </c>
      <c r="I262" s="153"/>
      <c r="L262" s="32"/>
      <c r="M262" s="154"/>
      <c r="T262" s="56"/>
      <c r="AT262" s="17" t="s">
        <v>359</v>
      </c>
      <c r="AU262" s="17" t="s">
        <v>371</v>
      </c>
    </row>
    <row r="263" spans="2:65" s="1" customFormat="1" ht="24.15" customHeight="1">
      <c r="B263" s="32"/>
      <c r="C263" s="187" t="s">
        <v>1001</v>
      </c>
      <c r="D263" s="187" t="s">
        <v>1347</v>
      </c>
      <c r="E263" s="188" t="s">
        <v>5152</v>
      </c>
      <c r="F263" s="189" t="s">
        <v>5153</v>
      </c>
      <c r="G263" s="190" t="s">
        <v>4951</v>
      </c>
      <c r="H263" s="191">
        <v>35</v>
      </c>
      <c r="I263" s="192"/>
      <c r="J263" s="193">
        <f>ROUND(I263*H263,2)</f>
        <v>0</v>
      </c>
      <c r="K263" s="189" t="s">
        <v>1</v>
      </c>
      <c r="L263" s="194"/>
      <c r="M263" s="195" t="s">
        <v>1</v>
      </c>
      <c r="N263" s="196" t="s">
        <v>41</v>
      </c>
      <c r="P263" s="147">
        <f>O263*H263</f>
        <v>0</v>
      </c>
      <c r="Q263" s="147">
        <v>0</v>
      </c>
      <c r="R263" s="147">
        <f>Q263*H263</f>
        <v>0</v>
      </c>
      <c r="S263" s="147">
        <v>0</v>
      </c>
      <c r="T263" s="148">
        <f>S263*H263</f>
        <v>0</v>
      </c>
      <c r="AR263" s="149" t="s">
        <v>695</v>
      </c>
      <c r="AT263" s="149" t="s">
        <v>1347</v>
      </c>
      <c r="AU263" s="149" t="s">
        <v>371</v>
      </c>
      <c r="AY263" s="17" t="s">
        <v>350</v>
      </c>
      <c r="BE263" s="150">
        <f>IF(N263="základní",J263,0)</f>
        <v>0</v>
      </c>
      <c r="BF263" s="150">
        <f>IF(N263="snížená",J263,0)</f>
        <v>0</v>
      </c>
      <c r="BG263" s="150">
        <f>IF(N263="zákl. přenesená",J263,0)</f>
        <v>0</v>
      </c>
      <c r="BH263" s="150">
        <f>IF(N263="sníž. přenesená",J263,0)</f>
        <v>0</v>
      </c>
      <c r="BI263" s="150">
        <f>IF(N263="nulová",J263,0)</f>
        <v>0</v>
      </c>
      <c r="BJ263" s="17" t="s">
        <v>84</v>
      </c>
      <c r="BK263" s="150">
        <f>ROUND(I263*H263,2)</f>
        <v>0</v>
      </c>
      <c r="BL263" s="17" t="s">
        <v>530</v>
      </c>
      <c r="BM263" s="149" t="s">
        <v>5154</v>
      </c>
    </row>
    <row r="264" spans="2:65" s="1" customFormat="1" ht="10.199999999999999">
      <c r="B264" s="32"/>
      <c r="D264" s="151" t="s">
        <v>359</v>
      </c>
      <c r="F264" s="152" t="s">
        <v>5153</v>
      </c>
      <c r="I264" s="153"/>
      <c r="L264" s="32"/>
      <c r="M264" s="154"/>
      <c r="T264" s="56"/>
      <c r="AT264" s="17" t="s">
        <v>359</v>
      </c>
      <c r="AU264" s="17" t="s">
        <v>371</v>
      </c>
    </row>
    <row r="265" spans="2:65" s="1" customFormat="1" ht="24.15" customHeight="1">
      <c r="B265" s="32"/>
      <c r="C265" s="138" t="s">
        <v>1008</v>
      </c>
      <c r="D265" s="138" t="s">
        <v>352</v>
      </c>
      <c r="E265" s="139" t="s">
        <v>5155</v>
      </c>
      <c r="F265" s="140" t="s">
        <v>5156</v>
      </c>
      <c r="G265" s="141" t="s">
        <v>551</v>
      </c>
      <c r="H265" s="142">
        <v>72</v>
      </c>
      <c r="I265" s="143"/>
      <c r="J265" s="144">
        <f>ROUND(I265*H265,2)</f>
        <v>0</v>
      </c>
      <c r="K265" s="140" t="s">
        <v>385</v>
      </c>
      <c r="L265" s="32"/>
      <c r="M265" s="145" t="s">
        <v>1</v>
      </c>
      <c r="N265" s="146" t="s">
        <v>41</v>
      </c>
      <c r="P265" s="147">
        <f>O265*H265</f>
        <v>0</v>
      </c>
      <c r="Q265" s="147">
        <v>0</v>
      </c>
      <c r="R265" s="147">
        <f>Q265*H265</f>
        <v>0</v>
      </c>
      <c r="S265" s="147">
        <v>0</v>
      </c>
      <c r="T265" s="148">
        <f>S265*H265</f>
        <v>0</v>
      </c>
      <c r="AR265" s="149" t="s">
        <v>530</v>
      </c>
      <c r="AT265" s="149" t="s">
        <v>352</v>
      </c>
      <c r="AU265" s="149" t="s">
        <v>371</v>
      </c>
      <c r="AY265" s="17" t="s">
        <v>350</v>
      </c>
      <c r="BE265" s="150">
        <f>IF(N265="základní",J265,0)</f>
        <v>0</v>
      </c>
      <c r="BF265" s="150">
        <f>IF(N265="snížená",J265,0)</f>
        <v>0</v>
      </c>
      <c r="BG265" s="150">
        <f>IF(N265="zákl. přenesená",J265,0)</f>
        <v>0</v>
      </c>
      <c r="BH265" s="150">
        <f>IF(N265="sníž. přenesená",J265,0)</f>
        <v>0</v>
      </c>
      <c r="BI265" s="150">
        <f>IF(N265="nulová",J265,0)</f>
        <v>0</v>
      </c>
      <c r="BJ265" s="17" t="s">
        <v>84</v>
      </c>
      <c r="BK265" s="150">
        <f>ROUND(I265*H265,2)</f>
        <v>0</v>
      </c>
      <c r="BL265" s="17" t="s">
        <v>530</v>
      </c>
      <c r="BM265" s="149" t="s">
        <v>5157</v>
      </c>
    </row>
    <row r="266" spans="2:65" s="1" customFormat="1" ht="19.2">
      <c r="B266" s="32"/>
      <c r="D266" s="151" t="s">
        <v>359</v>
      </c>
      <c r="F266" s="152" t="s">
        <v>5158</v>
      </c>
      <c r="I266" s="153"/>
      <c r="L266" s="32"/>
      <c r="M266" s="154"/>
      <c r="T266" s="56"/>
      <c r="AT266" s="17" t="s">
        <v>359</v>
      </c>
      <c r="AU266" s="17" t="s">
        <v>371</v>
      </c>
    </row>
    <row r="267" spans="2:65" s="12" customFormat="1" ht="10.199999999999999">
      <c r="B267" s="155"/>
      <c r="D267" s="151" t="s">
        <v>361</v>
      </c>
      <c r="E267" s="156" t="s">
        <v>1</v>
      </c>
      <c r="F267" s="157" t="s">
        <v>5159</v>
      </c>
      <c r="H267" s="158">
        <v>72</v>
      </c>
      <c r="I267" s="159"/>
      <c r="L267" s="155"/>
      <c r="M267" s="160"/>
      <c r="T267" s="161"/>
      <c r="AT267" s="156" t="s">
        <v>361</v>
      </c>
      <c r="AU267" s="156" t="s">
        <v>371</v>
      </c>
      <c r="AV267" s="12" t="s">
        <v>86</v>
      </c>
      <c r="AW267" s="12" t="s">
        <v>32</v>
      </c>
      <c r="AX267" s="12" t="s">
        <v>84</v>
      </c>
      <c r="AY267" s="156" t="s">
        <v>350</v>
      </c>
    </row>
    <row r="268" spans="2:65" s="1" customFormat="1" ht="16.5" customHeight="1">
      <c r="B268" s="32"/>
      <c r="C268" s="187" t="s">
        <v>1014</v>
      </c>
      <c r="D268" s="187" t="s">
        <v>1347</v>
      </c>
      <c r="E268" s="188" t="s">
        <v>5160</v>
      </c>
      <c r="F268" s="189" t="s">
        <v>5161</v>
      </c>
      <c r="G268" s="190" t="s">
        <v>4951</v>
      </c>
      <c r="H268" s="191">
        <v>106</v>
      </c>
      <c r="I268" s="192"/>
      <c r="J268" s="193">
        <f>ROUND(I268*H268,2)</f>
        <v>0</v>
      </c>
      <c r="K268" s="189" t="s">
        <v>1</v>
      </c>
      <c r="L268" s="194"/>
      <c r="M268" s="195" t="s">
        <v>1</v>
      </c>
      <c r="N268" s="196" t="s">
        <v>41</v>
      </c>
      <c r="P268" s="147">
        <f>O268*H268</f>
        <v>0</v>
      </c>
      <c r="Q268" s="147">
        <v>0</v>
      </c>
      <c r="R268" s="147">
        <f>Q268*H268</f>
        <v>0</v>
      </c>
      <c r="S268" s="147">
        <v>0</v>
      </c>
      <c r="T268" s="148">
        <f>S268*H268</f>
        <v>0</v>
      </c>
      <c r="AR268" s="149" t="s">
        <v>695</v>
      </c>
      <c r="AT268" s="149" t="s">
        <v>1347</v>
      </c>
      <c r="AU268" s="149" t="s">
        <v>371</v>
      </c>
      <c r="AY268" s="17" t="s">
        <v>350</v>
      </c>
      <c r="BE268" s="150">
        <f>IF(N268="základní",J268,0)</f>
        <v>0</v>
      </c>
      <c r="BF268" s="150">
        <f>IF(N268="snížená",J268,0)</f>
        <v>0</v>
      </c>
      <c r="BG268" s="150">
        <f>IF(N268="zákl. přenesená",J268,0)</f>
        <v>0</v>
      </c>
      <c r="BH268" s="150">
        <f>IF(N268="sníž. přenesená",J268,0)</f>
        <v>0</v>
      </c>
      <c r="BI268" s="150">
        <f>IF(N268="nulová",J268,0)</f>
        <v>0</v>
      </c>
      <c r="BJ268" s="17" t="s">
        <v>84</v>
      </c>
      <c r="BK268" s="150">
        <f>ROUND(I268*H268,2)</f>
        <v>0</v>
      </c>
      <c r="BL268" s="17" t="s">
        <v>530</v>
      </c>
      <c r="BM268" s="149" t="s">
        <v>5162</v>
      </c>
    </row>
    <row r="269" spans="2:65" s="1" customFormat="1" ht="10.199999999999999">
      <c r="B269" s="32"/>
      <c r="D269" s="151" t="s">
        <v>359</v>
      </c>
      <c r="F269" s="152" t="s">
        <v>5161</v>
      </c>
      <c r="I269" s="153"/>
      <c r="L269" s="32"/>
      <c r="M269" s="154"/>
      <c r="T269" s="56"/>
      <c r="AT269" s="17" t="s">
        <v>359</v>
      </c>
      <c r="AU269" s="17" t="s">
        <v>371</v>
      </c>
    </row>
    <row r="270" spans="2:65" s="1" customFormat="1" ht="33" customHeight="1">
      <c r="B270" s="32"/>
      <c r="C270" s="138" t="s">
        <v>1023</v>
      </c>
      <c r="D270" s="138" t="s">
        <v>352</v>
      </c>
      <c r="E270" s="139" t="s">
        <v>5062</v>
      </c>
      <c r="F270" s="140" t="s">
        <v>5063</v>
      </c>
      <c r="G270" s="141" t="s">
        <v>496</v>
      </c>
      <c r="H270" s="142">
        <v>106</v>
      </c>
      <c r="I270" s="143"/>
      <c r="J270" s="144">
        <f>ROUND(I270*H270,2)</f>
        <v>0</v>
      </c>
      <c r="K270" s="140" t="s">
        <v>385</v>
      </c>
      <c r="L270" s="32"/>
      <c r="M270" s="145" t="s">
        <v>1</v>
      </c>
      <c r="N270" s="146" t="s">
        <v>41</v>
      </c>
      <c r="P270" s="147">
        <f>O270*H270</f>
        <v>0</v>
      </c>
      <c r="Q270" s="147">
        <v>0</v>
      </c>
      <c r="R270" s="147">
        <f>Q270*H270</f>
        <v>0</v>
      </c>
      <c r="S270" s="147">
        <v>0</v>
      </c>
      <c r="T270" s="148">
        <f>S270*H270</f>
        <v>0</v>
      </c>
      <c r="AR270" s="149" t="s">
        <v>530</v>
      </c>
      <c r="AT270" s="149" t="s">
        <v>352</v>
      </c>
      <c r="AU270" s="149" t="s">
        <v>371</v>
      </c>
      <c r="AY270" s="17" t="s">
        <v>350</v>
      </c>
      <c r="BE270" s="150">
        <f>IF(N270="základní",J270,0)</f>
        <v>0</v>
      </c>
      <c r="BF270" s="150">
        <f>IF(N270="snížená",J270,0)</f>
        <v>0</v>
      </c>
      <c r="BG270" s="150">
        <f>IF(N270="zákl. přenesená",J270,0)</f>
        <v>0</v>
      </c>
      <c r="BH270" s="150">
        <f>IF(N270="sníž. přenesená",J270,0)</f>
        <v>0</v>
      </c>
      <c r="BI270" s="150">
        <f>IF(N270="nulová",J270,0)</f>
        <v>0</v>
      </c>
      <c r="BJ270" s="17" t="s">
        <v>84</v>
      </c>
      <c r="BK270" s="150">
        <f>ROUND(I270*H270,2)</f>
        <v>0</v>
      </c>
      <c r="BL270" s="17" t="s">
        <v>530</v>
      </c>
      <c r="BM270" s="149" t="s">
        <v>5163</v>
      </c>
    </row>
    <row r="271" spans="2:65" s="1" customFormat="1" ht="28.8">
      <c r="B271" s="32"/>
      <c r="D271" s="151" t="s">
        <v>359</v>
      </c>
      <c r="F271" s="152" t="s">
        <v>5065</v>
      </c>
      <c r="I271" s="153"/>
      <c r="L271" s="32"/>
      <c r="M271" s="154"/>
      <c r="T271" s="56"/>
      <c r="AT271" s="17" t="s">
        <v>359</v>
      </c>
      <c r="AU271" s="17" t="s">
        <v>371</v>
      </c>
    </row>
    <row r="272" spans="2:65" s="1" customFormat="1" ht="24.15" customHeight="1">
      <c r="B272" s="32"/>
      <c r="C272" s="187" t="s">
        <v>1034</v>
      </c>
      <c r="D272" s="187" t="s">
        <v>1347</v>
      </c>
      <c r="E272" s="188" t="s">
        <v>5164</v>
      </c>
      <c r="F272" s="189" t="s">
        <v>5165</v>
      </c>
      <c r="G272" s="190" t="s">
        <v>5036</v>
      </c>
      <c r="H272" s="191">
        <v>1</v>
      </c>
      <c r="I272" s="192"/>
      <c r="J272" s="193">
        <f>ROUND(I272*H272,2)</f>
        <v>0</v>
      </c>
      <c r="K272" s="189" t="s">
        <v>1</v>
      </c>
      <c r="L272" s="194"/>
      <c r="M272" s="195" t="s">
        <v>1</v>
      </c>
      <c r="N272" s="196" t="s">
        <v>41</v>
      </c>
      <c r="P272" s="147">
        <f>O272*H272</f>
        <v>0</v>
      </c>
      <c r="Q272" s="147">
        <v>0</v>
      </c>
      <c r="R272" s="147">
        <f>Q272*H272</f>
        <v>0</v>
      </c>
      <c r="S272" s="147">
        <v>0</v>
      </c>
      <c r="T272" s="148">
        <f>S272*H272</f>
        <v>0</v>
      </c>
      <c r="AR272" s="149" t="s">
        <v>695</v>
      </c>
      <c r="AT272" s="149" t="s">
        <v>1347</v>
      </c>
      <c r="AU272" s="149" t="s">
        <v>371</v>
      </c>
      <c r="AY272" s="17" t="s">
        <v>350</v>
      </c>
      <c r="BE272" s="150">
        <f>IF(N272="základní",J272,0)</f>
        <v>0</v>
      </c>
      <c r="BF272" s="150">
        <f>IF(N272="snížená",J272,0)</f>
        <v>0</v>
      </c>
      <c r="BG272" s="150">
        <f>IF(N272="zákl. přenesená",J272,0)</f>
        <v>0</v>
      </c>
      <c r="BH272" s="150">
        <f>IF(N272="sníž. přenesená",J272,0)</f>
        <v>0</v>
      </c>
      <c r="BI272" s="150">
        <f>IF(N272="nulová",J272,0)</f>
        <v>0</v>
      </c>
      <c r="BJ272" s="17" t="s">
        <v>84</v>
      </c>
      <c r="BK272" s="150">
        <f>ROUND(I272*H272,2)</f>
        <v>0</v>
      </c>
      <c r="BL272" s="17" t="s">
        <v>530</v>
      </c>
      <c r="BM272" s="149" t="s">
        <v>5166</v>
      </c>
    </row>
    <row r="273" spans="2:65" s="1" customFormat="1" ht="10.199999999999999">
      <c r="B273" s="32"/>
      <c r="D273" s="151" t="s">
        <v>359</v>
      </c>
      <c r="F273" s="152" t="s">
        <v>5165</v>
      </c>
      <c r="I273" s="153"/>
      <c r="L273" s="32"/>
      <c r="M273" s="154"/>
      <c r="T273" s="56"/>
      <c r="AT273" s="17" t="s">
        <v>359</v>
      </c>
      <c r="AU273" s="17" t="s">
        <v>371</v>
      </c>
    </row>
    <row r="274" spans="2:65" s="1" customFormat="1" ht="21.75" customHeight="1">
      <c r="B274" s="32"/>
      <c r="C274" s="187" t="s">
        <v>1042</v>
      </c>
      <c r="D274" s="187" t="s">
        <v>1347</v>
      </c>
      <c r="E274" s="188" t="s">
        <v>5167</v>
      </c>
      <c r="F274" s="189" t="s">
        <v>5168</v>
      </c>
      <c r="G274" s="190" t="s">
        <v>5036</v>
      </c>
      <c r="H274" s="191">
        <v>1</v>
      </c>
      <c r="I274" s="192"/>
      <c r="J274" s="193">
        <f>ROUND(I274*H274,2)</f>
        <v>0</v>
      </c>
      <c r="K274" s="189" t="s">
        <v>1</v>
      </c>
      <c r="L274" s="194"/>
      <c r="M274" s="195" t="s">
        <v>1</v>
      </c>
      <c r="N274" s="196" t="s">
        <v>41</v>
      </c>
      <c r="P274" s="147">
        <f>O274*H274</f>
        <v>0</v>
      </c>
      <c r="Q274" s="147">
        <v>0</v>
      </c>
      <c r="R274" s="147">
        <f>Q274*H274</f>
        <v>0</v>
      </c>
      <c r="S274" s="147">
        <v>0</v>
      </c>
      <c r="T274" s="148">
        <f>S274*H274</f>
        <v>0</v>
      </c>
      <c r="AR274" s="149" t="s">
        <v>695</v>
      </c>
      <c r="AT274" s="149" t="s">
        <v>1347</v>
      </c>
      <c r="AU274" s="149" t="s">
        <v>371</v>
      </c>
      <c r="AY274" s="17" t="s">
        <v>350</v>
      </c>
      <c r="BE274" s="150">
        <f>IF(N274="základní",J274,0)</f>
        <v>0</v>
      </c>
      <c r="BF274" s="150">
        <f>IF(N274="snížená",J274,0)</f>
        <v>0</v>
      </c>
      <c r="BG274" s="150">
        <f>IF(N274="zákl. přenesená",J274,0)</f>
        <v>0</v>
      </c>
      <c r="BH274" s="150">
        <f>IF(N274="sníž. přenesená",J274,0)</f>
        <v>0</v>
      </c>
      <c r="BI274" s="150">
        <f>IF(N274="nulová",J274,0)</f>
        <v>0</v>
      </c>
      <c r="BJ274" s="17" t="s">
        <v>84</v>
      </c>
      <c r="BK274" s="150">
        <f>ROUND(I274*H274,2)</f>
        <v>0</v>
      </c>
      <c r="BL274" s="17" t="s">
        <v>530</v>
      </c>
      <c r="BM274" s="149" t="s">
        <v>5169</v>
      </c>
    </row>
    <row r="275" spans="2:65" s="1" customFormat="1" ht="10.199999999999999">
      <c r="B275" s="32"/>
      <c r="D275" s="151" t="s">
        <v>359</v>
      </c>
      <c r="F275" s="152" t="s">
        <v>5168</v>
      </c>
      <c r="I275" s="153"/>
      <c r="L275" s="32"/>
      <c r="M275" s="154"/>
      <c r="T275" s="56"/>
      <c r="AT275" s="17" t="s">
        <v>359</v>
      </c>
      <c r="AU275" s="17" t="s">
        <v>371</v>
      </c>
    </row>
    <row r="276" spans="2:65" s="11" customFormat="1" ht="20.85" customHeight="1">
      <c r="B276" s="126"/>
      <c r="D276" s="127" t="s">
        <v>75</v>
      </c>
      <c r="E276" s="136" t="s">
        <v>5170</v>
      </c>
      <c r="F276" s="136" t="s">
        <v>5171</v>
      </c>
      <c r="I276" s="129"/>
      <c r="J276" s="137">
        <f>BK276</f>
        <v>0</v>
      </c>
      <c r="L276" s="126"/>
      <c r="M276" s="131"/>
      <c r="P276" s="132">
        <f>SUM(P277:P304)</f>
        <v>0</v>
      </c>
      <c r="R276" s="132">
        <f>SUM(R277:R304)</f>
        <v>0</v>
      </c>
      <c r="T276" s="133">
        <f>SUM(T277:T304)</f>
        <v>0</v>
      </c>
      <c r="AR276" s="127" t="s">
        <v>84</v>
      </c>
      <c r="AT276" s="134" t="s">
        <v>75</v>
      </c>
      <c r="AU276" s="134" t="s">
        <v>86</v>
      </c>
      <c r="AY276" s="127" t="s">
        <v>350</v>
      </c>
      <c r="BK276" s="135">
        <f>SUM(BK277:BK304)</f>
        <v>0</v>
      </c>
    </row>
    <row r="277" spans="2:65" s="1" customFormat="1" ht="24.15" customHeight="1">
      <c r="B277" s="32"/>
      <c r="C277" s="187" t="s">
        <v>1050</v>
      </c>
      <c r="D277" s="187" t="s">
        <v>1347</v>
      </c>
      <c r="E277" s="188" t="s">
        <v>5172</v>
      </c>
      <c r="F277" s="189" t="s">
        <v>5173</v>
      </c>
      <c r="G277" s="190" t="s">
        <v>4951</v>
      </c>
      <c r="H277" s="191">
        <v>66</v>
      </c>
      <c r="I277" s="192"/>
      <c r="J277" s="193">
        <f>ROUND(I277*H277,2)</f>
        <v>0</v>
      </c>
      <c r="K277" s="189" t="s">
        <v>1</v>
      </c>
      <c r="L277" s="194"/>
      <c r="M277" s="195" t="s">
        <v>1</v>
      </c>
      <c r="N277" s="196" t="s">
        <v>41</v>
      </c>
      <c r="P277" s="147">
        <f>O277*H277</f>
        <v>0</v>
      </c>
      <c r="Q277" s="147">
        <v>0</v>
      </c>
      <c r="R277" s="147">
        <f>Q277*H277</f>
        <v>0</v>
      </c>
      <c r="S277" s="147">
        <v>0</v>
      </c>
      <c r="T277" s="148">
        <f>S277*H277</f>
        <v>0</v>
      </c>
      <c r="AR277" s="149" t="s">
        <v>468</v>
      </c>
      <c r="AT277" s="149" t="s">
        <v>1347</v>
      </c>
      <c r="AU277" s="149" t="s">
        <v>371</v>
      </c>
      <c r="AY277" s="17" t="s">
        <v>350</v>
      </c>
      <c r="BE277" s="150">
        <f>IF(N277="základní",J277,0)</f>
        <v>0</v>
      </c>
      <c r="BF277" s="150">
        <f>IF(N277="snížená",J277,0)</f>
        <v>0</v>
      </c>
      <c r="BG277" s="150">
        <f>IF(N277="zákl. přenesená",J277,0)</f>
        <v>0</v>
      </c>
      <c r="BH277" s="150">
        <f>IF(N277="sníž. přenesená",J277,0)</f>
        <v>0</v>
      </c>
      <c r="BI277" s="150">
        <f>IF(N277="nulová",J277,0)</f>
        <v>0</v>
      </c>
      <c r="BJ277" s="17" t="s">
        <v>84</v>
      </c>
      <c r="BK277" s="150">
        <f>ROUND(I277*H277,2)</f>
        <v>0</v>
      </c>
      <c r="BL277" s="17" t="s">
        <v>357</v>
      </c>
      <c r="BM277" s="149" t="s">
        <v>5174</v>
      </c>
    </row>
    <row r="278" spans="2:65" s="1" customFormat="1" ht="19.2">
      <c r="B278" s="32"/>
      <c r="D278" s="151" t="s">
        <v>359</v>
      </c>
      <c r="F278" s="152" t="s">
        <v>5173</v>
      </c>
      <c r="I278" s="153"/>
      <c r="L278" s="32"/>
      <c r="M278" s="154"/>
      <c r="T278" s="56"/>
      <c r="AT278" s="17" t="s">
        <v>359</v>
      </c>
      <c r="AU278" s="17" t="s">
        <v>371</v>
      </c>
    </row>
    <row r="279" spans="2:65" s="1" customFormat="1" ht="24.15" customHeight="1">
      <c r="B279" s="32"/>
      <c r="C279" s="187" t="s">
        <v>1059</v>
      </c>
      <c r="D279" s="187" t="s">
        <v>1347</v>
      </c>
      <c r="E279" s="188" t="s">
        <v>5175</v>
      </c>
      <c r="F279" s="189" t="s">
        <v>5176</v>
      </c>
      <c r="G279" s="190" t="s">
        <v>4951</v>
      </c>
      <c r="H279" s="191">
        <v>18</v>
      </c>
      <c r="I279" s="192"/>
      <c r="J279" s="193">
        <f>ROUND(I279*H279,2)</f>
        <v>0</v>
      </c>
      <c r="K279" s="189" t="s">
        <v>1</v>
      </c>
      <c r="L279" s="194"/>
      <c r="M279" s="195" t="s">
        <v>1</v>
      </c>
      <c r="N279" s="196" t="s">
        <v>41</v>
      </c>
      <c r="P279" s="147">
        <f>O279*H279</f>
        <v>0</v>
      </c>
      <c r="Q279" s="147">
        <v>0</v>
      </c>
      <c r="R279" s="147">
        <f>Q279*H279</f>
        <v>0</v>
      </c>
      <c r="S279" s="147">
        <v>0</v>
      </c>
      <c r="T279" s="148">
        <f>S279*H279</f>
        <v>0</v>
      </c>
      <c r="AR279" s="149" t="s">
        <v>468</v>
      </c>
      <c r="AT279" s="149" t="s">
        <v>1347</v>
      </c>
      <c r="AU279" s="149" t="s">
        <v>371</v>
      </c>
      <c r="AY279" s="17" t="s">
        <v>350</v>
      </c>
      <c r="BE279" s="150">
        <f>IF(N279="základní",J279,0)</f>
        <v>0</v>
      </c>
      <c r="BF279" s="150">
        <f>IF(N279="snížená",J279,0)</f>
        <v>0</v>
      </c>
      <c r="BG279" s="150">
        <f>IF(N279="zákl. přenesená",J279,0)</f>
        <v>0</v>
      </c>
      <c r="BH279" s="150">
        <f>IF(N279="sníž. přenesená",J279,0)</f>
        <v>0</v>
      </c>
      <c r="BI279" s="150">
        <f>IF(N279="nulová",J279,0)</f>
        <v>0</v>
      </c>
      <c r="BJ279" s="17" t="s">
        <v>84</v>
      </c>
      <c r="BK279" s="150">
        <f>ROUND(I279*H279,2)</f>
        <v>0</v>
      </c>
      <c r="BL279" s="17" t="s">
        <v>357</v>
      </c>
      <c r="BM279" s="149" t="s">
        <v>5177</v>
      </c>
    </row>
    <row r="280" spans="2:65" s="1" customFormat="1" ht="19.2">
      <c r="B280" s="32"/>
      <c r="D280" s="151" t="s">
        <v>359</v>
      </c>
      <c r="F280" s="152" t="s">
        <v>5176</v>
      </c>
      <c r="I280" s="153"/>
      <c r="L280" s="32"/>
      <c r="M280" s="154"/>
      <c r="T280" s="56"/>
      <c r="AT280" s="17" t="s">
        <v>359</v>
      </c>
      <c r="AU280" s="17" t="s">
        <v>371</v>
      </c>
    </row>
    <row r="281" spans="2:65" s="1" customFormat="1" ht="24.15" customHeight="1">
      <c r="B281" s="32"/>
      <c r="C281" s="187" t="s">
        <v>1080</v>
      </c>
      <c r="D281" s="187" t="s">
        <v>1347</v>
      </c>
      <c r="E281" s="188" t="s">
        <v>5178</v>
      </c>
      <c r="F281" s="189" t="s">
        <v>5179</v>
      </c>
      <c r="G281" s="190" t="s">
        <v>4951</v>
      </c>
      <c r="H281" s="191">
        <v>53</v>
      </c>
      <c r="I281" s="192"/>
      <c r="J281" s="193">
        <f>ROUND(I281*H281,2)</f>
        <v>0</v>
      </c>
      <c r="K281" s="189" t="s">
        <v>1</v>
      </c>
      <c r="L281" s="194"/>
      <c r="M281" s="195" t="s">
        <v>1</v>
      </c>
      <c r="N281" s="196" t="s">
        <v>41</v>
      </c>
      <c r="P281" s="147">
        <f>O281*H281</f>
        <v>0</v>
      </c>
      <c r="Q281" s="147">
        <v>0</v>
      </c>
      <c r="R281" s="147">
        <f>Q281*H281</f>
        <v>0</v>
      </c>
      <c r="S281" s="147">
        <v>0</v>
      </c>
      <c r="T281" s="148">
        <f>S281*H281</f>
        <v>0</v>
      </c>
      <c r="AR281" s="149" t="s">
        <v>468</v>
      </c>
      <c r="AT281" s="149" t="s">
        <v>1347</v>
      </c>
      <c r="AU281" s="149" t="s">
        <v>371</v>
      </c>
      <c r="AY281" s="17" t="s">
        <v>350</v>
      </c>
      <c r="BE281" s="150">
        <f>IF(N281="základní",J281,0)</f>
        <v>0</v>
      </c>
      <c r="BF281" s="150">
        <f>IF(N281="snížená",J281,0)</f>
        <v>0</v>
      </c>
      <c r="BG281" s="150">
        <f>IF(N281="zákl. přenesená",J281,0)</f>
        <v>0</v>
      </c>
      <c r="BH281" s="150">
        <f>IF(N281="sníž. přenesená",J281,0)</f>
        <v>0</v>
      </c>
      <c r="BI281" s="150">
        <f>IF(N281="nulová",J281,0)</f>
        <v>0</v>
      </c>
      <c r="BJ281" s="17" t="s">
        <v>84</v>
      </c>
      <c r="BK281" s="150">
        <f>ROUND(I281*H281,2)</f>
        <v>0</v>
      </c>
      <c r="BL281" s="17" t="s">
        <v>357</v>
      </c>
      <c r="BM281" s="149" t="s">
        <v>5180</v>
      </c>
    </row>
    <row r="282" spans="2:65" s="1" customFormat="1" ht="19.2">
      <c r="B282" s="32"/>
      <c r="D282" s="151" t="s">
        <v>359</v>
      </c>
      <c r="F282" s="152" t="s">
        <v>5179</v>
      </c>
      <c r="I282" s="153"/>
      <c r="L282" s="32"/>
      <c r="M282" s="154"/>
      <c r="T282" s="56"/>
      <c r="AT282" s="17" t="s">
        <v>359</v>
      </c>
      <c r="AU282" s="17" t="s">
        <v>371</v>
      </c>
    </row>
    <row r="283" spans="2:65" s="1" customFormat="1" ht="24.15" customHeight="1">
      <c r="B283" s="32"/>
      <c r="C283" s="187" t="s">
        <v>1092</v>
      </c>
      <c r="D283" s="187" t="s">
        <v>1347</v>
      </c>
      <c r="E283" s="188" t="s">
        <v>5181</v>
      </c>
      <c r="F283" s="189" t="s">
        <v>5182</v>
      </c>
      <c r="G283" s="190" t="s">
        <v>4951</v>
      </c>
      <c r="H283" s="191">
        <v>10</v>
      </c>
      <c r="I283" s="192"/>
      <c r="J283" s="193">
        <f>ROUND(I283*H283,2)</f>
        <v>0</v>
      </c>
      <c r="K283" s="189" t="s">
        <v>1</v>
      </c>
      <c r="L283" s="194"/>
      <c r="M283" s="195" t="s">
        <v>1</v>
      </c>
      <c r="N283" s="196" t="s">
        <v>41</v>
      </c>
      <c r="P283" s="147">
        <f>O283*H283</f>
        <v>0</v>
      </c>
      <c r="Q283" s="147">
        <v>0</v>
      </c>
      <c r="R283" s="147">
        <f>Q283*H283</f>
        <v>0</v>
      </c>
      <c r="S283" s="147">
        <v>0</v>
      </c>
      <c r="T283" s="148">
        <f>S283*H283</f>
        <v>0</v>
      </c>
      <c r="AR283" s="149" t="s">
        <v>468</v>
      </c>
      <c r="AT283" s="149" t="s">
        <v>1347</v>
      </c>
      <c r="AU283" s="149" t="s">
        <v>371</v>
      </c>
      <c r="AY283" s="17" t="s">
        <v>350</v>
      </c>
      <c r="BE283" s="150">
        <f>IF(N283="základní",J283,0)</f>
        <v>0</v>
      </c>
      <c r="BF283" s="150">
        <f>IF(N283="snížená",J283,0)</f>
        <v>0</v>
      </c>
      <c r="BG283" s="150">
        <f>IF(N283="zákl. přenesená",J283,0)</f>
        <v>0</v>
      </c>
      <c r="BH283" s="150">
        <f>IF(N283="sníž. přenesená",J283,0)</f>
        <v>0</v>
      </c>
      <c r="BI283" s="150">
        <f>IF(N283="nulová",J283,0)</f>
        <v>0</v>
      </c>
      <c r="BJ283" s="17" t="s">
        <v>84</v>
      </c>
      <c r="BK283" s="150">
        <f>ROUND(I283*H283,2)</f>
        <v>0</v>
      </c>
      <c r="BL283" s="17" t="s">
        <v>357</v>
      </c>
      <c r="BM283" s="149" t="s">
        <v>5183</v>
      </c>
    </row>
    <row r="284" spans="2:65" s="1" customFormat="1" ht="19.2">
      <c r="B284" s="32"/>
      <c r="D284" s="151" t="s">
        <v>359</v>
      </c>
      <c r="F284" s="152" t="s">
        <v>5182</v>
      </c>
      <c r="I284" s="153"/>
      <c r="L284" s="32"/>
      <c r="M284" s="154"/>
      <c r="T284" s="56"/>
      <c r="AT284" s="17" t="s">
        <v>359</v>
      </c>
      <c r="AU284" s="17" t="s">
        <v>371</v>
      </c>
    </row>
    <row r="285" spans="2:65" s="1" customFormat="1" ht="24.15" customHeight="1">
      <c r="B285" s="32"/>
      <c r="C285" s="187" t="s">
        <v>804</v>
      </c>
      <c r="D285" s="187" t="s">
        <v>1347</v>
      </c>
      <c r="E285" s="188" t="s">
        <v>5184</v>
      </c>
      <c r="F285" s="189" t="s">
        <v>5185</v>
      </c>
      <c r="G285" s="190" t="s">
        <v>4951</v>
      </c>
      <c r="H285" s="191">
        <v>1</v>
      </c>
      <c r="I285" s="192"/>
      <c r="J285" s="193">
        <f>ROUND(I285*H285,2)</f>
        <v>0</v>
      </c>
      <c r="K285" s="189" t="s">
        <v>1</v>
      </c>
      <c r="L285" s="194"/>
      <c r="M285" s="195" t="s">
        <v>1</v>
      </c>
      <c r="N285" s="196" t="s">
        <v>41</v>
      </c>
      <c r="P285" s="147">
        <f>O285*H285</f>
        <v>0</v>
      </c>
      <c r="Q285" s="147">
        <v>0</v>
      </c>
      <c r="R285" s="147">
        <f>Q285*H285</f>
        <v>0</v>
      </c>
      <c r="S285" s="147">
        <v>0</v>
      </c>
      <c r="T285" s="148">
        <f>S285*H285</f>
        <v>0</v>
      </c>
      <c r="AR285" s="149" t="s">
        <v>468</v>
      </c>
      <c r="AT285" s="149" t="s">
        <v>1347</v>
      </c>
      <c r="AU285" s="149" t="s">
        <v>371</v>
      </c>
      <c r="AY285" s="17" t="s">
        <v>350</v>
      </c>
      <c r="BE285" s="150">
        <f>IF(N285="základní",J285,0)</f>
        <v>0</v>
      </c>
      <c r="BF285" s="150">
        <f>IF(N285="snížená",J285,0)</f>
        <v>0</v>
      </c>
      <c r="BG285" s="150">
        <f>IF(N285="zákl. přenesená",J285,0)</f>
        <v>0</v>
      </c>
      <c r="BH285" s="150">
        <f>IF(N285="sníž. přenesená",J285,0)</f>
        <v>0</v>
      </c>
      <c r="BI285" s="150">
        <f>IF(N285="nulová",J285,0)</f>
        <v>0</v>
      </c>
      <c r="BJ285" s="17" t="s">
        <v>84</v>
      </c>
      <c r="BK285" s="150">
        <f>ROUND(I285*H285,2)</f>
        <v>0</v>
      </c>
      <c r="BL285" s="17" t="s">
        <v>357</v>
      </c>
      <c r="BM285" s="149" t="s">
        <v>5186</v>
      </c>
    </row>
    <row r="286" spans="2:65" s="1" customFormat="1" ht="19.2">
      <c r="B286" s="32"/>
      <c r="D286" s="151" t="s">
        <v>359</v>
      </c>
      <c r="F286" s="152" t="s">
        <v>5185</v>
      </c>
      <c r="I286" s="153"/>
      <c r="L286" s="32"/>
      <c r="M286" s="154"/>
      <c r="T286" s="56"/>
      <c r="AT286" s="17" t="s">
        <v>359</v>
      </c>
      <c r="AU286" s="17" t="s">
        <v>371</v>
      </c>
    </row>
    <row r="287" spans="2:65" s="1" customFormat="1" ht="24.15" customHeight="1">
      <c r="B287" s="32"/>
      <c r="C287" s="187" t="s">
        <v>813</v>
      </c>
      <c r="D287" s="187" t="s">
        <v>1347</v>
      </c>
      <c r="E287" s="188" t="s">
        <v>5187</v>
      </c>
      <c r="F287" s="189" t="s">
        <v>5188</v>
      </c>
      <c r="G287" s="190" t="s">
        <v>4951</v>
      </c>
      <c r="H287" s="191">
        <v>2</v>
      </c>
      <c r="I287" s="192"/>
      <c r="J287" s="193">
        <f>ROUND(I287*H287,2)</f>
        <v>0</v>
      </c>
      <c r="K287" s="189" t="s">
        <v>1</v>
      </c>
      <c r="L287" s="194"/>
      <c r="M287" s="195" t="s">
        <v>1</v>
      </c>
      <c r="N287" s="196" t="s">
        <v>41</v>
      </c>
      <c r="P287" s="147">
        <f>O287*H287</f>
        <v>0</v>
      </c>
      <c r="Q287" s="147">
        <v>0</v>
      </c>
      <c r="R287" s="147">
        <f>Q287*H287</f>
        <v>0</v>
      </c>
      <c r="S287" s="147">
        <v>0</v>
      </c>
      <c r="T287" s="148">
        <f>S287*H287</f>
        <v>0</v>
      </c>
      <c r="AR287" s="149" t="s">
        <v>468</v>
      </c>
      <c r="AT287" s="149" t="s">
        <v>1347</v>
      </c>
      <c r="AU287" s="149" t="s">
        <v>371</v>
      </c>
      <c r="AY287" s="17" t="s">
        <v>350</v>
      </c>
      <c r="BE287" s="150">
        <f>IF(N287="základní",J287,0)</f>
        <v>0</v>
      </c>
      <c r="BF287" s="150">
        <f>IF(N287="snížená",J287,0)</f>
        <v>0</v>
      </c>
      <c r="BG287" s="150">
        <f>IF(N287="zákl. přenesená",J287,0)</f>
        <v>0</v>
      </c>
      <c r="BH287" s="150">
        <f>IF(N287="sníž. přenesená",J287,0)</f>
        <v>0</v>
      </c>
      <c r="BI287" s="150">
        <f>IF(N287="nulová",J287,0)</f>
        <v>0</v>
      </c>
      <c r="BJ287" s="17" t="s">
        <v>84</v>
      </c>
      <c r="BK287" s="150">
        <f>ROUND(I287*H287,2)</f>
        <v>0</v>
      </c>
      <c r="BL287" s="17" t="s">
        <v>357</v>
      </c>
      <c r="BM287" s="149" t="s">
        <v>5189</v>
      </c>
    </row>
    <row r="288" spans="2:65" s="1" customFormat="1" ht="19.2">
      <c r="B288" s="32"/>
      <c r="D288" s="151" t="s">
        <v>359</v>
      </c>
      <c r="F288" s="152" t="s">
        <v>5188</v>
      </c>
      <c r="I288" s="153"/>
      <c r="L288" s="32"/>
      <c r="M288" s="154"/>
      <c r="T288" s="56"/>
      <c r="AT288" s="17" t="s">
        <v>359</v>
      </c>
      <c r="AU288" s="17" t="s">
        <v>371</v>
      </c>
    </row>
    <row r="289" spans="2:65" s="1" customFormat="1" ht="24.15" customHeight="1">
      <c r="B289" s="32"/>
      <c r="C289" s="187" t="s">
        <v>865</v>
      </c>
      <c r="D289" s="187" t="s">
        <v>1347</v>
      </c>
      <c r="E289" s="188" t="s">
        <v>5190</v>
      </c>
      <c r="F289" s="189" t="s">
        <v>5191</v>
      </c>
      <c r="G289" s="190" t="s">
        <v>4951</v>
      </c>
      <c r="H289" s="191">
        <v>1</v>
      </c>
      <c r="I289" s="192"/>
      <c r="J289" s="193">
        <f>ROUND(I289*H289,2)</f>
        <v>0</v>
      </c>
      <c r="K289" s="189" t="s">
        <v>1</v>
      </c>
      <c r="L289" s="194"/>
      <c r="M289" s="195" t="s">
        <v>1</v>
      </c>
      <c r="N289" s="196" t="s">
        <v>41</v>
      </c>
      <c r="P289" s="147">
        <f>O289*H289</f>
        <v>0</v>
      </c>
      <c r="Q289" s="147">
        <v>0</v>
      </c>
      <c r="R289" s="147">
        <f>Q289*H289</f>
        <v>0</v>
      </c>
      <c r="S289" s="147">
        <v>0</v>
      </c>
      <c r="T289" s="148">
        <f>S289*H289</f>
        <v>0</v>
      </c>
      <c r="AR289" s="149" t="s">
        <v>468</v>
      </c>
      <c r="AT289" s="149" t="s">
        <v>1347</v>
      </c>
      <c r="AU289" s="149" t="s">
        <v>371</v>
      </c>
      <c r="AY289" s="17" t="s">
        <v>350</v>
      </c>
      <c r="BE289" s="150">
        <f>IF(N289="základní",J289,0)</f>
        <v>0</v>
      </c>
      <c r="BF289" s="150">
        <f>IF(N289="snížená",J289,0)</f>
        <v>0</v>
      </c>
      <c r="BG289" s="150">
        <f>IF(N289="zákl. přenesená",J289,0)</f>
        <v>0</v>
      </c>
      <c r="BH289" s="150">
        <f>IF(N289="sníž. přenesená",J289,0)</f>
        <v>0</v>
      </c>
      <c r="BI289" s="150">
        <f>IF(N289="nulová",J289,0)</f>
        <v>0</v>
      </c>
      <c r="BJ289" s="17" t="s">
        <v>84</v>
      </c>
      <c r="BK289" s="150">
        <f>ROUND(I289*H289,2)</f>
        <v>0</v>
      </c>
      <c r="BL289" s="17" t="s">
        <v>357</v>
      </c>
      <c r="BM289" s="149" t="s">
        <v>5192</v>
      </c>
    </row>
    <row r="290" spans="2:65" s="1" customFormat="1" ht="19.2">
      <c r="B290" s="32"/>
      <c r="D290" s="151" t="s">
        <v>359</v>
      </c>
      <c r="F290" s="152" t="s">
        <v>5191</v>
      </c>
      <c r="I290" s="153"/>
      <c r="L290" s="32"/>
      <c r="M290" s="154"/>
      <c r="T290" s="56"/>
      <c r="AT290" s="17" t="s">
        <v>359</v>
      </c>
      <c r="AU290" s="17" t="s">
        <v>371</v>
      </c>
    </row>
    <row r="291" spans="2:65" s="1" customFormat="1" ht="24.15" customHeight="1">
      <c r="B291" s="32"/>
      <c r="C291" s="187" t="s">
        <v>902</v>
      </c>
      <c r="D291" s="187" t="s">
        <v>1347</v>
      </c>
      <c r="E291" s="188" t="s">
        <v>5193</v>
      </c>
      <c r="F291" s="189" t="s">
        <v>5194</v>
      </c>
      <c r="G291" s="190" t="s">
        <v>4951</v>
      </c>
      <c r="H291" s="191">
        <v>2</v>
      </c>
      <c r="I291" s="192"/>
      <c r="J291" s="193">
        <f>ROUND(I291*H291,2)</f>
        <v>0</v>
      </c>
      <c r="K291" s="189" t="s">
        <v>1</v>
      </c>
      <c r="L291" s="194"/>
      <c r="M291" s="195" t="s">
        <v>1</v>
      </c>
      <c r="N291" s="196" t="s">
        <v>41</v>
      </c>
      <c r="P291" s="147">
        <f>O291*H291</f>
        <v>0</v>
      </c>
      <c r="Q291" s="147">
        <v>0</v>
      </c>
      <c r="R291" s="147">
        <f>Q291*H291</f>
        <v>0</v>
      </c>
      <c r="S291" s="147">
        <v>0</v>
      </c>
      <c r="T291" s="148">
        <f>S291*H291</f>
        <v>0</v>
      </c>
      <c r="AR291" s="149" t="s">
        <v>468</v>
      </c>
      <c r="AT291" s="149" t="s">
        <v>1347</v>
      </c>
      <c r="AU291" s="149" t="s">
        <v>371</v>
      </c>
      <c r="AY291" s="17" t="s">
        <v>350</v>
      </c>
      <c r="BE291" s="150">
        <f>IF(N291="základní",J291,0)</f>
        <v>0</v>
      </c>
      <c r="BF291" s="150">
        <f>IF(N291="snížená",J291,0)</f>
        <v>0</v>
      </c>
      <c r="BG291" s="150">
        <f>IF(N291="zákl. přenesená",J291,0)</f>
        <v>0</v>
      </c>
      <c r="BH291" s="150">
        <f>IF(N291="sníž. přenesená",J291,0)</f>
        <v>0</v>
      </c>
      <c r="BI291" s="150">
        <f>IF(N291="nulová",J291,0)</f>
        <v>0</v>
      </c>
      <c r="BJ291" s="17" t="s">
        <v>84</v>
      </c>
      <c r="BK291" s="150">
        <f>ROUND(I291*H291,2)</f>
        <v>0</v>
      </c>
      <c r="BL291" s="17" t="s">
        <v>357</v>
      </c>
      <c r="BM291" s="149" t="s">
        <v>5195</v>
      </c>
    </row>
    <row r="292" spans="2:65" s="1" customFormat="1" ht="19.2">
      <c r="B292" s="32"/>
      <c r="D292" s="151" t="s">
        <v>359</v>
      </c>
      <c r="F292" s="152" t="s">
        <v>5194</v>
      </c>
      <c r="I292" s="153"/>
      <c r="L292" s="32"/>
      <c r="M292" s="154"/>
      <c r="T292" s="56"/>
      <c r="AT292" s="17" t="s">
        <v>359</v>
      </c>
      <c r="AU292" s="17" t="s">
        <v>371</v>
      </c>
    </row>
    <row r="293" spans="2:65" s="1" customFormat="1" ht="24.15" customHeight="1">
      <c r="B293" s="32"/>
      <c r="C293" s="187" t="s">
        <v>1859</v>
      </c>
      <c r="D293" s="187" t="s">
        <v>1347</v>
      </c>
      <c r="E293" s="188" t="s">
        <v>5196</v>
      </c>
      <c r="F293" s="189" t="s">
        <v>5197</v>
      </c>
      <c r="G293" s="190" t="s">
        <v>4951</v>
      </c>
      <c r="H293" s="191">
        <v>8</v>
      </c>
      <c r="I293" s="192"/>
      <c r="J293" s="193">
        <f>ROUND(I293*H293,2)</f>
        <v>0</v>
      </c>
      <c r="K293" s="189" t="s">
        <v>1</v>
      </c>
      <c r="L293" s="194"/>
      <c r="M293" s="195" t="s">
        <v>1</v>
      </c>
      <c r="N293" s="196" t="s">
        <v>41</v>
      </c>
      <c r="P293" s="147">
        <f>O293*H293</f>
        <v>0</v>
      </c>
      <c r="Q293" s="147">
        <v>0</v>
      </c>
      <c r="R293" s="147">
        <f>Q293*H293</f>
        <v>0</v>
      </c>
      <c r="S293" s="147">
        <v>0</v>
      </c>
      <c r="T293" s="148">
        <f>S293*H293</f>
        <v>0</v>
      </c>
      <c r="AR293" s="149" t="s">
        <v>468</v>
      </c>
      <c r="AT293" s="149" t="s">
        <v>1347</v>
      </c>
      <c r="AU293" s="149" t="s">
        <v>371</v>
      </c>
      <c r="AY293" s="17" t="s">
        <v>350</v>
      </c>
      <c r="BE293" s="150">
        <f>IF(N293="základní",J293,0)</f>
        <v>0</v>
      </c>
      <c r="BF293" s="150">
        <f>IF(N293="snížená",J293,0)</f>
        <v>0</v>
      </c>
      <c r="BG293" s="150">
        <f>IF(N293="zákl. přenesená",J293,0)</f>
        <v>0</v>
      </c>
      <c r="BH293" s="150">
        <f>IF(N293="sníž. přenesená",J293,0)</f>
        <v>0</v>
      </c>
      <c r="BI293" s="150">
        <f>IF(N293="nulová",J293,0)</f>
        <v>0</v>
      </c>
      <c r="BJ293" s="17" t="s">
        <v>84</v>
      </c>
      <c r="BK293" s="150">
        <f>ROUND(I293*H293,2)</f>
        <v>0</v>
      </c>
      <c r="BL293" s="17" t="s">
        <v>357</v>
      </c>
      <c r="BM293" s="149" t="s">
        <v>5198</v>
      </c>
    </row>
    <row r="294" spans="2:65" s="1" customFormat="1" ht="19.2">
      <c r="B294" s="32"/>
      <c r="D294" s="151" t="s">
        <v>359</v>
      </c>
      <c r="F294" s="152" t="s">
        <v>5197</v>
      </c>
      <c r="I294" s="153"/>
      <c r="L294" s="32"/>
      <c r="M294" s="154"/>
      <c r="T294" s="56"/>
      <c r="AT294" s="17" t="s">
        <v>359</v>
      </c>
      <c r="AU294" s="17" t="s">
        <v>371</v>
      </c>
    </row>
    <row r="295" spans="2:65" s="1" customFormat="1" ht="33" customHeight="1">
      <c r="B295" s="32"/>
      <c r="C295" s="138" t="s">
        <v>1864</v>
      </c>
      <c r="D295" s="138" t="s">
        <v>352</v>
      </c>
      <c r="E295" s="139" t="s">
        <v>5062</v>
      </c>
      <c r="F295" s="140" t="s">
        <v>5063</v>
      </c>
      <c r="G295" s="141" t="s">
        <v>496</v>
      </c>
      <c r="H295" s="142">
        <v>161</v>
      </c>
      <c r="I295" s="143"/>
      <c r="J295" s="144">
        <f>ROUND(I295*H295,2)</f>
        <v>0</v>
      </c>
      <c r="K295" s="140" t="s">
        <v>385</v>
      </c>
      <c r="L295" s="32"/>
      <c r="M295" s="145" t="s">
        <v>1</v>
      </c>
      <c r="N295" s="146" t="s">
        <v>41</v>
      </c>
      <c r="P295" s="147">
        <f>O295*H295</f>
        <v>0</v>
      </c>
      <c r="Q295" s="147">
        <v>0</v>
      </c>
      <c r="R295" s="147">
        <f>Q295*H295</f>
        <v>0</v>
      </c>
      <c r="S295" s="147">
        <v>0</v>
      </c>
      <c r="T295" s="148">
        <f>S295*H295</f>
        <v>0</v>
      </c>
      <c r="AR295" s="149" t="s">
        <v>357</v>
      </c>
      <c r="AT295" s="149" t="s">
        <v>352</v>
      </c>
      <c r="AU295" s="149" t="s">
        <v>371</v>
      </c>
      <c r="AY295" s="17" t="s">
        <v>350</v>
      </c>
      <c r="BE295" s="150">
        <f>IF(N295="základní",J295,0)</f>
        <v>0</v>
      </c>
      <c r="BF295" s="150">
        <f>IF(N295="snížená",J295,0)</f>
        <v>0</v>
      </c>
      <c r="BG295" s="150">
        <f>IF(N295="zákl. přenesená",J295,0)</f>
        <v>0</v>
      </c>
      <c r="BH295" s="150">
        <f>IF(N295="sníž. přenesená",J295,0)</f>
        <v>0</v>
      </c>
      <c r="BI295" s="150">
        <f>IF(N295="nulová",J295,0)</f>
        <v>0</v>
      </c>
      <c r="BJ295" s="17" t="s">
        <v>84</v>
      </c>
      <c r="BK295" s="150">
        <f>ROUND(I295*H295,2)</f>
        <v>0</v>
      </c>
      <c r="BL295" s="17" t="s">
        <v>357</v>
      </c>
      <c r="BM295" s="149" t="s">
        <v>5199</v>
      </c>
    </row>
    <row r="296" spans="2:65" s="1" customFormat="1" ht="28.8">
      <c r="B296" s="32"/>
      <c r="D296" s="151" t="s">
        <v>359</v>
      </c>
      <c r="F296" s="152" t="s">
        <v>5065</v>
      </c>
      <c r="I296" s="153"/>
      <c r="L296" s="32"/>
      <c r="M296" s="154"/>
      <c r="T296" s="56"/>
      <c r="AT296" s="17" t="s">
        <v>359</v>
      </c>
      <c r="AU296" s="17" t="s">
        <v>371</v>
      </c>
    </row>
    <row r="297" spans="2:65" s="1" customFormat="1" ht="24.15" customHeight="1">
      <c r="B297" s="32"/>
      <c r="C297" s="187" t="s">
        <v>1871</v>
      </c>
      <c r="D297" s="187" t="s">
        <v>1347</v>
      </c>
      <c r="E297" s="188" t="s">
        <v>5200</v>
      </c>
      <c r="F297" s="189" t="s">
        <v>5201</v>
      </c>
      <c r="G297" s="190" t="s">
        <v>4951</v>
      </c>
      <c r="H297" s="191">
        <v>1</v>
      </c>
      <c r="I297" s="192"/>
      <c r="J297" s="193">
        <f>ROUND(I297*H297,2)</f>
        <v>0</v>
      </c>
      <c r="K297" s="189" t="s">
        <v>1</v>
      </c>
      <c r="L297" s="194"/>
      <c r="M297" s="195" t="s">
        <v>1</v>
      </c>
      <c r="N297" s="196" t="s">
        <v>41</v>
      </c>
      <c r="P297" s="147">
        <f>O297*H297</f>
        <v>0</v>
      </c>
      <c r="Q297" s="147">
        <v>0</v>
      </c>
      <c r="R297" s="147">
        <f>Q297*H297</f>
        <v>0</v>
      </c>
      <c r="S297" s="147">
        <v>0</v>
      </c>
      <c r="T297" s="148">
        <f>S297*H297</f>
        <v>0</v>
      </c>
      <c r="AR297" s="149" t="s">
        <v>468</v>
      </c>
      <c r="AT297" s="149" t="s">
        <v>1347</v>
      </c>
      <c r="AU297" s="149" t="s">
        <v>371</v>
      </c>
      <c r="AY297" s="17" t="s">
        <v>350</v>
      </c>
      <c r="BE297" s="150">
        <f>IF(N297="základní",J297,0)</f>
        <v>0</v>
      </c>
      <c r="BF297" s="150">
        <f>IF(N297="snížená",J297,0)</f>
        <v>0</v>
      </c>
      <c r="BG297" s="150">
        <f>IF(N297="zákl. přenesená",J297,0)</f>
        <v>0</v>
      </c>
      <c r="BH297" s="150">
        <f>IF(N297="sníž. přenesená",J297,0)</f>
        <v>0</v>
      </c>
      <c r="BI297" s="150">
        <f>IF(N297="nulová",J297,0)</f>
        <v>0</v>
      </c>
      <c r="BJ297" s="17" t="s">
        <v>84</v>
      </c>
      <c r="BK297" s="150">
        <f>ROUND(I297*H297,2)</f>
        <v>0</v>
      </c>
      <c r="BL297" s="17" t="s">
        <v>357</v>
      </c>
      <c r="BM297" s="149" t="s">
        <v>5202</v>
      </c>
    </row>
    <row r="298" spans="2:65" s="1" customFormat="1" ht="19.2">
      <c r="B298" s="32"/>
      <c r="D298" s="151" t="s">
        <v>359</v>
      </c>
      <c r="F298" s="152" t="s">
        <v>5201</v>
      </c>
      <c r="I298" s="153"/>
      <c r="L298" s="32"/>
      <c r="M298" s="154"/>
      <c r="T298" s="56"/>
      <c r="AT298" s="17" t="s">
        <v>359</v>
      </c>
      <c r="AU298" s="17" t="s">
        <v>371</v>
      </c>
    </row>
    <row r="299" spans="2:65" s="1" customFormat="1" ht="16.5" customHeight="1">
      <c r="B299" s="32"/>
      <c r="C299" s="187" t="s">
        <v>1876</v>
      </c>
      <c r="D299" s="187" t="s">
        <v>1347</v>
      </c>
      <c r="E299" s="188" t="s">
        <v>5203</v>
      </c>
      <c r="F299" s="189" t="s">
        <v>5204</v>
      </c>
      <c r="G299" s="190" t="s">
        <v>4951</v>
      </c>
      <c r="H299" s="191">
        <v>6</v>
      </c>
      <c r="I299" s="192"/>
      <c r="J299" s="193">
        <f>ROUND(I299*H299,2)</f>
        <v>0</v>
      </c>
      <c r="K299" s="189" t="s">
        <v>1</v>
      </c>
      <c r="L299" s="194"/>
      <c r="M299" s="195" t="s">
        <v>1</v>
      </c>
      <c r="N299" s="196" t="s">
        <v>41</v>
      </c>
      <c r="P299" s="147">
        <f>O299*H299</f>
        <v>0</v>
      </c>
      <c r="Q299" s="147">
        <v>0</v>
      </c>
      <c r="R299" s="147">
        <f>Q299*H299</f>
        <v>0</v>
      </c>
      <c r="S299" s="147">
        <v>0</v>
      </c>
      <c r="T299" s="148">
        <f>S299*H299</f>
        <v>0</v>
      </c>
      <c r="AR299" s="149" t="s">
        <v>468</v>
      </c>
      <c r="AT299" s="149" t="s">
        <v>1347</v>
      </c>
      <c r="AU299" s="149" t="s">
        <v>371</v>
      </c>
      <c r="AY299" s="17" t="s">
        <v>350</v>
      </c>
      <c r="BE299" s="150">
        <f>IF(N299="základní",J299,0)</f>
        <v>0</v>
      </c>
      <c r="BF299" s="150">
        <f>IF(N299="snížená",J299,0)</f>
        <v>0</v>
      </c>
      <c r="BG299" s="150">
        <f>IF(N299="zákl. přenesená",J299,0)</f>
        <v>0</v>
      </c>
      <c r="BH299" s="150">
        <f>IF(N299="sníž. přenesená",J299,0)</f>
        <v>0</v>
      </c>
      <c r="BI299" s="150">
        <f>IF(N299="nulová",J299,0)</f>
        <v>0</v>
      </c>
      <c r="BJ299" s="17" t="s">
        <v>84</v>
      </c>
      <c r="BK299" s="150">
        <f>ROUND(I299*H299,2)</f>
        <v>0</v>
      </c>
      <c r="BL299" s="17" t="s">
        <v>357</v>
      </c>
      <c r="BM299" s="149" t="s">
        <v>5205</v>
      </c>
    </row>
    <row r="300" spans="2:65" s="1" customFormat="1" ht="10.199999999999999">
      <c r="B300" s="32"/>
      <c r="D300" s="151" t="s">
        <v>359</v>
      </c>
      <c r="F300" s="152" t="s">
        <v>5204</v>
      </c>
      <c r="I300" s="153"/>
      <c r="L300" s="32"/>
      <c r="M300" s="154"/>
      <c r="T300" s="56"/>
      <c r="AT300" s="17" t="s">
        <v>359</v>
      </c>
      <c r="AU300" s="17" t="s">
        <v>371</v>
      </c>
    </row>
    <row r="301" spans="2:65" s="1" customFormat="1" ht="16.5" customHeight="1">
      <c r="B301" s="32"/>
      <c r="C301" s="138" t="s">
        <v>1881</v>
      </c>
      <c r="D301" s="138" t="s">
        <v>352</v>
      </c>
      <c r="E301" s="139" t="s">
        <v>5206</v>
      </c>
      <c r="F301" s="140" t="s">
        <v>5207</v>
      </c>
      <c r="G301" s="141" t="s">
        <v>496</v>
      </c>
      <c r="H301" s="142">
        <v>6</v>
      </c>
      <c r="I301" s="143"/>
      <c r="J301" s="144">
        <f>ROUND(I301*H301,2)</f>
        <v>0</v>
      </c>
      <c r="K301" s="140" t="s">
        <v>385</v>
      </c>
      <c r="L301" s="32"/>
      <c r="M301" s="145" t="s">
        <v>1</v>
      </c>
      <c r="N301" s="146" t="s">
        <v>41</v>
      </c>
      <c r="P301" s="147">
        <f>O301*H301</f>
        <v>0</v>
      </c>
      <c r="Q301" s="147">
        <v>0</v>
      </c>
      <c r="R301" s="147">
        <f>Q301*H301</f>
        <v>0</v>
      </c>
      <c r="S301" s="147">
        <v>0</v>
      </c>
      <c r="T301" s="148">
        <f>S301*H301</f>
        <v>0</v>
      </c>
      <c r="AR301" s="149" t="s">
        <v>357</v>
      </c>
      <c r="AT301" s="149" t="s">
        <v>352</v>
      </c>
      <c r="AU301" s="149" t="s">
        <v>371</v>
      </c>
      <c r="AY301" s="17" t="s">
        <v>350</v>
      </c>
      <c r="BE301" s="150">
        <f>IF(N301="základní",J301,0)</f>
        <v>0</v>
      </c>
      <c r="BF301" s="150">
        <f>IF(N301="snížená",J301,0)</f>
        <v>0</v>
      </c>
      <c r="BG301" s="150">
        <f>IF(N301="zákl. přenesená",J301,0)</f>
        <v>0</v>
      </c>
      <c r="BH301" s="150">
        <f>IF(N301="sníž. přenesená",J301,0)</f>
        <v>0</v>
      </c>
      <c r="BI301" s="150">
        <f>IF(N301="nulová",J301,0)</f>
        <v>0</v>
      </c>
      <c r="BJ301" s="17" t="s">
        <v>84</v>
      </c>
      <c r="BK301" s="150">
        <f>ROUND(I301*H301,2)</f>
        <v>0</v>
      </c>
      <c r="BL301" s="17" t="s">
        <v>357</v>
      </c>
      <c r="BM301" s="149" t="s">
        <v>5208</v>
      </c>
    </row>
    <row r="302" spans="2:65" s="1" customFormat="1" ht="10.199999999999999">
      <c r="B302" s="32"/>
      <c r="D302" s="151" t="s">
        <v>359</v>
      </c>
      <c r="F302" s="152" t="s">
        <v>5209</v>
      </c>
      <c r="I302" s="153"/>
      <c r="L302" s="32"/>
      <c r="M302" s="154"/>
      <c r="T302" s="56"/>
      <c r="AT302" s="17" t="s">
        <v>359</v>
      </c>
      <c r="AU302" s="17" t="s">
        <v>371</v>
      </c>
    </row>
    <row r="303" spans="2:65" s="1" customFormat="1" ht="16.5" customHeight="1">
      <c r="B303" s="32"/>
      <c r="C303" s="187" t="s">
        <v>1906</v>
      </c>
      <c r="D303" s="187" t="s">
        <v>1347</v>
      </c>
      <c r="E303" s="188" t="s">
        <v>5210</v>
      </c>
      <c r="F303" s="189" t="s">
        <v>5211</v>
      </c>
      <c r="G303" s="190" t="s">
        <v>5036</v>
      </c>
      <c r="H303" s="191">
        <v>1</v>
      </c>
      <c r="I303" s="192"/>
      <c r="J303" s="193">
        <f>ROUND(I303*H303,2)</f>
        <v>0</v>
      </c>
      <c r="K303" s="189" t="s">
        <v>1</v>
      </c>
      <c r="L303" s="194"/>
      <c r="M303" s="195" t="s">
        <v>1</v>
      </c>
      <c r="N303" s="196" t="s">
        <v>41</v>
      </c>
      <c r="P303" s="147">
        <f>O303*H303</f>
        <v>0</v>
      </c>
      <c r="Q303" s="147">
        <v>0</v>
      </c>
      <c r="R303" s="147">
        <f>Q303*H303</f>
        <v>0</v>
      </c>
      <c r="S303" s="147">
        <v>0</v>
      </c>
      <c r="T303" s="148">
        <f>S303*H303</f>
        <v>0</v>
      </c>
      <c r="AR303" s="149" t="s">
        <v>468</v>
      </c>
      <c r="AT303" s="149" t="s">
        <v>1347</v>
      </c>
      <c r="AU303" s="149" t="s">
        <v>371</v>
      </c>
      <c r="AY303" s="17" t="s">
        <v>350</v>
      </c>
      <c r="BE303" s="150">
        <f>IF(N303="základní",J303,0)</f>
        <v>0</v>
      </c>
      <c r="BF303" s="150">
        <f>IF(N303="snížená",J303,0)</f>
        <v>0</v>
      </c>
      <c r="BG303" s="150">
        <f>IF(N303="zákl. přenesená",J303,0)</f>
        <v>0</v>
      </c>
      <c r="BH303" s="150">
        <f>IF(N303="sníž. přenesená",J303,0)</f>
        <v>0</v>
      </c>
      <c r="BI303" s="150">
        <f>IF(N303="nulová",J303,0)</f>
        <v>0</v>
      </c>
      <c r="BJ303" s="17" t="s">
        <v>84</v>
      </c>
      <c r="BK303" s="150">
        <f>ROUND(I303*H303,2)</f>
        <v>0</v>
      </c>
      <c r="BL303" s="17" t="s">
        <v>357</v>
      </c>
      <c r="BM303" s="149" t="s">
        <v>5212</v>
      </c>
    </row>
    <row r="304" spans="2:65" s="1" customFormat="1" ht="10.199999999999999">
      <c r="B304" s="32"/>
      <c r="D304" s="151" t="s">
        <v>359</v>
      </c>
      <c r="F304" s="152" t="s">
        <v>5211</v>
      </c>
      <c r="I304" s="153"/>
      <c r="L304" s="32"/>
      <c r="M304" s="154"/>
      <c r="T304" s="56"/>
      <c r="AT304" s="17" t="s">
        <v>359</v>
      </c>
      <c r="AU304" s="17" t="s">
        <v>371</v>
      </c>
    </row>
    <row r="305" spans="2:65" s="11" customFormat="1" ht="20.85" customHeight="1">
      <c r="B305" s="126"/>
      <c r="D305" s="127" t="s">
        <v>75</v>
      </c>
      <c r="E305" s="136" t="s">
        <v>5213</v>
      </c>
      <c r="F305" s="136" t="s">
        <v>5214</v>
      </c>
      <c r="I305" s="129"/>
      <c r="J305" s="137">
        <f>BK305</f>
        <v>0</v>
      </c>
      <c r="L305" s="126"/>
      <c r="M305" s="131"/>
      <c r="P305" s="132">
        <f>SUM(P306:P377)</f>
        <v>0</v>
      </c>
      <c r="R305" s="132">
        <f>SUM(R306:R377)</f>
        <v>0</v>
      </c>
      <c r="T305" s="133">
        <f>SUM(T306:T377)</f>
        <v>0</v>
      </c>
      <c r="AR305" s="127" t="s">
        <v>84</v>
      </c>
      <c r="AT305" s="134" t="s">
        <v>75</v>
      </c>
      <c r="AU305" s="134" t="s">
        <v>86</v>
      </c>
      <c r="AY305" s="127" t="s">
        <v>350</v>
      </c>
      <c r="BK305" s="135">
        <f>SUM(BK306:BK377)</f>
        <v>0</v>
      </c>
    </row>
    <row r="306" spans="2:65" s="1" customFormat="1" ht="33" customHeight="1">
      <c r="B306" s="32"/>
      <c r="C306" s="187" t="s">
        <v>1931</v>
      </c>
      <c r="D306" s="187" t="s">
        <v>1347</v>
      </c>
      <c r="E306" s="188" t="s">
        <v>5215</v>
      </c>
      <c r="F306" s="189" t="s">
        <v>5216</v>
      </c>
      <c r="G306" s="190" t="s">
        <v>4951</v>
      </c>
      <c r="H306" s="191">
        <v>85</v>
      </c>
      <c r="I306" s="192"/>
      <c r="J306" s="193">
        <f>ROUND(I306*H306,2)</f>
        <v>0</v>
      </c>
      <c r="K306" s="189" t="s">
        <v>1</v>
      </c>
      <c r="L306" s="194"/>
      <c r="M306" s="195" t="s">
        <v>1</v>
      </c>
      <c r="N306" s="196" t="s">
        <v>41</v>
      </c>
      <c r="P306" s="147">
        <f>O306*H306</f>
        <v>0</v>
      </c>
      <c r="Q306" s="147">
        <v>0</v>
      </c>
      <c r="R306" s="147">
        <f>Q306*H306</f>
        <v>0</v>
      </c>
      <c r="S306" s="147">
        <v>0</v>
      </c>
      <c r="T306" s="148">
        <f>S306*H306</f>
        <v>0</v>
      </c>
      <c r="AR306" s="149" t="s">
        <v>468</v>
      </c>
      <c r="AT306" s="149" t="s">
        <v>1347</v>
      </c>
      <c r="AU306" s="149" t="s">
        <v>371</v>
      </c>
      <c r="AY306" s="17" t="s">
        <v>350</v>
      </c>
      <c r="BE306" s="150">
        <f>IF(N306="základní",J306,0)</f>
        <v>0</v>
      </c>
      <c r="BF306" s="150">
        <f>IF(N306="snížená",J306,0)</f>
        <v>0</v>
      </c>
      <c r="BG306" s="150">
        <f>IF(N306="zákl. přenesená",J306,0)</f>
        <v>0</v>
      </c>
      <c r="BH306" s="150">
        <f>IF(N306="sníž. přenesená",J306,0)</f>
        <v>0</v>
      </c>
      <c r="BI306" s="150">
        <f>IF(N306="nulová",J306,0)</f>
        <v>0</v>
      </c>
      <c r="BJ306" s="17" t="s">
        <v>84</v>
      </c>
      <c r="BK306" s="150">
        <f>ROUND(I306*H306,2)</f>
        <v>0</v>
      </c>
      <c r="BL306" s="17" t="s">
        <v>357</v>
      </c>
      <c r="BM306" s="149" t="s">
        <v>5217</v>
      </c>
    </row>
    <row r="307" spans="2:65" s="1" customFormat="1" ht="19.2">
      <c r="B307" s="32"/>
      <c r="D307" s="151" t="s">
        <v>359</v>
      </c>
      <c r="F307" s="152" t="s">
        <v>5216</v>
      </c>
      <c r="I307" s="153"/>
      <c r="L307" s="32"/>
      <c r="M307" s="154"/>
      <c r="T307" s="56"/>
      <c r="AT307" s="17" t="s">
        <v>359</v>
      </c>
      <c r="AU307" s="17" t="s">
        <v>371</v>
      </c>
    </row>
    <row r="308" spans="2:65" s="1" customFormat="1" ht="16.5" customHeight="1">
      <c r="B308" s="32"/>
      <c r="C308" s="187" t="s">
        <v>1936</v>
      </c>
      <c r="D308" s="187" t="s">
        <v>1347</v>
      </c>
      <c r="E308" s="188" t="s">
        <v>5218</v>
      </c>
      <c r="F308" s="189" t="s">
        <v>5219</v>
      </c>
      <c r="G308" s="190" t="s">
        <v>4951</v>
      </c>
      <c r="H308" s="191">
        <v>5</v>
      </c>
      <c r="I308" s="192"/>
      <c r="J308" s="193">
        <f>ROUND(I308*H308,2)</f>
        <v>0</v>
      </c>
      <c r="K308" s="189" t="s">
        <v>1</v>
      </c>
      <c r="L308" s="194"/>
      <c r="M308" s="195" t="s">
        <v>1</v>
      </c>
      <c r="N308" s="196" t="s">
        <v>41</v>
      </c>
      <c r="P308" s="147">
        <f>O308*H308</f>
        <v>0</v>
      </c>
      <c r="Q308" s="147">
        <v>0</v>
      </c>
      <c r="R308" s="147">
        <f>Q308*H308</f>
        <v>0</v>
      </c>
      <c r="S308" s="147">
        <v>0</v>
      </c>
      <c r="T308" s="148">
        <f>S308*H308</f>
        <v>0</v>
      </c>
      <c r="AR308" s="149" t="s">
        <v>468</v>
      </c>
      <c r="AT308" s="149" t="s">
        <v>1347</v>
      </c>
      <c r="AU308" s="149" t="s">
        <v>371</v>
      </c>
      <c r="AY308" s="17" t="s">
        <v>350</v>
      </c>
      <c r="BE308" s="150">
        <f>IF(N308="základní",J308,0)</f>
        <v>0</v>
      </c>
      <c r="BF308" s="150">
        <f>IF(N308="snížená",J308,0)</f>
        <v>0</v>
      </c>
      <c r="BG308" s="150">
        <f>IF(N308="zákl. přenesená",J308,0)</f>
        <v>0</v>
      </c>
      <c r="BH308" s="150">
        <f>IF(N308="sníž. přenesená",J308,0)</f>
        <v>0</v>
      </c>
      <c r="BI308" s="150">
        <f>IF(N308="nulová",J308,0)</f>
        <v>0</v>
      </c>
      <c r="BJ308" s="17" t="s">
        <v>84</v>
      </c>
      <c r="BK308" s="150">
        <f>ROUND(I308*H308,2)</f>
        <v>0</v>
      </c>
      <c r="BL308" s="17" t="s">
        <v>357</v>
      </c>
      <c r="BM308" s="149" t="s">
        <v>5220</v>
      </c>
    </row>
    <row r="309" spans="2:65" s="1" customFormat="1" ht="10.199999999999999">
      <c r="B309" s="32"/>
      <c r="D309" s="151" t="s">
        <v>359</v>
      </c>
      <c r="F309" s="152" t="s">
        <v>5219</v>
      </c>
      <c r="I309" s="153"/>
      <c r="L309" s="32"/>
      <c r="M309" s="154"/>
      <c r="T309" s="56"/>
      <c r="AT309" s="17" t="s">
        <v>359</v>
      </c>
      <c r="AU309" s="17" t="s">
        <v>371</v>
      </c>
    </row>
    <row r="310" spans="2:65" s="1" customFormat="1" ht="24.15" customHeight="1">
      <c r="B310" s="32"/>
      <c r="C310" s="138" t="s">
        <v>1961</v>
      </c>
      <c r="D310" s="138" t="s">
        <v>352</v>
      </c>
      <c r="E310" s="139" t="s">
        <v>5221</v>
      </c>
      <c r="F310" s="140" t="s">
        <v>5222</v>
      </c>
      <c r="G310" s="141" t="s">
        <v>496</v>
      </c>
      <c r="H310" s="142">
        <v>138</v>
      </c>
      <c r="I310" s="143"/>
      <c r="J310" s="144">
        <f>ROUND(I310*H310,2)</f>
        <v>0</v>
      </c>
      <c r="K310" s="140" t="s">
        <v>385</v>
      </c>
      <c r="L310" s="32"/>
      <c r="M310" s="145" t="s">
        <v>1</v>
      </c>
      <c r="N310" s="146" t="s">
        <v>41</v>
      </c>
      <c r="P310" s="147">
        <f>O310*H310</f>
        <v>0</v>
      </c>
      <c r="Q310" s="147">
        <v>0</v>
      </c>
      <c r="R310" s="147">
        <f>Q310*H310</f>
        <v>0</v>
      </c>
      <c r="S310" s="147">
        <v>0</v>
      </c>
      <c r="T310" s="148">
        <f>S310*H310</f>
        <v>0</v>
      </c>
      <c r="AR310" s="149" t="s">
        <v>357</v>
      </c>
      <c r="AT310" s="149" t="s">
        <v>352</v>
      </c>
      <c r="AU310" s="149" t="s">
        <v>371</v>
      </c>
      <c r="AY310" s="17" t="s">
        <v>350</v>
      </c>
      <c r="BE310" s="150">
        <f>IF(N310="základní",J310,0)</f>
        <v>0</v>
      </c>
      <c r="BF310" s="150">
        <f>IF(N310="snížená",J310,0)</f>
        <v>0</v>
      </c>
      <c r="BG310" s="150">
        <f>IF(N310="zákl. přenesená",J310,0)</f>
        <v>0</v>
      </c>
      <c r="BH310" s="150">
        <f>IF(N310="sníž. přenesená",J310,0)</f>
        <v>0</v>
      </c>
      <c r="BI310" s="150">
        <f>IF(N310="nulová",J310,0)</f>
        <v>0</v>
      </c>
      <c r="BJ310" s="17" t="s">
        <v>84</v>
      </c>
      <c r="BK310" s="150">
        <f>ROUND(I310*H310,2)</f>
        <v>0</v>
      </c>
      <c r="BL310" s="17" t="s">
        <v>357</v>
      </c>
      <c r="BM310" s="149" t="s">
        <v>5223</v>
      </c>
    </row>
    <row r="311" spans="2:65" s="1" customFormat="1" ht="28.8">
      <c r="B311" s="32"/>
      <c r="D311" s="151" t="s">
        <v>359</v>
      </c>
      <c r="F311" s="152" t="s">
        <v>5224</v>
      </c>
      <c r="I311" s="153"/>
      <c r="L311" s="32"/>
      <c r="M311" s="154"/>
      <c r="T311" s="56"/>
      <c r="AT311" s="17" t="s">
        <v>359</v>
      </c>
      <c r="AU311" s="17" t="s">
        <v>371</v>
      </c>
    </row>
    <row r="312" spans="2:65" s="1" customFormat="1" ht="16.5" customHeight="1">
      <c r="B312" s="32"/>
      <c r="C312" s="187" t="s">
        <v>1969</v>
      </c>
      <c r="D312" s="187" t="s">
        <v>1347</v>
      </c>
      <c r="E312" s="188" t="s">
        <v>5225</v>
      </c>
      <c r="F312" s="189" t="s">
        <v>5226</v>
      </c>
      <c r="G312" s="190" t="s">
        <v>4951</v>
      </c>
      <c r="H312" s="191">
        <v>2</v>
      </c>
      <c r="I312" s="192"/>
      <c r="J312" s="193">
        <f>ROUND(I312*H312,2)</f>
        <v>0</v>
      </c>
      <c r="K312" s="189" t="s">
        <v>1</v>
      </c>
      <c r="L312" s="194"/>
      <c r="M312" s="195" t="s">
        <v>1</v>
      </c>
      <c r="N312" s="196" t="s">
        <v>41</v>
      </c>
      <c r="P312" s="147">
        <f>O312*H312</f>
        <v>0</v>
      </c>
      <c r="Q312" s="147">
        <v>0</v>
      </c>
      <c r="R312" s="147">
        <f>Q312*H312</f>
        <v>0</v>
      </c>
      <c r="S312" s="147">
        <v>0</v>
      </c>
      <c r="T312" s="148">
        <f>S312*H312</f>
        <v>0</v>
      </c>
      <c r="AR312" s="149" t="s">
        <v>468</v>
      </c>
      <c r="AT312" s="149" t="s">
        <v>1347</v>
      </c>
      <c r="AU312" s="149" t="s">
        <v>371</v>
      </c>
      <c r="AY312" s="17" t="s">
        <v>350</v>
      </c>
      <c r="BE312" s="150">
        <f>IF(N312="základní",J312,0)</f>
        <v>0</v>
      </c>
      <c r="BF312" s="150">
        <f>IF(N312="snížená",J312,0)</f>
        <v>0</v>
      </c>
      <c r="BG312" s="150">
        <f>IF(N312="zákl. přenesená",J312,0)</f>
        <v>0</v>
      </c>
      <c r="BH312" s="150">
        <f>IF(N312="sníž. přenesená",J312,0)</f>
        <v>0</v>
      </c>
      <c r="BI312" s="150">
        <f>IF(N312="nulová",J312,0)</f>
        <v>0</v>
      </c>
      <c r="BJ312" s="17" t="s">
        <v>84</v>
      </c>
      <c r="BK312" s="150">
        <f>ROUND(I312*H312,2)</f>
        <v>0</v>
      </c>
      <c r="BL312" s="17" t="s">
        <v>357</v>
      </c>
      <c r="BM312" s="149" t="s">
        <v>5227</v>
      </c>
    </row>
    <row r="313" spans="2:65" s="1" customFormat="1" ht="10.199999999999999">
      <c r="B313" s="32"/>
      <c r="D313" s="151" t="s">
        <v>359</v>
      </c>
      <c r="F313" s="152" t="s">
        <v>5226</v>
      </c>
      <c r="I313" s="153"/>
      <c r="L313" s="32"/>
      <c r="M313" s="154"/>
      <c r="T313" s="56"/>
      <c r="AT313" s="17" t="s">
        <v>359</v>
      </c>
      <c r="AU313" s="17" t="s">
        <v>371</v>
      </c>
    </row>
    <row r="314" spans="2:65" s="1" customFormat="1" ht="33" customHeight="1">
      <c r="B314" s="32"/>
      <c r="C314" s="187" t="s">
        <v>1977</v>
      </c>
      <c r="D314" s="187" t="s">
        <v>1347</v>
      </c>
      <c r="E314" s="188" t="s">
        <v>5228</v>
      </c>
      <c r="F314" s="189" t="s">
        <v>5229</v>
      </c>
      <c r="G314" s="190" t="s">
        <v>4951</v>
      </c>
      <c r="H314" s="191">
        <v>20</v>
      </c>
      <c r="I314" s="192"/>
      <c r="J314" s="193">
        <f>ROUND(I314*H314,2)</f>
        <v>0</v>
      </c>
      <c r="K314" s="189" t="s">
        <v>1</v>
      </c>
      <c r="L314" s="194"/>
      <c r="M314" s="195" t="s">
        <v>1</v>
      </c>
      <c r="N314" s="196" t="s">
        <v>41</v>
      </c>
      <c r="P314" s="147">
        <f>O314*H314</f>
        <v>0</v>
      </c>
      <c r="Q314" s="147">
        <v>0</v>
      </c>
      <c r="R314" s="147">
        <f>Q314*H314</f>
        <v>0</v>
      </c>
      <c r="S314" s="147">
        <v>0</v>
      </c>
      <c r="T314" s="148">
        <f>S314*H314</f>
        <v>0</v>
      </c>
      <c r="AR314" s="149" t="s">
        <v>468</v>
      </c>
      <c r="AT314" s="149" t="s">
        <v>1347</v>
      </c>
      <c r="AU314" s="149" t="s">
        <v>371</v>
      </c>
      <c r="AY314" s="17" t="s">
        <v>350</v>
      </c>
      <c r="BE314" s="150">
        <f>IF(N314="základní",J314,0)</f>
        <v>0</v>
      </c>
      <c r="BF314" s="150">
        <f>IF(N314="snížená",J314,0)</f>
        <v>0</v>
      </c>
      <c r="BG314" s="150">
        <f>IF(N314="zákl. přenesená",J314,0)</f>
        <v>0</v>
      </c>
      <c r="BH314" s="150">
        <f>IF(N314="sníž. přenesená",J314,0)</f>
        <v>0</v>
      </c>
      <c r="BI314" s="150">
        <f>IF(N314="nulová",J314,0)</f>
        <v>0</v>
      </c>
      <c r="BJ314" s="17" t="s">
        <v>84</v>
      </c>
      <c r="BK314" s="150">
        <f>ROUND(I314*H314,2)</f>
        <v>0</v>
      </c>
      <c r="BL314" s="17" t="s">
        <v>357</v>
      </c>
      <c r="BM314" s="149" t="s">
        <v>5230</v>
      </c>
    </row>
    <row r="315" spans="2:65" s="1" customFormat="1" ht="19.2">
      <c r="B315" s="32"/>
      <c r="D315" s="151" t="s">
        <v>359</v>
      </c>
      <c r="F315" s="152" t="s">
        <v>5229</v>
      </c>
      <c r="I315" s="153"/>
      <c r="L315" s="32"/>
      <c r="M315" s="154"/>
      <c r="T315" s="56"/>
      <c r="AT315" s="17" t="s">
        <v>359</v>
      </c>
      <c r="AU315" s="17" t="s">
        <v>371</v>
      </c>
    </row>
    <row r="316" spans="2:65" s="1" customFormat="1" ht="24.15" customHeight="1">
      <c r="B316" s="32"/>
      <c r="C316" s="138" t="s">
        <v>1985</v>
      </c>
      <c r="D316" s="138" t="s">
        <v>352</v>
      </c>
      <c r="E316" s="139" t="s">
        <v>5231</v>
      </c>
      <c r="F316" s="140" t="s">
        <v>5232</v>
      </c>
      <c r="G316" s="141" t="s">
        <v>496</v>
      </c>
      <c r="H316" s="142">
        <v>22</v>
      </c>
      <c r="I316" s="143"/>
      <c r="J316" s="144">
        <f>ROUND(I316*H316,2)</f>
        <v>0</v>
      </c>
      <c r="K316" s="140" t="s">
        <v>385</v>
      </c>
      <c r="L316" s="32"/>
      <c r="M316" s="145" t="s">
        <v>1</v>
      </c>
      <c r="N316" s="146" t="s">
        <v>41</v>
      </c>
      <c r="P316" s="147">
        <f>O316*H316</f>
        <v>0</v>
      </c>
      <c r="Q316" s="147">
        <v>0</v>
      </c>
      <c r="R316" s="147">
        <f>Q316*H316</f>
        <v>0</v>
      </c>
      <c r="S316" s="147">
        <v>0</v>
      </c>
      <c r="T316" s="148">
        <f>S316*H316</f>
        <v>0</v>
      </c>
      <c r="AR316" s="149" t="s">
        <v>357</v>
      </c>
      <c r="AT316" s="149" t="s">
        <v>352</v>
      </c>
      <c r="AU316" s="149" t="s">
        <v>371</v>
      </c>
      <c r="AY316" s="17" t="s">
        <v>350</v>
      </c>
      <c r="BE316" s="150">
        <f>IF(N316="základní",J316,0)</f>
        <v>0</v>
      </c>
      <c r="BF316" s="150">
        <f>IF(N316="snížená",J316,0)</f>
        <v>0</v>
      </c>
      <c r="BG316" s="150">
        <f>IF(N316="zákl. přenesená",J316,0)</f>
        <v>0</v>
      </c>
      <c r="BH316" s="150">
        <f>IF(N316="sníž. přenesená",J316,0)</f>
        <v>0</v>
      </c>
      <c r="BI316" s="150">
        <f>IF(N316="nulová",J316,0)</f>
        <v>0</v>
      </c>
      <c r="BJ316" s="17" t="s">
        <v>84</v>
      </c>
      <c r="BK316" s="150">
        <f>ROUND(I316*H316,2)</f>
        <v>0</v>
      </c>
      <c r="BL316" s="17" t="s">
        <v>357</v>
      </c>
      <c r="BM316" s="149" t="s">
        <v>5233</v>
      </c>
    </row>
    <row r="317" spans="2:65" s="1" customFormat="1" ht="28.8">
      <c r="B317" s="32"/>
      <c r="D317" s="151" t="s">
        <v>359</v>
      </c>
      <c r="F317" s="152" t="s">
        <v>5234</v>
      </c>
      <c r="I317" s="153"/>
      <c r="L317" s="32"/>
      <c r="M317" s="154"/>
      <c r="T317" s="56"/>
      <c r="AT317" s="17" t="s">
        <v>359</v>
      </c>
      <c r="AU317" s="17" t="s">
        <v>371</v>
      </c>
    </row>
    <row r="318" spans="2:65" s="1" customFormat="1" ht="33" customHeight="1">
      <c r="B318" s="32"/>
      <c r="C318" s="187" t="s">
        <v>1990</v>
      </c>
      <c r="D318" s="187" t="s">
        <v>1347</v>
      </c>
      <c r="E318" s="188" t="s">
        <v>5235</v>
      </c>
      <c r="F318" s="189" t="s">
        <v>5236</v>
      </c>
      <c r="G318" s="190" t="s">
        <v>4951</v>
      </c>
      <c r="H318" s="191">
        <v>90</v>
      </c>
      <c r="I318" s="192"/>
      <c r="J318" s="193">
        <f>ROUND(I318*H318,2)</f>
        <v>0</v>
      </c>
      <c r="K318" s="189" t="s">
        <v>1</v>
      </c>
      <c r="L318" s="194"/>
      <c r="M318" s="195" t="s">
        <v>1</v>
      </c>
      <c r="N318" s="196" t="s">
        <v>41</v>
      </c>
      <c r="P318" s="147">
        <f>O318*H318</f>
        <v>0</v>
      </c>
      <c r="Q318" s="147">
        <v>0</v>
      </c>
      <c r="R318" s="147">
        <f>Q318*H318</f>
        <v>0</v>
      </c>
      <c r="S318" s="147">
        <v>0</v>
      </c>
      <c r="T318" s="148">
        <f>S318*H318</f>
        <v>0</v>
      </c>
      <c r="AR318" s="149" t="s">
        <v>468</v>
      </c>
      <c r="AT318" s="149" t="s">
        <v>1347</v>
      </c>
      <c r="AU318" s="149" t="s">
        <v>371</v>
      </c>
      <c r="AY318" s="17" t="s">
        <v>350</v>
      </c>
      <c r="BE318" s="150">
        <f>IF(N318="základní",J318,0)</f>
        <v>0</v>
      </c>
      <c r="BF318" s="150">
        <f>IF(N318="snížená",J318,0)</f>
        <v>0</v>
      </c>
      <c r="BG318" s="150">
        <f>IF(N318="zákl. přenesená",J318,0)</f>
        <v>0</v>
      </c>
      <c r="BH318" s="150">
        <f>IF(N318="sníž. přenesená",J318,0)</f>
        <v>0</v>
      </c>
      <c r="BI318" s="150">
        <f>IF(N318="nulová",J318,0)</f>
        <v>0</v>
      </c>
      <c r="BJ318" s="17" t="s">
        <v>84</v>
      </c>
      <c r="BK318" s="150">
        <f>ROUND(I318*H318,2)</f>
        <v>0</v>
      </c>
      <c r="BL318" s="17" t="s">
        <v>357</v>
      </c>
      <c r="BM318" s="149" t="s">
        <v>5237</v>
      </c>
    </row>
    <row r="319" spans="2:65" s="1" customFormat="1" ht="19.2">
      <c r="B319" s="32"/>
      <c r="D319" s="151" t="s">
        <v>359</v>
      </c>
      <c r="F319" s="152" t="s">
        <v>5236</v>
      </c>
      <c r="I319" s="153"/>
      <c r="L319" s="32"/>
      <c r="M319" s="154"/>
      <c r="T319" s="56"/>
      <c r="AT319" s="17" t="s">
        <v>359</v>
      </c>
      <c r="AU319" s="17" t="s">
        <v>371</v>
      </c>
    </row>
    <row r="320" spans="2:65" s="1" customFormat="1" ht="24.15" customHeight="1">
      <c r="B320" s="32"/>
      <c r="C320" s="138" t="s">
        <v>1998</v>
      </c>
      <c r="D320" s="138" t="s">
        <v>352</v>
      </c>
      <c r="E320" s="139" t="s">
        <v>5238</v>
      </c>
      <c r="F320" s="140" t="s">
        <v>5239</v>
      </c>
      <c r="G320" s="141" t="s">
        <v>496</v>
      </c>
      <c r="H320" s="142">
        <v>90</v>
      </c>
      <c r="I320" s="143"/>
      <c r="J320" s="144">
        <f>ROUND(I320*H320,2)</f>
        <v>0</v>
      </c>
      <c r="K320" s="140" t="s">
        <v>385</v>
      </c>
      <c r="L320" s="32"/>
      <c r="M320" s="145" t="s">
        <v>1</v>
      </c>
      <c r="N320" s="146" t="s">
        <v>41</v>
      </c>
      <c r="P320" s="147">
        <f>O320*H320</f>
        <v>0</v>
      </c>
      <c r="Q320" s="147">
        <v>0</v>
      </c>
      <c r="R320" s="147">
        <f>Q320*H320</f>
        <v>0</v>
      </c>
      <c r="S320" s="147">
        <v>0</v>
      </c>
      <c r="T320" s="148">
        <f>S320*H320</f>
        <v>0</v>
      </c>
      <c r="AR320" s="149" t="s">
        <v>357</v>
      </c>
      <c r="AT320" s="149" t="s">
        <v>352</v>
      </c>
      <c r="AU320" s="149" t="s">
        <v>371</v>
      </c>
      <c r="AY320" s="17" t="s">
        <v>350</v>
      </c>
      <c r="BE320" s="150">
        <f>IF(N320="základní",J320,0)</f>
        <v>0</v>
      </c>
      <c r="BF320" s="150">
        <f>IF(N320="snížená",J320,0)</f>
        <v>0</v>
      </c>
      <c r="BG320" s="150">
        <f>IF(N320="zákl. přenesená",J320,0)</f>
        <v>0</v>
      </c>
      <c r="BH320" s="150">
        <f>IF(N320="sníž. přenesená",J320,0)</f>
        <v>0</v>
      </c>
      <c r="BI320" s="150">
        <f>IF(N320="nulová",J320,0)</f>
        <v>0</v>
      </c>
      <c r="BJ320" s="17" t="s">
        <v>84</v>
      </c>
      <c r="BK320" s="150">
        <f>ROUND(I320*H320,2)</f>
        <v>0</v>
      </c>
      <c r="BL320" s="17" t="s">
        <v>357</v>
      </c>
      <c r="BM320" s="149" t="s">
        <v>5240</v>
      </c>
    </row>
    <row r="321" spans="2:65" s="1" customFormat="1" ht="28.8">
      <c r="B321" s="32"/>
      <c r="D321" s="151" t="s">
        <v>359</v>
      </c>
      <c r="F321" s="152" t="s">
        <v>5241</v>
      </c>
      <c r="I321" s="153"/>
      <c r="L321" s="32"/>
      <c r="M321" s="154"/>
      <c r="T321" s="56"/>
      <c r="AT321" s="17" t="s">
        <v>359</v>
      </c>
      <c r="AU321" s="17" t="s">
        <v>371</v>
      </c>
    </row>
    <row r="322" spans="2:65" s="1" customFormat="1" ht="33" customHeight="1">
      <c r="B322" s="32"/>
      <c r="C322" s="187" t="s">
        <v>2003</v>
      </c>
      <c r="D322" s="187" t="s">
        <v>1347</v>
      </c>
      <c r="E322" s="188" t="s">
        <v>5242</v>
      </c>
      <c r="F322" s="189" t="s">
        <v>5243</v>
      </c>
      <c r="G322" s="190" t="s">
        <v>4951</v>
      </c>
      <c r="H322" s="191">
        <v>5</v>
      </c>
      <c r="I322" s="192"/>
      <c r="J322" s="193">
        <f>ROUND(I322*H322,2)</f>
        <v>0</v>
      </c>
      <c r="K322" s="189" t="s">
        <v>1</v>
      </c>
      <c r="L322" s="194"/>
      <c r="M322" s="195" t="s">
        <v>1</v>
      </c>
      <c r="N322" s="196" t="s">
        <v>41</v>
      </c>
      <c r="P322" s="147">
        <f>O322*H322</f>
        <v>0</v>
      </c>
      <c r="Q322" s="147">
        <v>0</v>
      </c>
      <c r="R322" s="147">
        <f>Q322*H322</f>
        <v>0</v>
      </c>
      <c r="S322" s="147">
        <v>0</v>
      </c>
      <c r="T322" s="148">
        <f>S322*H322</f>
        <v>0</v>
      </c>
      <c r="AR322" s="149" t="s">
        <v>468</v>
      </c>
      <c r="AT322" s="149" t="s">
        <v>1347</v>
      </c>
      <c r="AU322" s="149" t="s">
        <v>371</v>
      </c>
      <c r="AY322" s="17" t="s">
        <v>350</v>
      </c>
      <c r="BE322" s="150">
        <f>IF(N322="základní",J322,0)</f>
        <v>0</v>
      </c>
      <c r="BF322" s="150">
        <f>IF(N322="snížená",J322,0)</f>
        <v>0</v>
      </c>
      <c r="BG322" s="150">
        <f>IF(N322="zákl. přenesená",J322,0)</f>
        <v>0</v>
      </c>
      <c r="BH322" s="150">
        <f>IF(N322="sníž. přenesená",J322,0)</f>
        <v>0</v>
      </c>
      <c r="BI322" s="150">
        <f>IF(N322="nulová",J322,0)</f>
        <v>0</v>
      </c>
      <c r="BJ322" s="17" t="s">
        <v>84</v>
      </c>
      <c r="BK322" s="150">
        <f>ROUND(I322*H322,2)</f>
        <v>0</v>
      </c>
      <c r="BL322" s="17" t="s">
        <v>357</v>
      </c>
      <c r="BM322" s="149" t="s">
        <v>5244</v>
      </c>
    </row>
    <row r="323" spans="2:65" s="1" customFormat="1" ht="19.2">
      <c r="B323" s="32"/>
      <c r="D323" s="151" t="s">
        <v>359</v>
      </c>
      <c r="F323" s="152" t="s">
        <v>5243</v>
      </c>
      <c r="I323" s="153"/>
      <c r="L323" s="32"/>
      <c r="M323" s="154"/>
      <c r="T323" s="56"/>
      <c r="AT323" s="17" t="s">
        <v>359</v>
      </c>
      <c r="AU323" s="17" t="s">
        <v>371</v>
      </c>
    </row>
    <row r="324" spans="2:65" s="1" customFormat="1" ht="24.15" customHeight="1">
      <c r="B324" s="32"/>
      <c r="C324" s="138" t="s">
        <v>2010</v>
      </c>
      <c r="D324" s="138" t="s">
        <v>352</v>
      </c>
      <c r="E324" s="139" t="s">
        <v>5245</v>
      </c>
      <c r="F324" s="140" t="s">
        <v>5246</v>
      </c>
      <c r="G324" s="141" t="s">
        <v>496</v>
      </c>
      <c r="H324" s="142">
        <v>90</v>
      </c>
      <c r="I324" s="143"/>
      <c r="J324" s="144">
        <f>ROUND(I324*H324,2)</f>
        <v>0</v>
      </c>
      <c r="K324" s="140" t="s">
        <v>385</v>
      </c>
      <c r="L324" s="32"/>
      <c r="M324" s="145" t="s">
        <v>1</v>
      </c>
      <c r="N324" s="146" t="s">
        <v>41</v>
      </c>
      <c r="P324" s="147">
        <f>O324*H324</f>
        <v>0</v>
      </c>
      <c r="Q324" s="147">
        <v>0</v>
      </c>
      <c r="R324" s="147">
        <f>Q324*H324</f>
        <v>0</v>
      </c>
      <c r="S324" s="147">
        <v>0</v>
      </c>
      <c r="T324" s="148">
        <f>S324*H324</f>
        <v>0</v>
      </c>
      <c r="AR324" s="149" t="s">
        <v>357</v>
      </c>
      <c r="AT324" s="149" t="s">
        <v>352</v>
      </c>
      <c r="AU324" s="149" t="s">
        <v>371</v>
      </c>
      <c r="AY324" s="17" t="s">
        <v>350</v>
      </c>
      <c r="BE324" s="150">
        <f>IF(N324="základní",J324,0)</f>
        <v>0</v>
      </c>
      <c r="BF324" s="150">
        <f>IF(N324="snížená",J324,0)</f>
        <v>0</v>
      </c>
      <c r="BG324" s="150">
        <f>IF(N324="zákl. přenesená",J324,0)</f>
        <v>0</v>
      </c>
      <c r="BH324" s="150">
        <f>IF(N324="sníž. přenesená",J324,0)</f>
        <v>0</v>
      </c>
      <c r="BI324" s="150">
        <f>IF(N324="nulová",J324,0)</f>
        <v>0</v>
      </c>
      <c r="BJ324" s="17" t="s">
        <v>84</v>
      </c>
      <c r="BK324" s="150">
        <f>ROUND(I324*H324,2)</f>
        <v>0</v>
      </c>
      <c r="BL324" s="17" t="s">
        <v>357</v>
      </c>
      <c r="BM324" s="149" t="s">
        <v>5247</v>
      </c>
    </row>
    <row r="325" spans="2:65" s="1" customFormat="1" ht="28.8">
      <c r="B325" s="32"/>
      <c r="D325" s="151" t="s">
        <v>359</v>
      </c>
      <c r="F325" s="152" t="s">
        <v>5248</v>
      </c>
      <c r="I325" s="153"/>
      <c r="L325" s="32"/>
      <c r="M325" s="154"/>
      <c r="T325" s="56"/>
      <c r="AT325" s="17" t="s">
        <v>359</v>
      </c>
      <c r="AU325" s="17" t="s">
        <v>371</v>
      </c>
    </row>
    <row r="326" spans="2:65" s="1" customFormat="1" ht="24.15" customHeight="1">
      <c r="B326" s="32"/>
      <c r="C326" s="187" t="s">
        <v>2015</v>
      </c>
      <c r="D326" s="187" t="s">
        <v>1347</v>
      </c>
      <c r="E326" s="188" t="s">
        <v>5249</v>
      </c>
      <c r="F326" s="189" t="s">
        <v>5250</v>
      </c>
      <c r="G326" s="190" t="s">
        <v>4951</v>
      </c>
      <c r="H326" s="191">
        <v>10</v>
      </c>
      <c r="I326" s="192"/>
      <c r="J326" s="193">
        <f>ROUND(I326*H326,2)</f>
        <v>0</v>
      </c>
      <c r="K326" s="189" t="s">
        <v>1</v>
      </c>
      <c r="L326" s="194"/>
      <c r="M326" s="195" t="s">
        <v>1</v>
      </c>
      <c r="N326" s="196" t="s">
        <v>41</v>
      </c>
      <c r="P326" s="147">
        <f>O326*H326</f>
        <v>0</v>
      </c>
      <c r="Q326" s="147">
        <v>0</v>
      </c>
      <c r="R326" s="147">
        <f>Q326*H326</f>
        <v>0</v>
      </c>
      <c r="S326" s="147">
        <v>0</v>
      </c>
      <c r="T326" s="148">
        <f>S326*H326</f>
        <v>0</v>
      </c>
      <c r="AR326" s="149" t="s">
        <v>468</v>
      </c>
      <c r="AT326" s="149" t="s">
        <v>1347</v>
      </c>
      <c r="AU326" s="149" t="s">
        <v>371</v>
      </c>
      <c r="AY326" s="17" t="s">
        <v>350</v>
      </c>
      <c r="BE326" s="150">
        <f>IF(N326="základní",J326,0)</f>
        <v>0</v>
      </c>
      <c r="BF326" s="150">
        <f>IF(N326="snížená",J326,0)</f>
        <v>0</v>
      </c>
      <c r="BG326" s="150">
        <f>IF(N326="zákl. přenesená",J326,0)</f>
        <v>0</v>
      </c>
      <c r="BH326" s="150">
        <f>IF(N326="sníž. přenesená",J326,0)</f>
        <v>0</v>
      </c>
      <c r="BI326" s="150">
        <f>IF(N326="nulová",J326,0)</f>
        <v>0</v>
      </c>
      <c r="BJ326" s="17" t="s">
        <v>84</v>
      </c>
      <c r="BK326" s="150">
        <f>ROUND(I326*H326,2)</f>
        <v>0</v>
      </c>
      <c r="BL326" s="17" t="s">
        <v>357</v>
      </c>
      <c r="BM326" s="149" t="s">
        <v>5251</v>
      </c>
    </row>
    <row r="327" spans="2:65" s="1" customFormat="1" ht="19.2">
      <c r="B327" s="32"/>
      <c r="D327" s="151" t="s">
        <v>359</v>
      </c>
      <c r="F327" s="152" t="s">
        <v>5250</v>
      </c>
      <c r="I327" s="153"/>
      <c r="L327" s="32"/>
      <c r="M327" s="154"/>
      <c r="T327" s="56"/>
      <c r="AT327" s="17" t="s">
        <v>359</v>
      </c>
      <c r="AU327" s="17" t="s">
        <v>371</v>
      </c>
    </row>
    <row r="328" spans="2:65" s="1" customFormat="1" ht="24.15" customHeight="1">
      <c r="B328" s="32"/>
      <c r="C328" s="187" t="s">
        <v>2017</v>
      </c>
      <c r="D328" s="187" t="s">
        <v>1347</v>
      </c>
      <c r="E328" s="188" t="s">
        <v>5252</v>
      </c>
      <c r="F328" s="189" t="s">
        <v>5253</v>
      </c>
      <c r="G328" s="190" t="s">
        <v>4951</v>
      </c>
      <c r="H328" s="191">
        <v>3</v>
      </c>
      <c r="I328" s="192"/>
      <c r="J328" s="193">
        <f>ROUND(I328*H328,2)</f>
        <v>0</v>
      </c>
      <c r="K328" s="189" t="s">
        <v>1</v>
      </c>
      <c r="L328" s="194"/>
      <c r="M328" s="195" t="s">
        <v>1</v>
      </c>
      <c r="N328" s="196" t="s">
        <v>41</v>
      </c>
      <c r="P328" s="147">
        <f>O328*H328</f>
        <v>0</v>
      </c>
      <c r="Q328" s="147">
        <v>0</v>
      </c>
      <c r="R328" s="147">
        <f>Q328*H328</f>
        <v>0</v>
      </c>
      <c r="S328" s="147">
        <v>0</v>
      </c>
      <c r="T328" s="148">
        <f>S328*H328</f>
        <v>0</v>
      </c>
      <c r="AR328" s="149" t="s">
        <v>468</v>
      </c>
      <c r="AT328" s="149" t="s">
        <v>1347</v>
      </c>
      <c r="AU328" s="149" t="s">
        <v>371</v>
      </c>
      <c r="AY328" s="17" t="s">
        <v>350</v>
      </c>
      <c r="BE328" s="150">
        <f>IF(N328="základní",J328,0)</f>
        <v>0</v>
      </c>
      <c r="BF328" s="150">
        <f>IF(N328="snížená",J328,0)</f>
        <v>0</v>
      </c>
      <c r="BG328" s="150">
        <f>IF(N328="zákl. přenesená",J328,0)</f>
        <v>0</v>
      </c>
      <c r="BH328" s="150">
        <f>IF(N328="sníž. přenesená",J328,0)</f>
        <v>0</v>
      </c>
      <c r="BI328" s="150">
        <f>IF(N328="nulová",J328,0)</f>
        <v>0</v>
      </c>
      <c r="BJ328" s="17" t="s">
        <v>84</v>
      </c>
      <c r="BK328" s="150">
        <f>ROUND(I328*H328,2)</f>
        <v>0</v>
      </c>
      <c r="BL328" s="17" t="s">
        <v>357</v>
      </c>
      <c r="BM328" s="149" t="s">
        <v>5254</v>
      </c>
    </row>
    <row r="329" spans="2:65" s="1" customFormat="1" ht="19.2">
      <c r="B329" s="32"/>
      <c r="D329" s="151" t="s">
        <v>359</v>
      </c>
      <c r="F329" s="152" t="s">
        <v>5253</v>
      </c>
      <c r="I329" s="153"/>
      <c r="L329" s="32"/>
      <c r="M329" s="154"/>
      <c r="T329" s="56"/>
      <c r="AT329" s="17" t="s">
        <v>359</v>
      </c>
      <c r="AU329" s="17" t="s">
        <v>371</v>
      </c>
    </row>
    <row r="330" spans="2:65" s="1" customFormat="1" ht="21.75" customHeight="1">
      <c r="B330" s="32"/>
      <c r="C330" s="138" t="s">
        <v>2024</v>
      </c>
      <c r="D330" s="138" t="s">
        <v>352</v>
      </c>
      <c r="E330" s="139" t="s">
        <v>5255</v>
      </c>
      <c r="F330" s="140" t="s">
        <v>5256</v>
      </c>
      <c r="G330" s="141" t="s">
        <v>496</v>
      </c>
      <c r="H330" s="142">
        <v>13</v>
      </c>
      <c r="I330" s="143"/>
      <c r="J330" s="144">
        <f>ROUND(I330*H330,2)</f>
        <v>0</v>
      </c>
      <c r="K330" s="140" t="s">
        <v>385</v>
      </c>
      <c r="L330" s="32"/>
      <c r="M330" s="145" t="s">
        <v>1</v>
      </c>
      <c r="N330" s="146" t="s">
        <v>41</v>
      </c>
      <c r="P330" s="147">
        <f>O330*H330</f>
        <v>0</v>
      </c>
      <c r="Q330" s="147">
        <v>0</v>
      </c>
      <c r="R330" s="147">
        <f>Q330*H330</f>
        <v>0</v>
      </c>
      <c r="S330" s="147">
        <v>0</v>
      </c>
      <c r="T330" s="148">
        <f>S330*H330</f>
        <v>0</v>
      </c>
      <c r="AR330" s="149" t="s">
        <v>357</v>
      </c>
      <c r="AT330" s="149" t="s">
        <v>352</v>
      </c>
      <c r="AU330" s="149" t="s">
        <v>371</v>
      </c>
      <c r="AY330" s="17" t="s">
        <v>350</v>
      </c>
      <c r="BE330" s="150">
        <f>IF(N330="základní",J330,0)</f>
        <v>0</v>
      </c>
      <c r="BF330" s="150">
        <f>IF(N330="snížená",J330,0)</f>
        <v>0</v>
      </c>
      <c r="BG330" s="150">
        <f>IF(N330="zákl. přenesená",J330,0)</f>
        <v>0</v>
      </c>
      <c r="BH330" s="150">
        <f>IF(N330="sníž. přenesená",J330,0)</f>
        <v>0</v>
      </c>
      <c r="BI330" s="150">
        <f>IF(N330="nulová",J330,0)</f>
        <v>0</v>
      </c>
      <c r="BJ330" s="17" t="s">
        <v>84</v>
      </c>
      <c r="BK330" s="150">
        <f>ROUND(I330*H330,2)</f>
        <v>0</v>
      </c>
      <c r="BL330" s="17" t="s">
        <v>357</v>
      </c>
      <c r="BM330" s="149" t="s">
        <v>5257</v>
      </c>
    </row>
    <row r="331" spans="2:65" s="1" customFormat="1" ht="19.2">
      <c r="B331" s="32"/>
      <c r="D331" s="151" t="s">
        <v>359</v>
      </c>
      <c r="F331" s="152" t="s">
        <v>5258</v>
      </c>
      <c r="I331" s="153"/>
      <c r="L331" s="32"/>
      <c r="M331" s="154"/>
      <c r="T331" s="56"/>
      <c r="AT331" s="17" t="s">
        <v>359</v>
      </c>
      <c r="AU331" s="17" t="s">
        <v>371</v>
      </c>
    </row>
    <row r="332" spans="2:65" s="1" customFormat="1" ht="33" customHeight="1">
      <c r="B332" s="32"/>
      <c r="C332" s="187" t="s">
        <v>2029</v>
      </c>
      <c r="D332" s="187" t="s">
        <v>1347</v>
      </c>
      <c r="E332" s="188" t="s">
        <v>5259</v>
      </c>
      <c r="F332" s="189" t="s">
        <v>5260</v>
      </c>
      <c r="G332" s="190" t="s">
        <v>4951</v>
      </c>
      <c r="H332" s="191">
        <v>700</v>
      </c>
      <c r="I332" s="192"/>
      <c r="J332" s="193">
        <f>ROUND(I332*H332,2)</f>
        <v>0</v>
      </c>
      <c r="K332" s="189" t="s">
        <v>1</v>
      </c>
      <c r="L332" s="194"/>
      <c r="M332" s="195" t="s">
        <v>1</v>
      </c>
      <c r="N332" s="196" t="s">
        <v>41</v>
      </c>
      <c r="P332" s="147">
        <f>O332*H332</f>
        <v>0</v>
      </c>
      <c r="Q332" s="147">
        <v>0</v>
      </c>
      <c r="R332" s="147">
        <f>Q332*H332</f>
        <v>0</v>
      </c>
      <c r="S332" s="147">
        <v>0</v>
      </c>
      <c r="T332" s="148">
        <f>S332*H332</f>
        <v>0</v>
      </c>
      <c r="AR332" s="149" t="s">
        <v>468</v>
      </c>
      <c r="AT332" s="149" t="s">
        <v>1347</v>
      </c>
      <c r="AU332" s="149" t="s">
        <v>371</v>
      </c>
      <c r="AY332" s="17" t="s">
        <v>350</v>
      </c>
      <c r="BE332" s="150">
        <f>IF(N332="základní",J332,0)</f>
        <v>0</v>
      </c>
      <c r="BF332" s="150">
        <f>IF(N332="snížená",J332,0)</f>
        <v>0</v>
      </c>
      <c r="BG332" s="150">
        <f>IF(N332="zákl. přenesená",J332,0)</f>
        <v>0</v>
      </c>
      <c r="BH332" s="150">
        <f>IF(N332="sníž. přenesená",J332,0)</f>
        <v>0</v>
      </c>
      <c r="BI332" s="150">
        <f>IF(N332="nulová",J332,0)</f>
        <v>0</v>
      </c>
      <c r="BJ332" s="17" t="s">
        <v>84</v>
      </c>
      <c r="BK332" s="150">
        <f>ROUND(I332*H332,2)</f>
        <v>0</v>
      </c>
      <c r="BL332" s="17" t="s">
        <v>357</v>
      </c>
      <c r="BM332" s="149" t="s">
        <v>5261</v>
      </c>
    </row>
    <row r="333" spans="2:65" s="1" customFormat="1" ht="19.2">
      <c r="B333" s="32"/>
      <c r="D333" s="151" t="s">
        <v>359</v>
      </c>
      <c r="F333" s="152" t="s">
        <v>5260</v>
      </c>
      <c r="I333" s="153"/>
      <c r="L333" s="32"/>
      <c r="M333" s="154"/>
      <c r="T333" s="56"/>
      <c r="AT333" s="17" t="s">
        <v>359</v>
      </c>
      <c r="AU333" s="17" t="s">
        <v>371</v>
      </c>
    </row>
    <row r="334" spans="2:65" s="1" customFormat="1" ht="24.15" customHeight="1">
      <c r="B334" s="32"/>
      <c r="C334" s="187" t="s">
        <v>2035</v>
      </c>
      <c r="D334" s="187" t="s">
        <v>1347</v>
      </c>
      <c r="E334" s="188" t="s">
        <v>5262</v>
      </c>
      <c r="F334" s="189" t="s">
        <v>5263</v>
      </c>
      <c r="G334" s="190" t="s">
        <v>4951</v>
      </c>
      <c r="H334" s="191">
        <v>60</v>
      </c>
      <c r="I334" s="192"/>
      <c r="J334" s="193">
        <f>ROUND(I334*H334,2)</f>
        <v>0</v>
      </c>
      <c r="K334" s="189" t="s">
        <v>1</v>
      </c>
      <c r="L334" s="194"/>
      <c r="M334" s="195" t="s">
        <v>1</v>
      </c>
      <c r="N334" s="196" t="s">
        <v>41</v>
      </c>
      <c r="P334" s="147">
        <f>O334*H334</f>
        <v>0</v>
      </c>
      <c r="Q334" s="147">
        <v>0</v>
      </c>
      <c r="R334" s="147">
        <f>Q334*H334</f>
        <v>0</v>
      </c>
      <c r="S334" s="147">
        <v>0</v>
      </c>
      <c r="T334" s="148">
        <f>S334*H334</f>
        <v>0</v>
      </c>
      <c r="AR334" s="149" t="s">
        <v>468</v>
      </c>
      <c r="AT334" s="149" t="s">
        <v>1347</v>
      </c>
      <c r="AU334" s="149" t="s">
        <v>371</v>
      </c>
      <c r="AY334" s="17" t="s">
        <v>350</v>
      </c>
      <c r="BE334" s="150">
        <f>IF(N334="základní",J334,0)</f>
        <v>0</v>
      </c>
      <c r="BF334" s="150">
        <f>IF(N334="snížená",J334,0)</f>
        <v>0</v>
      </c>
      <c r="BG334" s="150">
        <f>IF(N334="zákl. přenesená",J334,0)</f>
        <v>0</v>
      </c>
      <c r="BH334" s="150">
        <f>IF(N334="sníž. přenesená",J334,0)</f>
        <v>0</v>
      </c>
      <c r="BI334" s="150">
        <f>IF(N334="nulová",J334,0)</f>
        <v>0</v>
      </c>
      <c r="BJ334" s="17" t="s">
        <v>84</v>
      </c>
      <c r="BK334" s="150">
        <f>ROUND(I334*H334,2)</f>
        <v>0</v>
      </c>
      <c r="BL334" s="17" t="s">
        <v>357</v>
      </c>
      <c r="BM334" s="149" t="s">
        <v>5264</v>
      </c>
    </row>
    <row r="335" spans="2:65" s="1" customFormat="1" ht="10.199999999999999">
      <c r="B335" s="32"/>
      <c r="D335" s="151" t="s">
        <v>359</v>
      </c>
      <c r="F335" s="152" t="s">
        <v>5263</v>
      </c>
      <c r="I335" s="153"/>
      <c r="L335" s="32"/>
      <c r="M335" s="154"/>
      <c r="T335" s="56"/>
      <c r="AT335" s="17" t="s">
        <v>359</v>
      </c>
      <c r="AU335" s="17" t="s">
        <v>371</v>
      </c>
    </row>
    <row r="336" spans="2:65" s="1" customFormat="1" ht="33" customHeight="1">
      <c r="B336" s="32"/>
      <c r="C336" s="138" t="s">
        <v>2042</v>
      </c>
      <c r="D336" s="138" t="s">
        <v>352</v>
      </c>
      <c r="E336" s="139" t="s">
        <v>5265</v>
      </c>
      <c r="F336" s="140" t="s">
        <v>5266</v>
      </c>
      <c r="G336" s="141" t="s">
        <v>496</v>
      </c>
      <c r="H336" s="142">
        <v>760</v>
      </c>
      <c r="I336" s="143"/>
      <c r="J336" s="144">
        <f>ROUND(I336*H336,2)</f>
        <v>0</v>
      </c>
      <c r="K336" s="140" t="s">
        <v>385</v>
      </c>
      <c r="L336" s="32"/>
      <c r="M336" s="145" t="s">
        <v>1</v>
      </c>
      <c r="N336" s="146" t="s">
        <v>41</v>
      </c>
      <c r="P336" s="147">
        <f>O336*H336</f>
        <v>0</v>
      </c>
      <c r="Q336" s="147">
        <v>0</v>
      </c>
      <c r="R336" s="147">
        <f>Q336*H336</f>
        <v>0</v>
      </c>
      <c r="S336" s="147">
        <v>0</v>
      </c>
      <c r="T336" s="148">
        <f>S336*H336</f>
        <v>0</v>
      </c>
      <c r="AR336" s="149" t="s">
        <v>357</v>
      </c>
      <c r="AT336" s="149" t="s">
        <v>352</v>
      </c>
      <c r="AU336" s="149" t="s">
        <v>371</v>
      </c>
      <c r="AY336" s="17" t="s">
        <v>350</v>
      </c>
      <c r="BE336" s="150">
        <f>IF(N336="základní",J336,0)</f>
        <v>0</v>
      </c>
      <c r="BF336" s="150">
        <f>IF(N336="snížená",J336,0)</f>
        <v>0</v>
      </c>
      <c r="BG336" s="150">
        <f>IF(N336="zákl. přenesená",J336,0)</f>
        <v>0</v>
      </c>
      <c r="BH336" s="150">
        <f>IF(N336="sníž. přenesená",J336,0)</f>
        <v>0</v>
      </c>
      <c r="BI336" s="150">
        <f>IF(N336="nulová",J336,0)</f>
        <v>0</v>
      </c>
      <c r="BJ336" s="17" t="s">
        <v>84</v>
      </c>
      <c r="BK336" s="150">
        <f>ROUND(I336*H336,2)</f>
        <v>0</v>
      </c>
      <c r="BL336" s="17" t="s">
        <v>357</v>
      </c>
      <c r="BM336" s="149" t="s">
        <v>5267</v>
      </c>
    </row>
    <row r="337" spans="2:65" s="1" customFormat="1" ht="28.8">
      <c r="B337" s="32"/>
      <c r="D337" s="151" t="s">
        <v>359</v>
      </c>
      <c r="F337" s="152" t="s">
        <v>5268</v>
      </c>
      <c r="I337" s="153"/>
      <c r="L337" s="32"/>
      <c r="M337" s="154"/>
      <c r="T337" s="56"/>
      <c r="AT337" s="17" t="s">
        <v>359</v>
      </c>
      <c r="AU337" s="17" t="s">
        <v>371</v>
      </c>
    </row>
    <row r="338" spans="2:65" s="1" customFormat="1" ht="24.15" customHeight="1">
      <c r="B338" s="32"/>
      <c r="C338" s="187" t="s">
        <v>2048</v>
      </c>
      <c r="D338" s="187" t="s">
        <v>1347</v>
      </c>
      <c r="E338" s="188" t="s">
        <v>5269</v>
      </c>
      <c r="F338" s="189" t="s">
        <v>5270</v>
      </c>
      <c r="G338" s="190" t="s">
        <v>4951</v>
      </c>
      <c r="H338" s="191">
        <v>3</v>
      </c>
      <c r="I338" s="192"/>
      <c r="J338" s="193">
        <f>ROUND(I338*H338,2)</f>
        <v>0</v>
      </c>
      <c r="K338" s="189" t="s">
        <v>1</v>
      </c>
      <c r="L338" s="194"/>
      <c r="M338" s="195" t="s">
        <v>1</v>
      </c>
      <c r="N338" s="196" t="s">
        <v>41</v>
      </c>
      <c r="P338" s="147">
        <f>O338*H338</f>
        <v>0</v>
      </c>
      <c r="Q338" s="147">
        <v>0</v>
      </c>
      <c r="R338" s="147">
        <f>Q338*H338</f>
        <v>0</v>
      </c>
      <c r="S338" s="147">
        <v>0</v>
      </c>
      <c r="T338" s="148">
        <f>S338*H338</f>
        <v>0</v>
      </c>
      <c r="AR338" s="149" t="s">
        <v>468</v>
      </c>
      <c r="AT338" s="149" t="s">
        <v>1347</v>
      </c>
      <c r="AU338" s="149" t="s">
        <v>371</v>
      </c>
      <c r="AY338" s="17" t="s">
        <v>350</v>
      </c>
      <c r="BE338" s="150">
        <f>IF(N338="základní",J338,0)</f>
        <v>0</v>
      </c>
      <c r="BF338" s="150">
        <f>IF(N338="snížená",J338,0)</f>
        <v>0</v>
      </c>
      <c r="BG338" s="150">
        <f>IF(N338="zákl. přenesená",J338,0)</f>
        <v>0</v>
      </c>
      <c r="BH338" s="150">
        <f>IF(N338="sníž. přenesená",J338,0)</f>
        <v>0</v>
      </c>
      <c r="BI338" s="150">
        <f>IF(N338="nulová",J338,0)</f>
        <v>0</v>
      </c>
      <c r="BJ338" s="17" t="s">
        <v>84</v>
      </c>
      <c r="BK338" s="150">
        <f>ROUND(I338*H338,2)</f>
        <v>0</v>
      </c>
      <c r="BL338" s="17" t="s">
        <v>357</v>
      </c>
      <c r="BM338" s="149" t="s">
        <v>5271</v>
      </c>
    </row>
    <row r="339" spans="2:65" s="1" customFormat="1" ht="10.199999999999999">
      <c r="B339" s="32"/>
      <c r="D339" s="151" t="s">
        <v>359</v>
      </c>
      <c r="F339" s="152" t="s">
        <v>5270</v>
      </c>
      <c r="I339" s="153"/>
      <c r="L339" s="32"/>
      <c r="M339" s="154"/>
      <c r="T339" s="56"/>
      <c r="AT339" s="17" t="s">
        <v>359</v>
      </c>
      <c r="AU339" s="17" t="s">
        <v>371</v>
      </c>
    </row>
    <row r="340" spans="2:65" s="1" customFormat="1" ht="37.799999999999997" customHeight="1">
      <c r="B340" s="32"/>
      <c r="C340" s="138" t="s">
        <v>2053</v>
      </c>
      <c r="D340" s="138" t="s">
        <v>352</v>
      </c>
      <c r="E340" s="139" t="s">
        <v>5272</v>
      </c>
      <c r="F340" s="140" t="s">
        <v>5273</v>
      </c>
      <c r="G340" s="141" t="s">
        <v>496</v>
      </c>
      <c r="H340" s="142">
        <v>3</v>
      </c>
      <c r="I340" s="143"/>
      <c r="J340" s="144">
        <f>ROUND(I340*H340,2)</f>
        <v>0</v>
      </c>
      <c r="K340" s="140" t="s">
        <v>385</v>
      </c>
      <c r="L340" s="32"/>
      <c r="M340" s="145" t="s">
        <v>1</v>
      </c>
      <c r="N340" s="146" t="s">
        <v>41</v>
      </c>
      <c r="P340" s="147">
        <f>O340*H340</f>
        <v>0</v>
      </c>
      <c r="Q340" s="147">
        <v>0</v>
      </c>
      <c r="R340" s="147">
        <f>Q340*H340</f>
        <v>0</v>
      </c>
      <c r="S340" s="147">
        <v>0</v>
      </c>
      <c r="T340" s="148">
        <f>S340*H340</f>
        <v>0</v>
      </c>
      <c r="AR340" s="149" t="s">
        <v>357</v>
      </c>
      <c r="AT340" s="149" t="s">
        <v>352</v>
      </c>
      <c r="AU340" s="149" t="s">
        <v>371</v>
      </c>
      <c r="AY340" s="17" t="s">
        <v>350</v>
      </c>
      <c r="BE340" s="150">
        <f>IF(N340="základní",J340,0)</f>
        <v>0</v>
      </c>
      <c r="BF340" s="150">
        <f>IF(N340="snížená",J340,0)</f>
        <v>0</v>
      </c>
      <c r="BG340" s="150">
        <f>IF(N340="zákl. přenesená",J340,0)</f>
        <v>0</v>
      </c>
      <c r="BH340" s="150">
        <f>IF(N340="sníž. přenesená",J340,0)</f>
        <v>0</v>
      </c>
      <c r="BI340" s="150">
        <f>IF(N340="nulová",J340,0)</f>
        <v>0</v>
      </c>
      <c r="BJ340" s="17" t="s">
        <v>84</v>
      </c>
      <c r="BK340" s="150">
        <f>ROUND(I340*H340,2)</f>
        <v>0</v>
      </c>
      <c r="BL340" s="17" t="s">
        <v>357</v>
      </c>
      <c r="BM340" s="149" t="s">
        <v>5274</v>
      </c>
    </row>
    <row r="341" spans="2:65" s="1" customFormat="1" ht="19.2">
      <c r="B341" s="32"/>
      <c r="D341" s="151" t="s">
        <v>359</v>
      </c>
      <c r="F341" s="152" t="s">
        <v>5275</v>
      </c>
      <c r="I341" s="153"/>
      <c r="L341" s="32"/>
      <c r="M341" s="154"/>
      <c r="T341" s="56"/>
      <c r="AT341" s="17" t="s">
        <v>359</v>
      </c>
      <c r="AU341" s="17" t="s">
        <v>371</v>
      </c>
    </row>
    <row r="342" spans="2:65" s="1" customFormat="1" ht="16.5" customHeight="1">
      <c r="B342" s="32"/>
      <c r="C342" s="187" t="s">
        <v>2060</v>
      </c>
      <c r="D342" s="187" t="s">
        <v>1347</v>
      </c>
      <c r="E342" s="188" t="s">
        <v>5276</v>
      </c>
      <c r="F342" s="189" t="s">
        <v>5277</v>
      </c>
      <c r="G342" s="190" t="s">
        <v>4951</v>
      </c>
      <c r="H342" s="191">
        <v>300</v>
      </c>
      <c r="I342" s="192"/>
      <c r="J342" s="193">
        <f>ROUND(I342*H342,2)</f>
        <v>0</v>
      </c>
      <c r="K342" s="189" t="s">
        <v>1</v>
      </c>
      <c r="L342" s="194"/>
      <c r="M342" s="195" t="s">
        <v>1</v>
      </c>
      <c r="N342" s="196" t="s">
        <v>41</v>
      </c>
      <c r="P342" s="147">
        <f>O342*H342</f>
        <v>0</v>
      </c>
      <c r="Q342" s="147">
        <v>0</v>
      </c>
      <c r="R342" s="147">
        <f>Q342*H342</f>
        <v>0</v>
      </c>
      <c r="S342" s="147">
        <v>0</v>
      </c>
      <c r="T342" s="148">
        <f>S342*H342</f>
        <v>0</v>
      </c>
      <c r="AR342" s="149" t="s">
        <v>468</v>
      </c>
      <c r="AT342" s="149" t="s">
        <v>1347</v>
      </c>
      <c r="AU342" s="149" t="s">
        <v>371</v>
      </c>
      <c r="AY342" s="17" t="s">
        <v>350</v>
      </c>
      <c r="BE342" s="150">
        <f>IF(N342="základní",J342,0)</f>
        <v>0</v>
      </c>
      <c r="BF342" s="150">
        <f>IF(N342="snížená",J342,0)</f>
        <v>0</v>
      </c>
      <c r="BG342" s="150">
        <f>IF(N342="zákl. přenesená",J342,0)</f>
        <v>0</v>
      </c>
      <c r="BH342" s="150">
        <f>IF(N342="sníž. přenesená",J342,0)</f>
        <v>0</v>
      </c>
      <c r="BI342" s="150">
        <f>IF(N342="nulová",J342,0)</f>
        <v>0</v>
      </c>
      <c r="BJ342" s="17" t="s">
        <v>84</v>
      </c>
      <c r="BK342" s="150">
        <f>ROUND(I342*H342,2)</f>
        <v>0</v>
      </c>
      <c r="BL342" s="17" t="s">
        <v>357</v>
      </c>
      <c r="BM342" s="149" t="s">
        <v>5278</v>
      </c>
    </row>
    <row r="343" spans="2:65" s="1" customFormat="1" ht="10.199999999999999">
      <c r="B343" s="32"/>
      <c r="D343" s="151" t="s">
        <v>359</v>
      </c>
      <c r="F343" s="152" t="s">
        <v>5277</v>
      </c>
      <c r="I343" s="153"/>
      <c r="L343" s="32"/>
      <c r="M343" s="154"/>
      <c r="T343" s="56"/>
      <c r="AT343" s="17" t="s">
        <v>359</v>
      </c>
      <c r="AU343" s="17" t="s">
        <v>371</v>
      </c>
    </row>
    <row r="344" spans="2:65" s="1" customFormat="1" ht="16.5" customHeight="1">
      <c r="B344" s="32"/>
      <c r="C344" s="187" t="s">
        <v>2067</v>
      </c>
      <c r="D344" s="187" t="s">
        <v>1347</v>
      </c>
      <c r="E344" s="188" t="s">
        <v>5279</v>
      </c>
      <c r="F344" s="189" t="s">
        <v>5280</v>
      </c>
      <c r="G344" s="190" t="s">
        <v>4951</v>
      </c>
      <c r="H344" s="191">
        <v>255</v>
      </c>
      <c r="I344" s="192"/>
      <c r="J344" s="193">
        <f>ROUND(I344*H344,2)</f>
        <v>0</v>
      </c>
      <c r="K344" s="189" t="s">
        <v>1</v>
      </c>
      <c r="L344" s="194"/>
      <c r="M344" s="195" t="s">
        <v>1</v>
      </c>
      <c r="N344" s="196" t="s">
        <v>41</v>
      </c>
      <c r="P344" s="147">
        <f>O344*H344</f>
        <v>0</v>
      </c>
      <c r="Q344" s="147">
        <v>0</v>
      </c>
      <c r="R344" s="147">
        <f>Q344*H344</f>
        <v>0</v>
      </c>
      <c r="S344" s="147">
        <v>0</v>
      </c>
      <c r="T344" s="148">
        <f>S344*H344</f>
        <v>0</v>
      </c>
      <c r="AR344" s="149" t="s">
        <v>468</v>
      </c>
      <c r="AT344" s="149" t="s">
        <v>1347</v>
      </c>
      <c r="AU344" s="149" t="s">
        <v>371</v>
      </c>
      <c r="AY344" s="17" t="s">
        <v>350</v>
      </c>
      <c r="BE344" s="150">
        <f>IF(N344="základní",J344,0)</f>
        <v>0</v>
      </c>
      <c r="BF344" s="150">
        <f>IF(N344="snížená",J344,0)</f>
        <v>0</v>
      </c>
      <c r="BG344" s="150">
        <f>IF(N344="zákl. přenesená",J344,0)</f>
        <v>0</v>
      </c>
      <c r="BH344" s="150">
        <f>IF(N344="sníž. přenesená",J344,0)</f>
        <v>0</v>
      </c>
      <c r="BI344" s="150">
        <f>IF(N344="nulová",J344,0)</f>
        <v>0</v>
      </c>
      <c r="BJ344" s="17" t="s">
        <v>84</v>
      </c>
      <c r="BK344" s="150">
        <f>ROUND(I344*H344,2)</f>
        <v>0</v>
      </c>
      <c r="BL344" s="17" t="s">
        <v>357</v>
      </c>
      <c r="BM344" s="149" t="s">
        <v>5281</v>
      </c>
    </row>
    <row r="345" spans="2:65" s="1" customFormat="1" ht="10.199999999999999">
      <c r="B345" s="32"/>
      <c r="D345" s="151" t="s">
        <v>359</v>
      </c>
      <c r="F345" s="152" t="s">
        <v>5280</v>
      </c>
      <c r="I345" s="153"/>
      <c r="L345" s="32"/>
      <c r="M345" s="154"/>
      <c r="T345" s="56"/>
      <c r="AT345" s="17" t="s">
        <v>359</v>
      </c>
      <c r="AU345" s="17" t="s">
        <v>371</v>
      </c>
    </row>
    <row r="346" spans="2:65" s="1" customFormat="1" ht="16.5" customHeight="1">
      <c r="B346" s="32"/>
      <c r="C346" s="187" t="s">
        <v>2074</v>
      </c>
      <c r="D346" s="187" t="s">
        <v>1347</v>
      </c>
      <c r="E346" s="188" t="s">
        <v>5282</v>
      </c>
      <c r="F346" s="189" t="s">
        <v>5283</v>
      </c>
      <c r="G346" s="190" t="s">
        <v>4951</v>
      </c>
      <c r="H346" s="191">
        <v>65</v>
      </c>
      <c r="I346" s="192"/>
      <c r="J346" s="193">
        <f>ROUND(I346*H346,2)</f>
        <v>0</v>
      </c>
      <c r="K346" s="189" t="s">
        <v>1</v>
      </c>
      <c r="L346" s="194"/>
      <c r="M346" s="195" t="s">
        <v>1</v>
      </c>
      <c r="N346" s="196" t="s">
        <v>41</v>
      </c>
      <c r="P346" s="147">
        <f>O346*H346</f>
        <v>0</v>
      </c>
      <c r="Q346" s="147">
        <v>0</v>
      </c>
      <c r="R346" s="147">
        <f>Q346*H346</f>
        <v>0</v>
      </c>
      <c r="S346" s="147">
        <v>0</v>
      </c>
      <c r="T346" s="148">
        <f>S346*H346</f>
        <v>0</v>
      </c>
      <c r="AR346" s="149" t="s">
        <v>468</v>
      </c>
      <c r="AT346" s="149" t="s">
        <v>1347</v>
      </c>
      <c r="AU346" s="149" t="s">
        <v>371</v>
      </c>
      <c r="AY346" s="17" t="s">
        <v>350</v>
      </c>
      <c r="BE346" s="150">
        <f>IF(N346="základní",J346,0)</f>
        <v>0</v>
      </c>
      <c r="BF346" s="150">
        <f>IF(N346="snížená",J346,0)</f>
        <v>0</v>
      </c>
      <c r="BG346" s="150">
        <f>IF(N346="zákl. přenesená",J346,0)</f>
        <v>0</v>
      </c>
      <c r="BH346" s="150">
        <f>IF(N346="sníž. přenesená",J346,0)</f>
        <v>0</v>
      </c>
      <c r="BI346" s="150">
        <f>IF(N346="nulová",J346,0)</f>
        <v>0</v>
      </c>
      <c r="BJ346" s="17" t="s">
        <v>84</v>
      </c>
      <c r="BK346" s="150">
        <f>ROUND(I346*H346,2)</f>
        <v>0</v>
      </c>
      <c r="BL346" s="17" t="s">
        <v>357</v>
      </c>
      <c r="BM346" s="149" t="s">
        <v>5284</v>
      </c>
    </row>
    <row r="347" spans="2:65" s="1" customFormat="1" ht="10.199999999999999">
      <c r="B347" s="32"/>
      <c r="D347" s="151" t="s">
        <v>359</v>
      </c>
      <c r="F347" s="152" t="s">
        <v>5283</v>
      </c>
      <c r="I347" s="153"/>
      <c r="L347" s="32"/>
      <c r="M347" s="154"/>
      <c r="T347" s="56"/>
      <c r="AT347" s="17" t="s">
        <v>359</v>
      </c>
      <c r="AU347" s="17" t="s">
        <v>371</v>
      </c>
    </row>
    <row r="348" spans="2:65" s="1" customFormat="1" ht="16.5" customHeight="1">
      <c r="B348" s="32"/>
      <c r="C348" s="187" t="s">
        <v>2085</v>
      </c>
      <c r="D348" s="187" t="s">
        <v>1347</v>
      </c>
      <c r="E348" s="188" t="s">
        <v>5285</v>
      </c>
      <c r="F348" s="189" t="s">
        <v>5286</v>
      </c>
      <c r="G348" s="190" t="s">
        <v>4951</v>
      </c>
      <c r="H348" s="191">
        <v>31</v>
      </c>
      <c r="I348" s="192"/>
      <c r="J348" s="193">
        <f>ROUND(I348*H348,2)</f>
        <v>0</v>
      </c>
      <c r="K348" s="189" t="s">
        <v>1</v>
      </c>
      <c r="L348" s="194"/>
      <c r="M348" s="195" t="s">
        <v>1</v>
      </c>
      <c r="N348" s="196" t="s">
        <v>41</v>
      </c>
      <c r="P348" s="147">
        <f>O348*H348</f>
        <v>0</v>
      </c>
      <c r="Q348" s="147">
        <v>0</v>
      </c>
      <c r="R348" s="147">
        <f>Q348*H348</f>
        <v>0</v>
      </c>
      <c r="S348" s="147">
        <v>0</v>
      </c>
      <c r="T348" s="148">
        <f>S348*H348</f>
        <v>0</v>
      </c>
      <c r="AR348" s="149" t="s">
        <v>468</v>
      </c>
      <c r="AT348" s="149" t="s">
        <v>1347</v>
      </c>
      <c r="AU348" s="149" t="s">
        <v>371</v>
      </c>
      <c r="AY348" s="17" t="s">
        <v>350</v>
      </c>
      <c r="BE348" s="150">
        <f>IF(N348="základní",J348,0)</f>
        <v>0</v>
      </c>
      <c r="BF348" s="150">
        <f>IF(N348="snížená",J348,0)</f>
        <v>0</v>
      </c>
      <c r="BG348" s="150">
        <f>IF(N348="zákl. přenesená",J348,0)</f>
        <v>0</v>
      </c>
      <c r="BH348" s="150">
        <f>IF(N348="sníž. přenesená",J348,0)</f>
        <v>0</v>
      </c>
      <c r="BI348" s="150">
        <f>IF(N348="nulová",J348,0)</f>
        <v>0</v>
      </c>
      <c r="BJ348" s="17" t="s">
        <v>84</v>
      </c>
      <c r="BK348" s="150">
        <f>ROUND(I348*H348,2)</f>
        <v>0</v>
      </c>
      <c r="BL348" s="17" t="s">
        <v>357</v>
      </c>
      <c r="BM348" s="149" t="s">
        <v>5287</v>
      </c>
    </row>
    <row r="349" spans="2:65" s="1" customFormat="1" ht="10.199999999999999">
      <c r="B349" s="32"/>
      <c r="D349" s="151" t="s">
        <v>359</v>
      </c>
      <c r="F349" s="152" t="s">
        <v>5286</v>
      </c>
      <c r="I349" s="153"/>
      <c r="L349" s="32"/>
      <c r="M349" s="154"/>
      <c r="T349" s="56"/>
      <c r="AT349" s="17" t="s">
        <v>359</v>
      </c>
      <c r="AU349" s="17" t="s">
        <v>371</v>
      </c>
    </row>
    <row r="350" spans="2:65" s="1" customFormat="1" ht="16.5" customHeight="1">
      <c r="B350" s="32"/>
      <c r="C350" s="187" t="s">
        <v>2091</v>
      </c>
      <c r="D350" s="187" t="s">
        <v>1347</v>
      </c>
      <c r="E350" s="188" t="s">
        <v>5288</v>
      </c>
      <c r="F350" s="189" t="s">
        <v>5289</v>
      </c>
      <c r="G350" s="190" t="s">
        <v>4951</v>
      </c>
      <c r="H350" s="191">
        <v>4</v>
      </c>
      <c r="I350" s="192"/>
      <c r="J350" s="193">
        <f>ROUND(I350*H350,2)</f>
        <v>0</v>
      </c>
      <c r="K350" s="189" t="s">
        <v>1</v>
      </c>
      <c r="L350" s="194"/>
      <c r="M350" s="195" t="s">
        <v>1</v>
      </c>
      <c r="N350" s="196" t="s">
        <v>41</v>
      </c>
      <c r="P350" s="147">
        <f>O350*H350</f>
        <v>0</v>
      </c>
      <c r="Q350" s="147">
        <v>0</v>
      </c>
      <c r="R350" s="147">
        <f>Q350*H350</f>
        <v>0</v>
      </c>
      <c r="S350" s="147">
        <v>0</v>
      </c>
      <c r="T350" s="148">
        <f>S350*H350</f>
        <v>0</v>
      </c>
      <c r="AR350" s="149" t="s">
        <v>468</v>
      </c>
      <c r="AT350" s="149" t="s">
        <v>1347</v>
      </c>
      <c r="AU350" s="149" t="s">
        <v>371</v>
      </c>
      <c r="AY350" s="17" t="s">
        <v>350</v>
      </c>
      <c r="BE350" s="150">
        <f>IF(N350="základní",J350,0)</f>
        <v>0</v>
      </c>
      <c r="BF350" s="150">
        <f>IF(N350="snížená",J350,0)</f>
        <v>0</v>
      </c>
      <c r="BG350" s="150">
        <f>IF(N350="zákl. přenesená",J350,0)</f>
        <v>0</v>
      </c>
      <c r="BH350" s="150">
        <f>IF(N350="sníž. přenesená",J350,0)</f>
        <v>0</v>
      </c>
      <c r="BI350" s="150">
        <f>IF(N350="nulová",J350,0)</f>
        <v>0</v>
      </c>
      <c r="BJ350" s="17" t="s">
        <v>84</v>
      </c>
      <c r="BK350" s="150">
        <f>ROUND(I350*H350,2)</f>
        <v>0</v>
      </c>
      <c r="BL350" s="17" t="s">
        <v>357</v>
      </c>
      <c r="BM350" s="149" t="s">
        <v>5290</v>
      </c>
    </row>
    <row r="351" spans="2:65" s="1" customFormat="1" ht="10.199999999999999">
      <c r="B351" s="32"/>
      <c r="D351" s="151" t="s">
        <v>359</v>
      </c>
      <c r="F351" s="152" t="s">
        <v>5289</v>
      </c>
      <c r="I351" s="153"/>
      <c r="L351" s="32"/>
      <c r="M351" s="154"/>
      <c r="T351" s="56"/>
      <c r="AT351" s="17" t="s">
        <v>359</v>
      </c>
      <c r="AU351" s="17" t="s">
        <v>371</v>
      </c>
    </row>
    <row r="352" spans="2:65" s="1" customFormat="1" ht="16.5" customHeight="1">
      <c r="B352" s="32"/>
      <c r="C352" s="138" t="s">
        <v>2096</v>
      </c>
      <c r="D352" s="138" t="s">
        <v>352</v>
      </c>
      <c r="E352" s="139" t="s">
        <v>5291</v>
      </c>
      <c r="F352" s="140" t="s">
        <v>5292</v>
      </c>
      <c r="G352" s="141" t="s">
        <v>4951</v>
      </c>
      <c r="H352" s="142">
        <v>655</v>
      </c>
      <c r="I352" s="143"/>
      <c r="J352" s="144">
        <f>ROUND(I352*H352,2)</f>
        <v>0</v>
      </c>
      <c r="K352" s="140" t="s">
        <v>1</v>
      </c>
      <c r="L352" s="32"/>
      <c r="M352" s="145" t="s">
        <v>1</v>
      </c>
      <c r="N352" s="146" t="s">
        <v>41</v>
      </c>
      <c r="P352" s="147">
        <f>O352*H352</f>
        <v>0</v>
      </c>
      <c r="Q352" s="147">
        <v>0</v>
      </c>
      <c r="R352" s="147">
        <f>Q352*H352</f>
        <v>0</v>
      </c>
      <c r="S352" s="147">
        <v>0</v>
      </c>
      <c r="T352" s="148">
        <f>S352*H352</f>
        <v>0</v>
      </c>
      <c r="AR352" s="149" t="s">
        <v>357</v>
      </c>
      <c r="AT352" s="149" t="s">
        <v>352</v>
      </c>
      <c r="AU352" s="149" t="s">
        <v>371</v>
      </c>
      <c r="AY352" s="17" t="s">
        <v>350</v>
      </c>
      <c r="BE352" s="150">
        <f>IF(N352="základní",J352,0)</f>
        <v>0</v>
      </c>
      <c r="BF352" s="150">
        <f>IF(N352="snížená",J352,0)</f>
        <v>0</v>
      </c>
      <c r="BG352" s="150">
        <f>IF(N352="zákl. přenesená",J352,0)</f>
        <v>0</v>
      </c>
      <c r="BH352" s="150">
        <f>IF(N352="sníž. přenesená",J352,0)</f>
        <v>0</v>
      </c>
      <c r="BI352" s="150">
        <f>IF(N352="nulová",J352,0)</f>
        <v>0</v>
      </c>
      <c r="BJ352" s="17" t="s">
        <v>84</v>
      </c>
      <c r="BK352" s="150">
        <f>ROUND(I352*H352,2)</f>
        <v>0</v>
      </c>
      <c r="BL352" s="17" t="s">
        <v>357</v>
      </c>
      <c r="BM352" s="149" t="s">
        <v>5293</v>
      </c>
    </row>
    <row r="353" spans="2:65" s="1" customFormat="1" ht="10.199999999999999">
      <c r="B353" s="32"/>
      <c r="D353" s="151" t="s">
        <v>359</v>
      </c>
      <c r="F353" s="152" t="s">
        <v>5292</v>
      </c>
      <c r="I353" s="153"/>
      <c r="L353" s="32"/>
      <c r="M353" s="154"/>
      <c r="T353" s="56"/>
      <c r="AT353" s="17" t="s">
        <v>359</v>
      </c>
      <c r="AU353" s="17" t="s">
        <v>371</v>
      </c>
    </row>
    <row r="354" spans="2:65" s="1" customFormat="1" ht="24.15" customHeight="1">
      <c r="B354" s="32"/>
      <c r="C354" s="187" t="s">
        <v>2102</v>
      </c>
      <c r="D354" s="187" t="s">
        <v>1347</v>
      </c>
      <c r="E354" s="188" t="s">
        <v>5294</v>
      </c>
      <c r="F354" s="189" t="s">
        <v>5295</v>
      </c>
      <c r="G354" s="190" t="s">
        <v>4951</v>
      </c>
      <c r="H354" s="191">
        <v>2</v>
      </c>
      <c r="I354" s="192"/>
      <c r="J354" s="193">
        <f>ROUND(I354*H354,2)</f>
        <v>0</v>
      </c>
      <c r="K354" s="189" t="s">
        <v>1</v>
      </c>
      <c r="L354" s="194"/>
      <c r="M354" s="195" t="s">
        <v>1</v>
      </c>
      <c r="N354" s="196" t="s">
        <v>41</v>
      </c>
      <c r="P354" s="147">
        <f>O354*H354</f>
        <v>0</v>
      </c>
      <c r="Q354" s="147">
        <v>0</v>
      </c>
      <c r="R354" s="147">
        <f>Q354*H354</f>
        <v>0</v>
      </c>
      <c r="S354" s="147">
        <v>0</v>
      </c>
      <c r="T354" s="148">
        <f>S354*H354</f>
        <v>0</v>
      </c>
      <c r="AR354" s="149" t="s">
        <v>468</v>
      </c>
      <c r="AT354" s="149" t="s">
        <v>1347</v>
      </c>
      <c r="AU354" s="149" t="s">
        <v>371</v>
      </c>
      <c r="AY354" s="17" t="s">
        <v>350</v>
      </c>
      <c r="BE354" s="150">
        <f>IF(N354="základní",J354,0)</f>
        <v>0</v>
      </c>
      <c r="BF354" s="150">
        <f>IF(N354="snížená",J354,0)</f>
        <v>0</v>
      </c>
      <c r="BG354" s="150">
        <f>IF(N354="zákl. přenesená",J354,0)</f>
        <v>0</v>
      </c>
      <c r="BH354" s="150">
        <f>IF(N354="sníž. přenesená",J354,0)</f>
        <v>0</v>
      </c>
      <c r="BI354" s="150">
        <f>IF(N354="nulová",J354,0)</f>
        <v>0</v>
      </c>
      <c r="BJ354" s="17" t="s">
        <v>84</v>
      </c>
      <c r="BK354" s="150">
        <f>ROUND(I354*H354,2)</f>
        <v>0</v>
      </c>
      <c r="BL354" s="17" t="s">
        <v>357</v>
      </c>
      <c r="BM354" s="149" t="s">
        <v>5296</v>
      </c>
    </row>
    <row r="355" spans="2:65" s="1" customFormat="1" ht="19.2">
      <c r="B355" s="32"/>
      <c r="D355" s="151" t="s">
        <v>359</v>
      </c>
      <c r="F355" s="152" t="s">
        <v>5295</v>
      </c>
      <c r="I355" s="153"/>
      <c r="L355" s="32"/>
      <c r="M355" s="154"/>
      <c r="T355" s="56"/>
      <c r="AT355" s="17" t="s">
        <v>359</v>
      </c>
      <c r="AU355" s="17" t="s">
        <v>371</v>
      </c>
    </row>
    <row r="356" spans="2:65" s="1" customFormat="1" ht="33" customHeight="1">
      <c r="B356" s="32"/>
      <c r="C356" s="138" t="s">
        <v>2107</v>
      </c>
      <c r="D356" s="138" t="s">
        <v>352</v>
      </c>
      <c r="E356" s="139" t="s">
        <v>5297</v>
      </c>
      <c r="F356" s="140" t="s">
        <v>5298</v>
      </c>
      <c r="G356" s="141" t="s">
        <v>496</v>
      </c>
      <c r="H356" s="142">
        <v>2</v>
      </c>
      <c r="I356" s="143"/>
      <c r="J356" s="144">
        <f>ROUND(I356*H356,2)</f>
        <v>0</v>
      </c>
      <c r="K356" s="140" t="s">
        <v>385</v>
      </c>
      <c r="L356" s="32"/>
      <c r="M356" s="145" t="s">
        <v>1</v>
      </c>
      <c r="N356" s="146" t="s">
        <v>41</v>
      </c>
      <c r="P356" s="147">
        <f>O356*H356</f>
        <v>0</v>
      </c>
      <c r="Q356" s="147">
        <v>0</v>
      </c>
      <c r="R356" s="147">
        <f>Q356*H356</f>
        <v>0</v>
      </c>
      <c r="S356" s="147">
        <v>0</v>
      </c>
      <c r="T356" s="148">
        <f>S356*H356</f>
        <v>0</v>
      </c>
      <c r="AR356" s="149" t="s">
        <v>357</v>
      </c>
      <c r="AT356" s="149" t="s">
        <v>352</v>
      </c>
      <c r="AU356" s="149" t="s">
        <v>371</v>
      </c>
      <c r="AY356" s="17" t="s">
        <v>350</v>
      </c>
      <c r="BE356" s="150">
        <f>IF(N356="základní",J356,0)</f>
        <v>0</v>
      </c>
      <c r="BF356" s="150">
        <f>IF(N356="snížená",J356,0)</f>
        <v>0</v>
      </c>
      <c r="BG356" s="150">
        <f>IF(N356="zákl. přenesená",J356,0)</f>
        <v>0</v>
      </c>
      <c r="BH356" s="150">
        <f>IF(N356="sníž. přenesená",J356,0)</f>
        <v>0</v>
      </c>
      <c r="BI356" s="150">
        <f>IF(N356="nulová",J356,0)</f>
        <v>0</v>
      </c>
      <c r="BJ356" s="17" t="s">
        <v>84</v>
      </c>
      <c r="BK356" s="150">
        <f>ROUND(I356*H356,2)</f>
        <v>0</v>
      </c>
      <c r="BL356" s="17" t="s">
        <v>357</v>
      </c>
      <c r="BM356" s="149" t="s">
        <v>5299</v>
      </c>
    </row>
    <row r="357" spans="2:65" s="1" customFormat="1" ht="19.2">
      <c r="B357" s="32"/>
      <c r="D357" s="151" t="s">
        <v>359</v>
      </c>
      <c r="F357" s="152" t="s">
        <v>5300</v>
      </c>
      <c r="I357" s="153"/>
      <c r="L357" s="32"/>
      <c r="M357" s="154"/>
      <c r="T357" s="56"/>
      <c r="AT357" s="17" t="s">
        <v>359</v>
      </c>
      <c r="AU357" s="17" t="s">
        <v>371</v>
      </c>
    </row>
    <row r="358" spans="2:65" s="1" customFormat="1" ht="24.15" customHeight="1">
      <c r="B358" s="32"/>
      <c r="C358" s="187" t="s">
        <v>2117</v>
      </c>
      <c r="D358" s="187" t="s">
        <v>1347</v>
      </c>
      <c r="E358" s="188" t="s">
        <v>5301</v>
      </c>
      <c r="F358" s="189" t="s">
        <v>5302</v>
      </c>
      <c r="G358" s="190" t="s">
        <v>4951</v>
      </c>
      <c r="H358" s="191">
        <v>1100</v>
      </c>
      <c r="I358" s="192"/>
      <c r="J358" s="193">
        <f>ROUND(I358*H358,2)</f>
        <v>0</v>
      </c>
      <c r="K358" s="189" t="s">
        <v>1</v>
      </c>
      <c r="L358" s="194"/>
      <c r="M358" s="195" t="s">
        <v>1</v>
      </c>
      <c r="N358" s="196" t="s">
        <v>41</v>
      </c>
      <c r="P358" s="147">
        <f>O358*H358</f>
        <v>0</v>
      </c>
      <c r="Q358" s="147">
        <v>0</v>
      </c>
      <c r="R358" s="147">
        <f>Q358*H358</f>
        <v>0</v>
      </c>
      <c r="S358" s="147">
        <v>0</v>
      </c>
      <c r="T358" s="148">
        <f>S358*H358</f>
        <v>0</v>
      </c>
      <c r="AR358" s="149" t="s">
        <v>468</v>
      </c>
      <c r="AT358" s="149" t="s">
        <v>1347</v>
      </c>
      <c r="AU358" s="149" t="s">
        <v>371</v>
      </c>
      <c r="AY358" s="17" t="s">
        <v>350</v>
      </c>
      <c r="BE358" s="150">
        <f>IF(N358="základní",J358,0)</f>
        <v>0</v>
      </c>
      <c r="BF358" s="150">
        <f>IF(N358="snížená",J358,0)</f>
        <v>0</v>
      </c>
      <c r="BG358" s="150">
        <f>IF(N358="zákl. přenesená",J358,0)</f>
        <v>0</v>
      </c>
      <c r="BH358" s="150">
        <f>IF(N358="sníž. přenesená",J358,0)</f>
        <v>0</v>
      </c>
      <c r="BI358" s="150">
        <f>IF(N358="nulová",J358,0)</f>
        <v>0</v>
      </c>
      <c r="BJ358" s="17" t="s">
        <v>84</v>
      </c>
      <c r="BK358" s="150">
        <f>ROUND(I358*H358,2)</f>
        <v>0</v>
      </c>
      <c r="BL358" s="17" t="s">
        <v>357</v>
      </c>
      <c r="BM358" s="149" t="s">
        <v>5303</v>
      </c>
    </row>
    <row r="359" spans="2:65" s="1" customFormat="1" ht="10.199999999999999">
      <c r="B359" s="32"/>
      <c r="D359" s="151" t="s">
        <v>359</v>
      </c>
      <c r="F359" s="152" t="s">
        <v>5302</v>
      </c>
      <c r="I359" s="153"/>
      <c r="L359" s="32"/>
      <c r="M359" s="154"/>
      <c r="T359" s="56"/>
      <c r="AT359" s="17" t="s">
        <v>359</v>
      </c>
      <c r="AU359" s="17" t="s">
        <v>371</v>
      </c>
    </row>
    <row r="360" spans="2:65" s="1" customFormat="1" ht="16.5" customHeight="1">
      <c r="B360" s="32"/>
      <c r="C360" s="187" t="s">
        <v>2123</v>
      </c>
      <c r="D360" s="187" t="s">
        <v>1347</v>
      </c>
      <c r="E360" s="188" t="s">
        <v>5304</v>
      </c>
      <c r="F360" s="189" t="s">
        <v>5305</v>
      </c>
      <c r="G360" s="190" t="s">
        <v>4951</v>
      </c>
      <c r="H360" s="191">
        <v>330</v>
      </c>
      <c r="I360" s="192"/>
      <c r="J360" s="193">
        <f>ROUND(I360*H360,2)</f>
        <v>0</v>
      </c>
      <c r="K360" s="189" t="s">
        <v>1</v>
      </c>
      <c r="L360" s="194"/>
      <c r="M360" s="195" t="s">
        <v>1</v>
      </c>
      <c r="N360" s="196" t="s">
        <v>41</v>
      </c>
      <c r="P360" s="147">
        <f>O360*H360</f>
        <v>0</v>
      </c>
      <c r="Q360" s="147">
        <v>0</v>
      </c>
      <c r="R360" s="147">
        <f>Q360*H360</f>
        <v>0</v>
      </c>
      <c r="S360" s="147">
        <v>0</v>
      </c>
      <c r="T360" s="148">
        <f>S360*H360</f>
        <v>0</v>
      </c>
      <c r="AR360" s="149" t="s">
        <v>468</v>
      </c>
      <c r="AT360" s="149" t="s">
        <v>1347</v>
      </c>
      <c r="AU360" s="149" t="s">
        <v>371</v>
      </c>
      <c r="AY360" s="17" t="s">
        <v>350</v>
      </c>
      <c r="BE360" s="150">
        <f>IF(N360="základní",J360,0)</f>
        <v>0</v>
      </c>
      <c r="BF360" s="150">
        <f>IF(N360="snížená",J360,0)</f>
        <v>0</v>
      </c>
      <c r="BG360" s="150">
        <f>IF(N360="zákl. přenesená",J360,0)</f>
        <v>0</v>
      </c>
      <c r="BH360" s="150">
        <f>IF(N360="sníž. přenesená",J360,0)</f>
        <v>0</v>
      </c>
      <c r="BI360" s="150">
        <f>IF(N360="nulová",J360,0)</f>
        <v>0</v>
      </c>
      <c r="BJ360" s="17" t="s">
        <v>84</v>
      </c>
      <c r="BK360" s="150">
        <f>ROUND(I360*H360,2)</f>
        <v>0</v>
      </c>
      <c r="BL360" s="17" t="s">
        <v>357</v>
      </c>
      <c r="BM360" s="149" t="s">
        <v>5306</v>
      </c>
    </row>
    <row r="361" spans="2:65" s="1" customFormat="1" ht="10.199999999999999">
      <c r="B361" s="32"/>
      <c r="D361" s="151" t="s">
        <v>359</v>
      </c>
      <c r="F361" s="152" t="s">
        <v>5305</v>
      </c>
      <c r="I361" s="153"/>
      <c r="L361" s="32"/>
      <c r="M361" s="154"/>
      <c r="T361" s="56"/>
      <c r="AT361" s="17" t="s">
        <v>359</v>
      </c>
      <c r="AU361" s="17" t="s">
        <v>371</v>
      </c>
    </row>
    <row r="362" spans="2:65" s="1" customFormat="1" ht="16.5" customHeight="1">
      <c r="B362" s="32"/>
      <c r="C362" s="138" t="s">
        <v>2128</v>
      </c>
      <c r="D362" s="138" t="s">
        <v>352</v>
      </c>
      <c r="E362" s="139" t="s">
        <v>5307</v>
      </c>
      <c r="F362" s="140" t="s">
        <v>5308</v>
      </c>
      <c r="G362" s="141" t="s">
        <v>496</v>
      </c>
      <c r="H362" s="142">
        <v>1200</v>
      </c>
      <c r="I362" s="143"/>
      <c r="J362" s="144">
        <f>ROUND(I362*H362,2)</f>
        <v>0</v>
      </c>
      <c r="K362" s="140" t="s">
        <v>385</v>
      </c>
      <c r="L362" s="32"/>
      <c r="M362" s="145" t="s">
        <v>1</v>
      </c>
      <c r="N362" s="146" t="s">
        <v>41</v>
      </c>
      <c r="P362" s="147">
        <f>O362*H362</f>
        <v>0</v>
      </c>
      <c r="Q362" s="147">
        <v>0</v>
      </c>
      <c r="R362" s="147">
        <f>Q362*H362</f>
        <v>0</v>
      </c>
      <c r="S362" s="147">
        <v>0</v>
      </c>
      <c r="T362" s="148">
        <f>S362*H362</f>
        <v>0</v>
      </c>
      <c r="AR362" s="149" t="s">
        <v>357</v>
      </c>
      <c r="AT362" s="149" t="s">
        <v>352</v>
      </c>
      <c r="AU362" s="149" t="s">
        <v>371</v>
      </c>
      <c r="AY362" s="17" t="s">
        <v>350</v>
      </c>
      <c r="BE362" s="150">
        <f>IF(N362="základní",J362,0)</f>
        <v>0</v>
      </c>
      <c r="BF362" s="150">
        <f>IF(N362="snížená",J362,0)</f>
        <v>0</v>
      </c>
      <c r="BG362" s="150">
        <f>IF(N362="zákl. přenesená",J362,0)</f>
        <v>0</v>
      </c>
      <c r="BH362" s="150">
        <f>IF(N362="sníž. přenesená",J362,0)</f>
        <v>0</v>
      </c>
      <c r="BI362" s="150">
        <f>IF(N362="nulová",J362,0)</f>
        <v>0</v>
      </c>
      <c r="BJ362" s="17" t="s">
        <v>84</v>
      </c>
      <c r="BK362" s="150">
        <f>ROUND(I362*H362,2)</f>
        <v>0</v>
      </c>
      <c r="BL362" s="17" t="s">
        <v>357</v>
      </c>
      <c r="BM362" s="149" t="s">
        <v>5309</v>
      </c>
    </row>
    <row r="363" spans="2:65" s="1" customFormat="1" ht="28.8">
      <c r="B363" s="32"/>
      <c r="D363" s="151" t="s">
        <v>359</v>
      </c>
      <c r="F363" s="152" t="s">
        <v>5310</v>
      </c>
      <c r="I363" s="153"/>
      <c r="L363" s="32"/>
      <c r="M363" s="154"/>
      <c r="T363" s="56"/>
      <c r="AT363" s="17" t="s">
        <v>359</v>
      </c>
      <c r="AU363" s="17" t="s">
        <v>371</v>
      </c>
    </row>
    <row r="364" spans="2:65" s="1" customFormat="1" ht="24.15" customHeight="1">
      <c r="B364" s="32"/>
      <c r="C364" s="138" t="s">
        <v>2137</v>
      </c>
      <c r="D364" s="138" t="s">
        <v>352</v>
      </c>
      <c r="E364" s="139" t="s">
        <v>5311</v>
      </c>
      <c r="F364" s="140" t="s">
        <v>5312</v>
      </c>
      <c r="G364" s="141" t="s">
        <v>496</v>
      </c>
      <c r="H364" s="142">
        <v>230</v>
      </c>
      <c r="I364" s="143"/>
      <c r="J364" s="144">
        <f>ROUND(I364*H364,2)</f>
        <v>0</v>
      </c>
      <c r="K364" s="140" t="s">
        <v>385</v>
      </c>
      <c r="L364" s="32"/>
      <c r="M364" s="145" t="s">
        <v>1</v>
      </c>
      <c r="N364" s="146" t="s">
        <v>41</v>
      </c>
      <c r="P364" s="147">
        <f>O364*H364</f>
        <v>0</v>
      </c>
      <c r="Q364" s="147">
        <v>0</v>
      </c>
      <c r="R364" s="147">
        <f>Q364*H364</f>
        <v>0</v>
      </c>
      <c r="S364" s="147">
        <v>0</v>
      </c>
      <c r="T364" s="148">
        <f>S364*H364</f>
        <v>0</v>
      </c>
      <c r="AR364" s="149" t="s">
        <v>357</v>
      </c>
      <c r="AT364" s="149" t="s">
        <v>352</v>
      </c>
      <c r="AU364" s="149" t="s">
        <v>371</v>
      </c>
      <c r="AY364" s="17" t="s">
        <v>350</v>
      </c>
      <c r="BE364" s="150">
        <f>IF(N364="základní",J364,0)</f>
        <v>0</v>
      </c>
      <c r="BF364" s="150">
        <f>IF(N364="snížená",J364,0)</f>
        <v>0</v>
      </c>
      <c r="BG364" s="150">
        <f>IF(N364="zákl. přenesená",J364,0)</f>
        <v>0</v>
      </c>
      <c r="BH364" s="150">
        <f>IF(N364="sníž. přenesená",J364,0)</f>
        <v>0</v>
      </c>
      <c r="BI364" s="150">
        <f>IF(N364="nulová",J364,0)</f>
        <v>0</v>
      </c>
      <c r="BJ364" s="17" t="s">
        <v>84</v>
      </c>
      <c r="BK364" s="150">
        <f>ROUND(I364*H364,2)</f>
        <v>0</v>
      </c>
      <c r="BL364" s="17" t="s">
        <v>357</v>
      </c>
      <c r="BM364" s="149" t="s">
        <v>5313</v>
      </c>
    </row>
    <row r="365" spans="2:65" s="1" customFormat="1" ht="38.4">
      <c r="B365" s="32"/>
      <c r="D365" s="151" t="s">
        <v>359</v>
      </c>
      <c r="F365" s="152" t="s">
        <v>5314</v>
      </c>
      <c r="I365" s="153"/>
      <c r="L365" s="32"/>
      <c r="M365" s="154"/>
      <c r="T365" s="56"/>
      <c r="AT365" s="17" t="s">
        <v>359</v>
      </c>
      <c r="AU365" s="17" t="s">
        <v>371</v>
      </c>
    </row>
    <row r="366" spans="2:65" s="1" customFormat="1" ht="21.75" customHeight="1">
      <c r="B366" s="32"/>
      <c r="C366" s="187" t="s">
        <v>2152</v>
      </c>
      <c r="D366" s="187" t="s">
        <v>1347</v>
      </c>
      <c r="E366" s="188" t="s">
        <v>5315</v>
      </c>
      <c r="F366" s="189" t="s">
        <v>5316</v>
      </c>
      <c r="G366" s="190" t="s">
        <v>4951</v>
      </c>
      <c r="H366" s="191">
        <v>30</v>
      </c>
      <c r="I366" s="192"/>
      <c r="J366" s="193">
        <f>ROUND(I366*H366,2)</f>
        <v>0</v>
      </c>
      <c r="K366" s="189" t="s">
        <v>1</v>
      </c>
      <c r="L366" s="194"/>
      <c r="M366" s="195" t="s">
        <v>1</v>
      </c>
      <c r="N366" s="196" t="s">
        <v>41</v>
      </c>
      <c r="P366" s="147">
        <f>O366*H366</f>
        <v>0</v>
      </c>
      <c r="Q366" s="147">
        <v>0</v>
      </c>
      <c r="R366" s="147">
        <f>Q366*H366</f>
        <v>0</v>
      </c>
      <c r="S366" s="147">
        <v>0</v>
      </c>
      <c r="T366" s="148">
        <f>S366*H366</f>
        <v>0</v>
      </c>
      <c r="AR366" s="149" t="s">
        <v>468</v>
      </c>
      <c r="AT366" s="149" t="s">
        <v>1347</v>
      </c>
      <c r="AU366" s="149" t="s">
        <v>371</v>
      </c>
      <c r="AY366" s="17" t="s">
        <v>350</v>
      </c>
      <c r="BE366" s="150">
        <f>IF(N366="základní",J366,0)</f>
        <v>0</v>
      </c>
      <c r="BF366" s="150">
        <f>IF(N366="snížená",J366,0)</f>
        <v>0</v>
      </c>
      <c r="BG366" s="150">
        <f>IF(N366="zákl. přenesená",J366,0)</f>
        <v>0</v>
      </c>
      <c r="BH366" s="150">
        <f>IF(N366="sníž. přenesená",J366,0)</f>
        <v>0</v>
      </c>
      <c r="BI366" s="150">
        <f>IF(N366="nulová",J366,0)</f>
        <v>0</v>
      </c>
      <c r="BJ366" s="17" t="s">
        <v>84</v>
      </c>
      <c r="BK366" s="150">
        <f>ROUND(I366*H366,2)</f>
        <v>0</v>
      </c>
      <c r="BL366" s="17" t="s">
        <v>357</v>
      </c>
      <c r="BM366" s="149" t="s">
        <v>5317</v>
      </c>
    </row>
    <row r="367" spans="2:65" s="1" customFormat="1" ht="10.199999999999999">
      <c r="B367" s="32"/>
      <c r="D367" s="151" t="s">
        <v>359</v>
      </c>
      <c r="F367" s="152" t="s">
        <v>5316</v>
      </c>
      <c r="I367" s="153"/>
      <c r="L367" s="32"/>
      <c r="M367" s="154"/>
      <c r="T367" s="56"/>
      <c r="AT367" s="17" t="s">
        <v>359</v>
      </c>
      <c r="AU367" s="17" t="s">
        <v>371</v>
      </c>
    </row>
    <row r="368" spans="2:65" s="1" customFormat="1" ht="16.5" customHeight="1">
      <c r="B368" s="32"/>
      <c r="C368" s="187" t="s">
        <v>2189</v>
      </c>
      <c r="D368" s="187" t="s">
        <v>1347</v>
      </c>
      <c r="E368" s="188" t="s">
        <v>5318</v>
      </c>
      <c r="F368" s="189" t="s">
        <v>5319</v>
      </c>
      <c r="G368" s="190" t="s">
        <v>4951</v>
      </c>
      <c r="H368" s="191">
        <v>200</v>
      </c>
      <c r="I368" s="192"/>
      <c r="J368" s="193">
        <f>ROUND(I368*H368,2)</f>
        <v>0</v>
      </c>
      <c r="K368" s="189" t="s">
        <v>1</v>
      </c>
      <c r="L368" s="194"/>
      <c r="M368" s="195" t="s">
        <v>1</v>
      </c>
      <c r="N368" s="196" t="s">
        <v>41</v>
      </c>
      <c r="P368" s="147">
        <f>O368*H368</f>
        <v>0</v>
      </c>
      <c r="Q368" s="147">
        <v>0</v>
      </c>
      <c r="R368" s="147">
        <f>Q368*H368</f>
        <v>0</v>
      </c>
      <c r="S368" s="147">
        <v>0</v>
      </c>
      <c r="T368" s="148">
        <f>S368*H368</f>
        <v>0</v>
      </c>
      <c r="AR368" s="149" t="s">
        <v>468</v>
      </c>
      <c r="AT368" s="149" t="s">
        <v>1347</v>
      </c>
      <c r="AU368" s="149" t="s">
        <v>371</v>
      </c>
      <c r="AY368" s="17" t="s">
        <v>350</v>
      </c>
      <c r="BE368" s="150">
        <f>IF(N368="základní",J368,0)</f>
        <v>0</v>
      </c>
      <c r="BF368" s="150">
        <f>IF(N368="snížená",J368,0)</f>
        <v>0</v>
      </c>
      <c r="BG368" s="150">
        <f>IF(N368="zákl. přenesená",J368,0)</f>
        <v>0</v>
      </c>
      <c r="BH368" s="150">
        <f>IF(N368="sníž. přenesená",J368,0)</f>
        <v>0</v>
      </c>
      <c r="BI368" s="150">
        <f>IF(N368="nulová",J368,0)</f>
        <v>0</v>
      </c>
      <c r="BJ368" s="17" t="s">
        <v>84</v>
      </c>
      <c r="BK368" s="150">
        <f>ROUND(I368*H368,2)</f>
        <v>0</v>
      </c>
      <c r="BL368" s="17" t="s">
        <v>357</v>
      </c>
      <c r="BM368" s="149" t="s">
        <v>5320</v>
      </c>
    </row>
    <row r="369" spans="2:65" s="1" customFormat="1" ht="10.199999999999999">
      <c r="B369" s="32"/>
      <c r="D369" s="151" t="s">
        <v>359</v>
      </c>
      <c r="F369" s="152" t="s">
        <v>5319</v>
      </c>
      <c r="I369" s="153"/>
      <c r="L369" s="32"/>
      <c r="M369" s="154"/>
      <c r="T369" s="56"/>
      <c r="AT369" s="17" t="s">
        <v>359</v>
      </c>
      <c r="AU369" s="17" t="s">
        <v>371</v>
      </c>
    </row>
    <row r="370" spans="2:65" s="1" customFormat="1" ht="24.15" customHeight="1">
      <c r="B370" s="32"/>
      <c r="C370" s="187" t="s">
        <v>2195</v>
      </c>
      <c r="D370" s="187" t="s">
        <v>1347</v>
      </c>
      <c r="E370" s="188" t="s">
        <v>5321</v>
      </c>
      <c r="F370" s="189" t="s">
        <v>5322</v>
      </c>
      <c r="G370" s="190" t="s">
        <v>4951</v>
      </c>
      <c r="H370" s="191">
        <v>50</v>
      </c>
      <c r="I370" s="192"/>
      <c r="J370" s="193">
        <f>ROUND(I370*H370,2)</f>
        <v>0</v>
      </c>
      <c r="K370" s="189" t="s">
        <v>1</v>
      </c>
      <c r="L370" s="194"/>
      <c r="M370" s="195" t="s">
        <v>1</v>
      </c>
      <c r="N370" s="196" t="s">
        <v>41</v>
      </c>
      <c r="P370" s="147">
        <f>O370*H370</f>
        <v>0</v>
      </c>
      <c r="Q370" s="147">
        <v>0</v>
      </c>
      <c r="R370" s="147">
        <f>Q370*H370</f>
        <v>0</v>
      </c>
      <c r="S370" s="147">
        <v>0</v>
      </c>
      <c r="T370" s="148">
        <f>S370*H370</f>
        <v>0</v>
      </c>
      <c r="AR370" s="149" t="s">
        <v>468</v>
      </c>
      <c r="AT370" s="149" t="s">
        <v>1347</v>
      </c>
      <c r="AU370" s="149" t="s">
        <v>371</v>
      </c>
      <c r="AY370" s="17" t="s">
        <v>350</v>
      </c>
      <c r="BE370" s="150">
        <f>IF(N370="základní",J370,0)</f>
        <v>0</v>
      </c>
      <c r="BF370" s="150">
        <f>IF(N370="snížená",J370,0)</f>
        <v>0</v>
      </c>
      <c r="BG370" s="150">
        <f>IF(N370="zákl. přenesená",J370,0)</f>
        <v>0</v>
      </c>
      <c r="BH370" s="150">
        <f>IF(N370="sníž. přenesená",J370,0)</f>
        <v>0</v>
      </c>
      <c r="BI370" s="150">
        <f>IF(N370="nulová",J370,0)</f>
        <v>0</v>
      </c>
      <c r="BJ370" s="17" t="s">
        <v>84</v>
      </c>
      <c r="BK370" s="150">
        <f>ROUND(I370*H370,2)</f>
        <v>0</v>
      </c>
      <c r="BL370" s="17" t="s">
        <v>357</v>
      </c>
      <c r="BM370" s="149" t="s">
        <v>5323</v>
      </c>
    </row>
    <row r="371" spans="2:65" s="1" customFormat="1" ht="19.2">
      <c r="B371" s="32"/>
      <c r="D371" s="151" t="s">
        <v>359</v>
      </c>
      <c r="F371" s="152" t="s">
        <v>5322</v>
      </c>
      <c r="I371" s="153"/>
      <c r="L371" s="32"/>
      <c r="M371" s="154"/>
      <c r="T371" s="56"/>
      <c r="AT371" s="17" t="s">
        <v>359</v>
      </c>
      <c r="AU371" s="17" t="s">
        <v>371</v>
      </c>
    </row>
    <row r="372" spans="2:65" s="1" customFormat="1" ht="16.5" customHeight="1">
      <c r="B372" s="32"/>
      <c r="C372" s="138" t="s">
        <v>2214</v>
      </c>
      <c r="D372" s="138" t="s">
        <v>352</v>
      </c>
      <c r="E372" s="139" t="s">
        <v>5324</v>
      </c>
      <c r="F372" s="140" t="s">
        <v>5325</v>
      </c>
      <c r="G372" s="141" t="s">
        <v>496</v>
      </c>
      <c r="H372" s="142">
        <v>80</v>
      </c>
      <c r="I372" s="143"/>
      <c r="J372" s="144">
        <f>ROUND(I372*H372,2)</f>
        <v>0</v>
      </c>
      <c r="K372" s="140" t="s">
        <v>385</v>
      </c>
      <c r="L372" s="32"/>
      <c r="M372" s="145" t="s">
        <v>1</v>
      </c>
      <c r="N372" s="146" t="s">
        <v>41</v>
      </c>
      <c r="P372" s="147">
        <f>O372*H372</f>
        <v>0</v>
      </c>
      <c r="Q372" s="147">
        <v>0</v>
      </c>
      <c r="R372" s="147">
        <f>Q372*H372</f>
        <v>0</v>
      </c>
      <c r="S372" s="147">
        <v>0</v>
      </c>
      <c r="T372" s="148">
        <f>S372*H372</f>
        <v>0</v>
      </c>
      <c r="AR372" s="149" t="s">
        <v>357</v>
      </c>
      <c r="AT372" s="149" t="s">
        <v>352</v>
      </c>
      <c r="AU372" s="149" t="s">
        <v>371</v>
      </c>
      <c r="AY372" s="17" t="s">
        <v>350</v>
      </c>
      <c r="BE372" s="150">
        <f>IF(N372="základní",J372,0)</f>
        <v>0</v>
      </c>
      <c r="BF372" s="150">
        <f>IF(N372="snížená",J372,0)</f>
        <v>0</v>
      </c>
      <c r="BG372" s="150">
        <f>IF(N372="zákl. přenesená",J372,0)</f>
        <v>0</v>
      </c>
      <c r="BH372" s="150">
        <f>IF(N372="sníž. přenesená",J372,0)</f>
        <v>0</v>
      </c>
      <c r="BI372" s="150">
        <f>IF(N372="nulová",J372,0)</f>
        <v>0</v>
      </c>
      <c r="BJ372" s="17" t="s">
        <v>84</v>
      </c>
      <c r="BK372" s="150">
        <f>ROUND(I372*H372,2)</f>
        <v>0</v>
      </c>
      <c r="BL372" s="17" t="s">
        <v>357</v>
      </c>
      <c r="BM372" s="149" t="s">
        <v>5326</v>
      </c>
    </row>
    <row r="373" spans="2:65" s="1" customFormat="1" ht="28.8">
      <c r="B373" s="32"/>
      <c r="D373" s="151" t="s">
        <v>359</v>
      </c>
      <c r="F373" s="152" t="s">
        <v>5327</v>
      </c>
      <c r="I373" s="153"/>
      <c r="L373" s="32"/>
      <c r="M373" s="154"/>
      <c r="T373" s="56"/>
      <c r="AT373" s="17" t="s">
        <v>359</v>
      </c>
      <c r="AU373" s="17" t="s">
        <v>371</v>
      </c>
    </row>
    <row r="374" spans="2:65" s="1" customFormat="1" ht="24.15" customHeight="1">
      <c r="B374" s="32"/>
      <c r="C374" s="187" t="s">
        <v>2224</v>
      </c>
      <c r="D374" s="187" t="s">
        <v>1347</v>
      </c>
      <c r="E374" s="188" t="s">
        <v>5328</v>
      </c>
      <c r="F374" s="189" t="s">
        <v>5329</v>
      </c>
      <c r="G374" s="190" t="s">
        <v>4951</v>
      </c>
      <c r="H374" s="191">
        <v>2</v>
      </c>
      <c r="I374" s="192"/>
      <c r="J374" s="193">
        <f>ROUND(I374*H374,2)</f>
        <v>0</v>
      </c>
      <c r="K374" s="189" t="s">
        <v>1</v>
      </c>
      <c r="L374" s="194"/>
      <c r="M374" s="195" t="s">
        <v>1</v>
      </c>
      <c r="N374" s="196" t="s">
        <v>41</v>
      </c>
      <c r="P374" s="147">
        <f>O374*H374</f>
        <v>0</v>
      </c>
      <c r="Q374" s="147">
        <v>0</v>
      </c>
      <c r="R374" s="147">
        <f>Q374*H374</f>
        <v>0</v>
      </c>
      <c r="S374" s="147">
        <v>0</v>
      </c>
      <c r="T374" s="148">
        <f>S374*H374</f>
        <v>0</v>
      </c>
      <c r="AR374" s="149" t="s">
        <v>468</v>
      </c>
      <c r="AT374" s="149" t="s">
        <v>1347</v>
      </c>
      <c r="AU374" s="149" t="s">
        <v>371</v>
      </c>
      <c r="AY374" s="17" t="s">
        <v>350</v>
      </c>
      <c r="BE374" s="150">
        <f>IF(N374="základní",J374,0)</f>
        <v>0</v>
      </c>
      <c r="BF374" s="150">
        <f>IF(N374="snížená",J374,0)</f>
        <v>0</v>
      </c>
      <c r="BG374" s="150">
        <f>IF(N374="zákl. přenesená",J374,0)</f>
        <v>0</v>
      </c>
      <c r="BH374" s="150">
        <f>IF(N374="sníž. přenesená",J374,0)</f>
        <v>0</v>
      </c>
      <c r="BI374" s="150">
        <f>IF(N374="nulová",J374,0)</f>
        <v>0</v>
      </c>
      <c r="BJ374" s="17" t="s">
        <v>84</v>
      </c>
      <c r="BK374" s="150">
        <f>ROUND(I374*H374,2)</f>
        <v>0</v>
      </c>
      <c r="BL374" s="17" t="s">
        <v>357</v>
      </c>
      <c r="BM374" s="149" t="s">
        <v>5330</v>
      </c>
    </row>
    <row r="375" spans="2:65" s="1" customFormat="1" ht="19.2">
      <c r="B375" s="32"/>
      <c r="D375" s="151" t="s">
        <v>359</v>
      </c>
      <c r="F375" s="152" t="s">
        <v>5329</v>
      </c>
      <c r="I375" s="153"/>
      <c r="L375" s="32"/>
      <c r="M375" s="154"/>
      <c r="T375" s="56"/>
      <c r="AT375" s="17" t="s">
        <v>359</v>
      </c>
      <c r="AU375" s="17" t="s">
        <v>371</v>
      </c>
    </row>
    <row r="376" spans="2:65" s="1" customFormat="1" ht="16.5" customHeight="1">
      <c r="B376" s="32"/>
      <c r="C376" s="138" t="s">
        <v>2231</v>
      </c>
      <c r="D376" s="138" t="s">
        <v>352</v>
      </c>
      <c r="E376" s="139" t="s">
        <v>5331</v>
      </c>
      <c r="F376" s="140" t="s">
        <v>5332</v>
      </c>
      <c r="G376" s="141" t="s">
        <v>496</v>
      </c>
      <c r="H376" s="142">
        <v>2</v>
      </c>
      <c r="I376" s="143"/>
      <c r="J376" s="144">
        <f>ROUND(I376*H376,2)</f>
        <v>0</v>
      </c>
      <c r="K376" s="140" t="s">
        <v>385</v>
      </c>
      <c r="L376" s="32"/>
      <c r="M376" s="145" t="s">
        <v>1</v>
      </c>
      <c r="N376" s="146" t="s">
        <v>41</v>
      </c>
      <c r="P376" s="147">
        <f>O376*H376</f>
        <v>0</v>
      </c>
      <c r="Q376" s="147">
        <v>0</v>
      </c>
      <c r="R376" s="147">
        <f>Q376*H376</f>
        <v>0</v>
      </c>
      <c r="S376" s="147">
        <v>0</v>
      </c>
      <c r="T376" s="148">
        <f>S376*H376</f>
        <v>0</v>
      </c>
      <c r="AR376" s="149" t="s">
        <v>357</v>
      </c>
      <c r="AT376" s="149" t="s">
        <v>352</v>
      </c>
      <c r="AU376" s="149" t="s">
        <v>371</v>
      </c>
      <c r="AY376" s="17" t="s">
        <v>350</v>
      </c>
      <c r="BE376" s="150">
        <f>IF(N376="základní",J376,0)</f>
        <v>0</v>
      </c>
      <c r="BF376" s="150">
        <f>IF(N376="snížená",J376,0)</f>
        <v>0</v>
      </c>
      <c r="BG376" s="150">
        <f>IF(N376="zákl. přenesená",J376,0)</f>
        <v>0</v>
      </c>
      <c r="BH376" s="150">
        <f>IF(N376="sníž. přenesená",J376,0)</f>
        <v>0</v>
      </c>
      <c r="BI376" s="150">
        <f>IF(N376="nulová",J376,0)</f>
        <v>0</v>
      </c>
      <c r="BJ376" s="17" t="s">
        <v>84</v>
      </c>
      <c r="BK376" s="150">
        <f>ROUND(I376*H376,2)</f>
        <v>0</v>
      </c>
      <c r="BL376" s="17" t="s">
        <v>357</v>
      </c>
      <c r="BM376" s="149" t="s">
        <v>5333</v>
      </c>
    </row>
    <row r="377" spans="2:65" s="1" customFormat="1" ht="10.199999999999999">
      <c r="B377" s="32"/>
      <c r="D377" s="151" t="s">
        <v>359</v>
      </c>
      <c r="F377" s="152" t="s">
        <v>5334</v>
      </c>
      <c r="I377" s="153"/>
      <c r="L377" s="32"/>
      <c r="M377" s="154"/>
      <c r="T377" s="56"/>
      <c r="AT377" s="17" t="s">
        <v>359</v>
      </c>
      <c r="AU377" s="17" t="s">
        <v>371</v>
      </c>
    </row>
    <row r="378" spans="2:65" s="11" customFormat="1" ht="20.85" customHeight="1">
      <c r="B378" s="126"/>
      <c r="D378" s="127" t="s">
        <v>75</v>
      </c>
      <c r="E378" s="136" t="s">
        <v>5335</v>
      </c>
      <c r="F378" s="136" t="s">
        <v>5336</v>
      </c>
      <c r="I378" s="129"/>
      <c r="J378" s="137">
        <f>BK378</f>
        <v>0</v>
      </c>
      <c r="L378" s="126"/>
      <c r="M378" s="131"/>
      <c r="P378" s="132">
        <f>SUM(P379:P446)</f>
        <v>0</v>
      </c>
      <c r="R378" s="132">
        <f>SUM(R379:R446)</f>
        <v>0.1</v>
      </c>
      <c r="T378" s="133">
        <f>SUM(T379:T446)</f>
        <v>0</v>
      </c>
      <c r="AR378" s="127" t="s">
        <v>84</v>
      </c>
      <c r="AT378" s="134" t="s">
        <v>75</v>
      </c>
      <c r="AU378" s="134" t="s">
        <v>86</v>
      </c>
      <c r="AY378" s="127" t="s">
        <v>350</v>
      </c>
      <c r="BK378" s="135">
        <f>SUM(BK379:BK446)</f>
        <v>0</v>
      </c>
    </row>
    <row r="379" spans="2:65" s="1" customFormat="1" ht="16.5" customHeight="1">
      <c r="B379" s="32"/>
      <c r="C379" s="187" t="s">
        <v>2236</v>
      </c>
      <c r="D379" s="187" t="s">
        <v>1347</v>
      </c>
      <c r="E379" s="188" t="s">
        <v>5337</v>
      </c>
      <c r="F379" s="189" t="s">
        <v>5338</v>
      </c>
      <c r="G379" s="190" t="s">
        <v>551</v>
      </c>
      <c r="H379" s="191">
        <v>20</v>
      </c>
      <c r="I379" s="192"/>
      <c r="J379" s="193">
        <f>ROUND(I379*H379,2)</f>
        <v>0</v>
      </c>
      <c r="K379" s="189" t="s">
        <v>1</v>
      </c>
      <c r="L379" s="194"/>
      <c r="M379" s="195" t="s">
        <v>1</v>
      </c>
      <c r="N379" s="196" t="s">
        <v>41</v>
      </c>
      <c r="P379" s="147">
        <f>O379*H379</f>
        <v>0</v>
      </c>
      <c r="Q379" s="147">
        <v>0</v>
      </c>
      <c r="R379" s="147">
        <f>Q379*H379</f>
        <v>0</v>
      </c>
      <c r="S379" s="147">
        <v>0</v>
      </c>
      <c r="T379" s="148">
        <f>S379*H379</f>
        <v>0</v>
      </c>
      <c r="AR379" s="149" t="s">
        <v>468</v>
      </c>
      <c r="AT379" s="149" t="s">
        <v>1347</v>
      </c>
      <c r="AU379" s="149" t="s">
        <v>371</v>
      </c>
      <c r="AY379" s="17" t="s">
        <v>350</v>
      </c>
      <c r="BE379" s="150">
        <f>IF(N379="základní",J379,0)</f>
        <v>0</v>
      </c>
      <c r="BF379" s="150">
        <f>IF(N379="snížená",J379,0)</f>
        <v>0</v>
      </c>
      <c r="BG379" s="150">
        <f>IF(N379="zákl. přenesená",J379,0)</f>
        <v>0</v>
      </c>
      <c r="BH379" s="150">
        <f>IF(N379="sníž. přenesená",J379,0)</f>
        <v>0</v>
      </c>
      <c r="BI379" s="150">
        <f>IF(N379="nulová",J379,0)</f>
        <v>0</v>
      </c>
      <c r="BJ379" s="17" t="s">
        <v>84</v>
      </c>
      <c r="BK379" s="150">
        <f>ROUND(I379*H379,2)</f>
        <v>0</v>
      </c>
      <c r="BL379" s="17" t="s">
        <v>357</v>
      </c>
      <c r="BM379" s="149" t="s">
        <v>5339</v>
      </c>
    </row>
    <row r="380" spans="2:65" s="1" customFormat="1" ht="10.199999999999999">
      <c r="B380" s="32"/>
      <c r="D380" s="151" t="s">
        <v>359</v>
      </c>
      <c r="F380" s="152" t="s">
        <v>5338</v>
      </c>
      <c r="I380" s="153"/>
      <c r="L380" s="32"/>
      <c r="M380" s="154"/>
      <c r="T380" s="56"/>
      <c r="AT380" s="17" t="s">
        <v>359</v>
      </c>
      <c r="AU380" s="17" t="s">
        <v>371</v>
      </c>
    </row>
    <row r="381" spans="2:65" s="1" customFormat="1" ht="33" customHeight="1">
      <c r="B381" s="32"/>
      <c r="C381" s="138" t="s">
        <v>2243</v>
      </c>
      <c r="D381" s="138" t="s">
        <v>352</v>
      </c>
      <c r="E381" s="139" t="s">
        <v>5340</v>
      </c>
      <c r="F381" s="140" t="s">
        <v>5341</v>
      </c>
      <c r="G381" s="141" t="s">
        <v>551</v>
      </c>
      <c r="H381" s="142">
        <v>20</v>
      </c>
      <c r="I381" s="143"/>
      <c r="J381" s="144">
        <f>ROUND(I381*H381,2)</f>
        <v>0</v>
      </c>
      <c r="K381" s="140" t="s">
        <v>385</v>
      </c>
      <c r="L381" s="32"/>
      <c r="M381" s="145" t="s">
        <v>1</v>
      </c>
      <c r="N381" s="146" t="s">
        <v>41</v>
      </c>
      <c r="P381" s="147">
        <f>O381*H381</f>
        <v>0</v>
      </c>
      <c r="Q381" s="147">
        <v>0</v>
      </c>
      <c r="R381" s="147">
        <f>Q381*H381</f>
        <v>0</v>
      </c>
      <c r="S381" s="147">
        <v>0</v>
      </c>
      <c r="T381" s="148">
        <f>S381*H381</f>
        <v>0</v>
      </c>
      <c r="AR381" s="149" t="s">
        <v>357</v>
      </c>
      <c r="AT381" s="149" t="s">
        <v>352</v>
      </c>
      <c r="AU381" s="149" t="s">
        <v>371</v>
      </c>
      <c r="AY381" s="17" t="s">
        <v>350</v>
      </c>
      <c r="BE381" s="150">
        <f>IF(N381="základní",J381,0)</f>
        <v>0</v>
      </c>
      <c r="BF381" s="150">
        <f>IF(N381="snížená",J381,0)</f>
        <v>0</v>
      </c>
      <c r="BG381" s="150">
        <f>IF(N381="zákl. přenesená",J381,0)</f>
        <v>0</v>
      </c>
      <c r="BH381" s="150">
        <f>IF(N381="sníž. přenesená",J381,0)</f>
        <v>0</v>
      </c>
      <c r="BI381" s="150">
        <f>IF(N381="nulová",J381,0)</f>
        <v>0</v>
      </c>
      <c r="BJ381" s="17" t="s">
        <v>84</v>
      </c>
      <c r="BK381" s="150">
        <f>ROUND(I381*H381,2)</f>
        <v>0</v>
      </c>
      <c r="BL381" s="17" t="s">
        <v>357</v>
      </c>
      <c r="BM381" s="149" t="s">
        <v>5342</v>
      </c>
    </row>
    <row r="382" spans="2:65" s="1" customFormat="1" ht="28.8">
      <c r="B382" s="32"/>
      <c r="D382" s="151" t="s">
        <v>359</v>
      </c>
      <c r="F382" s="152" t="s">
        <v>5343</v>
      </c>
      <c r="I382" s="153"/>
      <c r="L382" s="32"/>
      <c r="M382" s="154"/>
      <c r="T382" s="56"/>
      <c r="AT382" s="17" t="s">
        <v>359</v>
      </c>
      <c r="AU382" s="17" t="s">
        <v>371</v>
      </c>
    </row>
    <row r="383" spans="2:65" s="1" customFormat="1" ht="16.5" customHeight="1">
      <c r="B383" s="32"/>
      <c r="C383" s="187" t="s">
        <v>2261</v>
      </c>
      <c r="D383" s="187" t="s">
        <v>1347</v>
      </c>
      <c r="E383" s="188" t="s">
        <v>5344</v>
      </c>
      <c r="F383" s="189" t="s">
        <v>5345</v>
      </c>
      <c r="G383" s="190" t="s">
        <v>551</v>
      </c>
      <c r="H383" s="191">
        <v>100</v>
      </c>
      <c r="I383" s="192"/>
      <c r="J383" s="193">
        <f>ROUND(I383*H383,2)</f>
        <v>0</v>
      </c>
      <c r="K383" s="189" t="s">
        <v>1</v>
      </c>
      <c r="L383" s="194"/>
      <c r="M383" s="195" t="s">
        <v>1</v>
      </c>
      <c r="N383" s="196" t="s">
        <v>41</v>
      </c>
      <c r="P383" s="147">
        <f>O383*H383</f>
        <v>0</v>
      </c>
      <c r="Q383" s="147">
        <v>0</v>
      </c>
      <c r="R383" s="147">
        <f>Q383*H383</f>
        <v>0</v>
      </c>
      <c r="S383" s="147">
        <v>0</v>
      </c>
      <c r="T383" s="148">
        <f>S383*H383</f>
        <v>0</v>
      </c>
      <c r="AR383" s="149" t="s">
        <v>468</v>
      </c>
      <c r="AT383" s="149" t="s">
        <v>1347</v>
      </c>
      <c r="AU383" s="149" t="s">
        <v>371</v>
      </c>
      <c r="AY383" s="17" t="s">
        <v>350</v>
      </c>
      <c r="BE383" s="150">
        <f>IF(N383="základní",J383,0)</f>
        <v>0</v>
      </c>
      <c r="BF383" s="150">
        <f>IF(N383="snížená",J383,0)</f>
        <v>0</v>
      </c>
      <c r="BG383" s="150">
        <f>IF(N383="zákl. přenesená",J383,0)</f>
        <v>0</v>
      </c>
      <c r="BH383" s="150">
        <f>IF(N383="sníž. přenesená",J383,0)</f>
        <v>0</v>
      </c>
      <c r="BI383" s="150">
        <f>IF(N383="nulová",J383,0)</f>
        <v>0</v>
      </c>
      <c r="BJ383" s="17" t="s">
        <v>84</v>
      </c>
      <c r="BK383" s="150">
        <f>ROUND(I383*H383,2)</f>
        <v>0</v>
      </c>
      <c r="BL383" s="17" t="s">
        <v>357</v>
      </c>
      <c r="BM383" s="149" t="s">
        <v>5346</v>
      </c>
    </row>
    <row r="384" spans="2:65" s="1" customFormat="1" ht="10.199999999999999">
      <c r="B384" s="32"/>
      <c r="D384" s="151" t="s">
        <v>359</v>
      </c>
      <c r="F384" s="152" t="s">
        <v>5345</v>
      </c>
      <c r="I384" s="153"/>
      <c r="L384" s="32"/>
      <c r="M384" s="154"/>
      <c r="T384" s="56"/>
      <c r="AT384" s="17" t="s">
        <v>359</v>
      </c>
      <c r="AU384" s="17" t="s">
        <v>371</v>
      </c>
    </row>
    <row r="385" spans="2:65" s="1" customFormat="1" ht="24.15" customHeight="1">
      <c r="B385" s="32"/>
      <c r="C385" s="138" t="s">
        <v>2267</v>
      </c>
      <c r="D385" s="138" t="s">
        <v>352</v>
      </c>
      <c r="E385" s="139" t="s">
        <v>5347</v>
      </c>
      <c r="F385" s="140" t="s">
        <v>5348</v>
      </c>
      <c r="G385" s="141" t="s">
        <v>551</v>
      </c>
      <c r="H385" s="142">
        <v>100</v>
      </c>
      <c r="I385" s="143"/>
      <c r="J385" s="144">
        <f>ROUND(I385*H385,2)</f>
        <v>0</v>
      </c>
      <c r="K385" s="140" t="s">
        <v>385</v>
      </c>
      <c r="L385" s="32"/>
      <c r="M385" s="145" t="s">
        <v>1</v>
      </c>
      <c r="N385" s="146" t="s">
        <v>41</v>
      </c>
      <c r="P385" s="147">
        <f>O385*H385</f>
        <v>0</v>
      </c>
      <c r="Q385" s="147">
        <v>0</v>
      </c>
      <c r="R385" s="147">
        <f>Q385*H385</f>
        <v>0</v>
      </c>
      <c r="S385" s="147">
        <v>0</v>
      </c>
      <c r="T385" s="148">
        <f>S385*H385</f>
        <v>0</v>
      </c>
      <c r="AR385" s="149" t="s">
        <v>357</v>
      </c>
      <c r="AT385" s="149" t="s">
        <v>352</v>
      </c>
      <c r="AU385" s="149" t="s">
        <v>371</v>
      </c>
      <c r="AY385" s="17" t="s">
        <v>350</v>
      </c>
      <c r="BE385" s="150">
        <f>IF(N385="základní",J385,0)</f>
        <v>0</v>
      </c>
      <c r="BF385" s="150">
        <f>IF(N385="snížená",J385,0)</f>
        <v>0</v>
      </c>
      <c r="BG385" s="150">
        <f>IF(N385="zákl. přenesená",J385,0)</f>
        <v>0</v>
      </c>
      <c r="BH385" s="150">
        <f>IF(N385="sníž. přenesená",J385,0)</f>
        <v>0</v>
      </c>
      <c r="BI385" s="150">
        <f>IF(N385="nulová",J385,0)</f>
        <v>0</v>
      </c>
      <c r="BJ385" s="17" t="s">
        <v>84</v>
      </c>
      <c r="BK385" s="150">
        <f>ROUND(I385*H385,2)</f>
        <v>0</v>
      </c>
      <c r="BL385" s="17" t="s">
        <v>357</v>
      </c>
      <c r="BM385" s="149" t="s">
        <v>5349</v>
      </c>
    </row>
    <row r="386" spans="2:65" s="1" customFormat="1" ht="28.8">
      <c r="B386" s="32"/>
      <c r="D386" s="151" t="s">
        <v>359</v>
      </c>
      <c r="F386" s="152" t="s">
        <v>5350</v>
      </c>
      <c r="I386" s="153"/>
      <c r="L386" s="32"/>
      <c r="M386" s="154"/>
      <c r="T386" s="56"/>
      <c r="AT386" s="17" t="s">
        <v>359</v>
      </c>
      <c r="AU386" s="17" t="s">
        <v>371</v>
      </c>
    </row>
    <row r="387" spans="2:65" s="1" customFormat="1" ht="16.5" customHeight="1">
      <c r="B387" s="32"/>
      <c r="C387" s="187" t="s">
        <v>2282</v>
      </c>
      <c r="D387" s="187" t="s">
        <v>1347</v>
      </c>
      <c r="E387" s="188" t="s">
        <v>5351</v>
      </c>
      <c r="F387" s="189" t="s">
        <v>5352</v>
      </c>
      <c r="G387" s="190" t="s">
        <v>551</v>
      </c>
      <c r="H387" s="191">
        <v>50</v>
      </c>
      <c r="I387" s="192"/>
      <c r="J387" s="193">
        <f>ROUND(I387*H387,2)</f>
        <v>0</v>
      </c>
      <c r="K387" s="189" t="s">
        <v>1</v>
      </c>
      <c r="L387" s="194"/>
      <c r="M387" s="195" t="s">
        <v>1</v>
      </c>
      <c r="N387" s="196" t="s">
        <v>41</v>
      </c>
      <c r="P387" s="147">
        <f>O387*H387</f>
        <v>0</v>
      </c>
      <c r="Q387" s="147">
        <v>0</v>
      </c>
      <c r="R387" s="147">
        <f>Q387*H387</f>
        <v>0</v>
      </c>
      <c r="S387" s="147">
        <v>0</v>
      </c>
      <c r="T387" s="148">
        <f>S387*H387</f>
        <v>0</v>
      </c>
      <c r="AR387" s="149" t="s">
        <v>468</v>
      </c>
      <c r="AT387" s="149" t="s">
        <v>1347</v>
      </c>
      <c r="AU387" s="149" t="s">
        <v>371</v>
      </c>
      <c r="AY387" s="17" t="s">
        <v>350</v>
      </c>
      <c r="BE387" s="150">
        <f>IF(N387="základní",J387,0)</f>
        <v>0</v>
      </c>
      <c r="BF387" s="150">
        <f>IF(N387="snížená",J387,0)</f>
        <v>0</v>
      </c>
      <c r="BG387" s="150">
        <f>IF(N387="zákl. přenesená",J387,0)</f>
        <v>0</v>
      </c>
      <c r="BH387" s="150">
        <f>IF(N387="sníž. přenesená",J387,0)</f>
        <v>0</v>
      </c>
      <c r="BI387" s="150">
        <f>IF(N387="nulová",J387,0)</f>
        <v>0</v>
      </c>
      <c r="BJ387" s="17" t="s">
        <v>84</v>
      </c>
      <c r="BK387" s="150">
        <f>ROUND(I387*H387,2)</f>
        <v>0</v>
      </c>
      <c r="BL387" s="17" t="s">
        <v>357</v>
      </c>
      <c r="BM387" s="149" t="s">
        <v>5353</v>
      </c>
    </row>
    <row r="388" spans="2:65" s="1" customFormat="1" ht="10.199999999999999">
      <c r="B388" s="32"/>
      <c r="D388" s="151" t="s">
        <v>359</v>
      </c>
      <c r="F388" s="152" t="s">
        <v>5352</v>
      </c>
      <c r="I388" s="153"/>
      <c r="L388" s="32"/>
      <c r="M388" s="154"/>
      <c r="T388" s="56"/>
      <c r="AT388" s="17" t="s">
        <v>359</v>
      </c>
      <c r="AU388" s="17" t="s">
        <v>371</v>
      </c>
    </row>
    <row r="389" spans="2:65" s="1" customFormat="1" ht="24.15" customHeight="1">
      <c r="B389" s="32"/>
      <c r="C389" s="138" t="s">
        <v>2293</v>
      </c>
      <c r="D389" s="138" t="s">
        <v>352</v>
      </c>
      <c r="E389" s="139" t="s">
        <v>5354</v>
      </c>
      <c r="F389" s="140" t="s">
        <v>5355</v>
      </c>
      <c r="G389" s="141" t="s">
        <v>551</v>
      </c>
      <c r="H389" s="142">
        <v>50</v>
      </c>
      <c r="I389" s="143"/>
      <c r="J389" s="144">
        <f>ROUND(I389*H389,2)</f>
        <v>0</v>
      </c>
      <c r="K389" s="140" t="s">
        <v>385</v>
      </c>
      <c r="L389" s="32"/>
      <c r="M389" s="145" t="s">
        <v>1</v>
      </c>
      <c r="N389" s="146" t="s">
        <v>41</v>
      </c>
      <c r="P389" s="147">
        <f>O389*H389</f>
        <v>0</v>
      </c>
      <c r="Q389" s="147">
        <v>0</v>
      </c>
      <c r="R389" s="147">
        <f>Q389*H389</f>
        <v>0</v>
      </c>
      <c r="S389" s="147">
        <v>0</v>
      </c>
      <c r="T389" s="148">
        <f>S389*H389</f>
        <v>0</v>
      </c>
      <c r="AR389" s="149" t="s">
        <v>530</v>
      </c>
      <c r="AT389" s="149" t="s">
        <v>352</v>
      </c>
      <c r="AU389" s="149" t="s">
        <v>371</v>
      </c>
      <c r="AY389" s="17" t="s">
        <v>350</v>
      </c>
      <c r="BE389" s="150">
        <f>IF(N389="základní",J389,0)</f>
        <v>0</v>
      </c>
      <c r="BF389" s="150">
        <f>IF(N389="snížená",J389,0)</f>
        <v>0</v>
      </c>
      <c r="BG389" s="150">
        <f>IF(N389="zákl. přenesená",J389,0)</f>
        <v>0</v>
      </c>
      <c r="BH389" s="150">
        <f>IF(N389="sníž. přenesená",J389,0)</f>
        <v>0</v>
      </c>
      <c r="BI389" s="150">
        <f>IF(N389="nulová",J389,0)</f>
        <v>0</v>
      </c>
      <c r="BJ389" s="17" t="s">
        <v>84</v>
      </c>
      <c r="BK389" s="150">
        <f>ROUND(I389*H389,2)</f>
        <v>0</v>
      </c>
      <c r="BL389" s="17" t="s">
        <v>530</v>
      </c>
      <c r="BM389" s="149" t="s">
        <v>5356</v>
      </c>
    </row>
    <row r="390" spans="2:65" s="1" customFormat="1" ht="28.8">
      <c r="B390" s="32"/>
      <c r="D390" s="151" t="s">
        <v>359</v>
      </c>
      <c r="F390" s="152" t="s">
        <v>5357</v>
      </c>
      <c r="I390" s="153"/>
      <c r="L390" s="32"/>
      <c r="M390" s="154"/>
      <c r="T390" s="56"/>
      <c r="AT390" s="17" t="s">
        <v>359</v>
      </c>
      <c r="AU390" s="17" t="s">
        <v>371</v>
      </c>
    </row>
    <row r="391" spans="2:65" s="1" customFormat="1" ht="16.5" customHeight="1">
      <c r="B391" s="32"/>
      <c r="C391" s="187" t="s">
        <v>2298</v>
      </c>
      <c r="D391" s="187" t="s">
        <v>1347</v>
      </c>
      <c r="E391" s="188" t="s">
        <v>5358</v>
      </c>
      <c r="F391" s="189" t="s">
        <v>5359</v>
      </c>
      <c r="G391" s="190" t="s">
        <v>551</v>
      </c>
      <c r="H391" s="191">
        <v>70</v>
      </c>
      <c r="I391" s="192"/>
      <c r="J391" s="193">
        <f>ROUND(I391*H391,2)</f>
        <v>0</v>
      </c>
      <c r="K391" s="189" t="s">
        <v>1</v>
      </c>
      <c r="L391" s="194"/>
      <c r="M391" s="195" t="s">
        <v>1</v>
      </c>
      <c r="N391" s="196" t="s">
        <v>41</v>
      </c>
      <c r="P391" s="147">
        <f>O391*H391</f>
        <v>0</v>
      </c>
      <c r="Q391" s="147">
        <v>0</v>
      </c>
      <c r="R391" s="147">
        <f>Q391*H391</f>
        <v>0</v>
      </c>
      <c r="S391" s="147">
        <v>0</v>
      </c>
      <c r="T391" s="148">
        <f>S391*H391</f>
        <v>0</v>
      </c>
      <c r="AR391" s="149" t="s">
        <v>468</v>
      </c>
      <c r="AT391" s="149" t="s">
        <v>1347</v>
      </c>
      <c r="AU391" s="149" t="s">
        <v>371</v>
      </c>
      <c r="AY391" s="17" t="s">
        <v>350</v>
      </c>
      <c r="BE391" s="150">
        <f>IF(N391="základní",J391,0)</f>
        <v>0</v>
      </c>
      <c r="BF391" s="150">
        <f>IF(N391="snížená",J391,0)</f>
        <v>0</v>
      </c>
      <c r="BG391" s="150">
        <f>IF(N391="zákl. přenesená",J391,0)</f>
        <v>0</v>
      </c>
      <c r="BH391" s="150">
        <f>IF(N391="sníž. přenesená",J391,0)</f>
        <v>0</v>
      </c>
      <c r="BI391" s="150">
        <f>IF(N391="nulová",J391,0)</f>
        <v>0</v>
      </c>
      <c r="BJ391" s="17" t="s">
        <v>84</v>
      </c>
      <c r="BK391" s="150">
        <f>ROUND(I391*H391,2)</f>
        <v>0</v>
      </c>
      <c r="BL391" s="17" t="s">
        <v>357</v>
      </c>
      <c r="BM391" s="149" t="s">
        <v>5360</v>
      </c>
    </row>
    <row r="392" spans="2:65" s="1" customFormat="1" ht="10.199999999999999">
      <c r="B392" s="32"/>
      <c r="D392" s="151" t="s">
        <v>359</v>
      </c>
      <c r="F392" s="152" t="s">
        <v>5359</v>
      </c>
      <c r="I392" s="153"/>
      <c r="L392" s="32"/>
      <c r="M392" s="154"/>
      <c r="T392" s="56"/>
      <c r="AT392" s="17" t="s">
        <v>359</v>
      </c>
      <c r="AU392" s="17" t="s">
        <v>371</v>
      </c>
    </row>
    <row r="393" spans="2:65" s="1" customFormat="1" ht="24.15" customHeight="1">
      <c r="B393" s="32"/>
      <c r="C393" s="138" t="s">
        <v>2315</v>
      </c>
      <c r="D393" s="138" t="s">
        <v>352</v>
      </c>
      <c r="E393" s="139" t="s">
        <v>5361</v>
      </c>
      <c r="F393" s="140" t="s">
        <v>5362</v>
      </c>
      <c r="G393" s="141" t="s">
        <v>551</v>
      </c>
      <c r="H393" s="142">
        <v>70</v>
      </c>
      <c r="I393" s="143"/>
      <c r="J393" s="144">
        <f>ROUND(I393*H393,2)</f>
        <v>0</v>
      </c>
      <c r="K393" s="140" t="s">
        <v>385</v>
      </c>
      <c r="L393" s="32"/>
      <c r="M393" s="145" t="s">
        <v>1</v>
      </c>
      <c r="N393" s="146" t="s">
        <v>41</v>
      </c>
      <c r="P393" s="147">
        <f>O393*H393</f>
        <v>0</v>
      </c>
      <c r="Q393" s="147">
        <v>0</v>
      </c>
      <c r="R393" s="147">
        <f>Q393*H393</f>
        <v>0</v>
      </c>
      <c r="S393" s="147">
        <v>0</v>
      </c>
      <c r="T393" s="148">
        <f>S393*H393</f>
        <v>0</v>
      </c>
      <c r="AR393" s="149" t="s">
        <v>530</v>
      </c>
      <c r="AT393" s="149" t="s">
        <v>352</v>
      </c>
      <c r="AU393" s="149" t="s">
        <v>371</v>
      </c>
      <c r="AY393" s="17" t="s">
        <v>350</v>
      </c>
      <c r="BE393" s="150">
        <f>IF(N393="základní",J393,0)</f>
        <v>0</v>
      </c>
      <c r="BF393" s="150">
        <f>IF(N393="snížená",J393,0)</f>
        <v>0</v>
      </c>
      <c r="BG393" s="150">
        <f>IF(N393="zákl. přenesená",J393,0)</f>
        <v>0</v>
      </c>
      <c r="BH393" s="150">
        <f>IF(N393="sníž. přenesená",J393,0)</f>
        <v>0</v>
      </c>
      <c r="BI393" s="150">
        <f>IF(N393="nulová",J393,0)</f>
        <v>0</v>
      </c>
      <c r="BJ393" s="17" t="s">
        <v>84</v>
      </c>
      <c r="BK393" s="150">
        <f>ROUND(I393*H393,2)</f>
        <v>0</v>
      </c>
      <c r="BL393" s="17" t="s">
        <v>530</v>
      </c>
      <c r="BM393" s="149" t="s">
        <v>5363</v>
      </c>
    </row>
    <row r="394" spans="2:65" s="1" customFormat="1" ht="28.8">
      <c r="B394" s="32"/>
      <c r="D394" s="151" t="s">
        <v>359</v>
      </c>
      <c r="F394" s="152" t="s">
        <v>5364</v>
      </c>
      <c r="I394" s="153"/>
      <c r="L394" s="32"/>
      <c r="M394" s="154"/>
      <c r="T394" s="56"/>
      <c r="AT394" s="17" t="s">
        <v>359</v>
      </c>
      <c r="AU394" s="17" t="s">
        <v>371</v>
      </c>
    </row>
    <row r="395" spans="2:65" s="1" customFormat="1" ht="16.5" customHeight="1">
      <c r="B395" s="32"/>
      <c r="C395" s="187" t="s">
        <v>2322</v>
      </c>
      <c r="D395" s="187" t="s">
        <v>1347</v>
      </c>
      <c r="E395" s="188" t="s">
        <v>5365</v>
      </c>
      <c r="F395" s="189" t="s">
        <v>5366</v>
      </c>
      <c r="G395" s="190" t="s">
        <v>551</v>
      </c>
      <c r="H395" s="191">
        <v>100</v>
      </c>
      <c r="I395" s="192"/>
      <c r="J395" s="193">
        <f>ROUND(I395*H395,2)</f>
        <v>0</v>
      </c>
      <c r="K395" s="189" t="s">
        <v>1</v>
      </c>
      <c r="L395" s="194"/>
      <c r="M395" s="195" t="s">
        <v>1</v>
      </c>
      <c r="N395" s="196" t="s">
        <v>41</v>
      </c>
      <c r="P395" s="147">
        <f>O395*H395</f>
        <v>0</v>
      </c>
      <c r="Q395" s="147">
        <v>0</v>
      </c>
      <c r="R395" s="147">
        <f>Q395*H395</f>
        <v>0</v>
      </c>
      <c r="S395" s="147">
        <v>0</v>
      </c>
      <c r="T395" s="148">
        <f>S395*H395</f>
        <v>0</v>
      </c>
      <c r="AR395" s="149" t="s">
        <v>468</v>
      </c>
      <c r="AT395" s="149" t="s">
        <v>1347</v>
      </c>
      <c r="AU395" s="149" t="s">
        <v>371</v>
      </c>
      <c r="AY395" s="17" t="s">
        <v>350</v>
      </c>
      <c r="BE395" s="150">
        <f>IF(N395="základní",J395,0)</f>
        <v>0</v>
      </c>
      <c r="BF395" s="150">
        <f>IF(N395="snížená",J395,0)</f>
        <v>0</v>
      </c>
      <c r="BG395" s="150">
        <f>IF(N395="zákl. přenesená",J395,0)</f>
        <v>0</v>
      </c>
      <c r="BH395" s="150">
        <f>IF(N395="sníž. přenesená",J395,0)</f>
        <v>0</v>
      </c>
      <c r="BI395" s="150">
        <f>IF(N395="nulová",J395,0)</f>
        <v>0</v>
      </c>
      <c r="BJ395" s="17" t="s">
        <v>84</v>
      </c>
      <c r="BK395" s="150">
        <f>ROUND(I395*H395,2)</f>
        <v>0</v>
      </c>
      <c r="BL395" s="17" t="s">
        <v>357</v>
      </c>
      <c r="BM395" s="149" t="s">
        <v>5367</v>
      </c>
    </row>
    <row r="396" spans="2:65" s="1" customFormat="1" ht="10.199999999999999">
      <c r="B396" s="32"/>
      <c r="D396" s="151" t="s">
        <v>359</v>
      </c>
      <c r="F396" s="152" t="s">
        <v>5366</v>
      </c>
      <c r="I396" s="153"/>
      <c r="L396" s="32"/>
      <c r="M396" s="154"/>
      <c r="T396" s="56"/>
      <c r="AT396" s="17" t="s">
        <v>359</v>
      </c>
      <c r="AU396" s="17" t="s">
        <v>371</v>
      </c>
    </row>
    <row r="397" spans="2:65" s="1" customFormat="1" ht="24.15" customHeight="1">
      <c r="B397" s="32"/>
      <c r="C397" s="138" t="s">
        <v>2331</v>
      </c>
      <c r="D397" s="138" t="s">
        <v>352</v>
      </c>
      <c r="E397" s="139" t="s">
        <v>5368</v>
      </c>
      <c r="F397" s="140" t="s">
        <v>5369</v>
      </c>
      <c r="G397" s="141" t="s">
        <v>551</v>
      </c>
      <c r="H397" s="142">
        <v>100</v>
      </c>
      <c r="I397" s="143"/>
      <c r="J397" s="144">
        <f>ROUND(I397*H397,2)</f>
        <v>0</v>
      </c>
      <c r="K397" s="140" t="s">
        <v>385</v>
      </c>
      <c r="L397" s="32"/>
      <c r="M397" s="145" t="s">
        <v>1</v>
      </c>
      <c r="N397" s="146" t="s">
        <v>41</v>
      </c>
      <c r="P397" s="147">
        <f>O397*H397</f>
        <v>0</v>
      </c>
      <c r="Q397" s="147">
        <v>0</v>
      </c>
      <c r="R397" s="147">
        <f>Q397*H397</f>
        <v>0</v>
      </c>
      <c r="S397" s="147">
        <v>0</v>
      </c>
      <c r="T397" s="148">
        <f>S397*H397</f>
        <v>0</v>
      </c>
      <c r="AR397" s="149" t="s">
        <v>357</v>
      </c>
      <c r="AT397" s="149" t="s">
        <v>352</v>
      </c>
      <c r="AU397" s="149" t="s">
        <v>371</v>
      </c>
      <c r="AY397" s="17" t="s">
        <v>350</v>
      </c>
      <c r="BE397" s="150">
        <f>IF(N397="základní",J397,0)</f>
        <v>0</v>
      </c>
      <c r="BF397" s="150">
        <f>IF(N397="snížená",J397,0)</f>
        <v>0</v>
      </c>
      <c r="BG397" s="150">
        <f>IF(N397="zákl. přenesená",J397,0)</f>
        <v>0</v>
      </c>
      <c r="BH397" s="150">
        <f>IF(N397="sníž. přenesená",J397,0)</f>
        <v>0</v>
      </c>
      <c r="BI397" s="150">
        <f>IF(N397="nulová",J397,0)</f>
        <v>0</v>
      </c>
      <c r="BJ397" s="17" t="s">
        <v>84</v>
      </c>
      <c r="BK397" s="150">
        <f>ROUND(I397*H397,2)</f>
        <v>0</v>
      </c>
      <c r="BL397" s="17" t="s">
        <v>357</v>
      </c>
      <c r="BM397" s="149" t="s">
        <v>5370</v>
      </c>
    </row>
    <row r="398" spans="2:65" s="1" customFormat="1" ht="28.8">
      <c r="B398" s="32"/>
      <c r="D398" s="151" t="s">
        <v>359</v>
      </c>
      <c r="F398" s="152" t="s">
        <v>5371</v>
      </c>
      <c r="I398" s="153"/>
      <c r="L398" s="32"/>
      <c r="M398" s="154"/>
      <c r="T398" s="56"/>
      <c r="AT398" s="17" t="s">
        <v>359</v>
      </c>
      <c r="AU398" s="17" t="s">
        <v>371</v>
      </c>
    </row>
    <row r="399" spans="2:65" s="1" customFormat="1" ht="16.5" customHeight="1">
      <c r="B399" s="32"/>
      <c r="C399" s="187" t="s">
        <v>2336</v>
      </c>
      <c r="D399" s="187" t="s">
        <v>1347</v>
      </c>
      <c r="E399" s="188" t="s">
        <v>5372</v>
      </c>
      <c r="F399" s="189" t="s">
        <v>5373</v>
      </c>
      <c r="G399" s="190" t="s">
        <v>551</v>
      </c>
      <c r="H399" s="191">
        <v>4000</v>
      </c>
      <c r="I399" s="192"/>
      <c r="J399" s="193">
        <f>ROUND(I399*H399,2)</f>
        <v>0</v>
      </c>
      <c r="K399" s="189" t="s">
        <v>1</v>
      </c>
      <c r="L399" s="194"/>
      <c r="M399" s="195" t="s">
        <v>1</v>
      </c>
      <c r="N399" s="196" t="s">
        <v>41</v>
      </c>
      <c r="P399" s="147">
        <f>O399*H399</f>
        <v>0</v>
      </c>
      <c r="Q399" s="147">
        <v>0</v>
      </c>
      <c r="R399" s="147">
        <f>Q399*H399</f>
        <v>0</v>
      </c>
      <c r="S399" s="147">
        <v>0</v>
      </c>
      <c r="T399" s="148">
        <f>S399*H399</f>
        <v>0</v>
      </c>
      <c r="AR399" s="149" t="s">
        <v>468</v>
      </c>
      <c r="AT399" s="149" t="s">
        <v>1347</v>
      </c>
      <c r="AU399" s="149" t="s">
        <v>371</v>
      </c>
      <c r="AY399" s="17" t="s">
        <v>350</v>
      </c>
      <c r="BE399" s="150">
        <f>IF(N399="základní",J399,0)</f>
        <v>0</v>
      </c>
      <c r="BF399" s="150">
        <f>IF(N399="snížená",J399,0)</f>
        <v>0</v>
      </c>
      <c r="BG399" s="150">
        <f>IF(N399="zákl. přenesená",J399,0)</f>
        <v>0</v>
      </c>
      <c r="BH399" s="150">
        <f>IF(N399="sníž. přenesená",J399,0)</f>
        <v>0</v>
      </c>
      <c r="BI399" s="150">
        <f>IF(N399="nulová",J399,0)</f>
        <v>0</v>
      </c>
      <c r="BJ399" s="17" t="s">
        <v>84</v>
      </c>
      <c r="BK399" s="150">
        <f>ROUND(I399*H399,2)</f>
        <v>0</v>
      </c>
      <c r="BL399" s="17" t="s">
        <v>357</v>
      </c>
      <c r="BM399" s="149" t="s">
        <v>5374</v>
      </c>
    </row>
    <row r="400" spans="2:65" s="1" customFormat="1" ht="10.199999999999999">
      <c r="B400" s="32"/>
      <c r="D400" s="151" t="s">
        <v>359</v>
      </c>
      <c r="F400" s="152" t="s">
        <v>5373</v>
      </c>
      <c r="I400" s="153"/>
      <c r="L400" s="32"/>
      <c r="M400" s="154"/>
      <c r="T400" s="56"/>
      <c r="AT400" s="17" t="s">
        <v>359</v>
      </c>
      <c r="AU400" s="17" t="s">
        <v>371</v>
      </c>
    </row>
    <row r="401" spans="2:65" s="1" customFormat="1" ht="24.15" customHeight="1">
      <c r="B401" s="32"/>
      <c r="C401" s="138" t="s">
        <v>2341</v>
      </c>
      <c r="D401" s="138" t="s">
        <v>352</v>
      </c>
      <c r="E401" s="139" t="s">
        <v>5375</v>
      </c>
      <c r="F401" s="140" t="s">
        <v>5376</v>
      </c>
      <c r="G401" s="141" t="s">
        <v>551</v>
      </c>
      <c r="H401" s="142">
        <v>4000</v>
      </c>
      <c r="I401" s="143"/>
      <c r="J401" s="144">
        <f>ROUND(I401*H401,2)</f>
        <v>0</v>
      </c>
      <c r="K401" s="140" t="s">
        <v>385</v>
      </c>
      <c r="L401" s="32"/>
      <c r="M401" s="145" t="s">
        <v>1</v>
      </c>
      <c r="N401" s="146" t="s">
        <v>41</v>
      </c>
      <c r="P401" s="147">
        <f>O401*H401</f>
        <v>0</v>
      </c>
      <c r="Q401" s="147">
        <v>0</v>
      </c>
      <c r="R401" s="147">
        <f>Q401*H401</f>
        <v>0</v>
      </c>
      <c r="S401" s="147">
        <v>0</v>
      </c>
      <c r="T401" s="148">
        <f>S401*H401</f>
        <v>0</v>
      </c>
      <c r="AR401" s="149" t="s">
        <v>357</v>
      </c>
      <c r="AT401" s="149" t="s">
        <v>352</v>
      </c>
      <c r="AU401" s="149" t="s">
        <v>371</v>
      </c>
      <c r="AY401" s="17" t="s">
        <v>350</v>
      </c>
      <c r="BE401" s="150">
        <f>IF(N401="základní",J401,0)</f>
        <v>0</v>
      </c>
      <c r="BF401" s="150">
        <f>IF(N401="snížená",J401,0)</f>
        <v>0</v>
      </c>
      <c r="BG401" s="150">
        <f>IF(N401="zákl. přenesená",J401,0)</f>
        <v>0</v>
      </c>
      <c r="BH401" s="150">
        <f>IF(N401="sníž. přenesená",J401,0)</f>
        <v>0</v>
      </c>
      <c r="BI401" s="150">
        <f>IF(N401="nulová",J401,0)</f>
        <v>0</v>
      </c>
      <c r="BJ401" s="17" t="s">
        <v>84</v>
      </c>
      <c r="BK401" s="150">
        <f>ROUND(I401*H401,2)</f>
        <v>0</v>
      </c>
      <c r="BL401" s="17" t="s">
        <v>357</v>
      </c>
      <c r="BM401" s="149" t="s">
        <v>5377</v>
      </c>
    </row>
    <row r="402" spans="2:65" s="1" customFormat="1" ht="19.2">
      <c r="B402" s="32"/>
      <c r="D402" s="151" t="s">
        <v>359</v>
      </c>
      <c r="F402" s="152" t="s">
        <v>5378</v>
      </c>
      <c r="I402" s="153"/>
      <c r="L402" s="32"/>
      <c r="M402" s="154"/>
      <c r="T402" s="56"/>
      <c r="AT402" s="17" t="s">
        <v>359</v>
      </c>
      <c r="AU402" s="17" t="s">
        <v>371</v>
      </c>
    </row>
    <row r="403" spans="2:65" s="1" customFormat="1" ht="16.5" customHeight="1">
      <c r="B403" s="32"/>
      <c r="C403" s="187" t="s">
        <v>2357</v>
      </c>
      <c r="D403" s="187" t="s">
        <v>1347</v>
      </c>
      <c r="E403" s="188" t="s">
        <v>5379</v>
      </c>
      <c r="F403" s="189" t="s">
        <v>5380</v>
      </c>
      <c r="G403" s="190" t="s">
        <v>551</v>
      </c>
      <c r="H403" s="191">
        <v>5000</v>
      </c>
      <c r="I403" s="192"/>
      <c r="J403" s="193">
        <f>ROUND(I403*H403,2)</f>
        <v>0</v>
      </c>
      <c r="K403" s="189" t="s">
        <v>1</v>
      </c>
      <c r="L403" s="194"/>
      <c r="M403" s="195" t="s">
        <v>1</v>
      </c>
      <c r="N403" s="196" t="s">
        <v>41</v>
      </c>
      <c r="P403" s="147">
        <f>O403*H403</f>
        <v>0</v>
      </c>
      <c r="Q403" s="147">
        <v>0</v>
      </c>
      <c r="R403" s="147">
        <f>Q403*H403</f>
        <v>0</v>
      </c>
      <c r="S403" s="147">
        <v>0</v>
      </c>
      <c r="T403" s="148">
        <f>S403*H403</f>
        <v>0</v>
      </c>
      <c r="AR403" s="149" t="s">
        <v>468</v>
      </c>
      <c r="AT403" s="149" t="s">
        <v>1347</v>
      </c>
      <c r="AU403" s="149" t="s">
        <v>371</v>
      </c>
      <c r="AY403" s="17" t="s">
        <v>350</v>
      </c>
      <c r="BE403" s="150">
        <f>IF(N403="základní",J403,0)</f>
        <v>0</v>
      </c>
      <c r="BF403" s="150">
        <f>IF(N403="snížená",J403,0)</f>
        <v>0</v>
      </c>
      <c r="BG403" s="150">
        <f>IF(N403="zákl. přenesená",J403,0)</f>
        <v>0</v>
      </c>
      <c r="BH403" s="150">
        <f>IF(N403="sníž. přenesená",J403,0)</f>
        <v>0</v>
      </c>
      <c r="BI403" s="150">
        <f>IF(N403="nulová",J403,0)</f>
        <v>0</v>
      </c>
      <c r="BJ403" s="17" t="s">
        <v>84</v>
      </c>
      <c r="BK403" s="150">
        <f>ROUND(I403*H403,2)</f>
        <v>0</v>
      </c>
      <c r="BL403" s="17" t="s">
        <v>357</v>
      </c>
      <c r="BM403" s="149" t="s">
        <v>5381</v>
      </c>
    </row>
    <row r="404" spans="2:65" s="1" customFormat="1" ht="10.199999999999999">
      <c r="B404" s="32"/>
      <c r="D404" s="151" t="s">
        <v>359</v>
      </c>
      <c r="F404" s="152" t="s">
        <v>5380</v>
      </c>
      <c r="I404" s="153"/>
      <c r="L404" s="32"/>
      <c r="M404" s="154"/>
      <c r="T404" s="56"/>
      <c r="AT404" s="17" t="s">
        <v>359</v>
      </c>
      <c r="AU404" s="17" t="s">
        <v>371</v>
      </c>
    </row>
    <row r="405" spans="2:65" s="1" customFormat="1" ht="16.5" customHeight="1">
      <c r="B405" s="32"/>
      <c r="C405" s="187" t="s">
        <v>2362</v>
      </c>
      <c r="D405" s="187" t="s">
        <v>1347</v>
      </c>
      <c r="E405" s="188" t="s">
        <v>5382</v>
      </c>
      <c r="F405" s="189" t="s">
        <v>5383</v>
      </c>
      <c r="G405" s="190" t="s">
        <v>551</v>
      </c>
      <c r="H405" s="191">
        <v>1000</v>
      </c>
      <c r="I405" s="192"/>
      <c r="J405" s="193">
        <f>ROUND(I405*H405,2)</f>
        <v>0</v>
      </c>
      <c r="K405" s="189" t="s">
        <v>1</v>
      </c>
      <c r="L405" s="194"/>
      <c r="M405" s="195" t="s">
        <v>1</v>
      </c>
      <c r="N405" s="196" t="s">
        <v>41</v>
      </c>
      <c r="P405" s="147">
        <f>O405*H405</f>
        <v>0</v>
      </c>
      <c r="Q405" s="147">
        <v>0</v>
      </c>
      <c r="R405" s="147">
        <f>Q405*H405</f>
        <v>0</v>
      </c>
      <c r="S405" s="147">
        <v>0</v>
      </c>
      <c r="T405" s="148">
        <f>S405*H405</f>
        <v>0</v>
      </c>
      <c r="AR405" s="149" t="s">
        <v>468</v>
      </c>
      <c r="AT405" s="149" t="s">
        <v>1347</v>
      </c>
      <c r="AU405" s="149" t="s">
        <v>371</v>
      </c>
      <c r="AY405" s="17" t="s">
        <v>350</v>
      </c>
      <c r="BE405" s="150">
        <f>IF(N405="základní",J405,0)</f>
        <v>0</v>
      </c>
      <c r="BF405" s="150">
        <f>IF(N405="snížená",J405,0)</f>
        <v>0</v>
      </c>
      <c r="BG405" s="150">
        <f>IF(N405="zákl. přenesená",J405,0)</f>
        <v>0</v>
      </c>
      <c r="BH405" s="150">
        <f>IF(N405="sníž. přenesená",J405,0)</f>
        <v>0</v>
      </c>
      <c r="BI405" s="150">
        <f>IF(N405="nulová",J405,0)</f>
        <v>0</v>
      </c>
      <c r="BJ405" s="17" t="s">
        <v>84</v>
      </c>
      <c r="BK405" s="150">
        <f>ROUND(I405*H405,2)</f>
        <v>0</v>
      </c>
      <c r="BL405" s="17" t="s">
        <v>357</v>
      </c>
      <c r="BM405" s="149" t="s">
        <v>5384</v>
      </c>
    </row>
    <row r="406" spans="2:65" s="1" customFormat="1" ht="10.199999999999999">
      <c r="B406" s="32"/>
      <c r="D406" s="151" t="s">
        <v>359</v>
      </c>
      <c r="F406" s="152" t="s">
        <v>5383</v>
      </c>
      <c r="I406" s="153"/>
      <c r="L406" s="32"/>
      <c r="M406" s="154"/>
      <c r="T406" s="56"/>
      <c r="AT406" s="17" t="s">
        <v>359</v>
      </c>
      <c r="AU406" s="17" t="s">
        <v>371</v>
      </c>
    </row>
    <row r="407" spans="2:65" s="1" customFormat="1" ht="33" customHeight="1">
      <c r="B407" s="32"/>
      <c r="C407" s="138" t="s">
        <v>2367</v>
      </c>
      <c r="D407" s="138" t="s">
        <v>352</v>
      </c>
      <c r="E407" s="139" t="s">
        <v>5385</v>
      </c>
      <c r="F407" s="140" t="s">
        <v>5386</v>
      </c>
      <c r="G407" s="141" t="s">
        <v>551</v>
      </c>
      <c r="H407" s="142">
        <v>6000</v>
      </c>
      <c r="I407" s="143"/>
      <c r="J407" s="144">
        <f>ROUND(I407*H407,2)</f>
        <v>0</v>
      </c>
      <c r="K407" s="140" t="s">
        <v>385</v>
      </c>
      <c r="L407" s="32"/>
      <c r="M407" s="145" t="s">
        <v>1</v>
      </c>
      <c r="N407" s="146" t="s">
        <v>41</v>
      </c>
      <c r="P407" s="147">
        <f>O407*H407</f>
        <v>0</v>
      </c>
      <c r="Q407" s="147">
        <v>0</v>
      </c>
      <c r="R407" s="147">
        <f>Q407*H407</f>
        <v>0</v>
      </c>
      <c r="S407" s="147">
        <v>0</v>
      </c>
      <c r="T407" s="148">
        <f>S407*H407</f>
        <v>0</v>
      </c>
      <c r="AR407" s="149" t="s">
        <v>530</v>
      </c>
      <c r="AT407" s="149" t="s">
        <v>352</v>
      </c>
      <c r="AU407" s="149" t="s">
        <v>371</v>
      </c>
      <c r="AY407" s="17" t="s">
        <v>350</v>
      </c>
      <c r="BE407" s="150">
        <f>IF(N407="základní",J407,0)</f>
        <v>0</v>
      </c>
      <c r="BF407" s="150">
        <f>IF(N407="snížená",J407,0)</f>
        <v>0</v>
      </c>
      <c r="BG407" s="150">
        <f>IF(N407="zákl. přenesená",J407,0)</f>
        <v>0</v>
      </c>
      <c r="BH407" s="150">
        <f>IF(N407="sníž. přenesená",J407,0)</f>
        <v>0</v>
      </c>
      <c r="BI407" s="150">
        <f>IF(N407="nulová",J407,0)</f>
        <v>0</v>
      </c>
      <c r="BJ407" s="17" t="s">
        <v>84</v>
      </c>
      <c r="BK407" s="150">
        <f>ROUND(I407*H407,2)</f>
        <v>0</v>
      </c>
      <c r="BL407" s="17" t="s">
        <v>530</v>
      </c>
      <c r="BM407" s="149" t="s">
        <v>5387</v>
      </c>
    </row>
    <row r="408" spans="2:65" s="1" customFormat="1" ht="28.8">
      <c r="B408" s="32"/>
      <c r="D408" s="151" t="s">
        <v>359</v>
      </c>
      <c r="F408" s="152" t="s">
        <v>5388</v>
      </c>
      <c r="I408" s="153"/>
      <c r="L408" s="32"/>
      <c r="M408" s="154"/>
      <c r="T408" s="56"/>
      <c r="AT408" s="17" t="s">
        <v>359</v>
      </c>
      <c r="AU408" s="17" t="s">
        <v>371</v>
      </c>
    </row>
    <row r="409" spans="2:65" s="1" customFormat="1" ht="24.15" customHeight="1">
      <c r="B409" s="32"/>
      <c r="C409" s="187" t="s">
        <v>2372</v>
      </c>
      <c r="D409" s="187" t="s">
        <v>1347</v>
      </c>
      <c r="E409" s="188" t="s">
        <v>5389</v>
      </c>
      <c r="F409" s="189" t="s">
        <v>5390</v>
      </c>
      <c r="G409" s="190" t="s">
        <v>551</v>
      </c>
      <c r="H409" s="191">
        <v>100</v>
      </c>
      <c r="I409" s="192"/>
      <c r="J409" s="193">
        <f>ROUND(I409*H409,2)</f>
        <v>0</v>
      </c>
      <c r="K409" s="189" t="s">
        <v>1</v>
      </c>
      <c r="L409" s="194"/>
      <c r="M409" s="195" t="s">
        <v>1</v>
      </c>
      <c r="N409" s="196" t="s">
        <v>41</v>
      </c>
      <c r="P409" s="147">
        <f>O409*H409</f>
        <v>0</v>
      </c>
      <c r="Q409" s="147">
        <v>0</v>
      </c>
      <c r="R409" s="147">
        <f>Q409*H409</f>
        <v>0</v>
      </c>
      <c r="S409" s="147">
        <v>0</v>
      </c>
      <c r="T409" s="148">
        <f>S409*H409</f>
        <v>0</v>
      </c>
      <c r="AR409" s="149" t="s">
        <v>468</v>
      </c>
      <c r="AT409" s="149" t="s">
        <v>1347</v>
      </c>
      <c r="AU409" s="149" t="s">
        <v>371</v>
      </c>
      <c r="AY409" s="17" t="s">
        <v>350</v>
      </c>
      <c r="BE409" s="150">
        <f>IF(N409="základní",J409,0)</f>
        <v>0</v>
      </c>
      <c r="BF409" s="150">
        <f>IF(N409="snížená",J409,0)</f>
        <v>0</v>
      </c>
      <c r="BG409" s="150">
        <f>IF(N409="zákl. přenesená",J409,0)</f>
        <v>0</v>
      </c>
      <c r="BH409" s="150">
        <f>IF(N409="sníž. přenesená",J409,0)</f>
        <v>0</v>
      </c>
      <c r="BI409" s="150">
        <f>IF(N409="nulová",J409,0)</f>
        <v>0</v>
      </c>
      <c r="BJ409" s="17" t="s">
        <v>84</v>
      </c>
      <c r="BK409" s="150">
        <f>ROUND(I409*H409,2)</f>
        <v>0</v>
      </c>
      <c r="BL409" s="17" t="s">
        <v>357</v>
      </c>
      <c r="BM409" s="149" t="s">
        <v>5391</v>
      </c>
    </row>
    <row r="410" spans="2:65" s="1" customFormat="1" ht="19.2">
      <c r="B410" s="32"/>
      <c r="D410" s="151" t="s">
        <v>359</v>
      </c>
      <c r="F410" s="152" t="s">
        <v>5390</v>
      </c>
      <c r="I410" s="153"/>
      <c r="L410" s="32"/>
      <c r="M410" s="154"/>
      <c r="T410" s="56"/>
      <c r="AT410" s="17" t="s">
        <v>359</v>
      </c>
      <c r="AU410" s="17" t="s">
        <v>371</v>
      </c>
    </row>
    <row r="411" spans="2:65" s="1" customFormat="1" ht="24.15" customHeight="1">
      <c r="B411" s="32"/>
      <c r="C411" s="138" t="s">
        <v>2377</v>
      </c>
      <c r="D411" s="138" t="s">
        <v>352</v>
      </c>
      <c r="E411" s="139" t="s">
        <v>5392</v>
      </c>
      <c r="F411" s="140" t="s">
        <v>5393</v>
      </c>
      <c r="G411" s="141" t="s">
        <v>551</v>
      </c>
      <c r="H411" s="142">
        <v>100</v>
      </c>
      <c r="I411" s="143"/>
      <c r="J411" s="144">
        <f>ROUND(I411*H411,2)</f>
        <v>0</v>
      </c>
      <c r="K411" s="140" t="s">
        <v>385</v>
      </c>
      <c r="L411" s="32"/>
      <c r="M411" s="145" t="s">
        <v>1</v>
      </c>
      <c r="N411" s="146" t="s">
        <v>41</v>
      </c>
      <c r="P411" s="147">
        <f>O411*H411</f>
        <v>0</v>
      </c>
      <c r="Q411" s="147">
        <v>0</v>
      </c>
      <c r="R411" s="147">
        <f>Q411*H411</f>
        <v>0</v>
      </c>
      <c r="S411" s="147">
        <v>0</v>
      </c>
      <c r="T411" s="148">
        <f>S411*H411</f>
        <v>0</v>
      </c>
      <c r="AR411" s="149" t="s">
        <v>357</v>
      </c>
      <c r="AT411" s="149" t="s">
        <v>352</v>
      </c>
      <c r="AU411" s="149" t="s">
        <v>371</v>
      </c>
      <c r="AY411" s="17" t="s">
        <v>350</v>
      </c>
      <c r="BE411" s="150">
        <f>IF(N411="základní",J411,0)</f>
        <v>0</v>
      </c>
      <c r="BF411" s="150">
        <f>IF(N411="snížená",J411,0)</f>
        <v>0</v>
      </c>
      <c r="BG411" s="150">
        <f>IF(N411="zákl. přenesená",J411,0)</f>
        <v>0</v>
      </c>
      <c r="BH411" s="150">
        <f>IF(N411="sníž. přenesená",J411,0)</f>
        <v>0</v>
      </c>
      <c r="BI411" s="150">
        <f>IF(N411="nulová",J411,0)</f>
        <v>0</v>
      </c>
      <c r="BJ411" s="17" t="s">
        <v>84</v>
      </c>
      <c r="BK411" s="150">
        <f>ROUND(I411*H411,2)</f>
        <v>0</v>
      </c>
      <c r="BL411" s="17" t="s">
        <v>357</v>
      </c>
      <c r="BM411" s="149" t="s">
        <v>5394</v>
      </c>
    </row>
    <row r="412" spans="2:65" s="1" customFormat="1" ht="28.8">
      <c r="B412" s="32"/>
      <c r="D412" s="151" t="s">
        <v>359</v>
      </c>
      <c r="F412" s="152" t="s">
        <v>5395</v>
      </c>
      <c r="I412" s="153"/>
      <c r="L412" s="32"/>
      <c r="M412" s="154"/>
      <c r="T412" s="56"/>
      <c r="AT412" s="17" t="s">
        <v>359</v>
      </c>
      <c r="AU412" s="17" t="s">
        <v>371</v>
      </c>
    </row>
    <row r="413" spans="2:65" s="1" customFormat="1" ht="24.15" customHeight="1">
      <c r="B413" s="32"/>
      <c r="C413" s="187" t="s">
        <v>2382</v>
      </c>
      <c r="D413" s="187" t="s">
        <v>1347</v>
      </c>
      <c r="E413" s="188" t="s">
        <v>5396</v>
      </c>
      <c r="F413" s="189" t="s">
        <v>5397</v>
      </c>
      <c r="G413" s="190" t="s">
        <v>551</v>
      </c>
      <c r="H413" s="191">
        <v>100</v>
      </c>
      <c r="I413" s="192"/>
      <c r="J413" s="193">
        <f>ROUND(I413*H413,2)</f>
        <v>0</v>
      </c>
      <c r="K413" s="189" t="s">
        <v>1</v>
      </c>
      <c r="L413" s="194"/>
      <c r="M413" s="195" t="s">
        <v>1</v>
      </c>
      <c r="N413" s="196" t="s">
        <v>41</v>
      </c>
      <c r="P413" s="147">
        <f>O413*H413</f>
        <v>0</v>
      </c>
      <c r="Q413" s="147">
        <v>0</v>
      </c>
      <c r="R413" s="147">
        <f>Q413*H413</f>
        <v>0</v>
      </c>
      <c r="S413" s="147">
        <v>0</v>
      </c>
      <c r="T413" s="148">
        <f>S413*H413</f>
        <v>0</v>
      </c>
      <c r="AR413" s="149" t="s">
        <v>468</v>
      </c>
      <c r="AT413" s="149" t="s">
        <v>1347</v>
      </c>
      <c r="AU413" s="149" t="s">
        <v>371</v>
      </c>
      <c r="AY413" s="17" t="s">
        <v>350</v>
      </c>
      <c r="BE413" s="150">
        <f>IF(N413="základní",J413,0)</f>
        <v>0</v>
      </c>
      <c r="BF413" s="150">
        <f>IF(N413="snížená",J413,0)</f>
        <v>0</v>
      </c>
      <c r="BG413" s="150">
        <f>IF(N413="zákl. přenesená",J413,0)</f>
        <v>0</v>
      </c>
      <c r="BH413" s="150">
        <f>IF(N413="sníž. přenesená",J413,0)</f>
        <v>0</v>
      </c>
      <c r="BI413" s="150">
        <f>IF(N413="nulová",J413,0)</f>
        <v>0</v>
      </c>
      <c r="BJ413" s="17" t="s">
        <v>84</v>
      </c>
      <c r="BK413" s="150">
        <f>ROUND(I413*H413,2)</f>
        <v>0</v>
      </c>
      <c r="BL413" s="17" t="s">
        <v>357</v>
      </c>
      <c r="BM413" s="149" t="s">
        <v>5398</v>
      </c>
    </row>
    <row r="414" spans="2:65" s="1" customFormat="1" ht="19.2">
      <c r="B414" s="32"/>
      <c r="D414" s="151" t="s">
        <v>359</v>
      </c>
      <c r="F414" s="152" t="s">
        <v>5397</v>
      </c>
      <c r="I414" s="153"/>
      <c r="L414" s="32"/>
      <c r="M414" s="154"/>
      <c r="T414" s="56"/>
      <c r="AT414" s="17" t="s">
        <v>359</v>
      </c>
      <c r="AU414" s="17" t="s">
        <v>371</v>
      </c>
    </row>
    <row r="415" spans="2:65" s="1" customFormat="1" ht="24.15" customHeight="1">
      <c r="B415" s="32"/>
      <c r="C415" s="138" t="s">
        <v>2388</v>
      </c>
      <c r="D415" s="138" t="s">
        <v>352</v>
      </c>
      <c r="E415" s="139" t="s">
        <v>5399</v>
      </c>
      <c r="F415" s="140" t="s">
        <v>5400</v>
      </c>
      <c r="G415" s="141" t="s">
        <v>551</v>
      </c>
      <c r="H415" s="142">
        <v>100</v>
      </c>
      <c r="I415" s="143"/>
      <c r="J415" s="144">
        <f>ROUND(I415*H415,2)</f>
        <v>0</v>
      </c>
      <c r="K415" s="140" t="s">
        <v>385</v>
      </c>
      <c r="L415" s="32"/>
      <c r="M415" s="145" t="s">
        <v>1</v>
      </c>
      <c r="N415" s="146" t="s">
        <v>41</v>
      </c>
      <c r="P415" s="147">
        <f>O415*H415</f>
        <v>0</v>
      </c>
      <c r="Q415" s="147">
        <v>0</v>
      </c>
      <c r="R415" s="147">
        <f>Q415*H415</f>
        <v>0</v>
      </c>
      <c r="S415" s="147">
        <v>0</v>
      </c>
      <c r="T415" s="148">
        <f>S415*H415</f>
        <v>0</v>
      </c>
      <c r="AR415" s="149" t="s">
        <v>357</v>
      </c>
      <c r="AT415" s="149" t="s">
        <v>352</v>
      </c>
      <c r="AU415" s="149" t="s">
        <v>371</v>
      </c>
      <c r="AY415" s="17" t="s">
        <v>350</v>
      </c>
      <c r="BE415" s="150">
        <f>IF(N415="základní",J415,0)</f>
        <v>0</v>
      </c>
      <c r="BF415" s="150">
        <f>IF(N415="snížená",J415,0)</f>
        <v>0</v>
      </c>
      <c r="BG415" s="150">
        <f>IF(N415="zákl. přenesená",J415,0)</f>
        <v>0</v>
      </c>
      <c r="BH415" s="150">
        <f>IF(N415="sníž. přenesená",J415,0)</f>
        <v>0</v>
      </c>
      <c r="BI415" s="150">
        <f>IF(N415="nulová",J415,0)</f>
        <v>0</v>
      </c>
      <c r="BJ415" s="17" t="s">
        <v>84</v>
      </c>
      <c r="BK415" s="150">
        <f>ROUND(I415*H415,2)</f>
        <v>0</v>
      </c>
      <c r="BL415" s="17" t="s">
        <v>357</v>
      </c>
      <c r="BM415" s="149" t="s">
        <v>5401</v>
      </c>
    </row>
    <row r="416" spans="2:65" s="1" customFormat="1" ht="28.8">
      <c r="B416" s="32"/>
      <c r="D416" s="151" t="s">
        <v>359</v>
      </c>
      <c r="F416" s="152" t="s">
        <v>5402</v>
      </c>
      <c r="I416" s="153"/>
      <c r="L416" s="32"/>
      <c r="M416" s="154"/>
      <c r="T416" s="56"/>
      <c r="AT416" s="17" t="s">
        <v>359</v>
      </c>
      <c r="AU416" s="17" t="s">
        <v>371</v>
      </c>
    </row>
    <row r="417" spans="2:65" s="1" customFormat="1" ht="24.15" customHeight="1">
      <c r="B417" s="32"/>
      <c r="C417" s="187" t="s">
        <v>2393</v>
      </c>
      <c r="D417" s="187" t="s">
        <v>1347</v>
      </c>
      <c r="E417" s="188" t="s">
        <v>5403</v>
      </c>
      <c r="F417" s="189" t="s">
        <v>5404</v>
      </c>
      <c r="G417" s="190" t="s">
        <v>551</v>
      </c>
      <c r="H417" s="191">
        <v>2500</v>
      </c>
      <c r="I417" s="192"/>
      <c r="J417" s="193">
        <f>ROUND(I417*H417,2)</f>
        <v>0</v>
      </c>
      <c r="K417" s="189" t="s">
        <v>1</v>
      </c>
      <c r="L417" s="194"/>
      <c r="M417" s="195" t="s">
        <v>1</v>
      </c>
      <c r="N417" s="196" t="s">
        <v>41</v>
      </c>
      <c r="P417" s="147">
        <f>O417*H417</f>
        <v>0</v>
      </c>
      <c r="Q417" s="147">
        <v>0</v>
      </c>
      <c r="R417" s="147">
        <f>Q417*H417</f>
        <v>0</v>
      </c>
      <c r="S417" s="147">
        <v>0</v>
      </c>
      <c r="T417" s="148">
        <f>S417*H417</f>
        <v>0</v>
      </c>
      <c r="AR417" s="149" t="s">
        <v>468</v>
      </c>
      <c r="AT417" s="149" t="s">
        <v>1347</v>
      </c>
      <c r="AU417" s="149" t="s">
        <v>371</v>
      </c>
      <c r="AY417" s="17" t="s">
        <v>350</v>
      </c>
      <c r="BE417" s="150">
        <f>IF(N417="základní",J417,0)</f>
        <v>0</v>
      </c>
      <c r="BF417" s="150">
        <f>IF(N417="snížená",J417,0)</f>
        <v>0</v>
      </c>
      <c r="BG417" s="150">
        <f>IF(N417="zákl. přenesená",J417,0)</f>
        <v>0</v>
      </c>
      <c r="BH417" s="150">
        <f>IF(N417="sníž. přenesená",J417,0)</f>
        <v>0</v>
      </c>
      <c r="BI417" s="150">
        <f>IF(N417="nulová",J417,0)</f>
        <v>0</v>
      </c>
      <c r="BJ417" s="17" t="s">
        <v>84</v>
      </c>
      <c r="BK417" s="150">
        <f>ROUND(I417*H417,2)</f>
        <v>0</v>
      </c>
      <c r="BL417" s="17" t="s">
        <v>357</v>
      </c>
      <c r="BM417" s="149" t="s">
        <v>5405</v>
      </c>
    </row>
    <row r="418" spans="2:65" s="1" customFormat="1" ht="19.2">
      <c r="B418" s="32"/>
      <c r="D418" s="151" t="s">
        <v>359</v>
      </c>
      <c r="F418" s="152" t="s">
        <v>5404</v>
      </c>
      <c r="I418" s="153"/>
      <c r="L418" s="32"/>
      <c r="M418" s="154"/>
      <c r="T418" s="56"/>
      <c r="AT418" s="17" t="s">
        <v>359</v>
      </c>
      <c r="AU418" s="17" t="s">
        <v>371</v>
      </c>
    </row>
    <row r="419" spans="2:65" s="1" customFormat="1" ht="16.5" customHeight="1">
      <c r="B419" s="32"/>
      <c r="C419" s="187" t="s">
        <v>2407</v>
      </c>
      <c r="D419" s="187" t="s">
        <v>1347</v>
      </c>
      <c r="E419" s="188" t="s">
        <v>5372</v>
      </c>
      <c r="F419" s="189" t="s">
        <v>5373</v>
      </c>
      <c r="G419" s="190" t="s">
        <v>551</v>
      </c>
      <c r="H419" s="191">
        <v>4000</v>
      </c>
      <c r="I419" s="192"/>
      <c r="J419" s="193">
        <f>ROUND(I419*H419,2)</f>
        <v>0</v>
      </c>
      <c r="K419" s="189" t="s">
        <v>1</v>
      </c>
      <c r="L419" s="194"/>
      <c r="M419" s="195" t="s">
        <v>1</v>
      </c>
      <c r="N419" s="196" t="s">
        <v>41</v>
      </c>
      <c r="P419" s="147">
        <f>O419*H419</f>
        <v>0</v>
      </c>
      <c r="Q419" s="147">
        <v>0</v>
      </c>
      <c r="R419" s="147">
        <f>Q419*H419</f>
        <v>0</v>
      </c>
      <c r="S419" s="147">
        <v>0</v>
      </c>
      <c r="T419" s="148">
        <f>S419*H419</f>
        <v>0</v>
      </c>
      <c r="AR419" s="149" t="s">
        <v>468</v>
      </c>
      <c r="AT419" s="149" t="s">
        <v>1347</v>
      </c>
      <c r="AU419" s="149" t="s">
        <v>371</v>
      </c>
      <c r="AY419" s="17" t="s">
        <v>350</v>
      </c>
      <c r="BE419" s="150">
        <f>IF(N419="základní",J419,0)</f>
        <v>0</v>
      </c>
      <c r="BF419" s="150">
        <f>IF(N419="snížená",J419,0)</f>
        <v>0</v>
      </c>
      <c r="BG419" s="150">
        <f>IF(N419="zákl. přenesená",J419,0)</f>
        <v>0</v>
      </c>
      <c r="BH419" s="150">
        <f>IF(N419="sníž. přenesená",J419,0)</f>
        <v>0</v>
      </c>
      <c r="BI419" s="150">
        <f>IF(N419="nulová",J419,0)</f>
        <v>0</v>
      </c>
      <c r="BJ419" s="17" t="s">
        <v>84</v>
      </c>
      <c r="BK419" s="150">
        <f>ROUND(I419*H419,2)</f>
        <v>0</v>
      </c>
      <c r="BL419" s="17" t="s">
        <v>357</v>
      </c>
      <c r="BM419" s="149" t="s">
        <v>5406</v>
      </c>
    </row>
    <row r="420" spans="2:65" s="1" customFormat="1" ht="10.199999999999999">
      <c r="B420" s="32"/>
      <c r="D420" s="151" t="s">
        <v>359</v>
      </c>
      <c r="F420" s="152" t="s">
        <v>5373</v>
      </c>
      <c r="I420" s="153"/>
      <c r="L420" s="32"/>
      <c r="M420" s="154"/>
      <c r="T420" s="56"/>
      <c r="AT420" s="17" t="s">
        <v>359</v>
      </c>
      <c r="AU420" s="17" t="s">
        <v>371</v>
      </c>
    </row>
    <row r="421" spans="2:65" s="1" customFormat="1" ht="24.15" customHeight="1">
      <c r="B421" s="32"/>
      <c r="C421" s="138" t="s">
        <v>2438</v>
      </c>
      <c r="D421" s="138" t="s">
        <v>352</v>
      </c>
      <c r="E421" s="139" t="s">
        <v>5375</v>
      </c>
      <c r="F421" s="140" t="s">
        <v>5376</v>
      </c>
      <c r="G421" s="141" t="s">
        <v>551</v>
      </c>
      <c r="H421" s="142">
        <v>6500</v>
      </c>
      <c r="I421" s="143"/>
      <c r="J421" s="144">
        <f>ROUND(I421*H421,2)</f>
        <v>0</v>
      </c>
      <c r="K421" s="140" t="s">
        <v>385</v>
      </c>
      <c r="L421" s="32"/>
      <c r="M421" s="145" t="s">
        <v>1</v>
      </c>
      <c r="N421" s="146" t="s">
        <v>41</v>
      </c>
      <c r="P421" s="147">
        <f>O421*H421</f>
        <v>0</v>
      </c>
      <c r="Q421" s="147">
        <v>0</v>
      </c>
      <c r="R421" s="147">
        <f>Q421*H421</f>
        <v>0</v>
      </c>
      <c r="S421" s="147">
        <v>0</v>
      </c>
      <c r="T421" s="148">
        <f>S421*H421</f>
        <v>0</v>
      </c>
      <c r="AR421" s="149" t="s">
        <v>357</v>
      </c>
      <c r="AT421" s="149" t="s">
        <v>352</v>
      </c>
      <c r="AU421" s="149" t="s">
        <v>371</v>
      </c>
      <c r="AY421" s="17" t="s">
        <v>350</v>
      </c>
      <c r="BE421" s="150">
        <f>IF(N421="základní",J421,0)</f>
        <v>0</v>
      </c>
      <c r="BF421" s="150">
        <f>IF(N421="snížená",J421,0)</f>
        <v>0</v>
      </c>
      <c r="BG421" s="150">
        <f>IF(N421="zákl. přenesená",J421,0)</f>
        <v>0</v>
      </c>
      <c r="BH421" s="150">
        <f>IF(N421="sníž. přenesená",J421,0)</f>
        <v>0</v>
      </c>
      <c r="BI421" s="150">
        <f>IF(N421="nulová",J421,0)</f>
        <v>0</v>
      </c>
      <c r="BJ421" s="17" t="s">
        <v>84</v>
      </c>
      <c r="BK421" s="150">
        <f>ROUND(I421*H421,2)</f>
        <v>0</v>
      </c>
      <c r="BL421" s="17" t="s">
        <v>357</v>
      </c>
      <c r="BM421" s="149" t="s">
        <v>5407</v>
      </c>
    </row>
    <row r="422" spans="2:65" s="1" customFormat="1" ht="19.2">
      <c r="B422" s="32"/>
      <c r="D422" s="151" t="s">
        <v>359</v>
      </c>
      <c r="F422" s="152" t="s">
        <v>5378</v>
      </c>
      <c r="I422" s="153"/>
      <c r="L422" s="32"/>
      <c r="M422" s="154"/>
      <c r="T422" s="56"/>
      <c r="AT422" s="17" t="s">
        <v>359</v>
      </c>
      <c r="AU422" s="17" t="s">
        <v>371</v>
      </c>
    </row>
    <row r="423" spans="2:65" s="1" customFormat="1" ht="24.15" customHeight="1">
      <c r="B423" s="32"/>
      <c r="C423" s="187" t="s">
        <v>2445</v>
      </c>
      <c r="D423" s="187" t="s">
        <v>1347</v>
      </c>
      <c r="E423" s="188" t="s">
        <v>5408</v>
      </c>
      <c r="F423" s="189" t="s">
        <v>5409</v>
      </c>
      <c r="G423" s="190" t="s">
        <v>551</v>
      </c>
      <c r="H423" s="191">
        <v>100</v>
      </c>
      <c r="I423" s="192"/>
      <c r="J423" s="193">
        <f>ROUND(I423*H423,2)</f>
        <v>0</v>
      </c>
      <c r="K423" s="189" t="s">
        <v>1</v>
      </c>
      <c r="L423" s="194"/>
      <c r="M423" s="195" t="s">
        <v>1</v>
      </c>
      <c r="N423" s="196" t="s">
        <v>41</v>
      </c>
      <c r="P423" s="147">
        <f>O423*H423</f>
        <v>0</v>
      </c>
      <c r="Q423" s="147">
        <v>0</v>
      </c>
      <c r="R423" s="147">
        <f>Q423*H423</f>
        <v>0</v>
      </c>
      <c r="S423" s="147">
        <v>0</v>
      </c>
      <c r="T423" s="148">
        <f>S423*H423</f>
        <v>0</v>
      </c>
      <c r="AR423" s="149" t="s">
        <v>468</v>
      </c>
      <c r="AT423" s="149" t="s">
        <v>1347</v>
      </c>
      <c r="AU423" s="149" t="s">
        <v>371</v>
      </c>
      <c r="AY423" s="17" t="s">
        <v>350</v>
      </c>
      <c r="BE423" s="150">
        <f>IF(N423="základní",J423,0)</f>
        <v>0</v>
      </c>
      <c r="BF423" s="150">
        <f>IF(N423="snížená",J423,0)</f>
        <v>0</v>
      </c>
      <c r="BG423" s="150">
        <f>IF(N423="zákl. přenesená",J423,0)</f>
        <v>0</v>
      </c>
      <c r="BH423" s="150">
        <f>IF(N423="sníž. přenesená",J423,0)</f>
        <v>0</v>
      </c>
      <c r="BI423" s="150">
        <f>IF(N423="nulová",J423,0)</f>
        <v>0</v>
      </c>
      <c r="BJ423" s="17" t="s">
        <v>84</v>
      </c>
      <c r="BK423" s="150">
        <f>ROUND(I423*H423,2)</f>
        <v>0</v>
      </c>
      <c r="BL423" s="17" t="s">
        <v>357</v>
      </c>
      <c r="BM423" s="149" t="s">
        <v>5410</v>
      </c>
    </row>
    <row r="424" spans="2:65" s="1" customFormat="1" ht="19.2">
      <c r="B424" s="32"/>
      <c r="D424" s="151" t="s">
        <v>359</v>
      </c>
      <c r="F424" s="152" t="s">
        <v>5409</v>
      </c>
      <c r="I424" s="153"/>
      <c r="L424" s="32"/>
      <c r="M424" s="154"/>
      <c r="T424" s="56"/>
      <c r="AT424" s="17" t="s">
        <v>359</v>
      </c>
      <c r="AU424" s="17" t="s">
        <v>371</v>
      </c>
    </row>
    <row r="425" spans="2:65" s="1" customFormat="1" ht="24.15" customHeight="1">
      <c r="B425" s="32"/>
      <c r="C425" s="138" t="s">
        <v>2447</v>
      </c>
      <c r="D425" s="138" t="s">
        <v>352</v>
      </c>
      <c r="E425" s="139" t="s">
        <v>5411</v>
      </c>
      <c r="F425" s="140" t="s">
        <v>5412</v>
      </c>
      <c r="G425" s="141" t="s">
        <v>551</v>
      </c>
      <c r="H425" s="142">
        <v>100</v>
      </c>
      <c r="I425" s="143"/>
      <c r="J425" s="144">
        <f>ROUND(I425*H425,2)</f>
        <v>0</v>
      </c>
      <c r="K425" s="140" t="s">
        <v>385</v>
      </c>
      <c r="L425" s="32"/>
      <c r="M425" s="145" t="s">
        <v>1</v>
      </c>
      <c r="N425" s="146" t="s">
        <v>41</v>
      </c>
      <c r="P425" s="147">
        <f>O425*H425</f>
        <v>0</v>
      </c>
      <c r="Q425" s="147">
        <v>0</v>
      </c>
      <c r="R425" s="147">
        <f>Q425*H425</f>
        <v>0</v>
      </c>
      <c r="S425" s="147">
        <v>0</v>
      </c>
      <c r="T425" s="148">
        <f>S425*H425</f>
        <v>0</v>
      </c>
      <c r="AR425" s="149" t="s">
        <v>357</v>
      </c>
      <c r="AT425" s="149" t="s">
        <v>352</v>
      </c>
      <c r="AU425" s="149" t="s">
        <v>371</v>
      </c>
      <c r="AY425" s="17" t="s">
        <v>350</v>
      </c>
      <c r="BE425" s="150">
        <f>IF(N425="základní",J425,0)</f>
        <v>0</v>
      </c>
      <c r="BF425" s="150">
        <f>IF(N425="snížená",J425,0)</f>
        <v>0</v>
      </c>
      <c r="BG425" s="150">
        <f>IF(N425="zákl. přenesená",J425,0)</f>
        <v>0</v>
      </c>
      <c r="BH425" s="150">
        <f>IF(N425="sníž. přenesená",J425,0)</f>
        <v>0</v>
      </c>
      <c r="BI425" s="150">
        <f>IF(N425="nulová",J425,0)</f>
        <v>0</v>
      </c>
      <c r="BJ425" s="17" t="s">
        <v>84</v>
      </c>
      <c r="BK425" s="150">
        <f>ROUND(I425*H425,2)</f>
        <v>0</v>
      </c>
      <c r="BL425" s="17" t="s">
        <v>357</v>
      </c>
      <c r="BM425" s="149" t="s">
        <v>5413</v>
      </c>
    </row>
    <row r="426" spans="2:65" s="1" customFormat="1" ht="28.8">
      <c r="B426" s="32"/>
      <c r="D426" s="151" t="s">
        <v>359</v>
      </c>
      <c r="F426" s="152" t="s">
        <v>5414</v>
      </c>
      <c r="I426" s="153"/>
      <c r="L426" s="32"/>
      <c r="M426" s="154"/>
      <c r="T426" s="56"/>
      <c r="AT426" s="17" t="s">
        <v>359</v>
      </c>
      <c r="AU426" s="17" t="s">
        <v>371</v>
      </c>
    </row>
    <row r="427" spans="2:65" s="1" customFormat="1" ht="16.5" customHeight="1">
      <c r="B427" s="32"/>
      <c r="C427" s="187" t="s">
        <v>2449</v>
      </c>
      <c r="D427" s="187" t="s">
        <v>1347</v>
      </c>
      <c r="E427" s="188" t="s">
        <v>5415</v>
      </c>
      <c r="F427" s="189" t="s">
        <v>5416</v>
      </c>
      <c r="G427" s="190" t="s">
        <v>551</v>
      </c>
      <c r="H427" s="191">
        <v>100</v>
      </c>
      <c r="I427" s="192"/>
      <c r="J427" s="193">
        <f>ROUND(I427*H427,2)</f>
        <v>0</v>
      </c>
      <c r="K427" s="189" t="s">
        <v>1</v>
      </c>
      <c r="L427" s="194"/>
      <c r="M427" s="195" t="s">
        <v>1</v>
      </c>
      <c r="N427" s="196" t="s">
        <v>41</v>
      </c>
      <c r="P427" s="147">
        <f>O427*H427</f>
        <v>0</v>
      </c>
      <c r="Q427" s="147">
        <v>0</v>
      </c>
      <c r="R427" s="147">
        <f>Q427*H427</f>
        <v>0</v>
      </c>
      <c r="S427" s="147">
        <v>0</v>
      </c>
      <c r="T427" s="148">
        <f>S427*H427</f>
        <v>0</v>
      </c>
      <c r="AR427" s="149" t="s">
        <v>468</v>
      </c>
      <c r="AT427" s="149" t="s">
        <v>1347</v>
      </c>
      <c r="AU427" s="149" t="s">
        <v>371</v>
      </c>
      <c r="AY427" s="17" t="s">
        <v>350</v>
      </c>
      <c r="BE427" s="150">
        <f>IF(N427="základní",J427,0)</f>
        <v>0</v>
      </c>
      <c r="BF427" s="150">
        <f>IF(N427="snížená",J427,0)</f>
        <v>0</v>
      </c>
      <c r="BG427" s="150">
        <f>IF(N427="zákl. přenesená",J427,0)</f>
        <v>0</v>
      </c>
      <c r="BH427" s="150">
        <f>IF(N427="sníž. přenesená",J427,0)</f>
        <v>0</v>
      </c>
      <c r="BI427" s="150">
        <f>IF(N427="nulová",J427,0)</f>
        <v>0</v>
      </c>
      <c r="BJ427" s="17" t="s">
        <v>84</v>
      </c>
      <c r="BK427" s="150">
        <f>ROUND(I427*H427,2)</f>
        <v>0</v>
      </c>
      <c r="BL427" s="17" t="s">
        <v>357</v>
      </c>
      <c r="BM427" s="149" t="s">
        <v>5417</v>
      </c>
    </row>
    <row r="428" spans="2:65" s="1" customFormat="1" ht="10.199999999999999">
      <c r="B428" s="32"/>
      <c r="D428" s="151" t="s">
        <v>359</v>
      </c>
      <c r="F428" s="152" t="s">
        <v>5416</v>
      </c>
      <c r="I428" s="153"/>
      <c r="L428" s="32"/>
      <c r="M428" s="154"/>
      <c r="T428" s="56"/>
      <c r="AT428" s="17" t="s">
        <v>359</v>
      </c>
      <c r="AU428" s="17" t="s">
        <v>371</v>
      </c>
    </row>
    <row r="429" spans="2:65" s="1" customFormat="1" ht="16.5" customHeight="1">
      <c r="B429" s="32"/>
      <c r="C429" s="187" t="s">
        <v>2457</v>
      </c>
      <c r="D429" s="187" t="s">
        <v>1347</v>
      </c>
      <c r="E429" s="188" t="s">
        <v>5418</v>
      </c>
      <c r="F429" s="189" t="s">
        <v>5419</v>
      </c>
      <c r="G429" s="190" t="s">
        <v>551</v>
      </c>
      <c r="H429" s="191">
        <v>50</v>
      </c>
      <c r="I429" s="192"/>
      <c r="J429" s="193">
        <f>ROUND(I429*H429,2)</f>
        <v>0</v>
      </c>
      <c r="K429" s="189" t="s">
        <v>1</v>
      </c>
      <c r="L429" s="194"/>
      <c r="M429" s="195" t="s">
        <v>1</v>
      </c>
      <c r="N429" s="196" t="s">
        <v>41</v>
      </c>
      <c r="P429" s="147">
        <f>O429*H429</f>
        <v>0</v>
      </c>
      <c r="Q429" s="147">
        <v>0</v>
      </c>
      <c r="R429" s="147">
        <f>Q429*H429</f>
        <v>0</v>
      </c>
      <c r="S429" s="147">
        <v>0</v>
      </c>
      <c r="T429" s="148">
        <f>S429*H429</f>
        <v>0</v>
      </c>
      <c r="AR429" s="149" t="s">
        <v>468</v>
      </c>
      <c r="AT429" s="149" t="s">
        <v>1347</v>
      </c>
      <c r="AU429" s="149" t="s">
        <v>371</v>
      </c>
      <c r="AY429" s="17" t="s">
        <v>350</v>
      </c>
      <c r="BE429" s="150">
        <f>IF(N429="základní",J429,0)</f>
        <v>0</v>
      </c>
      <c r="BF429" s="150">
        <f>IF(N429="snížená",J429,0)</f>
        <v>0</v>
      </c>
      <c r="BG429" s="150">
        <f>IF(N429="zákl. přenesená",J429,0)</f>
        <v>0</v>
      </c>
      <c r="BH429" s="150">
        <f>IF(N429="sníž. přenesená",J429,0)</f>
        <v>0</v>
      </c>
      <c r="BI429" s="150">
        <f>IF(N429="nulová",J429,0)</f>
        <v>0</v>
      </c>
      <c r="BJ429" s="17" t="s">
        <v>84</v>
      </c>
      <c r="BK429" s="150">
        <f>ROUND(I429*H429,2)</f>
        <v>0</v>
      </c>
      <c r="BL429" s="17" t="s">
        <v>357</v>
      </c>
      <c r="BM429" s="149" t="s">
        <v>5420</v>
      </c>
    </row>
    <row r="430" spans="2:65" s="1" customFormat="1" ht="10.199999999999999">
      <c r="B430" s="32"/>
      <c r="D430" s="151" t="s">
        <v>359</v>
      </c>
      <c r="F430" s="152" t="s">
        <v>5419</v>
      </c>
      <c r="I430" s="153"/>
      <c r="L430" s="32"/>
      <c r="M430" s="154"/>
      <c r="T430" s="56"/>
      <c r="AT430" s="17" t="s">
        <v>359</v>
      </c>
      <c r="AU430" s="17" t="s">
        <v>371</v>
      </c>
    </row>
    <row r="431" spans="2:65" s="1" customFormat="1" ht="33" customHeight="1">
      <c r="B431" s="32"/>
      <c r="C431" s="138" t="s">
        <v>2462</v>
      </c>
      <c r="D431" s="138" t="s">
        <v>352</v>
      </c>
      <c r="E431" s="139" t="s">
        <v>5421</v>
      </c>
      <c r="F431" s="140" t="s">
        <v>5422</v>
      </c>
      <c r="G431" s="141" t="s">
        <v>551</v>
      </c>
      <c r="H431" s="142">
        <v>150</v>
      </c>
      <c r="I431" s="143"/>
      <c r="J431" s="144">
        <f>ROUND(I431*H431,2)</f>
        <v>0</v>
      </c>
      <c r="K431" s="140" t="s">
        <v>385</v>
      </c>
      <c r="L431" s="32"/>
      <c r="M431" s="145" t="s">
        <v>1</v>
      </c>
      <c r="N431" s="146" t="s">
        <v>41</v>
      </c>
      <c r="P431" s="147">
        <f>O431*H431</f>
        <v>0</v>
      </c>
      <c r="Q431" s="147">
        <v>0</v>
      </c>
      <c r="R431" s="147">
        <f>Q431*H431</f>
        <v>0</v>
      </c>
      <c r="S431" s="147">
        <v>0</v>
      </c>
      <c r="T431" s="148">
        <f>S431*H431</f>
        <v>0</v>
      </c>
      <c r="AR431" s="149" t="s">
        <v>357</v>
      </c>
      <c r="AT431" s="149" t="s">
        <v>352</v>
      </c>
      <c r="AU431" s="149" t="s">
        <v>371</v>
      </c>
      <c r="AY431" s="17" t="s">
        <v>350</v>
      </c>
      <c r="BE431" s="150">
        <f>IF(N431="základní",J431,0)</f>
        <v>0</v>
      </c>
      <c r="BF431" s="150">
        <f>IF(N431="snížená",J431,0)</f>
        <v>0</v>
      </c>
      <c r="BG431" s="150">
        <f>IF(N431="zákl. přenesená",J431,0)</f>
        <v>0</v>
      </c>
      <c r="BH431" s="150">
        <f>IF(N431="sníž. přenesená",J431,0)</f>
        <v>0</v>
      </c>
      <c r="BI431" s="150">
        <f>IF(N431="nulová",J431,0)</f>
        <v>0</v>
      </c>
      <c r="BJ431" s="17" t="s">
        <v>84</v>
      </c>
      <c r="BK431" s="150">
        <f>ROUND(I431*H431,2)</f>
        <v>0</v>
      </c>
      <c r="BL431" s="17" t="s">
        <v>357</v>
      </c>
      <c r="BM431" s="149" t="s">
        <v>5423</v>
      </c>
    </row>
    <row r="432" spans="2:65" s="1" customFormat="1" ht="28.8">
      <c r="B432" s="32"/>
      <c r="D432" s="151" t="s">
        <v>359</v>
      </c>
      <c r="F432" s="152" t="s">
        <v>5424</v>
      </c>
      <c r="I432" s="153"/>
      <c r="L432" s="32"/>
      <c r="M432" s="154"/>
      <c r="T432" s="56"/>
      <c r="AT432" s="17" t="s">
        <v>359</v>
      </c>
      <c r="AU432" s="17" t="s">
        <v>371</v>
      </c>
    </row>
    <row r="433" spans="2:65" s="1" customFormat="1" ht="16.5" customHeight="1">
      <c r="B433" s="32"/>
      <c r="C433" s="187" t="s">
        <v>2464</v>
      </c>
      <c r="D433" s="187" t="s">
        <v>1347</v>
      </c>
      <c r="E433" s="188" t="s">
        <v>5425</v>
      </c>
      <c r="F433" s="189" t="s">
        <v>5426</v>
      </c>
      <c r="G433" s="190" t="s">
        <v>551</v>
      </c>
      <c r="H433" s="191">
        <v>400</v>
      </c>
      <c r="I433" s="192"/>
      <c r="J433" s="193">
        <f>ROUND(I433*H433,2)</f>
        <v>0</v>
      </c>
      <c r="K433" s="189" t="s">
        <v>1</v>
      </c>
      <c r="L433" s="194"/>
      <c r="M433" s="195" t="s">
        <v>1</v>
      </c>
      <c r="N433" s="196" t="s">
        <v>41</v>
      </c>
      <c r="P433" s="147">
        <f>O433*H433</f>
        <v>0</v>
      </c>
      <c r="Q433" s="147">
        <v>0</v>
      </c>
      <c r="R433" s="147">
        <f>Q433*H433</f>
        <v>0</v>
      </c>
      <c r="S433" s="147">
        <v>0</v>
      </c>
      <c r="T433" s="148">
        <f>S433*H433</f>
        <v>0</v>
      </c>
      <c r="AR433" s="149" t="s">
        <v>468</v>
      </c>
      <c r="AT433" s="149" t="s">
        <v>1347</v>
      </c>
      <c r="AU433" s="149" t="s">
        <v>371</v>
      </c>
      <c r="AY433" s="17" t="s">
        <v>350</v>
      </c>
      <c r="BE433" s="150">
        <f>IF(N433="základní",J433,0)</f>
        <v>0</v>
      </c>
      <c r="BF433" s="150">
        <f>IF(N433="snížená",J433,0)</f>
        <v>0</v>
      </c>
      <c r="BG433" s="150">
        <f>IF(N433="zákl. přenesená",J433,0)</f>
        <v>0</v>
      </c>
      <c r="BH433" s="150">
        <f>IF(N433="sníž. přenesená",J433,0)</f>
        <v>0</v>
      </c>
      <c r="BI433" s="150">
        <f>IF(N433="nulová",J433,0)</f>
        <v>0</v>
      </c>
      <c r="BJ433" s="17" t="s">
        <v>84</v>
      </c>
      <c r="BK433" s="150">
        <f>ROUND(I433*H433,2)</f>
        <v>0</v>
      </c>
      <c r="BL433" s="17" t="s">
        <v>357</v>
      </c>
      <c r="BM433" s="149" t="s">
        <v>5427</v>
      </c>
    </row>
    <row r="434" spans="2:65" s="1" customFormat="1" ht="10.199999999999999">
      <c r="B434" s="32"/>
      <c r="D434" s="151" t="s">
        <v>359</v>
      </c>
      <c r="F434" s="152" t="s">
        <v>5426</v>
      </c>
      <c r="I434" s="153"/>
      <c r="L434" s="32"/>
      <c r="M434" s="154"/>
      <c r="T434" s="56"/>
      <c r="AT434" s="17" t="s">
        <v>359</v>
      </c>
      <c r="AU434" s="17" t="s">
        <v>371</v>
      </c>
    </row>
    <row r="435" spans="2:65" s="1" customFormat="1" ht="16.5" customHeight="1">
      <c r="B435" s="32"/>
      <c r="C435" s="187" t="s">
        <v>2466</v>
      </c>
      <c r="D435" s="187" t="s">
        <v>1347</v>
      </c>
      <c r="E435" s="188" t="s">
        <v>5428</v>
      </c>
      <c r="F435" s="189" t="s">
        <v>5429</v>
      </c>
      <c r="G435" s="190" t="s">
        <v>551</v>
      </c>
      <c r="H435" s="191">
        <v>3500</v>
      </c>
      <c r="I435" s="192"/>
      <c r="J435" s="193">
        <f>ROUND(I435*H435,2)</f>
        <v>0</v>
      </c>
      <c r="K435" s="189" t="s">
        <v>1</v>
      </c>
      <c r="L435" s="194"/>
      <c r="M435" s="195" t="s">
        <v>1</v>
      </c>
      <c r="N435" s="196" t="s">
        <v>41</v>
      </c>
      <c r="P435" s="147">
        <f>O435*H435</f>
        <v>0</v>
      </c>
      <c r="Q435" s="147">
        <v>0</v>
      </c>
      <c r="R435" s="147">
        <f>Q435*H435</f>
        <v>0</v>
      </c>
      <c r="S435" s="147">
        <v>0</v>
      </c>
      <c r="T435" s="148">
        <f>S435*H435</f>
        <v>0</v>
      </c>
      <c r="AR435" s="149" t="s">
        <v>468</v>
      </c>
      <c r="AT435" s="149" t="s">
        <v>1347</v>
      </c>
      <c r="AU435" s="149" t="s">
        <v>371</v>
      </c>
      <c r="AY435" s="17" t="s">
        <v>350</v>
      </c>
      <c r="BE435" s="150">
        <f>IF(N435="základní",J435,0)</f>
        <v>0</v>
      </c>
      <c r="BF435" s="150">
        <f>IF(N435="snížená",J435,0)</f>
        <v>0</v>
      </c>
      <c r="BG435" s="150">
        <f>IF(N435="zákl. přenesená",J435,0)</f>
        <v>0</v>
      </c>
      <c r="BH435" s="150">
        <f>IF(N435="sníž. přenesená",J435,0)</f>
        <v>0</v>
      </c>
      <c r="BI435" s="150">
        <f>IF(N435="nulová",J435,0)</f>
        <v>0</v>
      </c>
      <c r="BJ435" s="17" t="s">
        <v>84</v>
      </c>
      <c r="BK435" s="150">
        <f>ROUND(I435*H435,2)</f>
        <v>0</v>
      </c>
      <c r="BL435" s="17" t="s">
        <v>357</v>
      </c>
      <c r="BM435" s="149" t="s">
        <v>5430</v>
      </c>
    </row>
    <row r="436" spans="2:65" s="1" customFormat="1" ht="10.199999999999999">
      <c r="B436" s="32"/>
      <c r="D436" s="151" t="s">
        <v>359</v>
      </c>
      <c r="F436" s="152" t="s">
        <v>5429</v>
      </c>
      <c r="I436" s="153"/>
      <c r="L436" s="32"/>
      <c r="M436" s="154"/>
      <c r="T436" s="56"/>
      <c r="AT436" s="17" t="s">
        <v>359</v>
      </c>
      <c r="AU436" s="17" t="s">
        <v>371</v>
      </c>
    </row>
    <row r="437" spans="2:65" s="1" customFormat="1" ht="33" customHeight="1">
      <c r="B437" s="32"/>
      <c r="C437" s="138" t="s">
        <v>2469</v>
      </c>
      <c r="D437" s="138" t="s">
        <v>352</v>
      </c>
      <c r="E437" s="139" t="s">
        <v>5431</v>
      </c>
      <c r="F437" s="140" t="s">
        <v>5432</v>
      </c>
      <c r="G437" s="141" t="s">
        <v>551</v>
      </c>
      <c r="H437" s="142">
        <v>3900</v>
      </c>
      <c r="I437" s="143"/>
      <c r="J437" s="144">
        <f>ROUND(I437*H437,2)</f>
        <v>0</v>
      </c>
      <c r="K437" s="140" t="s">
        <v>385</v>
      </c>
      <c r="L437" s="32"/>
      <c r="M437" s="145" t="s">
        <v>1</v>
      </c>
      <c r="N437" s="146" t="s">
        <v>41</v>
      </c>
      <c r="P437" s="147">
        <f>O437*H437</f>
        <v>0</v>
      </c>
      <c r="Q437" s="147">
        <v>0</v>
      </c>
      <c r="R437" s="147">
        <f>Q437*H437</f>
        <v>0</v>
      </c>
      <c r="S437" s="147">
        <v>0</v>
      </c>
      <c r="T437" s="148">
        <f>S437*H437</f>
        <v>0</v>
      </c>
      <c r="AR437" s="149" t="s">
        <v>357</v>
      </c>
      <c r="AT437" s="149" t="s">
        <v>352</v>
      </c>
      <c r="AU437" s="149" t="s">
        <v>371</v>
      </c>
      <c r="AY437" s="17" t="s">
        <v>350</v>
      </c>
      <c r="BE437" s="150">
        <f>IF(N437="základní",J437,0)</f>
        <v>0</v>
      </c>
      <c r="BF437" s="150">
        <f>IF(N437="snížená",J437,0)</f>
        <v>0</v>
      </c>
      <c r="BG437" s="150">
        <f>IF(N437="zákl. přenesená",J437,0)</f>
        <v>0</v>
      </c>
      <c r="BH437" s="150">
        <f>IF(N437="sníž. přenesená",J437,0)</f>
        <v>0</v>
      </c>
      <c r="BI437" s="150">
        <f>IF(N437="nulová",J437,0)</f>
        <v>0</v>
      </c>
      <c r="BJ437" s="17" t="s">
        <v>84</v>
      </c>
      <c r="BK437" s="150">
        <f>ROUND(I437*H437,2)</f>
        <v>0</v>
      </c>
      <c r="BL437" s="17" t="s">
        <v>357</v>
      </c>
      <c r="BM437" s="149" t="s">
        <v>5433</v>
      </c>
    </row>
    <row r="438" spans="2:65" s="1" customFormat="1" ht="28.8">
      <c r="B438" s="32"/>
      <c r="D438" s="151" t="s">
        <v>359</v>
      </c>
      <c r="F438" s="152" t="s">
        <v>5434</v>
      </c>
      <c r="I438" s="153"/>
      <c r="L438" s="32"/>
      <c r="M438" s="154"/>
      <c r="T438" s="56"/>
      <c r="AT438" s="17" t="s">
        <v>359</v>
      </c>
      <c r="AU438" s="17" t="s">
        <v>371</v>
      </c>
    </row>
    <row r="439" spans="2:65" s="1" customFormat="1" ht="16.5" customHeight="1">
      <c r="B439" s="32"/>
      <c r="C439" s="187" t="s">
        <v>2471</v>
      </c>
      <c r="D439" s="187" t="s">
        <v>1347</v>
      </c>
      <c r="E439" s="188" t="s">
        <v>5435</v>
      </c>
      <c r="F439" s="189" t="s">
        <v>5436</v>
      </c>
      <c r="G439" s="190" t="s">
        <v>551</v>
      </c>
      <c r="H439" s="191">
        <v>50</v>
      </c>
      <c r="I439" s="192"/>
      <c r="J439" s="193">
        <f>ROUND(I439*H439,2)</f>
        <v>0</v>
      </c>
      <c r="K439" s="189" t="s">
        <v>1</v>
      </c>
      <c r="L439" s="194"/>
      <c r="M439" s="195" t="s">
        <v>1</v>
      </c>
      <c r="N439" s="196" t="s">
        <v>41</v>
      </c>
      <c r="P439" s="147">
        <f>O439*H439</f>
        <v>0</v>
      </c>
      <c r="Q439" s="147">
        <v>0</v>
      </c>
      <c r="R439" s="147">
        <f>Q439*H439</f>
        <v>0</v>
      </c>
      <c r="S439" s="147">
        <v>0</v>
      </c>
      <c r="T439" s="148">
        <f>S439*H439</f>
        <v>0</v>
      </c>
      <c r="AR439" s="149" t="s">
        <v>468</v>
      </c>
      <c r="AT439" s="149" t="s">
        <v>1347</v>
      </c>
      <c r="AU439" s="149" t="s">
        <v>371</v>
      </c>
      <c r="AY439" s="17" t="s">
        <v>350</v>
      </c>
      <c r="BE439" s="150">
        <f>IF(N439="základní",J439,0)</f>
        <v>0</v>
      </c>
      <c r="BF439" s="150">
        <f>IF(N439="snížená",J439,0)</f>
        <v>0</v>
      </c>
      <c r="BG439" s="150">
        <f>IF(N439="zákl. přenesená",J439,0)</f>
        <v>0</v>
      </c>
      <c r="BH439" s="150">
        <f>IF(N439="sníž. přenesená",J439,0)</f>
        <v>0</v>
      </c>
      <c r="BI439" s="150">
        <f>IF(N439="nulová",J439,0)</f>
        <v>0</v>
      </c>
      <c r="BJ439" s="17" t="s">
        <v>84</v>
      </c>
      <c r="BK439" s="150">
        <f>ROUND(I439*H439,2)</f>
        <v>0</v>
      </c>
      <c r="BL439" s="17" t="s">
        <v>357</v>
      </c>
      <c r="BM439" s="149" t="s">
        <v>5437</v>
      </c>
    </row>
    <row r="440" spans="2:65" s="1" customFormat="1" ht="10.199999999999999">
      <c r="B440" s="32"/>
      <c r="D440" s="151" t="s">
        <v>359</v>
      </c>
      <c r="F440" s="152" t="s">
        <v>5436</v>
      </c>
      <c r="I440" s="153"/>
      <c r="L440" s="32"/>
      <c r="M440" s="154"/>
      <c r="T440" s="56"/>
      <c r="AT440" s="17" t="s">
        <v>359</v>
      </c>
      <c r="AU440" s="17" t="s">
        <v>371</v>
      </c>
    </row>
    <row r="441" spans="2:65" s="1" customFormat="1" ht="24.15" customHeight="1">
      <c r="B441" s="32"/>
      <c r="C441" s="138" t="s">
        <v>2475</v>
      </c>
      <c r="D441" s="138" t="s">
        <v>352</v>
      </c>
      <c r="E441" s="139" t="s">
        <v>5438</v>
      </c>
      <c r="F441" s="140" t="s">
        <v>5439</v>
      </c>
      <c r="G441" s="141" t="s">
        <v>551</v>
      </c>
      <c r="H441" s="142">
        <v>50</v>
      </c>
      <c r="I441" s="143"/>
      <c r="J441" s="144">
        <f>ROUND(I441*H441,2)</f>
        <v>0</v>
      </c>
      <c r="K441" s="140" t="s">
        <v>385</v>
      </c>
      <c r="L441" s="32"/>
      <c r="M441" s="145" t="s">
        <v>1</v>
      </c>
      <c r="N441" s="146" t="s">
        <v>41</v>
      </c>
      <c r="P441" s="147">
        <f>O441*H441</f>
        <v>0</v>
      </c>
      <c r="Q441" s="147">
        <v>0</v>
      </c>
      <c r="R441" s="147">
        <f>Q441*H441</f>
        <v>0</v>
      </c>
      <c r="S441" s="147">
        <v>0</v>
      </c>
      <c r="T441" s="148">
        <f>S441*H441</f>
        <v>0</v>
      </c>
      <c r="AR441" s="149" t="s">
        <v>357</v>
      </c>
      <c r="AT441" s="149" t="s">
        <v>352</v>
      </c>
      <c r="AU441" s="149" t="s">
        <v>371</v>
      </c>
      <c r="AY441" s="17" t="s">
        <v>350</v>
      </c>
      <c r="BE441" s="150">
        <f>IF(N441="základní",J441,0)</f>
        <v>0</v>
      </c>
      <c r="BF441" s="150">
        <f>IF(N441="snížená",J441,0)</f>
        <v>0</v>
      </c>
      <c r="BG441" s="150">
        <f>IF(N441="zákl. přenesená",J441,0)</f>
        <v>0</v>
      </c>
      <c r="BH441" s="150">
        <f>IF(N441="sníž. přenesená",J441,0)</f>
        <v>0</v>
      </c>
      <c r="BI441" s="150">
        <f>IF(N441="nulová",J441,0)</f>
        <v>0</v>
      </c>
      <c r="BJ441" s="17" t="s">
        <v>84</v>
      </c>
      <c r="BK441" s="150">
        <f>ROUND(I441*H441,2)</f>
        <v>0</v>
      </c>
      <c r="BL441" s="17" t="s">
        <v>357</v>
      </c>
      <c r="BM441" s="149" t="s">
        <v>5440</v>
      </c>
    </row>
    <row r="442" spans="2:65" s="1" customFormat="1" ht="19.2">
      <c r="B442" s="32"/>
      <c r="D442" s="151" t="s">
        <v>359</v>
      </c>
      <c r="F442" s="152" t="s">
        <v>5441</v>
      </c>
      <c r="I442" s="153"/>
      <c r="L442" s="32"/>
      <c r="M442" s="154"/>
      <c r="T442" s="56"/>
      <c r="AT442" s="17" t="s">
        <v>359</v>
      </c>
      <c r="AU442" s="17" t="s">
        <v>371</v>
      </c>
    </row>
    <row r="443" spans="2:65" s="1" customFormat="1" ht="16.5" customHeight="1">
      <c r="B443" s="32"/>
      <c r="C443" s="187" t="s">
        <v>2481</v>
      </c>
      <c r="D443" s="187" t="s">
        <v>1347</v>
      </c>
      <c r="E443" s="188" t="s">
        <v>5442</v>
      </c>
      <c r="F443" s="189" t="s">
        <v>5443</v>
      </c>
      <c r="G443" s="190" t="s">
        <v>5444</v>
      </c>
      <c r="H443" s="191">
        <v>1</v>
      </c>
      <c r="I443" s="192"/>
      <c r="J443" s="193">
        <f>ROUND(I443*H443,2)</f>
        <v>0</v>
      </c>
      <c r="K443" s="189" t="s">
        <v>1</v>
      </c>
      <c r="L443" s="194"/>
      <c r="M443" s="195" t="s">
        <v>1</v>
      </c>
      <c r="N443" s="196" t="s">
        <v>41</v>
      </c>
      <c r="P443" s="147">
        <f>O443*H443</f>
        <v>0</v>
      </c>
      <c r="Q443" s="147">
        <v>0</v>
      </c>
      <c r="R443" s="147">
        <f>Q443*H443</f>
        <v>0</v>
      </c>
      <c r="S443" s="147">
        <v>0</v>
      </c>
      <c r="T443" s="148">
        <f>S443*H443</f>
        <v>0</v>
      </c>
      <c r="AR443" s="149" t="s">
        <v>468</v>
      </c>
      <c r="AT443" s="149" t="s">
        <v>1347</v>
      </c>
      <c r="AU443" s="149" t="s">
        <v>371</v>
      </c>
      <c r="AY443" s="17" t="s">
        <v>350</v>
      </c>
      <c r="BE443" s="150">
        <f>IF(N443="základní",J443,0)</f>
        <v>0</v>
      </c>
      <c r="BF443" s="150">
        <f>IF(N443="snížená",J443,0)</f>
        <v>0</v>
      </c>
      <c r="BG443" s="150">
        <f>IF(N443="zákl. přenesená",J443,0)</f>
        <v>0</v>
      </c>
      <c r="BH443" s="150">
        <f>IF(N443="sníž. přenesená",J443,0)</f>
        <v>0</v>
      </c>
      <c r="BI443" s="150">
        <f>IF(N443="nulová",J443,0)</f>
        <v>0</v>
      </c>
      <c r="BJ443" s="17" t="s">
        <v>84</v>
      </c>
      <c r="BK443" s="150">
        <f>ROUND(I443*H443,2)</f>
        <v>0</v>
      </c>
      <c r="BL443" s="17" t="s">
        <v>357</v>
      </c>
      <c r="BM443" s="149" t="s">
        <v>5445</v>
      </c>
    </row>
    <row r="444" spans="2:65" s="1" customFormat="1" ht="10.199999999999999">
      <c r="B444" s="32"/>
      <c r="D444" s="151" t="s">
        <v>359</v>
      </c>
      <c r="F444" s="152" t="s">
        <v>5443</v>
      </c>
      <c r="I444" s="153"/>
      <c r="L444" s="32"/>
      <c r="M444" s="154"/>
      <c r="T444" s="56"/>
      <c r="AT444" s="17" t="s">
        <v>359</v>
      </c>
      <c r="AU444" s="17" t="s">
        <v>371</v>
      </c>
    </row>
    <row r="445" spans="2:65" s="1" customFormat="1" ht="24.15" customHeight="1">
      <c r="B445" s="32"/>
      <c r="C445" s="138" t="s">
        <v>2486</v>
      </c>
      <c r="D445" s="138" t="s">
        <v>352</v>
      </c>
      <c r="E445" s="139" t="s">
        <v>5446</v>
      </c>
      <c r="F445" s="140" t="s">
        <v>5447</v>
      </c>
      <c r="G445" s="141" t="s">
        <v>355</v>
      </c>
      <c r="H445" s="142">
        <v>25</v>
      </c>
      <c r="I445" s="143"/>
      <c r="J445" s="144">
        <f>ROUND(I445*H445,2)</f>
        <v>0</v>
      </c>
      <c r="K445" s="140" t="s">
        <v>385</v>
      </c>
      <c r="L445" s="32"/>
      <c r="M445" s="145" t="s">
        <v>1</v>
      </c>
      <c r="N445" s="146" t="s">
        <v>41</v>
      </c>
      <c r="P445" s="147">
        <f>O445*H445</f>
        <v>0</v>
      </c>
      <c r="Q445" s="147">
        <v>4.0000000000000001E-3</v>
      </c>
      <c r="R445" s="147">
        <f>Q445*H445</f>
        <v>0.1</v>
      </c>
      <c r="S445" s="147">
        <v>0</v>
      </c>
      <c r="T445" s="148">
        <f>S445*H445</f>
        <v>0</v>
      </c>
      <c r="AR445" s="149" t="s">
        <v>357</v>
      </c>
      <c r="AT445" s="149" t="s">
        <v>352</v>
      </c>
      <c r="AU445" s="149" t="s">
        <v>371</v>
      </c>
      <c r="AY445" s="17" t="s">
        <v>350</v>
      </c>
      <c r="BE445" s="150">
        <f>IF(N445="základní",J445,0)</f>
        <v>0</v>
      </c>
      <c r="BF445" s="150">
        <f>IF(N445="snížená",J445,0)</f>
        <v>0</v>
      </c>
      <c r="BG445" s="150">
        <f>IF(N445="zákl. přenesená",J445,0)</f>
        <v>0</v>
      </c>
      <c r="BH445" s="150">
        <f>IF(N445="sníž. přenesená",J445,0)</f>
        <v>0</v>
      </c>
      <c r="BI445" s="150">
        <f>IF(N445="nulová",J445,0)</f>
        <v>0</v>
      </c>
      <c r="BJ445" s="17" t="s">
        <v>84</v>
      </c>
      <c r="BK445" s="150">
        <f>ROUND(I445*H445,2)</f>
        <v>0</v>
      </c>
      <c r="BL445" s="17" t="s">
        <v>357</v>
      </c>
      <c r="BM445" s="149" t="s">
        <v>5448</v>
      </c>
    </row>
    <row r="446" spans="2:65" s="1" customFormat="1" ht="19.2">
      <c r="B446" s="32"/>
      <c r="D446" s="151" t="s">
        <v>359</v>
      </c>
      <c r="F446" s="152" t="s">
        <v>5449</v>
      </c>
      <c r="I446" s="153"/>
      <c r="L446" s="32"/>
      <c r="M446" s="154"/>
      <c r="T446" s="56"/>
      <c r="AT446" s="17" t="s">
        <v>359</v>
      </c>
      <c r="AU446" s="17" t="s">
        <v>371</v>
      </c>
    </row>
    <row r="447" spans="2:65" s="11" customFormat="1" ht="20.85" customHeight="1">
      <c r="B447" s="126"/>
      <c r="D447" s="127" t="s">
        <v>75</v>
      </c>
      <c r="E447" s="136" t="s">
        <v>5450</v>
      </c>
      <c r="F447" s="136" t="s">
        <v>5451</v>
      </c>
      <c r="I447" s="129"/>
      <c r="J447" s="137">
        <f>BK447</f>
        <v>0</v>
      </c>
      <c r="L447" s="126"/>
      <c r="M447" s="131"/>
      <c r="P447" s="132">
        <f>SUM(P448:P499)</f>
        <v>0</v>
      </c>
      <c r="R447" s="132">
        <f>SUM(R448:R499)</f>
        <v>2.6199999999999998E-2</v>
      </c>
      <c r="T447" s="133">
        <f>SUM(T448:T499)</f>
        <v>0</v>
      </c>
      <c r="AR447" s="127" t="s">
        <v>84</v>
      </c>
      <c r="AT447" s="134" t="s">
        <v>75</v>
      </c>
      <c r="AU447" s="134" t="s">
        <v>86</v>
      </c>
      <c r="AY447" s="127" t="s">
        <v>350</v>
      </c>
      <c r="BK447" s="135">
        <f>SUM(BK448:BK499)</f>
        <v>0</v>
      </c>
    </row>
    <row r="448" spans="2:65" s="1" customFormat="1" ht="16.5" customHeight="1">
      <c r="B448" s="32"/>
      <c r="C448" s="187" t="s">
        <v>2493</v>
      </c>
      <c r="D448" s="187" t="s">
        <v>1347</v>
      </c>
      <c r="E448" s="188" t="s">
        <v>5452</v>
      </c>
      <c r="F448" s="189" t="s">
        <v>5453</v>
      </c>
      <c r="G448" s="190" t="s">
        <v>551</v>
      </c>
      <c r="H448" s="191">
        <v>10</v>
      </c>
      <c r="I448" s="192"/>
      <c r="J448" s="193">
        <f>ROUND(I448*H448,2)</f>
        <v>0</v>
      </c>
      <c r="K448" s="189" t="s">
        <v>1</v>
      </c>
      <c r="L448" s="194"/>
      <c r="M448" s="195" t="s">
        <v>1</v>
      </c>
      <c r="N448" s="196" t="s">
        <v>41</v>
      </c>
      <c r="P448" s="147">
        <f>O448*H448</f>
        <v>0</v>
      </c>
      <c r="Q448" s="147">
        <v>0</v>
      </c>
      <c r="R448" s="147">
        <f>Q448*H448</f>
        <v>0</v>
      </c>
      <c r="S448" s="147">
        <v>0</v>
      </c>
      <c r="T448" s="148">
        <f>S448*H448</f>
        <v>0</v>
      </c>
      <c r="AR448" s="149" t="s">
        <v>468</v>
      </c>
      <c r="AT448" s="149" t="s">
        <v>1347</v>
      </c>
      <c r="AU448" s="149" t="s">
        <v>371</v>
      </c>
      <c r="AY448" s="17" t="s">
        <v>350</v>
      </c>
      <c r="BE448" s="150">
        <f>IF(N448="základní",J448,0)</f>
        <v>0</v>
      </c>
      <c r="BF448" s="150">
        <f>IF(N448="snížená",J448,0)</f>
        <v>0</v>
      </c>
      <c r="BG448" s="150">
        <f>IF(N448="zákl. přenesená",J448,0)</f>
        <v>0</v>
      </c>
      <c r="BH448" s="150">
        <f>IF(N448="sníž. přenesená",J448,0)</f>
        <v>0</v>
      </c>
      <c r="BI448" s="150">
        <f>IF(N448="nulová",J448,0)</f>
        <v>0</v>
      </c>
      <c r="BJ448" s="17" t="s">
        <v>84</v>
      </c>
      <c r="BK448" s="150">
        <f>ROUND(I448*H448,2)</f>
        <v>0</v>
      </c>
      <c r="BL448" s="17" t="s">
        <v>357</v>
      </c>
      <c r="BM448" s="149" t="s">
        <v>5454</v>
      </c>
    </row>
    <row r="449" spans="2:65" s="1" customFormat="1" ht="10.199999999999999">
      <c r="B449" s="32"/>
      <c r="D449" s="151" t="s">
        <v>359</v>
      </c>
      <c r="F449" s="152" t="s">
        <v>5453</v>
      </c>
      <c r="I449" s="153"/>
      <c r="L449" s="32"/>
      <c r="M449" s="154"/>
      <c r="T449" s="56"/>
      <c r="AT449" s="17" t="s">
        <v>359</v>
      </c>
      <c r="AU449" s="17" t="s">
        <v>371</v>
      </c>
    </row>
    <row r="450" spans="2:65" s="1" customFormat="1" ht="16.5" customHeight="1">
      <c r="B450" s="32"/>
      <c r="C450" s="187" t="s">
        <v>2499</v>
      </c>
      <c r="D450" s="187" t="s">
        <v>1347</v>
      </c>
      <c r="E450" s="188" t="s">
        <v>5455</v>
      </c>
      <c r="F450" s="189" t="s">
        <v>5456</v>
      </c>
      <c r="G450" s="190" t="s">
        <v>496</v>
      </c>
      <c r="H450" s="191">
        <v>60</v>
      </c>
      <c r="I450" s="192"/>
      <c r="J450" s="193">
        <f>ROUND(I450*H450,2)</f>
        <v>0</v>
      </c>
      <c r="K450" s="189" t="s">
        <v>1</v>
      </c>
      <c r="L450" s="194"/>
      <c r="M450" s="195" t="s">
        <v>1</v>
      </c>
      <c r="N450" s="196" t="s">
        <v>41</v>
      </c>
      <c r="P450" s="147">
        <f>O450*H450</f>
        <v>0</v>
      </c>
      <c r="Q450" s="147">
        <v>0</v>
      </c>
      <c r="R450" s="147">
        <f>Q450*H450</f>
        <v>0</v>
      </c>
      <c r="S450" s="147">
        <v>0</v>
      </c>
      <c r="T450" s="148">
        <f>S450*H450</f>
        <v>0</v>
      </c>
      <c r="AR450" s="149" t="s">
        <v>468</v>
      </c>
      <c r="AT450" s="149" t="s">
        <v>1347</v>
      </c>
      <c r="AU450" s="149" t="s">
        <v>371</v>
      </c>
      <c r="AY450" s="17" t="s">
        <v>350</v>
      </c>
      <c r="BE450" s="150">
        <f>IF(N450="základní",J450,0)</f>
        <v>0</v>
      </c>
      <c r="BF450" s="150">
        <f>IF(N450="snížená",J450,0)</f>
        <v>0</v>
      </c>
      <c r="BG450" s="150">
        <f>IF(N450="zákl. přenesená",J450,0)</f>
        <v>0</v>
      </c>
      <c r="BH450" s="150">
        <f>IF(N450="sníž. přenesená",J450,0)</f>
        <v>0</v>
      </c>
      <c r="BI450" s="150">
        <f>IF(N450="nulová",J450,0)</f>
        <v>0</v>
      </c>
      <c r="BJ450" s="17" t="s">
        <v>84</v>
      </c>
      <c r="BK450" s="150">
        <f>ROUND(I450*H450,2)</f>
        <v>0</v>
      </c>
      <c r="BL450" s="17" t="s">
        <v>357</v>
      </c>
      <c r="BM450" s="149" t="s">
        <v>5457</v>
      </c>
    </row>
    <row r="451" spans="2:65" s="1" customFormat="1" ht="10.199999999999999">
      <c r="B451" s="32"/>
      <c r="D451" s="151" t="s">
        <v>359</v>
      </c>
      <c r="F451" s="152" t="s">
        <v>5456</v>
      </c>
      <c r="I451" s="153"/>
      <c r="L451" s="32"/>
      <c r="M451" s="154"/>
      <c r="T451" s="56"/>
      <c r="AT451" s="17" t="s">
        <v>359</v>
      </c>
      <c r="AU451" s="17" t="s">
        <v>371</v>
      </c>
    </row>
    <row r="452" spans="2:65" s="1" customFormat="1" ht="21.75" customHeight="1">
      <c r="B452" s="32"/>
      <c r="C452" s="138" t="s">
        <v>2504</v>
      </c>
      <c r="D452" s="138" t="s">
        <v>352</v>
      </c>
      <c r="E452" s="139" t="s">
        <v>5458</v>
      </c>
      <c r="F452" s="140" t="s">
        <v>5459</v>
      </c>
      <c r="G452" s="141" t="s">
        <v>551</v>
      </c>
      <c r="H452" s="142">
        <v>10</v>
      </c>
      <c r="I452" s="143"/>
      <c r="J452" s="144">
        <f>ROUND(I452*H452,2)</f>
        <v>0</v>
      </c>
      <c r="K452" s="140" t="s">
        <v>1</v>
      </c>
      <c r="L452" s="32"/>
      <c r="M452" s="145" t="s">
        <v>1</v>
      </c>
      <c r="N452" s="146" t="s">
        <v>41</v>
      </c>
      <c r="P452" s="147">
        <f>O452*H452</f>
        <v>0</v>
      </c>
      <c r="Q452" s="147">
        <v>0</v>
      </c>
      <c r="R452" s="147">
        <f>Q452*H452</f>
        <v>0</v>
      </c>
      <c r="S452" s="147">
        <v>0</v>
      </c>
      <c r="T452" s="148">
        <f>S452*H452</f>
        <v>0</v>
      </c>
      <c r="AR452" s="149" t="s">
        <v>357</v>
      </c>
      <c r="AT452" s="149" t="s">
        <v>352</v>
      </c>
      <c r="AU452" s="149" t="s">
        <v>371</v>
      </c>
      <c r="AY452" s="17" t="s">
        <v>350</v>
      </c>
      <c r="BE452" s="150">
        <f>IF(N452="základní",J452,0)</f>
        <v>0</v>
      </c>
      <c r="BF452" s="150">
        <f>IF(N452="snížená",J452,0)</f>
        <v>0</v>
      </c>
      <c r="BG452" s="150">
        <f>IF(N452="zákl. přenesená",J452,0)</f>
        <v>0</v>
      </c>
      <c r="BH452" s="150">
        <f>IF(N452="sníž. přenesená",J452,0)</f>
        <v>0</v>
      </c>
      <c r="BI452" s="150">
        <f>IF(N452="nulová",J452,0)</f>
        <v>0</v>
      </c>
      <c r="BJ452" s="17" t="s">
        <v>84</v>
      </c>
      <c r="BK452" s="150">
        <f>ROUND(I452*H452,2)</f>
        <v>0</v>
      </c>
      <c r="BL452" s="17" t="s">
        <v>357</v>
      </c>
      <c r="BM452" s="149" t="s">
        <v>5460</v>
      </c>
    </row>
    <row r="453" spans="2:65" s="1" customFormat="1" ht="10.199999999999999">
      <c r="B453" s="32"/>
      <c r="D453" s="151" t="s">
        <v>359</v>
      </c>
      <c r="F453" s="152" t="s">
        <v>5459</v>
      </c>
      <c r="I453" s="153"/>
      <c r="L453" s="32"/>
      <c r="M453" s="154"/>
      <c r="T453" s="56"/>
      <c r="AT453" s="17" t="s">
        <v>359</v>
      </c>
      <c r="AU453" s="17" t="s">
        <v>371</v>
      </c>
    </row>
    <row r="454" spans="2:65" s="1" customFormat="1" ht="21.75" customHeight="1">
      <c r="B454" s="32"/>
      <c r="C454" s="187" t="s">
        <v>2511</v>
      </c>
      <c r="D454" s="187" t="s">
        <v>1347</v>
      </c>
      <c r="E454" s="188" t="s">
        <v>5461</v>
      </c>
      <c r="F454" s="189" t="s">
        <v>5462</v>
      </c>
      <c r="G454" s="190" t="s">
        <v>1</v>
      </c>
      <c r="H454" s="191">
        <v>3</v>
      </c>
      <c r="I454" s="192"/>
      <c r="J454" s="193">
        <f>ROUND(I454*H454,2)</f>
        <v>0</v>
      </c>
      <c r="K454" s="189" t="s">
        <v>1</v>
      </c>
      <c r="L454" s="194"/>
      <c r="M454" s="195" t="s">
        <v>1</v>
      </c>
      <c r="N454" s="196" t="s">
        <v>41</v>
      </c>
      <c r="P454" s="147">
        <f>O454*H454</f>
        <v>0</v>
      </c>
      <c r="Q454" s="147">
        <v>0</v>
      </c>
      <c r="R454" s="147">
        <f>Q454*H454</f>
        <v>0</v>
      </c>
      <c r="S454" s="147">
        <v>0</v>
      </c>
      <c r="T454" s="148">
        <f>S454*H454</f>
        <v>0</v>
      </c>
      <c r="AR454" s="149" t="s">
        <v>468</v>
      </c>
      <c r="AT454" s="149" t="s">
        <v>1347</v>
      </c>
      <c r="AU454" s="149" t="s">
        <v>371</v>
      </c>
      <c r="AY454" s="17" t="s">
        <v>350</v>
      </c>
      <c r="BE454" s="150">
        <f>IF(N454="základní",J454,0)</f>
        <v>0</v>
      </c>
      <c r="BF454" s="150">
        <f>IF(N454="snížená",J454,0)</f>
        <v>0</v>
      </c>
      <c r="BG454" s="150">
        <f>IF(N454="zákl. přenesená",J454,0)</f>
        <v>0</v>
      </c>
      <c r="BH454" s="150">
        <f>IF(N454="sníž. přenesená",J454,0)</f>
        <v>0</v>
      </c>
      <c r="BI454" s="150">
        <f>IF(N454="nulová",J454,0)</f>
        <v>0</v>
      </c>
      <c r="BJ454" s="17" t="s">
        <v>84</v>
      </c>
      <c r="BK454" s="150">
        <f>ROUND(I454*H454,2)</f>
        <v>0</v>
      </c>
      <c r="BL454" s="17" t="s">
        <v>357</v>
      </c>
      <c r="BM454" s="149" t="s">
        <v>5463</v>
      </c>
    </row>
    <row r="455" spans="2:65" s="1" customFormat="1" ht="10.199999999999999">
      <c r="B455" s="32"/>
      <c r="D455" s="151" t="s">
        <v>359</v>
      </c>
      <c r="F455" s="152" t="s">
        <v>5462</v>
      </c>
      <c r="I455" s="153"/>
      <c r="L455" s="32"/>
      <c r="M455" s="154"/>
      <c r="T455" s="56"/>
      <c r="AT455" s="17" t="s">
        <v>359</v>
      </c>
      <c r="AU455" s="17" t="s">
        <v>371</v>
      </c>
    </row>
    <row r="456" spans="2:65" s="1" customFormat="1" ht="16.5" customHeight="1">
      <c r="B456" s="32"/>
      <c r="C456" s="187" t="s">
        <v>2516</v>
      </c>
      <c r="D456" s="187" t="s">
        <v>1347</v>
      </c>
      <c r="E456" s="188" t="s">
        <v>5464</v>
      </c>
      <c r="F456" s="189" t="s">
        <v>5465</v>
      </c>
      <c r="G456" s="190" t="s">
        <v>4951</v>
      </c>
      <c r="H456" s="191">
        <v>3</v>
      </c>
      <c r="I456" s="192"/>
      <c r="J456" s="193">
        <f>ROUND(I456*H456,2)</f>
        <v>0</v>
      </c>
      <c r="K456" s="189" t="s">
        <v>1</v>
      </c>
      <c r="L456" s="194"/>
      <c r="M456" s="195" t="s">
        <v>1</v>
      </c>
      <c r="N456" s="196" t="s">
        <v>41</v>
      </c>
      <c r="P456" s="147">
        <f>O456*H456</f>
        <v>0</v>
      </c>
      <c r="Q456" s="147">
        <v>0</v>
      </c>
      <c r="R456" s="147">
        <f>Q456*H456</f>
        <v>0</v>
      </c>
      <c r="S456" s="147">
        <v>0</v>
      </c>
      <c r="T456" s="148">
        <f>S456*H456</f>
        <v>0</v>
      </c>
      <c r="AR456" s="149" t="s">
        <v>468</v>
      </c>
      <c r="AT456" s="149" t="s">
        <v>1347</v>
      </c>
      <c r="AU456" s="149" t="s">
        <v>371</v>
      </c>
      <c r="AY456" s="17" t="s">
        <v>350</v>
      </c>
      <c r="BE456" s="150">
        <f>IF(N456="základní",J456,0)</f>
        <v>0</v>
      </c>
      <c r="BF456" s="150">
        <f>IF(N456="snížená",J456,0)</f>
        <v>0</v>
      </c>
      <c r="BG456" s="150">
        <f>IF(N456="zákl. přenesená",J456,0)</f>
        <v>0</v>
      </c>
      <c r="BH456" s="150">
        <f>IF(N456="sníž. přenesená",J456,0)</f>
        <v>0</v>
      </c>
      <c r="BI456" s="150">
        <f>IF(N456="nulová",J456,0)</f>
        <v>0</v>
      </c>
      <c r="BJ456" s="17" t="s">
        <v>84</v>
      </c>
      <c r="BK456" s="150">
        <f>ROUND(I456*H456,2)</f>
        <v>0</v>
      </c>
      <c r="BL456" s="17" t="s">
        <v>357</v>
      </c>
      <c r="BM456" s="149" t="s">
        <v>5466</v>
      </c>
    </row>
    <row r="457" spans="2:65" s="1" customFormat="1" ht="10.199999999999999">
      <c r="B457" s="32"/>
      <c r="D457" s="151" t="s">
        <v>359</v>
      </c>
      <c r="F457" s="152" t="s">
        <v>5465</v>
      </c>
      <c r="I457" s="153"/>
      <c r="L457" s="32"/>
      <c r="M457" s="154"/>
      <c r="T457" s="56"/>
      <c r="AT457" s="17" t="s">
        <v>359</v>
      </c>
      <c r="AU457" s="17" t="s">
        <v>371</v>
      </c>
    </row>
    <row r="458" spans="2:65" s="1" customFormat="1" ht="16.5" customHeight="1">
      <c r="B458" s="32"/>
      <c r="C458" s="138" t="s">
        <v>2521</v>
      </c>
      <c r="D458" s="138" t="s">
        <v>352</v>
      </c>
      <c r="E458" s="139" t="s">
        <v>5467</v>
      </c>
      <c r="F458" s="140" t="s">
        <v>5468</v>
      </c>
      <c r="G458" s="141" t="s">
        <v>5469</v>
      </c>
      <c r="H458" s="142">
        <v>3</v>
      </c>
      <c r="I458" s="143"/>
      <c r="J458" s="144">
        <f>ROUND(I458*H458,2)</f>
        <v>0</v>
      </c>
      <c r="K458" s="140" t="s">
        <v>1</v>
      </c>
      <c r="L458" s="32"/>
      <c r="M458" s="145" t="s">
        <v>1</v>
      </c>
      <c r="N458" s="146" t="s">
        <v>41</v>
      </c>
      <c r="P458" s="147">
        <f>O458*H458</f>
        <v>0</v>
      </c>
      <c r="Q458" s="147">
        <v>0</v>
      </c>
      <c r="R458" s="147">
        <f>Q458*H458</f>
        <v>0</v>
      </c>
      <c r="S458" s="147">
        <v>0</v>
      </c>
      <c r="T458" s="148">
        <f>S458*H458</f>
        <v>0</v>
      </c>
      <c r="AR458" s="149" t="s">
        <v>357</v>
      </c>
      <c r="AT458" s="149" t="s">
        <v>352</v>
      </c>
      <c r="AU458" s="149" t="s">
        <v>371</v>
      </c>
      <c r="AY458" s="17" t="s">
        <v>350</v>
      </c>
      <c r="BE458" s="150">
        <f>IF(N458="základní",J458,0)</f>
        <v>0</v>
      </c>
      <c r="BF458" s="150">
        <f>IF(N458="snížená",J458,0)</f>
        <v>0</v>
      </c>
      <c r="BG458" s="150">
        <f>IF(N458="zákl. přenesená",J458,0)</f>
        <v>0</v>
      </c>
      <c r="BH458" s="150">
        <f>IF(N458="sníž. přenesená",J458,0)</f>
        <v>0</v>
      </c>
      <c r="BI458" s="150">
        <f>IF(N458="nulová",J458,0)</f>
        <v>0</v>
      </c>
      <c r="BJ458" s="17" t="s">
        <v>84</v>
      </c>
      <c r="BK458" s="150">
        <f>ROUND(I458*H458,2)</f>
        <v>0</v>
      </c>
      <c r="BL458" s="17" t="s">
        <v>357</v>
      </c>
      <c r="BM458" s="149" t="s">
        <v>5470</v>
      </c>
    </row>
    <row r="459" spans="2:65" s="1" customFormat="1" ht="10.199999999999999">
      <c r="B459" s="32"/>
      <c r="D459" s="151" t="s">
        <v>359</v>
      </c>
      <c r="F459" s="152" t="s">
        <v>5468</v>
      </c>
      <c r="I459" s="153"/>
      <c r="L459" s="32"/>
      <c r="M459" s="154"/>
      <c r="T459" s="56"/>
      <c r="AT459" s="17" t="s">
        <v>359</v>
      </c>
      <c r="AU459" s="17" t="s">
        <v>371</v>
      </c>
    </row>
    <row r="460" spans="2:65" s="1" customFormat="1" ht="24.15" customHeight="1">
      <c r="B460" s="32"/>
      <c r="C460" s="187" t="s">
        <v>2530</v>
      </c>
      <c r="D460" s="187" t="s">
        <v>1347</v>
      </c>
      <c r="E460" s="188" t="s">
        <v>5471</v>
      </c>
      <c r="F460" s="189" t="s">
        <v>5472</v>
      </c>
      <c r="G460" s="190" t="s">
        <v>496</v>
      </c>
      <c r="H460" s="191">
        <v>60</v>
      </c>
      <c r="I460" s="192"/>
      <c r="J460" s="193">
        <f>ROUND(I460*H460,2)</f>
        <v>0</v>
      </c>
      <c r="K460" s="189" t="s">
        <v>1</v>
      </c>
      <c r="L460" s="194"/>
      <c r="M460" s="195" t="s">
        <v>1</v>
      </c>
      <c r="N460" s="196" t="s">
        <v>41</v>
      </c>
      <c r="P460" s="147">
        <f>O460*H460</f>
        <v>0</v>
      </c>
      <c r="Q460" s="147">
        <v>0</v>
      </c>
      <c r="R460" s="147">
        <f>Q460*H460</f>
        <v>0</v>
      </c>
      <c r="S460" s="147">
        <v>0</v>
      </c>
      <c r="T460" s="148">
        <f>S460*H460</f>
        <v>0</v>
      </c>
      <c r="AR460" s="149" t="s">
        <v>468</v>
      </c>
      <c r="AT460" s="149" t="s">
        <v>1347</v>
      </c>
      <c r="AU460" s="149" t="s">
        <v>371</v>
      </c>
      <c r="AY460" s="17" t="s">
        <v>350</v>
      </c>
      <c r="BE460" s="150">
        <f>IF(N460="základní",J460,0)</f>
        <v>0</v>
      </c>
      <c r="BF460" s="150">
        <f>IF(N460="snížená",J460,0)</f>
        <v>0</v>
      </c>
      <c r="BG460" s="150">
        <f>IF(N460="zákl. přenesená",J460,0)</f>
        <v>0</v>
      </c>
      <c r="BH460" s="150">
        <f>IF(N460="sníž. přenesená",J460,0)</f>
        <v>0</v>
      </c>
      <c r="BI460" s="150">
        <f>IF(N460="nulová",J460,0)</f>
        <v>0</v>
      </c>
      <c r="BJ460" s="17" t="s">
        <v>84</v>
      </c>
      <c r="BK460" s="150">
        <f>ROUND(I460*H460,2)</f>
        <v>0</v>
      </c>
      <c r="BL460" s="17" t="s">
        <v>357</v>
      </c>
      <c r="BM460" s="149" t="s">
        <v>5473</v>
      </c>
    </row>
    <row r="461" spans="2:65" s="1" customFormat="1" ht="10.199999999999999">
      <c r="B461" s="32"/>
      <c r="D461" s="151" t="s">
        <v>359</v>
      </c>
      <c r="F461" s="152" t="s">
        <v>5472</v>
      </c>
      <c r="I461" s="153"/>
      <c r="L461" s="32"/>
      <c r="M461" s="154"/>
      <c r="T461" s="56"/>
      <c r="AT461" s="17" t="s">
        <v>359</v>
      </c>
      <c r="AU461" s="17" t="s">
        <v>371</v>
      </c>
    </row>
    <row r="462" spans="2:65" s="1" customFormat="1" ht="24.15" customHeight="1">
      <c r="B462" s="32"/>
      <c r="C462" s="138" t="s">
        <v>2536</v>
      </c>
      <c r="D462" s="138" t="s">
        <v>352</v>
      </c>
      <c r="E462" s="139" t="s">
        <v>5474</v>
      </c>
      <c r="F462" s="140" t="s">
        <v>5475</v>
      </c>
      <c r="G462" s="141" t="s">
        <v>496</v>
      </c>
      <c r="H462" s="142">
        <v>60</v>
      </c>
      <c r="I462" s="143"/>
      <c r="J462" s="144">
        <f>ROUND(I462*H462,2)</f>
        <v>0</v>
      </c>
      <c r="K462" s="140" t="s">
        <v>385</v>
      </c>
      <c r="L462" s="32"/>
      <c r="M462" s="145" t="s">
        <v>1</v>
      </c>
      <c r="N462" s="146" t="s">
        <v>41</v>
      </c>
      <c r="P462" s="147">
        <f>O462*H462</f>
        <v>0</v>
      </c>
      <c r="Q462" s="147">
        <v>0</v>
      </c>
      <c r="R462" s="147">
        <f>Q462*H462</f>
        <v>0</v>
      </c>
      <c r="S462" s="147">
        <v>0</v>
      </c>
      <c r="T462" s="148">
        <f>S462*H462</f>
        <v>0</v>
      </c>
      <c r="AR462" s="149" t="s">
        <v>357</v>
      </c>
      <c r="AT462" s="149" t="s">
        <v>352</v>
      </c>
      <c r="AU462" s="149" t="s">
        <v>371</v>
      </c>
      <c r="AY462" s="17" t="s">
        <v>350</v>
      </c>
      <c r="BE462" s="150">
        <f>IF(N462="základní",J462,0)</f>
        <v>0</v>
      </c>
      <c r="BF462" s="150">
        <f>IF(N462="snížená",J462,0)</f>
        <v>0</v>
      </c>
      <c r="BG462" s="150">
        <f>IF(N462="zákl. přenesená",J462,0)</f>
        <v>0</v>
      </c>
      <c r="BH462" s="150">
        <f>IF(N462="sníž. přenesená",J462,0)</f>
        <v>0</v>
      </c>
      <c r="BI462" s="150">
        <f>IF(N462="nulová",J462,0)</f>
        <v>0</v>
      </c>
      <c r="BJ462" s="17" t="s">
        <v>84</v>
      </c>
      <c r="BK462" s="150">
        <f>ROUND(I462*H462,2)</f>
        <v>0</v>
      </c>
      <c r="BL462" s="17" t="s">
        <v>357</v>
      </c>
      <c r="BM462" s="149" t="s">
        <v>5476</v>
      </c>
    </row>
    <row r="463" spans="2:65" s="1" customFormat="1" ht="19.2">
      <c r="B463" s="32"/>
      <c r="D463" s="151" t="s">
        <v>359</v>
      </c>
      <c r="F463" s="152" t="s">
        <v>5477</v>
      </c>
      <c r="I463" s="153"/>
      <c r="L463" s="32"/>
      <c r="M463" s="154"/>
      <c r="T463" s="56"/>
      <c r="AT463" s="17" t="s">
        <v>359</v>
      </c>
      <c r="AU463" s="17" t="s">
        <v>371</v>
      </c>
    </row>
    <row r="464" spans="2:65" s="1" customFormat="1" ht="16.5" customHeight="1">
      <c r="B464" s="32"/>
      <c r="C464" s="187" t="s">
        <v>2543</v>
      </c>
      <c r="D464" s="187" t="s">
        <v>1347</v>
      </c>
      <c r="E464" s="188" t="s">
        <v>5478</v>
      </c>
      <c r="F464" s="189" t="s">
        <v>5479</v>
      </c>
      <c r="G464" s="190" t="s">
        <v>551</v>
      </c>
      <c r="H464" s="191">
        <v>2000</v>
      </c>
      <c r="I464" s="192"/>
      <c r="J464" s="193">
        <f>ROUND(I464*H464,2)</f>
        <v>0</v>
      </c>
      <c r="K464" s="189" t="s">
        <v>1</v>
      </c>
      <c r="L464" s="194"/>
      <c r="M464" s="195" t="s">
        <v>1</v>
      </c>
      <c r="N464" s="196" t="s">
        <v>41</v>
      </c>
      <c r="P464" s="147">
        <f>O464*H464</f>
        <v>0</v>
      </c>
      <c r="Q464" s="147">
        <v>0</v>
      </c>
      <c r="R464" s="147">
        <f>Q464*H464</f>
        <v>0</v>
      </c>
      <c r="S464" s="147">
        <v>0</v>
      </c>
      <c r="T464" s="148">
        <f>S464*H464</f>
        <v>0</v>
      </c>
      <c r="AR464" s="149" t="s">
        <v>468</v>
      </c>
      <c r="AT464" s="149" t="s">
        <v>1347</v>
      </c>
      <c r="AU464" s="149" t="s">
        <v>371</v>
      </c>
      <c r="AY464" s="17" t="s">
        <v>350</v>
      </c>
      <c r="BE464" s="150">
        <f>IF(N464="základní",J464,0)</f>
        <v>0</v>
      </c>
      <c r="BF464" s="150">
        <f>IF(N464="snížená",J464,0)</f>
        <v>0</v>
      </c>
      <c r="BG464" s="150">
        <f>IF(N464="zákl. přenesená",J464,0)</f>
        <v>0</v>
      </c>
      <c r="BH464" s="150">
        <f>IF(N464="sníž. přenesená",J464,0)</f>
        <v>0</v>
      </c>
      <c r="BI464" s="150">
        <f>IF(N464="nulová",J464,0)</f>
        <v>0</v>
      </c>
      <c r="BJ464" s="17" t="s">
        <v>84</v>
      </c>
      <c r="BK464" s="150">
        <f>ROUND(I464*H464,2)</f>
        <v>0</v>
      </c>
      <c r="BL464" s="17" t="s">
        <v>357</v>
      </c>
      <c r="BM464" s="149" t="s">
        <v>5480</v>
      </c>
    </row>
    <row r="465" spans="2:65" s="1" customFormat="1" ht="10.199999999999999">
      <c r="B465" s="32"/>
      <c r="D465" s="151" t="s">
        <v>359</v>
      </c>
      <c r="F465" s="152" t="s">
        <v>5479</v>
      </c>
      <c r="I465" s="153"/>
      <c r="L465" s="32"/>
      <c r="M465" s="154"/>
      <c r="T465" s="56"/>
      <c r="AT465" s="17" t="s">
        <v>359</v>
      </c>
      <c r="AU465" s="17" t="s">
        <v>371</v>
      </c>
    </row>
    <row r="466" spans="2:65" s="1" customFormat="1" ht="16.5" customHeight="1">
      <c r="B466" s="32"/>
      <c r="C466" s="187" t="s">
        <v>2549</v>
      </c>
      <c r="D466" s="187" t="s">
        <v>1347</v>
      </c>
      <c r="E466" s="188" t="s">
        <v>5481</v>
      </c>
      <c r="F466" s="189" t="s">
        <v>5482</v>
      </c>
      <c r="G466" s="190" t="s">
        <v>551</v>
      </c>
      <c r="H466" s="191">
        <v>1000</v>
      </c>
      <c r="I466" s="192"/>
      <c r="J466" s="193">
        <f>ROUND(I466*H466,2)</f>
        <v>0</v>
      </c>
      <c r="K466" s="189" t="s">
        <v>1</v>
      </c>
      <c r="L466" s="194"/>
      <c r="M466" s="195" t="s">
        <v>1</v>
      </c>
      <c r="N466" s="196" t="s">
        <v>41</v>
      </c>
      <c r="P466" s="147">
        <f>O466*H466</f>
        <v>0</v>
      </c>
      <c r="Q466" s="147">
        <v>0</v>
      </c>
      <c r="R466" s="147">
        <f>Q466*H466</f>
        <v>0</v>
      </c>
      <c r="S466" s="147">
        <v>0</v>
      </c>
      <c r="T466" s="148">
        <f>S466*H466</f>
        <v>0</v>
      </c>
      <c r="AR466" s="149" t="s">
        <v>468</v>
      </c>
      <c r="AT466" s="149" t="s">
        <v>1347</v>
      </c>
      <c r="AU466" s="149" t="s">
        <v>371</v>
      </c>
      <c r="AY466" s="17" t="s">
        <v>350</v>
      </c>
      <c r="BE466" s="150">
        <f>IF(N466="základní",J466,0)</f>
        <v>0</v>
      </c>
      <c r="BF466" s="150">
        <f>IF(N466="snížená",J466,0)</f>
        <v>0</v>
      </c>
      <c r="BG466" s="150">
        <f>IF(N466="zákl. přenesená",J466,0)</f>
        <v>0</v>
      </c>
      <c r="BH466" s="150">
        <f>IF(N466="sníž. přenesená",J466,0)</f>
        <v>0</v>
      </c>
      <c r="BI466" s="150">
        <f>IF(N466="nulová",J466,0)</f>
        <v>0</v>
      </c>
      <c r="BJ466" s="17" t="s">
        <v>84</v>
      </c>
      <c r="BK466" s="150">
        <f>ROUND(I466*H466,2)</f>
        <v>0</v>
      </c>
      <c r="BL466" s="17" t="s">
        <v>357</v>
      </c>
      <c r="BM466" s="149" t="s">
        <v>5483</v>
      </c>
    </row>
    <row r="467" spans="2:65" s="1" customFormat="1" ht="10.199999999999999">
      <c r="B467" s="32"/>
      <c r="D467" s="151" t="s">
        <v>359</v>
      </c>
      <c r="F467" s="152" t="s">
        <v>5482</v>
      </c>
      <c r="I467" s="153"/>
      <c r="L467" s="32"/>
      <c r="M467" s="154"/>
      <c r="T467" s="56"/>
      <c r="AT467" s="17" t="s">
        <v>359</v>
      </c>
      <c r="AU467" s="17" t="s">
        <v>371</v>
      </c>
    </row>
    <row r="468" spans="2:65" s="1" customFormat="1" ht="16.5" customHeight="1">
      <c r="B468" s="32"/>
      <c r="C468" s="187" t="s">
        <v>2555</v>
      </c>
      <c r="D468" s="187" t="s">
        <v>1347</v>
      </c>
      <c r="E468" s="188" t="s">
        <v>5484</v>
      </c>
      <c r="F468" s="189" t="s">
        <v>5485</v>
      </c>
      <c r="G468" s="190" t="s">
        <v>551</v>
      </c>
      <c r="H468" s="191">
        <v>300</v>
      </c>
      <c r="I468" s="192"/>
      <c r="J468" s="193">
        <f>ROUND(I468*H468,2)</f>
        <v>0</v>
      </c>
      <c r="K468" s="189" t="s">
        <v>1</v>
      </c>
      <c r="L468" s="194"/>
      <c r="M468" s="195" t="s">
        <v>1</v>
      </c>
      <c r="N468" s="196" t="s">
        <v>41</v>
      </c>
      <c r="P468" s="147">
        <f>O468*H468</f>
        <v>0</v>
      </c>
      <c r="Q468" s="147">
        <v>0</v>
      </c>
      <c r="R468" s="147">
        <f>Q468*H468</f>
        <v>0</v>
      </c>
      <c r="S468" s="147">
        <v>0</v>
      </c>
      <c r="T468" s="148">
        <f>S468*H468</f>
        <v>0</v>
      </c>
      <c r="AR468" s="149" t="s">
        <v>468</v>
      </c>
      <c r="AT468" s="149" t="s">
        <v>1347</v>
      </c>
      <c r="AU468" s="149" t="s">
        <v>371</v>
      </c>
      <c r="AY468" s="17" t="s">
        <v>350</v>
      </c>
      <c r="BE468" s="150">
        <f>IF(N468="základní",J468,0)</f>
        <v>0</v>
      </c>
      <c r="BF468" s="150">
        <f>IF(N468="snížená",J468,0)</f>
        <v>0</v>
      </c>
      <c r="BG468" s="150">
        <f>IF(N468="zákl. přenesená",J468,0)</f>
        <v>0</v>
      </c>
      <c r="BH468" s="150">
        <f>IF(N468="sníž. přenesená",J468,0)</f>
        <v>0</v>
      </c>
      <c r="BI468" s="150">
        <f>IF(N468="nulová",J468,0)</f>
        <v>0</v>
      </c>
      <c r="BJ468" s="17" t="s">
        <v>84</v>
      </c>
      <c r="BK468" s="150">
        <f>ROUND(I468*H468,2)</f>
        <v>0</v>
      </c>
      <c r="BL468" s="17" t="s">
        <v>357</v>
      </c>
      <c r="BM468" s="149" t="s">
        <v>5486</v>
      </c>
    </row>
    <row r="469" spans="2:65" s="1" customFormat="1" ht="10.199999999999999">
      <c r="B469" s="32"/>
      <c r="D469" s="151" t="s">
        <v>359</v>
      </c>
      <c r="F469" s="152" t="s">
        <v>5485</v>
      </c>
      <c r="I469" s="153"/>
      <c r="L469" s="32"/>
      <c r="M469" s="154"/>
      <c r="T469" s="56"/>
      <c r="AT469" s="17" t="s">
        <v>359</v>
      </c>
      <c r="AU469" s="17" t="s">
        <v>371</v>
      </c>
    </row>
    <row r="470" spans="2:65" s="1" customFormat="1" ht="24.15" customHeight="1">
      <c r="B470" s="32"/>
      <c r="C470" s="138" t="s">
        <v>2558</v>
      </c>
      <c r="D470" s="138" t="s">
        <v>352</v>
      </c>
      <c r="E470" s="139" t="s">
        <v>5487</v>
      </c>
      <c r="F470" s="140" t="s">
        <v>5488</v>
      </c>
      <c r="G470" s="141" t="s">
        <v>551</v>
      </c>
      <c r="H470" s="142">
        <v>3300</v>
      </c>
      <c r="I470" s="143"/>
      <c r="J470" s="144">
        <f>ROUND(I470*H470,2)</f>
        <v>0</v>
      </c>
      <c r="K470" s="140" t="s">
        <v>385</v>
      </c>
      <c r="L470" s="32"/>
      <c r="M470" s="145" t="s">
        <v>1</v>
      </c>
      <c r="N470" s="146" t="s">
        <v>41</v>
      </c>
      <c r="P470" s="147">
        <f>O470*H470</f>
        <v>0</v>
      </c>
      <c r="Q470" s="147">
        <v>0</v>
      </c>
      <c r="R470" s="147">
        <f>Q470*H470</f>
        <v>0</v>
      </c>
      <c r="S470" s="147">
        <v>0</v>
      </c>
      <c r="T470" s="148">
        <f>S470*H470</f>
        <v>0</v>
      </c>
      <c r="AR470" s="149" t="s">
        <v>357</v>
      </c>
      <c r="AT470" s="149" t="s">
        <v>352</v>
      </c>
      <c r="AU470" s="149" t="s">
        <v>371</v>
      </c>
      <c r="AY470" s="17" t="s">
        <v>350</v>
      </c>
      <c r="BE470" s="150">
        <f>IF(N470="základní",J470,0)</f>
        <v>0</v>
      </c>
      <c r="BF470" s="150">
        <f>IF(N470="snížená",J470,0)</f>
        <v>0</v>
      </c>
      <c r="BG470" s="150">
        <f>IF(N470="zákl. přenesená",J470,0)</f>
        <v>0</v>
      </c>
      <c r="BH470" s="150">
        <f>IF(N470="sníž. přenesená",J470,0)</f>
        <v>0</v>
      </c>
      <c r="BI470" s="150">
        <f>IF(N470="nulová",J470,0)</f>
        <v>0</v>
      </c>
      <c r="BJ470" s="17" t="s">
        <v>84</v>
      </c>
      <c r="BK470" s="150">
        <f>ROUND(I470*H470,2)</f>
        <v>0</v>
      </c>
      <c r="BL470" s="17" t="s">
        <v>357</v>
      </c>
      <c r="BM470" s="149" t="s">
        <v>5489</v>
      </c>
    </row>
    <row r="471" spans="2:65" s="1" customFormat="1" ht="19.2">
      <c r="B471" s="32"/>
      <c r="D471" s="151" t="s">
        <v>359</v>
      </c>
      <c r="F471" s="152" t="s">
        <v>5490</v>
      </c>
      <c r="I471" s="153"/>
      <c r="L471" s="32"/>
      <c r="M471" s="154"/>
      <c r="T471" s="56"/>
      <c r="AT471" s="17" t="s">
        <v>359</v>
      </c>
      <c r="AU471" s="17" t="s">
        <v>371</v>
      </c>
    </row>
    <row r="472" spans="2:65" s="1" customFormat="1" ht="21.75" customHeight="1">
      <c r="B472" s="32"/>
      <c r="C472" s="187" t="s">
        <v>2566</v>
      </c>
      <c r="D472" s="187" t="s">
        <v>1347</v>
      </c>
      <c r="E472" s="188" t="s">
        <v>5491</v>
      </c>
      <c r="F472" s="189" t="s">
        <v>5492</v>
      </c>
      <c r="G472" s="190" t="s">
        <v>551</v>
      </c>
      <c r="H472" s="191">
        <v>300</v>
      </c>
      <c r="I472" s="192"/>
      <c r="J472" s="193">
        <f>ROUND(I472*H472,2)</f>
        <v>0</v>
      </c>
      <c r="K472" s="189" t="s">
        <v>1</v>
      </c>
      <c r="L472" s="194"/>
      <c r="M472" s="195" t="s">
        <v>1</v>
      </c>
      <c r="N472" s="196" t="s">
        <v>41</v>
      </c>
      <c r="P472" s="147">
        <f>O472*H472</f>
        <v>0</v>
      </c>
      <c r="Q472" s="147">
        <v>0</v>
      </c>
      <c r="R472" s="147">
        <f>Q472*H472</f>
        <v>0</v>
      </c>
      <c r="S472" s="147">
        <v>0</v>
      </c>
      <c r="T472" s="148">
        <f>S472*H472</f>
        <v>0</v>
      </c>
      <c r="AR472" s="149" t="s">
        <v>468</v>
      </c>
      <c r="AT472" s="149" t="s">
        <v>1347</v>
      </c>
      <c r="AU472" s="149" t="s">
        <v>371</v>
      </c>
      <c r="AY472" s="17" t="s">
        <v>350</v>
      </c>
      <c r="BE472" s="150">
        <f>IF(N472="základní",J472,0)</f>
        <v>0</v>
      </c>
      <c r="BF472" s="150">
        <f>IF(N472="snížená",J472,0)</f>
        <v>0</v>
      </c>
      <c r="BG472" s="150">
        <f>IF(N472="zákl. přenesená",J472,0)</f>
        <v>0</v>
      </c>
      <c r="BH472" s="150">
        <f>IF(N472="sníž. přenesená",J472,0)</f>
        <v>0</v>
      </c>
      <c r="BI472" s="150">
        <f>IF(N472="nulová",J472,0)</f>
        <v>0</v>
      </c>
      <c r="BJ472" s="17" t="s">
        <v>84</v>
      </c>
      <c r="BK472" s="150">
        <f>ROUND(I472*H472,2)</f>
        <v>0</v>
      </c>
      <c r="BL472" s="17" t="s">
        <v>357</v>
      </c>
      <c r="BM472" s="149" t="s">
        <v>5493</v>
      </c>
    </row>
    <row r="473" spans="2:65" s="1" customFormat="1" ht="10.199999999999999">
      <c r="B473" s="32"/>
      <c r="D473" s="151" t="s">
        <v>359</v>
      </c>
      <c r="F473" s="152" t="s">
        <v>5492</v>
      </c>
      <c r="I473" s="153"/>
      <c r="L473" s="32"/>
      <c r="M473" s="154"/>
      <c r="T473" s="56"/>
      <c r="AT473" s="17" t="s">
        <v>359</v>
      </c>
      <c r="AU473" s="17" t="s">
        <v>371</v>
      </c>
    </row>
    <row r="474" spans="2:65" s="1" customFormat="1" ht="24.15" customHeight="1">
      <c r="B474" s="32"/>
      <c r="C474" s="138" t="s">
        <v>2571</v>
      </c>
      <c r="D474" s="138" t="s">
        <v>352</v>
      </c>
      <c r="E474" s="139" t="s">
        <v>5494</v>
      </c>
      <c r="F474" s="140" t="s">
        <v>5495</v>
      </c>
      <c r="G474" s="141" t="s">
        <v>551</v>
      </c>
      <c r="H474" s="142">
        <v>300</v>
      </c>
      <c r="I474" s="143"/>
      <c r="J474" s="144">
        <f>ROUND(I474*H474,2)</f>
        <v>0</v>
      </c>
      <c r="K474" s="140" t="s">
        <v>385</v>
      </c>
      <c r="L474" s="32"/>
      <c r="M474" s="145" t="s">
        <v>1</v>
      </c>
      <c r="N474" s="146" t="s">
        <v>41</v>
      </c>
      <c r="P474" s="147">
        <f>O474*H474</f>
        <v>0</v>
      </c>
      <c r="Q474" s="147">
        <v>0</v>
      </c>
      <c r="R474" s="147">
        <f>Q474*H474</f>
        <v>0</v>
      </c>
      <c r="S474" s="147">
        <v>0</v>
      </c>
      <c r="T474" s="148">
        <f>S474*H474</f>
        <v>0</v>
      </c>
      <c r="AR474" s="149" t="s">
        <v>357</v>
      </c>
      <c r="AT474" s="149" t="s">
        <v>352</v>
      </c>
      <c r="AU474" s="149" t="s">
        <v>371</v>
      </c>
      <c r="AY474" s="17" t="s">
        <v>350</v>
      </c>
      <c r="BE474" s="150">
        <f>IF(N474="základní",J474,0)</f>
        <v>0</v>
      </c>
      <c r="BF474" s="150">
        <f>IF(N474="snížená",J474,0)</f>
        <v>0</v>
      </c>
      <c r="BG474" s="150">
        <f>IF(N474="zákl. přenesená",J474,0)</f>
        <v>0</v>
      </c>
      <c r="BH474" s="150">
        <f>IF(N474="sníž. přenesená",J474,0)</f>
        <v>0</v>
      </c>
      <c r="BI474" s="150">
        <f>IF(N474="nulová",J474,0)</f>
        <v>0</v>
      </c>
      <c r="BJ474" s="17" t="s">
        <v>84</v>
      </c>
      <c r="BK474" s="150">
        <f>ROUND(I474*H474,2)</f>
        <v>0</v>
      </c>
      <c r="BL474" s="17" t="s">
        <v>357</v>
      </c>
      <c r="BM474" s="149" t="s">
        <v>5496</v>
      </c>
    </row>
    <row r="475" spans="2:65" s="1" customFormat="1" ht="28.8">
      <c r="B475" s="32"/>
      <c r="D475" s="151" t="s">
        <v>359</v>
      </c>
      <c r="F475" s="152" t="s">
        <v>5497</v>
      </c>
      <c r="I475" s="153"/>
      <c r="L475" s="32"/>
      <c r="M475" s="154"/>
      <c r="T475" s="56"/>
      <c r="AT475" s="17" t="s">
        <v>359</v>
      </c>
      <c r="AU475" s="17" t="s">
        <v>371</v>
      </c>
    </row>
    <row r="476" spans="2:65" s="1" customFormat="1" ht="24.15" customHeight="1">
      <c r="B476" s="32"/>
      <c r="C476" s="187" t="s">
        <v>2576</v>
      </c>
      <c r="D476" s="187" t="s">
        <v>1347</v>
      </c>
      <c r="E476" s="188" t="s">
        <v>5498</v>
      </c>
      <c r="F476" s="189" t="s">
        <v>5499</v>
      </c>
      <c r="G476" s="190" t="s">
        <v>4951</v>
      </c>
      <c r="H476" s="191">
        <v>100</v>
      </c>
      <c r="I476" s="192"/>
      <c r="J476" s="193">
        <f>ROUND(I476*H476,2)</f>
        <v>0</v>
      </c>
      <c r="K476" s="189" t="s">
        <v>1</v>
      </c>
      <c r="L476" s="194"/>
      <c r="M476" s="195" t="s">
        <v>1</v>
      </c>
      <c r="N476" s="196" t="s">
        <v>41</v>
      </c>
      <c r="P476" s="147">
        <f>O476*H476</f>
        <v>0</v>
      </c>
      <c r="Q476" s="147">
        <v>0</v>
      </c>
      <c r="R476" s="147">
        <f>Q476*H476</f>
        <v>0</v>
      </c>
      <c r="S476" s="147">
        <v>0</v>
      </c>
      <c r="T476" s="148">
        <f>S476*H476</f>
        <v>0</v>
      </c>
      <c r="AR476" s="149" t="s">
        <v>468</v>
      </c>
      <c r="AT476" s="149" t="s">
        <v>1347</v>
      </c>
      <c r="AU476" s="149" t="s">
        <v>371</v>
      </c>
      <c r="AY476" s="17" t="s">
        <v>350</v>
      </c>
      <c r="BE476" s="150">
        <f>IF(N476="základní",J476,0)</f>
        <v>0</v>
      </c>
      <c r="BF476" s="150">
        <f>IF(N476="snížená",J476,0)</f>
        <v>0</v>
      </c>
      <c r="BG476" s="150">
        <f>IF(N476="zákl. přenesená",J476,0)</f>
        <v>0</v>
      </c>
      <c r="BH476" s="150">
        <f>IF(N476="sníž. přenesená",J476,0)</f>
        <v>0</v>
      </c>
      <c r="BI476" s="150">
        <f>IF(N476="nulová",J476,0)</f>
        <v>0</v>
      </c>
      <c r="BJ476" s="17" t="s">
        <v>84</v>
      </c>
      <c r="BK476" s="150">
        <f>ROUND(I476*H476,2)</f>
        <v>0</v>
      </c>
      <c r="BL476" s="17" t="s">
        <v>357</v>
      </c>
      <c r="BM476" s="149" t="s">
        <v>5500</v>
      </c>
    </row>
    <row r="477" spans="2:65" s="1" customFormat="1" ht="19.2">
      <c r="B477" s="32"/>
      <c r="D477" s="151" t="s">
        <v>359</v>
      </c>
      <c r="F477" s="152" t="s">
        <v>5499</v>
      </c>
      <c r="I477" s="153"/>
      <c r="L477" s="32"/>
      <c r="M477" s="154"/>
      <c r="T477" s="56"/>
      <c r="AT477" s="17" t="s">
        <v>359</v>
      </c>
      <c r="AU477" s="17" t="s">
        <v>371</v>
      </c>
    </row>
    <row r="478" spans="2:65" s="1" customFormat="1" ht="24.15" customHeight="1">
      <c r="B478" s="32"/>
      <c r="C478" s="187" t="s">
        <v>2581</v>
      </c>
      <c r="D478" s="187" t="s">
        <v>1347</v>
      </c>
      <c r="E478" s="188" t="s">
        <v>5501</v>
      </c>
      <c r="F478" s="189" t="s">
        <v>5502</v>
      </c>
      <c r="G478" s="190" t="s">
        <v>4951</v>
      </c>
      <c r="H478" s="191">
        <v>100</v>
      </c>
      <c r="I478" s="192"/>
      <c r="J478" s="193">
        <f>ROUND(I478*H478,2)</f>
        <v>0</v>
      </c>
      <c r="K478" s="189" t="s">
        <v>1</v>
      </c>
      <c r="L478" s="194"/>
      <c r="M478" s="195" t="s">
        <v>1</v>
      </c>
      <c r="N478" s="196" t="s">
        <v>41</v>
      </c>
      <c r="P478" s="147">
        <f>O478*H478</f>
        <v>0</v>
      </c>
      <c r="Q478" s="147">
        <v>0</v>
      </c>
      <c r="R478" s="147">
        <f>Q478*H478</f>
        <v>0</v>
      </c>
      <c r="S478" s="147">
        <v>0</v>
      </c>
      <c r="T478" s="148">
        <f>S478*H478</f>
        <v>0</v>
      </c>
      <c r="AR478" s="149" t="s">
        <v>468</v>
      </c>
      <c r="AT478" s="149" t="s">
        <v>1347</v>
      </c>
      <c r="AU478" s="149" t="s">
        <v>371</v>
      </c>
      <c r="AY478" s="17" t="s">
        <v>350</v>
      </c>
      <c r="BE478" s="150">
        <f>IF(N478="základní",J478,0)</f>
        <v>0</v>
      </c>
      <c r="BF478" s="150">
        <f>IF(N478="snížená",J478,0)</f>
        <v>0</v>
      </c>
      <c r="BG478" s="150">
        <f>IF(N478="zákl. přenesená",J478,0)</f>
        <v>0</v>
      </c>
      <c r="BH478" s="150">
        <f>IF(N478="sníž. přenesená",J478,0)</f>
        <v>0</v>
      </c>
      <c r="BI478" s="150">
        <f>IF(N478="nulová",J478,0)</f>
        <v>0</v>
      </c>
      <c r="BJ478" s="17" t="s">
        <v>84</v>
      </c>
      <c r="BK478" s="150">
        <f>ROUND(I478*H478,2)</f>
        <v>0</v>
      </c>
      <c r="BL478" s="17" t="s">
        <v>357</v>
      </c>
      <c r="BM478" s="149" t="s">
        <v>5503</v>
      </c>
    </row>
    <row r="479" spans="2:65" s="1" customFormat="1" ht="19.2">
      <c r="B479" s="32"/>
      <c r="D479" s="151" t="s">
        <v>359</v>
      </c>
      <c r="F479" s="152" t="s">
        <v>5502</v>
      </c>
      <c r="I479" s="153"/>
      <c r="L479" s="32"/>
      <c r="M479" s="154"/>
      <c r="T479" s="56"/>
      <c r="AT479" s="17" t="s">
        <v>359</v>
      </c>
      <c r="AU479" s="17" t="s">
        <v>371</v>
      </c>
    </row>
    <row r="480" spans="2:65" s="1" customFormat="1" ht="16.5" customHeight="1">
      <c r="B480" s="32"/>
      <c r="C480" s="187" t="s">
        <v>2586</v>
      </c>
      <c r="D480" s="187" t="s">
        <v>1347</v>
      </c>
      <c r="E480" s="188" t="s">
        <v>5504</v>
      </c>
      <c r="F480" s="189" t="s">
        <v>5505</v>
      </c>
      <c r="G480" s="190" t="s">
        <v>4951</v>
      </c>
      <c r="H480" s="191">
        <v>1000</v>
      </c>
      <c r="I480" s="192"/>
      <c r="J480" s="193">
        <f>ROUND(I480*H480,2)</f>
        <v>0</v>
      </c>
      <c r="K480" s="189" t="s">
        <v>1</v>
      </c>
      <c r="L480" s="194"/>
      <c r="M480" s="195" t="s">
        <v>1</v>
      </c>
      <c r="N480" s="196" t="s">
        <v>41</v>
      </c>
      <c r="P480" s="147">
        <f>O480*H480</f>
        <v>0</v>
      </c>
      <c r="Q480" s="147">
        <v>0</v>
      </c>
      <c r="R480" s="147">
        <f>Q480*H480</f>
        <v>0</v>
      </c>
      <c r="S480" s="147">
        <v>0</v>
      </c>
      <c r="T480" s="148">
        <f>S480*H480</f>
        <v>0</v>
      </c>
      <c r="AR480" s="149" t="s">
        <v>468</v>
      </c>
      <c r="AT480" s="149" t="s">
        <v>1347</v>
      </c>
      <c r="AU480" s="149" t="s">
        <v>371</v>
      </c>
      <c r="AY480" s="17" t="s">
        <v>350</v>
      </c>
      <c r="BE480" s="150">
        <f>IF(N480="základní",J480,0)</f>
        <v>0</v>
      </c>
      <c r="BF480" s="150">
        <f>IF(N480="snížená",J480,0)</f>
        <v>0</v>
      </c>
      <c r="BG480" s="150">
        <f>IF(N480="zákl. přenesená",J480,0)</f>
        <v>0</v>
      </c>
      <c r="BH480" s="150">
        <f>IF(N480="sníž. přenesená",J480,0)</f>
        <v>0</v>
      </c>
      <c r="BI480" s="150">
        <f>IF(N480="nulová",J480,0)</f>
        <v>0</v>
      </c>
      <c r="BJ480" s="17" t="s">
        <v>84</v>
      </c>
      <c r="BK480" s="150">
        <f>ROUND(I480*H480,2)</f>
        <v>0</v>
      </c>
      <c r="BL480" s="17" t="s">
        <v>357</v>
      </c>
      <c r="BM480" s="149" t="s">
        <v>5506</v>
      </c>
    </row>
    <row r="481" spans="2:65" s="1" customFormat="1" ht="10.199999999999999">
      <c r="B481" s="32"/>
      <c r="D481" s="151" t="s">
        <v>359</v>
      </c>
      <c r="F481" s="152" t="s">
        <v>5505</v>
      </c>
      <c r="I481" s="153"/>
      <c r="L481" s="32"/>
      <c r="M481" s="154"/>
      <c r="T481" s="56"/>
      <c r="AT481" s="17" t="s">
        <v>359</v>
      </c>
      <c r="AU481" s="17" t="s">
        <v>371</v>
      </c>
    </row>
    <row r="482" spans="2:65" s="1" customFormat="1" ht="16.5" customHeight="1">
      <c r="B482" s="32"/>
      <c r="C482" s="187" t="s">
        <v>2591</v>
      </c>
      <c r="D482" s="187" t="s">
        <v>1347</v>
      </c>
      <c r="E482" s="188" t="s">
        <v>5507</v>
      </c>
      <c r="F482" s="189" t="s">
        <v>5508</v>
      </c>
      <c r="G482" s="190" t="s">
        <v>4951</v>
      </c>
      <c r="H482" s="191">
        <v>4000</v>
      </c>
      <c r="I482" s="192"/>
      <c r="J482" s="193">
        <f>ROUND(I482*H482,2)</f>
        <v>0</v>
      </c>
      <c r="K482" s="189" t="s">
        <v>1</v>
      </c>
      <c r="L482" s="194"/>
      <c r="M482" s="195" t="s">
        <v>1</v>
      </c>
      <c r="N482" s="196" t="s">
        <v>41</v>
      </c>
      <c r="P482" s="147">
        <f>O482*H482</f>
        <v>0</v>
      </c>
      <c r="Q482" s="147">
        <v>0</v>
      </c>
      <c r="R482" s="147">
        <f>Q482*H482</f>
        <v>0</v>
      </c>
      <c r="S482" s="147">
        <v>0</v>
      </c>
      <c r="T482" s="148">
        <f>S482*H482</f>
        <v>0</v>
      </c>
      <c r="AR482" s="149" t="s">
        <v>468</v>
      </c>
      <c r="AT482" s="149" t="s">
        <v>1347</v>
      </c>
      <c r="AU482" s="149" t="s">
        <v>371</v>
      </c>
      <c r="AY482" s="17" t="s">
        <v>350</v>
      </c>
      <c r="BE482" s="150">
        <f>IF(N482="základní",J482,0)</f>
        <v>0</v>
      </c>
      <c r="BF482" s="150">
        <f>IF(N482="snížená",J482,0)</f>
        <v>0</v>
      </c>
      <c r="BG482" s="150">
        <f>IF(N482="zákl. přenesená",J482,0)</f>
        <v>0</v>
      </c>
      <c r="BH482" s="150">
        <f>IF(N482="sníž. přenesená",J482,0)</f>
        <v>0</v>
      </c>
      <c r="BI482" s="150">
        <f>IF(N482="nulová",J482,0)</f>
        <v>0</v>
      </c>
      <c r="BJ482" s="17" t="s">
        <v>84</v>
      </c>
      <c r="BK482" s="150">
        <f>ROUND(I482*H482,2)</f>
        <v>0</v>
      </c>
      <c r="BL482" s="17" t="s">
        <v>357</v>
      </c>
      <c r="BM482" s="149" t="s">
        <v>5509</v>
      </c>
    </row>
    <row r="483" spans="2:65" s="1" customFormat="1" ht="10.199999999999999">
      <c r="B483" s="32"/>
      <c r="D483" s="151" t="s">
        <v>359</v>
      </c>
      <c r="F483" s="152" t="s">
        <v>5508</v>
      </c>
      <c r="I483" s="153"/>
      <c r="L483" s="32"/>
      <c r="M483" s="154"/>
      <c r="T483" s="56"/>
      <c r="AT483" s="17" t="s">
        <v>359</v>
      </c>
      <c r="AU483" s="17" t="s">
        <v>371</v>
      </c>
    </row>
    <row r="484" spans="2:65" s="1" customFormat="1" ht="16.5" customHeight="1">
      <c r="B484" s="32"/>
      <c r="C484" s="138" t="s">
        <v>2595</v>
      </c>
      <c r="D484" s="138" t="s">
        <v>352</v>
      </c>
      <c r="E484" s="139" t="s">
        <v>5510</v>
      </c>
      <c r="F484" s="140" t="s">
        <v>5511</v>
      </c>
      <c r="G484" s="141" t="s">
        <v>496</v>
      </c>
      <c r="H484" s="142">
        <v>5200</v>
      </c>
      <c r="I484" s="143"/>
      <c r="J484" s="144">
        <f>ROUND(I484*H484,2)</f>
        <v>0</v>
      </c>
      <c r="K484" s="140" t="s">
        <v>385</v>
      </c>
      <c r="L484" s="32"/>
      <c r="M484" s="145" t="s">
        <v>1</v>
      </c>
      <c r="N484" s="146" t="s">
        <v>41</v>
      </c>
      <c r="P484" s="147">
        <f>O484*H484</f>
        <v>0</v>
      </c>
      <c r="Q484" s="147">
        <v>0</v>
      </c>
      <c r="R484" s="147">
        <f>Q484*H484</f>
        <v>0</v>
      </c>
      <c r="S484" s="147">
        <v>0</v>
      </c>
      <c r="T484" s="148">
        <f>S484*H484</f>
        <v>0</v>
      </c>
      <c r="AR484" s="149" t="s">
        <v>357</v>
      </c>
      <c r="AT484" s="149" t="s">
        <v>352</v>
      </c>
      <c r="AU484" s="149" t="s">
        <v>371</v>
      </c>
      <c r="AY484" s="17" t="s">
        <v>350</v>
      </c>
      <c r="BE484" s="150">
        <f>IF(N484="základní",J484,0)</f>
        <v>0</v>
      </c>
      <c r="BF484" s="150">
        <f>IF(N484="snížená",J484,0)</f>
        <v>0</v>
      </c>
      <c r="BG484" s="150">
        <f>IF(N484="zákl. přenesená",J484,0)</f>
        <v>0</v>
      </c>
      <c r="BH484" s="150">
        <f>IF(N484="sníž. přenesená",J484,0)</f>
        <v>0</v>
      </c>
      <c r="BI484" s="150">
        <f>IF(N484="nulová",J484,0)</f>
        <v>0</v>
      </c>
      <c r="BJ484" s="17" t="s">
        <v>84</v>
      </c>
      <c r="BK484" s="150">
        <f>ROUND(I484*H484,2)</f>
        <v>0</v>
      </c>
      <c r="BL484" s="17" t="s">
        <v>357</v>
      </c>
      <c r="BM484" s="149" t="s">
        <v>5512</v>
      </c>
    </row>
    <row r="485" spans="2:65" s="1" customFormat="1" ht="19.2">
      <c r="B485" s="32"/>
      <c r="D485" s="151" t="s">
        <v>359</v>
      </c>
      <c r="F485" s="152" t="s">
        <v>5513</v>
      </c>
      <c r="I485" s="153"/>
      <c r="L485" s="32"/>
      <c r="M485" s="154"/>
      <c r="T485" s="56"/>
      <c r="AT485" s="17" t="s">
        <v>359</v>
      </c>
      <c r="AU485" s="17" t="s">
        <v>371</v>
      </c>
    </row>
    <row r="486" spans="2:65" s="1" customFormat="1" ht="37.799999999999997" customHeight="1">
      <c r="B486" s="32"/>
      <c r="C486" s="187" t="s">
        <v>2600</v>
      </c>
      <c r="D486" s="187" t="s">
        <v>1347</v>
      </c>
      <c r="E486" s="188" t="s">
        <v>5514</v>
      </c>
      <c r="F486" s="189" t="s">
        <v>5515</v>
      </c>
      <c r="G486" s="190" t="s">
        <v>4951</v>
      </c>
      <c r="H486" s="191">
        <v>2000</v>
      </c>
      <c r="I486" s="192"/>
      <c r="J486" s="193">
        <f>ROUND(I486*H486,2)</f>
        <v>0</v>
      </c>
      <c r="K486" s="189" t="s">
        <v>1</v>
      </c>
      <c r="L486" s="194"/>
      <c r="M486" s="195" t="s">
        <v>1</v>
      </c>
      <c r="N486" s="196" t="s">
        <v>41</v>
      </c>
      <c r="P486" s="147">
        <f>O486*H486</f>
        <v>0</v>
      </c>
      <c r="Q486" s="147">
        <v>0</v>
      </c>
      <c r="R486" s="147">
        <f>Q486*H486</f>
        <v>0</v>
      </c>
      <c r="S486" s="147">
        <v>0</v>
      </c>
      <c r="T486" s="148">
        <f>S486*H486</f>
        <v>0</v>
      </c>
      <c r="AR486" s="149" t="s">
        <v>468</v>
      </c>
      <c r="AT486" s="149" t="s">
        <v>1347</v>
      </c>
      <c r="AU486" s="149" t="s">
        <v>371</v>
      </c>
      <c r="AY486" s="17" t="s">
        <v>350</v>
      </c>
      <c r="BE486" s="150">
        <f>IF(N486="základní",J486,0)</f>
        <v>0</v>
      </c>
      <c r="BF486" s="150">
        <f>IF(N486="snížená",J486,0)</f>
        <v>0</v>
      </c>
      <c r="BG486" s="150">
        <f>IF(N486="zákl. přenesená",J486,0)</f>
        <v>0</v>
      </c>
      <c r="BH486" s="150">
        <f>IF(N486="sníž. přenesená",J486,0)</f>
        <v>0</v>
      </c>
      <c r="BI486" s="150">
        <f>IF(N486="nulová",J486,0)</f>
        <v>0</v>
      </c>
      <c r="BJ486" s="17" t="s">
        <v>84</v>
      </c>
      <c r="BK486" s="150">
        <f>ROUND(I486*H486,2)</f>
        <v>0</v>
      </c>
      <c r="BL486" s="17" t="s">
        <v>357</v>
      </c>
      <c r="BM486" s="149" t="s">
        <v>5516</v>
      </c>
    </row>
    <row r="487" spans="2:65" s="1" customFormat="1" ht="19.2">
      <c r="B487" s="32"/>
      <c r="D487" s="151" t="s">
        <v>359</v>
      </c>
      <c r="F487" s="152" t="s">
        <v>5515</v>
      </c>
      <c r="I487" s="153"/>
      <c r="L487" s="32"/>
      <c r="M487" s="154"/>
      <c r="T487" s="56"/>
      <c r="AT487" s="17" t="s">
        <v>359</v>
      </c>
      <c r="AU487" s="17" t="s">
        <v>371</v>
      </c>
    </row>
    <row r="488" spans="2:65" s="1" customFormat="1" ht="24.15" customHeight="1">
      <c r="B488" s="32"/>
      <c r="C488" s="138" t="s">
        <v>2605</v>
      </c>
      <c r="D488" s="138" t="s">
        <v>352</v>
      </c>
      <c r="E488" s="139" t="s">
        <v>5517</v>
      </c>
      <c r="F488" s="140" t="s">
        <v>5518</v>
      </c>
      <c r="G488" s="141" t="s">
        <v>496</v>
      </c>
      <c r="H488" s="142">
        <v>2000</v>
      </c>
      <c r="I488" s="143"/>
      <c r="J488" s="144">
        <f>ROUND(I488*H488,2)</f>
        <v>0</v>
      </c>
      <c r="K488" s="140" t="s">
        <v>385</v>
      </c>
      <c r="L488" s="32"/>
      <c r="M488" s="145" t="s">
        <v>1</v>
      </c>
      <c r="N488" s="146" t="s">
        <v>41</v>
      </c>
      <c r="P488" s="147">
        <f>O488*H488</f>
        <v>0</v>
      </c>
      <c r="Q488" s="147">
        <v>0</v>
      </c>
      <c r="R488" s="147">
        <f>Q488*H488</f>
        <v>0</v>
      </c>
      <c r="S488" s="147">
        <v>0</v>
      </c>
      <c r="T488" s="148">
        <f>S488*H488</f>
        <v>0</v>
      </c>
      <c r="AR488" s="149" t="s">
        <v>357</v>
      </c>
      <c r="AT488" s="149" t="s">
        <v>352</v>
      </c>
      <c r="AU488" s="149" t="s">
        <v>371</v>
      </c>
      <c r="AY488" s="17" t="s">
        <v>350</v>
      </c>
      <c r="BE488" s="150">
        <f>IF(N488="základní",J488,0)</f>
        <v>0</v>
      </c>
      <c r="BF488" s="150">
        <f>IF(N488="snížená",J488,0)</f>
        <v>0</v>
      </c>
      <c r="BG488" s="150">
        <f>IF(N488="zákl. přenesená",J488,0)</f>
        <v>0</v>
      </c>
      <c r="BH488" s="150">
        <f>IF(N488="sníž. přenesená",J488,0)</f>
        <v>0</v>
      </c>
      <c r="BI488" s="150">
        <f>IF(N488="nulová",J488,0)</f>
        <v>0</v>
      </c>
      <c r="BJ488" s="17" t="s">
        <v>84</v>
      </c>
      <c r="BK488" s="150">
        <f>ROUND(I488*H488,2)</f>
        <v>0</v>
      </c>
      <c r="BL488" s="17" t="s">
        <v>357</v>
      </c>
      <c r="BM488" s="149" t="s">
        <v>5519</v>
      </c>
    </row>
    <row r="489" spans="2:65" s="1" customFormat="1" ht="19.2">
      <c r="B489" s="32"/>
      <c r="D489" s="151" t="s">
        <v>359</v>
      </c>
      <c r="F489" s="152" t="s">
        <v>5520</v>
      </c>
      <c r="I489" s="153"/>
      <c r="L489" s="32"/>
      <c r="M489" s="154"/>
      <c r="T489" s="56"/>
      <c r="AT489" s="17" t="s">
        <v>359</v>
      </c>
      <c r="AU489" s="17" t="s">
        <v>371</v>
      </c>
    </row>
    <row r="490" spans="2:65" s="1" customFormat="1" ht="16.5" customHeight="1">
      <c r="B490" s="32"/>
      <c r="C490" s="187" t="s">
        <v>2613</v>
      </c>
      <c r="D490" s="187" t="s">
        <v>1347</v>
      </c>
      <c r="E490" s="188" t="s">
        <v>5521</v>
      </c>
      <c r="F490" s="189" t="s">
        <v>5522</v>
      </c>
      <c r="G490" s="190" t="s">
        <v>4951</v>
      </c>
      <c r="H490" s="191">
        <v>120</v>
      </c>
      <c r="I490" s="192"/>
      <c r="J490" s="193">
        <f>ROUND(I490*H490,2)</f>
        <v>0</v>
      </c>
      <c r="K490" s="189" t="s">
        <v>1</v>
      </c>
      <c r="L490" s="194"/>
      <c r="M490" s="195" t="s">
        <v>1</v>
      </c>
      <c r="N490" s="196" t="s">
        <v>41</v>
      </c>
      <c r="P490" s="147">
        <f>O490*H490</f>
        <v>0</v>
      </c>
      <c r="Q490" s="147">
        <v>0</v>
      </c>
      <c r="R490" s="147">
        <f>Q490*H490</f>
        <v>0</v>
      </c>
      <c r="S490" s="147">
        <v>0</v>
      </c>
      <c r="T490" s="148">
        <f>S490*H490</f>
        <v>0</v>
      </c>
      <c r="AR490" s="149" t="s">
        <v>468</v>
      </c>
      <c r="AT490" s="149" t="s">
        <v>1347</v>
      </c>
      <c r="AU490" s="149" t="s">
        <v>371</v>
      </c>
      <c r="AY490" s="17" t="s">
        <v>350</v>
      </c>
      <c r="BE490" s="150">
        <f>IF(N490="základní",J490,0)</f>
        <v>0</v>
      </c>
      <c r="BF490" s="150">
        <f>IF(N490="snížená",J490,0)</f>
        <v>0</v>
      </c>
      <c r="BG490" s="150">
        <f>IF(N490="zákl. přenesená",J490,0)</f>
        <v>0</v>
      </c>
      <c r="BH490" s="150">
        <f>IF(N490="sníž. přenesená",J490,0)</f>
        <v>0</v>
      </c>
      <c r="BI490" s="150">
        <f>IF(N490="nulová",J490,0)</f>
        <v>0</v>
      </c>
      <c r="BJ490" s="17" t="s">
        <v>84</v>
      </c>
      <c r="BK490" s="150">
        <f>ROUND(I490*H490,2)</f>
        <v>0</v>
      </c>
      <c r="BL490" s="17" t="s">
        <v>357</v>
      </c>
      <c r="BM490" s="149" t="s">
        <v>5523</v>
      </c>
    </row>
    <row r="491" spans="2:65" s="1" customFormat="1" ht="10.199999999999999">
      <c r="B491" s="32"/>
      <c r="D491" s="151" t="s">
        <v>359</v>
      </c>
      <c r="F491" s="152" t="s">
        <v>5522</v>
      </c>
      <c r="I491" s="153"/>
      <c r="L491" s="32"/>
      <c r="M491" s="154"/>
      <c r="T491" s="56"/>
      <c r="AT491" s="17" t="s">
        <v>359</v>
      </c>
      <c r="AU491" s="17" t="s">
        <v>371</v>
      </c>
    </row>
    <row r="492" spans="2:65" s="1" customFormat="1" ht="33" customHeight="1">
      <c r="B492" s="32"/>
      <c r="C492" s="138" t="s">
        <v>2618</v>
      </c>
      <c r="D492" s="138" t="s">
        <v>352</v>
      </c>
      <c r="E492" s="139" t="s">
        <v>5524</v>
      </c>
      <c r="F492" s="140" t="s">
        <v>5525</v>
      </c>
      <c r="G492" s="141" t="s">
        <v>496</v>
      </c>
      <c r="H492" s="142">
        <v>100</v>
      </c>
      <c r="I492" s="143"/>
      <c r="J492" s="144">
        <f>ROUND(I492*H492,2)</f>
        <v>0</v>
      </c>
      <c r="K492" s="140" t="s">
        <v>385</v>
      </c>
      <c r="L492" s="32"/>
      <c r="M492" s="145" t="s">
        <v>1</v>
      </c>
      <c r="N492" s="146" t="s">
        <v>41</v>
      </c>
      <c r="P492" s="147">
        <f>O492*H492</f>
        <v>0</v>
      </c>
      <c r="Q492" s="147">
        <v>3.0000000000000001E-5</v>
      </c>
      <c r="R492" s="147">
        <f>Q492*H492</f>
        <v>3.0000000000000001E-3</v>
      </c>
      <c r="S492" s="147">
        <v>0</v>
      </c>
      <c r="T492" s="148">
        <f>S492*H492</f>
        <v>0</v>
      </c>
      <c r="AR492" s="149" t="s">
        <v>357</v>
      </c>
      <c r="AT492" s="149" t="s">
        <v>352</v>
      </c>
      <c r="AU492" s="149" t="s">
        <v>371</v>
      </c>
      <c r="AY492" s="17" t="s">
        <v>350</v>
      </c>
      <c r="BE492" s="150">
        <f>IF(N492="základní",J492,0)</f>
        <v>0</v>
      </c>
      <c r="BF492" s="150">
        <f>IF(N492="snížená",J492,0)</f>
        <v>0</v>
      </c>
      <c r="BG492" s="150">
        <f>IF(N492="zákl. přenesená",J492,0)</f>
        <v>0</v>
      </c>
      <c r="BH492" s="150">
        <f>IF(N492="sníž. přenesená",J492,0)</f>
        <v>0</v>
      </c>
      <c r="BI492" s="150">
        <f>IF(N492="nulová",J492,0)</f>
        <v>0</v>
      </c>
      <c r="BJ492" s="17" t="s">
        <v>84</v>
      </c>
      <c r="BK492" s="150">
        <f>ROUND(I492*H492,2)</f>
        <v>0</v>
      </c>
      <c r="BL492" s="17" t="s">
        <v>357</v>
      </c>
      <c r="BM492" s="149" t="s">
        <v>5526</v>
      </c>
    </row>
    <row r="493" spans="2:65" s="1" customFormat="1" ht="28.8">
      <c r="B493" s="32"/>
      <c r="D493" s="151" t="s">
        <v>359</v>
      </c>
      <c r="F493" s="152" t="s">
        <v>5527</v>
      </c>
      <c r="I493" s="153"/>
      <c r="L493" s="32"/>
      <c r="M493" s="154"/>
      <c r="T493" s="56"/>
      <c r="AT493" s="17" t="s">
        <v>359</v>
      </c>
      <c r="AU493" s="17" t="s">
        <v>371</v>
      </c>
    </row>
    <row r="494" spans="2:65" s="1" customFormat="1" ht="37.799999999999997" customHeight="1">
      <c r="B494" s="32"/>
      <c r="C494" s="138" t="s">
        <v>2624</v>
      </c>
      <c r="D494" s="138" t="s">
        <v>352</v>
      </c>
      <c r="E494" s="139" t="s">
        <v>5528</v>
      </c>
      <c r="F494" s="140" t="s">
        <v>5529</v>
      </c>
      <c r="G494" s="141" t="s">
        <v>496</v>
      </c>
      <c r="H494" s="142">
        <v>20</v>
      </c>
      <c r="I494" s="143"/>
      <c r="J494" s="144">
        <f>ROUND(I494*H494,2)</f>
        <v>0</v>
      </c>
      <c r="K494" s="140" t="s">
        <v>385</v>
      </c>
      <c r="L494" s="32"/>
      <c r="M494" s="145" t="s">
        <v>1</v>
      </c>
      <c r="N494" s="146" t="s">
        <v>41</v>
      </c>
      <c r="P494" s="147">
        <f>O494*H494</f>
        <v>0</v>
      </c>
      <c r="Q494" s="147">
        <v>1.16E-3</v>
      </c>
      <c r="R494" s="147">
        <f>Q494*H494</f>
        <v>2.3199999999999998E-2</v>
      </c>
      <c r="S494" s="147">
        <v>0</v>
      </c>
      <c r="T494" s="148">
        <f>S494*H494</f>
        <v>0</v>
      </c>
      <c r="AR494" s="149" t="s">
        <v>357</v>
      </c>
      <c r="AT494" s="149" t="s">
        <v>352</v>
      </c>
      <c r="AU494" s="149" t="s">
        <v>371</v>
      </c>
      <c r="AY494" s="17" t="s">
        <v>350</v>
      </c>
      <c r="BE494" s="150">
        <f>IF(N494="základní",J494,0)</f>
        <v>0</v>
      </c>
      <c r="BF494" s="150">
        <f>IF(N494="snížená",J494,0)</f>
        <v>0</v>
      </c>
      <c r="BG494" s="150">
        <f>IF(N494="zákl. přenesená",J494,0)</f>
        <v>0</v>
      </c>
      <c r="BH494" s="150">
        <f>IF(N494="sníž. přenesená",J494,0)</f>
        <v>0</v>
      </c>
      <c r="BI494" s="150">
        <f>IF(N494="nulová",J494,0)</f>
        <v>0</v>
      </c>
      <c r="BJ494" s="17" t="s">
        <v>84</v>
      </c>
      <c r="BK494" s="150">
        <f>ROUND(I494*H494,2)</f>
        <v>0</v>
      </c>
      <c r="BL494" s="17" t="s">
        <v>357</v>
      </c>
      <c r="BM494" s="149" t="s">
        <v>5530</v>
      </c>
    </row>
    <row r="495" spans="2:65" s="1" customFormat="1" ht="28.8">
      <c r="B495" s="32"/>
      <c r="D495" s="151" t="s">
        <v>359</v>
      </c>
      <c r="F495" s="152" t="s">
        <v>5531</v>
      </c>
      <c r="I495" s="153"/>
      <c r="L495" s="32"/>
      <c r="M495" s="154"/>
      <c r="T495" s="56"/>
      <c r="AT495" s="17" t="s">
        <v>359</v>
      </c>
      <c r="AU495" s="17" t="s">
        <v>371</v>
      </c>
    </row>
    <row r="496" spans="2:65" s="1" customFormat="1" ht="24.15" customHeight="1">
      <c r="B496" s="32"/>
      <c r="C496" s="187" t="s">
        <v>2629</v>
      </c>
      <c r="D496" s="187" t="s">
        <v>1347</v>
      </c>
      <c r="E496" s="188" t="s">
        <v>5532</v>
      </c>
      <c r="F496" s="189" t="s">
        <v>5533</v>
      </c>
      <c r="G496" s="190" t="s">
        <v>4951</v>
      </c>
      <c r="H496" s="191">
        <v>2</v>
      </c>
      <c r="I496" s="192"/>
      <c r="J496" s="193">
        <f>ROUND(I496*H496,2)</f>
        <v>0</v>
      </c>
      <c r="K496" s="189" t="s">
        <v>1</v>
      </c>
      <c r="L496" s="194"/>
      <c r="M496" s="195" t="s">
        <v>1</v>
      </c>
      <c r="N496" s="196" t="s">
        <v>41</v>
      </c>
      <c r="P496" s="147">
        <f>O496*H496</f>
        <v>0</v>
      </c>
      <c r="Q496" s="147">
        <v>0</v>
      </c>
      <c r="R496" s="147">
        <f>Q496*H496</f>
        <v>0</v>
      </c>
      <c r="S496" s="147">
        <v>0</v>
      </c>
      <c r="T496" s="148">
        <f>S496*H496</f>
        <v>0</v>
      </c>
      <c r="AR496" s="149" t="s">
        <v>468</v>
      </c>
      <c r="AT496" s="149" t="s">
        <v>1347</v>
      </c>
      <c r="AU496" s="149" t="s">
        <v>371</v>
      </c>
      <c r="AY496" s="17" t="s">
        <v>350</v>
      </c>
      <c r="BE496" s="150">
        <f>IF(N496="základní",J496,0)</f>
        <v>0</v>
      </c>
      <c r="BF496" s="150">
        <f>IF(N496="snížená",J496,0)</f>
        <v>0</v>
      </c>
      <c r="BG496" s="150">
        <f>IF(N496="zákl. přenesená",J496,0)</f>
        <v>0</v>
      </c>
      <c r="BH496" s="150">
        <f>IF(N496="sníž. přenesená",J496,0)</f>
        <v>0</v>
      </c>
      <c r="BI496" s="150">
        <f>IF(N496="nulová",J496,0)</f>
        <v>0</v>
      </c>
      <c r="BJ496" s="17" t="s">
        <v>84</v>
      </c>
      <c r="BK496" s="150">
        <f>ROUND(I496*H496,2)</f>
        <v>0</v>
      </c>
      <c r="BL496" s="17" t="s">
        <v>357</v>
      </c>
      <c r="BM496" s="149" t="s">
        <v>5534</v>
      </c>
    </row>
    <row r="497" spans="2:65" s="1" customFormat="1" ht="19.2">
      <c r="B497" s="32"/>
      <c r="D497" s="151" t="s">
        <v>359</v>
      </c>
      <c r="F497" s="152" t="s">
        <v>5533</v>
      </c>
      <c r="I497" s="153"/>
      <c r="L497" s="32"/>
      <c r="M497" s="154"/>
      <c r="T497" s="56"/>
      <c r="AT497" s="17" t="s">
        <v>359</v>
      </c>
      <c r="AU497" s="17" t="s">
        <v>371</v>
      </c>
    </row>
    <row r="498" spans="2:65" s="1" customFormat="1" ht="24.15" customHeight="1">
      <c r="B498" s="32"/>
      <c r="C498" s="138" t="s">
        <v>2634</v>
      </c>
      <c r="D498" s="138" t="s">
        <v>352</v>
      </c>
      <c r="E498" s="139" t="s">
        <v>5535</v>
      </c>
      <c r="F498" s="140" t="s">
        <v>5536</v>
      </c>
      <c r="G498" s="141" t="s">
        <v>496</v>
      </c>
      <c r="H498" s="142">
        <v>2</v>
      </c>
      <c r="I498" s="143"/>
      <c r="J498" s="144">
        <f>ROUND(I498*H498,2)</f>
        <v>0</v>
      </c>
      <c r="K498" s="140" t="s">
        <v>385</v>
      </c>
      <c r="L498" s="32"/>
      <c r="M498" s="145" t="s">
        <v>1</v>
      </c>
      <c r="N498" s="146" t="s">
        <v>41</v>
      </c>
      <c r="P498" s="147">
        <f>O498*H498</f>
        <v>0</v>
      </c>
      <c r="Q498" s="147">
        <v>0</v>
      </c>
      <c r="R498" s="147">
        <f>Q498*H498</f>
        <v>0</v>
      </c>
      <c r="S498" s="147">
        <v>0</v>
      </c>
      <c r="T498" s="148">
        <f>S498*H498</f>
        <v>0</v>
      </c>
      <c r="AR498" s="149" t="s">
        <v>357</v>
      </c>
      <c r="AT498" s="149" t="s">
        <v>352</v>
      </c>
      <c r="AU498" s="149" t="s">
        <v>371</v>
      </c>
      <c r="AY498" s="17" t="s">
        <v>350</v>
      </c>
      <c r="BE498" s="150">
        <f>IF(N498="základní",J498,0)</f>
        <v>0</v>
      </c>
      <c r="BF498" s="150">
        <f>IF(N498="snížená",J498,0)</f>
        <v>0</v>
      </c>
      <c r="BG498" s="150">
        <f>IF(N498="zákl. přenesená",J498,0)</f>
        <v>0</v>
      </c>
      <c r="BH498" s="150">
        <f>IF(N498="sníž. přenesená",J498,0)</f>
        <v>0</v>
      </c>
      <c r="BI498" s="150">
        <f>IF(N498="nulová",J498,0)</f>
        <v>0</v>
      </c>
      <c r="BJ498" s="17" t="s">
        <v>84</v>
      </c>
      <c r="BK498" s="150">
        <f>ROUND(I498*H498,2)</f>
        <v>0</v>
      </c>
      <c r="BL498" s="17" t="s">
        <v>357</v>
      </c>
      <c r="BM498" s="149" t="s">
        <v>5537</v>
      </c>
    </row>
    <row r="499" spans="2:65" s="1" customFormat="1" ht="19.2">
      <c r="B499" s="32"/>
      <c r="D499" s="151" t="s">
        <v>359</v>
      </c>
      <c r="F499" s="152" t="s">
        <v>5538</v>
      </c>
      <c r="I499" s="153"/>
      <c r="L499" s="32"/>
      <c r="M499" s="154"/>
      <c r="T499" s="56"/>
      <c r="AT499" s="17" t="s">
        <v>359</v>
      </c>
      <c r="AU499" s="17" t="s">
        <v>371</v>
      </c>
    </row>
    <row r="500" spans="2:65" s="11" customFormat="1" ht="20.85" customHeight="1">
      <c r="B500" s="126"/>
      <c r="D500" s="127" t="s">
        <v>75</v>
      </c>
      <c r="E500" s="136" t="s">
        <v>5539</v>
      </c>
      <c r="F500" s="136" t="s">
        <v>5540</v>
      </c>
      <c r="I500" s="129"/>
      <c r="J500" s="137">
        <f>BK500</f>
        <v>0</v>
      </c>
      <c r="L500" s="126"/>
      <c r="M500" s="131"/>
      <c r="P500" s="132">
        <f>SUM(P501:P526)</f>
        <v>0</v>
      </c>
      <c r="R500" s="132">
        <f>SUM(R501:R526)</f>
        <v>0</v>
      </c>
      <c r="T500" s="133">
        <f>SUM(T501:T526)</f>
        <v>0</v>
      </c>
      <c r="AR500" s="127" t="s">
        <v>84</v>
      </c>
      <c r="AT500" s="134" t="s">
        <v>75</v>
      </c>
      <c r="AU500" s="134" t="s">
        <v>86</v>
      </c>
      <c r="AY500" s="127" t="s">
        <v>350</v>
      </c>
      <c r="BK500" s="135">
        <f>SUM(BK501:BK526)</f>
        <v>0</v>
      </c>
    </row>
    <row r="501" spans="2:65" s="1" customFormat="1" ht="24.15" customHeight="1">
      <c r="B501" s="32"/>
      <c r="C501" s="187" t="s">
        <v>2639</v>
      </c>
      <c r="D501" s="187" t="s">
        <v>1347</v>
      </c>
      <c r="E501" s="188" t="s">
        <v>5541</v>
      </c>
      <c r="F501" s="189" t="s">
        <v>5542</v>
      </c>
      <c r="G501" s="190" t="s">
        <v>551</v>
      </c>
      <c r="H501" s="191">
        <v>260</v>
      </c>
      <c r="I501" s="192"/>
      <c r="J501" s="193">
        <f>ROUND(I501*H501,2)</f>
        <v>0</v>
      </c>
      <c r="K501" s="189" t="s">
        <v>1</v>
      </c>
      <c r="L501" s="194"/>
      <c r="M501" s="195" t="s">
        <v>1</v>
      </c>
      <c r="N501" s="196" t="s">
        <v>41</v>
      </c>
      <c r="P501" s="147">
        <f>O501*H501</f>
        <v>0</v>
      </c>
      <c r="Q501" s="147">
        <v>0</v>
      </c>
      <c r="R501" s="147">
        <f>Q501*H501</f>
        <v>0</v>
      </c>
      <c r="S501" s="147">
        <v>0</v>
      </c>
      <c r="T501" s="148">
        <f>S501*H501</f>
        <v>0</v>
      </c>
      <c r="AR501" s="149" t="s">
        <v>468</v>
      </c>
      <c r="AT501" s="149" t="s">
        <v>1347</v>
      </c>
      <c r="AU501" s="149" t="s">
        <v>371</v>
      </c>
      <c r="AY501" s="17" t="s">
        <v>350</v>
      </c>
      <c r="BE501" s="150">
        <f>IF(N501="základní",J501,0)</f>
        <v>0</v>
      </c>
      <c r="BF501" s="150">
        <f>IF(N501="snížená",J501,0)</f>
        <v>0</v>
      </c>
      <c r="BG501" s="150">
        <f>IF(N501="zákl. přenesená",J501,0)</f>
        <v>0</v>
      </c>
      <c r="BH501" s="150">
        <f>IF(N501="sníž. přenesená",J501,0)</f>
        <v>0</v>
      </c>
      <c r="BI501" s="150">
        <f>IF(N501="nulová",J501,0)</f>
        <v>0</v>
      </c>
      <c r="BJ501" s="17" t="s">
        <v>84</v>
      </c>
      <c r="BK501" s="150">
        <f>ROUND(I501*H501,2)</f>
        <v>0</v>
      </c>
      <c r="BL501" s="17" t="s">
        <v>357</v>
      </c>
      <c r="BM501" s="149" t="s">
        <v>5543</v>
      </c>
    </row>
    <row r="502" spans="2:65" s="1" customFormat="1" ht="19.2">
      <c r="B502" s="32"/>
      <c r="D502" s="151" t="s">
        <v>359</v>
      </c>
      <c r="F502" s="152" t="s">
        <v>5542</v>
      </c>
      <c r="I502" s="153"/>
      <c r="L502" s="32"/>
      <c r="M502" s="154"/>
      <c r="T502" s="56"/>
      <c r="AT502" s="17" t="s">
        <v>359</v>
      </c>
      <c r="AU502" s="17" t="s">
        <v>371</v>
      </c>
    </row>
    <row r="503" spans="2:65" s="1" customFormat="1" ht="24.15" customHeight="1">
      <c r="B503" s="32"/>
      <c r="C503" s="187" t="s">
        <v>2644</v>
      </c>
      <c r="D503" s="187" t="s">
        <v>1347</v>
      </c>
      <c r="E503" s="188" t="s">
        <v>5544</v>
      </c>
      <c r="F503" s="189" t="s">
        <v>5545</v>
      </c>
      <c r="G503" s="190" t="s">
        <v>551</v>
      </c>
      <c r="H503" s="191">
        <v>4</v>
      </c>
      <c r="I503" s="192"/>
      <c r="J503" s="193">
        <f>ROUND(I503*H503,2)</f>
        <v>0</v>
      </c>
      <c r="K503" s="189" t="s">
        <v>1</v>
      </c>
      <c r="L503" s="194"/>
      <c r="M503" s="195" t="s">
        <v>1</v>
      </c>
      <c r="N503" s="196" t="s">
        <v>41</v>
      </c>
      <c r="P503" s="147">
        <f>O503*H503</f>
        <v>0</v>
      </c>
      <c r="Q503" s="147">
        <v>0</v>
      </c>
      <c r="R503" s="147">
        <f>Q503*H503</f>
        <v>0</v>
      </c>
      <c r="S503" s="147">
        <v>0</v>
      </c>
      <c r="T503" s="148">
        <f>S503*H503</f>
        <v>0</v>
      </c>
      <c r="AR503" s="149" t="s">
        <v>468</v>
      </c>
      <c r="AT503" s="149" t="s">
        <v>1347</v>
      </c>
      <c r="AU503" s="149" t="s">
        <v>371</v>
      </c>
      <c r="AY503" s="17" t="s">
        <v>350</v>
      </c>
      <c r="BE503" s="150">
        <f>IF(N503="základní",J503,0)</f>
        <v>0</v>
      </c>
      <c r="BF503" s="150">
        <f>IF(N503="snížená",J503,0)</f>
        <v>0</v>
      </c>
      <c r="BG503" s="150">
        <f>IF(N503="zákl. přenesená",J503,0)</f>
        <v>0</v>
      </c>
      <c r="BH503" s="150">
        <f>IF(N503="sníž. přenesená",J503,0)</f>
        <v>0</v>
      </c>
      <c r="BI503" s="150">
        <f>IF(N503="nulová",J503,0)</f>
        <v>0</v>
      </c>
      <c r="BJ503" s="17" t="s">
        <v>84</v>
      </c>
      <c r="BK503" s="150">
        <f>ROUND(I503*H503,2)</f>
        <v>0</v>
      </c>
      <c r="BL503" s="17" t="s">
        <v>357</v>
      </c>
      <c r="BM503" s="149" t="s">
        <v>5546</v>
      </c>
    </row>
    <row r="504" spans="2:65" s="1" customFormat="1" ht="19.2">
      <c r="B504" s="32"/>
      <c r="D504" s="151" t="s">
        <v>359</v>
      </c>
      <c r="F504" s="152" t="s">
        <v>5545</v>
      </c>
      <c r="I504" s="153"/>
      <c r="L504" s="32"/>
      <c r="M504" s="154"/>
      <c r="T504" s="56"/>
      <c r="AT504" s="17" t="s">
        <v>359</v>
      </c>
      <c r="AU504" s="17" t="s">
        <v>371</v>
      </c>
    </row>
    <row r="505" spans="2:65" s="1" customFormat="1" ht="16.5" customHeight="1">
      <c r="B505" s="32"/>
      <c r="C505" s="138" t="s">
        <v>2650</v>
      </c>
      <c r="D505" s="138" t="s">
        <v>352</v>
      </c>
      <c r="E505" s="139" t="s">
        <v>5547</v>
      </c>
      <c r="F505" s="140" t="s">
        <v>5548</v>
      </c>
      <c r="G505" s="141" t="s">
        <v>551</v>
      </c>
      <c r="H505" s="142">
        <v>264</v>
      </c>
      <c r="I505" s="143"/>
      <c r="J505" s="144">
        <f>ROUND(I505*H505,2)</f>
        <v>0</v>
      </c>
      <c r="K505" s="140" t="s">
        <v>385</v>
      </c>
      <c r="L505" s="32"/>
      <c r="M505" s="145" t="s">
        <v>1</v>
      </c>
      <c r="N505" s="146" t="s">
        <v>41</v>
      </c>
      <c r="P505" s="147">
        <f>O505*H505</f>
        <v>0</v>
      </c>
      <c r="Q505" s="147">
        <v>0</v>
      </c>
      <c r="R505" s="147">
        <f>Q505*H505</f>
        <v>0</v>
      </c>
      <c r="S505" s="147">
        <v>0</v>
      </c>
      <c r="T505" s="148">
        <f>S505*H505</f>
        <v>0</v>
      </c>
      <c r="AR505" s="149" t="s">
        <v>357</v>
      </c>
      <c r="AT505" s="149" t="s">
        <v>352</v>
      </c>
      <c r="AU505" s="149" t="s">
        <v>371</v>
      </c>
      <c r="AY505" s="17" t="s">
        <v>350</v>
      </c>
      <c r="BE505" s="150">
        <f>IF(N505="základní",J505,0)</f>
        <v>0</v>
      </c>
      <c r="BF505" s="150">
        <f>IF(N505="snížená",J505,0)</f>
        <v>0</v>
      </c>
      <c r="BG505" s="150">
        <f>IF(N505="zákl. přenesená",J505,0)</f>
        <v>0</v>
      </c>
      <c r="BH505" s="150">
        <f>IF(N505="sníž. přenesená",J505,0)</f>
        <v>0</v>
      </c>
      <c r="BI505" s="150">
        <f>IF(N505="nulová",J505,0)</f>
        <v>0</v>
      </c>
      <c r="BJ505" s="17" t="s">
        <v>84</v>
      </c>
      <c r="BK505" s="150">
        <f>ROUND(I505*H505,2)</f>
        <v>0</v>
      </c>
      <c r="BL505" s="17" t="s">
        <v>357</v>
      </c>
      <c r="BM505" s="149" t="s">
        <v>5549</v>
      </c>
    </row>
    <row r="506" spans="2:65" s="1" customFormat="1" ht="19.2">
      <c r="B506" s="32"/>
      <c r="D506" s="151" t="s">
        <v>359</v>
      </c>
      <c r="F506" s="152" t="s">
        <v>5550</v>
      </c>
      <c r="I506" s="153"/>
      <c r="L506" s="32"/>
      <c r="M506" s="154"/>
      <c r="T506" s="56"/>
      <c r="AT506" s="17" t="s">
        <v>359</v>
      </c>
      <c r="AU506" s="17" t="s">
        <v>371</v>
      </c>
    </row>
    <row r="507" spans="2:65" s="1" customFormat="1" ht="49.05" customHeight="1">
      <c r="B507" s="32"/>
      <c r="C507" s="187" t="s">
        <v>2654</v>
      </c>
      <c r="D507" s="187" t="s">
        <v>1347</v>
      </c>
      <c r="E507" s="188" t="s">
        <v>5551</v>
      </c>
      <c r="F507" s="189" t="s">
        <v>5552</v>
      </c>
      <c r="G507" s="190" t="s">
        <v>4951</v>
      </c>
      <c r="H507" s="191">
        <v>26</v>
      </c>
      <c r="I507" s="192"/>
      <c r="J507" s="193">
        <f>ROUND(I507*H507,2)</f>
        <v>0</v>
      </c>
      <c r="K507" s="189" t="s">
        <v>1</v>
      </c>
      <c r="L507" s="194"/>
      <c r="M507" s="195" t="s">
        <v>1</v>
      </c>
      <c r="N507" s="196" t="s">
        <v>41</v>
      </c>
      <c r="P507" s="147">
        <f>O507*H507</f>
        <v>0</v>
      </c>
      <c r="Q507" s="147">
        <v>0</v>
      </c>
      <c r="R507" s="147">
        <f>Q507*H507</f>
        <v>0</v>
      </c>
      <c r="S507" s="147">
        <v>0</v>
      </c>
      <c r="T507" s="148">
        <f>S507*H507</f>
        <v>0</v>
      </c>
      <c r="AR507" s="149" t="s">
        <v>468</v>
      </c>
      <c r="AT507" s="149" t="s">
        <v>1347</v>
      </c>
      <c r="AU507" s="149" t="s">
        <v>371</v>
      </c>
      <c r="AY507" s="17" t="s">
        <v>350</v>
      </c>
      <c r="BE507" s="150">
        <f>IF(N507="základní",J507,0)</f>
        <v>0</v>
      </c>
      <c r="BF507" s="150">
        <f>IF(N507="snížená",J507,0)</f>
        <v>0</v>
      </c>
      <c r="BG507" s="150">
        <f>IF(N507="zákl. přenesená",J507,0)</f>
        <v>0</v>
      </c>
      <c r="BH507" s="150">
        <f>IF(N507="sníž. přenesená",J507,0)</f>
        <v>0</v>
      </c>
      <c r="BI507" s="150">
        <f>IF(N507="nulová",J507,0)</f>
        <v>0</v>
      </c>
      <c r="BJ507" s="17" t="s">
        <v>84</v>
      </c>
      <c r="BK507" s="150">
        <f>ROUND(I507*H507,2)</f>
        <v>0</v>
      </c>
      <c r="BL507" s="17" t="s">
        <v>357</v>
      </c>
      <c r="BM507" s="149" t="s">
        <v>5553</v>
      </c>
    </row>
    <row r="508" spans="2:65" s="1" customFormat="1" ht="28.8">
      <c r="B508" s="32"/>
      <c r="D508" s="151" t="s">
        <v>359</v>
      </c>
      <c r="F508" s="152" t="s">
        <v>5552</v>
      </c>
      <c r="I508" s="153"/>
      <c r="L508" s="32"/>
      <c r="M508" s="154"/>
      <c r="T508" s="56"/>
      <c r="AT508" s="17" t="s">
        <v>359</v>
      </c>
      <c r="AU508" s="17" t="s">
        <v>371</v>
      </c>
    </row>
    <row r="509" spans="2:65" s="1" customFormat="1" ht="44.25" customHeight="1">
      <c r="B509" s="32"/>
      <c r="C509" s="187" t="s">
        <v>2660</v>
      </c>
      <c r="D509" s="187" t="s">
        <v>1347</v>
      </c>
      <c r="E509" s="188" t="s">
        <v>5554</v>
      </c>
      <c r="F509" s="189" t="s">
        <v>5555</v>
      </c>
      <c r="G509" s="190" t="s">
        <v>4951</v>
      </c>
      <c r="H509" s="191">
        <v>46</v>
      </c>
      <c r="I509" s="192"/>
      <c r="J509" s="193">
        <f>ROUND(I509*H509,2)</f>
        <v>0</v>
      </c>
      <c r="K509" s="189" t="s">
        <v>1</v>
      </c>
      <c r="L509" s="194"/>
      <c r="M509" s="195" t="s">
        <v>1</v>
      </c>
      <c r="N509" s="196" t="s">
        <v>41</v>
      </c>
      <c r="P509" s="147">
        <f>O509*H509</f>
        <v>0</v>
      </c>
      <c r="Q509" s="147">
        <v>0</v>
      </c>
      <c r="R509" s="147">
        <f>Q509*H509</f>
        <v>0</v>
      </c>
      <c r="S509" s="147">
        <v>0</v>
      </c>
      <c r="T509" s="148">
        <f>S509*H509</f>
        <v>0</v>
      </c>
      <c r="AR509" s="149" t="s">
        <v>468</v>
      </c>
      <c r="AT509" s="149" t="s">
        <v>1347</v>
      </c>
      <c r="AU509" s="149" t="s">
        <v>371</v>
      </c>
      <c r="AY509" s="17" t="s">
        <v>350</v>
      </c>
      <c r="BE509" s="150">
        <f>IF(N509="základní",J509,0)</f>
        <v>0</v>
      </c>
      <c r="BF509" s="150">
        <f>IF(N509="snížená",J509,0)</f>
        <v>0</v>
      </c>
      <c r="BG509" s="150">
        <f>IF(N509="zákl. přenesená",J509,0)</f>
        <v>0</v>
      </c>
      <c r="BH509" s="150">
        <f>IF(N509="sníž. přenesená",J509,0)</f>
        <v>0</v>
      </c>
      <c r="BI509" s="150">
        <f>IF(N509="nulová",J509,0)</f>
        <v>0</v>
      </c>
      <c r="BJ509" s="17" t="s">
        <v>84</v>
      </c>
      <c r="BK509" s="150">
        <f>ROUND(I509*H509,2)</f>
        <v>0</v>
      </c>
      <c r="BL509" s="17" t="s">
        <v>357</v>
      </c>
      <c r="BM509" s="149" t="s">
        <v>5556</v>
      </c>
    </row>
    <row r="510" spans="2:65" s="1" customFormat="1" ht="28.8">
      <c r="B510" s="32"/>
      <c r="D510" s="151" t="s">
        <v>359</v>
      </c>
      <c r="F510" s="152" t="s">
        <v>5555</v>
      </c>
      <c r="I510" s="153"/>
      <c r="L510" s="32"/>
      <c r="M510" s="154"/>
      <c r="T510" s="56"/>
      <c r="AT510" s="17" t="s">
        <v>359</v>
      </c>
      <c r="AU510" s="17" t="s">
        <v>371</v>
      </c>
    </row>
    <row r="511" spans="2:65" s="1" customFormat="1" ht="24.15" customHeight="1">
      <c r="B511" s="32"/>
      <c r="C511" s="187" t="s">
        <v>2666</v>
      </c>
      <c r="D511" s="187" t="s">
        <v>1347</v>
      </c>
      <c r="E511" s="188" t="s">
        <v>5557</v>
      </c>
      <c r="F511" s="189" t="s">
        <v>5558</v>
      </c>
      <c r="G511" s="190" t="s">
        <v>4951</v>
      </c>
      <c r="H511" s="191">
        <v>250</v>
      </c>
      <c r="I511" s="192"/>
      <c r="J511" s="193">
        <f>ROUND(I511*H511,2)</f>
        <v>0</v>
      </c>
      <c r="K511" s="189" t="s">
        <v>1</v>
      </c>
      <c r="L511" s="194"/>
      <c r="M511" s="195" t="s">
        <v>1</v>
      </c>
      <c r="N511" s="196" t="s">
        <v>41</v>
      </c>
      <c r="P511" s="147">
        <f>O511*H511</f>
        <v>0</v>
      </c>
      <c r="Q511" s="147">
        <v>0</v>
      </c>
      <c r="R511" s="147">
        <f>Q511*H511</f>
        <v>0</v>
      </c>
      <c r="S511" s="147">
        <v>0</v>
      </c>
      <c r="T511" s="148">
        <f>S511*H511</f>
        <v>0</v>
      </c>
      <c r="AR511" s="149" t="s">
        <v>468</v>
      </c>
      <c r="AT511" s="149" t="s">
        <v>1347</v>
      </c>
      <c r="AU511" s="149" t="s">
        <v>371</v>
      </c>
      <c r="AY511" s="17" t="s">
        <v>350</v>
      </c>
      <c r="BE511" s="150">
        <f>IF(N511="základní",J511,0)</f>
        <v>0</v>
      </c>
      <c r="BF511" s="150">
        <f>IF(N511="snížená",J511,0)</f>
        <v>0</v>
      </c>
      <c r="BG511" s="150">
        <f>IF(N511="zákl. přenesená",J511,0)</f>
        <v>0</v>
      </c>
      <c r="BH511" s="150">
        <f>IF(N511="sníž. přenesená",J511,0)</f>
        <v>0</v>
      </c>
      <c r="BI511" s="150">
        <f>IF(N511="nulová",J511,0)</f>
        <v>0</v>
      </c>
      <c r="BJ511" s="17" t="s">
        <v>84</v>
      </c>
      <c r="BK511" s="150">
        <f>ROUND(I511*H511,2)</f>
        <v>0</v>
      </c>
      <c r="BL511" s="17" t="s">
        <v>357</v>
      </c>
      <c r="BM511" s="149" t="s">
        <v>5559</v>
      </c>
    </row>
    <row r="512" spans="2:65" s="1" customFormat="1" ht="19.2">
      <c r="B512" s="32"/>
      <c r="D512" s="151" t="s">
        <v>359</v>
      </c>
      <c r="F512" s="152" t="s">
        <v>5558</v>
      </c>
      <c r="I512" s="153"/>
      <c r="L512" s="32"/>
      <c r="M512" s="154"/>
      <c r="T512" s="56"/>
      <c r="AT512" s="17" t="s">
        <v>359</v>
      </c>
      <c r="AU512" s="17" t="s">
        <v>371</v>
      </c>
    </row>
    <row r="513" spans="2:65" s="1" customFormat="1" ht="16.5" customHeight="1">
      <c r="B513" s="32"/>
      <c r="C513" s="138" t="s">
        <v>2671</v>
      </c>
      <c r="D513" s="138" t="s">
        <v>352</v>
      </c>
      <c r="E513" s="139" t="s">
        <v>5560</v>
      </c>
      <c r="F513" s="140" t="s">
        <v>5561</v>
      </c>
      <c r="G513" s="141" t="s">
        <v>496</v>
      </c>
      <c r="H513" s="142">
        <v>2</v>
      </c>
      <c r="I513" s="143"/>
      <c r="J513" s="144">
        <f>ROUND(I513*H513,2)</f>
        <v>0</v>
      </c>
      <c r="K513" s="140" t="s">
        <v>385</v>
      </c>
      <c r="L513" s="32"/>
      <c r="M513" s="145" t="s">
        <v>1</v>
      </c>
      <c r="N513" s="146" t="s">
        <v>41</v>
      </c>
      <c r="P513" s="147">
        <f>O513*H513</f>
        <v>0</v>
      </c>
      <c r="Q513" s="147">
        <v>0</v>
      </c>
      <c r="R513" s="147">
        <f>Q513*H513</f>
        <v>0</v>
      </c>
      <c r="S513" s="147">
        <v>0</v>
      </c>
      <c r="T513" s="148">
        <f>S513*H513</f>
        <v>0</v>
      </c>
      <c r="AR513" s="149" t="s">
        <v>357</v>
      </c>
      <c r="AT513" s="149" t="s">
        <v>352</v>
      </c>
      <c r="AU513" s="149" t="s">
        <v>371</v>
      </c>
      <c r="AY513" s="17" t="s">
        <v>350</v>
      </c>
      <c r="BE513" s="150">
        <f>IF(N513="základní",J513,0)</f>
        <v>0</v>
      </c>
      <c r="BF513" s="150">
        <f>IF(N513="snížená",J513,0)</f>
        <v>0</v>
      </c>
      <c r="BG513" s="150">
        <f>IF(N513="zákl. přenesená",J513,0)</f>
        <v>0</v>
      </c>
      <c r="BH513" s="150">
        <f>IF(N513="sníž. přenesená",J513,0)</f>
        <v>0</v>
      </c>
      <c r="BI513" s="150">
        <f>IF(N513="nulová",J513,0)</f>
        <v>0</v>
      </c>
      <c r="BJ513" s="17" t="s">
        <v>84</v>
      </c>
      <c r="BK513" s="150">
        <f>ROUND(I513*H513,2)</f>
        <v>0</v>
      </c>
      <c r="BL513" s="17" t="s">
        <v>357</v>
      </c>
      <c r="BM513" s="149" t="s">
        <v>5562</v>
      </c>
    </row>
    <row r="514" spans="2:65" s="1" customFormat="1" ht="19.2">
      <c r="B514" s="32"/>
      <c r="D514" s="151" t="s">
        <v>359</v>
      </c>
      <c r="F514" s="152" t="s">
        <v>5563</v>
      </c>
      <c r="I514" s="153"/>
      <c r="L514" s="32"/>
      <c r="M514" s="154"/>
      <c r="T514" s="56"/>
      <c r="AT514" s="17" t="s">
        <v>359</v>
      </c>
      <c r="AU514" s="17" t="s">
        <v>371</v>
      </c>
    </row>
    <row r="515" spans="2:65" s="1" customFormat="1" ht="33" customHeight="1">
      <c r="B515" s="32"/>
      <c r="C515" s="187" t="s">
        <v>2676</v>
      </c>
      <c r="D515" s="187" t="s">
        <v>1347</v>
      </c>
      <c r="E515" s="188" t="s">
        <v>5564</v>
      </c>
      <c r="F515" s="189" t="s">
        <v>5565</v>
      </c>
      <c r="G515" s="190" t="s">
        <v>4951</v>
      </c>
      <c r="H515" s="191">
        <v>46</v>
      </c>
      <c r="I515" s="192"/>
      <c r="J515" s="193">
        <f>ROUND(I515*H515,2)</f>
        <v>0</v>
      </c>
      <c r="K515" s="189" t="s">
        <v>1</v>
      </c>
      <c r="L515" s="194"/>
      <c r="M515" s="195" t="s">
        <v>1</v>
      </c>
      <c r="N515" s="196" t="s">
        <v>41</v>
      </c>
      <c r="P515" s="147">
        <f>O515*H515</f>
        <v>0</v>
      </c>
      <c r="Q515" s="147">
        <v>0</v>
      </c>
      <c r="R515" s="147">
        <f>Q515*H515</f>
        <v>0</v>
      </c>
      <c r="S515" s="147">
        <v>0</v>
      </c>
      <c r="T515" s="148">
        <f>S515*H515</f>
        <v>0</v>
      </c>
      <c r="AR515" s="149" t="s">
        <v>468</v>
      </c>
      <c r="AT515" s="149" t="s">
        <v>1347</v>
      </c>
      <c r="AU515" s="149" t="s">
        <v>371</v>
      </c>
      <c r="AY515" s="17" t="s">
        <v>350</v>
      </c>
      <c r="BE515" s="150">
        <f>IF(N515="základní",J515,0)</f>
        <v>0</v>
      </c>
      <c r="BF515" s="150">
        <f>IF(N515="snížená",J515,0)</f>
        <v>0</v>
      </c>
      <c r="BG515" s="150">
        <f>IF(N515="zákl. přenesená",J515,0)</f>
        <v>0</v>
      </c>
      <c r="BH515" s="150">
        <f>IF(N515="sníž. přenesená",J515,0)</f>
        <v>0</v>
      </c>
      <c r="BI515" s="150">
        <f>IF(N515="nulová",J515,0)</f>
        <v>0</v>
      </c>
      <c r="BJ515" s="17" t="s">
        <v>84</v>
      </c>
      <c r="BK515" s="150">
        <f>ROUND(I515*H515,2)</f>
        <v>0</v>
      </c>
      <c r="BL515" s="17" t="s">
        <v>357</v>
      </c>
      <c r="BM515" s="149" t="s">
        <v>5566</v>
      </c>
    </row>
    <row r="516" spans="2:65" s="1" customFormat="1" ht="19.2">
      <c r="B516" s="32"/>
      <c r="D516" s="151" t="s">
        <v>359</v>
      </c>
      <c r="F516" s="152" t="s">
        <v>5565</v>
      </c>
      <c r="I516" s="153"/>
      <c r="L516" s="32"/>
      <c r="M516" s="154"/>
      <c r="T516" s="56"/>
      <c r="AT516" s="17" t="s">
        <v>359</v>
      </c>
      <c r="AU516" s="17" t="s">
        <v>371</v>
      </c>
    </row>
    <row r="517" spans="2:65" s="1" customFormat="1" ht="33" customHeight="1">
      <c r="B517" s="32"/>
      <c r="C517" s="138" t="s">
        <v>2683</v>
      </c>
      <c r="D517" s="138" t="s">
        <v>352</v>
      </c>
      <c r="E517" s="139" t="s">
        <v>5265</v>
      </c>
      <c r="F517" s="140" t="s">
        <v>5266</v>
      </c>
      <c r="G517" s="141" t="s">
        <v>496</v>
      </c>
      <c r="H517" s="142">
        <v>46</v>
      </c>
      <c r="I517" s="143"/>
      <c r="J517" s="144">
        <f>ROUND(I517*H517,2)</f>
        <v>0</v>
      </c>
      <c r="K517" s="140" t="s">
        <v>385</v>
      </c>
      <c r="L517" s="32"/>
      <c r="M517" s="145" t="s">
        <v>1</v>
      </c>
      <c r="N517" s="146" t="s">
        <v>41</v>
      </c>
      <c r="P517" s="147">
        <f>O517*H517</f>
        <v>0</v>
      </c>
      <c r="Q517" s="147">
        <v>0</v>
      </c>
      <c r="R517" s="147">
        <f>Q517*H517</f>
        <v>0</v>
      </c>
      <c r="S517" s="147">
        <v>0</v>
      </c>
      <c r="T517" s="148">
        <f>S517*H517</f>
        <v>0</v>
      </c>
      <c r="AR517" s="149" t="s">
        <v>357</v>
      </c>
      <c r="AT517" s="149" t="s">
        <v>352</v>
      </c>
      <c r="AU517" s="149" t="s">
        <v>371</v>
      </c>
      <c r="AY517" s="17" t="s">
        <v>350</v>
      </c>
      <c r="BE517" s="150">
        <f>IF(N517="základní",J517,0)</f>
        <v>0</v>
      </c>
      <c r="BF517" s="150">
        <f>IF(N517="snížená",J517,0)</f>
        <v>0</v>
      </c>
      <c r="BG517" s="150">
        <f>IF(N517="zákl. přenesená",J517,0)</f>
        <v>0</v>
      </c>
      <c r="BH517" s="150">
        <f>IF(N517="sníž. přenesená",J517,0)</f>
        <v>0</v>
      </c>
      <c r="BI517" s="150">
        <f>IF(N517="nulová",J517,0)</f>
        <v>0</v>
      </c>
      <c r="BJ517" s="17" t="s">
        <v>84</v>
      </c>
      <c r="BK517" s="150">
        <f>ROUND(I517*H517,2)</f>
        <v>0</v>
      </c>
      <c r="BL517" s="17" t="s">
        <v>357</v>
      </c>
      <c r="BM517" s="149" t="s">
        <v>5567</v>
      </c>
    </row>
    <row r="518" spans="2:65" s="1" customFormat="1" ht="28.8">
      <c r="B518" s="32"/>
      <c r="D518" s="151" t="s">
        <v>359</v>
      </c>
      <c r="F518" s="152" t="s">
        <v>5268</v>
      </c>
      <c r="I518" s="153"/>
      <c r="L518" s="32"/>
      <c r="M518" s="154"/>
      <c r="T518" s="56"/>
      <c r="AT518" s="17" t="s">
        <v>359</v>
      </c>
      <c r="AU518" s="17" t="s">
        <v>371</v>
      </c>
    </row>
    <row r="519" spans="2:65" s="1" customFormat="1" ht="16.5" customHeight="1">
      <c r="B519" s="32"/>
      <c r="C519" s="187" t="s">
        <v>2688</v>
      </c>
      <c r="D519" s="187" t="s">
        <v>1347</v>
      </c>
      <c r="E519" s="188" t="s">
        <v>5568</v>
      </c>
      <c r="F519" s="189" t="s">
        <v>5569</v>
      </c>
      <c r="G519" s="190" t="s">
        <v>4951</v>
      </c>
      <c r="H519" s="191">
        <v>35</v>
      </c>
      <c r="I519" s="192"/>
      <c r="J519" s="193">
        <f>ROUND(I519*H519,2)</f>
        <v>0</v>
      </c>
      <c r="K519" s="189" t="s">
        <v>1</v>
      </c>
      <c r="L519" s="194"/>
      <c r="M519" s="195" t="s">
        <v>1</v>
      </c>
      <c r="N519" s="196" t="s">
        <v>41</v>
      </c>
      <c r="P519" s="147">
        <f>O519*H519</f>
        <v>0</v>
      </c>
      <c r="Q519" s="147">
        <v>0</v>
      </c>
      <c r="R519" s="147">
        <f>Q519*H519</f>
        <v>0</v>
      </c>
      <c r="S519" s="147">
        <v>0</v>
      </c>
      <c r="T519" s="148">
        <f>S519*H519</f>
        <v>0</v>
      </c>
      <c r="AR519" s="149" t="s">
        <v>468</v>
      </c>
      <c r="AT519" s="149" t="s">
        <v>1347</v>
      </c>
      <c r="AU519" s="149" t="s">
        <v>371</v>
      </c>
      <c r="AY519" s="17" t="s">
        <v>350</v>
      </c>
      <c r="BE519" s="150">
        <f>IF(N519="základní",J519,0)</f>
        <v>0</v>
      </c>
      <c r="BF519" s="150">
        <f>IF(N519="snížená",J519,0)</f>
        <v>0</v>
      </c>
      <c r="BG519" s="150">
        <f>IF(N519="zákl. přenesená",J519,0)</f>
        <v>0</v>
      </c>
      <c r="BH519" s="150">
        <f>IF(N519="sníž. přenesená",J519,0)</f>
        <v>0</v>
      </c>
      <c r="BI519" s="150">
        <f>IF(N519="nulová",J519,0)</f>
        <v>0</v>
      </c>
      <c r="BJ519" s="17" t="s">
        <v>84</v>
      </c>
      <c r="BK519" s="150">
        <f>ROUND(I519*H519,2)</f>
        <v>0</v>
      </c>
      <c r="BL519" s="17" t="s">
        <v>357</v>
      </c>
      <c r="BM519" s="149" t="s">
        <v>5570</v>
      </c>
    </row>
    <row r="520" spans="2:65" s="1" customFormat="1" ht="10.199999999999999">
      <c r="B520" s="32"/>
      <c r="D520" s="151" t="s">
        <v>359</v>
      </c>
      <c r="F520" s="152" t="s">
        <v>5569</v>
      </c>
      <c r="I520" s="153"/>
      <c r="L520" s="32"/>
      <c r="M520" s="154"/>
      <c r="T520" s="56"/>
      <c r="AT520" s="17" t="s">
        <v>359</v>
      </c>
      <c r="AU520" s="17" t="s">
        <v>371</v>
      </c>
    </row>
    <row r="521" spans="2:65" s="1" customFormat="1" ht="16.5" customHeight="1">
      <c r="B521" s="32"/>
      <c r="C521" s="138" t="s">
        <v>2693</v>
      </c>
      <c r="D521" s="138" t="s">
        <v>352</v>
      </c>
      <c r="E521" s="139" t="s">
        <v>5571</v>
      </c>
      <c r="F521" s="140" t="s">
        <v>5572</v>
      </c>
      <c r="G521" s="141" t="s">
        <v>496</v>
      </c>
      <c r="H521" s="142">
        <v>35</v>
      </c>
      <c r="I521" s="143"/>
      <c r="J521" s="144">
        <f>ROUND(I521*H521,2)</f>
        <v>0</v>
      </c>
      <c r="K521" s="140" t="s">
        <v>385</v>
      </c>
      <c r="L521" s="32"/>
      <c r="M521" s="145" t="s">
        <v>1</v>
      </c>
      <c r="N521" s="146" t="s">
        <v>41</v>
      </c>
      <c r="P521" s="147">
        <f>O521*H521</f>
        <v>0</v>
      </c>
      <c r="Q521" s="147">
        <v>0</v>
      </c>
      <c r="R521" s="147">
        <f>Q521*H521</f>
        <v>0</v>
      </c>
      <c r="S521" s="147">
        <v>0</v>
      </c>
      <c r="T521" s="148">
        <f>S521*H521</f>
        <v>0</v>
      </c>
      <c r="AR521" s="149" t="s">
        <v>357</v>
      </c>
      <c r="AT521" s="149" t="s">
        <v>352</v>
      </c>
      <c r="AU521" s="149" t="s">
        <v>371</v>
      </c>
      <c r="AY521" s="17" t="s">
        <v>350</v>
      </c>
      <c r="BE521" s="150">
        <f>IF(N521="základní",J521,0)</f>
        <v>0</v>
      </c>
      <c r="BF521" s="150">
        <f>IF(N521="snížená",J521,0)</f>
        <v>0</v>
      </c>
      <c r="BG521" s="150">
        <f>IF(N521="zákl. přenesená",J521,0)</f>
        <v>0</v>
      </c>
      <c r="BH521" s="150">
        <f>IF(N521="sníž. přenesená",J521,0)</f>
        <v>0</v>
      </c>
      <c r="BI521" s="150">
        <f>IF(N521="nulová",J521,0)</f>
        <v>0</v>
      </c>
      <c r="BJ521" s="17" t="s">
        <v>84</v>
      </c>
      <c r="BK521" s="150">
        <f>ROUND(I521*H521,2)</f>
        <v>0</v>
      </c>
      <c r="BL521" s="17" t="s">
        <v>357</v>
      </c>
      <c r="BM521" s="149" t="s">
        <v>5573</v>
      </c>
    </row>
    <row r="522" spans="2:65" s="1" customFormat="1" ht="28.8">
      <c r="B522" s="32"/>
      <c r="D522" s="151" t="s">
        <v>359</v>
      </c>
      <c r="F522" s="152" t="s">
        <v>5574</v>
      </c>
      <c r="I522" s="153"/>
      <c r="L522" s="32"/>
      <c r="M522" s="154"/>
      <c r="T522" s="56"/>
      <c r="AT522" s="17" t="s">
        <v>359</v>
      </c>
      <c r="AU522" s="17" t="s">
        <v>371</v>
      </c>
    </row>
    <row r="523" spans="2:65" s="1" customFormat="1" ht="16.5" customHeight="1">
      <c r="B523" s="32"/>
      <c r="C523" s="187" t="s">
        <v>2699</v>
      </c>
      <c r="D523" s="187" t="s">
        <v>1347</v>
      </c>
      <c r="E523" s="188" t="s">
        <v>5575</v>
      </c>
      <c r="F523" s="189" t="s">
        <v>5576</v>
      </c>
      <c r="G523" s="190" t="s">
        <v>4951</v>
      </c>
      <c r="H523" s="191">
        <v>10</v>
      </c>
      <c r="I523" s="192"/>
      <c r="J523" s="193">
        <f>ROUND(I523*H523,2)</f>
        <v>0</v>
      </c>
      <c r="K523" s="189" t="s">
        <v>1</v>
      </c>
      <c r="L523" s="194"/>
      <c r="M523" s="195" t="s">
        <v>1</v>
      </c>
      <c r="N523" s="196" t="s">
        <v>41</v>
      </c>
      <c r="P523" s="147">
        <f>O523*H523</f>
        <v>0</v>
      </c>
      <c r="Q523" s="147">
        <v>0</v>
      </c>
      <c r="R523" s="147">
        <f>Q523*H523</f>
        <v>0</v>
      </c>
      <c r="S523" s="147">
        <v>0</v>
      </c>
      <c r="T523" s="148">
        <f>S523*H523</f>
        <v>0</v>
      </c>
      <c r="AR523" s="149" t="s">
        <v>468</v>
      </c>
      <c r="AT523" s="149" t="s">
        <v>1347</v>
      </c>
      <c r="AU523" s="149" t="s">
        <v>371</v>
      </c>
      <c r="AY523" s="17" t="s">
        <v>350</v>
      </c>
      <c r="BE523" s="150">
        <f>IF(N523="základní",J523,0)</f>
        <v>0</v>
      </c>
      <c r="BF523" s="150">
        <f>IF(N523="snížená",J523,0)</f>
        <v>0</v>
      </c>
      <c r="BG523" s="150">
        <f>IF(N523="zákl. přenesená",J523,0)</f>
        <v>0</v>
      </c>
      <c r="BH523" s="150">
        <f>IF(N523="sníž. přenesená",J523,0)</f>
        <v>0</v>
      </c>
      <c r="BI523" s="150">
        <f>IF(N523="nulová",J523,0)</f>
        <v>0</v>
      </c>
      <c r="BJ523" s="17" t="s">
        <v>84</v>
      </c>
      <c r="BK523" s="150">
        <f>ROUND(I523*H523,2)</f>
        <v>0</v>
      </c>
      <c r="BL523" s="17" t="s">
        <v>357</v>
      </c>
      <c r="BM523" s="149" t="s">
        <v>5577</v>
      </c>
    </row>
    <row r="524" spans="2:65" s="1" customFormat="1" ht="10.199999999999999">
      <c r="B524" s="32"/>
      <c r="D524" s="151" t="s">
        <v>359</v>
      </c>
      <c r="F524" s="152" t="s">
        <v>5576</v>
      </c>
      <c r="I524" s="153"/>
      <c r="L524" s="32"/>
      <c r="M524" s="154"/>
      <c r="T524" s="56"/>
      <c r="AT524" s="17" t="s">
        <v>359</v>
      </c>
      <c r="AU524" s="17" t="s">
        <v>371</v>
      </c>
    </row>
    <row r="525" spans="2:65" s="1" customFormat="1" ht="16.5" customHeight="1">
      <c r="B525" s="32"/>
      <c r="C525" s="138" t="s">
        <v>2705</v>
      </c>
      <c r="D525" s="138" t="s">
        <v>352</v>
      </c>
      <c r="E525" s="139" t="s">
        <v>5578</v>
      </c>
      <c r="F525" s="140" t="s">
        <v>5579</v>
      </c>
      <c r="G525" s="141" t="s">
        <v>496</v>
      </c>
      <c r="H525" s="142">
        <v>10</v>
      </c>
      <c r="I525" s="143"/>
      <c r="J525" s="144">
        <f>ROUND(I525*H525,2)</f>
        <v>0</v>
      </c>
      <c r="K525" s="140" t="s">
        <v>385</v>
      </c>
      <c r="L525" s="32"/>
      <c r="M525" s="145" t="s">
        <v>1</v>
      </c>
      <c r="N525" s="146" t="s">
        <v>41</v>
      </c>
      <c r="P525" s="147">
        <f>O525*H525</f>
        <v>0</v>
      </c>
      <c r="Q525" s="147">
        <v>0</v>
      </c>
      <c r="R525" s="147">
        <f>Q525*H525</f>
        <v>0</v>
      </c>
      <c r="S525" s="147">
        <v>0</v>
      </c>
      <c r="T525" s="148">
        <f>S525*H525</f>
        <v>0</v>
      </c>
      <c r="AR525" s="149" t="s">
        <v>357</v>
      </c>
      <c r="AT525" s="149" t="s">
        <v>352</v>
      </c>
      <c r="AU525" s="149" t="s">
        <v>371</v>
      </c>
      <c r="AY525" s="17" t="s">
        <v>350</v>
      </c>
      <c r="BE525" s="150">
        <f>IF(N525="základní",J525,0)</f>
        <v>0</v>
      </c>
      <c r="BF525" s="150">
        <f>IF(N525="snížená",J525,0)</f>
        <v>0</v>
      </c>
      <c r="BG525" s="150">
        <f>IF(N525="zákl. přenesená",J525,0)</f>
        <v>0</v>
      </c>
      <c r="BH525" s="150">
        <f>IF(N525="sníž. přenesená",J525,0)</f>
        <v>0</v>
      </c>
      <c r="BI525" s="150">
        <f>IF(N525="nulová",J525,0)</f>
        <v>0</v>
      </c>
      <c r="BJ525" s="17" t="s">
        <v>84</v>
      </c>
      <c r="BK525" s="150">
        <f>ROUND(I525*H525,2)</f>
        <v>0</v>
      </c>
      <c r="BL525" s="17" t="s">
        <v>357</v>
      </c>
      <c r="BM525" s="149" t="s">
        <v>5580</v>
      </c>
    </row>
    <row r="526" spans="2:65" s="1" customFormat="1" ht="19.2">
      <c r="B526" s="32"/>
      <c r="D526" s="151" t="s">
        <v>359</v>
      </c>
      <c r="F526" s="152" t="s">
        <v>5581</v>
      </c>
      <c r="I526" s="153"/>
      <c r="L526" s="32"/>
      <c r="M526" s="154"/>
      <c r="T526" s="56"/>
      <c r="AT526" s="17" t="s">
        <v>359</v>
      </c>
      <c r="AU526" s="17" t="s">
        <v>371</v>
      </c>
    </row>
    <row r="527" spans="2:65" s="11" customFormat="1" ht="20.85" customHeight="1">
      <c r="B527" s="126"/>
      <c r="D527" s="127" t="s">
        <v>75</v>
      </c>
      <c r="E527" s="136" t="s">
        <v>5582</v>
      </c>
      <c r="F527" s="136" t="s">
        <v>5583</v>
      </c>
      <c r="I527" s="129"/>
      <c r="J527" s="137">
        <f>BK527</f>
        <v>0</v>
      </c>
      <c r="L527" s="126"/>
      <c r="M527" s="131"/>
      <c r="P527" s="132">
        <f>SUM(P528:P543)</f>
        <v>0</v>
      </c>
      <c r="R527" s="132">
        <f>SUM(R528:R543)</f>
        <v>0</v>
      </c>
      <c r="T527" s="133">
        <f>SUM(T528:T543)</f>
        <v>0</v>
      </c>
      <c r="AR527" s="127" t="s">
        <v>84</v>
      </c>
      <c r="AT527" s="134" t="s">
        <v>75</v>
      </c>
      <c r="AU527" s="134" t="s">
        <v>86</v>
      </c>
      <c r="AY527" s="127" t="s">
        <v>350</v>
      </c>
      <c r="BK527" s="135">
        <f>SUM(BK528:BK543)</f>
        <v>0</v>
      </c>
    </row>
    <row r="528" spans="2:65" s="1" customFormat="1" ht="16.5" customHeight="1">
      <c r="B528" s="32"/>
      <c r="C528" s="187" t="s">
        <v>2710</v>
      </c>
      <c r="D528" s="187" t="s">
        <v>1347</v>
      </c>
      <c r="E528" s="188" t="s">
        <v>5584</v>
      </c>
      <c r="F528" s="189" t="s">
        <v>5585</v>
      </c>
      <c r="G528" s="190" t="s">
        <v>4951</v>
      </c>
      <c r="H528" s="191">
        <v>3</v>
      </c>
      <c r="I528" s="192"/>
      <c r="J528" s="193">
        <f>ROUND(I528*H528,2)</f>
        <v>0</v>
      </c>
      <c r="K528" s="189" t="s">
        <v>1</v>
      </c>
      <c r="L528" s="194"/>
      <c r="M528" s="195" t="s">
        <v>1</v>
      </c>
      <c r="N528" s="196" t="s">
        <v>41</v>
      </c>
      <c r="P528" s="147">
        <f>O528*H528</f>
        <v>0</v>
      </c>
      <c r="Q528" s="147">
        <v>0</v>
      </c>
      <c r="R528" s="147">
        <f>Q528*H528</f>
        <v>0</v>
      </c>
      <c r="S528" s="147">
        <v>0</v>
      </c>
      <c r="T528" s="148">
        <f>S528*H528</f>
        <v>0</v>
      </c>
      <c r="AR528" s="149" t="s">
        <v>468</v>
      </c>
      <c r="AT528" s="149" t="s">
        <v>1347</v>
      </c>
      <c r="AU528" s="149" t="s">
        <v>371</v>
      </c>
      <c r="AY528" s="17" t="s">
        <v>350</v>
      </c>
      <c r="BE528" s="150">
        <f>IF(N528="základní",J528,0)</f>
        <v>0</v>
      </c>
      <c r="BF528" s="150">
        <f>IF(N528="snížená",J528,0)</f>
        <v>0</v>
      </c>
      <c r="BG528" s="150">
        <f>IF(N528="zákl. přenesená",J528,0)</f>
        <v>0</v>
      </c>
      <c r="BH528" s="150">
        <f>IF(N528="sníž. přenesená",J528,0)</f>
        <v>0</v>
      </c>
      <c r="BI528" s="150">
        <f>IF(N528="nulová",J528,0)</f>
        <v>0</v>
      </c>
      <c r="BJ528" s="17" t="s">
        <v>84</v>
      </c>
      <c r="BK528" s="150">
        <f>ROUND(I528*H528,2)</f>
        <v>0</v>
      </c>
      <c r="BL528" s="17" t="s">
        <v>357</v>
      </c>
      <c r="BM528" s="149" t="s">
        <v>5586</v>
      </c>
    </row>
    <row r="529" spans="2:65" s="1" customFormat="1" ht="10.199999999999999">
      <c r="B529" s="32"/>
      <c r="D529" s="151" t="s">
        <v>359</v>
      </c>
      <c r="F529" s="152" t="s">
        <v>5585</v>
      </c>
      <c r="I529" s="153"/>
      <c r="L529" s="32"/>
      <c r="M529" s="154"/>
      <c r="T529" s="56"/>
      <c r="AT529" s="17" t="s">
        <v>359</v>
      </c>
      <c r="AU529" s="17" t="s">
        <v>371</v>
      </c>
    </row>
    <row r="530" spans="2:65" s="1" customFormat="1" ht="33" customHeight="1">
      <c r="B530" s="32"/>
      <c r="C530" s="138" t="s">
        <v>2730</v>
      </c>
      <c r="D530" s="138" t="s">
        <v>352</v>
      </c>
      <c r="E530" s="139" t="s">
        <v>5069</v>
      </c>
      <c r="F530" s="140" t="s">
        <v>5070</v>
      </c>
      <c r="G530" s="141" t="s">
        <v>496</v>
      </c>
      <c r="H530" s="142">
        <v>3</v>
      </c>
      <c r="I530" s="143"/>
      <c r="J530" s="144">
        <f>ROUND(I530*H530,2)</f>
        <v>0</v>
      </c>
      <c r="K530" s="140" t="s">
        <v>385</v>
      </c>
      <c r="L530" s="32"/>
      <c r="M530" s="145" t="s">
        <v>1</v>
      </c>
      <c r="N530" s="146" t="s">
        <v>41</v>
      </c>
      <c r="P530" s="147">
        <f>O530*H530</f>
        <v>0</v>
      </c>
      <c r="Q530" s="147">
        <v>0</v>
      </c>
      <c r="R530" s="147">
        <f>Q530*H530</f>
        <v>0</v>
      </c>
      <c r="S530" s="147">
        <v>0</v>
      </c>
      <c r="T530" s="148">
        <f>S530*H530</f>
        <v>0</v>
      </c>
      <c r="AR530" s="149" t="s">
        <v>357</v>
      </c>
      <c r="AT530" s="149" t="s">
        <v>352</v>
      </c>
      <c r="AU530" s="149" t="s">
        <v>371</v>
      </c>
      <c r="AY530" s="17" t="s">
        <v>350</v>
      </c>
      <c r="BE530" s="150">
        <f>IF(N530="základní",J530,0)</f>
        <v>0</v>
      </c>
      <c r="BF530" s="150">
        <f>IF(N530="snížená",J530,0)</f>
        <v>0</v>
      </c>
      <c r="BG530" s="150">
        <f>IF(N530="zákl. přenesená",J530,0)</f>
        <v>0</v>
      </c>
      <c r="BH530" s="150">
        <f>IF(N530="sníž. přenesená",J530,0)</f>
        <v>0</v>
      </c>
      <c r="BI530" s="150">
        <f>IF(N530="nulová",J530,0)</f>
        <v>0</v>
      </c>
      <c r="BJ530" s="17" t="s">
        <v>84</v>
      </c>
      <c r="BK530" s="150">
        <f>ROUND(I530*H530,2)</f>
        <v>0</v>
      </c>
      <c r="BL530" s="17" t="s">
        <v>357</v>
      </c>
      <c r="BM530" s="149" t="s">
        <v>5587</v>
      </c>
    </row>
    <row r="531" spans="2:65" s="1" customFormat="1" ht="28.8">
      <c r="B531" s="32"/>
      <c r="D531" s="151" t="s">
        <v>359</v>
      </c>
      <c r="F531" s="152" t="s">
        <v>5072</v>
      </c>
      <c r="I531" s="153"/>
      <c r="L531" s="32"/>
      <c r="M531" s="154"/>
      <c r="T531" s="56"/>
      <c r="AT531" s="17" t="s">
        <v>359</v>
      </c>
      <c r="AU531" s="17" t="s">
        <v>371</v>
      </c>
    </row>
    <row r="532" spans="2:65" s="1" customFormat="1" ht="24.15" customHeight="1">
      <c r="B532" s="32"/>
      <c r="C532" s="187" t="s">
        <v>2746</v>
      </c>
      <c r="D532" s="187" t="s">
        <v>1347</v>
      </c>
      <c r="E532" s="188" t="s">
        <v>5588</v>
      </c>
      <c r="F532" s="189" t="s">
        <v>5589</v>
      </c>
      <c r="G532" s="190" t="s">
        <v>4951</v>
      </c>
      <c r="H532" s="191">
        <v>6</v>
      </c>
      <c r="I532" s="192"/>
      <c r="J532" s="193">
        <f>ROUND(I532*H532,2)</f>
        <v>0</v>
      </c>
      <c r="K532" s="189" t="s">
        <v>1</v>
      </c>
      <c r="L532" s="194"/>
      <c r="M532" s="195" t="s">
        <v>1</v>
      </c>
      <c r="N532" s="196" t="s">
        <v>41</v>
      </c>
      <c r="P532" s="147">
        <f>O532*H532</f>
        <v>0</v>
      </c>
      <c r="Q532" s="147">
        <v>0</v>
      </c>
      <c r="R532" s="147">
        <f>Q532*H532</f>
        <v>0</v>
      </c>
      <c r="S532" s="147">
        <v>0</v>
      </c>
      <c r="T532" s="148">
        <f>S532*H532</f>
        <v>0</v>
      </c>
      <c r="AR532" s="149" t="s">
        <v>468</v>
      </c>
      <c r="AT532" s="149" t="s">
        <v>1347</v>
      </c>
      <c r="AU532" s="149" t="s">
        <v>371</v>
      </c>
      <c r="AY532" s="17" t="s">
        <v>350</v>
      </c>
      <c r="BE532" s="150">
        <f>IF(N532="základní",J532,0)</f>
        <v>0</v>
      </c>
      <c r="BF532" s="150">
        <f>IF(N532="snížená",J532,0)</f>
        <v>0</v>
      </c>
      <c r="BG532" s="150">
        <f>IF(N532="zákl. přenesená",J532,0)</f>
        <v>0</v>
      </c>
      <c r="BH532" s="150">
        <f>IF(N532="sníž. přenesená",J532,0)</f>
        <v>0</v>
      </c>
      <c r="BI532" s="150">
        <f>IF(N532="nulová",J532,0)</f>
        <v>0</v>
      </c>
      <c r="BJ532" s="17" t="s">
        <v>84</v>
      </c>
      <c r="BK532" s="150">
        <f>ROUND(I532*H532,2)</f>
        <v>0</v>
      </c>
      <c r="BL532" s="17" t="s">
        <v>357</v>
      </c>
      <c r="BM532" s="149" t="s">
        <v>5590</v>
      </c>
    </row>
    <row r="533" spans="2:65" s="1" customFormat="1" ht="19.2">
      <c r="B533" s="32"/>
      <c r="D533" s="151" t="s">
        <v>359</v>
      </c>
      <c r="F533" s="152" t="s">
        <v>5589</v>
      </c>
      <c r="I533" s="153"/>
      <c r="L533" s="32"/>
      <c r="M533" s="154"/>
      <c r="T533" s="56"/>
      <c r="AT533" s="17" t="s">
        <v>359</v>
      </c>
      <c r="AU533" s="17" t="s">
        <v>371</v>
      </c>
    </row>
    <row r="534" spans="2:65" s="1" customFormat="1" ht="24.15" customHeight="1">
      <c r="B534" s="32"/>
      <c r="C534" s="138" t="s">
        <v>2753</v>
      </c>
      <c r="D534" s="138" t="s">
        <v>352</v>
      </c>
      <c r="E534" s="139" t="s">
        <v>5591</v>
      </c>
      <c r="F534" s="140" t="s">
        <v>5592</v>
      </c>
      <c r="G534" s="141" t="s">
        <v>496</v>
      </c>
      <c r="H534" s="142">
        <v>6</v>
      </c>
      <c r="I534" s="143"/>
      <c r="J534" s="144">
        <f>ROUND(I534*H534,2)</f>
        <v>0</v>
      </c>
      <c r="K534" s="140" t="s">
        <v>385</v>
      </c>
      <c r="L534" s="32"/>
      <c r="M534" s="145" t="s">
        <v>1</v>
      </c>
      <c r="N534" s="146" t="s">
        <v>41</v>
      </c>
      <c r="P534" s="147">
        <f>O534*H534</f>
        <v>0</v>
      </c>
      <c r="Q534" s="147">
        <v>0</v>
      </c>
      <c r="R534" s="147">
        <f>Q534*H534</f>
        <v>0</v>
      </c>
      <c r="S534" s="147">
        <v>0</v>
      </c>
      <c r="T534" s="148">
        <f>S534*H534</f>
        <v>0</v>
      </c>
      <c r="AR534" s="149" t="s">
        <v>357</v>
      </c>
      <c r="AT534" s="149" t="s">
        <v>352</v>
      </c>
      <c r="AU534" s="149" t="s">
        <v>371</v>
      </c>
      <c r="AY534" s="17" t="s">
        <v>350</v>
      </c>
      <c r="BE534" s="150">
        <f>IF(N534="základní",J534,0)</f>
        <v>0</v>
      </c>
      <c r="BF534" s="150">
        <f>IF(N534="snížená",J534,0)</f>
        <v>0</v>
      </c>
      <c r="BG534" s="150">
        <f>IF(N534="zákl. přenesená",J534,0)</f>
        <v>0</v>
      </c>
      <c r="BH534" s="150">
        <f>IF(N534="sníž. přenesená",J534,0)</f>
        <v>0</v>
      </c>
      <c r="BI534" s="150">
        <f>IF(N534="nulová",J534,0)</f>
        <v>0</v>
      </c>
      <c r="BJ534" s="17" t="s">
        <v>84</v>
      </c>
      <c r="BK534" s="150">
        <f>ROUND(I534*H534,2)</f>
        <v>0</v>
      </c>
      <c r="BL534" s="17" t="s">
        <v>357</v>
      </c>
      <c r="BM534" s="149" t="s">
        <v>5593</v>
      </c>
    </row>
    <row r="535" spans="2:65" s="1" customFormat="1" ht="38.4">
      <c r="B535" s="32"/>
      <c r="D535" s="151" t="s">
        <v>359</v>
      </c>
      <c r="F535" s="152" t="s">
        <v>5594</v>
      </c>
      <c r="I535" s="153"/>
      <c r="L535" s="32"/>
      <c r="M535" s="154"/>
      <c r="T535" s="56"/>
      <c r="AT535" s="17" t="s">
        <v>359</v>
      </c>
      <c r="AU535" s="17" t="s">
        <v>371</v>
      </c>
    </row>
    <row r="536" spans="2:65" s="1" customFormat="1" ht="16.5" customHeight="1">
      <c r="B536" s="32"/>
      <c r="C536" s="187" t="s">
        <v>2769</v>
      </c>
      <c r="D536" s="187" t="s">
        <v>1347</v>
      </c>
      <c r="E536" s="188" t="s">
        <v>5595</v>
      </c>
      <c r="F536" s="189" t="s">
        <v>5596</v>
      </c>
      <c r="G536" s="190" t="s">
        <v>551</v>
      </c>
      <c r="H536" s="191">
        <v>20</v>
      </c>
      <c r="I536" s="192"/>
      <c r="J536" s="193">
        <f>ROUND(I536*H536,2)</f>
        <v>0</v>
      </c>
      <c r="K536" s="189" t="s">
        <v>1</v>
      </c>
      <c r="L536" s="194"/>
      <c r="M536" s="195" t="s">
        <v>1</v>
      </c>
      <c r="N536" s="196" t="s">
        <v>41</v>
      </c>
      <c r="P536" s="147">
        <f>O536*H536</f>
        <v>0</v>
      </c>
      <c r="Q536" s="147">
        <v>0</v>
      </c>
      <c r="R536" s="147">
        <f>Q536*H536</f>
        <v>0</v>
      </c>
      <c r="S536" s="147">
        <v>0</v>
      </c>
      <c r="T536" s="148">
        <f>S536*H536</f>
        <v>0</v>
      </c>
      <c r="AR536" s="149" t="s">
        <v>468</v>
      </c>
      <c r="AT536" s="149" t="s">
        <v>1347</v>
      </c>
      <c r="AU536" s="149" t="s">
        <v>371</v>
      </c>
      <c r="AY536" s="17" t="s">
        <v>350</v>
      </c>
      <c r="BE536" s="150">
        <f>IF(N536="základní",J536,0)</f>
        <v>0</v>
      </c>
      <c r="BF536" s="150">
        <f>IF(N536="snížená",J536,0)</f>
        <v>0</v>
      </c>
      <c r="BG536" s="150">
        <f>IF(N536="zákl. přenesená",J536,0)</f>
        <v>0</v>
      </c>
      <c r="BH536" s="150">
        <f>IF(N536="sníž. přenesená",J536,0)</f>
        <v>0</v>
      </c>
      <c r="BI536" s="150">
        <f>IF(N536="nulová",J536,0)</f>
        <v>0</v>
      </c>
      <c r="BJ536" s="17" t="s">
        <v>84</v>
      </c>
      <c r="BK536" s="150">
        <f>ROUND(I536*H536,2)</f>
        <v>0</v>
      </c>
      <c r="BL536" s="17" t="s">
        <v>357</v>
      </c>
      <c r="BM536" s="149" t="s">
        <v>5597</v>
      </c>
    </row>
    <row r="537" spans="2:65" s="1" customFormat="1" ht="10.199999999999999">
      <c r="B537" s="32"/>
      <c r="D537" s="151" t="s">
        <v>359</v>
      </c>
      <c r="F537" s="152" t="s">
        <v>5596</v>
      </c>
      <c r="I537" s="153"/>
      <c r="L537" s="32"/>
      <c r="M537" s="154"/>
      <c r="T537" s="56"/>
      <c r="AT537" s="17" t="s">
        <v>359</v>
      </c>
      <c r="AU537" s="17" t="s">
        <v>371</v>
      </c>
    </row>
    <row r="538" spans="2:65" s="1" customFormat="1" ht="24.15" customHeight="1">
      <c r="B538" s="32"/>
      <c r="C538" s="138" t="s">
        <v>2781</v>
      </c>
      <c r="D538" s="138" t="s">
        <v>352</v>
      </c>
      <c r="E538" s="139" t="s">
        <v>5598</v>
      </c>
      <c r="F538" s="140" t="s">
        <v>5599</v>
      </c>
      <c r="G538" s="141" t="s">
        <v>551</v>
      </c>
      <c r="H538" s="142">
        <v>20</v>
      </c>
      <c r="I538" s="143"/>
      <c r="J538" s="144">
        <f>ROUND(I538*H538,2)</f>
        <v>0</v>
      </c>
      <c r="K538" s="140" t="s">
        <v>385</v>
      </c>
      <c r="L538" s="32"/>
      <c r="M538" s="145" t="s">
        <v>1</v>
      </c>
      <c r="N538" s="146" t="s">
        <v>41</v>
      </c>
      <c r="P538" s="147">
        <f>O538*H538</f>
        <v>0</v>
      </c>
      <c r="Q538" s="147">
        <v>0</v>
      </c>
      <c r="R538" s="147">
        <f>Q538*H538</f>
        <v>0</v>
      </c>
      <c r="S538" s="147">
        <v>0</v>
      </c>
      <c r="T538" s="148">
        <f>S538*H538</f>
        <v>0</v>
      </c>
      <c r="AR538" s="149" t="s">
        <v>357</v>
      </c>
      <c r="AT538" s="149" t="s">
        <v>352</v>
      </c>
      <c r="AU538" s="149" t="s">
        <v>371</v>
      </c>
      <c r="AY538" s="17" t="s">
        <v>350</v>
      </c>
      <c r="BE538" s="150">
        <f>IF(N538="základní",J538,0)</f>
        <v>0</v>
      </c>
      <c r="BF538" s="150">
        <f>IF(N538="snížená",J538,0)</f>
        <v>0</v>
      </c>
      <c r="BG538" s="150">
        <f>IF(N538="zákl. přenesená",J538,0)</f>
        <v>0</v>
      </c>
      <c r="BH538" s="150">
        <f>IF(N538="sníž. přenesená",J538,0)</f>
        <v>0</v>
      </c>
      <c r="BI538" s="150">
        <f>IF(N538="nulová",J538,0)</f>
        <v>0</v>
      </c>
      <c r="BJ538" s="17" t="s">
        <v>84</v>
      </c>
      <c r="BK538" s="150">
        <f>ROUND(I538*H538,2)</f>
        <v>0</v>
      </c>
      <c r="BL538" s="17" t="s">
        <v>357</v>
      </c>
      <c r="BM538" s="149" t="s">
        <v>5600</v>
      </c>
    </row>
    <row r="539" spans="2:65" s="1" customFormat="1" ht="28.8">
      <c r="B539" s="32"/>
      <c r="D539" s="151" t="s">
        <v>359</v>
      </c>
      <c r="F539" s="152" t="s">
        <v>5601</v>
      </c>
      <c r="I539" s="153"/>
      <c r="L539" s="32"/>
      <c r="M539" s="154"/>
      <c r="T539" s="56"/>
      <c r="AT539" s="17" t="s">
        <v>359</v>
      </c>
      <c r="AU539" s="17" t="s">
        <v>371</v>
      </c>
    </row>
    <row r="540" spans="2:65" s="1" customFormat="1" ht="16.5" customHeight="1">
      <c r="B540" s="32"/>
      <c r="C540" s="187" t="s">
        <v>2788</v>
      </c>
      <c r="D540" s="187" t="s">
        <v>1347</v>
      </c>
      <c r="E540" s="188" t="s">
        <v>5602</v>
      </c>
      <c r="F540" s="189" t="s">
        <v>5603</v>
      </c>
      <c r="G540" s="190" t="s">
        <v>551</v>
      </c>
      <c r="H540" s="191">
        <v>20</v>
      </c>
      <c r="I540" s="192"/>
      <c r="J540" s="193">
        <f>ROUND(I540*H540,2)</f>
        <v>0</v>
      </c>
      <c r="K540" s="189" t="s">
        <v>1</v>
      </c>
      <c r="L540" s="194"/>
      <c r="M540" s="195" t="s">
        <v>1</v>
      </c>
      <c r="N540" s="196" t="s">
        <v>41</v>
      </c>
      <c r="P540" s="147">
        <f>O540*H540</f>
        <v>0</v>
      </c>
      <c r="Q540" s="147">
        <v>0</v>
      </c>
      <c r="R540" s="147">
        <f>Q540*H540</f>
        <v>0</v>
      </c>
      <c r="S540" s="147">
        <v>0</v>
      </c>
      <c r="T540" s="148">
        <f>S540*H540</f>
        <v>0</v>
      </c>
      <c r="AR540" s="149" t="s">
        <v>468</v>
      </c>
      <c r="AT540" s="149" t="s">
        <v>1347</v>
      </c>
      <c r="AU540" s="149" t="s">
        <v>371</v>
      </c>
      <c r="AY540" s="17" t="s">
        <v>350</v>
      </c>
      <c r="BE540" s="150">
        <f>IF(N540="základní",J540,0)</f>
        <v>0</v>
      </c>
      <c r="BF540" s="150">
        <f>IF(N540="snížená",J540,0)</f>
        <v>0</v>
      </c>
      <c r="BG540" s="150">
        <f>IF(N540="zákl. přenesená",J540,0)</f>
        <v>0</v>
      </c>
      <c r="BH540" s="150">
        <f>IF(N540="sníž. přenesená",J540,0)</f>
        <v>0</v>
      </c>
      <c r="BI540" s="150">
        <f>IF(N540="nulová",J540,0)</f>
        <v>0</v>
      </c>
      <c r="BJ540" s="17" t="s">
        <v>84</v>
      </c>
      <c r="BK540" s="150">
        <f>ROUND(I540*H540,2)</f>
        <v>0</v>
      </c>
      <c r="BL540" s="17" t="s">
        <v>357</v>
      </c>
      <c r="BM540" s="149" t="s">
        <v>5604</v>
      </c>
    </row>
    <row r="541" spans="2:65" s="1" customFormat="1" ht="10.199999999999999">
      <c r="B541" s="32"/>
      <c r="D541" s="151" t="s">
        <v>359</v>
      </c>
      <c r="F541" s="152" t="s">
        <v>5603</v>
      </c>
      <c r="I541" s="153"/>
      <c r="L541" s="32"/>
      <c r="M541" s="154"/>
      <c r="T541" s="56"/>
      <c r="AT541" s="17" t="s">
        <v>359</v>
      </c>
      <c r="AU541" s="17" t="s">
        <v>371</v>
      </c>
    </row>
    <row r="542" spans="2:65" s="1" customFormat="1" ht="24.15" customHeight="1">
      <c r="B542" s="32"/>
      <c r="C542" s="138" t="s">
        <v>2806</v>
      </c>
      <c r="D542" s="138" t="s">
        <v>352</v>
      </c>
      <c r="E542" s="139" t="s">
        <v>5605</v>
      </c>
      <c r="F542" s="140" t="s">
        <v>5606</v>
      </c>
      <c r="G542" s="141" t="s">
        <v>551</v>
      </c>
      <c r="H542" s="142">
        <v>20</v>
      </c>
      <c r="I542" s="143"/>
      <c r="J542" s="144">
        <f>ROUND(I542*H542,2)</f>
        <v>0</v>
      </c>
      <c r="K542" s="140" t="s">
        <v>385</v>
      </c>
      <c r="L542" s="32"/>
      <c r="M542" s="145" t="s">
        <v>1</v>
      </c>
      <c r="N542" s="146" t="s">
        <v>41</v>
      </c>
      <c r="P542" s="147">
        <f>O542*H542</f>
        <v>0</v>
      </c>
      <c r="Q542" s="147">
        <v>0</v>
      </c>
      <c r="R542" s="147">
        <f>Q542*H542</f>
        <v>0</v>
      </c>
      <c r="S542" s="147">
        <v>0</v>
      </c>
      <c r="T542" s="148">
        <f>S542*H542</f>
        <v>0</v>
      </c>
      <c r="AR542" s="149" t="s">
        <v>357</v>
      </c>
      <c r="AT542" s="149" t="s">
        <v>352</v>
      </c>
      <c r="AU542" s="149" t="s">
        <v>371</v>
      </c>
      <c r="AY542" s="17" t="s">
        <v>350</v>
      </c>
      <c r="BE542" s="150">
        <f>IF(N542="základní",J542,0)</f>
        <v>0</v>
      </c>
      <c r="BF542" s="150">
        <f>IF(N542="snížená",J542,0)</f>
        <v>0</v>
      </c>
      <c r="BG542" s="150">
        <f>IF(N542="zákl. přenesená",J542,0)</f>
        <v>0</v>
      </c>
      <c r="BH542" s="150">
        <f>IF(N542="sníž. přenesená",J542,0)</f>
        <v>0</v>
      </c>
      <c r="BI542" s="150">
        <f>IF(N542="nulová",J542,0)</f>
        <v>0</v>
      </c>
      <c r="BJ542" s="17" t="s">
        <v>84</v>
      </c>
      <c r="BK542" s="150">
        <f>ROUND(I542*H542,2)</f>
        <v>0</v>
      </c>
      <c r="BL542" s="17" t="s">
        <v>357</v>
      </c>
      <c r="BM542" s="149" t="s">
        <v>5607</v>
      </c>
    </row>
    <row r="543" spans="2:65" s="1" customFormat="1" ht="28.8">
      <c r="B543" s="32"/>
      <c r="D543" s="151" t="s">
        <v>359</v>
      </c>
      <c r="F543" s="152" t="s">
        <v>5608</v>
      </c>
      <c r="I543" s="153"/>
      <c r="L543" s="32"/>
      <c r="M543" s="154"/>
      <c r="T543" s="56"/>
      <c r="AT543" s="17" t="s">
        <v>359</v>
      </c>
      <c r="AU543" s="17" t="s">
        <v>371</v>
      </c>
    </row>
    <row r="544" spans="2:65" s="11" customFormat="1" ht="20.85" customHeight="1">
      <c r="B544" s="126"/>
      <c r="D544" s="127" t="s">
        <v>75</v>
      </c>
      <c r="E544" s="136" t="s">
        <v>5609</v>
      </c>
      <c r="F544" s="136" t="s">
        <v>5610</v>
      </c>
      <c r="I544" s="129"/>
      <c r="J544" s="137">
        <f>BK544</f>
        <v>0</v>
      </c>
      <c r="L544" s="126"/>
      <c r="M544" s="131"/>
      <c r="P544" s="132">
        <f>SUM(P545:P592)</f>
        <v>0</v>
      </c>
      <c r="R544" s="132">
        <f>SUM(R545:R592)</f>
        <v>2.384E-2</v>
      </c>
      <c r="T544" s="133">
        <f>SUM(T545:T592)</f>
        <v>3.0348799999999998</v>
      </c>
      <c r="AR544" s="127" t="s">
        <v>84</v>
      </c>
      <c r="AT544" s="134" t="s">
        <v>75</v>
      </c>
      <c r="AU544" s="134" t="s">
        <v>86</v>
      </c>
      <c r="AY544" s="127" t="s">
        <v>350</v>
      </c>
      <c r="BK544" s="135">
        <f>SUM(BK545:BK592)</f>
        <v>0</v>
      </c>
    </row>
    <row r="545" spans="2:65" s="1" customFormat="1" ht="24.15" customHeight="1">
      <c r="B545" s="32"/>
      <c r="C545" s="138" t="s">
        <v>2816</v>
      </c>
      <c r="D545" s="138" t="s">
        <v>352</v>
      </c>
      <c r="E545" s="139" t="s">
        <v>5611</v>
      </c>
      <c r="F545" s="140" t="s">
        <v>5612</v>
      </c>
      <c r="G545" s="141" t="s">
        <v>5613</v>
      </c>
      <c r="H545" s="142">
        <v>0.03</v>
      </c>
      <c r="I545" s="143"/>
      <c r="J545" s="144">
        <f>ROUND(I545*H545,2)</f>
        <v>0</v>
      </c>
      <c r="K545" s="140" t="s">
        <v>385</v>
      </c>
      <c r="L545" s="32"/>
      <c r="M545" s="145" t="s">
        <v>1</v>
      </c>
      <c r="N545" s="146" t="s">
        <v>41</v>
      </c>
      <c r="P545" s="147">
        <f>O545*H545</f>
        <v>0</v>
      </c>
      <c r="Q545" s="147">
        <v>8.8000000000000005E-3</v>
      </c>
      <c r="R545" s="147">
        <f>Q545*H545</f>
        <v>2.6400000000000002E-4</v>
      </c>
      <c r="S545" s="147">
        <v>0</v>
      </c>
      <c r="T545" s="148">
        <f>S545*H545</f>
        <v>0</v>
      </c>
      <c r="AR545" s="149" t="s">
        <v>357</v>
      </c>
      <c r="AT545" s="149" t="s">
        <v>352</v>
      </c>
      <c r="AU545" s="149" t="s">
        <v>371</v>
      </c>
      <c r="AY545" s="17" t="s">
        <v>350</v>
      </c>
      <c r="BE545" s="150">
        <f>IF(N545="základní",J545,0)</f>
        <v>0</v>
      </c>
      <c r="BF545" s="150">
        <f>IF(N545="snížená",J545,0)</f>
        <v>0</v>
      </c>
      <c r="BG545" s="150">
        <f>IF(N545="zákl. přenesená",J545,0)</f>
        <v>0</v>
      </c>
      <c r="BH545" s="150">
        <f>IF(N545="sníž. přenesená",J545,0)</f>
        <v>0</v>
      </c>
      <c r="BI545" s="150">
        <f>IF(N545="nulová",J545,0)</f>
        <v>0</v>
      </c>
      <c r="BJ545" s="17" t="s">
        <v>84</v>
      </c>
      <c r="BK545" s="150">
        <f>ROUND(I545*H545,2)</f>
        <v>0</v>
      </c>
      <c r="BL545" s="17" t="s">
        <v>357</v>
      </c>
      <c r="BM545" s="149" t="s">
        <v>5614</v>
      </c>
    </row>
    <row r="546" spans="2:65" s="1" customFormat="1" ht="19.2">
      <c r="B546" s="32"/>
      <c r="D546" s="151" t="s">
        <v>359</v>
      </c>
      <c r="F546" s="152" t="s">
        <v>5615</v>
      </c>
      <c r="I546" s="153"/>
      <c r="L546" s="32"/>
      <c r="M546" s="154"/>
      <c r="T546" s="56"/>
      <c r="AT546" s="17" t="s">
        <v>359</v>
      </c>
      <c r="AU546" s="17" t="s">
        <v>371</v>
      </c>
    </row>
    <row r="547" spans="2:65" s="1" customFormat="1" ht="24.15" customHeight="1">
      <c r="B547" s="32"/>
      <c r="C547" s="138" t="s">
        <v>2826</v>
      </c>
      <c r="D547" s="138" t="s">
        <v>352</v>
      </c>
      <c r="E547" s="139" t="s">
        <v>5616</v>
      </c>
      <c r="F547" s="140" t="s">
        <v>5617</v>
      </c>
      <c r="G547" s="141" t="s">
        <v>374</v>
      </c>
      <c r="H547" s="142">
        <v>24</v>
      </c>
      <c r="I547" s="143"/>
      <c r="J547" s="144">
        <f>ROUND(I547*H547,2)</f>
        <v>0</v>
      </c>
      <c r="K547" s="140" t="s">
        <v>385</v>
      </c>
      <c r="L547" s="32"/>
      <c r="M547" s="145" t="s">
        <v>1</v>
      </c>
      <c r="N547" s="146" t="s">
        <v>41</v>
      </c>
      <c r="P547" s="147">
        <f>O547*H547</f>
        <v>0</v>
      </c>
      <c r="Q547" s="147">
        <v>0</v>
      </c>
      <c r="R547" s="147">
        <f>Q547*H547</f>
        <v>0</v>
      </c>
      <c r="S547" s="147">
        <v>0</v>
      </c>
      <c r="T547" s="148">
        <f>S547*H547</f>
        <v>0</v>
      </c>
      <c r="AR547" s="149" t="s">
        <v>1001</v>
      </c>
      <c r="AT547" s="149" t="s">
        <v>352</v>
      </c>
      <c r="AU547" s="149" t="s">
        <v>371</v>
      </c>
      <c r="AY547" s="17" t="s">
        <v>350</v>
      </c>
      <c r="BE547" s="150">
        <f>IF(N547="základní",J547,0)</f>
        <v>0</v>
      </c>
      <c r="BF547" s="150">
        <f>IF(N547="snížená",J547,0)</f>
        <v>0</v>
      </c>
      <c r="BG547" s="150">
        <f>IF(N547="zákl. přenesená",J547,0)</f>
        <v>0</v>
      </c>
      <c r="BH547" s="150">
        <f>IF(N547="sníž. přenesená",J547,0)</f>
        <v>0</v>
      </c>
      <c r="BI547" s="150">
        <f>IF(N547="nulová",J547,0)</f>
        <v>0</v>
      </c>
      <c r="BJ547" s="17" t="s">
        <v>84</v>
      </c>
      <c r="BK547" s="150">
        <f>ROUND(I547*H547,2)</f>
        <v>0</v>
      </c>
      <c r="BL547" s="17" t="s">
        <v>1001</v>
      </c>
      <c r="BM547" s="149" t="s">
        <v>5618</v>
      </c>
    </row>
    <row r="548" spans="2:65" s="1" customFormat="1" ht="28.8">
      <c r="B548" s="32"/>
      <c r="D548" s="151" t="s">
        <v>359</v>
      </c>
      <c r="F548" s="152" t="s">
        <v>5619</v>
      </c>
      <c r="I548" s="153"/>
      <c r="L548" s="32"/>
      <c r="M548" s="154"/>
      <c r="T548" s="56"/>
      <c r="AT548" s="17" t="s">
        <v>359</v>
      </c>
      <c r="AU548" s="17" t="s">
        <v>371</v>
      </c>
    </row>
    <row r="549" spans="2:65" s="12" customFormat="1" ht="10.199999999999999">
      <c r="B549" s="155"/>
      <c r="D549" s="151" t="s">
        <v>361</v>
      </c>
      <c r="E549" s="156" t="s">
        <v>1</v>
      </c>
      <c r="F549" s="157" t="s">
        <v>5620</v>
      </c>
      <c r="H549" s="158">
        <v>24</v>
      </c>
      <c r="I549" s="159"/>
      <c r="L549" s="155"/>
      <c r="M549" s="160"/>
      <c r="T549" s="161"/>
      <c r="AT549" s="156" t="s">
        <v>361</v>
      </c>
      <c r="AU549" s="156" t="s">
        <v>371</v>
      </c>
      <c r="AV549" s="12" t="s">
        <v>86</v>
      </c>
      <c r="AW549" s="12" t="s">
        <v>32</v>
      </c>
      <c r="AX549" s="12" t="s">
        <v>84</v>
      </c>
      <c r="AY549" s="156" t="s">
        <v>350</v>
      </c>
    </row>
    <row r="550" spans="2:65" s="1" customFormat="1" ht="33" customHeight="1">
      <c r="B550" s="32"/>
      <c r="C550" s="138" t="s">
        <v>2833</v>
      </c>
      <c r="D550" s="138" t="s">
        <v>352</v>
      </c>
      <c r="E550" s="139" t="s">
        <v>5621</v>
      </c>
      <c r="F550" s="140" t="s">
        <v>5622</v>
      </c>
      <c r="G550" s="141" t="s">
        <v>551</v>
      </c>
      <c r="H550" s="142">
        <v>30</v>
      </c>
      <c r="I550" s="143"/>
      <c r="J550" s="144">
        <f>ROUND(I550*H550,2)</f>
        <v>0</v>
      </c>
      <c r="K550" s="140" t="s">
        <v>385</v>
      </c>
      <c r="L550" s="32"/>
      <c r="M550" s="145" t="s">
        <v>1</v>
      </c>
      <c r="N550" s="146" t="s">
        <v>41</v>
      </c>
      <c r="P550" s="147">
        <f>O550*H550</f>
        <v>0</v>
      </c>
      <c r="Q550" s="147">
        <v>0</v>
      </c>
      <c r="R550" s="147">
        <f>Q550*H550</f>
        <v>0</v>
      </c>
      <c r="S550" s="147">
        <v>0</v>
      </c>
      <c r="T550" s="148">
        <f>S550*H550</f>
        <v>0</v>
      </c>
      <c r="AR550" s="149" t="s">
        <v>1001</v>
      </c>
      <c r="AT550" s="149" t="s">
        <v>352</v>
      </c>
      <c r="AU550" s="149" t="s">
        <v>371</v>
      </c>
      <c r="AY550" s="17" t="s">
        <v>350</v>
      </c>
      <c r="BE550" s="150">
        <f>IF(N550="základní",J550,0)</f>
        <v>0</v>
      </c>
      <c r="BF550" s="150">
        <f>IF(N550="snížená",J550,0)</f>
        <v>0</v>
      </c>
      <c r="BG550" s="150">
        <f>IF(N550="zákl. přenesená",J550,0)</f>
        <v>0</v>
      </c>
      <c r="BH550" s="150">
        <f>IF(N550="sníž. přenesená",J550,0)</f>
        <v>0</v>
      </c>
      <c r="BI550" s="150">
        <f>IF(N550="nulová",J550,0)</f>
        <v>0</v>
      </c>
      <c r="BJ550" s="17" t="s">
        <v>84</v>
      </c>
      <c r="BK550" s="150">
        <f>ROUND(I550*H550,2)</f>
        <v>0</v>
      </c>
      <c r="BL550" s="17" t="s">
        <v>1001</v>
      </c>
      <c r="BM550" s="149" t="s">
        <v>5623</v>
      </c>
    </row>
    <row r="551" spans="2:65" s="1" customFormat="1" ht="38.4">
      <c r="B551" s="32"/>
      <c r="D551" s="151" t="s">
        <v>359</v>
      </c>
      <c r="F551" s="152" t="s">
        <v>5624</v>
      </c>
      <c r="I551" s="153"/>
      <c r="L551" s="32"/>
      <c r="M551" s="154"/>
      <c r="T551" s="56"/>
      <c r="AT551" s="17" t="s">
        <v>359</v>
      </c>
      <c r="AU551" s="17" t="s">
        <v>371</v>
      </c>
    </row>
    <row r="552" spans="2:65" s="1" customFormat="1" ht="16.5" customHeight="1">
      <c r="B552" s="32"/>
      <c r="C552" s="187" t="s">
        <v>2845</v>
      </c>
      <c r="D552" s="187" t="s">
        <v>1347</v>
      </c>
      <c r="E552" s="188" t="s">
        <v>5625</v>
      </c>
      <c r="F552" s="189" t="s">
        <v>5626</v>
      </c>
      <c r="G552" s="190" t="s">
        <v>551</v>
      </c>
      <c r="H552" s="191">
        <v>200</v>
      </c>
      <c r="I552" s="192"/>
      <c r="J552" s="193">
        <f>ROUND(I552*H552,2)</f>
        <v>0</v>
      </c>
      <c r="K552" s="189" t="s">
        <v>1</v>
      </c>
      <c r="L552" s="194"/>
      <c r="M552" s="195" t="s">
        <v>1</v>
      </c>
      <c r="N552" s="196" t="s">
        <v>41</v>
      </c>
      <c r="P552" s="147">
        <f>O552*H552</f>
        <v>0</v>
      </c>
      <c r="Q552" s="147">
        <v>0</v>
      </c>
      <c r="R552" s="147">
        <f>Q552*H552</f>
        <v>0</v>
      </c>
      <c r="S552" s="147">
        <v>0</v>
      </c>
      <c r="T552" s="148">
        <f>S552*H552</f>
        <v>0</v>
      </c>
      <c r="AR552" s="149" t="s">
        <v>468</v>
      </c>
      <c r="AT552" s="149" t="s">
        <v>1347</v>
      </c>
      <c r="AU552" s="149" t="s">
        <v>371</v>
      </c>
      <c r="AY552" s="17" t="s">
        <v>350</v>
      </c>
      <c r="BE552" s="150">
        <f>IF(N552="základní",J552,0)</f>
        <v>0</v>
      </c>
      <c r="BF552" s="150">
        <f>IF(N552="snížená",J552,0)</f>
        <v>0</v>
      </c>
      <c r="BG552" s="150">
        <f>IF(N552="zákl. přenesená",J552,0)</f>
        <v>0</v>
      </c>
      <c r="BH552" s="150">
        <f>IF(N552="sníž. přenesená",J552,0)</f>
        <v>0</v>
      </c>
      <c r="BI552" s="150">
        <f>IF(N552="nulová",J552,0)</f>
        <v>0</v>
      </c>
      <c r="BJ552" s="17" t="s">
        <v>84</v>
      </c>
      <c r="BK552" s="150">
        <f>ROUND(I552*H552,2)</f>
        <v>0</v>
      </c>
      <c r="BL552" s="17" t="s">
        <v>357</v>
      </c>
      <c r="BM552" s="149" t="s">
        <v>5627</v>
      </c>
    </row>
    <row r="553" spans="2:65" s="1" customFormat="1" ht="10.199999999999999">
      <c r="B553" s="32"/>
      <c r="D553" s="151" t="s">
        <v>359</v>
      </c>
      <c r="F553" s="152" t="s">
        <v>5626</v>
      </c>
      <c r="I553" s="153"/>
      <c r="L553" s="32"/>
      <c r="M553" s="154"/>
      <c r="T553" s="56"/>
      <c r="AT553" s="17" t="s">
        <v>359</v>
      </c>
      <c r="AU553" s="17" t="s">
        <v>371</v>
      </c>
    </row>
    <row r="554" spans="2:65" s="1" customFormat="1" ht="16.5" customHeight="1">
      <c r="B554" s="32"/>
      <c r="C554" s="187" t="s">
        <v>2850</v>
      </c>
      <c r="D554" s="187" t="s">
        <v>1347</v>
      </c>
      <c r="E554" s="188" t="s">
        <v>5628</v>
      </c>
      <c r="F554" s="189" t="s">
        <v>5629</v>
      </c>
      <c r="G554" s="190" t="s">
        <v>551</v>
      </c>
      <c r="H554" s="191">
        <v>100</v>
      </c>
      <c r="I554" s="192"/>
      <c r="J554" s="193">
        <f>ROUND(I554*H554,2)</f>
        <v>0</v>
      </c>
      <c r="K554" s="189" t="s">
        <v>1</v>
      </c>
      <c r="L554" s="194"/>
      <c r="M554" s="195" t="s">
        <v>1</v>
      </c>
      <c r="N554" s="196" t="s">
        <v>41</v>
      </c>
      <c r="P554" s="147">
        <f>O554*H554</f>
        <v>0</v>
      </c>
      <c r="Q554" s="147">
        <v>0</v>
      </c>
      <c r="R554" s="147">
        <f>Q554*H554</f>
        <v>0</v>
      </c>
      <c r="S554" s="147">
        <v>0</v>
      </c>
      <c r="T554" s="148">
        <f>S554*H554</f>
        <v>0</v>
      </c>
      <c r="AR554" s="149" t="s">
        <v>468</v>
      </c>
      <c r="AT554" s="149" t="s">
        <v>1347</v>
      </c>
      <c r="AU554" s="149" t="s">
        <v>371</v>
      </c>
      <c r="AY554" s="17" t="s">
        <v>350</v>
      </c>
      <c r="BE554" s="150">
        <f>IF(N554="základní",J554,0)</f>
        <v>0</v>
      </c>
      <c r="BF554" s="150">
        <f>IF(N554="snížená",J554,0)</f>
        <v>0</v>
      </c>
      <c r="BG554" s="150">
        <f>IF(N554="zákl. přenesená",J554,0)</f>
        <v>0</v>
      </c>
      <c r="BH554" s="150">
        <f>IF(N554="sníž. přenesená",J554,0)</f>
        <v>0</v>
      </c>
      <c r="BI554" s="150">
        <f>IF(N554="nulová",J554,0)</f>
        <v>0</v>
      </c>
      <c r="BJ554" s="17" t="s">
        <v>84</v>
      </c>
      <c r="BK554" s="150">
        <f>ROUND(I554*H554,2)</f>
        <v>0</v>
      </c>
      <c r="BL554" s="17" t="s">
        <v>357</v>
      </c>
      <c r="BM554" s="149" t="s">
        <v>5630</v>
      </c>
    </row>
    <row r="555" spans="2:65" s="1" customFormat="1" ht="10.199999999999999">
      <c r="B555" s="32"/>
      <c r="D555" s="151" t="s">
        <v>359</v>
      </c>
      <c r="F555" s="152" t="s">
        <v>5629</v>
      </c>
      <c r="I555" s="153"/>
      <c r="L555" s="32"/>
      <c r="M555" s="154"/>
      <c r="T555" s="56"/>
      <c r="AT555" s="17" t="s">
        <v>359</v>
      </c>
      <c r="AU555" s="17" t="s">
        <v>371</v>
      </c>
    </row>
    <row r="556" spans="2:65" s="1" customFormat="1" ht="16.5" customHeight="1">
      <c r="B556" s="32"/>
      <c r="C556" s="187" t="s">
        <v>2860</v>
      </c>
      <c r="D556" s="187" t="s">
        <v>1347</v>
      </c>
      <c r="E556" s="188" t="s">
        <v>5631</v>
      </c>
      <c r="F556" s="189" t="s">
        <v>5632</v>
      </c>
      <c r="G556" s="190" t="s">
        <v>551</v>
      </c>
      <c r="H556" s="191">
        <v>30</v>
      </c>
      <c r="I556" s="192"/>
      <c r="J556" s="193">
        <f>ROUND(I556*H556,2)</f>
        <v>0</v>
      </c>
      <c r="K556" s="189" t="s">
        <v>1</v>
      </c>
      <c r="L556" s="194"/>
      <c r="M556" s="195" t="s">
        <v>1</v>
      </c>
      <c r="N556" s="196" t="s">
        <v>41</v>
      </c>
      <c r="P556" s="147">
        <f>O556*H556</f>
        <v>0</v>
      </c>
      <c r="Q556" s="147">
        <v>0</v>
      </c>
      <c r="R556" s="147">
        <f>Q556*H556</f>
        <v>0</v>
      </c>
      <c r="S556" s="147">
        <v>0</v>
      </c>
      <c r="T556" s="148">
        <f>S556*H556</f>
        <v>0</v>
      </c>
      <c r="AR556" s="149" t="s">
        <v>468</v>
      </c>
      <c r="AT556" s="149" t="s">
        <v>1347</v>
      </c>
      <c r="AU556" s="149" t="s">
        <v>371</v>
      </c>
      <c r="AY556" s="17" t="s">
        <v>350</v>
      </c>
      <c r="BE556" s="150">
        <f>IF(N556="základní",J556,0)</f>
        <v>0</v>
      </c>
      <c r="BF556" s="150">
        <f>IF(N556="snížená",J556,0)</f>
        <v>0</v>
      </c>
      <c r="BG556" s="150">
        <f>IF(N556="zákl. přenesená",J556,0)</f>
        <v>0</v>
      </c>
      <c r="BH556" s="150">
        <f>IF(N556="sníž. přenesená",J556,0)</f>
        <v>0</v>
      </c>
      <c r="BI556" s="150">
        <f>IF(N556="nulová",J556,0)</f>
        <v>0</v>
      </c>
      <c r="BJ556" s="17" t="s">
        <v>84</v>
      </c>
      <c r="BK556" s="150">
        <f>ROUND(I556*H556,2)</f>
        <v>0</v>
      </c>
      <c r="BL556" s="17" t="s">
        <v>357</v>
      </c>
      <c r="BM556" s="149" t="s">
        <v>5633</v>
      </c>
    </row>
    <row r="557" spans="2:65" s="1" customFormat="1" ht="10.199999999999999">
      <c r="B557" s="32"/>
      <c r="D557" s="151" t="s">
        <v>359</v>
      </c>
      <c r="F557" s="152" t="s">
        <v>5632</v>
      </c>
      <c r="I557" s="153"/>
      <c r="L557" s="32"/>
      <c r="M557" s="154"/>
      <c r="T557" s="56"/>
      <c r="AT557" s="17" t="s">
        <v>359</v>
      </c>
      <c r="AU557" s="17" t="s">
        <v>371</v>
      </c>
    </row>
    <row r="558" spans="2:65" s="1" customFormat="1" ht="24.15" customHeight="1">
      <c r="B558" s="32"/>
      <c r="C558" s="138" t="s">
        <v>2865</v>
      </c>
      <c r="D558" s="138" t="s">
        <v>352</v>
      </c>
      <c r="E558" s="139" t="s">
        <v>5605</v>
      </c>
      <c r="F558" s="140" t="s">
        <v>5606</v>
      </c>
      <c r="G558" s="141" t="s">
        <v>551</v>
      </c>
      <c r="H558" s="142">
        <v>330</v>
      </c>
      <c r="I558" s="143"/>
      <c r="J558" s="144">
        <f>ROUND(I558*H558,2)</f>
        <v>0</v>
      </c>
      <c r="K558" s="140" t="s">
        <v>385</v>
      </c>
      <c r="L558" s="32"/>
      <c r="M558" s="145" t="s">
        <v>1</v>
      </c>
      <c r="N558" s="146" t="s">
        <v>41</v>
      </c>
      <c r="P558" s="147">
        <f>O558*H558</f>
        <v>0</v>
      </c>
      <c r="Q558" s="147">
        <v>0</v>
      </c>
      <c r="R558" s="147">
        <f>Q558*H558</f>
        <v>0</v>
      </c>
      <c r="S558" s="147">
        <v>0</v>
      </c>
      <c r="T558" s="148">
        <f>S558*H558</f>
        <v>0</v>
      </c>
      <c r="AR558" s="149" t="s">
        <v>357</v>
      </c>
      <c r="AT558" s="149" t="s">
        <v>352</v>
      </c>
      <c r="AU558" s="149" t="s">
        <v>371</v>
      </c>
      <c r="AY558" s="17" t="s">
        <v>350</v>
      </c>
      <c r="BE558" s="150">
        <f>IF(N558="základní",J558,0)</f>
        <v>0</v>
      </c>
      <c r="BF558" s="150">
        <f>IF(N558="snížená",J558,0)</f>
        <v>0</v>
      </c>
      <c r="BG558" s="150">
        <f>IF(N558="zákl. přenesená",J558,0)</f>
        <v>0</v>
      </c>
      <c r="BH558" s="150">
        <f>IF(N558="sníž. přenesená",J558,0)</f>
        <v>0</v>
      </c>
      <c r="BI558" s="150">
        <f>IF(N558="nulová",J558,0)</f>
        <v>0</v>
      </c>
      <c r="BJ558" s="17" t="s">
        <v>84</v>
      </c>
      <c r="BK558" s="150">
        <f>ROUND(I558*H558,2)</f>
        <v>0</v>
      </c>
      <c r="BL558" s="17" t="s">
        <v>357</v>
      </c>
      <c r="BM558" s="149" t="s">
        <v>5634</v>
      </c>
    </row>
    <row r="559" spans="2:65" s="1" customFormat="1" ht="28.8">
      <c r="B559" s="32"/>
      <c r="D559" s="151" t="s">
        <v>359</v>
      </c>
      <c r="F559" s="152" t="s">
        <v>5608</v>
      </c>
      <c r="I559" s="153"/>
      <c r="L559" s="32"/>
      <c r="M559" s="154"/>
      <c r="T559" s="56"/>
      <c r="AT559" s="17" t="s">
        <v>359</v>
      </c>
      <c r="AU559" s="17" t="s">
        <v>371</v>
      </c>
    </row>
    <row r="560" spans="2:65" s="1" customFormat="1" ht="16.5" customHeight="1">
      <c r="B560" s="32"/>
      <c r="C560" s="187" t="s">
        <v>2870</v>
      </c>
      <c r="D560" s="187" t="s">
        <v>1347</v>
      </c>
      <c r="E560" s="188" t="s">
        <v>5635</v>
      </c>
      <c r="F560" s="189" t="s">
        <v>5636</v>
      </c>
      <c r="G560" s="190" t="s">
        <v>5637</v>
      </c>
      <c r="H560" s="191">
        <v>210</v>
      </c>
      <c r="I560" s="192"/>
      <c r="J560" s="193">
        <f>ROUND(I560*H560,2)</f>
        <v>0</v>
      </c>
      <c r="K560" s="189" t="s">
        <v>1</v>
      </c>
      <c r="L560" s="194"/>
      <c r="M560" s="195" t="s">
        <v>1</v>
      </c>
      <c r="N560" s="196" t="s">
        <v>41</v>
      </c>
      <c r="P560" s="147">
        <f>O560*H560</f>
        <v>0</v>
      </c>
      <c r="Q560" s="147">
        <v>0</v>
      </c>
      <c r="R560" s="147">
        <f>Q560*H560</f>
        <v>0</v>
      </c>
      <c r="S560" s="147">
        <v>0</v>
      </c>
      <c r="T560" s="148">
        <f>S560*H560</f>
        <v>0</v>
      </c>
      <c r="AR560" s="149" t="s">
        <v>468</v>
      </c>
      <c r="AT560" s="149" t="s">
        <v>1347</v>
      </c>
      <c r="AU560" s="149" t="s">
        <v>371</v>
      </c>
      <c r="AY560" s="17" t="s">
        <v>350</v>
      </c>
      <c r="BE560" s="150">
        <f>IF(N560="základní",J560,0)</f>
        <v>0</v>
      </c>
      <c r="BF560" s="150">
        <f>IF(N560="snížená",J560,0)</f>
        <v>0</v>
      </c>
      <c r="BG560" s="150">
        <f>IF(N560="zákl. přenesená",J560,0)</f>
        <v>0</v>
      </c>
      <c r="BH560" s="150">
        <f>IF(N560="sníž. přenesená",J560,0)</f>
        <v>0</v>
      </c>
      <c r="BI560" s="150">
        <f>IF(N560="nulová",J560,0)</f>
        <v>0</v>
      </c>
      <c r="BJ560" s="17" t="s">
        <v>84</v>
      </c>
      <c r="BK560" s="150">
        <f>ROUND(I560*H560,2)</f>
        <v>0</v>
      </c>
      <c r="BL560" s="17" t="s">
        <v>357</v>
      </c>
      <c r="BM560" s="149" t="s">
        <v>5638</v>
      </c>
    </row>
    <row r="561" spans="2:65" s="1" customFormat="1" ht="10.199999999999999">
      <c r="B561" s="32"/>
      <c r="D561" s="151" t="s">
        <v>359</v>
      </c>
      <c r="F561" s="152" t="s">
        <v>5636</v>
      </c>
      <c r="I561" s="153"/>
      <c r="L561" s="32"/>
      <c r="M561" s="154"/>
      <c r="T561" s="56"/>
      <c r="AT561" s="17" t="s">
        <v>359</v>
      </c>
      <c r="AU561" s="17" t="s">
        <v>371</v>
      </c>
    </row>
    <row r="562" spans="2:65" s="1" customFormat="1" ht="16.5" customHeight="1">
      <c r="B562" s="32"/>
      <c r="C562" s="187" t="s">
        <v>2875</v>
      </c>
      <c r="D562" s="187" t="s">
        <v>1347</v>
      </c>
      <c r="E562" s="188" t="s">
        <v>5639</v>
      </c>
      <c r="F562" s="189" t="s">
        <v>5640</v>
      </c>
      <c r="G562" s="190" t="s">
        <v>551</v>
      </c>
      <c r="H562" s="191">
        <v>30</v>
      </c>
      <c r="I562" s="192"/>
      <c r="J562" s="193">
        <f>ROUND(I562*H562,2)</f>
        <v>0</v>
      </c>
      <c r="K562" s="189" t="s">
        <v>1</v>
      </c>
      <c r="L562" s="194"/>
      <c r="M562" s="195" t="s">
        <v>1</v>
      </c>
      <c r="N562" s="196" t="s">
        <v>41</v>
      </c>
      <c r="P562" s="147">
        <f>O562*H562</f>
        <v>0</v>
      </c>
      <c r="Q562" s="147">
        <v>0</v>
      </c>
      <c r="R562" s="147">
        <f>Q562*H562</f>
        <v>0</v>
      </c>
      <c r="S562" s="147">
        <v>0</v>
      </c>
      <c r="T562" s="148">
        <f>S562*H562</f>
        <v>0</v>
      </c>
      <c r="AR562" s="149" t="s">
        <v>468</v>
      </c>
      <c r="AT562" s="149" t="s">
        <v>1347</v>
      </c>
      <c r="AU562" s="149" t="s">
        <v>371</v>
      </c>
      <c r="AY562" s="17" t="s">
        <v>350</v>
      </c>
      <c r="BE562" s="150">
        <f>IF(N562="základní",J562,0)</f>
        <v>0</v>
      </c>
      <c r="BF562" s="150">
        <f>IF(N562="snížená",J562,0)</f>
        <v>0</v>
      </c>
      <c r="BG562" s="150">
        <f>IF(N562="zákl. přenesená",J562,0)</f>
        <v>0</v>
      </c>
      <c r="BH562" s="150">
        <f>IF(N562="sníž. přenesená",J562,0)</f>
        <v>0</v>
      </c>
      <c r="BI562" s="150">
        <f>IF(N562="nulová",J562,0)</f>
        <v>0</v>
      </c>
      <c r="BJ562" s="17" t="s">
        <v>84</v>
      </c>
      <c r="BK562" s="150">
        <f>ROUND(I562*H562,2)</f>
        <v>0</v>
      </c>
      <c r="BL562" s="17" t="s">
        <v>357</v>
      </c>
      <c r="BM562" s="149" t="s">
        <v>5641</v>
      </c>
    </row>
    <row r="563" spans="2:65" s="1" customFormat="1" ht="10.199999999999999">
      <c r="B563" s="32"/>
      <c r="D563" s="151" t="s">
        <v>359</v>
      </c>
      <c r="F563" s="152" t="s">
        <v>5640</v>
      </c>
      <c r="I563" s="153"/>
      <c r="L563" s="32"/>
      <c r="M563" s="154"/>
      <c r="T563" s="56"/>
      <c r="AT563" s="17" t="s">
        <v>359</v>
      </c>
      <c r="AU563" s="17" t="s">
        <v>371</v>
      </c>
    </row>
    <row r="564" spans="2:65" s="1" customFormat="1" ht="24.15" customHeight="1">
      <c r="B564" s="32"/>
      <c r="C564" s="138" t="s">
        <v>2882</v>
      </c>
      <c r="D564" s="138" t="s">
        <v>352</v>
      </c>
      <c r="E564" s="139" t="s">
        <v>5642</v>
      </c>
      <c r="F564" s="140" t="s">
        <v>5643</v>
      </c>
      <c r="G564" s="141" t="s">
        <v>551</v>
      </c>
      <c r="H564" s="142">
        <v>2.4</v>
      </c>
      <c r="I564" s="143"/>
      <c r="J564" s="144">
        <f>ROUND(I564*H564,2)</f>
        <v>0</v>
      </c>
      <c r="K564" s="140" t="s">
        <v>385</v>
      </c>
      <c r="L564" s="32"/>
      <c r="M564" s="145" t="s">
        <v>1</v>
      </c>
      <c r="N564" s="146" t="s">
        <v>41</v>
      </c>
      <c r="P564" s="147">
        <f>O564*H564</f>
        <v>0</v>
      </c>
      <c r="Q564" s="147">
        <v>1.0499999999999999E-3</v>
      </c>
      <c r="R564" s="147">
        <f>Q564*H564</f>
        <v>2.5199999999999997E-3</v>
      </c>
      <c r="S564" s="147">
        <v>6.1999999999999998E-3</v>
      </c>
      <c r="T564" s="148">
        <f>S564*H564</f>
        <v>1.4879999999999999E-2</v>
      </c>
      <c r="AR564" s="149" t="s">
        <v>357</v>
      </c>
      <c r="AT564" s="149" t="s">
        <v>352</v>
      </c>
      <c r="AU564" s="149" t="s">
        <v>371</v>
      </c>
      <c r="AY564" s="17" t="s">
        <v>350</v>
      </c>
      <c r="BE564" s="150">
        <f>IF(N564="základní",J564,0)</f>
        <v>0</v>
      </c>
      <c r="BF564" s="150">
        <f>IF(N564="snížená",J564,0)</f>
        <v>0</v>
      </c>
      <c r="BG564" s="150">
        <f>IF(N564="zákl. přenesená",J564,0)</f>
        <v>0</v>
      </c>
      <c r="BH564" s="150">
        <f>IF(N564="sníž. přenesená",J564,0)</f>
        <v>0</v>
      </c>
      <c r="BI564" s="150">
        <f>IF(N564="nulová",J564,0)</f>
        <v>0</v>
      </c>
      <c r="BJ564" s="17" t="s">
        <v>84</v>
      </c>
      <c r="BK564" s="150">
        <f>ROUND(I564*H564,2)</f>
        <v>0</v>
      </c>
      <c r="BL564" s="17" t="s">
        <v>357</v>
      </c>
      <c r="BM564" s="149" t="s">
        <v>5644</v>
      </c>
    </row>
    <row r="565" spans="2:65" s="1" customFormat="1" ht="28.8">
      <c r="B565" s="32"/>
      <c r="D565" s="151" t="s">
        <v>359</v>
      </c>
      <c r="F565" s="152" t="s">
        <v>5645</v>
      </c>
      <c r="I565" s="153"/>
      <c r="L565" s="32"/>
      <c r="M565" s="154"/>
      <c r="T565" s="56"/>
      <c r="AT565" s="17" t="s">
        <v>359</v>
      </c>
      <c r="AU565" s="17" t="s">
        <v>371</v>
      </c>
    </row>
    <row r="566" spans="2:65" s="12" customFormat="1" ht="10.199999999999999">
      <c r="B566" s="155"/>
      <c r="D566" s="151" t="s">
        <v>361</v>
      </c>
      <c r="E566" s="156" t="s">
        <v>1</v>
      </c>
      <c r="F566" s="157" t="s">
        <v>5646</v>
      </c>
      <c r="H566" s="158">
        <v>2.4</v>
      </c>
      <c r="I566" s="159"/>
      <c r="L566" s="155"/>
      <c r="M566" s="160"/>
      <c r="T566" s="161"/>
      <c r="AT566" s="156" t="s">
        <v>361</v>
      </c>
      <c r="AU566" s="156" t="s">
        <v>371</v>
      </c>
      <c r="AV566" s="12" t="s">
        <v>86</v>
      </c>
      <c r="AW566" s="12" t="s">
        <v>32</v>
      </c>
      <c r="AX566" s="12" t="s">
        <v>84</v>
      </c>
      <c r="AY566" s="156" t="s">
        <v>350</v>
      </c>
    </row>
    <row r="567" spans="2:65" s="1" customFormat="1" ht="24.15" customHeight="1">
      <c r="B567" s="32"/>
      <c r="C567" s="138" t="s">
        <v>2889</v>
      </c>
      <c r="D567" s="138" t="s">
        <v>352</v>
      </c>
      <c r="E567" s="139" t="s">
        <v>5647</v>
      </c>
      <c r="F567" s="140" t="s">
        <v>5648</v>
      </c>
      <c r="G567" s="141" t="s">
        <v>551</v>
      </c>
      <c r="H567" s="142">
        <v>0.8</v>
      </c>
      <c r="I567" s="143"/>
      <c r="J567" s="144">
        <f>ROUND(I567*H567,2)</f>
        <v>0</v>
      </c>
      <c r="K567" s="140" t="s">
        <v>385</v>
      </c>
      <c r="L567" s="32"/>
      <c r="M567" s="145" t="s">
        <v>1</v>
      </c>
      <c r="N567" s="146" t="s">
        <v>41</v>
      </c>
      <c r="P567" s="147">
        <f>O567*H567</f>
        <v>0</v>
      </c>
      <c r="Q567" s="147">
        <v>1.32E-3</v>
      </c>
      <c r="R567" s="147">
        <f>Q567*H567</f>
        <v>1.0560000000000001E-3</v>
      </c>
      <c r="S567" s="147">
        <v>2.5000000000000001E-2</v>
      </c>
      <c r="T567" s="148">
        <f>S567*H567</f>
        <v>2.0000000000000004E-2</v>
      </c>
      <c r="AR567" s="149" t="s">
        <v>357</v>
      </c>
      <c r="AT567" s="149" t="s">
        <v>352</v>
      </c>
      <c r="AU567" s="149" t="s">
        <v>371</v>
      </c>
      <c r="AY567" s="17" t="s">
        <v>350</v>
      </c>
      <c r="BE567" s="150">
        <f>IF(N567="základní",J567,0)</f>
        <v>0</v>
      </c>
      <c r="BF567" s="150">
        <f>IF(N567="snížená",J567,0)</f>
        <v>0</v>
      </c>
      <c r="BG567" s="150">
        <f>IF(N567="zákl. přenesená",J567,0)</f>
        <v>0</v>
      </c>
      <c r="BH567" s="150">
        <f>IF(N567="sníž. přenesená",J567,0)</f>
        <v>0</v>
      </c>
      <c r="BI567" s="150">
        <f>IF(N567="nulová",J567,0)</f>
        <v>0</v>
      </c>
      <c r="BJ567" s="17" t="s">
        <v>84</v>
      </c>
      <c r="BK567" s="150">
        <f>ROUND(I567*H567,2)</f>
        <v>0</v>
      </c>
      <c r="BL567" s="17" t="s">
        <v>357</v>
      </c>
      <c r="BM567" s="149" t="s">
        <v>5649</v>
      </c>
    </row>
    <row r="568" spans="2:65" s="1" customFormat="1" ht="28.8">
      <c r="B568" s="32"/>
      <c r="D568" s="151" t="s">
        <v>359</v>
      </c>
      <c r="F568" s="152" t="s">
        <v>5650</v>
      </c>
      <c r="I568" s="153"/>
      <c r="L568" s="32"/>
      <c r="M568" s="154"/>
      <c r="T568" s="56"/>
      <c r="AT568" s="17" t="s">
        <v>359</v>
      </c>
      <c r="AU568" s="17" t="s">
        <v>371</v>
      </c>
    </row>
    <row r="569" spans="2:65" s="1" customFormat="1" ht="16.5" customHeight="1">
      <c r="B569" s="32"/>
      <c r="C569" s="187" t="s">
        <v>2893</v>
      </c>
      <c r="D569" s="187" t="s">
        <v>1347</v>
      </c>
      <c r="E569" s="188" t="s">
        <v>5651</v>
      </c>
      <c r="F569" s="189" t="s">
        <v>5652</v>
      </c>
      <c r="G569" s="190" t="s">
        <v>4951</v>
      </c>
      <c r="H569" s="191">
        <v>8</v>
      </c>
      <c r="I569" s="192"/>
      <c r="J569" s="193">
        <f>ROUND(I569*H569,2)</f>
        <v>0</v>
      </c>
      <c r="K569" s="189" t="s">
        <v>1</v>
      </c>
      <c r="L569" s="194"/>
      <c r="M569" s="195" t="s">
        <v>1</v>
      </c>
      <c r="N569" s="196" t="s">
        <v>41</v>
      </c>
      <c r="P569" s="147">
        <f>O569*H569</f>
        <v>0</v>
      </c>
      <c r="Q569" s="147">
        <v>0</v>
      </c>
      <c r="R569" s="147">
        <f>Q569*H569</f>
        <v>0</v>
      </c>
      <c r="S569" s="147">
        <v>0</v>
      </c>
      <c r="T569" s="148">
        <f>S569*H569</f>
        <v>0</v>
      </c>
      <c r="AR569" s="149" t="s">
        <v>695</v>
      </c>
      <c r="AT569" s="149" t="s">
        <v>1347</v>
      </c>
      <c r="AU569" s="149" t="s">
        <v>371</v>
      </c>
      <c r="AY569" s="17" t="s">
        <v>350</v>
      </c>
      <c r="BE569" s="150">
        <f>IF(N569="základní",J569,0)</f>
        <v>0</v>
      </c>
      <c r="BF569" s="150">
        <f>IF(N569="snížená",J569,0)</f>
        <v>0</v>
      </c>
      <c r="BG569" s="150">
        <f>IF(N569="zákl. přenesená",J569,0)</f>
        <v>0</v>
      </c>
      <c r="BH569" s="150">
        <f>IF(N569="sníž. přenesená",J569,0)</f>
        <v>0</v>
      </c>
      <c r="BI569" s="150">
        <f>IF(N569="nulová",J569,0)</f>
        <v>0</v>
      </c>
      <c r="BJ569" s="17" t="s">
        <v>84</v>
      </c>
      <c r="BK569" s="150">
        <f>ROUND(I569*H569,2)</f>
        <v>0</v>
      </c>
      <c r="BL569" s="17" t="s">
        <v>530</v>
      </c>
      <c r="BM569" s="149" t="s">
        <v>5653</v>
      </c>
    </row>
    <row r="570" spans="2:65" s="1" customFormat="1" ht="57.6">
      <c r="B570" s="32"/>
      <c r="D570" s="151" t="s">
        <v>359</v>
      </c>
      <c r="F570" s="152" t="s">
        <v>5654</v>
      </c>
      <c r="I570" s="153"/>
      <c r="L570" s="32"/>
      <c r="M570" s="154"/>
      <c r="T570" s="56"/>
      <c r="AT570" s="17" t="s">
        <v>359</v>
      </c>
      <c r="AU570" s="17" t="s">
        <v>371</v>
      </c>
    </row>
    <row r="571" spans="2:65" s="1" customFormat="1" ht="16.5" customHeight="1">
      <c r="B571" s="32"/>
      <c r="C571" s="138" t="s">
        <v>2899</v>
      </c>
      <c r="D571" s="138" t="s">
        <v>352</v>
      </c>
      <c r="E571" s="139" t="s">
        <v>5655</v>
      </c>
      <c r="F571" s="140" t="s">
        <v>5656</v>
      </c>
      <c r="G571" s="141" t="s">
        <v>5469</v>
      </c>
      <c r="H571" s="142">
        <v>8</v>
      </c>
      <c r="I571" s="143"/>
      <c r="J571" s="144">
        <f>ROUND(I571*H571,2)</f>
        <v>0</v>
      </c>
      <c r="K571" s="140" t="s">
        <v>1</v>
      </c>
      <c r="L571" s="32"/>
      <c r="M571" s="145" t="s">
        <v>1</v>
      </c>
      <c r="N571" s="146" t="s">
        <v>41</v>
      </c>
      <c r="P571" s="147">
        <f>O571*H571</f>
        <v>0</v>
      </c>
      <c r="Q571" s="147">
        <v>0</v>
      </c>
      <c r="R571" s="147">
        <f>Q571*H571</f>
        <v>0</v>
      </c>
      <c r="S571" s="147">
        <v>0</v>
      </c>
      <c r="T571" s="148">
        <f>S571*H571</f>
        <v>0</v>
      </c>
      <c r="AR571" s="149" t="s">
        <v>530</v>
      </c>
      <c r="AT571" s="149" t="s">
        <v>352</v>
      </c>
      <c r="AU571" s="149" t="s">
        <v>371</v>
      </c>
      <c r="AY571" s="17" t="s">
        <v>350</v>
      </c>
      <c r="BE571" s="150">
        <f>IF(N571="základní",J571,0)</f>
        <v>0</v>
      </c>
      <c r="BF571" s="150">
        <f>IF(N571="snížená",J571,0)</f>
        <v>0</v>
      </c>
      <c r="BG571" s="150">
        <f>IF(N571="zákl. přenesená",J571,0)</f>
        <v>0</v>
      </c>
      <c r="BH571" s="150">
        <f>IF(N571="sníž. přenesená",J571,0)</f>
        <v>0</v>
      </c>
      <c r="BI571" s="150">
        <f>IF(N571="nulová",J571,0)</f>
        <v>0</v>
      </c>
      <c r="BJ571" s="17" t="s">
        <v>84</v>
      </c>
      <c r="BK571" s="150">
        <f>ROUND(I571*H571,2)</f>
        <v>0</v>
      </c>
      <c r="BL571" s="17" t="s">
        <v>530</v>
      </c>
      <c r="BM571" s="149" t="s">
        <v>5657</v>
      </c>
    </row>
    <row r="572" spans="2:65" s="1" customFormat="1" ht="10.199999999999999">
      <c r="B572" s="32"/>
      <c r="D572" s="151" t="s">
        <v>359</v>
      </c>
      <c r="F572" s="152" t="s">
        <v>5656</v>
      </c>
      <c r="I572" s="153"/>
      <c r="L572" s="32"/>
      <c r="M572" s="154"/>
      <c r="T572" s="56"/>
      <c r="AT572" s="17" t="s">
        <v>359</v>
      </c>
      <c r="AU572" s="17" t="s">
        <v>371</v>
      </c>
    </row>
    <row r="573" spans="2:65" s="1" customFormat="1" ht="24.15" customHeight="1">
      <c r="B573" s="32"/>
      <c r="C573" s="138" t="s">
        <v>2902</v>
      </c>
      <c r="D573" s="138" t="s">
        <v>352</v>
      </c>
      <c r="E573" s="139" t="s">
        <v>5658</v>
      </c>
      <c r="F573" s="140" t="s">
        <v>5659</v>
      </c>
      <c r="G573" s="141" t="s">
        <v>551</v>
      </c>
      <c r="H573" s="142">
        <v>1000</v>
      </c>
      <c r="I573" s="143"/>
      <c r="J573" s="144">
        <f>ROUND(I573*H573,2)</f>
        <v>0</v>
      </c>
      <c r="K573" s="140" t="s">
        <v>385</v>
      </c>
      <c r="L573" s="32"/>
      <c r="M573" s="145" t="s">
        <v>1</v>
      </c>
      <c r="N573" s="146" t="s">
        <v>41</v>
      </c>
      <c r="P573" s="147">
        <f>O573*H573</f>
        <v>0</v>
      </c>
      <c r="Q573" s="147">
        <v>2.0000000000000002E-5</v>
      </c>
      <c r="R573" s="147">
        <f>Q573*H573</f>
        <v>0.02</v>
      </c>
      <c r="S573" s="147">
        <v>3.0000000000000001E-3</v>
      </c>
      <c r="T573" s="148">
        <f>S573*H573</f>
        <v>3</v>
      </c>
      <c r="AR573" s="149" t="s">
        <v>357</v>
      </c>
      <c r="AT573" s="149" t="s">
        <v>352</v>
      </c>
      <c r="AU573" s="149" t="s">
        <v>371</v>
      </c>
      <c r="AY573" s="17" t="s">
        <v>350</v>
      </c>
      <c r="BE573" s="150">
        <f>IF(N573="základní",J573,0)</f>
        <v>0</v>
      </c>
      <c r="BF573" s="150">
        <f>IF(N573="snížená",J573,0)</f>
        <v>0</v>
      </c>
      <c r="BG573" s="150">
        <f>IF(N573="zákl. přenesená",J573,0)</f>
        <v>0</v>
      </c>
      <c r="BH573" s="150">
        <f>IF(N573="sníž. přenesená",J573,0)</f>
        <v>0</v>
      </c>
      <c r="BI573" s="150">
        <f>IF(N573="nulová",J573,0)</f>
        <v>0</v>
      </c>
      <c r="BJ573" s="17" t="s">
        <v>84</v>
      </c>
      <c r="BK573" s="150">
        <f>ROUND(I573*H573,2)</f>
        <v>0</v>
      </c>
      <c r="BL573" s="17" t="s">
        <v>357</v>
      </c>
      <c r="BM573" s="149" t="s">
        <v>5660</v>
      </c>
    </row>
    <row r="574" spans="2:65" s="1" customFormat="1" ht="19.2">
      <c r="B574" s="32"/>
      <c r="D574" s="151" t="s">
        <v>359</v>
      </c>
      <c r="F574" s="152" t="s">
        <v>5661</v>
      </c>
      <c r="I574" s="153"/>
      <c r="L574" s="32"/>
      <c r="M574" s="154"/>
      <c r="T574" s="56"/>
      <c r="AT574" s="17" t="s">
        <v>359</v>
      </c>
      <c r="AU574" s="17" t="s">
        <v>371</v>
      </c>
    </row>
    <row r="575" spans="2:65" s="1" customFormat="1" ht="21.75" customHeight="1">
      <c r="B575" s="32"/>
      <c r="C575" s="138" t="s">
        <v>2908</v>
      </c>
      <c r="D575" s="138" t="s">
        <v>352</v>
      </c>
      <c r="E575" s="139" t="s">
        <v>5662</v>
      </c>
      <c r="F575" s="140" t="s">
        <v>5663</v>
      </c>
      <c r="G575" s="141" t="s">
        <v>5036</v>
      </c>
      <c r="H575" s="142">
        <v>1</v>
      </c>
      <c r="I575" s="143"/>
      <c r="J575" s="144">
        <f>ROUND(I575*H575,2)</f>
        <v>0</v>
      </c>
      <c r="K575" s="140" t="s">
        <v>1</v>
      </c>
      <c r="L575" s="32"/>
      <c r="M575" s="145" t="s">
        <v>1</v>
      </c>
      <c r="N575" s="146" t="s">
        <v>41</v>
      </c>
      <c r="P575" s="147">
        <f>O575*H575</f>
        <v>0</v>
      </c>
      <c r="Q575" s="147">
        <v>0</v>
      </c>
      <c r="R575" s="147">
        <f>Q575*H575</f>
        <v>0</v>
      </c>
      <c r="S575" s="147">
        <v>0</v>
      </c>
      <c r="T575" s="148">
        <f>S575*H575</f>
        <v>0</v>
      </c>
      <c r="AR575" s="149" t="s">
        <v>357</v>
      </c>
      <c r="AT575" s="149" t="s">
        <v>352</v>
      </c>
      <c r="AU575" s="149" t="s">
        <v>371</v>
      </c>
      <c r="AY575" s="17" t="s">
        <v>350</v>
      </c>
      <c r="BE575" s="150">
        <f>IF(N575="základní",J575,0)</f>
        <v>0</v>
      </c>
      <c r="BF575" s="150">
        <f>IF(N575="snížená",J575,0)</f>
        <v>0</v>
      </c>
      <c r="BG575" s="150">
        <f>IF(N575="zákl. přenesená",J575,0)</f>
        <v>0</v>
      </c>
      <c r="BH575" s="150">
        <f>IF(N575="sníž. přenesená",J575,0)</f>
        <v>0</v>
      </c>
      <c r="BI575" s="150">
        <f>IF(N575="nulová",J575,0)</f>
        <v>0</v>
      </c>
      <c r="BJ575" s="17" t="s">
        <v>84</v>
      </c>
      <c r="BK575" s="150">
        <f>ROUND(I575*H575,2)</f>
        <v>0</v>
      </c>
      <c r="BL575" s="17" t="s">
        <v>357</v>
      </c>
      <c r="BM575" s="149" t="s">
        <v>5664</v>
      </c>
    </row>
    <row r="576" spans="2:65" s="1" customFormat="1" ht="10.199999999999999">
      <c r="B576" s="32"/>
      <c r="D576" s="151" t="s">
        <v>359</v>
      </c>
      <c r="F576" s="152" t="s">
        <v>5663</v>
      </c>
      <c r="I576" s="153"/>
      <c r="L576" s="32"/>
      <c r="M576" s="154"/>
      <c r="T576" s="56"/>
      <c r="AT576" s="17" t="s">
        <v>359</v>
      </c>
      <c r="AU576" s="17" t="s">
        <v>371</v>
      </c>
    </row>
    <row r="577" spans="2:65" s="1" customFormat="1" ht="16.5" customHeight="1">
      <c r="B577" s="32"/>
      <c r="C577" s="138" t="s">
        <v>2913</v>
      </c>
      <c r="D577" s="138" t="s">
        <v>352</v>
      </c>
      <c r="E577" s="139" t="s">
        <v>5665</v>
      </c>
      <c r="F577" s="140" t="s">
        <v>5666</v>
      </c>
      <c r="G577" s="141" t="s">
        <v>551</v>
      </c>
      <c r="H577" s="142">
        <v>1000</v>
      </c>
      <c r="I577" s="143"/>
      <c r="J577" s="144">
        <f>ROUND(I577*H577,2)</f>
        <v>0</v>
      </c>
      <c r="K577" s="140" t="s">
        <v>1</v>
      </c>
      <c r="L577" s="32"/>
      <c r="M577" s="145" t="s">
        <v>1</v>
      </c>
      <c r="N577" s="146" t="s">
        <v>41</v>
      </c>
      <c r="P577" s="147">
        <f>O577*H577</f>
        <v>0</v>
      </c>
      <c r="Q577" s="147">
        <v>0</v>
      </c>
      <c r="R577" s="147">
        <f>Q577*H577</f>
        <v>0</v>
      </c>
      <c r="S577" s="147">
        <v>0</v>
      </c>
      <c r="T577" s="148">
        <f>S577*H577</f>
        <v>0</v>
      </c>
      <c r="AR577" s="149" t="s">
        <v>357</v>
      </c>
      <c r="AT577" s="149" t="s">
        <v>352</v>
      </c>
      <c r="AU577" s="149" t="s">
        <v>371</v>
      </c>
      <c r="AY577" s="17" t="s">
        <v>350</v>
      </c>
      <c r="BE577" s="150">
        <f>IF(N577="základní",J577,0)</f>
        <v>0</v>
      </c>
      <c r="BF577" s="150">
        <f>IF(N577="snížená",J577,0)</f>
        <v>0</v>
      </c>
      <c r="BG577" s="150">
        <f>IF(N577="zákl. přenesená",J577,0)</f>
        <v>0</v>
      </c>
      <c r="BH577" s="150">
        <f>IF(N577="sníž. přenesená",J577,0)</f>
        <v>0</v>
      </c>
      <c r="BI577" s="150">
        <f>IF(N577="nulová",J577,0)</f>
        <v>0</v>
      </c>
      <c r="BJ577" s="17" t="s">
        <v>84</v>
      </c>
      <c r="BK577" s="150">
        <f>ROUND(I577*H577,2)</f>
        <v>0</v>
      </c>
      <c r="BL577" s="17" t="s">
        <v>357</v>
      </c>
      <c r="BM577" s="149" t="s">
        <v>5667</v>
      </c>
    </row>
    <row r="578" spans="2:65" s="1" customFormat="1" ht="10.199999999999999">
      <c r="B578" s="32"/>
      <c r="D578" s="151" t="s">
        <v>359</v>
      </c>
      <c r="F578" s="152" t="s">
        <v>5666</v>
      </c>
      <c r="I578" s="153"/>
      <c r="L578" s="32"/>
      <c r="M578" s="154"/>
      <c r="T578" s="56"/>
      <c r="AT578" s="17" t="s">
        <v>359</v>
      </c>
      <c r="AU578" s="17" t="s">
        <v>371</v>
      </c>
    </row>
    <row r="579" spans="2:65" s="1" customFormat="1" ht="24.15" customHeight="1">
      <c r="B579" s="32"/>
      <c r="C579" s="138" t="s">
        <v>2918</v>
      </c>
      <c r="D579" s="138" t="s">
        <v>352</v>
      </c>
      <c r="E579" s="139" t="s">
        <v>5668</v>
      </c>
      <c r="F579" s="140" t="s">
        <v>5669</v>
      </c>
      <c r="G579" s="141" t="s">
        <v>496</v>
      </c>
      <c r="H579" s="142">
        <v>1</v>
      </c>
      <c r="I579" s="143"/>
      <c r="J579" s="144">
        <f>ROUND(I579*H579,2)</f>
        <v>0</v>
      </c>
      <c r="K579" s="140" t="s">
        <v>385</v>
      </c>
      <c r="L579" s="32"/>
      <c r="M579" s="145" t="s">
        <v>1</v>
      </c>
      <c r="N579" s="146" t="s">
        <v>41</v>
      </c>
      <c r="P579" s="147">
        <f>O579*H579</f>
        <v>0</v>
      </c>
      <c r="Q579" s="147">
        <v>0</v>
      </c>
      <c r="R579" s="147">
        <f>Q579*H579</f>
        <v>0</v>
      </c>
      <c r="S579" s="147">
        <v>0</v>
      </c>
      <c r="T579" s="148">
        <f>S579*H579</f>
        <v>0</v>
      </c>
      <c r="AR579" s="149" t="s">
        <v>530</v>
      </c>
      <c r="AT579" s="149" t="s">
        <v>352</v>
      </c>
      <c r="AU579" s="149" t="s">
        <v>371</v>
      </c>
      <c r="AY579" s="17" t="s">
        <v>350</v>
      </c>
      <c r="BE579" s="150">
        <f>IF(N579="základní",J579,0)</f>
        <v>0</v>
      </c>
      <c r="BF579" s="150">
        <f>IF(N579="snížená",J579,0)</f>
        <v>0</v>
      </c>
      <c r="BG579" s="150">
        <f>IF(N579="zákl. přenesená",J579,0)</f>
        <v>0</v>
      </c>
      <c r="BH579" s="150">
        <f>IF(N579="sníž. přenesená",J579,0)</f>
        <v>0</v>
      </c>
      <c r="BI579" s="150">
        <f>IF(N579="nulová",J579,0)</f>
        <v>0</v>
      </c>
      <c r="BJ579" s="17" t="s">
        <v>84</v>
      </c>
      <c r="BK579" s="150">
        <f>ROUND(I579*H579,2)</f>
        <v>0</v>
      </c>
      <c r="BL579" s="17" t="s">
        <v>530</v>
      </c>
      <c r="BM579" s="149" t="s">
        <v>5670</v>
      </c>
    </row>
    <row r="580" spans="2:65" s="1" customFormat="1" ht="28.8">
      <c r="B580" s="32"/>
      <c r="D580" s="151" t="s">
        <v>359</v>
      </c>
      <c r="F580" s="152" t="s">
        <v>5671</v>
      </c>
      <c r="I580" s="153"/>
      <c r="L580" s="32"/>
      <c r="M580" s="154"/>
      <c r="T580" s="56"/>
      <c r="AT580" s="17" t="s">
        <v>359</v>
      </c>
      <c r="AU580" s="17" t="s">
        <v>371</v>
      </c>
    </row>
    <row r="581" spans="2:65" s="1" customFormat="1" ht="24.15" customHeight="1">
      <c r="B581" s="32"/>
      <c r="C581" s="138" t="s">
        <v>2924</v>
      </c>
      <c r="D581" s="138" t="s">
        <v>352</v>
      </c>
      <c r="E581" s="139" t="s">
        <v>5672</v>
      </c>
      <c r="F581" s="140" t="s">
        <v>5673</v>
      </c>
      <c r="G581" s="141" t="s">
        <v>496</v>
      </c>
      <c r="H581" s="142">
        <v>9</v>
      </c>
      <c r="I581" s="143"/>
      <c r="J581" s="144">
        <f>ROUND(I581*H581,2)</f>
        <v>0</v>
      </c>
      <c r="K581" s="140" t="s">
        <v>385</v>
      </c>
      <c r="L581" s="32"/>
      <c r="M581" s="145" t="s">
        <v>1</v>
      </c>
      <c r="N581" s="146" t="s">
        <v>41</v>
      </c>
      <c r="P581" s="147">
        <f>O581*H581</f>
        <v>0</v>
      </c>
      <c r="Q581" s="147">
        <v>0</v>
      </c>
      <c r="R581" s="147">
        <f>Q581*H581</f>
        <v>0</v>
      </c>
      <c r="S581" s="147">
        <v>0</v>
      </c>
      <c r="T581" s="148">
        <f>S581*H581</f>
        <v>0</v>
      </c>
      <c r="AR581" s="149" t="s">
        <v>530</v>
      </c>
      <c r="AT581" s="149" t="s">
        <v>352</v>
      </c>
      <c r="AU581" s="149" t="s">
        <v>371</v>
      </c>
      <c r="AY581" s="17" t="s">
        <v>350</v>
      </c>
      <c r="BE581" s="150">
        <f>IF(N581="základní",J581,0)</f>
        <v>0</v>
      </c>
      <c r="BF581" s="150">
        <f>IF(N581="snížená",J581,0)</f>
        <v>0</v>
      </c>
      <c r="BG581" s="150">
        <f>IF(N581="zákl. přenesená",J581,0)</f>
        <v>0</v>
      </c>
      <c r="BH581" s="150">
        <f>IF(N581="sníž. přenesená",J581,0)</f>
        <v>0</v>
      </c>
      <c r="BI581" s="150">
        <f>IF(N581="nulová",J581,0)</f>
        <v>0</v>
      </c>
      <c r="BJ581" s="17" t="s">
        <v>84</v>
      </c>
      <c r="BK581" s="150">
        <f>ROUND(I581*H581,2)</f>
        <v>0</v>
      </c>
      <c r="BL581" s="17" t="s">
        <v>530</v>
      </c>
      <c r="BM581" s="149" t="s">
        <v>5674</v>
      </c>
    </row>
    <row r="582" spans="2:65" s="1" customFormat="1" ht="38.4">
      <c r="B582" s="32"/>
      <c r="D582" s="151" t="s">
        <v>359</v>
      </c>
      <c r="F582" s="152" t="s">
        <v>5675</v>
      </c>
      <c r="I582" s="153"/>
      <c r="L582" s="32"/>
      <c r="M582" s="154"/>
      <c r="T582" s="56"/>
      <c r="AT582" s="17" t="s">
        <v>359</v>
      </c>
      <c r="AU582" s="17" t="s">
        <v>371</v>
      </c>
    </row>
    <row r="583" spans="2:65" s="1" customFormat="1" ht="21.75" customHeight="1">
      <c r="B583" s="32"/>
      <c r="C583" s="138" t="s">
        <v>2929</v>
      </c>
      <c r="D583" s="138" t="s">
        <v>352</v>
      </c>
      <c r="E583" s="139" t="s">
        <v>5676</v>
      </c>
      <c r="F583" s="140" t="s">
        <v>5677</v>
      </c>
      <c r="G583" s="141" t="s">
        <v>496</v>
      </c>
      <c r="H583" s="142">
        <v>9</v>
      </c>
      <c r="I583" s="143"/>
      <c r="J583" s="144">
        <f>ROUND(I583*H583,2)</f>
        <v>0</v>
      </c>
      <c r="K583" s="140" t="s">
        <v>385</v>
      </c>
      <c r="L583" s="32"/>
      <c r="M583" s="145" t="s">
        <v>1</v>
      </c>
      <c r="N583" s="146" t="s">
        <v>41</v>
      </c>
      <c r="P583" s="147">
        <f>O583*H583</f>
        <v>0</v>
      </c>
      <c r="Q583" s="147">
        <v>0</v>
      </c>
      <c r="R583" s="147">
        <f>Q583*H583</f>
        <v>0</v>
      </c>
      <c r="S583" s="147">
        <v>0</v>
      </c>
      <c r="T583" s="148">
        <f>S583*H583</f>
        <v>0</v>
      </c>
      <c r="AR583" s="149" t="s">
        <v>530</v>
      </c>
      <c r="AT583" s="149" t="s">
        <v>352</v>
      </c>
      <c r="AU583" s="149" t="s">
        <v>371</v>
      </c>
      <c r="AY583" s="17" t="s">
        <v>350</v>
      </c>
      <c r="BE583" s="150">
        <f>IF(N583="základní",J583,0)</f>
        <v>0</v>
      </c>
      <c r="BF583" s="150">
        <f>IF(N583="snížená",J583,0)</f>
        <v>0</v>
      </c>
      <c r="BG583" s="150">
        <f>IF(N583="zákl. přenesená",J583,0)</f>
        <v>0</v>
      </c>
      <c r="BH583" s="150">
        <f>IF(N583="sníž. přenesená",J583,0)</f>
        <v>0</v>
      </c>
      <c r="BI583" s="150">
        <f>IF(N583="nulová",J583,0)</f>
        <v>0</v>
      </c>
      <c r="BJ583" s="17" t="s">
        <v>84</v>
      </c>
      <c r="BK583" s="150">
        <f>ROUND(I583*H583,2)</f>
        <v>0</v>
      </c>
      <c r="BL583" s="17" t="s">
        <v>530</v>
      </c>
      <c r="BM583" s="149" t="s">
        <v>5678</v>
      </c>
    </row>
    <row r="584" spans="2:65" s="1" customFormat="1" ht="19.2">
      <c r="B584" s="32"/>
      <c r="D584" s="151" t="s">
        <v>359</v>
      </c>
      <c r="F584" s="152" t="s">
        <v>5679</v>
      </c>
      <c r="I584" s="153"/>
      <c r="L584" s="32"/>
      <c r="M584" s="154"/>
      <c r="T584" s="56"/>
      <c r="AT584" s="17" t="s">
        <v>359</v>
      </c>
      <c r="AU584" s="17" t="s">
        <v>371</v>
      </c>
    </row>
    <row r="585" spans="2:65" s="1" customFormat="1" ht="16.5" customHeight="1">
      <c r="B585" s="32"/>
      <c r="C585" s="138" t="s">
        <v>2936</v>
      </c>
      <c r="D585" s="138" t="s">
        <v>352</v>
      </c>
      <c r="E585" s="139" t="s">
        <v>5680</v>
      </c>
      <c r="F585" s="140" t="s">
        <v>5681</v>
      </c>
      <c r="G585" s="141" t="s">
        <v>914</v>
      </c>
      <c r="H585" s="142">
        <v>3</v>
      </c>
      <c r="I585" s="143"/>
      <c r="J585" s="144">
        <f>ROUND(I585*H585,2)</f>
        <v>0</v>
      </c>
      <c r="K585" s="140" t="s">
        <v>385</v>
      </c>
      <c r="L585" s="32"/>
      <c r="M585" s="145" t="s">
        <v>1</v>
      </c>
      <c r="N585" s="146" t="s">
        <v>41</v>
      </c>
      <c r="P585" s="147">
        <f>O585*H585</f>
        <v>0</v>
      </c>
      <c r="Q585" s="147">
        <v>0</v>
      </c>
      <c r="R585" s="147">
        <f>Q585*H585</f>
        <v>0</v>
      </c>
      <c r="S585" s="147">
        <v>0</v>
      </c>
      <c r="T585" s="148">
        <f>S585*H585</f>
        <v>0</v>
      </c>
      <c r="AR585" s="149" t="s">
        <v>530</v>
      </c>
      <c r="AT585" s="149" t="s">
        <v>352</v>
      </c>
      <c r="AU585" s="149" t="s">
        <v>371</v>
      </c>
      <c r="AY585" s="17" t="s">
        <v>350</v>
      </c>
      <c r="BE585" s="150">
        <f>IF(N585="základní",J585,0)</f>
        <v>0</v>
      </c>
      <c r="BF585" s="150">
        <f>IF(N585="snížená",J585,0)</f>
        <v>0</v>
      </c>
      <c r="BG585" s="150">
        <f>IF(N585="zákl. přenesená",J585,0)</f>
        <v>0</v>
      </c>
      <c r="BH585" s="150">
        <f>IF(N585="sníž. přenesená",J585,0)</f>
        <v>0</v>
      </c>
      <c r="BI585" s="150">
        <f>IF(N585="nulová",J585,0)</f>
        <v>0</v>
      </c>
      <c r="BJ585" s="17" t="s">
        <v>84</v>
      </c>
      <c r="BK585" s="150">
        <f>ROUND(I585*H585,2)</f>
        <v>0</v>
      </c>
      <c r="BL585" s="17" t="s">
        <v>530</v>
      </c>
      <c r="BM585" s="149" t="s">
        <v>5682</v>
      </c>
    </row>
    <row r="586" spans="2:65" s="1" customFormat="1" ht="19.2">
      <c r="B586" s="32"/>
      <c r="D586" s="151" t="s">
        <v>359</v>
      </c>
      <c r="F586" s="152" t="s">
        <v>5683</v>
      </c>
      <c r="I586" s="153"/>
      <c r="L586" s="32"/>
      <c r="M586" s="154"/>
      <c r="T586" s="56"/>
      <c r="AT586" s="17" t="s">
        <v>359</v>
      </c>
      <c r="AU586" s="17" t="s">
        <v>371</v>
      </c>
    </row>
    <row r="587" spans="2:65" s="1" customFormat="1" ht="16.5" customHeight="1">
      <c r="B587" s="32"/>
      <c r="C587" s="138" t="s">
        <v>2942</v>
      </c>
      <c r="D587" s="138" t="s">
        <v>352</v>
      </c>
      <c r="E587" s="139" t="s">
        <v>5684</v>
      </c>
      <c r="F587" s="140" t="s">
        <v>5685</v>
      </c>
      <c r="G587" s="141" t="s">
        <v>914</v>
      </c>
      <c r="H587" s="142">
        <v>10</v>
      </c>
      <c r="I587" s="143"/>
      <c r="J587" s="144">
        <f>ROUND(I587*H587,2)</f>
        <v>0</v>
      </c>
      <c r="K587" s="140" t="s">
        <v>385</v>
      </c>
      <c r="L587" s="32"/>
      <c r="M587" s="145" t="s">
        <v>1</v>
      </c>
      <c r="N587" s="146" t="s">
        <v>41</v>
      </c>
      <c r="P587" s="147">
        <f>O587*H587</f>
        <v>0</v>
      </c>
      <c r="Q587" s="147">
        <v>0</v>
      </c>
      <c r="R587" s="147">
        <f>Q587*H587</f>
        <v>0</v>
      </c>
      <c r="S587" s="147">
        <v>0</v>
      </c>
      <c r="T587" s="148">
        <f>S587*H587</f>
        <v>0</v>
      </c>
      <c r="AR587" s="149" t="s">
        <v>530</v>
      </c>
      <c r="AT587" s="149" t="s">
        <v>352</v>
      </c>
      <c r="AU587" s="149" t="s">
        <v>371</v>
      </c>
      <c r="AY587" s="17" t="s">
        <v>350</v>
      </c>
      <c r="BE587" s="150">
        <f>IF(N587="základní",J587,0)</f>
        <v>0</v>
      </c>
      <c r="BF587" s="150">
        <f>IF(N587="snížená",J587,0)</f>
        <v>0</v>
      </c>
      <c r="BG587" s="150">
        <f>IF(N587="zákl. přenesená",J587,0)</f>
        <v>0</v>
      </c>
      <c r="BH587" s="150">
        <f>IF(N587="sníž. přenesená",J587,0)</f>
        <v>0</v>
      </c>
      <c r="BI587" s="150">
        <f>IF(N587="nulová",J587,0)</f>
        <v>0</v>
      </c>
      <c r="BJ587" s="17" t="s">
        <v>84</v>
      </c>
      <c r="BK587" s="150">
        <f>ROUND(I587*H587,2)</f>
        <v>0</v>
      </c>
      <c r="BL587" s="17" t="s">
        <v>530</v>
      </c>
      <c r="BM587" s="149" t="s">
        <v>5686</v>
      </c>
    </row>
    <row r="588" spans="2:65" s="1" customFormat="1" ht="19.2">
      <c r="B588" s="32"/>
      <c r="D588" s="151" t="s">
        <v>359</v>
      </c>
      <c r="F588" s="152" t="s">
        <v>5687</v>
      </c>
      <c r="I588" s="153"/>
      <c r="L588" s="32"/>
      <c r="M588" s="154"/>
      <c r="T588" s="56"/>
      <c r="AT588" s="17" t="s">
        <v>359</v>
      </c>
      <c r="AU588" s="17" t="s">
        <v>371</v>
      </c>
    </row>
    <row r="589" spans="2:65" s="1" customFormat="1" ht="16.5" customHeight="1">
      <c r="B589" s="32"/>
      <c r="C589" s="138" t="s">
        <v>2945</v>
      </c>
      <c r="D589" s="138" t="s">
        <v>352</v>
      </c>
      <c r="E589" s="139" t="s">
        <v>5688</v>
      </c>
      <c r="F589" s="140" t="s">
        <v>5689</v>
      </c>
      <c r="G589" s="141" t="s">
        <v>5469</v>
      </c>
      <c r="H589" s="142">
        <v>1</v>
      </c>
      <c r="I589" s="143"/>
      <c r="J589" s="144">
        <f>ROUND(I589*H589,2)</f>
        <v>0</v>
      </c>
      <c r="K589" s="140" t="s">
        <v>1</v>
      </c>
      <c r="L589" s="32"/>
      <c r="M589" s="145" t="s">
        <v>1</v>
      </c>
      <c r="N589" s="146" t="s">
        <v>41</v>
      </c>
      <c r="P589" s="147">
        <f>O589*H589</f>
        <v>0</v>
      </c>
      <c r="Q589" s="147">
        <v>0</v>
      </c>
      <c r="R589" s="147">
        <f>Q589*H589</f>
        <v>0</v>
      </c>
      <c r="S589" s="147">
        <v>0</v>
      </c>
      <c r="T589" s="148">
        <f>S589*H589</f>
        <v>0</v>
      </c>
      <c r="AR589" s="149" t="s">
        <v>530</v>
      </c>
      <c r="AT589" s="149" t="s">
        <v>352</v>
      </c>
      <c r="AU589" s="149" t="s">
        <v>371</v>
      </c>
      <c r="AY589" s="17" t="s">
        <v>350</v>
      </c>
      <c r="BE589" s="150">
        <f>IF(N589="základní",J589,0)</f>
        <v>0</v>
      </c>
      <c r="BF589" s="150">
        <f>IF(N589="snížená",J589,0)</f>
        <v>0</v>
      </c>
      <c r="BG589" s="150">
        <f>IF(N589="zákl. přenesená",J589,0)</f>
        <v>0</v>
      </c>
      <c r="BH589" s="150">
        <f>IF(N589="sníž. přenesená",J589,0)</f>
        <v>0</v>
      </c>
      <c r="BI589" s="150">
        <f>IF(N589="nulová",J589,0)</f>
        <v>0</v>
      </c>
      <c r="BJ589" s="17" t="s">
        <v>84</v>
      </c>
      <c r="BK589" s="150">
        <f>ROUND(I589*H589,2)</f>
        <v>0</v>
      </c>
      <c r="BL589" s="17" t="s">
        <v>530</v>
      </c>
      <c r="BM589" s="149" t="s">
        <v>5690</v>
      </c>
    </row>
    <row r="590" spans="2:65" s="1" customFormat="1" ht="10.199999999999999">
      <c r="B590" s="32"/>
      <c r="D590" s="151" t="s">
        <v>359</v>
      </c>
      <c r="F590" s="152" t="s">
        <v>5689</v>
      </c>
      <c r="I590" s="153"/>
      <c r="L590" s="32"/>
      <c r="M590" s="154"/>
      <c r="T590" s="56"/>
      <c r="AT590" s="17" t="s">
        <v>359</v>
      </c>
      <c r="AU590" s="17" t="s">
        <v>371</v>
      </c>
    </row>
    <row r="591" spans="2:65" s="1" customFormat="1" ht="24.15" customHeight="1">
      <c r="B591" s="32"/>
      <c r="C591" s="187" t="s">
        <v>2953</v>
      </c>
      <c r="D591" s="187" t="s">
        <v>1347</v>
      </c>
      <c r="E591" s="188" t="s">
        <v>5691</v>
      </c>
      <c r="F591" s="189" t="s">
        <v>5692</v>
      </c>
      <c r="G591" s="190" t="s">
        <v>5693</v>
      </c>
      <c r="H591" s="191">
        <v>40</v>
      </c>
      <c r="I591" s="192"/>
      <c r="J591" s="193">
        <f>ROUND(I591*H591,2)</f>
        <v>0</v>
      </c>
      <c r="K591" s="189" t="s">
        <v>1</v>
      </c>
      <c r="L591" s="194"/>
      <c r="M591" s="195" t="s">
        <v>1</v>
      </c>
      <c r="N591" s="196" t="s">
        <v>41</v>
      </c>
      <c r="P591" s="147">
        <f>O591*H591</f>
        <v>0</v>
      </c>
      <c r="Q591" s="147">
        <v>0</v>
      </c>
      <c r="R591" s="147">
        <f>Q591*H591</f>
        <v>0</v>
      </c>
      <c r="S591" s="147">
        <v>0</v>
      </c>
      <c r="T591" s="148">
        <f>S591*H591</f>
        <v>0</v>
      </c>
      <c r="AR591" s="149" t="s">
        <v>468</v>
      </c>
      <c r="AT591" s="149" t="s">
        <v>1347</v>
      </c>
      <c r="AU591" s="149" t="s">
        <v>371</v>
      </c>
      <c r="AY591" s="17" t="s">
        <v>350</v>
      </c>
      <c r="BE591" s="150">
        <f>IF(N591="základní",J591,0)</f>
        <v>0</v>
      </c>
      <c r="BF591" s="150">
        <f>IF(N591="snížená",J591,0)</f>
        <v>0</v>
      </c>
      <c r="BG591" s="150">
        <f>IF(N591="zákl. přenesená",J591,0)</f>
        <v>0</v>
      </c>
      <c r="BH591" s="150">
        <f>IF(N591="sníž. přenesená",J591,0)</f>
        <v>0</v>
      </c>
      <c r="BI591" s="150">
        <f>IF(N591="nulová",J591,0)</f>
        <v>0</v>
      </c>
      <c r="BJ591" s="17" t="s">
        <v>84</v>
      </c>
      <c r="BK591" s="150">
        <f>ROUND(I591*H591,2)</f>
        <v>0</v>
      </c>
      <c r="BL591" s="17" t="s">
        <v>357</v>
      </c>
      <c r="BM591" s="149" t="s">
        <v>5694</v>
      </c>
    </row>
    <row r="592" spans="2:65" s="1" customFormat="1" ht="19.2">
      <c r="B592" s="32"/>
      <c r="D592" s="151" t="s">
        <v>359</v>
      </c>
      <c r="F592" s="152" t="s">
        <v>5692</v>
      </c>
      <c r="I592" s="153"/>
      <c r="L592" s="32"/>
      <c r="M592" s="154"/>
      <c r="T592" s="56"/>
      <c r="AT592" s="17" t="s">
        <v>359</v>
      </c>
      <c r="AU592" s="17" t="s">
        <v>371</v>
      </c>
    </row>
    <row r="593" spans="2:65" s="11" customFormat="1" ht="20.85" customHeight="1">
      <c r="B593" s="126"/>
      <c r="D593" s="127" t="s">
        <v>75</v>
      </c>
      <c r="E593" s="136" t="s">
        <v>5695</v>
      </c>
      <c r="F593" s="136" t="s">
        <v>5696</v>
      </c>
      <c r="I593" s="129"/>
      <c r="J593" s="137">
        <f>BK593</f>
        <v>0</v>
      </c>
      <c r="L593" s="126"/>
      <c r="M593" s="131"/>
      <c r="P593" s="132">
        <f>SUM(P594:P727)</f>
        <v>0</v>
      </c>
      <c r="R593" s="132">
        <f>SUM(R594:R727)</f>
        <v>0</v>
      </c>
      <c r="T593" s="133">
        <f>SUM(T594:T727)</f>
        <v>0</v>
      </c>
      <c r="AR593" s="127" t="s">
        <v>84</v>
      </c>
      <c r="AT593" s="134" t="s">
        <v>75</v>
      </c>
      <c r="AU593" s="134" t="s">
        <v>86</v>
      </c>
      <c r="AY593" s="127" t="s">
        <v>350</v>
      </c>
      <c r="BK593" s="135">
        <f>SUM(BK594:BK727)</f>
        <v>0</v>
      </c>
    </row>
    <row r="594" spans="2:65" s="1" customFormat="1" ht="66.75" customHeight="1">
      <c r="B594" s="32"/>
      <c r="C594" s="187" t="s">
        <v>2959</v>
      </c>
      <c r="D594" s="187" t="s">
        <v>1347</v>
      </c>
      <c r="E594" s="188" t="s">
        <v>5697</v>
      </c>
      <c r="F594" s="189" t="s">
        <v>5698</v>
      </c>
      <c r="G594" s="190" t="s">
        <v>4951</v>
      </c>
      <c r="H594" s="191">
        <v>5</v>
      </c>
      <c r="I594" s="192"/>
      <c r="J594" s="193">
        <f>ROUND(I594*H594,2)</f>
        <v>0</v>
      </c>
      <c r="K594" s="189" t="s">
        <v>1</v>
      </c>
      <c r="L594" s="194"/>
      <c r="M594" s="195" t="s">
        <v>1</v>
      </c>
      <c r="N594" s="196" t="s">
        <v>41</v>
      </c>
      <c r="P594" s="147">
        <f>O594*H594</f>
        <v>0</v>
      </c>
      <c r="Q594" s="147">
        <v>0</v>
      </c>
      <c r="R594" s="147">
        <f>Q594*H594</f>
        <v>0</v>
      </c>
      <c r="S594" s="147">
        <v>0</v>
      </c>
      <c r="T594" s="148">
        <f>S594*H594</f>
        <v>0</v>
      </c>
      <c r="AR594" s="149" t="s">
        <v>468</v>
      </c>
      <c r="AT594" s="149" t="s">
        <v>1347</v>
      </c>
      <c r="AU594" s="149" t="s">
        <v>371</v>
      </c>
      <c r="AY594" s="17" t="s">
        <v>350</v>
      </c>
      <c r="BE594" s="150">
        <f>IF(N594="základní",J594,0)</f>
        <v>0</v>
      </c>
      <c r="BF594" s="150">
        <f>IF(N594="snížená",J594,0)</f>
        <v>0</v>
      </c>
      <c r="BG594" s="150">
        <f>IF(N594="zákl. přenesená",J594,0)</f>
        <v>0</v>
      </c>
      <c r="BH594" s="150">
        <f>IF(N594="sníž. přenesená",J594,0)</f>
        <v>0</v>
      </c>
      <c r="BI594" s="150">
        <f>IF(N594="nulová",J594,0)</f>
        <v>0</v>
      </c>
      <c r="BJ594" s="17" t="s">
        <v>84</v>
      </c>
      <c r="BK594" s="150">
        <f>ROUND(I594*H594,2)</f>
        <v>0</v>
      </c>
      <c r="BL594" s="17" t="s">
        <v>357</v>
      </c>
      <c r="BM594" s="149" t="s">
        <v>5699</v>
      </c>
    </row>
    <row r="595" spans="2:65" s="1" customFormat="1" ht="48">
      <c r="B595" s="32"/>
      <c r="D595" s="151" t="s">
        <v>359</v>
      </c>
      <c r="F595" s="152" t="s">
        <v>5698</v>
      </c>
      <c r="I595" s="153"/>
      <c r="L595" s="32"/>
      <c r="M595" s="154"/>
      <c r="T595" s="56"/>
      <c r="AT595" s="17" t="s">
        <v>359</v>
      </c>
      <c r="AU595" s="17" t="s">
        <v>371</v>
      </c>
    </row>
    <row r="596" spans="2:65" s="1" customFormat="1" ht="16.5" customHeight="1">
      <c r="B596" s="32"/>
      <c r="C596" s="138" t="s">
        <v>2963</v>
      </c>
      <c r="D596" s="138" t="s">
        <v>352</v>
      </c>
      <c r="E596" s="139" t="s">
        <v>5700</v>
      </c>
      <c r="F596" s="140" t="s">
        <v>5701</v>
      </c>
      <c r="G596" s="141" t="s">
        <v>496</v>
      </c>
      <c r="H596" s="142">
        <v>5</v>
      </c>
      <c r="I596" s="143"/>
      <c r="J596" s="144">
        <f>ROUND(I596*H596,2)</f>
        <v>0</v>
      </c>
      <c r="K596" s="140" t="s">
        <v>385</v>
      </c>
      <c r="L596" s="32"/>
      <c r="M596" s="145" t="s">
        <v>1</v>
      </c>
      <c r="N596" s="146" t="s">
        <v>41</v>
      </c>
      <c r="P596" s="147">
        <f>O596*H596</f>
        <v>0</v>
      </c>
      <c r="Q596" s="147">
        <v>0</v>
      </c>
      <c r="R596" s="147">
        <f>Q596*H596</f>
        <v>0</v>
      </c>
      <c r="S596" s="147">
        <v>0</v>
      </c>
      <c r="T596" s="148">
        <f>S596*H596</f>
        <v>0</v>
      </c>
      <c r="AR596" s="149" t="s">
        <v>357</v>
      </c>
      <c r="AT596" s="149" t="s">
        <v>352</v>
      </c>
      <c r="AU596" s="149" t="s">
        <v>371</v>
      </c>
      <c r="AY596" s="17" t="s">
        <v>350</v>
      </c>
      <c r="BE596" s="150">
        <f>IF(N596="základní",J596,0)</f>
        <v>0</v>
      </c>
      <c r="BF596" s="150">
        <f>IF(N596="snížená",J596,0)</f>
        <v>0</v>
      </c>
      <c r="BG596" s="150">
        <f>IF(N596="zákl. přenesená",J596,0)</f>
        <v>0</v>
      </c>
      <c r="BH596" s="150">
        <f>IF(N596="sníž. přenesená",J596,0)</f>
        <v>0</v>
      </c>
      <c r="BI596" s="150">
        <f>IF(N596="nulová",J596,0)</f>
        <v>0</v>
      </c>
      <c r="BJ596" s="17" t="s">
        <v>84</v>
      </c>
      <c r="BK596" s="150">
        <f>ROUND(I596*H596,2)</f>
        <v>0</v>
      </c>
      <c r="BL596" s="17" t="s">
        <v>357</v>
      </c>
      <c r="BM596" s="149" t="s">
        <v>5702</v>
      </c>
    </row>
    <row r="597" spans="2:65" s="1" customFormat="1" ht="10.199999999999999">
      <c r="B597" s="32"/>
      <c r="D597" s="151" t="s">
        <v>359</v>
      </c>
      <c r="F597" s="152" t="s">
        <v>5703</v>
      </c>
      <c r="I597" s="153"/>
      <c r="L597" s="32"/>
      <c r="M597" s="154"/>
      <c r="T597" s="56"/>
      <c r="AT597" s="17" t="s">
        <v>359</v>
      </c>
      <c r="AU597" s="17" t="s">
        <v>371</v>
      </c>
    </row>
    <row r="598" spans="2:65" s="1" customFormat="1" ht="21.75" customHeight="1">
      <c r="B598" s="32"/>
      <c r="C598" s="138" t="s">
        <v>2969</v>
      </c>
      <c r="D598" s="138" t="s">
        <v>352</v>
      </c>
      <c r="E598" s="139" t="s">
        <v>5704</v>
      </c>
      <c r="F598" s="140" t="s">
        <v>5705</v>
      </c>
      <c r="G598" s="141" t="s">
        <v>496</v>
      </c>
      <c r="H598" s="142">
        <v>5</v>
      </c>
      <c r="I598" s="143"/>
      <c r="J598" s="144">
        <f>ROUND(I598*H598,2)</f>
        <v>0</v>
      </c>
      <c r="K598" s="140" t="s">
        <v>385</v>
      </c>
      <c r="L598" s="32"/>
      <c r="M598" s="145" t="s">
        <v>1</v>
      </c>
      <c r="N598" s="146" t="s">
        <v>41</v>
      </c>
      <c r="P598" s="147">
        <f>O598*H598</f>
        <v>0</v>
      </c>
      <c r="Q598" s="147">
        <v>0</v>
      </c>
      <c r="R598" s="147">
        <f>Q598*H598</f>
        <v>0</v>
      </c>
      <c r="S598" s="147">
        <v>0</v>
      </c>
      <c r="T598" s="148">
        <f>S598*H598</f>
        <v>0</v>
      </c>
      <c r="AR598" s="149" t="s">
        <v>357</v>
      </c>
      <c r="AT598" s="149" t="s">
        <v>352</v>
      </c>
      <c r="AU598" s="149" t="s">
        <v>371</v>
      </c>
      <c r="AY598" s="17" t="s">
        <v>350</v>
      </c>
      <c r="BE598" s="150">
        <f>IF(N598="základní",J598,0)</f>
        <v>0</v>
      </c>
      <c r="BF598" s="150">
        <f>IF(N598="snížená",J598,0)</f>
        <v>0</v>
      </c>
      <c r="BG598" s="150">
        <f>IF(N598="zákl. přenesená",J598,0)</f>
        <v>0</v>
      </c>
      <c r="BH598" s="150">
        <f>IF(N598="sníž. přenesená",J598,0)</f>
        <v>0</v>
      </c>
      <c r="BI598" s="150">
        <f>IF(N598="nulová",J598,0)</f>
        <v>0</v>
      </c>
      <c r="BJ598" s="17" t="s">
        <v>84</v>
      </c>
      <c r="BK598" s="150">
        <f>ROUND(I598*H598,2)</f>
        <v>0</v>
      </c>
      <c r="BL598" s="17" t="s">
        <v>357</v>
      </c>
      <c r="BM598" s="149" t="s">
        <v>5706</v>
      </c>
    </row>
    <row r="599" spans="2:65" s="1" customFormat="1" ht="10.199999999999999">
      <c r="B599" s="32"/>
      <c r="D599" s="151" t="s">
        <v>359</v>
      </c>
      <c r="F599" s="152" t="s">
        <v>5707</v>
      </c>
      <c r="I599" s="153"/>
      <c r="L599" s="32"/>
      <c r="M599" s="154"/>
      <c r="T599" s="56"/>
      <c r="AT599" s="17" t="s">
        <v>359</v>
      </c>
      <c r="AU599" s="17" t="s">
        <v>371</v>
      </c>
    </row>
    <row r="600" spans="2:65" s="1" customFormat="1" ht="66.75" customHeight="1">
      <c r="B600" s="32"/>
      <c r="C600" s="187" t="s">
        <v>2972</v>
      </c>
      <c r="D600" s="187" t="s">
        <v>1347</v>
      </c>
      <c r="E600" s="188" t="s">
        <v>5708</v>
      </c>
      <c r="F600" s="189" t="s">
        <v>5709</v>
      </c>
      <c r="G600" s="190" t="s">
        <v>4951</v>
      </c>
      <c r="H600" s="191">
        <v>3</v>
      </c>
      <c r="I600" s="192"/>
      <c r="J600" s="193">
        <f>ROUND(I600*H600,2)</f>
        <v>0</v>
      </c>
      <c r="K600" s="189" t="s">
        <v>1</v>
      </c>
      <c r="L600" s="194"/>
      <c r="M600" s="195" t="s">
        <v>1</v>
      </c>
      <c r="N600" s="196" t="s">
        <v>41</v>
      </c>
      <c r="P600" s="147">
        <f>O600*H600</f>
        <v>0</v>
      </c>
      <c r="Q600" s="147">
        <v>0</v>
      </c>
      <c r="R600" s="147">
        <f>Q600*H600</f>
        <v>0</v>
      </c>
      <c r="S600" s="147">
        <v>0</v>
      </c>
      <c r="T600" s="148">
        <f>S600*H600</f>
        <v>0</v>
      </c>
      <c r="AR600" s="149" t="s">
        <v>468</v>
      </c>
      <c r="AT600" s="149" t="s">
        <v>1347</v>
      </c>
      <c r="AU600" s="149" t="s">
        <v>371</v>
      </c>
      <c r="AY600" s="17" t="s">
        <v>350</v>
      </c>
      <c r="BE600" s="150">
        <f>IF(N600="základní",J600,0)</f>
        <v>0</v>
      </c>
      <c r="BF600" s="150">
        <f>IF(N600="snížená",J600,0)</f>
        <v>0</v>
      </c>
      <c r="BG600" s="150">
        <f>IF(N600="zákl. přenesená",J600,0)</f>
        <v>0</v>
      </c>
      <c r="BH600" s="150">
        <f>IF(N600="sníž. přenesená",J600,0)</f>
        <v>0</v>
      </c>
      <c r="BI600" s="150">
        <f>IF(N600="nulová",J600,0)</f>
        <v>0</v>
      </c>
      <c r="BJ600" s="17" t="s">
        <v>84</v>
      </c>
      <c r="BK600" s="150">
        <f>ROUND(I600*H600,2)</f>
        <v>0</v>
      </c>
      <c r="BL600" s="17" t="s">
        <v>357</v>
      </c>
      <c r="BM600" s="149" t="s">
        <v>5710</v>
      </c>
    </row>
    <row r="601" spans="2:65" s="1" customFormat="1" ht="48">
      <c r="B601" s="32"/>
      <c r="D601" s="151" t="s">
        <v>359</v>
      </c>
      <c r="F601" s="152" t="s">
        <v>5709</v>
      </c>
      <c r="I601" s="153"/>
      <c r="L601" s="32"/>
      <c r="M601" s="154"/>
      <c r="T601" s="56"/>
      <c r="AT601" s="17" t="s">
        <v>359</v>
      </c>
      <c r="AU601" s="17" t="s">
        <v>371</v>
      </c>
    </row>
    <row r="602" spans="2:65" s="1" customFormat="1" ht="16.5" customHeight="1">
      <c r="B602" s="32"/>
      <c r="C602" s="138" t="s">
        <v>2978</v>
      </c>
      <c r="D602" s="138" t="s">
        <v>352</v>
      </c>
      <c r="E602" s="139" t="s">
        <v>5700</v>
      </c>
      <c r="F602" s="140" t="s">
        <v>5701</v>
      </c>
      <c r="G602" s="141" t="s">
        <v>496</v>
      </c>
      <c r="H602" s="142">
        <v>3</v>
      </c>
      <c r="I602" s="143"/>
      <c r="J602" s="144">
        <f>ROUND(I602*H602,2)</f>
        <v>0</v>
      </c>
      <c r="K602" s="140" t="s">
        <v>385</v>
      </c>
      <c r="L602" s="32"/>
      <c r="M602" s="145" t="s">
        <v>1</v>
      </c>
      <c r="N602" s="146" t="s">
        <v>41</v>
      </c>
      <c r="P602" s="147">
        <f>O602*H602</f>
        <v>0</v>
      </c>
      <c r="Q602" s="147">
        <v>0</v>
      </c>
      <c r="R602" s="147">
        <f>Q602*H602</f>
        <v>0</v>
      </c>
      <c r="S602" s="147">
        <v>0</v>
      </c>
      <c r="T602" s="148">
        <f>S602*H602</f>
        <v>0</v>
      </c>
      <c r="AR602" s="149" t="s">
        <v>357</v>
      </c>
      <c r="AT602" s="149" t="s">
        <v>352</v>
      </c>
      <c r="AU602" s="149" t="s">
        <v>371</v>
      </c>
      <c r="AY602" s="17" t="s">
        <v>350</v>
      </c>
      <c r="BE602" s="150">
        <f>IF(N602="základní",J602,0)</f>
        <v>0</v>
      </c>
      <c r="BF602" s="150">
        <f>IF(N602="snížená",J602,0)</f>
        <v>0</v>
      </c>
      <c r="BG602" s="150">
        <f>IF(N602="zákl. přenesená",J602,0)</f>
        <v>0</v>
      </c>
      <c r="BH602" s="150">
        <f>IF(N602="sníž. přenesená",J602,0)</f>
        <v>0</v>
      </c>
      <c r="BI602" s="150">
        <f>IF(N602="nulová",J602,0)</f>
        <v>0</v>
      </c>
      <c r="BJ602" s="17" t="s">
        <v>84</v>
      </c>
      <c r="BK602" s="150">
        <f>ROUND(I602*H602,2)</f>
        <v>0</v>
      </c>
      <c r="BL602" s="17" t="s">
        <v>357</v>
      </c>
      <c r="BM602" s="149" t="s">
        <v>5711</v>
      </c>
    </row>
    <row r="603" spans="2:65" s="1" customFormat="1" ht="10.199999999999999">
      <c r="B603" s="32"/>
      <c r="D603" s="151" t="s">
        <v>359</v>
      </c>
      <c r="F603" s="152" t="s">
        <v>5703</v>
      </c>
      <c r="I603" s="153"/>
      <c r="L603" s="32"/>
      <c r="M603" s="154"/>
      <c r="T603" s="56"/>
      <c r="AT603" s="17" t="s">
        <v>359</v>
      </c>
      <c r="AU603" s="17" t="s">
        <v>371</v>
      </c>
    </row>
    <row r="604" spans="2:65" s="1" customFormat="1" ht="21.75" customHeight="1">
      <c r="B604" s="32"/>
      <c r="C604" s="138" t="s">
        <v>2983</v>
      </c>
      <c r="D604" s="138" t="s">
        <v>352</v>
      </c>
      <c r="E604" s="139" t="s">
        <v>5712</v>
      </c>
      <c r="F604" s="140" t="s">
        <v>5713</v>
      </c>
      <c r="G604" s="141" t="s">
        <v>496</v>
      </c>
      <c r="H604" s="142">
        <v>3</v>
      </c>
      <c r="I604" s="143"/>
      <c r="J604" s="144">
        <f>ROUND(I604*H604,2)</f>
        <v>0</v>
      </c>
      <c r="K604" s="140" t="s">
        <v>385</v>
      </c>
      <c r="L604" s="32"/>
      <c r="M604" s="145" t="s">
        <v>1</v>
      </c>
      <c r="N604" s="146" t="s">
        <v>41</v>
      </c>
      <c r="P604" s="147">
        <f>O604*H604</f>
        <v>0</v>
      </c>
      <c r="Q604" s="147">
        <v>0</v>
      </c>
      <c r="R604" s="147">
        <f>Q604*H604</f>
        <v>0</v>
      </c>
      <c r="S604" s="147">
        <v>0</v>
      </c>
      <c r="T604" s="148">
        <f>S604*H604</f>
        <v>0</v>
      </c>
      <c r="AR604" s="149" t="s">
        <v>357</v>
      </c>
      <c r="AT604" s="149" t="s">
        <v>352</v>
      </c>
      <c r="AU604" s="149" t="s">
        <v>371</v>
      </c>
      <c r="AY604" s="17" t="s">
        <v>350</v>
      </c>
      <c r="BE604" s="150">
        <f>IF(N604="základní",J604,0)</f>
        <v>0</v>
      </c>
      <c r="BF604" s="150">
        <f>IF(N604="snížená",J604,0)</f>
        <v>0</v>
      </c>
      <c r="BG604" s="150">
        <f>IF(N604="zákl. přenesená",J604,0)</f>
        <v>0</v>
      </c>
      <c r="BH604" s="150">
        <f>IF(N604="sníž. přenesená",J604,0)</f>
        <v>0</v>
      </c>
      <c r="BI604" s="150">
        <f>IF(N604="nulová",J604,0)</f>
        <v>0</v>
      </c>
      <c r="BJ604" s="17" t="s">
        <v>84</v>
      </c>
      <c r="BK604" s="150">
        <f>ROUND(I604*H604,2)</f>
        <v>0</v>
      </c>
      <c r="BL604" s="17" t="s">
        <v>357</v>
      </c>
      <c r="BM604" s="149" t="s">
        <v>5714</v>
      </c>
    </row>
    <row r="605" spans="2:65" s="1" customFormat="1" ht="10.199999999999999">
      <c r="B605" s="32"/>
      <c r="D605" s="151" t="s">
        <v>359</v>
      </c>
      <c r="F605" s="152" t="s">
        <v>5715</v>
      </c>
      <c r="I605" s="153"/>
      <c r="L605" s="32"/>
      <c r="M605" s="154"/>
      <c r="T605" s="56"/>
      <c r="AT605" s="17" t="s">
        <v>359</v>
      </c>
      <c r="AU605" s="17" t="s">
        <v>371</v>
      </c>
    </row>
    <row r="606" spans="2:65" s="1" customFormat="1" ht="37.799999999999997" customHeight="1">
      <c r="B606" s="32"/>
      <c r="C606" s="187" t="s">
        <v>2990</v>
      </c>
      <c r="D606" s="187" t="s">
        <v>1347</v>
      </c>
      <c r="E606" s="188" t="s">
        <v>5716</v>
      </c>
      <c r="F606" s="189" t="s">
        <v>5717</v>
      </c>
      <c r="G606" s="190" t="s">
        <v>4951</v>
      </c>
      <c r="H606" s="191">
        <v>1</v>
      </c>
      <c r="I606" s="192"/>
      <c r="J606" s="193">
        <f>ROUND(I606*H606,2)</f>
        <v>0</v>
      </c>
      <c r="K606" s="189" t="s">
        <v>1</v>
      </c>
      <c r="L606" s="194"/>
      <c r="M606" s="195" t="s">
        <v>1</v>
      </c>
      <c r="N606" s="196" t="s">
        <v>41</v>
      </c>
      <c r="P606" s="147">
        <f>O606*H606</f>
        <v>0</v>
      </c>
      <c r="Q606" s="147">
        <v>0</v>
      </c>
      <c r="R606" s="147">
        <f>Q606*H606</f>
        <v>0</v>
      </c>
      <c r="S606" s="147">
        <v>0</v>
      </c>
      <c r="T606" s="148">
        <f>S606*H606</f>
        <v>0</v>
      </c>
      <c r="AR606" s="149" t="s">
        <v>468</v>
      </c>
      <c r="AT606" s="149" t="s">
        <v>1347</v>
      </c>
      <c r="AU606" s="149" t="s">
        <v>371</v>
      </c>
      <c r="AY606" s="17" t="s">
        <v>350</v>
      </c>
      <c r="BE606" s="150">
        <f>IF(N606="základní",J606,0)</f>
        <v>0</v>
      </c>
      <c r="BF606" s="150">
        <f>IF(N606="snížená",J606,0)</f>
        <v>0</v>
      </c>
      <c r="BG606" s="150">
        <f>IF(N606="zákl. přenesená",J606,0)</f>
        <v>0</v>
      </c>
      <c r="BH606" s="150">
        <f>IF(N606="sníž. přenesená",J606,0)</f>
        <v>0</v>
      </c>
      <c r="BI606" s="150">
        <f>IF(N606="nulová",J606,0)</f>
        <v>0</v>
      </c>
      <c r="BJ606" s="17" t="s">
        <v>84</v>
      </c>
      <c r="BK606" s="150">
        <f>ROUND(I606*H606,2)</f>
        <v>0</v>
      </c>
      <c r="BL606" s="17" t="s">
        <v>357</v>
      </c>
      <c r="BM606" s="149" t="s">
        <v>5718</v>
      </c>
    </row>
    <row r="607" spans="2:65" s="1" customFormat="1" ht="19.2">
      <c r="B607" s="32"/>
      <c r="D607" s="151" t="s">
        <v>359</v>
      </c>
      <c r="F607" s="152" t="s">
        <v>5717</v>
      </c>
      <c r="I607" s="153"/>
      <c r="L607" s="32"/>
      <c r="M607" s="154"/>
      <c r="T607" s="56"/>
      <c r="AT607" s="17" t="s">
        <v>359</v>
      </c>
      <c r="AU607" s="17" t="s">
        <v>371</v>
      </c>
    </row>
    <row r="608" spans="2:65" s="1" customFormat="1" ht="16.5" customHeight="1">
      <c r="B608" s="32"/>
      <c r="C608" s="138" t="s">
        <v>3003</v>
      </c>
      <c r="D608" s="138" t="s">
        <v>352</v>
      </c>
      <c r="E608" s="139" t="s">
        <v>5700</v>
      </c>
      <c r="F608" s="140" t="s">
        <v>5701</v>
      </c>
      <c r="G608" s="141" t="s">
        <v>496</v>
      </c>
      <c r="H608" s="142">
        <v>1</v>
      </c>
      <c r="I608" s="143"/>
      <c r="J608" s="144">
        <f>ROUND(I608*H608,2)</f>
        <v>0</v>
      </c>
      <c r="K608" s="140" t="s">
        <v>385</v>
      </c>
      <c r="L608" s="32"/>
      <c r="M608" s="145" t="s">
        <v>1</v>
      </c>
      <c r="N608" s="146" t="s">
        <v>41</v>
      </c>
      <c r="P608" s="147">
        <f>O608*H608</f>
        <v>0</v>
      </c>
      <c r="Q608" s="147">
        <v>0</v>
      </c>
      <c r="R608" s="147">
        <f>Q608*H608</f>
        <v>0</v>
      </c>
      <c r="S608" s="147">
        <v>0</v>
      </c>
      <c r="T608" s="148">
        <f>S608*H608</f>
        <v>0</v>
      </c>
      <c r="AR608" s="149" t="s">
        <v>357</v>
      </c>
      <c r="AT608" s="149" t="s">
        <v>352</v>
      </c>
      <c r="AU608" s="149" t="s">
        <v>371</v>
      </c>
      <c r="AY608" s="17" t="s">
        <v>350</v>
      </c>
      <c r="BE608" s="150">
        <f>IF(N608="základní",J608,0)</f>
        <v>0</v>
      </c>
      <c r="BF608" s="150">
        <f>IF(N608="snížená",J608,0)</f>
        <v>0</v>
      </c>
      <c r="BG608" s="150">
        <f>IF(N608="zákl. přenesená",J608,0)</f>
        <v>0</v>
      </c>
      <c r="BH608" s="150">
        <f>IF(N608="sníž. přenesená",J608,0)</f>
        <v>0</v>
      </c>
      <c r="BI608" s="150">
        <f>IF(N608="nulová",J608,0)</f>
        <v>0</v>
      </c>
      <c r="BJ608" s="17" t="s">
        <v>84</v>
      </c>
      <c r="BK608" s="150">
        <f>ROUND(I608*H608,2)</f>
        <v>0</v>
      </c>
      <c r="BL608" s="17" t="s">
        <v>357</v>
      </c>
      <c r="BM608" s="149" t="s">
        <v>5719</v>
      </c>
    </row>
    <row r="609" spans="2:65" s="1" customFormat="1" ht="10.199999999999999">
      <c r="B609" s="32"/>
      <c r="D609" s="151" t="s">
        <v>359</v>
      </c>
      <c r="F609" s="152" t="s">
        <v>5703</v>
      </c>
      <c r="I609" s="153"/>
      <c r="L609" s="32"/>
      <c r="M609" s="154"/>
      <c r="T609" s="56"/>
      <c r="AT609" s="17" t="s">
        <v>359</v>
      </c>
      <c r="AU609" s="17" t="s">
        <v>371</v>
      </c>
    </row>
    <row r="610" spans="2:65" s="1" customFormat="1" ht="21.75" customHeight="1">
      <c r="B610" s="32"/>
      <c r="C610" s="138" t="s">
        <v>3011</v>
      </c>
      <c r="D610" s="138" t="s">
        <v>352</v>
      </c>
      <c r="E610" s="139" t="s">
        <v>5704</v>
      </c>
      <c r="F610" s="140" t="s">
        <v>5705</v>
      </c>
      <c r="G610" s="141" t="s">
        <v>496</v>
      </c>
      <c r="H610" s="142">
        <v>1</v>
      </c>
      <c r="I610" s="143"/>
      <c r="J610" s="144">
        <f>ROUND(I610*H610,2)</f>
        <v>0</v>
      </c>
      <c r="K610" s="140" t="s">
        <v>385</v>
      </c>
      <c r="L610" s="32"/>
      <c r="M610" s="145" t="s">
        <v>1</v>
      </c>
      <c r="N610" s="146" t="s">
        <v>41</v>
      </c>
      <c r="P610" s="147">
        <f>O610*H610</f>
        <v>0</v>
      </c>
      <c r="Q610" s="147">
        <v>0</v>
      </c>
      <c r="R610" s="147">
        <f>Q610*H610</f>
        <v>0</v>
      </c>
      <c r="S610" s="147">
        <v>0</v>
      </c>
      <c r="T610" s="148">
        <f>S610*H610</f>
        <v>0</v>
      </c>
      <c r="AR610" s="149" t="s">
        <v>357</v>
      </c>
      <c r="AT610" s="149" t="s">
        <v>352</v>
      </c>
      <c r="AU610" s="149" t="s">
        <v>371</v>
      </c>
      <c r="AY610" s="17" t="s">
        <v>350</v>
      </c>
      <c r="BE610" s="150">
        <f>IF(N610="základní",J610,0)</f>
        <v>0</v>
      </c>
      <c r="BF610" s="150">
        <f>IF(N610="snížená",J610,0)</f>
        <v>0</v>
      </c>
      <c r="BG610" s="150">
        <f>IF(N610="zákl. přenesená",J610,0)</f>
        <v>0</v>
      </c>
      <c r="BH610" s="150">
        <f>IF(N610="sníž. přenesená",J610,0)</f>
        <v>0</v>
      </c>
      <c r="BI610" s="150">
        <f>IF(N610="nulová",J610,0)</f>
        <v>0</v>
      </c>
      <c r="BJ610" s="17" t="s">
        <v>84</v>
      </c>
      <c r="BK610" s="150">
        <f>ROUND(I610*H610,2)</f>
        <v>0</v>
      </c>
      <c r="BL610" s="17" t="s">
        <v>357</v>
      </c>
      <c r="BM610" s="149" t="s">
        <v>5720</v>
      </c>
    </row>
    <row r="611" spans="2:65" s="1" customFormat="1" ht="10.199999999999999">
      <c r="B611" s="32"/>
      <c r="D611" s="151" t="s">
        <v>359</v>
      </c>
      <c r="F611" s="152" t="s">
        <v>5707</v>
      </c>
      <c r="I611" s="153"/>
      <c r="L611" s="32"/>
      <c r="M611" s="154"/>
      <c r="T611" s="56"/>
      <c r="AT611" s="17" t="s">
        <v>359</v>
      </c>
      <c r="AU611" s="17" t="s">
        <v>371</v>
      </c>
    </row>
    <row r="612" spans="2:65" s="1" customFormat="1" ht="37.799999999999997" customHeight="1">
      <c r="B612" s="32"/>
      <c r="C612" s="187" t="s">
        <v>3020</v>
      </c>
      <c r="D612" s="187" t="s">
        <v>1347</v>
      </c>
      <c r="E612" s="188" t="s">
        <v>5721</v>
      </c>
      <c r="F612" s="189" t="s">
        <v>5722</v>
      </c>
      <c r="G612" s="190" t="s">
        <v>4951</v>
      </c>
      <c r="H612" s="191">
        <v>8</v>
      </c>
      <c r="I612" s="192"/>
      <c r="J612" s="193">
        <f>ROUND(I612*H612,2)</f>
        <v>0</v>
      </c>
      <c r="K612" s="189" t="s">
        <v>1</v>
      </c>
      <c r="L612" s="194"/>
      <c r="M612" s="195" t="s">
        <v>1</v>
      </c>
      <c r="N612" s="196" t="s">
        <v>41</v>
      </c>
      <c r="P612" s="147">
        <f>O612*H612</f>
        <v>0</v>
      </c>
      <c r="Q612" s="147">
        <v>0</v>
      </c>
      <c r="R612" s="147">
        <f>Q612*H612</f>
        <v>0</v>
      </c>
      <c r="S612" s="147">
        <v>0</v>
      </c>
      <c r="T612" s="148">
        <f>S612*H612</f>
        <v>0</v>
      </c>
      <c r="AR612" s="149" t="s">
        <v>468</v>
      </c>
      <c r="AT612" s="149" t="s">
        <v>1347</v>
      </c>
      <c r="AU612" s="149" t="s">
        <v>371</v>
      </c>
      <c r="AY612" s="17" t="s">
        <v>350</v>
      </c>
      <c r="BE612" s="150">
        <f>IF(N612="základní",J612,0)</f>
        <v>0</v>
      </c>
      <c r="BF612" s="150">
        <f>IF(N612="snížená",J612,0)</f>
        <v>0</v>
      </c>
      <c r="BG612" s="150">
        <f>IF(N612="zákl. přenesená",J612,0)</f>
        <v>0</v>
      </c>
      <c r="BH612" s="150">
        <f>IF(N612="sníž. přenesená",J612,0)</f>
        <v>0</v>
      </c>
      <c r="BI612" s="150">
        <f>IF(N612="nulová",J612,0)</f>
        <v>0</v>
      </c>
      <c r="BJ612" s="17" t="s">
        <v>84</v>
      </c>
      <c r="BK612" s="150">
        <f>ROUND(I612*H612,2)</f>
        <v>0</v>
      </c>
      <c r="BL612" s="17" t="s">
        <v>357</v>
      </c>
      <c r="BM612" s="149" t="s">
        <v>5723</v>
      </c>
    </row>
    <row r="613" spans="2:65" s="1" customFormat="1" ht="28.8">
      <c r="B613" s="32"/>
      <c r="D613" s="151" t="s">
        <v>359</v>
      </c>
      <c r="F613" s="152" t="s">
        <v>5722</v>
      </c>
      <c r="I613" s="153"/>
      <c r="L613" s="32"/>
      <c r="M613" s="154"/>
      <c r="T613" s="56"/>
      <c r="AT613" s="17" t="s">
        <v>359</v>
      </c>
      <c r="AU613" s="17" t="s">
        <v>371</v>
      </c>
    </row>
    <row r="614" spans="2:65" s="1" customFormat="1" ht="44.25" customHeight="1">
      <c r="B614" s="32"/>
      <c r="C614" s="187" t="s">
        <v>3030</v>
      </c>
      <c r="D614" s="187" t="s">
        <v>1347</v>
      </c>
      <c r="E614" s="188" t="s">
        <v>5724</v>
      </c>
      <c r="F614" s="189" t="s">
        <v>5725</v>
      </c>
      <c r="G614" s="190" t="s">
        <v>4951</v>
      </c>
      <c r="H614" s="191">
        <v>8</v>
      </c>
      <c r="I614" s="192"/>
      <c r="J614" s="193">
        <f>ROUND(I614*H614,2)</f>
        <v>0</v>
      </c>
      <c r="K614" s="189" t="s">
        <v>1</v>
      </c>
      <c r="L614" s="194"/>
      <c r="M614" s="195" t="s">
        <v>1</v>
      </c>
      <c r="N614" s="196" t="s">
        <v>41</v>
      </c>
      <c r="P614" s="147">
        <f>O614*H614</f>
        <v>0</v>
      </c>
      <c r="Q614" s="147">
        <v>0</v>
      </c>
      <c r="R614" s="147">
        <f>Q614*H614</f>
        <v>0</v>
      </c>
      <c r="S614" s="147">
        <v>0</v>
      </c>
      <c r="T614" s="148">
        <f>S614*H614</f>
        <v>0</v>
      </c>
      <c r="AR614" s="149" t="s">
        <v>468</v>
      </c>
      <c r="AT614" s="149" t="s">
        <v>1347</v>
      </c>
      <c r="AU614" s="149" t="s">
        <v>371</v>
      </c>
      <c r="AY614" s="17" t="s">
        <v>350</v>
      </c>
      <c r="BE614" s="150">
        <f>IF(N614="základní",J614,0)</f>
        <v>0</v>
      </c>
      <c r="BF614" s="150">
        <f>IF(N614="snížená",J614,0)</f>
        <v>0</v>
      </c>
      <c r="BG614" s="150">
        <f>IF(N614="zákl. přenesená",J614,0)</f>
        <v>0</v>
      </c>
      <c r="BH614" s="150">
        <f>IF(N614="sníž. přenesená",J614,0)</f>
        <v>0</v>
      </c>
      <c r="BI614" s="150">
        <f>IF(N614="nulová",J614,0)</f>
        <v>0</v>
      </c>
      <c r="BJ614" s="17" t="s">
        <v>84</v>
      </c>
      <c r="BK614" s="150">
        <f>ROUND(I614*H614,2)</f>
        <v>0</v>
      </c>
      <c r="BL614" s="17" t="s">
        <v>357</v>
      </c>
      <c r="BM614" s="149" t="s">
        <v>5726</v>
      </c>
    </row>
    <row r="615" spans="2:65" s="1" customFormat="1" ht="28.8">
      <c r="B615" s="32"/>
      <c r="D615" s="151" t="s">
        <v>359</v>
      </c>
      <c r="F615" s="152" t="s">
        <v>5725</v>
      </c>
      <c r="I615" s="153"/>
      <c r="L615" s="32"/>
      <c r="M615" s="154"/>
      <c r="T615" s="56"/>
      <c r="AT615" s="17" t="s">
        <v>359</v>
      </c>
      <c r="AU615" s="17" t="s">
        <v>371</v>
      </c>
    </row>
    <row r="616" spans="2:65" s="1" customFormat="1" ht="24.15" customHeight="1">
      <c r="B616" s="32"/>
      <c r="C616" s="187" t="s">
        <v>3037</v>
      </c>
      <c r="D616" s="187" t="s">
        <v>1347</v>
      </c>
      <c r="E616" s="188" t="s">
        <v>5727</v>
      </c>
      <c r="F616" s="189" t="s">
        <v>5728</v>
      </c>
      <c r="G616" s="190" t="s">
        <v>4951</v>
      </c>
      <c r="H616" s="191">
        <v>8</v>
      </c>
      <c r="I616" s="192"/>
      <c r="J616" s="193">
        <f>ROUND(I616*H616,2)</f>
        <v>0</v>
      </c>
      <c r="K616" s="189" t="s">
        <v>1</v>
      </c>
      <c r="L616" s="194"/>
      <c r="M616" s="195" t="s">
        <v>1</v>
      </c>
      <c r="N616" s="196" t="s">
        <v>41</v>
      </c>
      <c r="P616" s="147">
        <f>O616*H616</f>
        <v>0</v>
      </c>
      <c r="Q616" s="147">
        <v>0</v>
      </c>
      <c r="R616" s="147">
        <f>Q616*H616</f>
        <v>0</v>
      </c>
      <c r="S616" s="147">
        <v>0</v>
      </c>
      <c r="T616" s="148">
        <f>S616*H616</f>
        <v>0</v>
      </c>
      <c r="AR616" s="149" t="s">
        <v>468</v>
      </c>
      <c r="AT616" s="149" t="s">
        <v>1347</v>
      </c>
      <c r="AU616" s="149" t="s">
        <v>371</v>
      </c>
      <c r="AY616" s="17" t="s">
        <v>350</v>
      </c>
      <c r="BE616" s="150">
        <f>IF(N616="základní",J616,0)</f>
        <v>0</v>
      </c>
      <c r="BF616" s="150">
        <f>IF(N616="snížená",J616,0)</f>
        <v>0</v>
      </c>
      <c r="BG616" s="150">
        <f>IF(N616="zákl. přenesená",J616,0)</f>
        <v>0</v>
      </c>
      <c r="BH616" s="150">
        <f>IF(N616="sníž. přenesená",J616,0)</f>
        <v>0</v>
      </c>
      <c r="BI616" s="150">
        <f>IF(N616="nulová",J616,0)</f>
        <v>0</v>
      </c>
      <c r="BJ616" s="17" t="s">
        <v>84</v>
      </c>
      <c r="BK616" s="150">
        <f>ROUND(I616*H616,2)</f>
        <v>0</v>
      </c>
      <c r="BL616" s="17" t="s">
        <v>357</v>
      </c>
      <c r="BM616" s="149" t="s">
        <v>5729</v>
      </c>
    </row>
    <row r="617" spans="2:65" s="1" customFormat="1" ht="19.2">
      <c r="B617" s="32"/>
      <c r="D617" s="151" t="s">
        <v>359</v>
      </c>
      <c r="F617" s="152" t="s">
        <v>5728</v>
      </c>
      <c r="I617" s="153"/>
      <c r="L617" s="32"/>
      <c r="M617" s="154"/>
      <c r="T617" s="56"/>
      <c r="AT617" s="17" t="s">
        <v>359</v>
      </c>
      <c r="AU617" s="17" t="s">
        <v>371</v>
      </c>
    </row>
    <row r="618" spans="2:65" s="1" customFormat="1" ht="24.15" customHeight="1">
      <c r="B618" s="32"/>
      <c r="C618" s="187" t="s">
        <v>3044</v>
      </c>
      <c r="D618" s="187" t="s">
        <v>1347</v>
      </c>
      <c r="E618" s="188" t="s">
        <v>5730</v>
      </c>
      <c r="F618" s="189" t="s">
        <v>5731</v>
      </c>
      <c r="G618" s="190" t="s">
        <v>4951</v>
      </c>
      <c r="H618" s="191">
        <v>8</v>
      </c>
      <c r="I618" s="192"/>
      <c r="J618" s="193">
        <f>ROUND(I618*H618,2)</f>
        <v>0</v>
      </c>
      <c r="K618" s="189" t="s">
        <v>1</v>
      </c>
      <c r="L618" s="194"/>
      <c r="M618" s="195" t="s">
        <v>1</v>
      </c>
      <c r="N618" s="196" t="s">
        <v>41</v>
      </c>
      <c r="P618" s="147">
        <f>O618*H618</f>
        <v>0</v>
      </c>
      <c r="Q618" s="147">
        <v>0</v>
      </c>
      <c r="R618" s="147">
        <f>Q618*H618</f>
        <v>0</v>
      </c>
      <c r="S618" s="147">
        <v>0</v>
      </c>
      <c r="T618" s="148">
        <f>S618*H618</f>
        <v>0</v>
      </c>
      <c r="AR618" s="149" t="s">
        <v>468</v>
      </c>
      <c r="AT618" s="149" t="s">
        <v>1347</v>
      </c>
      <c r="AU618" s="149" t="s">
        <v>371</v>
      </c>
      <c r="AY618" s="17" t="s">
        <v>350</v>
      </c>
      <c r="BE618" s="150">
        <f>IF(N618="základní",J618,0)</f>
        <v>0</v>
      </c>
      <c r="BF618" s="150">
        <f>IF(N618="snížená",J618,0)</f>
        <v>0</v>
      </c>
      <c r="BG618" s="150">
        <f>IF(N618="zákl. přenesená",J618,0)</f>
        <v>0</v>
      </c>
      <c r="BH618" s="150">
        <f>IF(N618="sníž. přenesená",J618,0)</f>
        <v>0</v>
      </c>
      <c r="BI618" s="150">
        <f>IF(N618="nulová",J618,0)</f>
        <v>0</v>
      </c>
      <c r="BJ618" s="17" t="s">
        <v>84</v>
      </c>
      <c r="BK618" s="150">
        <f>ROUND(I618*H618,2)</f>
        <v>0</v>
      </c>
      <c r="BL618" s="17" t="s">
        <v>357</v>
      </c>
      <c r="BM618" s="149" t="s">
        <v>5732</v>
      </c>
    </row>
    <row r="619" spans="2:65" s="1" customFormat="1" ht="19.2">
      <c r="B619" s="32"/>
      <c r="D619" s="151" t="s">
        <v>359</v>
      </c>
      <c r="F619" s="152" t="s">
        <v>5731</v>
      </c>
      <c r="I619" s="153"/>
      <c r="L619" s="32"/>
      <c r="M619" s="154"/>
      <c r="T619" s="56"/>
      <c r="AT619" s="17" t="s">
        <v>359</v>
      </c>
      <c r="AU619" s="17" t="s">
        <v>371</v>
      </c>
    </row>
    <row r="620" spans="2:65" s="1" customFormat="1" ht="16.5" customHeight="1">
      <c r="B620" s="32"/>
      <c r="C620" s="187" t="s">
        <v>3049</v>
      </c>
      <c r="D620" s="187" t="s">
        <v>1347</v>
      </c>
      <c r="E620" s="188" t="s">
        <v>5733</v>
      </c>
      <c r="F620" s="189" t="s">
        <v>5734</v>
      </c>
      <c r="G620" s="190" t="s">
        <v>4951</v>
      </c>
      <c r="H620" s="191">
        <v>20</v>
      </c>
      <c r="I620" s="192"/>
      <c r="J620" s="193">
        <f>ROUND(I620*H620,2)</f>
        <v>0</v>
      </c>
      <c r="K620" s="189" t="s">
        <v>1</v>
      </c>
      <c r="L620" s="194"/>
      <c r="M620" s="195" t="s">
        <v>1</v>
      </c>
      <c r="N620" s="196" t="s">
        <v>41</v>
      </c>
      <c r="P620" s="147">
        <f>O620*H620</f>
        <v>0</v>
      </c>
      <c r="Q620" s="147">
        <v>0</v>
      </c>
      <c r="R620" s="147">
        <f>Q620*H620</f>
        <v>0</v>
      </c>
      <c r="S620" s="147">
        <v>0</v>
      </c>
      <c r="T620" s="148">
        <f>S620*H620</f>
        <v>0</v>
      </c>
      <c r="AR620" s="149" t="s">
        <v>468</v>
      </c>
      <c r="AT620" s="149" t="s">
        <v>1347</v>
      </c>
      <c r="AU620" s="149" t="s">
        <v>371</v>
      </c>
      <c r="AY620" s="17" t="s">
        <v>350</v>
      </c>
      <c r="BE620" s="150">
        <f>IF(N620="základní",J620,0)</f>
        <v>0</v>
      </c>
      <c r="BF620" s="150">
        <f>IF(N620="snížená",J620,0)</f>
        <v>0</v>
      </c>
      <c r="BG620" s="150">
        <f>IF(N620="zákl. přenesená",J620,0)</f>
        <v>0</v>
      </c>
      <c r="BH620" s="150">
        <f>IF(N620="sníž. přenesená",J620,0)</f>
        <v>0</v>
      </c>
      <c r="BI620" s="150">
        <f>IF(N620="nulová",J620,0)</f>
        <v>0</v>
      </c>
      <c r="BJ620" s="17" t="s">
        <v>84</v>
      </c>
      <c r="BK620" s="150">
        <f>ROUND(I620*H620,2)</f>
        <v>0</v>
      </c>
      <c r="BL620" s="17" t="s">
        <v>357</v>
      </c>
      <c r="BM620" s="149" t="s">
        <v>5735</v>
      </c>
    </row>
    <row r="621" spans="2:65" s="1" customFormat="1" ht="10.199999999999999">
      <c r="B621" s="32"/>
      <c r="D621" s="151" t="s">
        <v>359</v>
      </c>
      <c r="F621" s="152" t="s">
        <v>5734</v>
      </c>
      <c r="I621" s="153"/>
      <c r="L621" s="32"/>
      <c r="M621" s="154"/>
      <c r="T621" s="56"/>
      <c r="AT621" s="17" t="s">
        <v>359</v>
      </c>
      <c r="AU621" s="17" t="s">
        <v>371</v>
      </c>
    </row>
    <row r="622" spans="2:65" s="1" customFormat="1" ht="16.5" customHeight="1">
      <c r="B622" s="32"/>
      <c r="C622" s="187" t="s">
        <v>3054</v>
      </c>
      <c r="D622" s="187" t="s">
        <v>1347</v>
      </c>
      <c r="E622" s="188" t="s">
        <v>5736</v>
      </c>
      <c r="F622" s="189" t="s">
        <v>5737</v>
      </c>
      <c r="G622" s="190" t="s">
        <v>4951</v>
      </c>
      <c r="H622" s="191">
        <v>18</v>
      </c>
      <c r="I622" s="192"/>
      <c r="J622" s="193">
        <f>ROUND(I622*H622,2)</f>
        <v>0</v>
      </c>
      <c r="K622" s="189" t="s">
        <v>1</v>
      </c>
      <c r="L622" s="194"/>
      <c r="M622" s="195" t="s">
        <v>1</v>
      </c>
      <c r="N622" s="196" t="s">
        <v>41</v>
      </c>
      <c r="P622" s="147">
        <f>O622*H622</f>
        <v>0</v>
      </c>
      <c r="Q622" s="147">
        <v>0</v>
      </c>
      <c r="R622" s="147">
        <f>Q622*H622</f>
        <v>0</v>
      </c>
      <c r="S622" s="147">
        <v>0</v>
      </c>
      <c r="T622" s="148">
        <f>S622*H622</f>
        <v>0</v>
      </c>
      <c r="AR622" s="149" t="s">
        <v>468</v>
      </c>
      <c r="AT622" s="149" t="s">
        <v>1347</v>
      </c>
      <c r="AU622" s="149" t="s">
        <v>371</v>
      </c>
      <c r="AY622" s="17" t="s">
        <v>350</v>
      </c>
      <c r="BE622" s="150">
        <f>IF(N622="základní",J622,0)</f>
        <v>0</v>
      </c>
      <c r="BF622" s="150">
        <f>IF(N622="snížená",J622,0)</f>
        <v>0</v>
      </c>
      <c r="BG622" s="150">
        <f>IF(N622="zákl. přenesená",J622,0)</f>
        <v>0</v>
      </c>
      <c r="BH622" s="150">
        <f>IF(N622="sníž. přenesená",J622,0)</f>
        <v>0</v>
      </c>
      <c r="BI622" s="150">
        <f>IF(N622="nulová",J622,0)</f>
        <v>0</v>
      </c>
      <c r="BJ622" s="17" t="s">
        <v>84</v>
      </c>
      <c r="BK622" s="150">
        <f>ROUND(I622*H622,2)</f>
        <v>0</v>
      </c>
      <c r="BL622" s="17" t="s">
        <v>357</v>
      </c>
      <c r="BM622" s="149" t="s">
        <v>5738</v>
      </c>
    </row>
    <row r="623" spans="2:65" s="1" customFormat="1" ht="10.199999999999999">
      <c r="B623" s="32"/>
      <c r="D623" s="151" t="s">
        <v>359</v>
      </c>
      <c r="F623" s="152" t="s">
        <v>5737</v>
      </c>
      <c r="I623" s="153"/>
      <c r="L623" s="32"/>
      <c r="M623" s="154"/>
      <c r="T623" s="56"/>
      <c r="AT623" s="17" t="s">
        <v>359</v>
      </c>
      <c r="AU623" s="17" t="s">
        <v>371</v>
      </c>
    </row>
    <row r="624" spans="2:65" s="1" customFormat="1" ht="16.5" customHeight="1">
      <c r="B624" s="32"/>
      <c r="C624" s="138" t="s">
        <v>3059</v>
      </c>
      <c r="D624" s="138" t="s">
        <v>352</v>
      </c>
      <c r="E624" s="139" t="s">
        <v>5739</v>
      </c>
      <c r="F624" s="140" t="s">
        <v>5740</v>
      </c>
      <c r="G624" s="141" t="s">
        <v>496</v>
      </c>
      <c r="H624" s="142">
        <v>38</v>
      </c>
      <c r="I624" s="143"/>
      <c r="J624" s="144">
        <f>ROUND(I624*H624,2)</f>
        <v>0</v>
      </c>
      <c r="K624" s="140" t="s">
        <v>385</v>
      </c>
      <c r="L624" s="32"/>
      <c r="M624" s="145" t="s">
        <v>1</v>
      </c>
      <c r="N624" s="146" t="s">
        <v>41</v>
      </c>
      <c r="P624" s="147">
        <f>O624*H624</f>
        <v>0</v>
      </c>
      <c r="Q624" s="147">
        <v>0</v>
      </c>
      <c r="R624" s="147">
        <f>Q624*H624</f>
        <v>0</v>
      </c>
      <c r="S624" s="147">
        <v>0</v>
      </c>
      <c r="T624" s="148">
        <f>S624*H624</f>
        <v>0</v>
      </c>
      <c r="AR624" s="149" t="s">
        <v>357</v>
      </c>
      <c r="AT624" s="149" t="s">
        <v>352</v>
      </c>
      <c r="AU624" s="149" t="s">
        <v>371</v>
      </c>
      <c r="AY624" s="17" t="s">
        <v>350</v>
      </c>
      <c r="BE624" s="150">
        <f>IF(N624="základní",J624,0)</f>
        <v>0</v>
      </c>
      <c r="BF624" s="150">
        <f>IF(N624="snížená",J624,0)</f>
        <v>0</v>
      </c>
      <c r="BG624" s="150">
        <f>IF(N624="zákl. přenesená",J624,0)</f>
        <v>0</v>
      </c>
      <c r="BH624" s="150">
        <f>IF(N624="sníž. přenesená",J624,0)</f>
        <v>0</v>
      </c>
      <c r="BI624" s="150">
        <f>IF(N624="nulová",J624,0)</f>
        <v>0</v>
      </c>
      <c r="BJ624" s="17" t="s">
        <v>84</v>
      </c>
      <c r="BK624" s="150">
        <f>ROUND(I624*H624,2)</f>
        <v>0</v>
      </c>
      <c r="BL624" s="17" t="s">
        <v>357</v>
      </c>
      <c r="BM624" s="149" t="s">
        <v>5741</v>
      </c>
    </row>
    <row r="625" spans="2:65" s="1" customFormat="1" ht="10.199999999999999">
      <c r="B625" s="32"/>
      <c r="D625" s="151" t="s">
        <v>359</v>
      </c>
      <c r="F625" s="152" t="s">
        <v>5742</v>
      </c>
      <c r="I625" s="153"/>
      <c r="L625" s="32"/>
      <c r="M625" s="154"/>
      <c r="T625" s="56"/>
      <c r="AT625" s="17" t="s">
        <v>359</v>
      </c>
      <c r="AU625" s="17" t="s">
        <v>371</v>
      </c>
    </row>
    <row r="626" spans="2:65" s="1" customFormat="1" ht="49.05" customHeight="1">
      <c r="B626" s="32"/>
      <c r="C626" s="187" t="s">
        <v>3064</v>
      </c>
      <c r="D626" s="187" t="s">
        <v>1347</v>
      </c>
      <c r="E626" s="188" t="s">
        <v>5743</v>
      </c>
      <c r="F626" s="189" t="s">
        <v>5744</v>
      </c>
      <c r="G626" s="190" t="s">
        <v>4951</v>
      </c>
      <c r="H626" s="191">
        <v>16</v>
      </c>
      <c r="I626" s="192"/>
      <c r="J626" s="193">
        <f>ROUND(I626*H626,2)</f>
        <v>0</v>
      </c>
      <c r="K626" s="189" t="s">
        <v>1</v>
      </c>
      <c r="L626" s="194"/>
      <c r="M626" s="195" t="s">
        <v>1</v>
      </c>
      <c r="N626" s="196" t="s">
        <v>41</v>
      </c>
      <c r="P626" s="147">
        <f>O626*H626</f>
        <v>0</v>
      </c>
      <c r="Q626" s="147">
        <v>0</v>
      </c>
      <c r="R626" s="147">
        <f>Q626*H626</f>
        <v>0</v>
      </c>
      <c r="S626" s="147">
        <v>0</v>
      </c>
      <c r="T626" s="148">
        <f>S626*H626</f>
        <v>0</v>
      </c>
      <c r="AR626" s="149" t="s">
        <v>468</v>
      </c>
      <c r="AT626" s="149" t="s">
        <v>1347</v>
      </c>
      <c r="AU626" s="149" t="s">
        <v>371</v>
      </c>
      <c r="AY626" s="17" t="s">
        <v>350</v>
      </c>
      <c r="BE626" s="150">
        <f>IF(N626="základní",J626,0)</f>
        <v>0</v>
      </c>
      <c r="BF626" s="150">
        <f>IF(N626="snížená",J626,0)</f>
        <v>0</v>
      </c>
      <c r="BG626" s="150">
        <f>IF(N626="zákl. přenesená",J626,0)</f>
        <v>0</v>
      </c>
      <c r="BH626" s="150">
        <f>IF(N626="sníž. přenesená",J626,0)</f>
        <v>0</v>
      </c>
      <c r="BI626" s="150">
        <f>IF(N626="nulová",J626,0)</f>
        <v>0</v>
      </c>
      <c r="BJ626" s="17" t="s">
        <v>84</v>
      </c>
      <c r="BK626" s="150">
        <f>ROUND(I626*H626,2)</f>
        <v>0</v>
      </c>
      <c r="BL626" s="17" t="s">
        <v>357</v>
      </c>
      <c r="BM626" s="149" t="s">
        <v>5745</v>
      </c>
    </row>
    <row r="627" spans="2:65" s="1" customFormat="1" ht="28.8">
      <c r="B627" s="32"/>
      <c r="D627" s="151" t="s">
        <v>359</v>
      </c>
      <c r="F627" s="152" t="s">
        <v>5744</v>
      </c>
      <c r="I627" s="153"/>
      <c r="L627" s="32"/>
      <c r="M627" s="154"/>
      <c r="T627" s="56"/>
      <c r="AT627" s="17" t="s">
        <v>359</v>
      </c>
      <c r="AU627" s="17" t="s">
        <v>371</v>
      </c>
    </row>
    <row r="628" spans="2:65" s="1" customFormat="1" ht="49.05" customHeight="1">
      <c r="B628" s="32"/>
      <c r="C628" s="187" t="s">
        <v>3067</v>
      </c>
      <c r="D628" s="187" t="s">
        <v>1347</v>
      </c>
      <c r="E628" s="188" t="s">
        <v>5746</v>
      </c>
      <c r="F628" s="189" t="s">
        <v>5747</v>
      </c>
      <c r="G628" s="190" t="s">
        <v>4951</v>
      </c>
      <c r="H628" s="191">
        <v>16</v>
      </c>
      <c r="I628" s="192"/>
      <c r="J628" s="193">
        <f>ROUND(I628*H628,2)</f>
        <v>0</v>
      </c>
      <c r="K628" s="189" t="s">
        <v>1</v>
      </c>
      <c r="L628" s="194"/>
      <c r="M628" s="195" t="s">
        <v>1</v>
      </c>
      <c r="N628" s="196" t="s">
        <v>41</v>
      </c>
      <c r="P628" s="147">
        <f>O628*H628</f>
        <v>0</v>
      </c>
      <c r="Q628" s="147">
        <v>0</v>
      </c>
      <c r="R628" s="147">
        <f>Q628*H628</f>
        <v>0</v>
      </c>
      <c r="S628" s="147">
        <v>0</v>
      </c>
      <c r="T628" s="148">
        <f>S628*H628</f>
        <v>0</v>
      </c>
      <c r="AR628" s="149" t="s">
        <v>468</v>
      </c>
      <c r="AT628" s="149" t="s">
        <v>1347</v>
      </c>
      <c r="AU628" s="149" t="s">
        <v>371</v>
      </c>
      <c r="AY628" s="17" t="s">
        <v>350</v>
      </c>
      <c r="BE628" s="150">
        <f>IF(N628="základní",J628,0)</f>
        <v>0</v>
      </c>
      <c r="BF628" s="150">
        <f>IF(N628="snížená",J628,0)</f>
        <v>0</v>
      </c>
      <c r="BG628" s="150">
        <f>IF(N628="zákl. přenesená",J628,0)</f>
        <v>0</v>
      </c>
      <c r="BH628" s="150">
        <f>IF(N628="sníž. přenesená",J628,0)</f>
        <v>0</v>
      </c>
      <c r="BI628" s="150">
        <f>IF(N628="nulová",J628,0)</f>
        <v>0</v>
      </c>
      <c r="BJ628" s="17" t="s">
        <v>84</v>
      </c>
      <c r="BK628" s="150">
        <f>ROUND(I628*H628,2)</f>
        <v>0</v>
      </c>
      <c r="BL628" s="17" t="s">
        <v>357</v>
      </c>
      <c r="BM628" s="149" t="s">
        <v>5748</v>
      </c>
    </row>
    <row r="629" spans="2:65" s="1" customFormat="1" ht="28.8">
      <c r="B629" s="32"/>
      <c r="D629" s="151" t="s">
        <v>359</v>
      </c>
      <c r="F629" s="152" t="s">
        <v>5747</v>
      </c>
      <c r="I629" s="153"/>
      <c r="L629" s="32"/>
      <c r="M629" s="154"/>
      <c r="T629" s="56"/>
      <c r="AT629" s="17" t="s">
        <v>359</v>
      </c>
      <c r="AU629" s="17" t="s">
        <v>371</v>
      </c>
    </row>
    <row r="630" spans="2:65" s="1" customFormat="1" ht="66.75" customHeight="1">
      <c r="B630" s="32"/>
      <c r="C630" s="187" t="s">
        <v>3071</v>
      </c>
      <c r="D630" s="187" t="s">
        <v>1347</v>
      </c>
      <c r="E630" s="188" t="s">
        <v>5749</v>
      </c>
      <c r="F630" s="189" t="s">
        <v>5750</v>
      </c>
      <c r="G630" s="190" t="s">
        <v>551</v>
      </c>
      <c r="H630" s="191">
        <v>690</v>
      </c>
      <c r="I630" s="192"/>
      <c r="J630" s="193">
        <f>ROUND(I630*H630,2)</f>
        <v>0</v>
      </c>
      <c r="K630" s="189" t="s">
        <v>1</v>
      </c>
      <c r="L630" s="194"/>
      <c r="M630" s="195" t="s">
        <v>1</v>
      </c>
      <c r="N630" s="196" t="s">
        <v>41</v>
      </c>
      <c r="P630" s="147">
        <f>O630*H630</f>
        <v>0</v>
      </c>
      <c r="Q630" s="147">
        <v>0</v>
      </c>
      <c r="R630" s="147">
        <f>Q630*H630</f>
        <v>0</v>
      </c>
      <c r="S630" s="147">
        <v>0</v>
      </c>
      <c r="T630" s="148">
        <f>S630*H630</f>
        <v>0</v>
      </c>
      <c r="AR630" s="149" t="s">
        <v>468</v>
      </c>
      <c r="AT630" s="149" t="s">
        <v>1347</v>
      </c>
      <c r="AU630" s="149" t="s">
        <v>371</v>
      </c>
      <c r="AY630" s="17" t="s">
        <v>350</v>
      </c>
      <c r="BE630" s="150">
        <f>IF(N630="základní",J630,0)</f>
        <v>0</v>
      </c>
      <c r="BF630" s="150">
        <f>IF(N630="snížená",J630,0)</f>
        <v>0</v>
      </c>
      <c r="BG630" s="150">
        <f>IF(N630="zákl. přenesená",J630,0)</f>
        <v>0</v>
      </c>
      <c r="BH630" s="150">
        <f>IF(N630="sníž. přenesená",J630,0)</f>
        <v>0</v>
      </c>
      <c r="BI630" s="150">
        <f>IF(N630="nulová",J630,0)</f>
        <v>0</v>
      </c>
      <c r="BJ630" s="17" t="s">
        <v>84</v>
      </c>
      <c r="BK630" s="150">
        <f>ROUND(I630*H630,2)</f>
        <v>0</v>
      </c>
      <c r="BL630" s="17" t="s">
        <v>357</v>
      </c>
      <c r="BM630" s="149" t="s">
        <v>5751</v>
      </c>
    </row>
    <row r="631" spans="2:65" s="1" customFormat="1" ht="48">
      <c r="B631" s="32"/>
      <c r="D631" s="151" t="s">
        <v>359</v>
      </c>
      <c r="F631" s="152" t="s">
        <v>5750</v>
      </c>
      <c r="I631" s="153"/>
      <c r="L631" s="32"/>
      <c r="M631" s="154"/>
      <c r="T631" s="56"/>
      <c r="AT631" s="17" t="s">
        <v>359</v>
      </c>
      <c r="AU631" s="17" t="s">
        <v>371</v>
      </c>
    </row>
    <row r="632" spans="2:65" s="1" customFormat="1" ht="55.5" customHeight="1">
      <c r="B632" s="32"/>
      <c r="C632" s="187" t="s">
        <v>3078</v>
      </c>
      <c r="D632" s="187" t="s">
        <v>1347</v>
      </c>
      <c r="E632" s="188" t="s">
        <v>5752</v>
      </c>
      <c r="F632" s="189" t="s">
        <v>5753</v>
      </c>
      <c r="G632" s="190" t="s">
        <v>551</v>
      </c>
      <c r="H632" s="191">
        <v>690</v>
      </c>
      <c r="I632" s="192"/>
      <c r="J632" s="193">
        <f>ROUND(I632*H632,2)</f>
        <v>0</v>
      </c>
      <c r="K632" s="189" t="s">
        <v>1</v>
      </c>
      <c r="L632" s="194"/>
      <c r="M632" s="195" t="s">
        <v>1</v>
      </c>
      <c r="N632" s="196" t="s">
        <v>41</v>
      </c>
      <c r="P632" s="147">
        <f>O632*H632</f>
        <v>0</v>
      </c>
      <c r="Q632" s="147">
        <v>0</v>
      </c>
      <c r="R632" s="147">
        <f>Q632*H632</f>
        <v>0</v>
      </c>
      <c r="S632" s="147">
        <v>0</v>
      </c>
      <c r="T632" s="148">
        <f>S632*H632</f>
        <v>0</v>
      </c>
      <c r="AR632" s="149" t="s">
        <v>468</v>
      </c>
      <c r="AT632" s="149" t="s">
        <v>1347</v>
      </c>
      <c r="AU632" s="149" t="s">
        <v>371</v>
      </c>
      <c r="AY632" s="17" t="s">
        <v>350</v>
      </c>
      <c r="BE632" s="150">
        <f>IF(N632="základní",J632,0)</f>
        <v>0</v>
      </c>
      <c r="BF632" s="150">
        <f>IF(N632="snížená",J632,0)</f>
        <v>0</v>
      </c>
      <c r="BG632" s="150">
        <f>IF(N632="zákl. přenesená",J632,0)</f>
        <v>0</v>
      </c>
      <c r="BH632" s="150">
        <f>IF(N632="sníž. přenesená",J632,0)</f>
        <v>0</v>
      </c>
      <c r="BI632" s="150">
        <f>IF(N632="nulová",J632,0)</f>
        <v>0</v>
      </c>
      <c r="BJ632" s="17" t="s">
        <v>84</v>
      </c>
      <c r="BK632" s="150">
        <f>ROUND(I632*H632,2)</f>
        <v>0</v>
      </c>
      <c r="BL632" s="17" t="s">
        <v>357</v>
      </c>
      <c r="BM632" s="149" t="s">
        <v>5754</v>
      </c>
    </row>
    <row r="633" spans="2:65" s="1" customFormat="1" ht="38.4">
      <c r="B633" s="32"/>
      <c r="D633" s="151" t="s">
        <v>359</v>
      </c>
      <c r="F633" s="152" t="s">
        <v>5753</v>
      </c>
      <c r="I633" s="153"/>
      <c r="L633" s="32"/>
      <c r="M633" s="154"/>
      <c r="T633" s="56"/>
      <c r="AT633" s="17" t="s">
        <v>359</v>
      </c>
      <c r="AU633" s="17" t="s">
        <v>371</v>
      </c>
    </row>
    <row r="634" spans="2:65" s="1" customFormat="1" ht="16.5" customHeight="1">
      <c r="B634" s="32"/>
      <c r="C634" s="187" t="s">
        <v>3089</v>
      </c>
      <c r="D634" s="187" t="s">
        <v>1347</v>
      </c>
      <c r="E634" s="188" t="s">
        <v>5755</v>
      </c>
      <c r="F634" s="189" t="s">
        <v>5756</v>
      </c>
      <c r="G634" s="190" t="s">
        <v>551</v>
      </c>
      <c r="H634" s="191">
        <v>50</v>
      </c>
      <c r="I634" s="192"/>
      <c r="J634" s="193">
        <f>ROUND(I634*H634,2)</f>
        <v>0</v>
      </c>
      <c r="K634" s="189" t="s">
        <v>1</v>
      </c>
      <c r="L634" s="194"/>
      <c r="M634" s="195" t="s">
        <v>1</v>
      </c>
      <c r="N634" s="196" t="s">
        <v>41</v>
      </c>
      <c r="P634" s="147">
        <f>O634*H634</f>
        <v>0</v>
      </c>
      <c r="Q634" s="147">
        <v>0</v>
      </c>
      <c r="R634" s="147">
        <f>Q634*H634</f>
        <v>0</v>
      </c>
      <c r="S634" s="147">
        <v>0</v>
      </c>
      <c r="T634" s="148">
        <f>S634*H634</f>
        <v>0</v>
      </c>
      <c r="AR634" s="149" t="s">
        <v>468</v>
      </c>
      <c r="AT634" s="149" t="s">
        <v>1347</v>
      </c>
      <c r="AU634" s="149" t="s">
        <v>371</v>
      </c>
      <c r="AY634" s="17" t="s">
        <v>350</v>
      </c>
      <c r="BE634" s="150">
        <f>IF(N634="základní",J634,0)</f>
        <v>0</v>
      </c>
      <c r="BF634" s="150">
        <f>IF(N634="snížená",J634,0)</f>
        <v>0</v>
      </c>
      <c r="BG634" s="150">
        <f>IF(N634="zákl. přenesená",J634,0)</f>
        <v>0</v>
      </c>
      <c r="BH634" s="150">
        <f>IF(N634="sníž. přenesená",J634,0)</f>
        <v>0</v>
      </c>
      <c r="BI634" s="150">
        <f>IF(N634="nulová",J634,0)</f>
        <v>0</v>
      </c>
      <c r="BJ634" s="17" t="s">
        <v>84</v>
      </c>
      <c r="BK634" s="150">
        <f>ROUND(I634*H634,2)</f>
        <v>0</v>
      </c>
      <c r="BL634" s="17" t="s">
        <v>357</v>
      </c>
      <c r="BM634" s="149" t="s">
        <v>5757</v>
      </c>
    </row>
    <row r="635" spans="2:65" s="1" customFormat="1" ht="10.199999999999999">
      <c r="B635" s="32"/>
      <c r="D635" s="151" t="s">
        <v>359</v>
      </c>
      <c r="F635" s="152" t="s">
        <v>5756</v>
      </c>
      <c r="I635" s="153"/>
      <c r="L635" s="32"/>
      <c r="M635" s="154"/>
      <c r="T635" s="56"/>
      <c r="AT635" s="17" t="s">
        <v>359</v>
      </c>
      <c r="AU635" s="17" t="s">
        <v>371</v>
      </c>
    </row>
    <row r="636" spans="2:65" s="1" customFormat="1" ht="24.15" customHeight="1">
      <c r="B636" s="32"/>
      <c r="C636" s="138" t="s">
        <v>3096</v>
      </c>
      <c r="D636" s="138" t="s">
        <v>352</v>
      </c>
      <c r="E636" s="139" t="s">
        <v>5758</v>
      </c>
      <c r="F636" s="140" t="s">
        <v>5759</v>
      </c>
      <c r="G636" s="141" t="s">
        <v>551</v>
      </c>
      <c r="H636" s="142">
        <v>50</v>
      </c>
      <c r="I636" s="143"/>
      <c r="J636" s="144">
        <f>ROUND(I636*H636,2)</f>
        <v>0</v>
      </c>
      <c r="K636" s="140" t="s">
        <v>385</v>
      </c>
      <c r="L636" s="32"/>
      <c r="M636" s="145" t="s">
        <v>1</v>
      </c>
      <c r="N636" s="146" t="s">
        <v>41</v>
      </c>
      <c r="P636" s="147">
        <f>O636*H636</f>
        <v>0</v>
      </c>
      <c r="Q636" s="147">
        <v>0</v>
      </c>
      <c r="R636" s="147">
        <f>Q636*H636</f>
        <v>0</v>
      </c>
      <c r="S636" s="147">
        <v>0</v>
      </c>
      <c r="T636" s="148">
        <f>S636*H636</f>
        <v>0</v>
      </c>
      <c r="AR636" s="149" t="s">
        <v>357</v>
      </c>
      <c r="AT636" s="149" t="s">
        <v>352</v>
      </c>
      <c r="AU636" s="149" t="s">
        <v>371</v>
      </c>
      <c r="AY636" s="17" t="s">
        <v>350</v>
      </c>
      <c r="BE636" s="150">
        <f>IF(N636="základní",J636,0)</f>
        <v>0</v>
      </c>
      <c r="BF636" s="150">
        <f>IF(N636="snížená",J636,0)</f>
        <v>0</v>
      </c>
      <c r="BG636" s="150">
        <f>IF(N636="zákl. přenesená",J636,0)</f>
        <v>0</v>
      </c>
      <c r="BH636" s="150">
        <f>IF(N636="sníž. přenesená",J636,0)</f>
        <v>0</v>
      </c>
      <c r="BI636" s="150">
        <f>IF(N636="nulová",J636,0)</f>
        <v>0</v>
      </c>
      <c r="BJ636" s="17" t="s">
        <v>84</v>
      </c>
      <c r="BK636" s="150">
        <f>ROUND(I636*H636,2)</f>
        <v>0</v>
      </c>
      <c r="BL636" s="17" t="s">
        <v>357</v>
      </c>
      <c r="BM636" s="149" t="s">
        <v>5760</v>
      </c>
    </row>
    <row r="637" spans="2:65" s="1" customFormat="1" ht="28.8">
      <c r="B637" s="32"/>
      <c r="D637" s="151" t="s">
        <v>359</v>
      </c>
      <c r="F637" s="152" t="s">
        <v>5761</v>
      </c>
      <c r="I637" s="153"/>
      <c r="L637" s="32"/>
      <c r="M637" s="154"/>
      <c r="T637" s="56"/>
      <c r="AT637" s="17" t="s">
        <v>359</v>
      </c>
      <c r="AU637" s="17" t="s">
        <v>371</v>
      </c>
    </row>
    <row r="638" spans="2:65" s="1" customFormat="1" ht="16.5" customHeight="1">
      <c r="B638" s="32"/>
      <c r="C638" s="187" t="s">
        <v>3104</v>
      </c>
      <c r="D638" s="187" t="s">
        <v>1347</v>
      </c>
      <c r="E638" s="188" t="s">
        <v>5762</v>
      </c>
      <c r="F638" s="189" t="s">
        <v>5763</v>
      </c>
      <c r="G638" s="190" t="s">
        <v>551</v>
      </c>
      <c r="H638" s="191">
        <v>90</v>
      </c>
      <c r="I638" s="192"/>
      <c r="J638" s="193">
        <f>ROUND(I638*H638,2)</f>
        <v>0</v>
      </c>
      <c r="K638" s="189" t="s">
        <v>1</v>
      </c>
      <c r="L638" s="194"/>
      <c r="M638" s="195" t="s">
        <v>1</v>
      </c>
      <c r="N638" s="196" t="s">
        <v>41</v>
      </c>
      <c r="P638" s="147">
        <f>O638*H638</f>
        <v>0</v>
      </c>
      <c r="Q638" s="147">
        <v>0</v>
      </c>
      <c r="R638" s="147">
        <f>Q638*H638</f>
        <v>0</v>
      </c>
      <c r="S638" s="147">
        <v>0</v>
      </c>
      <c r="T638" s="148">
        <f>S638*H638</f>
        <v>0</v>
      </c>
      <c r="AR638" s="149" t="s">
        <v>468</v>
      </c>
      <c r="AT638" s="149" t="s">
        <v>1347</v>
      </c>
      <c r="AU638" s="149" t="s">
        <v>371</v>
      </c>
      <c r="AY638" s="17" t="s">
        <v>350</v>
      </c>
      <c r="BE638" s="150">
        <f>IF(N638="základní",J638,0)</f>
        <v>0</v>
      </c>
      <c r="BF638" s="150">
        <f>IF(N638="snížená",J638,0)</f>
        <v>0</v>
      </c>
      <c r="BG638" s="150">
        <f>IF(N638="zákl. přenesená",J638,0)</f>
        <v>0</v>
      </c>
      <c r="BH638" s="150">
        <f>IF(N638="sníž. přenesená",J638,0)</f>
        <v>0</v>
      </c>
      <c r="BI638" s="150">
        <f>IF(N638="nulová",J638,0)</f>
        <v>0</v>
      </c>
      <c r="BJ638" s="17" t="s">
        <v>84</v>
      </c>
      <c r="BK638" s="150">
        <f>ROUND(I638*H638,2)</f>
        <v>0</v>
      </c>
      <c r="BL638" s="17" t="s">
        <v>357</v>
      </c>
      <c r="BM638" s="149" t="s">
        <v>5764</v>
      </c>
    </row>
    <row r="639" spans="2:65" s="1" customFormat="1" ht="10.199999999999999">
      <c r="B639" s="32"/>
      <c r="D639" s="151" t="s">
        <v>359</v>
      </c>
      <c r="F639" s="152" t="s">
        <v>5763</v>
      </c>
      <c r="I639" s="153"/>
      <c r="L639" s="32"/>
      <c r="M639" s="154"/>
      <c r="T639" s="56"/>
      <c r="AT639" s="17" t="s">
        <v>359</v>
      </c>
      <c r="AU639" s="17" t="s">
        <v>371</v>
      </c>
    </row>
    <row r="640" spans="2:65" s="1" customFormat="1" ht="24.15" customHeight="1">
      <c r="B640" s="32"/>
      <c r="C640" s="138" t="s">
        <v>3111</v>
      </c>
      <c r="D640" s="138" t="s">
        <v>352</v>
      </c>
      <c r="E640" s="139" t="s">
        <v>5765</v>
      </c>
      <c r="F640" s="140" t="s">
        <v>5766</v>
      </c>
      <c r="G640" s="141" t="s">
        <v>551</v>
      </c>
      <c r="H640" s="142">
        <v>90</v>
      </c>
      <c r="I640" s="143"/>
      <c r="J640" s="144">
        <f>ROUND(I640*H640,2)</f>
        <v>0</v>
      </c>
      <c r="K640" s="140" t="s">
        <v>385</v>
      </c>
      <c r="L640" s="32"/>
      <c r="M640" s="145" t="s">
        <v>1</v>
      </c>
      <c r="N640" s="146" t="s">
        <v>41</v>
      </c>
      <c r="P640" s="147">
        <f>O640*H640</f>
        <v>0</v>
      </c>
      <c r="Q640" s="147">
        <v>0</v>
      </c>
      <c r="R640" s="147">
        <f>Q640*H640</f>
        <v>0</v>
      </c>
      <c r="S640" s="147">
        <v>0</v>
      </c>
      <c r="T640" s="148">
        <f>S640*H640</f>
        <v>0</v>
      </c>
      <c r="AR640" s="149" t="s">
        <v>357</v>
      </c>
      <c r="AT640" s="149" t="s">
        <v>352</v>
      </c>
      <c r="AU640" s="149" t="s">
        <v>371</v>
      </c>
      <c r="AY640" s="17" t="s">
        <v>350</v>
      </c>
      <c r="BE640" s="150">
        <f>IF(N640="základní",J640,0)</f>
        <v>0</v>
      </c>
      <c r="BF640" s="150">
        <f>IF(N640="snížená",J640,0)</f>
        <v>0</v>
      </c>
      <c r="BG640" s="150">
        <f>IF(N640="zákl. přenesená",J640,0)</f>
        <v>0</v>
      </c>
      <c r="BH640" s="150">
        <f>IF(N640="sníž. přenesená",J640,0)</f>
        <v>0</v>
      </c>
      <c r="BI640" s="150">
        <f>IF(N640="nulová",J640,0)</f>
        <v>0</v>
      </c>
      <c r="BJ640" s="17" t="s">
        <v>84</v>
      </c>
      <c r="BK640" s="150">
        <f>ROUND(I640*H640,2)</f>
        <v>0</v>
      </c>
      <c r="BL640" s="17" t="s">
        <v>357</v>
      </c>
      <c r="BM640" s="149" t="s">
        <v>5767</v>
      </c>
    </row>
    <row r="641" spans="2:65" s="1" customFormat="1" ht="28.8">
      <c r="B641" s="32"/>
      <c r="D641" s="151" t="s">
        <v>359</v>
      </c>
      <c r="F641" s="152" t="s">
        <v>5768</v>
      </c>
      <c r="I641" s="153"/>
      <c r="L641" s="32"/>
      <c r="M641" s="154"/>
      <c r="T641" s="56"/>
      <c r="AT641" s="17" t="s">
        <v>359</v>
      </c>
      <c r="AU641" s="17" t="s">
        <v>371</v>
      </c>
    </row>
    <row r="642" spans="2:65" s="1" customFormat="1" ht="24.15" customHeight="1">
      <c r="B642" s="32"/>
      <c r="C642" s="187" t="s">
        <v>3120</v>
      </c>
      <c r="D642" s="187" t="s">
        <v>1347</v>
      </c>
      <c r="E642" s="188" t="s">
        <v>5769</v>
      </c>
      <c r="F642" s="189" t="s">
        <v>5770</v>
      </c>
      <c r="G642" s="190" t="s">
        <v>4951</v>
      </c>
      <c r="H642" s="191">
        <v>46</v>
      </c>
      <c r="I642" s="192"/>
      <c r="J642" s="193">
        <f>ROUND(I642*H642,2)</f>
        <v>0</v>
      </c>
      <c r="K642" s="189" t="s">
        <v>1</v>
      </c>
      <c r="L642" s="194"/>
      <c r="M642" s="195" t="s">
        <v>1</v>
      </c>
      <c r="N642" s="196" t="s">
        <v>41</v>
      </c>
      <c r="P642" s="147">
        <f>O642*H642</f>
        <v>0</v>
      </c>
      <c r="Q642" s="147">
        <v>0</v>
      </c>
      <c r="R642" s="147">
        <f>Q642*H642</f>
        <v>0</v>
      </c>
      <c r="S642" s="147">
        <v>0</v>
      </c>
      <c r="T642" s="148">
        <f>S642*H642</f>
        <v>0</v>
      </c>
      <c r="AR642" s="149" t="s">
        <v>468</v>
      </c>
      <c r="AT642" s="149" t="s">
        <v>1347</v>
      </c>
      <c r="AU642" s="149" t="s">
        <v>371</v>
      </c>
      <c r="AY642" s="17" t="s">
        <v>350</v>
      </c>
      <c r="BE642" s="150">
        <f>IF(N642="základní",J642,0)</f>
        <v>0</v>
      </c>
      <c r="BF642" s="150">
        <f>IF(N642="snížená",J642,0)</f>
        <v>0</v>
      </c>
      <c r="BG642" s="150">
        <f>IF(N642="zákl. přenesená",J642,0)</f>
        <v>0</v>
      </c>
      <c r="BH642" s="150">
        <f>IF(N642="sníž. přenesená",J642,0)</f>
        <v>0</v>
      </c>
      <c r="BI642" s="150">
        <f>IF(N642="nulová",J642,0)</f>
        <v>0</v>
      </c>
      <c r="BJ642" s="17" t="s">
        <v>84</v>
      </c>
      <c r="BK642" s="150">
        <f>ROUND(I642*H642,2)</f>
        <v>0</v>
      </c>
      <c r="BL642" s="17" t="s">
        <v>357</v>
      </c>
      <c r="BM642" s="149" t="s">
        <v>5771</v>
      </c>
    </row>
    <row r="643" spans="2:65" s="1" customFormat="1" ht="10.199999999999999">
      <c r="B643" s="32"/>
      <c r="D643" s="151" t="s">
        <v>359</v>
      </c>
      <c r="F643" s="152" t="s">
        <v>5770</v>
      </c>
      <c r="I643" s="153"/>
      <c r="L643" s="32"/>
      <c r="M643" s="154"/>
      <c r="T643" s="56"/>
      <c r="AT643" s="17" t="s">
        <v>359</v>
      </c>
      <c r="AU643" s="17" t="s">
        <v>371</v>
      </c>
    </row>
    <row r="644" spans="2:65" s="1" customFormat="1" ht="24.15" customHeight="1">
      <c r="B644" s="32"/>
      <c r="C644" s="187" t="s">
        <v>3129</v>
      </c>
      <c r="D644" s="187" t="s">
        <v>1347</v>
      </c>
      <c r="E644" s="188" t="s">
        <v>5772</v>
      </c>
      <c r="F644" s="189" t="s">
        <v>5773</v>
      </c>
      <c r="G644" s="190" t="s">
        <v>4951</v>
      </c>
      <c r="H644" s="191">
        <v>46</v>
      </c>
      <c r="I644" s="192"/>
      <c r="J644" s="193">
        <f>ROUND(I644*H644,2)</f>
        <v>0</v>
      </c>
      <c r="K644" s="189" t="s">
        <v>1</v>
      </c>
      <c r="L644" s="194"/>
      <c r="M644" s="195" t="s">
        <v>1</v>
      </c>
      <c r="N644" s="196" t="s">
        <v>41</v>
      </c>
      <c r="P644" s="147">
        <f>O644*H644</f>
        <v>0</v>
      </c>
      <c r="Q644" s="147">
        <v>0</v>
      </c>
      <c r="R644" s="147">
        <f>Q644*H644</f>
        <v>0</v>
      </c>
      <c r="S644" s="147">
        <v>0</v>
      </c>
      <c r="T644" s="148">
        <f>S644*H644</f>
        <v>0</v>
      </c>
      <c r="AR644" s="149" t="s">
        <v>468</v>
      </c>
      <c r="AT644" s="149" t="s">
        <v>1347</v>
      </c>
      <c r="AU644" s="149" t="s">
        <v>371</v>
      </c>
      <c r="AY644" s="17" t="s">
        <v>350</v>
      </c>
      <c r="BE644" s="150">
        <f>IF(N644="základní",J644,0)</f>
        <v>0</v>
      </c>
      <c r="BF644" s="150">
        <f>IF(N644="snížená",J644,0)</f>
        <v>0</v>
      </c>
      <c r="BG644" s="150">
        <f>IF(N644="zákl. přenesená",J644,0)</f>
        <v>0</v>
      </c>
      <c r="BH644" s="150">
        <f>IF(N644="sníž. přenesená",J644,0)</f>
        <v>0</v>
      </c>
      <c r="BI644" s="150">
        <f>IF(N644="nulová",J644,0)</f>
        <v>0</v>
      </c>
      <c r="BJ644" s="17" t="s">
        <v>84</v>
      </c>
      <c r="BK644" s="150">
        <f>ROUND(I644*H644,2)</f>
        <v>0</v>
      </c>
      <c r="BL644" s="17" t="s">
        <v>357</v>
      </c>
      <c r="BM644" s="149" t="s">
        <v>5774</v>
      </c>
    </row>
    <row r="645" spans="2:65" s="1" customFormat="1" ht="19.2">
      <c r="B645" s="32"/>
      <c r="D645" s="151" t="s">
        <v>359</v>
      </c>
      <c r="F645" s="152" t="s">
        <v>5773</v>
      </c>
      <c r="I645" s="153"/>
      <c r="L645" s="32"/>
      <c r="M645" s="154"/>
      <c r="T645" s="56"/>
      <c r="AT645" s="17" t="s">
        <v>359</v>
      </c>
      <c r="AU645" s="17" t="s">
        <v>371</v>
      </c>
    </row>
    <row r="646" spans="2:65" s="1" customFormat="1" ht="24.15" customHeight="1">
      <c r="B646" s="32"/>
      <c r="C646" s="187" t="s">
        <v>3137</v>
      </c>
      <c r="D646" s="187" t="s">
        <v>1347</v>
      </c>
      <c r="E646" s="188" t="s">
        <v>5775</v>
      </c>
      <c r="F646" s="189" t="s">
        <v>5776</v>
      </c>
      <c r="G646" s="190" t="s">
        <v>4951</v>
      </c>
      <c r="H646" s="191">
        <v>3</v>
      </c>
      <c r="I646" s="192"/>
      <c r="J646" s="193">
        <f>ROUND(I646*H646,2)</f>
        <v>0</v>
      </c>
      <c r="K646" s="189" t="s">
        <v>1</v>
      </c>
      <c r="L646" s="194"/>
      <c r="M646" s="195" t="s">
        <v>1</v>
      </c>
      <c r="N646" s="196" t="s">
        <v>41</v>
      </c>
      <c r="P646" s="147">
        <f>O646*H646</f>
        <v>0</v>
      </c>
      <c r="Q646" s="147">
        <v>0</v>
      </c>
      <c r="R646" s="147">
        <f>Q646*H646</f>
        <v>0</v>
      </c>
      <c r="S646" s="147">
        <v>0</v>
      </c>
      <c r="T646" s="148">
        <f>S646*H646</f>
        <v>0</v>
      </c>
      <c r="AR646" s="149" t="s">
        <v>468</v>
      </c>
      <c r="AT646" s="149" t="s">
        <v>1347</v>
      </c>
      <c r="AU646" s="149" t="s">
        <v>371</v>
      </c>
      <c r="AY646" s="17" t="s">
        <v>350</v>
      </c>
      <c r="BE646" s="150">
        <f>IF(N646="základní",J646,0)</f>
        <v>0</v>
      </c>
      <c r="BF646" s="150">
        <f>IF(N646="snížená",J646,0)</f>
        <v>0</v>
      </c>
      <c r="BG646" s="150">
        <f>IF(N646="zákl. přenesená",J646,0)</f>
        <v>0</v>
      </c>
      <c r="BH646" s="150">
        <f>IF(N646="sníž. přenesená",J646,0)</f>
        <v>0</v>
      </c>
      <c r="BI646" s="150">
        <f>IF(N646="nulová",J646,0)</f>
        <v>0</v>
      </c>
      <c r="BJ646" s="17" t="s">
        <v>84</v>
      </c>
      <c r="BK646" s="150">
        <f>ROUND(I646*H646,2)</f>
        <v>0</v>
      </c>
      <c r="BL646" s="17" t="s">
        <v>357</v>
      </c>
      <c r="BM646" s="149" t="s">
        <v>5777</v>
      </c>
    </row>
    <row r="647" spans="2:65" s="1" customFormat="1" ht="19.2">
      <c r="B647" s="32"/>
      <c r="D647" s="151" t="s">
        <v>359</v>
      </c>
      <c r="F647" s="152" t="s">
        <v>5776</v>
      </c>
      <c r="I647" s="153"/>
      <c r="L647" s="32"/>
      <c r="M647" s="154"/>
      <c r="T647" s="56"/>
      <c r="AT647" s="17" t="s">
        <v>359</v>
      </c>
      <c r="AU647" s="17" t="s">
        <v>371</v>
      </c>
    </row>
    <row r="648" spans="2:65" s="1" customFormat="1" ht="33" customHeight="1">
      <c r="B648" s="32"/>
      <c r="C648" s="187" t="s">
        <v>3141</v>
      </c>
      <c r="D648" s="187" t="s">
        <v>1347</v>
      </c>
      <c r="E648" s="188" t="s">
        <v>5778</v>
      </c>
      <c r="F648" s="189" t="s">
        <v>5779</v>
      </c>
      <c r="G648" s="190" t="s">
        <v>4951</v>
      </c>
      <c r="H648" s="191">
        <v>3</v>
      </c>
      <c r="I648" s="192"/>
      <c r="J648" s="193">
        <f>ROUND(I648*H648,2)</f>
        <v>0</v>
      </c>
      <c r="K648" s="189" t="s">
        <v>1</v>
      </c>
      <c r="L648" s="194"/>
      <c r="M648" s="195" t="s">
        <v>1</v>
      </c>
      <c r="N648" s="196" t="s">
        <v>41</v>
      </c>
      <c r="P648" s="147">
        <f>O648*H648</f>
        <v>0</v>
      </c>
      <c r="Q648" s="147">
        <v>0</v>
      </c>
      <c r="R648" s="147">
        <f>Q648*H648</f>
        <v>0</v>
      </c>
      <c r="S648" s="147">
        <v>0</v>
      </c>
      <c r="T648" s="148">
        <f>S648*H648</f>
        <v>0</v>
      </c>
      <c r="AR648" s="149" t="s">
        <v>468</v>
      </c>
      <c r="AT648" s="149" t="s">
        <v>1347</v>
      </c>
      <c r="AU648" s="149" t="s">
        <v>371</v>
      </c>
      <c r="AY648" s="17" t="s">
        <v>350</v>
      </c>
      <c r="BE648" s="150">
        <f>IF(N648="základní",J648,0)</f>
        <v>0</v>
      </c>
      <c r="BF648" s="150">
        <f>IF(N648="snížená",J648,0)</f>
        <v>0</v>
      </c>
      <c r="BG648" s="150">
        <f>IF(N648="zákl. přenesená",J648,0)</f>
        <v>0</v>
      </c>
      <c r="BH648" s="150">
        <f>IF(N648="sníž. přenesená",J648,0)</f>
        <v>0</v>
      </c>
      <c r="BI648" s="150">
        <f>IF(N648="nulová",J648,0)</f>
        <v>0</v>
      </c>
      <c r="BJ648" s="17" t="s">
        <v>84</v>
      </c>
      <c r="BK648" s="150">
        <f>ROUND(I648*H648,2)</f>
        <v>0</v>
      </c>
      <c r="BL648" s="17" t="s">
        <v>357</v>
      </c>
      <c r="BM648" s="149" t="s">
        <v>5780</v>
      </c>
    </row>
    <row r="649" spans="2:65" s="1" customFormat="1" ht="19.2">
      <c r="B649" s="32"/>
      <c r="D649" s="151" t="s">
        <v>359</v>
      </c>
      <c r="F649" s="152" t="s">
        <v>5779</v>
      </c>
      <c r="I649" s="153"/>
      <c r="L649" s="32"/>
      <c r="M649" s="154"/>
      <c r="T649" s="56"/>
      <c r="AT649" s="17" t="s">
        <v>359</v>
      </c>
      <c r="AU649" s="17" t="s">
        <v>371</v>
      </c>
    </row>
    <row r="650" spans="2:65" s="1" customFormat="1" ht="24.15" customHeight="1">
      <c r="B650" s="32"/>
      <c r="C650" s="187" t="s">
        <v>3145</v>
      </c>
      <c r="D650" s="187" t="s">
        <v>1347</v>
      </c>
      <c r="E650" s="188" t="s">
        <v>5781</v>
      </c>
      <c r="F650" s="189" t="s">
        <v>5782</v>
      </c>
      <c r="G650" s="190" t="s">
        <v>4951</v>
      </c>
      <c r="H650" s="191">
        <v>380</v>
      </c>
      <c r="I650" s="192"/>
      <c r="J650" s="193">
        <f>ROUND(I650*H650,2)</f>
        <v>0</v>
      </c>
      <c r="K650" s="189" t="s">
        <v>1</v>
      </c>
      <c r="L650" s="194"/>
      <c r="M650" s="195" t="s">
        <v>1</v>
      </c>
      <c r="N650" s="196" t="s">
        <v>41</v>
      </c>
      <c r="P650" s="147">
        <f>O650*H650</f>
        <v>0</v>
      </c>
      <c r="Q650" s="147">
        <v>0</v>
      </c>
      <c r="R650" s="147">
        <f>Q650*H650</f>
        <v>0</v>
      </c>
      <c r="S650" s="147">
        <v>0</v>
      </c>
      <c r="T650" s="148">
        <f>S650*H650</f>
        <v>0</v>
      </c>
      <c r="AR650" s="149" t="s">
        <v>468</v>
      </c>
      <c r="AT650" s="149" t="s">
        <v>1347</v>
      </c>
      <c r="AU650" s="149" t="s">
        <v>371</v>
      </c>
      <c r="AY650" s="17" t="s">
        <v>350</v>
      </c>
      <c r="BE650" s="150">
        <f>IF(N650="základní",J650,0)</f>
        <v>0</v>
      </c>
      <c r="BF650" s="150">
        <f>IF(N650="snížená",J650,0)</f>
        <v>0</v>
      </c>
      <c r="BG650" s="150">
        <f>IF(N650="zákl. přenesená",J650,0)</f>
        <v>0</v>
      </c>
      <c r="BH650" s="150">
        <f>IF(N650="sníž. přenesená",J650,0)</f>
        <v>0</v>
      </c>
      <c r="BI650" s="150">
        <f>IF(N650="nulová",J650,0)</f>
        <v>0</v>
      </c>
      <c r="BJ650" s="17" t="s">
        <v>84</v>
      </c>
      <c r="BK650" s="150">
        <f>ROUND(I650*H650,2)</f>
        <v>0</v>
      </c>
      <c r="BL650" s="17" t="s">
        <v>357</v>
      </c>
      <c r="BM650" s="149" t="s">
        <v>5783</v>
      </c>
    </row>
    <row r="651" spans="2:65" s="1" customFormat="1" ht="19.2">
      <c r="B651" s="32"/>
      <c r="D651" s="151" t="s">
        <v>359</v>
      </c>
      <c r="F651" s="152" t="s">
        <v>5782</v>
      </c>
      <c r="I651" s="153"/>
      <c r="L651" s="32"/>
      <c r="M651" s="154"/>
      <c r="T651" s="56"/>
      <c r="AT651" s="17" t="s">
        <v>359</v>
      </c>
      <c r="AU651" s="17" t="s">
        <v>371</v>
      </c>
    </row>
    <row r="652" spans="2:65" s="1" customFormat="1" ht="16.5" customHeight="1">
      <c r="B652" s="32"/>
      <c r="C652" s="187" t="s">
        <v>3150</v>
      </c>
      <c r="D652" s="187" t="s">
        <v>1347</v>
      </c>
      <c r="E652" s="188" t="s">
        <v>5784</v>
      </c>
      <c r="F652" s="189" t="s">
        <v>5785</v>
      </c>
      <c r="G652" s="190" t="s">
        <v>4951</v>
      </c>
      <c r="H652" s="191">
        <v>380</v>
      </c>
      <c r="I652" s="192"/>
      <c r="J652" s="193">
        <f>ROUND(I652*H652,2)</f>
        <v>0</v>
      </c>
      <c r="K652" s="189" t="s">
        <v>1</v>
      </c>
      <c r="L652" s="194"/>
      <c r="M652" s="195" t="s">
        <v>1</v>
      </c>
      <c r="N652" s="196" t="s">
        <v>41</v>
      </c>
      <c r="P652" s="147">
        <f>O652*H652</f>
        <v>0</v>
      </c>
      <c r="Q652" s="147">
        <v>0</v>
      </c>
      <c r="R652" s="147">
        <f>Q652*H652</f>
        <v>0</v>
      </c>
      <c r="S652" s="147">
        <v>0</v>
      </c>
      <c r="T652" s="148">
        <f>S652*H652</f>
        <v>0</v>
      </c>
      <c r="AR652" s="149" t="s">
        <v>468</v>
      </c>
      <c r="AT652" s="149" t="s">
        <v>1347</v>
      </c>
      <c r="AU652" s="149" t="s">
        <v>371</v>
      </c>
      <c r="AY652" s="17" t="s">
        <v>350</v>
      </c>
      <c r="BE652" s="150">
        <f>IF(N652="základní",J652,0)</f>
        <v>0</v>
      </c>
      <c r="BF652" s="150">
        <f>IF(N652="snížená",J652,0)</f>
        <v>0</v>
      </c>
      <c r="BG652" s="150">
        <f>IF(N652="zákl. přenesená",J652,0)</f>
        <v>0</v>
      </c>
      <c r="BH652" s="150">
        <f>IF(N652="sníž. přenesená",J652,0)</f>
        <v>0</v>
      </c>
      <c r="BI652" s="150">
        <f>IF(N652="nulová",J652,0)</f>
        <v>0</v>
      </c>
      <c r="BJ652" s="17" t="s">
        <v>84</v>
      </c>
      <c r="BK652" s="150">
        <f>ROUND(I652*H652,2)</f>
        <v>0</v>
      </c>
      <c r="BL652" s="17" t="s">
        <v>357</v>
      </c>
      <c r="BM652" s="149" t="s">
        <v>5786</v>
      </c>
    </row>
    <row r="653" spans="2:65" s="1" customFormat="1" ht="10.199999999999999">
      <c r="B653" s="32"/>
      <c r="D653" s="151" t="s">
        <v>359</v>
      </c>
      <c r="F653" s="152" t="s">
        <v>5785</v>
      </c>
      <c r="I653" s="153"/>
      <c r="L653" s="32"/>
      <c r="M653" s="154"/>
      <c r="T653" s="56"/>
      <c r="AT653" s="17" t="s">
        <v>359</v>
      </c>
      <c r="AU653" s="17" t="s">
        <v>371</v>
      </c>
    </row>
    <row r="654" spans="2:65" s="1" customFormat="1" ht="21.75" customHeight="1">
      <c r="B654" s="32"/>
      <c r="C654" s="187" t="s">
        <v>3159</v>
      </c>
      <c r="D654" s="187" t="s">
        <v>1347</v>
      </c>
      <c r="E654" s="188" t="s">
        <v>5787</v>
      </c>
      <c r="F654" s="189" t="s">
        <v>5788</v>
      </c>
      <c r="G654" s="190" t="s">
        <v>4951</v>
      </c>
      <c r="H654" s="191">
        <v>120</v>
      </c>
      <c r="I654" s="192"/>
      <c r="J654" s="193">
        <f>ROUND(I654*H654,2)</f>
        <v>0</v>
      </c>
      <c r="K654" s="189" t="s">
        <v>1</v>
      </c>
      <c r="L654" s="194"/>
      <c r="M654" s="195" t="s">
        <v>1</v>
      </c>
      <c r="N654" s="196" t="s">
        <v>41</v>
      </c>
      <c r="P654" s="147">
        <f>O654*H654</f>
        <v>0</v>
      </c>
      <c r="Q654" s="147">
        <v>0</v>
      </c>
      <c r="R654" s="147">
        <f>Q654*H654</f>
        <v>0</v>
      </c>
      <c r="S654" s="147">
        <v>0</v>
      </c>
      <c r="T654" s="148">
        <f>S654*H654</f>
        <v>0</v>
      </c>
      <c r="AR654" s="149" t="s">
        <v>468</v>
      </c>
      <c r="AT654" s="149" t="s">
        <v>1347</v>
      </c>
      <c r="AU654" s="149" t="s">
        <v>371</v>
      </c>
      <c r="AY654" s="17" t="s">
        <v>350</v>
      </c>
      <c r="BE654" s="150">
        <f>IF(N654="základní",J654,0)</f>
        <v>0</v>
      </c>
      <c r="BF654" s="150">
        <f>IF(N654="snížená",J654,0)</f>
        <v>0</v>
      </c>
      <c r="BG654" s="150">
        <f>IF(N654="zákl. přenesená",J654,0)</f>
        <v>0</v>
      </c>
      <c r="BH654" s="150">
        <f>IF(N654="sníž. přenesená",J654,0)</f>
        <v>0</v>
      </c>
      <c r="BI654" s="150">
        <f>IF(N654="nulová",J654,0)</f>
        <v>0</v>
      </c>
      <c r="BJ654" s="17" t="s">
        <v>84</v>
      </c>
      <c r="BK654" s="150">
        <f>ROUND(I654*H654,2)</f>
        <v>0</v>
      </c>
      <c r="BL654" s="17" t="s">
        <v>357</v>
      </c>
      <c r="BM654" s="149" t="s">
        <v>5789</v>
      </c>
    </row>
    <row r="655" spans="2:65" s="1" customFormat="1" ht="10.199999999999999">
      <c r="B655" s="32"/>
      <c r="D655" s="151" t="s">
        <v>359</v>
      </c>
      <c r="F655" s="152" t="s">
        <v>5788</v>
      </c>
      <c r="I655" s="153"/>
      <c r="L655" s="32"/>
      <c r="M655" s="154"/>
      <c r="T655" s="56"/>
      <c r="AT655" s="17" t="s">
        <v>359</v>
      </c>
      <c r="AU655" s="17" t="s">
        <v>371</v>
      </c>
    </row>
    <row r="656" spans="2:65" s="1" customFormat="1" ht="24.15" customHeight="1">
      <c r="B656" s="32"/>
      <c r="C656" s="187" t="s">
        <v>3165</v>
      </c>
      <c r="D656" s="187" t="s">
        <v>1347</v>
      </c>
      <c r="E656" s="188" t="s">
        <v>5790</v>
      </c>
      <c r="F656" s="189" t="s">
        <v>5791</v>
      </c>
      <c r="G656" s="190" t="s">
        <v>4951</v>
      </c>
      <c r="H656" s="191">
        <v>120</v>
      </c>
      <c r="I656" s="192"/>
      <c r="J656" s="193">
        <f>ROUND(I656*H656,2)</f>
        <v>0</v>
      </c>
      <c r="K656" s="189" t="s">
        <v>1</v>
      </c>
      <c r="L656" s="194"/>
      <c r="M656" s="195" t="s">
        <v>1</v>
      </c>
      <c r="N656" s="196" t="s">
        <v>41</v>
      </c>
      <c r="P656" s="147">
        <f>O656*H656</f>
        <v>0</v>
      </c>
      <c r="Q656" s="147">
        <v>0</v>
      </c>
      <c r="R656" s="147">
        <f>Q656*H656</f>
        <v>0</v>
      </c>
      <c r="S656" s="147">
        <v>0</v>
      </c>
      <c r="T656" s="148">
        <f>S656*H656</f>
        <v>0</v>
      </c>
      <c r="AR656" s="149" t="s">
        <v>468</v>
      </c>
      <c r="AT656" s="149" t="s">
        <v>1347</v>
      </c>
      <c r="AU656" s="149" t="s">
        <v>371</v>
      </c>
      <c r="AY656" s="17" t="s">
        <v>350</v>
      </c>
      <c r="BE656" s="150">
        <f>IF(N656="základní",J656,0)</f>
        <v>0</v>
      </c>
      <c r="BF656" s="150">
        <f>IF(N656="snížená",J656,0)</f>
        <v>0</v>
      </c>
      <c r="BG656" s="150">
        <f>IF(N656="zákl. přenesená",J656,0)</f>
        <v>0</v>
      </c>
      <c r="BH656" s="150">
        <f>IF(N656="sníž. přenesená",J656,0)</f>
        <v>0</v>
      </c>
      <c r="BI656" s="150">
        <f>IF(N656="nulová",J656,0)</f>
        <v>0</v>
      </c>
      <c r="BJ656" s="17" t="s">
        <v>84</v>
      </c>
      <c r="BK656" s="150">
        <f>ROUND(I656*H656,2)</f>
        <v>0</v>
      </c>
      <c r="BL656" s="17" t="s">
        <v>357</v>
      </c>
      <c r="BM656" s="149" t="s">
        <v>5792</v>
      </c>
    </row>
    <row r="657" spans="2:65" s="1" customFormat="1" ht="10.199999999999999">
      <c r="B657" s="32"/>
      <c r="D657" s="151" t="s">
        <v>359</v>
      </c>
      <c r="F657" s="152" t="s">
        <v>5791</v>
      </c>
      <c r="I657" s="153"/>
      <c r="L657" s="32"/>
      <c r="M657" s="154"/>
      <c r="T657" s="56"/>
      <c r="AT657" s="17" t="s">
        <v>359</v>
      </c>
      <c r="AU657" s="17" t="s">
        <v>371</v>
      </c>
    </row>
    <row r="658" spans="2:65" s="1" customFormat="1" ht="16.5" customHeight="1">
      <c r="B658" s="32"/>
      <c r="C658" s="187" t="s">
        <v>3168</v>
      </c>
      <c r="D658" s="187" t="s">
        <v>1347</v>
      </c>
      <c r="E658" s="188" t="s">
        <v>5793</v>
      </c>
      <c r="F658" s="189" t="s">
        <v>5794</v>
      </c>
      <c r="G658" s="190" t="s">
        <v>4951</v>
      </c>
      <c r="H658" s="191">
        <v>15</v>
      </c>
      <c r="I658" s="192"/>
      <c r="J658" s="193">
        <f>ROUND(I658*H658,2)</f>
        <v>0</v>
      </c>
      <c r="K658" s="189" t="s">
        <v>1</v>
      </c>
      <c r="L658" s="194"/>
      <c r="M658" s="195" t="s">
        <v>1</v>
      </c>
      <c r="N658" s="196" t="s">
        <v>41</v>
      </c>
      <c r="P658" s="147">
        <f>O658*H658</f>
        <v>0</v>
      </c>
      <c r="Q658" s="147">
        <v>0</v>
      </c>
      <c r="R658" s="147">
        <f>Q658*H658</f>
        <v>0</v>
      </c>
      <c r="S658" s="147">
        <v>0</v>
      </c>
      <c r="T658" s="148">
        <f>S658*H658</f>
        <v>0</v>
      </c>
      <c r="AR658" s="149" t="s">
        <v>468</v>
      </c>
      <c r="AT658" s="149" t="s">
        <v>1347</v>
      </c>
      <c r="AU658" s="149" t="s">
        <v>371</v>
      </c>
      <c r="AY658" s="17" t="s">
        <v>350</v>
      </c>
      <c r="BE658" s="150">
        <f>IF(N658="základní",J658,0)</f>
        <v>0</v>
      </c>
      <c r="BF658" s="150">
        <f>IF(N658="snížená",J658,0)</f>
        <v>0</v>
      </c>
      <c r="BG658" s="150">
        <f>IF(N658="zákl. přenesená",J658,0)</f>
        <v>0</v>
      </c>
      <c r="BH658" s="150">
        <f>IF(N658="sníž. přenesená",J658,0)</f>
        <v>0</v>
      </c>
      <c r="BI658" s="150">
        <f>IF(N658="nulová",J658,0)</f>
        <v>0</v>
      </c>
      <c r="BJ658" s="17" t="s">
        <v>84</v>
      </c>
      <c r="BK658" s="150">
        <f>ROUND(I658*H658,2)</f>
        <v>0</v>
      </c>
      <c r="BL658" s="17" t="s">
        <v>357</v>
      </c>
      <c r="BM658" s="149" t="s">
        <v>5795</v>
      </c>
    </row>
    <row r="659" spans="2:65" s="1" customFormat="1" ht="10.199999999999999">
      <c r="B659" s="32"/>
      <c r="D659" s="151" t="s">
        <v>359</v>
      </c>
      <c r="F659" s="152" t="s">
        <v>5794</v>
      </c>
      <c r="I659" s="153"/>
      <c r="L659" s="32"/>
      <c r="M659" s="154"/>
      <c r="T659" s="56"/>
      <c r="AT659" s="17" t="s">
        <v>359</v>
      </c>
      <c r="AU659" s="17" t="s">
        <v>371</v>
      </c>
    </row>
    <row r="660" spans="2:65" s="1" customFormat="1" ht="16.5" customHeight="1">
      <c r="B660" s="32"/>
      <c r="C660" s="187" t="s">
        <v>3173</v>
      </c>
      <c r="D660" s="187" t="s">
        <v>1347</v>
      </c>
      <c r="E660" s="188" t="s">
        <v>5796</v>
      </c>
      <c r="F660" s="189" t="s">
        <v>5797</v>
      </c>
      <c r="G660" s="190" t="s">
        <v>4951</v>
      </c>
      <c r="H660" s="191">
        <v>15</v>
      </c>
      <c r="I660" s="192"/>
      <c r="J660" s="193">
        <f>ROUND(I660*H660,2)</f>
        <v>0</v>
      </c>
      <c r="K660" s="189" t="s">
        <v>1</v>
      </c>
      <c r="L660" s="194"/>
      <c r="M660" s="195" t="s">
        <v>1</v>
      </c>
      <c r="N660" s="196" t="s">
        <v>41</v>
      </c>
      <c r="P660" s="147">
        <f>O660*H660</f>
        <v>0</v>
      </c>
      <c r="Q660" s="147">
        <v>0</v>
      </c>
      <c r="R660" s="147">
        <f>Q660*H660</f>
        <v>0</v>
      </c>
      <c r="S660" s="147">
        <v>0</v>
      </c>
      <c r="T660" s="148">
        <f>S660*H660</f>
        <v>0</v>
      </c>
      <c r="AR660" s="149" t="s">
        <v>468</v>
      </c>
      <c r="AT660" s="149" t="s">
        <v>1347</v>
      </c>
      <c r="AU660" s="149" t="s">
        <v>371</v>
      </c>
      <c r="AY660" s="17" t="s">
        <v>350</v>
      </c>
      <c r="BE660" s="150">
        <f>IF(N660="základní",J660,0)</f>
        <v>0</v>
      </c>
      <c r="BF660" s="150">
        <f>IF(N660="snížená",J660,0)</f>
        <v>0</v>
      </c>
      <c r="BG660" s="150">
        <f>IF(N660="zákl. přenesená",J660,0)</f>
        <v>0</v>
      </c>
      <c r="BH660" s="150">
        <f>IF(N660="sníž. přenesená",J660,0)</f>
        <v>0</v>
      </c>
      <c r="BI660" s="150">
        <f>IF(N660="nulová",J660,0)</f>
        <v>0</v>
      </c>
      <c r="BJ660" s="17" t="s">
        <v>84</v>
      </c>
      <c r="BK660" s="150">
        <f>ROUND(I660*H660,2)</f>
        <v>0</v>
      </c>
      <c r="BL660" s="17" t="s">
        <v>357</v>
      </c>
      <c r="BM660" s="149" t="s">
        <v>5798</v>
      </c>
    </row>
    <row r="661" spans="2:65" s="1" customFormat="1" ht="10.199999999999999">
      <c r="B661" s="32"/>
      <c r="D661" s="151" t="s">
        <v>359</v>
      </c>
      <c r="F661" s="152" t="s">
        <v>5797</v>
      </c>
      <c r="I661" s="153"/>
      <c r="L661" s="32"/>
      <c r="M661" s="154"/>
      <c r="T661" s="56"/>
      <c r="AT661" s="17" t="s">
        <v>359</v>
      </c>
      <c r="AU661" s="17" t="s">
        <v>371</v>
      </c>
    </row>
    <row r="662" spans="2:65" s="1" customFormat="1" ht="16.5" customHeight="1">
      <c r="B662" s="32"/>
      <c r="C662" s="187" t="s">
        <v>3182</v>
      </c>
      <c r="D662" s="187" t="s">
        <v>1347</v>
      </c>
      <c r="E662" s="188" t="s">
        <v>5799</v>
      </c>
      <c r="F662" s="189" t="s">
        <v>5800</v>
      </c>
      <c r="G662" s="190" t="s">
        <v>4951</v>
      </c>
      <c r="H662" s="191">
        <v>8</v>
      </c>
      <c r="I662" s="192"/>
      <c r="J662" s="193">
        <f>ROUND(I662*H662,2)</f>
        <v>0</v>
      </c>
      <c r="K662" s="189" t="s">
        <v>1</v>
      </c>
      <c r="L662" s="194"/>
      <c r="M662" s="195" t="s">
        <v>1</v>
      </c>
      <c r="N662" s="196" t="s">
        <v>41</v>
      </c>
      <c r="P662" s="147">
        <f>O662*H662</f>
        <v>0</v>
      </c>
      <c r="Q662" s="147">
        <v>0</v>
      </c>
      <c r="R662" s="147">
        <f>Q662*H662</f>
        <v>0</v>
      </c>
      <c r="S662" s="147">
        <v>0</v>
      </c>
      <c r="T662" s="148">
        <f>S662*H662</f>
        <v>0</v>
      </c>
      <c r="AR662" s="149" t="s">
        <v>468</v>
      </c>
      <c r="AT662" s="149" t="s">
        <v>1347</v>
      </c>
      <c r="AU662" s="149" t="s">
        <v>371</v>
      </c>
      <c r="AY662" s="17" t="s">
        <v>350</v>
      </c>
      <c r="BE662" s="150">
        <f>IF(N662="základní",J662,0)</f>
        <v>0</v>
      </c>
      <c r="BF662" s="150">
        <f>IF(N662="snížená",J662,0)</f>
        <v>0</v>
      </c>
      <c r="BG662" s="150">
        <f>IF(N662="zákl. přenesená",J662,0)</f>
        <v>0</v>
      </c>
      <c r="BH662" s="150">
        <f>IF(N662="sníž. přenesená",J662,0)</f>
        <v>0</v>
      </c>
      <c r="BI662" s="150">
        <f>IF(N662="nulová",J662,0)</f>
        <v>0</v>
      </c>
      <c r="BJ662" s="17" t="s">
        <v>84</v>
      </c>
      <c r="BK662" s="150">
        <f>ROUND(I662*H662,2)</f>
        <v>0</v>
      </c>
      <c r="BL662" s="17" t="s">
        <v>357</v>
      </c>
      <c r="BM662" s="149" t="s">
        <v>5801</v>
      </c>
    </row>
    <row r="663" spans="2:65" s="1" customFormat="1" ht="10.199999999999999">
      <c r="B663" s="32"/>
      <c r="D663" s="151" t="s">
        <v>359</v>
      </c>
      <c r="F663" s="152" t="s">
        <v>5800</v>
      </c>
      <c r="I663" s="153"/>
      <c r="L663" s="32"/>
      <c r="M663" s="154"/>
      <c r="T663" s="56"/>
      <c r="AT663" s="17" t="s">
        <v>359</v>
      </c>
      <c r="AU663" s="17" t="s">
        <v>371</v>
      </c>
    </row>
    <row r="664" spans="2:65" s="1" customFormat="1" ht="16.5" customHeight="1">
      <c r="B664" s="32"/>
      <c r="C664" s="187" t="s">
        <v>3188</v>
      </c>
      <c r="D664" s="187" t="s">
        <v>1347</v>
      </c>
      <c r="E664" s="188" t="s">
        <v>5802</v>
      </c>
      <c r="F664" s="189" t="s">
        <v>5803</v>
      </c>
      <c r="G664" s="190" t="s">
        <v>4951</v>
      </c>
      <c r="H664" s="191">
        <v>8</v>
      </c>
      <c r="I664" s="192"/>
      <c r="J664" s="193">
        <f>ROUND(I664*H664,2)</f>
        <v>0</v>
      </c>
      <c r="K664" s="189" t="s">
        <v>1</v>
      </c>
      <c r="L664" s="194"/>
      <c r="M664" s="195" t="s">
        <v>1</v>
      </c>
      <c r="N664" s="196" t="s">
        <v>41</v>
      </c>
      <c r="P664" s="147">
        <f>O664*H664</f>
        <v>0</v>
      </c>
      <c r="Q664" s="147">
        <v>0</v>
      </c>
      <c r="R664" s="147">
        <f>Q664*H664</f>
        <v>0</v>
      </c>
      <c r="S664" s="147">
        <v>0</v>
      </c>
      <c r="T664" s="148">
        <f>S664*H664</f>
        <v>0</v>
      </c>
      <c r="AR664" s="149" t="s">
        <v>468</v>
      </c>
      <c r="AT664" s="149" t="s">
        <v>1347</v>
      </c>
      <c r="AU664" s="149" t="s">
        <v>371</v>
      </c>
      <c r="AY664" s="17" t="s">
        <v>350</v>
      </c>
      <c r="BE664" s="150">
        <f>IF(N664="základní",J664,0)</f>
        <v>0</v>
      </c>
      <c r="BF664" s="150">
        <f>IF(N664="snížená",J664,0)</f>
        <v>0</v>
      </c>
      <c r="BG664" s="150">
        <f>IF(N664="zákl. přenesená",J664,0)</f>
        <v>0</v>
      </c>
      <c r="BH664" s="150">
        <f>IF(N664="sníž. přenesená",J664,0)</f>
        <v>0</v>
      </c>
      <c r="BI664" s="150">
        <f>IF(N664="nulová",J664,0)</f>
        <v>0</v>
      </c>
      <c r="BJ664" s="17" t="s">
        <v>84</v>
      </c>
      <c r="BK664" s="150">
        <f>ROUND(I664*H664,2)</f>
        <v>0</v>
      </c>
      <c r="BL664" s="17" t="s">
        <v>357</v>
      </c>
      <c r="BM664" s="149" t="s">
        <v>5804</v>
      </c>
    </row>
    <row r="665" spans="2:65" s="1" customFormat="1" ht="10.199999999999999">
      <c r="B665" s="32"/>
      <c r="D665" s="151" t="s">
        <v>359</v>
      </c>
      <c r="F665" s="152" t="s">
        <v>5803</v>
      </c>
      <c r="I665" s="153"/>
      <c r="L665" s="32"/>
      <c r="M665" s="154"/>
      <c r="T665" s="56"/>
      <c r="AT665" s="17" t="s">
        <v>359</v>
      </c>
      <c r="AU665" s="17" t="s">
        <v>371</v>
      </c>
    </row>
    <row r="666" spans="2:65" s="1" customFormat="1" ht="16.5" customHeight="1">
      <c r="B666" s="32"/>
      <c r="C666" s="187" t="s">
        <v>3192</v>
      </c>
      <c r="D666" s="187" t="s">
        <v>1347</v>
      </c>
      <c r="E666" s="188" t="s">
        <v>5805</v>
      </c>
      <c r="F666" s="189" t="s">
        <v>5806</v>
      </c>
      <c r="G666" s="190" t="s">
        <v>551</v>
      </c>
      <c r="H666" s="191">
        <v>100</v>
      </c>
      <c r="I666" s="192"/>
      <c r="J666" s="193">
        <f>ROUND(I666*H666,2)</f>
        <v>0</v>
      </c>
      <c r="K666" s="189" t="s">
        <v>1</v>
      </c>
      <c r="L666" s="194"/>
      <c r="M666" s="195" t="s">
        <v>1</v>
      </c>
      <c r="N666" s="196" t="s">
        <v>41</v>
      </c>
      <c r="P666" s="147">
        <f>O666*H666</f>
        <v>0</v>
      </c>
      <c r="Q666" s="147">
        <v>0</v>
      </c>
      <c r="R666" s="147">
        <f>Q666*H666</f>
        <v>0</v>
      </c>
      <c r="S666" s="147">
        <v>0</v>
      </c>
      <c r="T666" s="148">
        <f>S666*H666</f>
        <v>0</v>
      </c>
      <c r="AR666" s="149" t="s">
        <v>468</v>
      </c>
      <c r="AT666" s="149" t="s">
        <v>1347</v>
      </c>
      <c r="AU666" s="149" t="s">
        <v>371</v>
      </c>
      <c r="AY666" s="17" t="s">
        <v>350</v>
      </c>
      <c r="BE666" s="150">
        <f>IF(N666="základní",J666,0)</f>
        <v>0</v>
      </c>
      <c r="BF666" s="150">
        <f>IF(N666="snížená",J666,0)</f>
        <v>0</v>
      </c>
      <c r="BG666" s="150">
        <f>IF(N666="zákl. přenesená",J666,0)</f>
        <v>0</v>
      </c>
      <c r="BH666" s="150">
        <f>IF(N666="sníž. přenesená",J666,0)</f>
        <v>0</v>
      </c>
      <c r="BI666" s="150">
        <f>IF(N666="nulová",J666,0)</f>
        <v>0</v>
      </c>
      <c r="BJ666" s="17" t="s">
        <v>84</v>
      </c>
      <c r="BK666" s="150">
        <f>ROUND(I666*H666,2)</f>
        <v>0</v>
      </c>
      <c r="BL666" s="17" t="s">
        <v>357</v>
      </c>
      <c r="BM666" s="149" t="s">
        <v>5807</v>
      </c>
    </row>
    <row r="667" spans="2:65" s="1" customFormat="1" ht="10.199999999999999">
      <c r="B667" s="32"/>
      <c r="D667" s="151" t="s">
        <v>359</v>
      </c>
      <c r="F667" s="152" t="s">
        <v>5806</v>
      </c>
      <c r="I667" s="153"/>
      <c r="L667" s="32"/>
      <c r="M667" s="154"/>
      <c r="T667" s="56"/>
      <c r="AT667" s="17" t="s">
        <v>359</v>
      </c>
      <c r="AU667" s="17" t="s">
        <v>371</v>
      </c>
    </row>
    <row r="668" spans="2:65" s="1" customFormat="1" ht="21.75" customHeight="1">
      <c r="B668" s="32"/>
      <c r="C668" s="187" t="s">
        <v>3198</v>
      </c>
      <c r="D668" s="187" t="s">
        <v>1347</v>
      </c>
      <c r="E668" s="188" t="s">
        <v>5808</v>
      </c>
      <c r="F668" s="189" t="s">
        <v>5809</v>
      </c>
      <c r="G668" s="190" t="s">
        <v>551</v>
      </c>
      <c r="H668" s="191">
        <v>100</v>
      </c>
      <c r="I668" s="192"/>
      <c r="J668" s="193">
        <f>ROUND(I668*H668,2)</f>
        <v>0</v>
      </c>
      <c r="K668" s="189" t="s">
        <v>1</v>
      </c>
      <c r="L668" s="194"/>
      <c r="M668" s="195" t="s">
        <v>1</v>
      </c>
      <c r="N668" s="196" t="s">
        <v>41</v>
      </c>
      <c r="P668" s="147">
        <f>O668*H668</f>
        <v>0</v>
      </c>
      <c r="Q668" s="147">
        <v>0</v>
      </c>
      <c r="R668" s="147">
        <f>Q668*H668</f>
        <v>0</v>
      </c>
      <c r="S668" s="147">
        <v>0</v>
      </c>
      <c r="T668" s="148">
        <f>S668*H668</f>
        <v>0</v>
      </c>
      <c r="AR668" s="149" t="s">
        <v>468</v>
      </c>
      <c r="AT668" s="149" t="s">
        <v>1347</v>
      </c>
      <c r="AU668" s="149" t="s">
        <v>371</v>
      </c>
      <c r="AY668" s="17" t="s">
        <v>350</v>
      </c>
      <c r="BE668" s="150">
        <f>IF(N668="základní",J668,0)</f>
        <v>0</v>
      </c>
      <c r="BF668" s="150">
        <f>IF(N668="snížená",J668,0)</f>
        <v>0</v>
      </c>
      <c r="BG668" s="150">
        <f>IF(N668="zákl. přenesená",J668,0)</f>
        <v>0</v>
      </c>
      <c r="BH668" s="150">
        <f>IF(N668="sníž. přenesená",J668,0)</f>
        <v>0</v>
      </c>
      <c r="BI668" s="150">
        <f>IF(N668="nulová",J668,0)</f>
        <v>0</v>
      </c>
      <c r="BJ668" s="17" t="s">
        <v>84</v>
      </c>
      <c r="BK668" s="150">
        <f>ROUND(I668*H668,2)</f>
        <v>0</v>
      </c>
      <c r="BL668" s="17" t="s">
        <v>357</v>
      </c>
      <c r="BM668" s="149" t="s">
        <v>5810</v>
      </c>
    </row>
    <row r="669" spans="2:65" s="1" customFormat="1" ht="10.199999999999999">
      <c r="B669" s="32"/>
      <c r="D669" s="151" t="s">
        <v>359</v>
      </c>
      <c r="F669" s="152" t="s">
        <v>5809</v>
      </c>
      <c r="I669" s="153"/>
      <c r="L669" s="32"/>
      <c r="M669" s="154"/>
      <c r="T669" s="56"/>
      <c r="AT669" s="17" t="s">
        <v>359</v>
      </c>
      <c r="AU669" s="17" t="s">
        <v>371</v>
      </c>
    </row>
    <row r="670" spans="2:65" s="1" customFormat="1" ht="16.5" customHeight="1">
      <c r="B670" s="32"/>
      <c r="C670" s="187" t="s">
        <v>3202</v>
      </c>
      <c r="D670" s="187" t="s">
        <v>1347</v>
      </c>
      <c r="E670" s="188" t="s">
        <v>5811</v>
      </c>
      <c r="F670" s="189" t="s">
        <v>5812</v>
      </c>
      <c r="G670" s="190" t="s">
        <v>551</v>
      </c>
      <c r="H670" s="191">
        <v>80</v>
      </c>
      <c r="I670" s="192"/>
      <c r="J670" s="193">
        <f>ROUND(I670*H670,2)</f>
        <v>0</v>
      </c>
      <c r="K670" s="189" t="s">
        <v>1</v>
      </c>
      <c r="L670" s="194"/>
      <c r="M670" s="195" t="s">
        <v>1</v>
      </c>
      <c r="N670" s="196" t="s">
        <v>41</v>
      </c>
      <c r="P670" s="147">
        <f>O670*H670</f>
        <v>0</v>
      </c>
      <c r="Q670" s="147">
        <v>0</v>
      </c>
      <c r="R670" s="147">
        <f>Q670*H670</f>
        <v>0</v>
      </c>
      <c r="S670" s="147">
        <v>0</v>
      </c>
      <c r="T670" s="148">
        <f>S670*H670</f>
        <v>0</v>
      </c>
      <c r="AR670" s="149" t="s">
        <v>468</v>
      </c>
      <c r="AT670" s="149" t="s">
        <v>1347</v>
      </c>
      <c r="AU670" s="149" t="s">
        <v>371</v>
      </c>
      <c r="AY670" s="17" t="s">
        <v>350</v>
      </c>
      <c r="BE670" s="150">
        <f>IF(N670="základní",J670,0)</f>
        <v>0</v>
      </c>
      <c r="BF670" s="150">
        <f>IF(N670="snížená",J670,0)</f>
        <v>0</v>
      </c>
      <c r="BG670" s="150">
        <f>IF(N670="zákl. přenesená",J670,0)</f>
        <v>0</v>
      </c>
      <c r="BH670" s="150">
        <f>IF(N670="sníž. přenesená",J670,0)</f>
        <v>0</v>
      </c>
      <c r="BI670" s="150">
        <f>IF(N670="nulová",J670,0)</f>
        <v>0</v>
      </c>
      <c r="BJ670" s="17" t="s">
        <v>84</v>
      </c>
      <c r="BK670" s="150">
        <f>ROUND(I670*H670,2)</f>
        <v>0</v>
      </c>
      <c r="BL670" s="17" t="s">
        <v>357</v>
      </c>
      <c r="BM670" s="149" t="s">
        <v>5813</v>
      </c>
    </row>
    <row r="671" spans="2:65" s="1" customFormat="1" ht="10.199999999999999">
      <c r="B671" s="32"/>
      <c r="D671" s="151" t="s">
        <v>359</v>
      </c>
      <c r="F671" s="152" t="s">
        <v>5812</v>
      </c>
      <c r="I671" s="153"/>
      <c r="L671" s="32"/>
      <c r="M671" s="154"/>
      <c r="T671" s="56"/>
      <c r="AT671" s="17" t="s">
        <v>359</v>
      </c>
      <c r="AU671" s="17" t="s">
        <v>371</v>
      </c>
    </row>
    <row r="672" spans="2:65" s="1" customFormat="1" ht="16.5" customHeight="1">
      <c r="B672" s="32"/>
      <c r="C672" s="187" t="s">
        <v>3207</v>
      </c>
      <c r="D672" s="187" t="s">
        <v>1347</v>
      </c>
      <c r="E672" s="188" t="s">
        <v>5814</v>
      </c>
      <c r="F672" s="189" t="s">
        <v>5815</v>
      </c>
      <c r="G672" s="190" t="s">
        <v>551</v>
      </c>
      <c r="H672" s="191">
        <v>80</v>
      </c>
      <c r="I672" s="192"/>
      <c r="J672" s="193">
        <f>ROUND(I672*H672,2)</f>
        <v>0</v>
      </c>
      <c r="K672" s="189" t="s">
        <v>1</v>
      </c>
      <c r="L672" s="194"/>
      <c r="M672" s="195" t="s">
        <v>1</v>
      </c>
      <c r="N672" s="196" t="s">
        <v>41</v>
      </c>
      <c r="P672" s="147">
        <f>O672*H672</f>
        <v>0</v>
      </c>
      <c r="Q672" s="147">
        <v>0</v>
      </c>
      <c r="R672" s="147">
        <f>Q672*H672</f>
        <v>0</v>
      </c>
      <c r="S672" s="147">
        <v>0</v>
      </c>
      <c r="T672" s="148">
        <f>S672*H672</f>
        <v>0</v>
      </c>
      <c r="AR672" s="149" t="s">
        <v>468</v>
      </c>
      <c r="AT672" s="149" t="s">
        <v>1347</v>
      </c>
      <c r="AU672" s="149" t="s">
        <v>371</v>
      </c>
      <c r="AY672" s="17" t="s">
        <v>350</v>
      </c>
      <c r="BE672" s="150">
        <f>IF(N672="základní",J672,0)</f>
        <v>0</v>
      </c>
      <c r="BF672" s="150">
        <f>IF(N672="snížená",J672,0)</f>
        <v>0</v>
      </c>
      <c r="BG672" s="150">
        <f>IF(N672="zákl. přenesená",J672,0)</f>
        <v>0</v>
      </c>
      <c r="BH672" s="150">
        <f>IF(N672="sníž. přenesená",J672,0)</f>
        <v>0</v>
      </c>
      <c r="BI672" s="150">
        <f>IF(N672="nulová",J672,0)</f>
        <v>0</v>
      </c>
      <c r="BJ672" s="17" t="s">
        <v>84</v>
      </c>
      <c r="BK672" s="150">
        <f>ROUND(I672*H672,2)</f>
        <v>0</v>
      </c>
      <c r="BL672" s="17" t="s">
        <v>357</v>
      </c>
      <c r="BM672" s="149" t="s">
        <v>5816</v>
      </c>
    </row>
    <row r="673" spans="2:65" s="1" customFormat="1" ht="10.199999999999999">
      <c r="B673" s="32"/>
      <c r="D673" s="151" t="s">
        <v>359</v>
      </c>
      <c r="F673" s="152" t="s">
        <v>5815</v>
      </c>
      <c r="I673" s="153"/>
      <c r="L673" s="32"/>
      <c r="M673" s="154"/>
      <c r="T673" s="56"/>
      <c r="AT673" s="17" t="s">
        <v>359</v>
      </c>
      <c r="AU673" s="17" t="s">
        <v>371</v>
      </c>
    </row>
    <row r="674" spans="2:65" s="1" customFormat="1" ht="21.75" customHeight="1">
      <c r="B674" s="32"/>
      <c r="C674" s="187" t="s">
        <v>3213</v>
      </c>
      <c r="D674" s="187" t="s">
        <v>1347</v>
      </c>
      <c r="E674" s="188" t="s">
        <v>5817</v>
      </c>
      <c r="F674" s="189" t="s">
        <v>5818</v>
      </c>
      <c r="G674" s="190" t="s">
        <v>551</v>
      </c>
      <c r="H674" s="191">
        <v>150</v>
      </c>
      <c r="I674" s="192"/>
      <c r="J674" s="193">
        <f>ROUND(I674*H674,2)</f>
        <v>0</v>
      </c>
      <c r="K674" s="189" t="s">
        <v>1</v>
      </c>
      <c r="L674" s="194"/>
      <c r="M674" s="195" t="s">
        <v>1</v>
      </c>
      <c r="N674" s="196" t="s">
        <v>41</v>
      </c>
      <c r="P674" s="147">
        <f>O674*H674</f>
        <v>0</v>
      </c>
      <c r="Q674" s="147">
        <v>0</v>
      </c>
      <c r="R674" s="147">
        <f>Q674*H674</f>
        <v>0</v>
      </c>
      <c r="S674" s="147">
        <v>0</v>
      </c>
      <c r="T674" s="148">
        <f>S674*H674</f>
        <v>0</v>
      </c>
      <c r="AR674" s="149" t="s">
        <v>468</v>
      </c>
      <c r="AT674" s="149" t="s">
        <v>1347</v>
      </c>
      <c r="AU674" s="149" t="s">
        <v>371</v>
      </c>
      <c r="AY674" s="17" t="s">
        <v>350</v>
      </c>
      <c r="BE674" s="150">
        <f>IF(N674="základní",J674,0)</f>
        <v>0</v>
      </c>
      <c r="BF674" s="150">
        <f>IF(N674="snížená",J674,0)</f>
        <v>0</v>
      </c>
      <c r="BG674" s="150">
        <f>IF(N674="zákl. přenesená",J674,0)</f>
        <v>0</v>
      </c>
      <c r="BH674" s="150">
        <f>IF(N674="sníž. přenesená",J674,0)</f>
        <v>0</v>
      </c>
      <c r="BI674" s="150">
        <f>IF(N674="nulová",J674,0)</f>
        <v>0</v>
      </c>
      <c r="BJ674" s="17" t="s">
        <v>84</v>
      </c>
      <c r="BK674" s="150">
        <f>ROUND(I674*H674,2)</f>
        <v>0</v>
      </c>
      <c r="BL674" s="17" t="s">
        <v>357</v>
      </c>
      <c r="BM674" s="149" t="s">
        <v>5819</v>
      </c>
    </row>
    <row r="675" spans="2:65" s="1" customFormat="1" ht="10.199999999999999">
      <c r="B675" s="32"/>
      <c r="D675" s="151" t="s">
        <v>359</v>
      </c>
      <c r="F675" s="152" t="s">
        <v>5818</v>
      </c>
      <c r="I675" s="153"/>
      <c r="L675" s="32"/>
      <c r="M675" s="154"/>
      <c r="T675" s="56"/>
      <c r="AT675" s="17" t="s">
        <v>359</v>
      </c>
      <c r="AU675" s="17" t="s">
        <v>371</v>
      </c>
    </row>
    <row r="676" spans="2:65" s="1" customFormat="1" ht="24.15" customHeight="1">
      <c r="B676" s="32"/>
      <c r="C676" s="187" t="s">
        <v>3219</v>
      </c>
      <c r="D676" s="187" t="s">
        <v>1347</v>
      </c>
      <c r="E676" s="188" t="s">
        <v>5820</v>
      </c>
      <c r="F676" s="189" t="s">
        <v>5821</v>
      </c>
      <c r="G676" s="190" t="s">
        <v>551</v>
      </c>
      <c r="H676" s="191">
        <v>150</v>
      </c>
      <c r="I676" s="192"/>
      <c r="J676" s="193">
        <f>ROUND(I676*H676,2)</f>
        <v>0</v>
      </c>
      <c r="K676" s="189" t="s">
        <v>1</v>
      </c>
      <c r="L676" s="194"/>
      <c r="M676" s="195" t="s">
        <v>1</v>
      </c>
      <c r="N676" s="196" t="s">
        <v>41</v>
      </c>
      <c r="P676" s="147">
        <f>O676*H676</f>
        <v>0</v>
      </c>
      <c r="Q676" s="147">
        <v>0</v>
      </c>
      <c r="R676" s="147">
        <f>Q676*H676</f>
        <v>0</v>
      </c>
      <c r="S676" s="147">
        <v>0</v>
      </c>
      <c r="T676" s="148">
        <f>S676*H676</f>
        <v>0</v>
      </c>
      <c r="AR676" s="149" t="s">
        <v>468</v>
      </c>
      <c r="AT676" s="149" t="s">
        <v>1347</v>
      </c>
      <c r="AU676" s="149" t="s">
        <v>371</v>
      </c>
      <c r="AY676" s="17" t="s">
        <v>350</v>
      </c>
      <c r="BE676" s="150">
        <f>IF(N676="základní",J676,0)</f>
        <v>0</v>
      </c>
      <c r="BF676" s="150">
        <f>IF(N676="snížená",J676,0)</f>
        <v>0</v>
      </c>
      <c r="BG676" s="150">
        <f>IF(N676="zákl. přenesená",J676,0)</f>
        <v>0</v>
      </c>
      <c r="BH676" s="150">
        <f>IF(N676="sníž. přenesená",J676,0)</f>
        <v>0</v>
      </c>
      <c r="BI676" s="150">
        <f>IF(N676="nulová",J676,0)</f>
        <v>0</v>
      </c>
      <c r="BJ676" s="17" t="s">
        <v>84</v>
      </c>
      <c r="BK676" s="150">
        <f>ROUND(I676*H676,2)</f>
        <v>0</v>
      </c>
      <c r="BL676" s="17" t="s">
        <v>357</v>
      </c>
      <c r="BM676" s="149" t="s">
        <v>5822</v>
      </c>
    </row>
    <row r="677" spans="2:65" s="1" customFormat="1" ht="10.199999999999999">
      <c r="B677" s="32"/>
      <c r="D677" s="151" t="s">
        <v>359</v>
      </c>
      <c r="F677" s="152" t="s">
        <v>5821</v>
      </c>
      <c r="I677" s="153"/>
      <c r="L677" s="32"/>
      <c r="M677" s="154"/>
      <c r="T677" s="56"/>
      <c r="AT677" s="17" t="s">
        <v>359</v>
      </c>
      <c r="AU677" s="17" t="s">
        <v>371</v>
      </c>
    </row>
    <row r="678" spans="2:65" s="1" customFormat="1" ht="16.5" customHeight="1">
      <c r="B678" s="32"/>
      <c r="C678" s="187" t="s">
        <v>3225</v>
      </c>
      <c r="D678" s="187" t="s">
        <v>1347</v>
      </c>
      <c r="E678" s="188" t="s">
        <v>5823</v>
      </c>
      <c r="F678" s="189" t="s">
        <v>5824</v>
      </c>
      <c r="G678" s="190" t="s">
        <v>4951</v>
      </c>
      <c r="H678" s="191">
        <v>120</v>
      </c>
      <c r="I678" s="192"/>
      <c r="J678" s="193">
        <f>ROUND(I678*H678,2)</f>
        <v>0</v>
      </c>
      <c r="K678" s="189" t="s">
        <v>1</v>
      </c>
      <c r="L678" s="194"/>
      <c r="M678" s="195" t="s">
        <v>1</v>
      </c>
      <c r="N678" s="196" t="s">
        <v>41</v>
      </c>
      <c r="P678" s="147">
        <f>O678*H678</f>
        <v>0</v>
      </c>
      <c r="Q678" s="147">
        <v>0</v>
      </c>
      <c r="R678" s="147">
        <f>Q678*H678</f>
        <v>0</v>
      </c>
      <c r="S678" s="147">
        <v>0</v>
      </c>
      <c r="T678" s="148">
        <f>S678*H678</f>
        <v>0</v>
      </c>
      <c r="AR678" s="149" t="s">
        <v>468</v>
      </c>
      <c r="AT678" s="149" t="s">
        <v>1347</v>
      </c>
      <c r="AU678" s="149" t="s">
        <v>371</v>
      </c>
      <c r="AY678" s="17" t="s">
        <v>350</v>
      </c>
      <c r="BE678" s="150">
        <f>IF(N678="základní",J678,0)</f>
        <v>0</v>
      </c>
      <c r="BF678" s="150">
        <f>IF(N678="snížená",J678,0)</f>
        <v>0</v>
      </c>
      <c r="BG678" s="150">
        <f>IF(N678="zákl. přenesená",J678,0)</f>
        <v>0</v>
      </c>
      <c r="BH678" s="150">
        <f>IF(N678="sníž. přenesená",J678,0)</f>
        <v>0</v>
      </c>
      <c r="BI678" s="150">
        <f>IF(N678="nulová",J678,0)</f>
        <v>0</v>
      </c>
      <c r="BJ678" s="17" t="s">
        <v>84</v>
      </c>
      <c r="BK678" s="150">
        <f>ROUND(I678*H678,2)</f>
        <v>0</v>
      </c>
      <c r="BL678" s="17" t="s">
        <v>357</v>
      </c>
      <c r="BM678" s="149" t="s">
        <v>5825</v>
      </c>
    </row>
    <row r="679" spans="2:65" s="1" customFormat="1" ht="10.199999999999999">
      <c r="B679" s="32"/>
      <c r="D679" s="151" t="s">
        <v>359</v>
      </c>
      <c r="F679" s="152" t="s">
        <v>5824</v>
      </c>
      <c r="I679" s="153"/>
      <c r="L679" s="32"/>
      <c r="M679" s="154"/>
      <c r="T679" s="56"/>
      <c r="AT679" s="17" t="s">
        <v>359</v>
      </c>
      <c r="AU679" s="17" t="s">
        <v>371</v>
      </c>
    </row>
    <row r="680" spans="2:65" s="1" customFormat="1" ht="16.5" customHeight="1">
      <c r="B680" s="32"/>
      <c r="C680" s="187" t="s">
        <v>3231</v>
      </c>
      <c r="D680" s="187" t="s">
        <v>1347</v>
      </c>
      <c r="E680" s="188" t="s">
        <v>5826</v>
      </c>
      <c r="F680" s="189" t="s">
        <v>5827</v>
      </c>
      <c r="G680" s="190" t="s">
        <v>4951</v>
      </c>
      <c r="H680" s="191">
        <v>120</v>
      </c>
      <c r="I680" s="192"/>
      <c r="J680" s="193">
        <f>ROUND(I680*H680,2)</f>
        <v>0</v>
      </c>
      <c r="K680" s="189" t="s">
        <v>1</v>
      </c>
      <c r="L680" s="194"/>
      <c r="M680" s="195" t="s">
        <v>1</v>
      </c>
      <c r="N680" s="196" t="s">
        <v>41</v>
      </c>
      <c r="P680" s="147">
        <f>O680*H680</f>
        <v>0</v>
      </c>
      <c r="Q680" s="147">
        <v>0</v>
      </c>
      <c r="R680" s="147">
        <f>Q680*H680</f>
        <v>0</v>
      </c>
      <c r="S680" s="147">
        <v>0</v>
      </c>
      <c r="T680" s="148">
        <f>S680*H680</f>
        <v>0</v>
      </c>
      <c r="AR680" s="149" t="s">
        <v>468</v>
      </c>
      <c r="AT680" s="149" t="s">
        <v>1347</v>
      </c>
      <c r="AU680" s="149" t="s">
        <v>371</v>
      </c>
      <c r="AY680" s="17" t="s">
        <v>350</v>
      </c>
      <c r="BE680" s="150">
        <f>IF(N680="základní",J680,0)</f>
        <v>0</v>
      </c>
      <c r="BF680" s="150">
        <f>IF(N680="snížená",J680,0)</f>
        <v>0</v>
      </c>
      <c r="BG680" s="150">
        <f>IF(N680="zákl. přenesená",J680,0)</f>
        <v>0</v>
      </c>
      <c r="BH680" s="150">
        <f>IF(N680="sníž. přenesená",J680,0)</f>
        <v>0</v>
      </c>
      <c r="BI680" s="150">
        <f>IF(N680="nulová",J680,0)</f>
        <v>0</v>
      </c>
      <c r="BJ680" s="17" t="s">
        <v>84</v>
      </c>
      <c r="BK680" s="150">
        <f>ROUND(I680*H680,2)</f>
        <v>0</v>
      </c>
      <c r="BL680" s="17" t="s">
        <v>357</v>
      </c>
      <c r="BM680" s="149" t="s">
        <v>5828</v>
      </c>
    </row>
    <row r="681" spans="2:65" s="1" customFormat="1" ht="10.199999999999999">
      <c r="B681" s="32"/>
      <c r="D681" s="151" t="s">
        <v>359</v>
      </c>
      <c r="F681" s="152" t="s">
        <v>5827</v>
      </c>
      <c r="I681" s="153"/>
      <c r="L681" s="32"/>
      <c r="M681" s="154"/>
      <c r="T681" s="56"/>
      <c r="AT681" s="17" t="s">
        <v>359</v>
      </c>
      <c r="AU681" s="17" t="s">
        <v>371</v>
      </c>
    </row>
    <row r="682" spans="2:65" s="1" customFormat="1" ht="24.15" customHeight="1">
      <c r="B682" s="32"/>
      <c r="C682" s="187" t="s">
        <v>3237</v>
      </c>
      <c r="D682" s="187" t="s">
        <v>1347</v>
      </c>
      <c r="E682" s="188" t="s">
        <v>5829</v>
      </c>
      <c r="F682" s="189" t="s">
        <v>5830</v>
      </c>
      <c r="G682" s="190" t="s">
        <v>4951</v>
      </c>
      <c r="H682" s="191">
        <v>18</v>
      </c>
      <c r="I682" s="192"/>
      <c r="J682" s="193">
        <f>ROUND(I682*H682,2)</f>
        <v>0</v>
      </c>
      <c r="K682" s="189" t="s">
        <v>1</v>
      </c>
      <c r="L682" s="194"/>
      <c r="M682" s="195" t="s">
        <v>1</v>
      </c>
      <c r="N682" s="196" t="s">
        <v>41</v>
      </c>
      <c r="P682" s="147">
        <f>O682*H682</f>
        <v>0</v>
      </c>
      <c r="Q682" s="147">
        <v>0</v>
      </c>
      <c r="R682" s="147">
        <f>Q682*H682</f>
        <v>0</v>
      </c>
      <c r="S682" s="147">
        <v>0</v>
      </c>
      <c r="T682" s="148">
        <f>S682*H682</f>
        <v>0</v>
      </c>
      <c r="AR682" s="149" t="s">
        <v>468</v>
      </c>
      <c r="AT682" s="149" t="s">
        <v>1347</v>
      </c>
      <c r="AU682" s="149" t="s">
        <v>371</v>
      </c>
      <c r="AY682" s="17" t="s">
        <v>350</v>
      </c>
      <c r="BE682" s="150">
        <f>IF(N682="základní",J682,0)</f>
        <v>0</v>
      </c>
      <c r="BF682" s="150">
        <f>IF(N682="snížená",J682,0)</f>
        <v>0</v>
      </c>
      <c r="BG682" s="150">
        <f>IF(N682="zákl. přenesená",J682,0)</f>
        <v>0</v>
      </c>
      <c r="BH682" s="150">
        <f>IF(N682="sníž. přenesená",J682,0)</f>
        <v>0</v>
      </c>
      <c r="BI682" s="150">
        <f>IF(N682="nulová",J682,0)</f>
        <v>0</v>
      </c>
      <c r="BJ682" s="17" t="s">
        <v>84</v>
      </c>
      <c r="BK682" s="150">
        <f>ROUND(I682*H682,2)</f>
        <v>0</v>
      </c>
      <c r="BL682" s="17" t="s">
        <v>357</v>
      </c>
      <c r="BM682" s="149" t="s">
        <v>5831</v>
      </c>
    </row>
    <row r="683" spans="2:65" s="1" customFormat="1" ht="19.2">
      <c r="B683" s="32"/>
      <c r="D683" s="151" t="s">
        <v>359</v>
      </c>
      <c r="F683" s="152" t="s">
        <v>5830</v>
      </c>
      <c r="I683" s="153"/>
      <c r="L683" s="32"/>
      <c r="M683" s="154"/>
      <c r="T683" s="56"/>
      <c r="AT683" s="17" t="s">
        <v>359</v>
      </c>
      <c r="AU683" s="17" t="s">
        <v>371</v>
      </c>
    </row>
    <row r="684" spans="2:65" s="1" customFormat="1" ht="24.15" customHeight="1">
      <c r="B684" s="32"/>
      <c r="C684" s="187" t="s">
        <v>3244</v>
      </c>
      <c r="D684" s="187" t="s">
        <v>1347</v>
      </c>
      <c r="E684" s="188" t="s">
        <v>5832</v>
      </c>
      <c r="F684" s="189" t="s">
        <v>5833</v>
      </c>
      <c r="G684" s="190" t="s">
        <v>4951</v>
      </c>
      <c r="H684" s="191">
        <v>18</v>
      </c>
      <c r="I684" s="192"/>
      <c r="J684" s="193">
        <f>ROUND(I684*H684,2)</f>
        <v>0</v>
      </c>
      <c r="K684" s="189" t="s">
        <v>1</v>
      </c>
      <c r="L684" s="194"/>
      <c r="M684" s="195" t="s">
        <v>1</v>
      </c>
      <c r="N684" s="196" t="s">
        <v>41</v>
      </c>
      <c r="P684" s="147">
        <f>O684*H684</f>
        <v>0</v>
      </c>
      <c r="Q684" s="147">
        <v>0</v>
      </c>
      <c r="R684" s="147">
        <f>Q684*H684</f>
        <v>0</v>
      </c>
      <c r="S684" s="147">
        <v>0</v>
      </c>
      <c r="T684" s="148">
        <f>S684*H684</f>
        <v>0</v>
      </c>
      <c r="AR684" s="149" t="s">
        <v>468</v>
      </c>
      <c r="AT684" s="149" t="s">
        <v>1347</v>
      </c>
      <c r="AU684" s="149" t="s">
        <v>371</v>
      </c>
      <c r="AY684" s="17" t="s">
        <v>350</v>
      </c>
      <c r="BE684" s="150">
        <f>IF(N684="základní",J684,0)</f>
        <v>0</v>
      </c>
      <c r="BF684" s="150">
        <f>IF(N684="snížená",J684,0)</f>
        <v>0</v>
      </c>
      <c r="BG684" s="150">
        <f>IF(N684="zákl. přenesená",J684,0)</f>
        <v>0</v>
      </c>
      <c r="BH684" s="150">
        <f>IF(N684="sníž. přenesená",J684,0)</f>
        <v>0</v>
      </c>
      <c r="BI684" s="150">
        <f>IF(N684="nulová",J684,0)</f>
        <v>0</v>
      </c>
      <c r="BJ684" s="17" t="s">
        <v>84</v>
      </c>
      <c r="BK684" s="150">
        <f>ROUND(I684*H684,2)</f>
        <v>0</v>
      </c>
      <c r="BL684" s="17" t="s">
        <v>357</v>
      </c>
      <c r="BM684" s="149" t="s">
        <v>5834</v>
      </c>
    </row>
    <row r="685" spans="2:65" s="1" customFormat="1" ht="19.2">
      <c r="B685" s="32"/>
      <c r="D685" s="151" t="s">
        <v>359</v>
      </c>
      <c r="F685" s="152" t="s">
        <v>5833</v>
      </c>
      <c r="I685" s="153"/>
      <c r="L685" s="32"/>
      <c r="M685" s="154"/>
      <c r="T685" s="56"/>
      <c r="AT685" s="17" t="s">
        <v>359</v>
      </c>
      <c r="AU685" s="17" t="s">
        <v>371</v>
      </c>
    </row>
    <row r="686" spans="2:65" s="1" customFormat="1" ht="24.15" customHeight="1">
      <c r="B686" s="32"/>
      <c r="C686" s="187" t="s">
        <v>3250</v>
      </c>
      <c r="D686" s="187" t="s">
        <v>1347</v>
      </c>
      <c r="E686" s="188" t="s">
        <v>5835</v>
      </c>
      <c r="F686" s="189" t="s">
        <v>5836</v>
      </c>
      <c r="G686" s="190" t="s">
        <v>4951</v>
      </c>
      <c r="H686" s="191">
        <v>36</v>
      </c>
      <c r="I686" s="192"/>
      <c r="J686" s="193">
        <f>ROUND(I686*H686,2)</f>
        <v>0</v>
      </c>
      <c r="K686" s="189" t="s">
        <v>1</v>
      </c>
      <c r="L686" s="194"/>
      <c r="M686" s="195" t="s">
        <v>1</v>
      </c>
      <c r="N686" s="196" t="s">
        <v>41</v>
      </c>
      <c r="P686" s="147">
        <f>O686*H686</f>
        <v>0</v>
      </c>
      <c r="Q686" s="147">
        <v>0</v>
      </c>
      <c r="R686" s="147">
        <f>Q686*H686</f>
        <v>0</v>
      </c>
      <c r="S686" s="147">
        <v>0</v>
      </c>
      <c r="T686" s="148">
        <f>S686*H686</f>
        <v>0</v>
      </c>
      <c r="AR686" s="149" t="s">
        <v>468</v>
      </c>
      <c r="AT686" s="149" t="s">
        <v>1347</v>
      </c>
      <c r="AU686" s="149" t="s">
        <v>371</v>
      </c>
      <c r="AY686" s="17" t="s">
        <v>350</v>
      </c>
      <c r="BE686" s="150">
        <f>IF(N686="základní",J686,0)</f>
        <v>0</v>
      </c>
      <c r="BF686" s="150">
        <f>IF(N686="snížená",J686,0)</f>
        <v>0</v>
      </c>
      <c r="BG686" s="150">
        <f>IF(N686="zákl. přenesená",J686,0)</f>
        <v>0</v>
      </c>
      <c r="BH686" s="150">
        <f>IF(N686="sníž. přenesená",J686,0)</f>
        <v>0</v>
      </c>
      <c r="BI686" s="150">
        <f>IF(N686="nulová",J686,0)</f>
        <v>0</v>
      </c>
      <c r="BJ686" s="17" t="s">
        <v>84</v>
      </c>
      <c r="BK686" s="150">
        <f>ROUND(I686*H686,2)</f>
        <v>0</v>
      </c>
      <c r="BL686" s="17" t="s">
        <v>357</v>
      </c>
      <c r="BM686" s="149" t="s">
        <v>5837</v>
      </c>
    </row>
    <row r="687" spans="2:65" s="1" customFormat="1" ht="19.2">
      <c r="B687" s="32"/>
      <c r="D687" s="151" t="s">
        <v>359</v>
      </c>
      <c r="F687" s="152" t="s">
        <v>5836</v>
      </c>
      <c r="I687" s="153"/>
      <c r="L687" s="32"/>
      <c r="M687" s="154"/>
      <c r="T687" s="56"/>
      <c r="AT687" s="17" t="s">
        <v>359</v>
      </c>
      <c r="AU687" s="17" t="s">
        <v>371</v>
      </c>
    </row>
    <row r="688" spans="2:65" s="1" customFormat="1" ht="33" customHeight="1">
      <c r="B688" s="32"/>
      <c r="C688" s="187" t="s">
        <v>3256</v>
      </c>
      <c r="D688" s="187" t="s">
        <v>1347</v>
      </c>
      <c r="E688" s="188" t="s">
        <v>5838</v>
      </c>
      <c r="F688" s="189" t="s">
        <v>5839</v>
      </c>
      <c r="G688" s="190" t="s">
        <v>4951</v>
      </c>
      <c r="H688" s="191">
        <v>36</v>
      </c>
      <c r="I688" s="192"/>
      <c r="J688" s="193">
        <f>ROUND(I688*H688,2)</f>
        <v>0</v>
      </c>
      <c r="K688" s="189" t="s">
        <v>1</v>
      </c>
      <c r="L688" s="194"/>
      <c r="M688" s="195" t="s">
        <v>1</v>
      </c>
      <c r="N688" s="196" t="s">
        <v>41</v>
      </c>
      <c r="P688" s="147">
        <f>O688*H688</f>
        <v>0</v>
      </c>
      <c r="Q688" s="147">
        <v>0</v>
      </c>
      <c r="R688" s="147">
        <f>Q688*H688</f>
        <v>0</v>
      </c>
      <c r="S688" s="147">
        <v>0</v>
      </c>
      <c r="T688" s="148">
        <f>S688*H688</f>
        <v>0</v>
      </c>
      <c r="AR688" s="149" t="s">
        <v>468</v>
      </c>
      <c r="AT688" s="149" t="s">
        <v>1347</v>
      </c>
      <c r="AU688" s="149" t="s">
        <v>371</v>
      </c>
      <c r="AY688" s="17" t="s">
        <v>350</v>
      </c>
      <c r="BE688" s="150">
        <f>IF(N688="základní",J688,0)</f>
        <v>0</v>
      </c>
      <c r="BF688" s="150">
        <f>IF(N688="snížená",J688,0)</f>
        <v>0</v>
      </c>
      <c r="BG688" s="150">
        <f>IF(N688="zákl. přenesená",J688,0)</f>
        <v>0</v>
      </c>
      <c r="BH688" s="150">
        <f>IF(N688="sníž. přenesená",J688,0)</f>
        <v>0</v>
      </c>
      <c r="BI688" s="150">
        <f>IF(N688="nulová",J688,0)</f>
        <v>0</v>
      </c>
      <c r="BJ688" s="17" t="s">
        <v>84</v>
      </c>
      <c r="BK688" s="150">
        <f>ROUND(I688*H688,2)</f>
        <v>0</v>
      </c>
      <c r="BL688" s="17" t="s">
        <v>357</v>
      </c>
      <c r="BM688" s="149" t="s">
        <v>5840</v>
      </c>
    </row>
    <row r="689" spans="2:65" s="1" customFormat="1" ht="19.2">
      <c r="B689" s="32"/>
      <c r="D689" s="151" t="s">
        <v>359</v>
      </c>
      <c r="F689" s="152" t="s">
        <v>5839</v>
      </c>
      <c r="I689" s="153"/>
      <c r="L689" s="32"/>
      <c r="M689" s="154"/>
      <c r="T689" s="56"/>
      <c r="AT689" s="17" t="s">
        <v>359</v>
      </c>
      <c r="AU689" s="17" t="s">
        <v>371</v>
      </c>
    </row>
    <row r="690" spans="2:65" s="1" customFormat="1" ht="16.5" customHeight="1">
      <c r="B690" s="32"/>
      <c r="C690" s="187" t="s">
        <v>3262</v>
      </c>
      <c r="D690" s="187" t="s">
        <v>1347</v>
      </c>
      <c r="E690" s="188" t="s">
        <v>5841</v>
      </c>
      <c r="F690" s="189" t="s">
        <v>5842</v>
      </c>
      <c r="G690" s="190" t="s">
        <v>4951</v>
      </c>
      <c r="H690" s="191">
        <v>2</v>
      </c>
      <c r="I690" s="192"/>
      <c r="J690" s="193">
        <f>ROUND(I690*H690,2)</f>
        <v>0</v>
      </c>
      <c r="K690" s="189" t="s">
        <v>1</v>
      </c>
      <c r="L690" s="194"/>
      <c r="M690" s="195" t="s">
        <v>1</v>
      </c>
      <c r="N690" s="196" t="s">
        <v>41</v>
      </c>
      <c r="P690" s="147">
        <f>O690*H690</f>
        <v>0</v>
      </c>
      <c r="Q690" s="147">
        <v>0</v>
      </c>
      <c r="R690" s="147">
        <f>Q690*H690</f>
        <v>0</v>
      </c>
      <c r="S690" s="147">
        <v>0</v>
      </c>
      <c r="T690" s="148">
        <f>S690*H690</f>
        <v>0</v>
      </c>
      <c r="AR690" s="149" t="s">
        <v>468</v>
      </c>
      <c r="AT690" s="149" t="s">
        <v>1347</v>
      </c>
      <c r="AU690" s="149" t="s">
        <v>371</v>
      </c>
      <c r="AY690" s="17" t="s">
        <v>350</v>
      </c>
      <c r="BE690" s="150">
        <f>IF(N690="základní",J690,0)</f>
        <v>0</v>
      </c>
      <c r="BF690" s="150">
        <f>IF(N690="snížená",J690,0)</f>
        <v>0</v>
      </c>
      <c r="BG690" s="150">
        <f>IF(N690="zákl. přenesená",J690,0)</f>
        <v>0</v>
      </c>
      <c r="BH690" s="150">
        <f>IF(N690="sníž. přenesená",J690,0)</f>
        <v>0</v>
      </c>
      <c r="BI690" s="150">
        <f>IF(N690="nulová",J690,0)</f>
        <v>0</v>
      </c>
      <c r="BJ690" s="17" t="s">
        <v>84</v>
      </c>
      <c r="BK690" s="150">
        <f>ROUND(I690*H690,2)</f>
        <v>0</v>
      </c>
      <c r="BL690" s="17" t="s">
        <v>357</v>
      </c>
      <c r="BM690" s="149" t="s">
        <v>5843</v>
      </c>
    </row>
    <row r="691" spans="2:65" s="1" customFormat="1" ht="10.199999999999999">
      <c r="B691" s="32"/>
      <c r="D691" s="151" t="s">
        <v>359</v>
      </c>
      <c r="F691" s="152" t="s">
        <v>5842</v>
      </c>
      <c r="I691" s="153"/>
      <c r="L691" s="32"/>
      <c r="M691" s="154"/>
      <c r="T691" s="56"/>
      <c r="AT691" s="17" t="s">
        <v>359</v>
      </c>
      <c r="AU691" s="17" t="s">
        <v>371</v>
      </c>
    </row>
    <row r="692" spans="2:65" s="1" customFormat="1" ht="16.5" customHeight="1">
      <c r="B692" s="32"/>
      <c r="C692" s="187" t="s">
        <v>3268</v>
      </c>
      <c r="D692" s="187" t="s">
        <v>1347</v>
      </c>
      <c r="E692" s="188" t="s">
        <v>5844</v>
      </c>
      <c r="F692" s="189" t="s">
        <v>5845</v>
      </c>
      <c r="G692" s="190" t="s">
        <v>4951</v>
      </c>
      <c r="H692" s="191">
        <v>2</v>
      </c>
      <c r="I692" s="192"/>
      <c r="J692" s="193">
        <f>ROUND(I692*H692,2)</f>
        <v>0</v>
      </c>
      <c r="K692" s="189" t="s">
        <v>1</v>
      </c>
      <c r="L692" s="194"/>
      <c r="M692" s="195" t="s">
        <v>1</v>
      </c>
      <c r="N692" s="196" t="s">
        <v>41</v>
      </c>
      <c r="P692" s="147">
        <f>O692*H692</f>
        <v>0</v>
      </c>
      <c r="Q692" s="147">
        <v>0</v>
      </c>
      <c r="R692" s="147">
        <f>Q692*H692</f>
        <v>0</v>
      </c>
      <c r="S692" s="147">
        <v>0</v>
      </c>
      <c r="T692" s="148">
        <f>S692*H692</f>
        <v>0</v>
      </c>
      <c r="AR692" s="149" t="s">
        <v>468</v>
      </c>
      <c r="AT692" s="149" t="s">
        <v>1347</v>
      </c>
      <c r="AU692" s="149" t="s">
        <v>371</v>
      </c>
      <c r="AY692" s="17" t="s">
        <v>350</v>
      </c>
      <c r="BE692" s="150">
        <f>IF(N692="základní",J692,0)</f>
        <v>0</v>
      </c>
      <c r="BF692" s="150">
        <f>IF(N692="snížená",J692,0)</f>
        <v>0</v>
      </c>
      <c r="BG692" s="150">
        <f>IF(N692="zákl. přenesená",J692,0)</f>
        <v>0</v>
      </c>
      <c r="BH692" s="150">
        <f>IF(N692="sníž. přenesená",J692,0)</f>
        <v>0</v>
      </c>
      <c r="BI692" s="150">
        <f>IF(N692="nulová",J692,0)</f>
        <v>0</v>
      </c>
      <c r="BJ692" s="17" t="s">
        <v>84</v>
      </c>
      <c r="BK692" s="150">
        <f>ROUND(I692*H692,2)</f>
        <v>0</v>
      </c>
      <c r="BL692" s="17" t="s">
        <v>357</v>
      </c>
      <c r="BM692" s="149" t="s">
        <v>5846</v>
      </c>
    </row>
    <row r="693" spans="2:65" s="1" customFormat="1" ht="10.199999999999999">
      <c r="B693" s="32"/>
      <c r="D693" s="151" t="s">
        <v>359</v>
      </c>
      <c r="F693" s="152" t="s">
        <v>5845</v>
      </c>
      <c r="I693" s="153"/>
      <c r="L693" s="32"/>
      <c r="M693" s="154"/>
      <c r="T693" s="56"/>
      <c r="AT693" s="17" t="s">
        <v>359</v>
      </c>
      <c r="AU693" s="17" t="s">
        <v>371</v>
      </c>
    </row>
    <row r="694" spans="2:65" s="1" customFormat="1" ht="16.5" customHeight="1">
      <c r="B694" s="32"/>
      <c r="C694" s="187" t="s">
        <v>3275</v>
      </c>
      <c r="D694" s="187" t="s">
        <v>1347</v>
      </c>
      <c r="E694" s="188" t="s">
        <v>5847</v>
      </c>
      <c r="F694" s="189" t="s">
        <v>5848</v>
      </c>
      <c r="G694" s="190" t="s">
        <v>4951</v>
      </c>
      <c r="H694" s="191">
        <v>18</v>
      </c>
      <c r="I694" s="192"/>
      <c r="J694" s="193">
        <f>ROUND(I694*H694,2)</f>
        <v>0</v>
      </c>
      <c r="K694" s="189" t="s">
        <v>1</v>
      </c>
      <c r="L694" s="194"/>
      <c r="M694" s="195" t="s">
        <v>1</v>
      </c>
      <c r="N694" s="196" t="s">
        <v>41</v>
      </c>
      <c r="P694" s="147">
        <f>O694*H694</f>
        <v>0</v>
      </c>
      <c r="Q694" s="147">
        <v>0</v>
      </c>
      <c r="R694" s="147">
        <f>Q694*H694</f>
        <v>0</v>
      </c>
      <c r="S694" s="147">
        <v>0</v>
      </c>
      <c r="T694" s="148">
        <f>S694*H694</f>
        <v>0</v>
      </c>
      <c r="AR694" s="149" t="s">
        <v>468</v>
      </c>
      <c r="AT694" s="149" t="s">
        <v>1347</v>
      </c>
      <c r="AU694" s="149" t="s">
        <v>371</v>
      </c>
      <c r="AY694" s="17" t="s">
        <v>350</v>
      </c>
      <c r="BE694" s="150">
        <f>IF(N694="základní",J694,0)</f>
        <v>0</v>
      </c>
      <c r="BF694" s="150">
        <f>IF(N694="snížená",J694,0)</f>
        <v>0</v>
      </c>
      <c r="BG694" s="150">
        <f>IF(N694="zákl. přenesená",J694,0)</f>
        <v>0</v>
      </c>
      <c r="BH694" s="150">
        <f>IF(N694="sníž. přenesená",J694,0)</f>
        <v>0</v>
      </c>
      <c r="BI694" s="150">
        <f>IF(N694="nulová",J694,0)</f>
        <v>0</v>
      </c>
      <c r="BJ694" s="17" t="s">
        <v>84</v>
      </c>
      <c r="BK694" s="150">
        <f>ROUND(I694*H694,2)</f>
        <v>0</v>
      </c>
      <c r="BL694" s="17" t="s">
        <v>357</v>
      </c>
      <c r="BM694" s="149" t="s">
        <v>5849</v>
      </c>
    </row>
    <row r="695" spans="2:65" s="1" customFormat="1" ht="10.199999999999999">
      <c r="B695" s="32"/>
      <c r="D695" s="151" t="s">
        <v>359</v>
      </c>
      <c r="F695" s="152" t="s">
        <v>5848</v>
      </c>
      <c r="I695" s="153"/>
      <c r="L695" s="32"/>
      <c r="M695" s="154"/>
      <c r="T695" s="56"/>
      <c r="AT695" s="17" t="s">
        <v>359</v>
      </c>
      <c r="AU695" s="17" t="s">
        <v>371</v>
      </c>
    </row>
    <row r="696" spans="2:65" s="1" customFormat="1" ht="16.5" customHeight="1">
      <c r="B696" s="32"/>
      <c r="C696" s="187" t="s">
        <v>3281</v>
      </c>
      <c r="D696" s="187" t="s">
        <v>1347</v>
      </c>
      <c r="E696" s="188" t="s">
        <v>5850</v>
      </c>
      <c r="F696" s="189" t="s">
        <v>5851</v>
      </c>
      <c r="G696" s="190" t="s">
        <v>4951</v>
      </c>
      <c r="H696" s="191">
        <v>18</v>
      </c>
      <c r="I696" s="192"/>
      <c r="J696" s="193">
        <f>ROUND(I696*H696,2)</f>
        <v>0</v>
      </c>
      <c r="K696" s="189" t="s">
        <v>1</v>
      </c>
      <c r="L696" s="194"/>
      <c r="M696" s="195" t="s">
        <v>1</v>
      </c>
      <c r="N696" s="196" t="s">
        <v>41</v>
      </c>
      <c r="P696" s="147">
        <f>O696*H696</f>
        <v>0</v>
      </c>
      <c r="Q696" s="147">
        <v>0</v>
      </c>
      <c r="R696" s="147">
        <f>Q696*H696</f>
        <v>0</v>
      </c>
      <c r="S696" s="147">
        <v>0</v>
      </c>
      <c r="T696" s="148">
        <f>S696*H696</f>
        <v>0</v>
      </c>
      <c r="AR696" s="149" t="s">
        <v>468</v>
      </c>
      <c r="AT696" s="149" t="s">
        <v>1347</v>
      </c>
      <c r="AU696" s="149" t="s">
        <v>371</v>
      </c>
      <c r="AY696" s="17" t="s">
        <v>350</v>
      </c>
      <c r="BE696" s="150">
        <f>IF(N696="základní",J696,0)</f>
        <v>0</v>
      </c>
      <c r="BF696" s="150">
        <f>IF(N696="snížená",J696,0)</f>
        <v>0</v>
      </c>
      <c r="BG696" s="150">
        <f>IF(N696="zákl. přenesená",J696,0)</f>
        <v>0</v>
      </c>
      <c r="BH696" s="150">
        <f>IF(N696="sníž. přenesená",J696,0)</f>
        <v>0</v>
      </c>
      <c r="BI696" s="150">
        <f>IF(N696="nulová",J696,0)</f>
        <v>0</v>
      </c>
      <c r="BJ696" s="17" t="s">
        <v>84</v>
      </c>
      <c r="BK696" s="150">
        <f>ROUND(I696*H696,2)</f>
        <v>0</v>
      </c>
      <c r="BL696" s="17" t="s">
        <v>357</v>
      </c>
      <c r="BM696" s="149" t="s">
        <v>5852</v>
      </c>
    </row>
    <row r="697" spans="2:65" s="1" customFormat="1" ht="10.199999999999999">
      <c r="B697" s="32"/>
      <c r="D697" s="151" t="s">
        <v>359</v>
      </c>
      <c r="F697" s="152" t="s">
        <v>5851</v>
      </c>
      <c r="I697" s="153"/>
      <c r="L697" s="32"/>
      <c r="M697" s="154"/>
      <c r="T697" s="56"/>
      <c r="AT697" s="17" t="s">
        <v>359</v>
      </c>
      <c r="AU697" s="17" t="s">
        <v>371</v>
      </c>
    </row>
    <row r="698" spans="2:65" s="1" customFormat="1" ht="16.5" customHeight="1">
      <c r="B698" s="32"/>
      <c r="C698" s="187" t="s">
        <v>3288</v>
      </c>
      <c r="D698" s="187" t="s">
        <v>1347</v>
      </c>
      <c r="E698" s="188" t="s">
        <v>5853</v>
      </c>
      <c r="F698" s="189" t="s">
        <v>5854</v>
      </c>
      <c r="G698" s="190" t="s">
        <v>551</v>
      </c>
      <c r="H698" s="191">
        <v>220</v>
      </c>
      <c r="I698" s="192"/>
      <c r="J698" s="193">
        <f>ROUND(I698*H698,2)</f>
        <v>0</v>
      </c>
      <c r="K698" s="189" t="s">
        <v>1</v>
      </c>
      <c r="L698" s="194"/>
      <c r="M698" s="195" t="s">
        <v>1</v>
      </c>
      <c r="N698" s="196" t="s">
        <v>41</v>
      </c>
      <c r="P698" s="147">
        <f>O698*H698</f>
        <v>0</v>
      </c>
      <c r="Q698" s="147">
        <v>0</v>
      </c>
      <c r="R698" s="147">
        <f>Q698*H698</f>
        <v>0</v>
      </c>
      <c r="S698" s="147">
        <v>0</v>
      </c>
      <c r="T698" s="148">
        <f>S698*H698</f>
        <v>0</v>
      </c>
      <c r="AR698" s="149" t="s">
        <v>468</v>
      </c>
      <c r="AT698" s="149" t="s">
        <v>1347</v>
      </c>
      <c r="AU698" s="149" t="s">
        <v>371</v>
      </c>
      <c r="AY698" s="17" t="s">
        <v>350</v>
      </c>
      <c r="BE698" s="150">
        <f>IF(N698="základní",J698,0)</f>
        <v>0</v>
      </c>
      <c r="BF698" s="150">
        <f>IF(N698="snížená",J698,0)</f>
        <v>0</v>
      </c>
      <c r="BG698" s="150">
        <f>IF(N698="zákl. přenesená",J698,0)</f>
        <v>0</v>
      </c>
      <c r="BH698" s="150">
        <f>IF(N698="sníž. přenesená",J698,0)</f>
        <v>0</v>
      </c>
      <c r="BI698" s="150">
        <f>IF(N698="nulová",J698,0)</f>
        <v>0</v>
      </c>
      <c r="BJ698" s="17" t="s">
        <v>84</v>
      </c>
      <c r="BK698" s="150">
        <f>ROUND(I698*H698,2)</f>
        <v>0</v>
      </c>
      <c r="BL698" s="17" t="s">
        <v>357</v>
      </c>
      <c r="BM698" s="149" t="s">
        <v>5855</v>
      </c>
    </row>
    <row r="699" spans="2:65" s="1" customFormat="1" ht="10.199999999999999">
      <c r="B699" s="32"/>
      <c r="D699" s="151" t="s">
        <v>359</v>
      </c>
      <c r="F699" s="152" t="s">
        <v>5854</v>
      </c>
      <c r="I699" s="153"/>
      <c r="L699" s="32"/>
      <c r="M699" s="154"/>
      <c r="T699" s="56"/>
      <c r="AT699" s="17" t="s">
        <v>359</v>
      </c>
      <c r="AU699" s="17" t="s">
        <v>371</v>
      </c>
    </row>
    <row r="700" spans="2:65" s="1" customFormat="1" ht="24.15" customHeight="1">
      <c r="B700" s="32"/>
      <c r="C700" s="138" t="s">
        <v>3294</v>
      </c>
      <c r="D700" s="138" t="s">
        <v>352</v>
      </c>
      <c r="E700" s="139" t="s">
        <v>5765</v>
      </c>
      <c r="F700" s="140" t="s">
        <v>5766</v>
      </c>
      <c r="G700" s="141" t="s">
        <v>551</v>
      </c>
      <c r="H700" s="142">
        <v>220</v>
      </c>
      <c r="I700" s="143"/>
      <c r="J700" s="144">
        <f>ROUND(I700*H700,2)</f>
        <v>0</v>
      </c>
      <c r="K700" s="140" t="s">
        <v>385</v>
      </c>
      <c r="L700" s="32"/>
      <c r="M700" s="145" t="s">
        <v>1</v>
      </c>
      <c r="N700" s="146" t="s">
        <v>41</v>
      </c>
      <c r="P700" s="147">
        <f>O700*H700</f>
        <v>0</v>
      </c>
      <c r="Q700" s="147">
        <v>0</v>
      </c>
      <c r="R700" s="147">
        <f>Q700*H700</f>
        <v>0</v>
      </c>
      <c r="S700" s="147">
        <v>0</v>
      </c>
      <c r="T700" s="148">
        <f>S700*H700</f>
        <v>0</v>
      </c>
      <c r="AR700" s="149" t="s">
        <v>357</v>
      </c>
      <c r="AT700" s="149" t="s">
        <v>352</v>
      </c>
      <c r="AU700" s="149" t="s">
        <v>371</v>
      </c>
      <c r="AY700" s="17" t="s">
        <v>350</v>
      </c>
      <c r="BE700" s="150">
        <f>IF(N700="základní",J700,0)</f>
        <v>0</v>
      </c>
      <c r="BF700" s="150">
        <f>IF(N700="snížená",J700,0)</f>
        <v>0</v>
      </c>
      <c r="BG700" s="150">
        <f>IF(N700="zákl. přenesená",J700,0)</f>
        <v>0</v>
      </c>
      <c r="BH700" s="150">
        <f>IF(N700="sníž. přenesená",J700,0)</f>
        <v>0</v>
      </c>
      <c r="BI700" s="150">
        <f>IF(N700="nulová",J700,0)</f>
        <v>0</v>
      </c>
      <c r="BJ700" s="17" t="s">
        <v>84</v>
      </c>
      <c r="BK700" s="150">
        <f>ROUND(I700*H700,2)</f>
        <v>0</v>
      </c>
      <c r="BL700" s="17" t="s">
        <v>357</v>
      </c>
      <c r="BM700" s="149" t="s">
        <v>5856</v>
      </c>
    </row>
    <row r="701" spans="2:65" s="1" customFormat="1" ht="28.8">
      <c r="B701" s="32"/>
      <c r="D701" s="151" t="s">
        <v>359</v>
      </c>
      <c r="F701" s="152" t="s">
        <v>5768</v>
      </c>
      <c r="I701" s="153"/>
      <c r="L701" s="32"/>
      <c r="M701" s="154"/>
      <c r="T701" s="56"/>
      <c r="AT701" s="17" t="s">
        <v>359</v>
      </c>
      <c r="AU701" s="17" t="s">
        <v>371</v>
      </c>
    </row>
    <row r="702" spans="2:65" s="1" customFormat="1" ht="16.5" customHeight="1">
      <c r="B702" s="32"/>
      <c r="C702" s="187" t="s">
        <v>3298</v>
      </c>
      <c r="D702" s="187" t="s">
        <v>1347</v>
      </c>
      <c r="E702" s="188" t="s">
        <v>5857</v>
      </c>
      <c r="F702" s="189" t="s">
        <v>5858</v>
      </c>
      <c r="G702" s="190" t="s">
        <v>4951</v>
      </c>
      <c r="H702" s="191">
        <v>36</v>
      </c>
      <c r="I702" s="192"/>
      <c r="J702" s="193">
        <f>ROUND(I702*H702,2)</f>
        <v>0</v>
      </c>
      <c r="K702" s="189" t="s">
        <v>1</v>
      </c>
      <c r="L702" s="194"/>
      <c r="M702" s="195" t="s">
        <v>1</v>
      </c>
      <c r="N702" s="196" t="s">
        <v>41</v>
      </c>
      <c r="P702" s="147">
        <f>O702*H702</f>
        <v>0</v>
      </c>
      <c r="Q702" s="147">
        <v>0</v>
      </c>
      <c r="R702" s="147">
        <f>Q702*H702</f>
        <v>0</v>
      </c>
      <c r="S702" s="147">
        <v>0</v>
      </c>
      <c r="T702" s="148">
        <f>S702*H702</f>
        <v>0</v>
      </c>
      <c r="AR702" s="149" t="s">
        <v>468</v>
      </c>
      <c r="AT702" s="149" t="s">
        <v>1347</v>
      </c>
      <c r="AU702" s="149" t="s">
        <v>371</v>
      </c>
      <c r="AY702" s="17" t="s">
        <v>350</v>
      </c>
      <c r="BE702" s="150">
        <f>IF(N702="základní",J702,0)</f>
        <v>0</v>
      </c>
      <c r="BF702" s="150">
        <f>IF(N702="snížená",J702,0)</f>
        <v>0</v>
      </c>
      <c r="BG702" s="150">
        <f>IF(N702="zákl. přenesená",J702,0)</f>
        <v>0</v>
      </c>
      <c r="BH702" s="150">
        <f>IF(N702="sníž. přenesená",J702,0)</f>
        <v>0</v>
      </c>
      <c r="BI702" s="150">
        <f>IF(N702="nulová",J702,0)</f>
        <v>0</v>
      </c>
      <c r="BJ702" s="17" t="s">
        <v>84</v>
      </c>
      <c r="BK702" s="150">
        <f>ROUND(I702*H702,2)</f>
        <v>0</v>
      </c>
      <c r="BL702" s="17" t="s">
        <v>357</v>
      </c>
      <c r="BM702" s="149" t="s">
        <v>5859</v>
      </c>
    </row>
    <row r="703" spans="2:65" s="1" customFormat="1" ht="10.199999999999999">
      <c r="B703" s="32"/>
      <c r="D703" s="151" t="s">
        <v>359</v>
      </c>
      <c r="F703" s="152" t="s">
        <v>5858</v>
      </c>
      <c r="I703" s="153"/>
      <c r="L703" s="32"/>
      <c r="M703" s="154"/>
      <c r="T703" s="56"/>
      <c r="AT703" s="17" t="s">
        <v>359</v>
      </c>
      <c r="AU703" s="17" t="s">
        <v>371</v>
      </c>
    </row>
    <row r="704" spans="2:65" s="1" customFormat="1" ht="16.5" customHeight="1">
      <c r="B704" s="32"/>
      <c r="C704" s="187" t="s">
        <v>3304</v>
      </c>
      <c r="D704" s="187" t="s">
        <v>1347</v>
      </c>
      <c r="E704" s="188" t="s">
        <v>5860</v>
      </c>
      <c r="F704" s="189" t="s">
        <v>5861</v>
      </c>
      <c r="G704" s="190" t="s">
        <v>4951</v>
      </c>
      <c r="H704" s="191">
        <v>36</v>
      </c>
      <c r="I704" s="192"/>
      <c r="J704" s="193">
        <f>ROUND(I704*H704,2)</f>
        <v>0</v>
      </c>
      <c r="K704" s="189" t="s">
        <v>1</v>
      </c>
      <c r="L704" s="194"/>
      <c r="M704" s="195" t="s">
        <v>1</v>
      </c>
      <c r="N704" s="196" t="s">
        <v>41</v>
      </c>
      <c r="P704" s="147">
        <f>O704*H704</f>
        <v>0</v>
      </c>
      <c r="Q704" s="147">
        <v>0</v>
      </c>
      <c r="R704" s="147">
        <f>Q704*H704</f>
        <v>0</v>
      </c>
      <c r="S704" s="147">
        <v>0</v>
      </c>
      <c r="T704" s="148">
        <f>S704*H704</f>
        <v>0</v>
      </c>
      <c r="AR704" s="149" t="s">
        <v>468</v>
      </c>
      <c r="AT704" s="149" t="s">
        <v>1347</v>
      </c>
      <c r="AU704" s="149" t="s">
        <v>371</v>
      </c>
      <c r="AY704" s="17" t="s">
        <v>350</v>
      </c>
      <c r="BE704" s="150">
        <f>IF(N704="základní",J704,0)</f>
        <v>0</v>
      </c>
      <c r="BF704" s="150">
        <f>IF(N704="snížená",J704,0)</f>
        <v>0</v>
      </c>
      <c r="BG704" s="150">
        <f>IF(N704="zákl. přenesená",J704,0)</f>
        <v>0</v>
      </c>
      <c r="BH704" s="150">
        <f>IF(N704="sníž. přenesená",J704,0)</f>
        <v>0</v>
      </c>
      <c r="BI704" s="150">
        <f>IF(N704="nulová",J704,0)</f>
        <v>0</v>
      </c>
      <c r="BJ704" s="17" t="s">
        <v>84</v>
      </c>
      <c r="BK704" s="150">
        <f>ROUND(I704*H704,2)</f>
        <v>0</v>
      </c>
      <c r="BL704" s="17" t="s">
        <v>357</v>
      </c>
      <c r="BM704" s="149" t="s">
        <v>5862</v>
      </c>
    </row>
    <row r="705" spans="2:65" s="1" customFormat="1" ht="10.199999999999999">
      <c r="B705" s="32"/>
      <c r="D705" s="151" t="s">
        <v>359</v>
      </c>
      <c r="F705" s="152" t="s">
        <v>5861</v>
      </c>
      <c r="I705" s="153"/>
      <c r="L705" s="32"/>
      <c r="M705" s="154"/>
      <c r="T705" s="56"/>
      <c r="AT705" s="17" t="s">
        <v>359</v>
      </c>
      <c r="AU705" s="17" t="s">
        <v>371</v>
      </c>
    </row>
    <row r="706" spans="2:65" s="1" customFormat="1" ht="16.5" customHeight="1">
      <c r="B706" s="32"/>
      <c r="C706" s="187" t="s">
        <v>3310</v>
      </c>
      <c r="D706" s="187" t="s">
        <v>1347</v>
      </c>
      <c r="E706" s="188" t="s">
        <v>5863</v>
      </c>
      <c r="F706" s="189" t="s">
        <v>5864</v>
      </c>
      <c r="G706" s="190" t="s">
        <v>4951</v>
      </c>
      <c r="H706" s="191">
        <v>30</v>
      </c>
      <c r="I706" s="192"/>
      <c r="J706" s="193">
        <f>ROUND(I706*H706,2)</f>
        <v>0</v>
      </c>
      <c r="K706" s="189" t="s">
        <v>1</v>
      </c>
      <c r="L706" s="194"/>
      <c r="M706" s="195" t="s">
        <v>1</v>
      </c>
      <c r="N706" s="196" t="s">
        <v>41</v>
      </c>
      <c r="P706" s="147">
        <f>O706*H706</f>
        <v>0</v>
      </c>
      <c r="Q706" s="147">
        <v>0</v>
      </c>
      <c r="R706" s="147">
        <f>Q706*H706</f>
        <v>0</v>
      </c>
      <c r="S706" s="147">
        <v>0</v>
      </c>
      <c r="T706" s="148">
        <f>S706*H706</f>
        <v>0</v>
      </c>
      <c r="AR706" s="149" t="s">
        <v>468</v>
      </c>
      <c r="AT706" s="149" t="s">
        <v>1347</v>
      </c>
      <c r="AU706" s="149" t="s">
        <v>371</v>
      </c>
      <c r="AY706" s="17" t="s">
        <v>350</v>
      </c>
      <c r="BE706" s="150">
        <f>IF(N706="základní",J706,0)</f>
        <v>0</v>
      </c>
      <c r="BF706" s="150">
        <f>IF(N706="snížená",J706,0)</f>
        <v>0</v>
      </c>
      <c r="BG706" s="150">
        <f>IF(N706="zákl. přenesená",J706,0)</f>
        <v>0</v>
      </c>
      <c r="BH706" s="150">
        <f>IF(N706="sníž. přenesená",J706,0)</f>
        <v>0</v>
      </c>
      <c r="BI706" s="150">
        <f>IF(N706="nulová",J706,0)</f>
        <v>0</v>
      </c>
      <c r="BJ706" s="17" t="s">
        <v>84</v>
      </c>
      <c r="BK706" s="150">
        <f>ROUND(I706*H706,2)</f>
        <v>0</v>
      </c>
      <c r="BL706" s="17" t="s">
        <v>357</v>
      </c>
      <c r="BM706" s="149" t="s">
        <v>5865</v>
      </c>
    </row>
    <row r="707" spans="2:65" s="1" customFormat="1" ht="10.199999999999999">
      <c r="B707" s="32"/>
      <c r="D707" s="151" t="s">
        <v>359</v>
      </c>
      <c r="F707" s="152" t="s">
        <v>5864</v>
      </c>
      <c r="I707" s="153"/>
      <c r="L707" s="32"/>
      <c r="M707" s="154"/>
      <c r="T707" s="56"/>
      <c r="AT707" s="17" t="s">
        <v>359</v>
      </c>
      <c r="AU707" s="17" t="s">
        <v>371</v>
      </c>
    </row>
    <row r="708" spans="2:65" s="1" customFormat="1" ht="16.5" customHeight="1">
      <c r="B708" s="32"/>
      <c r="C708" s="187" t="s">
        <v>3316</v>
      </c>
      <c r="D708" s="187" t="s">
        <v>1347</v>
      </c>
      <c r="E708" s="188" t="s">
        <v>5866</v>
      </c>
      <c r="F708" s="189" t="s">
        <v>5867</v>
      </c>
      <c r="G708" s="190" t="s">
        <v>4951</v>
      </c>
      <c r="H708" s="191">
        <v>30</v>
      </c>
      <c r="I708" s="192"/>
      <c r="J708" s="193">
        <f>ROUND(I708*H708,2)</f>
        <v>0</v>
      </c>
      <c r="K708" s="189" t="s">
        <v>1</v>
      </c>
      <c r="L708" s="194"/>
      <c r="M708" s="195" t="s">
        <v>1</v>
      </c>
      <c r="N708" s="196" t="s">
        <v>41</v>
      </c>
      <c r="P708" s="147">
        <f>O708*H708</f>
        <v>0</v>
      </c>
      <c r="Q708" s="147">
        <v>0</v>
      </c>
      <c r="R708" s="147">
        <f>Q708*H708</f>
        <v>0</v>
      </c>
      <c r="S708" s="147">
        <v>0</v>
      </c>
      <c r="T708" s="148">
        <f>S708*H708</f>
        <v>0</v>
      </c>
      <c r="AR708" s="149" t="s">
        <v>468</v>
      </c>
      <c r="AT708" s="149" t="s">
        <v>1347</v>
      </c>
      <c r="AU708" s="149" t="s">
        <v>371</v>
      </c>
      <c r="AY708" s="17" t="s">
        <v>350</v>
      </c>
      <c r="BE708" s="150">
        <f>IF(N708="základní",J708,0)</f>
        <v>0</v>
      </c>
      <c r="BF708" s="150">
        <f>IF(N708="snížená",J708,0)</f>
        <v>0</v>
      </c>
      <c r="BG708" s="150">
        <f>IF(N708="zákl. přenesená",J708,0)</f>
        <v>0</v>
      </c>
      <c r="BH708" s="150">
        <f>IF(N708="sníž. přenesená",J708,0)</f>
        <v>0</v>
      </c>
      <c r="BI708" s="150">
        <f>IF(N708="nulová",J708,0)</f>
        <v>0</v>
      </c>
      <c r="BJ708" s="17" t="s">
        <v>84</v>
      </c>
      <c r="BK708" s="150">
        <f>ROUND(I708*H708,2)</f>
        <v>0</v>
      </c>
      <c r="BL708" s="17" t="s">
        <v>357</v>
      </c>
      <c r="BM708" s="149" t="s">
        <v>5868</v>
      </c>
    </row>
    <row r="709" spans="2:65" s="1" customFormat="1" ht="10.199999999999999">
      <c r="B709" s="32"/>
      <c r="D709" s="151" t="s">
        <v>359</v>
      </c>
      <c r="F709" s="152" t="s">
        <v>5867</v>
      </c>
      <c r="I709" s="153"/>
      <c r="L709" s="32"/>
      <c r="M709" s="154"/>
      <c r="T709" s="56"/>
      <c r="AT709" s="17" t="s">
        <v>359</v>
      </c>
      <c r="AU709" s="17" t="s">
        <v>371</v>
      </c>
    </row>
    <row r="710" spans="2:65" s="1" customFormat="1" ht="16.5" customHeight="1">
      <c r="B710" s="32"/>
      <c r="C710" s="187" t="s">
        <v>3322</v>
      </c>
      <c r="D710" s="187" t="s">
        <v>1347</v>
      </c>
      <c r="E710" s="188" t="s">
        <v>5869</v>
      </c>
      <c r="F710" s="189" t="s">
        <v>5870</v>
      </c>
      <c r="G710" s="190" t="s">
        <v>1350</v>
      </c>
      <c r="H710" s="191">
        <v>3</v>
      </c>
      <c r="I710" s="192"/>
      <c r="J710" s="193">
        <f>ROUND(I710*H710,2)</f>
        <v>0</v>
      </c>
      <c r="K710" s="189" t="s">
        <v>1</v>
      </c>
      <c r="L710" s="194"/>
      <c r="M710" s="195" t="s">
        <v>1</v>
      </c>
      <c r="N710" s="196" t="s">
        <v>41</v>
      </c>
      <c r="P710" s="147">
        <f>O710*H710</f>
        <v>0</v>
      </c>
      <c r="Q710" s="147">
        <v>0</v>
      </c>
      <c r="R710" s="147">
        <f>Q710*H710</f>
        <v>0</v>
      </c>
      <c r="S710" s="147">
        <v>0</v>
      </c>
      <c r="T710" s="148">
        <f>S710*H710</f>
        <v>0</v>
      </c>
      <c r="AR710" s="149" t="s">
        <v>468</v>
      </c>
      <c r="AT710" s="149" t="s">
        <v>1347</v>
      </c>
      <c r="AU710" s="149" t="s">
        <v>371</v>
      </c>
      <c r="AY710" s="17" t="s">
        <v>350</v>
      </c>
      <c r="BE710" s="150">
        <f>IF(N710="základní",J710,0)</f>
        <v>0</v>
      </c>
      <c r="BF710" s="150">
        <f>IF(N710="snížená",J710,0)</f>
        <v>0</v>
      </c>
      <c r="BG710" s="150">
        <f>IF(N710="zákl. přenesená",J710,0)</f>
        <v>0</v>
      </c>
      <c r="BH710" s="150">
        <f>IF(N710="sníž. přenesená",J710,0)</f>
        <v>0</v>
      </c>
      <c r="BI710" s="150">
        <f>IF(N710="nulová",J710,0)</f>
        <v>0</v>
      </c>
      <c r="BJ710" s="17" t="s">
        <v>84</v>
      </c>
      <c r="BK710" s="150">
        <f>ROUND(I710*H710,2)</f>
        <v>0</v>
      </c>
      <c r="BL710" s="17" t="s">
        <v>357</v>
      </c>
      <c r="BM710" s="149" t="s">
        <v>5871</v>
      </c>
    </row>
    <row r="711" spans="2:65" s="1" customFormat="1" ht="10.199999999999999">
      <c r="B711" s="32"/>
      <c r="D711" s="151" t="s">
        <v>359</v>
      </c>
      <c r="F711" s="152" t="s">
        <v>5870</v>
      </c>
      <c r="I711" s="153"/>
      <c r="L711" s="32"/>
      <c r="M711" s="154"/>
      <c r="T711" s="56"/>
      <c r="AT711" s="17" t="s">
        <v>359</v>
      </c>
      <c r="AU711" s="17" t="s">
        <v>371</v>
      </c>
    </row>
    <row r="712" spans="2:65" s="1" customFormat="1" ht="16.5" customHeight="1">
      <c r="B712" s="32"/>
      <c r="C712" s="187" t="s">
        <v>3328</v>
      </c>
      <c r="D712" s="187" t="s">
        <v>1347</v>
      </c>
      <c r="E712" s="188" t="s">
        <v>5872</v>
      </c>
      <c r="F712" s="189" t="s">
        <v>5873</v>
      </c>
      <c r="G712" s="190" t="s">
        <v>1350</v>
      </c>
      <c r="H712" s="191">
        <v>3</v>
      </c>
      <c r="I712" s="192"/>
      <c r="J712" s="193">
        <f>ROUND(I712*H712,2)</f>
        <v>0</v>
      </c>
      <c r="K712" s="189" t="s">
        <v>1</v>
      </c>
      <c r="L712" s="194"/>
      <c r="M712" s="195" t="s">
        <v>1</v>
      </c>
      <c r="N712" s="196" t="s">
        <v>41</v>
      </c>
      <c r="P712" s="147">
        <f>O712*H712</f>
        <v>0</v>
      </c>
      <c r="Q712" s="147">
        <v>0</v>
      </c>
      <c r="R712" s="147">
        <f>Q712*H712</f>
        <v>0</v>
      </c>
      <c r="S712" s="147">
        <v>0</v>
      </c>
      <c r="T712" s="148">
        <f>S712*H712</f>
        <v>0</v>
      </c>
      <c r="AR712" s="149" t="s">
        <v>468</v>
      </c>
      <c r="AT712" s="149" t="s">
        <v>1347</v>
      </c>
      <c r="AU712" s="149" t="s">
        <v>371</v>
      </c>
      <c r="AY712" s="17" t="s">
        <v>350</v>
      </c>
      <c r="BE712" s="150">
        <f>IF(N712="základní",J712,0)</f>
        <v>0</v>
      </c>
      <c r="BF712" s="150">
        <f>IF(N712="snížená",J712,0)</f>
        <v>0</v>
      </c>
      <c r="BG712" s="150">
        <f>IF(N712="zákl. přenesená",J712,0)</f>
        <v>0</v>
      </c>
      <c r="BH712" s="150">
        <f>IF(N712="sníž. přenesená",J712,0)</f>
        <v>0</v>
      </c>
      <c r="BI712" s="150">
        <f>IF(N712="nulová",J712,0)</f>
        <v>0</v>
      </c>
      <c r="BJ712" s="17" t="s">
        <v>84</v>
      </c>
      <c r="BK712" s="150">
        <f>ROUND(I712*H712,2)</f>
        <v>0</v>
      </c>
      <c r="BL712" s="17" t="s">
        <v>357</v>
      </c>
      <c r="BM712" s="149" t="s">
        <v>5874</v>
      </c>
    </row>
    <row r="713" spans="2:65" s="1" customFormat="1" ht="10.199999999999999">
      <c r="B713" s="32"/>
      <c r="D713" s="151" t="s">
        <v>359</v>
      </c>
      <c r="F713" s="152" t="s">
        <v>5873</v>
      </c>
      <c r="I713" s="153"/>
      <c r="L713" s="32"/>
      <c r="M713" s="154"/>
      <c r="T713" s="56"/>
      <c r="AT713" s="17" t="s">
        <v>359</v>
      </c>
      <c r="AU713" s="17" t="s">
        <v>371</v>
      </c>
    </row>
    <row r="714" spans="2:65" s="1" customFormat="1" ht="16.5" customHeight="1">
      <c r="B714" s="32"/>
      <c r="C714" s="187" t="s">
        <v>3333</v>
      </c>
      <c r="D714" s="187" t="s">
        <v>1347</v>
      </c>
      <c r="E714" s="188" t="s">
        <v>5875</v>
      </c>
      <c r="F714" s="189" t="s">
        <v>5876</v>
      </c>
      <c r="G714" s="190" t="s">
        <v>5036</v>
      </c>
      <c r="H714" s="191">
        <v>1</v>
      </c>
      <c r="I714" s="192"/>
      <c r="J714" s="193">
        <f>ROUND(I714*H714,2)</f>
        <v>0</v>
      </c>
      <c r="K714" s="189" t="s">
        <v>1</v>
      </c>
      <c r="L714" s="194"/>
      <c r="M714" s="195" t="s">
        <v>1</v>
      </c>
      <c r="N714" s="196" t="s">
        <v>41</v>
      </c>
      <c r="P714" s="147">
        <f>O714*H714</f>
        <v>0</v>
      </c>
      <c r="Q714" s="147">
        <v>0</v>
      </c>
      <c r="R714" s="147">
        <f>Q714*H714</f>
        <v>0</v>
      </c>
      <c r="S714" s="147">
        <v>0</v>
      </c>
      <c r="T714" s="148">
        <f>S714*H714</f>
        <v>0</v>
      </c>
      <c r="AR714" s="149" t="s">
        <v>468</v>
      </c>
      <c r="AT714" s="149" t="s">
        <v>1347</v>
      </c>
      <c r="AU714" s="149" t="s">
        <v>371</v>
      </c>
      <c r="AY714" s="17" t="s">
        <v>350</v>
      </c>
      <c r="BE714" s="150">
        <f>IF(N714="základní",J714,0)</f>
        <v>0</v>
      </c>
      <c r="BF714" s="150">
        <f>IF(N714="snížená",J714,0)</f>
        <v>0</v>
      </c>
      <c r="BG714" s="150">
        <f>IF(N714="zákl. přenesená",J714,0)</f>
        <v>0</v>
      </c>
      <c r="BH714" s="150">
        <f>IF(N714="sníž. přenesená",J714,0)</f>
        <v>0</v>
      </c>
      <c r="BI714" s="150">
        <f>IF(N714="nulová",J714,0)</f>
        <v>0</v>
      </c>
      <c r="BJ714" s="17" t="s">
        <v>84</v>
      </c>
      <c r="BK714" s="150">
        <f>ROUND(I714*H714,2)</f>
        <v>0</v>
      </c>
      <c r="BL714" s="17" t="s">
        <v>357</v>
      </c>
      <c r="BM714" s="149" t="s">
        <v>5877</v>
      </c>
    </row>
    <row r="715" spans="2:65" s="1" customFormat="1" ht="10.199999999999999">
      <c r="B715" s="32"/>
      <c r="D715" s="151" t="s">
        <v>359</v>
      </c>
      <c r="F715" s="152" t="s">
        <v>5876</v>
      </c>
      <c r="I715" s="153"/>
      <c r="L715" s="32"/>
      <c r="M715" s="154"/>
      <c r="T715" s="56"/>
      <c r="AT715" s="17" t="s">
        <v>359</v>
      </c>
      <c r="AU715" s="17" t="s">
        <v>371</v>
      </c>
    </row>
    <row r="716" spans="2:65" s="1" customFormat="1" ht="16.5" customHeight="1">
      <c r="B716" s="32"/>
      <c r="C716" s="187" t="s">
        <v>3339</v>
      </c>
      <c r="D716" s="187" t="s">
        <v>1347</v>
      </c>
      <c r="E716" s="188" t="s">
        <v>5878</v>
      </c>
      <c r="F716" s="189" t="s">
        <v>5879</v>
      </c>
      <c r="G716" s="190" t="s">
        <v>5036</v>
      </c>
      <c r="H716" s="191">
        <v>1</v>
      </c>
      <c r="I716" s="192"/>
      <c r="J716" s="193">
        <f>ROUND(I716*H716,2)</f>
        <v>0</v>
      </c>
      <c r="K716" s="189" t="s">
        <v>1</v>
      </c>
      <c r="L716" s="194"/>
      <c r="M716" s="195" t="s">
        <v>1</v>
      </c>
      <c r="N716" s="196" t="s">
        <v>41</v>
      </c>
      <c r="P716" s="147">
        <f>O716*H716</f>
        <v>0</v>
      </c>
      <c r="Q716" s="147">
        <v>0</v>
      </c>
      <c r="R716" s="147">
        <f>Q716*H716</f>
        <v>0</v>
      </c>
      <c r="S716" s="147">
        <v>0</v>
      </c>
      <c r="T716" s="148">
        <f>S716*H716</f>
        <v>0</v>
      </c>
      <c r="AR716" s="149" t="s">
        <v>468</v>
      </c>
      <c r="AT716" s="149" t="s">
        <v>1347</v>
      </c>
      <c r="AU716" s="149" t="s">
        <v>371</v>
      </c>
      <c r="AY716" s="17" t="s">
        <v>350</v>
      </c>
      <c r="BE716" s="150">
        <f>IF(N716="základní",J716,0)</f>
        <v>0</v>
      </c>
      <c r="BF716" s="150">
        <f>IF(N716="snížená",J716,0)</f>
        <v>0</v>
      </c>
      <c r="BG716" s="150">
        <f>IF(N716="zákl. přenesená",J716,0)</f>
        <v>0</v>
      </c>
      <c r="BH716" s="150">
        <f>IF(N716="sníž. přenesená",J716,0)</f>
        <v>0</v>
      </c>
      <c r="BI716" s="150">
        <f>IF(N716="nulová",J716,0)</f>
        <v>0</v>
      </c>
      <c r="BJ716" s="17" t="s">
        <v>84</v>
      </c>
      <c r="BK716" s="150">
        <f>ROUND(I716*H716,2)</f>
        <v>0</v>
      </c>
      <c r="BL716" s="17" t="s">
        <v>357</v>
      </c>
      <c r="BM716" s="149" t="s">
        <v>5880</v>
      </c>
    </row>
    <row r="717" spans="2:65" s="1" customFormat="1" ht="10.199999999999999">
      <c r="B717" s="32"/>
      <c r="D717" s="151" t="s">
        <v>359</v>
      </c>
      <c r="F717" s="152" t="s">
        <v>5879</v>
      </c>
      <c r="I717" s="153"/>
      <c r="L717" s="32"/>
      <c r="M717" s="154"/>
      <c r="T717" s="56"/>
      <c r="AT717" s="17" t="s">
        <v>359</v>
      </c>
      <c r="AU717" s="17" t="s">
        <v>371</v>
      </c>
    </row>
    <row r="718" spans="2:65" s="1" customFormat="1" ht="24.15" customHeight="1">
      <c r="B718" s="32"/>
      <c r="C718" s="187" t="s">
        <v>3347</v>
      </c>
      <c r="D718" s="187" t="s">
        <v>1347</v>
      </c>
      <c r="E718" s="188" t="s">
        <v>5881</v>
      </c>
      <c r="F718" s="189" t="s">
        <v>5882</v>
      </c>
      <c r="G718" s="190" t="s">
        <v>551</v>
      </c>
      <c r="H718" s="191">
        <v>200</v>
      </c>
      <c r="I718" s="192"/>
      <c r="J718" s="193">
        <f>ROUND(I718*H718,2)</f>
        <v>0</v>
      </c>
      <c r="K718" s="189" t="s">
        <v>1</v>
      </c>
      <c r="L718" s="194"/>
      <c r="M718" s="195" t="s">
        <v>1</v>
      </c>
      <c r="N718" s="196" t="s">
        <v>41</v>
      </c>
      <c r="P718" s="147">
        <f>O718*H718</f>
        <v>0</v>
      </c>
      <c r="Q718" s="147">
        <v>0</v>
      </c>
      <c r="R718" s="147">
        <f>Q718*H718</f>
        <v>0</v>
      </c>
      <c r="S718" s="147">
        <v>0</v>
      </c>
      <c r="T718" s="148">
        <f>S718*H718</f>
        <v>0</v>
      </c>
      <c r="AR718" s="149" t="s">
        <v>468</v>
      </c>
      <c r="AT718" s="149" t="s">
        <v>1347</v>
      </c>
      <c r="AU718" s="149" t="s">
        <v>371</v>
      </c>
      <c r="AY718" s="17" t="s">
        <v>350</v>
      </c>
      <c r="BE718" s="150">
        <f>IF(N718="základní",J718,0)</f>
        <v>0</v>
      </c>
      <c r="BF718" s="150">
        <f>IF(N718="snížená",J718,0)</f>
        <v>0</v>
      </c>
      <c r="BG718" s="150">
        <f>IF(N718="zákl. přenesená",J718,0)</f>
        <v>0</v>
      </c>
      <c r="BH718" s="150">
        <f>IF(N718="sníž. přenesená",J718,0)</f>
        <v>0</v>
      </c>
      <c r="BI718" s="150">
        <f>IF(N718="nulová",J718,0)</f>
        <v>0</v>
      </c>
      <c r="BJ718" s="17" t="s">
        <v>84</v>
      </c>
      <c r="BK718" s="150">
        <f>ROUND(I718*H718,2)</f>
        <v>0</v>
      </c>
      <c r="BL718" s="17" t="s">
        <v>357</v>
      </c>
      <c r="BM718" s="149" t="s">
        <v>5883</v>
      </c>
    </row>
    <row r="719" spans="2:65" s="1" customFormat="1" ht="19.2">
      <c r="B719" s="32"/>
      <c r="D719" s="151" t="s">
        <v>359</v>
      </c>
      <c r="F719" s="152" t="s">
        <v>5882</v>
      </c>
      <c r="I719" s="153"/>
      <c r="L719" s="32"/>
      <c r="M719" s="154"/>
      <c r="T719" s="56"/>
      <c r="AT719" s="17" t="s">
        <v>359</v>
      </c>
      <c r="AU719" s="17" t="s">
        <v>371</v>
      </c>
    </row>
    <row r="720" spans="2:65" s="1" customFormat="1" ht="16.5" customHeight="1">
      <c r="B720" s="32"/>
      <c r="C720" s="187" t="s">
        <v>3353</v>
      </c>
      <c r="D720" s="187" t="s">
        <v>1347</v>
      </c>
      <c r="E720" s="188" t="s">
        <v>5884</v>
      </c>
      <c r="F720" s="189" t="s">
        <v>5885</v>
      </c>
      <c r="G720" s="190" t="s">
        <v>551</v>
      </c>
      <c r="H720" s="191">
        <v>200</v>
      </c>
      <c r="I720" s="192"/>
      <c r="J720" s="193">
        <f>ROUND(I720*H720,2)</f>
        <v>0</v>
      </c>
      <c r="K720" s="189" t="s">
        <v>1</v>
      </c>
      <c r="L720" s="194"/>
      <c r="M720" s="195" t="s">
        <v>1</v>
      </c>
      <c r="N720" s="196" t="s">
        <v>41</v>
      </c>
      <c r="P720" s="147">
        <f>O720*H720</f>
        <v>0</v>
      </c>
      <c r="Q720" s="147">
        <v>0</v>
      </c>
      <c r="R720" s="147">
        <f>Q720*H720</f>
        <v>0</v>
      </c>
      <c r="S720" s="147">
        <v>0</v>
      </c>
      <c r="T720" s="148">
        <f>S720*H720</f>
        <v>0</v>
      </c>
      <c r="AR720" s="149" t="s">
        <v>468</v>
      </c>
      <c r="AT720" s="149" t="s">
        <v>1347</v>
      </c>
      <c r="AU720" s="149" t="s">
        <v>371</v>
      </c>
      <c r="AY720" s="17" t="s">
        <v>350</v>
      </c>
      <c r="BE720" s="150">
        <f>IF(N720="základní",J720,0)</f>
        <v>0</v>
      </c>
      <c r="BF720" s="150">
        <f>IF(N720="snížená",J720,0)</f>
        <v>0</v>
      </c>
      <c r="BG720" s="150">
        <f>IF(N720="zákl. přenesená",J720,0)</f>
        <v>0</v>
      </c>
      <c r="BH720" s="150">
        <f>IF(N720="sníž. přenesená",J720,0)</f>
        <v>0</v>
      </c>
      <c r="BI720" s="150">
        <f>IF(N720="nulová",J720,0)</f>
        <v>0</v>
      </c>
      <c r="BJ720" s="17" t="s">
        <v>84</v>
      </c>
      <c r="BK720" s="150">
        <f>ROUND(I720*H720,2)</f>
        <v>0</v>
      </c>
      <c r="BL720" s="17" t="s">
        <v>357</v>
      </c>
      <c r="BM720" s="149" t="s">
        <v>5886</v>
      </c>
    </row>
    <row r="721" spans="2:65" s="1" customFormat="1" ht="10.199999999999999">
      <c r="B721" s="32"/>
      <c r="D721" s="151" t="s">
        <v>359</v>
      </c>
      <c r="F721" s="152" t="s">
        <v>5885</v>
      </c>
      <c r="I721" s="153"/>
      <c r="L721" s="32"/>
      <c r="M721" s="154"/>
      <c r="T721" s="56"/>
      <c r="AT721" s="17" t="s">
        <v>359</v>
      </c>
      <c r="AU721" s="17" t="s">
        <v>371</v>
      </c>
    </row>
    <row r="722" spans="2:65" s="1" customFormat="1" ht="24.15" customHeight="1">
      <c r="B722" s="32"/>
      <c r="C722" s="187" t="s">
        <v>3359</v>
      </c>
      <c r="D722" s="187" t="s">
        <v>1347</v>
      </c>
      <c r="E722" s="188" t="s">
        <v>5887</v>
      </c>
      <c r="F722" s="189" t="s">
        <v>5888</v>
      </c>
      <c r="G722" s="190" t="s">
        <v>5889</v>
      </c>
      <c r="H722" s="201"/>
      <c r="I722" s="192"/>
      <c r="J722" s="193">
        <f>ROUND(I722*H722,2)</f>
        <v>0</v>
      </c>
      <c r="K722" s="189" t="s">
        <v>1</v>
      </c>
      <c r="L722" s="194"/>
      <c r="M722" s="195" t="s">
        <v>1</v>
      </c>
      <c r="N722" s="196" t="s">
        <v>41</v>
      </c>
      <c r="P722" s="147">
        <f>O722*H722</f>
        <v>0</v>
      </c>
      <c r="Q722" s="147">
        <v>0</v>
      </c>
      <c r="R722" s="147">
        <f>Q722*H722</f>
        <v>0</v>
      </c>
      <c r="S722" s="147">
        <v>0</v>
      </c>
      <c r="T722" s="148">
        <f>S722*H722</f>
        <v>0</v>
      </c>
      <c r="AR722" s="149" t="s">
        <v>468</v>
      </c>
      <c r="AT722" s="149" t="s">
        <v>1347</v>
      </c>
      <c r="AU722" s="149" t="s">
        <v>371</v>
      </c>
      <c r="AY722" s="17" t="s">
        <v>350</v>
      </c>
      <c r="BE722" s="150">
        <f>IF(N722="základní",J722,0)</f>
        <v>0</v>
      </c>
      <c r="BF722" s="150">
        <f>IF(N722="snížená",J722,0)</f>
        <v>0</v>
      </c>
      <c r="BG722" s="150">
        <f>IF(N722="zákl. přenesená",J722,0)</f>
        <v>0</v>
      </c>
      <c r="BH722" s="150">
        <f>IF(N722="sníž. přenesená",J722,0)</f>
        <v>0</v>
      </c>
      <c r="BI722" s="150">
        <f>IF(N722="nulová",J722,0)</f>
        <v>0</v>
      </c>
      <c r="BJ722" s="17" t="s">
        <v>84</v>
      </c>
      <c r="BK722" s="150">
        <f>ROUND(I722*H722,2)</f>
        <v>0</v>
      </c>
      <c r="BL722" s="17" t="s">
        <v>357</v>
      </c>
      <c r="BM722" s="149" t="s">
        <v>5890</v>
      </c>
    </row>
    <row r="723" spans="2:65" s="1" customFormat="1" ht="19.2">
      <c r="B723" s="32"/>
      <c r="D723" s="151" t="s">
        <v>359</v>
      </c>
      <c r="F723" s="152" t="s">
        <v>5888</v>
      </c>
      <c r="I723" s="153"/>
      <c r="L723" s="32"/>
      <c r="M723" s="154"/>
      <c r="T723" s="56"/>
      <c r="AT723" s="17" t="s">
        <v>359</v>
      </c>
      <c r="AU723" s="17" t="s">
        <v>371</v>
      </c>
    </row>
    <row r="724" spans="2:65" s="1" customFormat="1" ht="16.5" customHeight="1">
      <c r="B724" s="32"/>
      <c r="C724" s="187" t="s">
        <v>3365</v>
      </c>
      <c r="D724" s="187" t="s">
        <v>1347</v>
      </c>
      <c r="E724" s="188" t="s">
        <v>5891</v>
      </c>
      <c r="F724" s="189" t="s">
        <v>5892</v>
      </c>
      <c r="G724" s="190" t="s">
        <v>5693</v>
      </c>
      <c r="H724" s="191">
        <v>12</v>
      </c>
      <c r="I724" s="192"/>
      <c r="J724" s="193">
        <f>ROUND(I724*H724,2)</f>
        <v>0</v>
      </c>
      <c r="K724" s="189" t="s">
        <v>1</v>
      </c>
      <c r="L724" s="194"/>
      <c r="M724" s="195" t="s">
        <v>1</v>
      </c>
      <c r="N724" s="196" t="s">
        <v>41</v>
      </c>
      <c r="P724" s="147">
        <f>O724*H724</f>
        <v>0</v>
      </c>
      <c r="Q724" s="147">
        <v>0</v>
      </c>
      <c r="R724" s="147">
        <f>Q724*H724</f>
        <v>0</v>
      </c>
      <c r="S724" s="147">
        <v>0</v>
      </c>
      <c r="T724" s="148">
        <f>S724*H724</f>
        <v>0</v>
      </c>
      <c r="AR724" s="149" t="s">
        <v>468</v>
      </c>
      <c r="AT724" s="149" t="s">
        <v>1347</v>
      </c>
      <c r="AU724" s="149" t="s">
        <v>371</v>
      </c>
      <c r="AY724" s="17" t="s">
        <v>350</v>
      </c>
      <c r="BE724" s="150">
        <f>IF(N724="základní",J724,0)</f>
        <v>0</v>
      </c>
      <c r="BF724" s="150">
        <f>IF(N724="snížená",J724,0)</f>
        <v>0</v>
      </c>
      <c r="BG724" s="150">
        <f>IF(N724="zákl. přenesená",J724,0)</f>
        <v>0</v>
      </c>
      <c r="BH724" s="150">
        <f>IF(N724="sníž. přenesená",J724,0)</f>
        <v>0</v>
      </c>
      <c r="BI724" s="150">
        <f>IF(N724="nulová",J724,0)</f>
        <v>0</v>
      </c>
      <c r="BJ724" s="17" t="s">
        <v>84</v>
      </c>
      <c r="BK724" s="150">
        <f>ROUND(I724*H724,2)</f>
        <v>0</v>
      </c>
      <c r="BL724" s="17" t="s">
        <v>357</v>
      </c>
      <c r="BM724" s="149" t="s">
        <v>5893</v>
      </c>
    </row>
    <row r="725" spans="2:65" s="1" customFormat="1" ht="10.199999999999999">
      <c r="B725" s="32"/>
      <c r="D725" s="151" t="s">
        <v>359</v>
      </c>
      <c r="F725" s="152" t="s">
        <v>5892</v>
      </c>
      <c r="I725" s="153"/>
      <c r="L725" s="32"/>
      <c r="M725" s="154"/>
      <c r="T725" s="56"/>
      <c r="AT725" s="17" t="s">
        <v>359</v>
      </c>
      <c r="AU725" s="17" t="s">
        <v>371</v>
      </c>
    </row>
    <row r="726" spans="2:65" s="1" customFormat="1" ht="21.75" customHeight="1">
      <c r="B726" s="32"/>
      <c r="C726" s="187" t="s">
        <v>3372</v>
      </c>
      <c r="D726" s="187" t="s">
        <v>1347</v>
      </c>
      <c r="E726" s="188" t="s">
        <v>5894</v>
      </c>
      <c r="F726" s="189" t="s">
        <v>5895</v>
      </c>
      <c r="G726" s="190" t="s">
        <v>5693</v>
      </c>
      <c r="H726" s="191">
        <v>20</v>
      </c>
      <c r="I726" s="192"/>
      <c r="J726" s="193">
        <f>ROUND(I726*H726,2)</f>
        <v>0</v>
      </c>
      <c r="K726" s="189" t="s">
        <v>1</v>
      </c>
      <c r="L726" s="194"/>
      <c r="M726" s="195" t="s">
        <v>1</v>
      </c>
      <c r="N726" s="196" t="s">
        <v>41</v>
      </c>
      <c r="P726" s="147">
        <f>O726*H726</f>
        <v>0</v>
      </c>
      <c r="Q726" s="147">
        <v>0</v>
      </c>
      <c r="R726" s="147">
        <f>Q726*H726</f>
        <v>0</v>
      </c>
      <c r="S726" s="147">
        <v>0</v>
      </c>
      <c r="T726" s="148">
        <f>S726*H726</f>
        <v>0</v>
      </c>
      <c r="AR726" s="149" t="s">
        <v>468</v>
      </c>
      <c r="AT726" s="149" t="s">
        <v>1347</v>
      </c>
      <c r="AU726" s="149" t="s">
        <v>371</v>
      </c>
      <c r="AY726" s="17" t="s">
        <v>350</v>
      </c>
      <c r="BE726" s="150">
        <f>IF(N726="základní",J726,0)</f>
        <v>0</v>
      </c>
      <c r="BF726" s="150">
        <f>IF(N726="snížená",J726,0)</f>
        <v>0</v>
      </c>
      <c r="BG726" s="150">
        <f>IF(N726="zákl. přenesená",J726,0)</f>
        <v>0</v>
      </c>
      <c r="BH726" s="150">
        <f>IF(N726="sníž. přenesená",J726,0)</f>
        <v>0</v>
      </c>
      <c r="BI726" s="150">
        <f>IF(N726="nulová",J726,0)</f>
        <v>0</v>
      </c>
      <c r="BJ726" s="17" t="s">
        <v>84</v>
      </c>
      <c r="BK726" s="150">
        <f>ROUND(I726*H726,2)</f>
        <v>0</v>
      </c>
      <c r="BL726" s="17" t="s">
        <v>357</v>
      </c>
      <c r="BM726" s="149" t="s">
        <v>5896</v>
      </c>
    </row>
    <row r="727" spans="2:65" s="1" customFormat="1" ht="10.199999999999999">
      <c r="B727" s="32"/>
      <c r="D727" s="151" t="s">
        <v>359</v>
      </c>
      <c r="F727" s="152" t="s">
        <v>5895</v>
      </c>
      <c r="I727" s="153"/>
      <c r="L727" s="32"/>
      <c r="M727" s="198"/>
      <c r="N727" s="199"/>
      <c r="O727" s="199"/>
      <c r="P727" s="199"/>
      <c r="Q727" s="199"/>
      <c r="R727" s="199"/>
      <c r="S727" s="199"/>
      <c r="T727" s="200"/>
      <c r="AT727" s="17" t="s">
        <v>359</v>
      </c>
      <c r="AU727" s="17" t="s">
        <v>371</v>
      </c>
    </row>
    <row r="728" spans="2:65" s="1" customFormat="1" ht="6.9" customHeight="1">
      <c r="B728" s="44"/>
      <c r="C728" s="45"/>
      <c r="D728" s="45"/>
      <c r="E728" s="45"/>
      <c r="F728" s="45"/>
      <c r="G728" s="45"/>
      <c r="H728" s="45"/>
      <c r="I728" s="45"/>
      <c r="J728" s="45"/>
      <c r="K728" s="45"/>
      <c r="L728" s="32"/>
    </row>
  </sheetData>
  <sheetProtection algorithmName="SHA-512" hashValue="2GhLwmPGBE4xXrLTUnVsSAnQOSy7wouhPDqswo4O7GUtPDbFnt9WLqD/dHT+l9S2jBsJxLf4inY9CjF4QSk3TA==" saltValue="i41RMqWhzfWIqVumNRG0oqr+p0AESTqK0E6aplPNx/9/1fUzSC8CbJG7srfG1+R+SIfJizVajAmci4VWz3S4xw==" spinCount="100000" sheet="1" objects="1" scenarios="1" formatColumns="0" formatRows="0" autoFilter="0"/>
  <autoFilter ref="C131:K727" xr:uid="{00000000-0009-0000-0000-000003000000}"/>
  <mergeCells count="12">
    <mergeCell ref="E124:H124"/>
    <mergeCell ref="L2:V2"/>
    <mergeCell ref="E85:H85"/>
    <mergeCell ref="E87:H87"/>
    <mergeCell ref="E89:H89"/>
    <mergeCell ref="E120:H120"/>
    <mergeCell ref="E122:H12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56"/>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25"/>
      <c r="M2" s="225"/>
      <c r="N2" s="225"/>
      <c r="O2" s="225"/>
      <c r="P2" s="225"/>
      <c r="Q2" s="225"/>
      <c r="R2" s="225"/>
      <c r="S2" s="225"/>
      <c r="T2" s="225"/>
      <c r="U2" s="225"/>
      <c r="V2" s="225"/>
      <c r="AT2" s="17" t="s">
        <v>99</v>
      </c>
    </row>
    <row r="3" spans="2:46" ht="6.9" customHeight="1">
      <c r="B3" s="18"/>
      <c r="C3" s="19"/>
      <c r="D3" s="19"/>
      <c r="E3" s="19"/>
      <c r="F3" s="19"/>
      <c r="G3" s="19"/>
      <c r="H3" s="19"/>
      <c r="I3" s="19"/>
      <c r="J3" s="19"/>
      <c r="K3" s="19"/>
      <c r="L3" s="20"/>
      <c r="AT3" s="17" t="s">
        <v>86</v>
      </c>
    </row>
    <row r="4" spans="2:46" ht="24.9" customHeight="1">
      <c r="B4" s="20"/>
      <c r="D4" s="21" t="s">
        <v>142</v>
      </c>
      <c r="L4" s="20"/>
      <c r="M4" s="94" t="s">
        <v>10</v>
      </c>
      <c r="AT4" s="17" t="s">
        <v>4</v>
      </c>
    </row>
    <row r="5" spans="2:46" ht="6.9"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ht="12" customHeight="1">
      <c r="B8" s="20"/>
      <c r="D8" s="27" t="s">
        <v>151</v>
      </c>
      <c r="L8" s="20"/>
    </row>
    <row r="9" spans="2:46" s="1" customFormat="1" ht="16.5" customHeight="1">
      <c r="B9" s="32"/>
      <c r="E9" s="256" t="s">
        <v>4932</v>
      </c>
      <c r="F9" s="258"/>
      <c r="G9" s="258"/>
      <c r="H9" s="258"/>
      <c r="L9" s="32"/>
    </row>
    <row r="10" spans="2:46" s="1" customFormat="1" ht="12" customHeight="1">
      <c r="B10" s="32"/>
      <c r="D10" s="27" t="s">
        <v>4933</v>
      </c>
      <c r="L10" s="32"/>
    </row>
    <row r="11" spans="2:46" s="1" customFormat="1" ht="16.5" customHeight="1">
      <c r="B11" s="32"/>
      <c r="E11" s="219" t="s">
        <v>5897</v>
      </c>
      <c r="F11" s="258"/>
      <c r="G11" s="258"/>
      <c r="H11" s="258"/>
      <c r="L11" s="32"/>
    </row>
    <row r="12" spans="2:46" s="1" customFormat="1" ht="10.199999999999999">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5. 12. 2022</v>
      </c>
      <c r="L14" s="32"/>
    </row>
    <row r="15" spans="2:46" s="1" customFormat="1" ht="10.8"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24"/>
      <c r="G20" s="224"/>
      <c r="H20" s="224"/>
      <c r="I20" s="27" t="s">
        <v>27</v>
      </c>
      <c r="J20" s="28" t="str">
        <f>'Rekapitulace stavby'!AN14</f>
        <v>Vyplň údaj</v>
      </c>
      <c r="L20" s="32"/>
    </row>
    <row r="21" spans="2:12" s="1" customFormat="1" ht="6.9"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 customHeight="1">
      <c r="B24" s="32"/>
      <c r="L24" s="32"/>
    </row>
    <row r="25" spans="2:12" s="1" customFormat="1" ht="12" customHeight="1">
      <c r="B25" s="32"/>
      <c r="D25" s="27" t="s">
        <v>33</v>
      </c>
      <c r="I25" s="27" t="s">
        <v>25</v>
      </c>
      <c r="J25" s="25" t="s">
        <v>1</v>
      </c>
      <c r="L25" s="32"/>
    </row>
    <row r="26" spans="2:12" s="1" customFormat="1" ht="18" customHeight="1">
      <c r="B26" s="32"/>
      <c r="E26" s="25" t="s">
        <v>31</v>
      </c>
      <c r="I26" s="27" t="s">
        <v>27</v>
      </c>
      <c r="J26" s="25" t="s">
        <v>1</v>
      </c>
      <c r="L26" s="32"/>
    </row>
    <row r="27" spans="2:12" s="1" customFormat="1" ht="6.9" customHeight="1">
      <c r="B27" s="32"/>
      <c r="L27" s="32"/>
    </row>
    <row r="28" spans="2:12" s="1" customFormat="1" ht="12" customHeight="1">
      <c r="B28" s="32"/>
      <c r="D28" s="27" t="s">
        <v>35</v>
      </c>
      <c r="L28" s="32"/>
    </row>
    <row r="29" spans="2:12" s="7" customFormat="1" ht="16.5" customHeight="1">
      <c r="B29" s="95"/>
      <c r="E29" s="229" t="s">
        <v>1</v>
      </c>
      <c r="F29" s="229"/>
      <c r="G29" s="229"/>
      <c r="H29" s="229"/>
      <c r="L29" s="95"/>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7" t="s">
        <v>36</v>
      </c>
      <c r="J32" s="66">
        <f>ROUND(J163, 2)</f>
        <v>0</v>
      </c>
      <c r="L32" s="32"/>
    </row>
    <row r="33" spans="2:12" s="1" customFormat="1" ht="6.9" customHeight="1">
      <c r="B33" s="32"/>
      <c r="D33" s="53"/>
      <c r="E33" s="53"/>
      <c r="F33" s="53"/>
      <c r="G33" s="53"/>
      <c r="H33" s="53"/>
      <c r="I33" s="53"/>
      <c r="J33" s="53"/>
      <c r="K33" s="53"/>
      <c r="L33" s="32"/>
    </row>
    <row r="34" spans="2:12" s="1" customFormat="1" ht="14.4" customHeight="1">
      <c r="B34" s="32"/>
      <c r="F34" s="35" t="s">
        <v>38</v>
      </c>
      <c r="I34" s="35" t="s">
        <v>37</v>
      </c>
      <c r="J34" s="35" t="s">
        <v>39</v>
      </c>
      <c r="L34" s="32"/>
    </row>
    <row r="35" spans="2:12" s="1" customFormat="1" ht="14.4" customHeight="1">
      <c r="B35" s="32"/>
      <c r="D35" s="55" t="s">
        <v>40</v>
      </c>
      <c r="E35" s="27" t="s">
        <v>41</v>
      </c>
      <c r="F35" s="86">
        <f>ROUND((SUM(BE163:BE1055)),  2)</f>
        <v>0</v>
      </c>
      <c r="I35" s="98">
        <v>0.21</v>
      </c>
      <c r="J35" s="86">
        <f>ROUND(((SUM(BE163:BE1055))*I35),  2)</f>
        <v>0</v>
      </c>
      <c r="L35" s="32"/>
    </row>
    <row r="36" spans="2:12" s="1" customFormat="1" ht="14.4" customHeight="1">
      <c r="B36" s="32"/>
      <c r="E36" s="27" t="s">
        <v>42</v>
      </c>
      <c r="F36" s="86">
        <f>ROUND((SUM(BF163:BF1055)),  2)</f>
        <v>0</v>
      </c>
      <c r="I36" s="98">
        <v>0.12</v>
      </c>
      <c r="J36" s="86">
        <f>ROUND(((SUM(BF163:BF1055))*I36),  2)</f>
        <v>0</v>
      </c>
      <c r="L36" s="32"/>
    </row>
    <row r="37" spans="2:12" s="1" customFormat="1" ht="14.4" hidden="1" customHeight="1">
      <c r="B37" s="32"/>
      <c r="E37" s="27" t="s">
        <v>43</v>
      </c>
      <c r="F37" s="86">
        <f>ROUND((SUM(BG163:BG1055)),  2)</f>
        <v>0</v>
      </c>
      <c r="I37" s="98">
        <v>0.21</v>
      </c>
      <c r="J37" s="86">
        <f>0</f>
        <v>0</v>
      </c>
      <c r="L37" s="32"/>
    </row>
    <row r="38" spans="2:12" s="1" customFormat="1" ht="14.4" hidden="1" customHeight="1">
      <c r="B38" s="32"/>
      <c r="E38" s="27" t="s">
        <v>44</v>
      </c>
      <c r="F38" s="86">
        <f>ROUND((SUM(BH163:BH1055)),  2)</f>
        <v>0</v>
      </c>
      <c r="I38" s="98">
        <v>0.12</v>
      </c>
      <c r="J38" s="86">
        <f>0</f>
        <v>0</v>
      </c>
      <c r="L38" s="32"/>
    </row>
    <row r="39" spans="2:12" s="1" customFormat="1" ht="14.4" hidden="1" customHeight="1">
      <c r="B39" s="32"/>
      <c r="E39" s="27" t="s">
        <v>45</v>
      </c>
      <c r="F39" s="86">
        <f>ROUND((SUM(BI163:BI1055)),  2)</f>
        <v>0</v>
      </c>
      <c r="I39" s="98">
        <v>0</v>
      </c>
      <c r="J39" s="86">
        <f>0</f>
        <v>0</v>
      </c>
      <c r="L39" s="32"/>
    </row>
    <row r="40" spans="2:12" s="1" customFormat="1" ht="6.9" customHeight="1">
      <c r="B40" s="32"/>
      <c r="L40" s="32"/>
    </row>
    <row r="41" spans="2:12" s="1" customFormat="1" ht="25.35" customHeight="1">
      <c r="B41" s="32"/>
      <c r="C41" s="99"/>
      <c r="D41" s="100" t="s">
        <v>46</v>
      </c>
      <c r="E41" s="57"/>
      <c r="F41" s="57"/>
      <c r="G41" s="101" t="s">
        <v>47</v>
      </c>
      <c r="H41" s="102" t="s">
        <v>48</v>
      </c>
      <c r="I41" s="57"/>
      <c r="J41" s="103">
        <f>SUM(J32:J39)</f>
        <v>0</v>
      </c>
      <c r="K41" s="104"/>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49</v>
      </c>
      <c r="E50" s="42"/>
      <c r="F50" s="42"/>
      <c r="G50" s="41" t="s">
        <v>50</v>
      </c>
      <c r="H50" s="42"/>
      <c r="I50" s="42"/>
      <c r="J50" s="42"/>
      <c r="K50" s="42"/>
      <c r="L50" s="32"/>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3.2">
      <c r="B61" s="32"/>
      <c r="D61" s="43" t="s">
        <v>51</v>
      </c>
      <c r="E61" s="34"/>
      <c r="F61" s="105" t="s">
        <v>52</v>
      </c>
      <c r="G61" s="43" t="s">
        <v>51</v>
      </c>
      <c r="H61" s="34"/>
      <c r="I61" s="34"/>
      <c r="J61" s="106" t="s">
        <v>52</v>
      </c>
      <c r="K61" s="34"/>
      <c r="L61" s="32"/>
    </row>
    <row r="62" spans="2:12" ht="10.199999999999999">
      <c r="B62" s="20"/>
      <c r="L62" s="20"/>
    </row>
    <row r="63" spans="2:12" ht="10.199999999999999">
      <c r="B63" s="20"/>
      <c r="L63" s="20"/>
    </row>
    <row r="64" spans="2:12" ht="10.199999999999999">
      <c r="B64" s="20"/>
      <c r="L64" s="20"/>
    </row>
    <row r="65" spans="2:12" s="1" customFormat="1" ht="13.2">
      <c r="B65" s="32"/>
      <c r="D65" s="41" t="s">
        <v>53</v>
      </c>
      <c r="E65" s="42"/>
      <c r="F65" s="42"/>
      <c r="G65" s="41" t="s">
        <v>54</v>
      </c>
      <c r="H65" s="42"/>
      <c r="I65" s="42"/>
      <c r="J65" s="42"/>
      <c r="K65" s="42"/>
      <c r="L65" s="32"/>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3.2">
      <c r="B76" s="32"/>
      <c r="D76" s="43" t="s">
        <v>51</v>
      </c>
      <c r="E76" s="34"/>
      <c r="F76" s="105" t="s">
        <v>52</v>
      </c>
      <c r="G76" s="43" t="s">
        <v>51</v>
      </c>
      <c r="H76" s="34"/>
      <c r="I76" s="34"/>
      <c r="J76" s="106" t="s">
        <v>52</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299</v>
      </c>
      <c r="L82" s="32"/>
    </row>
    <row r="83" spans="2:12" s="1" customFormat="1" ht="6.9" customHeight="1">
      <c r="B83" s="32"/>
      <c r="L83" s="32"/>
    </row>
    <row r="84" spans="2:12" s="1" customFormat="1" ht="12" customHeight="1">
      <c r="B84" s="32"/>
      <c r="C84" s="27" t="s">
        <v>16</v>
      </c>
      <c r="L84" s="32"/>
    </row>
    <row r="85" spans="2:12" s="1" customFormat="1" ht="16.5" customHeight="1">
      <c r="B85" s="32"/>
      <c r="E85" s="256" t="str">
        <f>E7</f>
        <v>Rekonstrukce Kounicova domu, Berkova ul. č.p. 100, Česká Lípa</v>
      </c>
      <c r="F85" s="257"/>
      <c r="G85" s="257"/>
      <c r="H85" s="257"/>
      <c r="L85" s="32"/>
    </row>
    <row r="86" spans="2:12" ht="12" customHeight="1">
      <c r="B86" s="20"/>
      <c r="C86" s="27" t="s">
        <v>151</v>
      </c>
      <c r="L86" s="20"/>
    </row>
    <row r="87" spans="2:12" s="1" customFormat="1" ht="16.5" customHeight="1">
      <c r="B87" s="32"/>
      <c r="E87" s="256" t="s">
        <v>4932</v>
      </c>
      <c r="F87" s="258"/>
      <c r="G87" s="258"/>
      <c r="H87" s="258"/>
      <c r="L87" s="32"/>
    </row>
    <row r="88" spans="2:12" s="1" customFormat="1" ht="12" customHeight="1">
      <c r="B88" s="32"/>
      <c r="C88" s="27" t="s">
        <v>4933</v>
      </c>
      <c r="L88" s="32"/>
    </row>
    <row r="89" spans="2:12" s="1" customFormat="1" ht="16.5" customHeight="1">
      <c r="B89" s="32"/>
      <c r="E89" s="219" t="str">
        <f>E11</f>
        <v>742 - Slaboproudé rozvody</v>
      </c>
      <c r="F89" s="258"/>
      <c r="G89" s="258"/>
      <c r="H89" s="258"/>
      <c r="L89" s="32"/>
    </row>
    <row r="90" spans="2:12" s="1" customFormat="1" ht="6.9" customHeight="1">
      <c r="B90" s="32"/>
      <c r="L90" s="32"/>
    </row>
    <row r="91" spans="2:12" s="1" customFormat="1" ht="12" customHeight="1">
      <c r="B91" s="32"/>
      <c r="C91" s="27" t="s">
        <v>20</v>
      </c>
      <c r="F91" s="25" t="str">
        <f>F14</f>
        <v>Berkova ul. č.p. 100</v>
      </c>
      <c r="I91" s="27" t="s">
        <v>22</v>
      </c>
      <c r="J91" s="52" t="str">
        <f>IF(J14="","",J14)</f>
        <v>5. 12. 2022</v>
      </c>
      <c r="L91" s="32"/>
    </row>
    <row r="92" spans="2:12" s="1" customFormat="1" ht="6.9" customHeight="1">
      <c r="B92" s="32"/>
      <c r="L92" s="32"/>
    </row>
    <row r="93" spans="2:12" s="1" customFormat="1" ht="25.65" customHeight="1">
      <c r="B93" s="32"/>
      <c r="C93" s="27" t="s">
        <v>24</v>
      </c>
      <c r="F93" s="25" t="str">
        <f>E17</f>
        <v>Město Česká Lípa</v>
      </c>
      <c r="I93" s="27" t="s">
        <v>30</v>
      </c>
      <c r="J93" s="30" t="str">
        <f>E23</f>
        <v>DigiTry Art Technologies s.r.o.</v>
      </c>
      <c r="L93" s="32"/>
    </row>
    <row r="94" spans="2:12" s="1" customFormat="1" ht="25.65" customHeight="1">
      <c r="B94" s="32"/>
      <c r="C94" s="27" t="s">
        <v>28</v>
      </c>
      <c r="F94" s="25" t="str">
        <f>IF(E20="","",E20)</f>
        <v>Vyplň údaj</v>
      </c>
      <c r="I94" s="27" t="s">
        <v>33</v>
      </c>
      <c r="J94" s="30" t="str">
        <f>E26</f>
        <v>DigiTry Art Technologies s.r.o.</v>
      </c>
      <c r="L94" s="32"/>
    </row>
    <row r="95" spans="2:12" s="1" customFormat="1" ht="10.35" customHeight="1">
      <c r="B95" s="32"/>
      <c r="L95" s="32"/>
    </row>
    <row r="96" spans="2:12" s="1" customFormat="1" ht="29.25" customHeight="1">
      <c r="B96" s="32"/>
      <c r="C96" s="107" t="s">
        <v>314</v>
      </c>
      <c r="D96" s="99"/>
      <c r="E96" s="99"/>
      <c r="F96" s="99"/>
      <c r="G96" s="99"/>
      <c r="H96" s="99"/>
      <c r="I96" s="99"/>
      <c r="J96" s="108" t="s">
        <v>315</v>
      </c>
      <c r="K96" s="99"/>
      <c r="L96" s="32"/>
    </row>
    <row r="97" spans="2:47" s="1" customFormat="1" ht="10.35" customHeight="1">
      <c r="B97" s="32"/>
      <c r="L97" s="32"/>
    </row>
    <row r="98" spans="2:47" s="1" customFormat="1" ht="22.8" customHeight="1">
      <c r="B98" s="32"/>
      <c r="C98" s="109" t="s">
        <v>316</v>
      </c>
      <c r="J98" s="66">
        <f>J163</f>
        <v>0</v>
      </c>
      <c r="L98" s="32"/>
      <c r="AU98" s="17" t="s">
        <v>317</v>
      </c>
    </row>
    <row r="99" spans="2:47" s="8" customFormat="1" ht="24.9" customHeight="1">
      <c r="B99" s="110"/>
      <c r="D99" s="111" t="s">
        <v>5898</v>
      </c>
      <c r="E99" s="112"/>
      <c r="F99" s="112"/>
      <c r="G99" s="112"/>
      <c r="H99" s="112"/>
      <c r="I99" s="112"/>
      <c r="J99" s="113">
        <f>J164</f>
        <v>0</v>
      </c>
      <c r="L99" s="110"/>
    </row>
    <row r="100" spans="2:47" s="9" customFormat="1" ht="19.95" customHeight="1">
      <c r="B100" s="114"/>
      <c r="D100" s="115" t="s">
        <v>5899</v>
      </c>
      <c r="E100" s="116"/>
      <c r="F100" s="116"/>
      <c r="G100" s="116"/>
      <c r="H100" s="116"/>
      <c r="I100" s="116"/>
      <c r="J100" s="117">
        <f>J165</f>
        <v>0</v>
      </c>
      <c r="L100" s="114"/>
    </row>
    <row r="101" spans="2:47" s="9" customFormat="1" ht="14.85" customHeight="1">
      <c r="B101" s="114"/>
      <c r="D101" s="115" t="s">
        <v>5900</v>
      </c>
      <c r="E101" s="116"/>
      <c r="F101" s="116"/>
      <c r="G101" s="116"/>
      <c r="H101" s="116"/>
      <c r="I101" s="116"/>
      <c r="J101" s="117">
        <f>J166</f>
        <v>0</v>
      </c>
      <c r="L101" s="114"/>
    </row>
    <row r="102" spans="2:47" s="9" customFormat="1" ht="14.85" customHeight="1">
      <c r="B102" s="114"/>
      <c r="D102" s="115" t="s">
        <v>5901</v>
      </c>
      <c r="E102" s="116"/>
      <c r="F102" s="116"/>
      <c r="G102" s="116"/>
      <c r="H102" s="116"/>
      <c r="I102" s="116"/>
      <c r="J102" s="117">
        <f>J199</f>
        <v>0</v>
      </c>
      <c r="L102" s="114"/>
    </row>
    <row r="103" spans="2:47" s="9" customFormat="1" ht="14.85" customHeight="1">
      <c r="B103" s="114"/>
      <c r="D103" s="115" t="s">
        <v>5902</v>
      </c>
      <c r="E103" s="116"/>
      <c r="F103" s="116"/>
      <c r="G103" s="116"/>
      <c r="H103" s="116"/>
      <c r="I103" s="116"/>
      <c r="J103" s="117">
        <f>J226</f>
        <v>0</v>
      </c>
      <c r="L103" s="114"/>
    </row>
    <row r="104" spans="2:47" s="9" customFormat="1" ht="14.85" customHeight="1">
      <c r="B104" s="114"/>
      <c r="D104" s="115" t="s">
        <v>5903</v>
      </c>
      <c r="E104" s="116"/>
      <c r="F104" s="116"/>
      <c r="G104" s="116"/>
      <c r="H104" s="116"/>
      <c r="I104" s="116"/>
      <c r="J104" s="117">
        <f>J249</f>
        <v>0</v>
      </c>
      <c r="L104" s="114"/>
    </row>
    <row r="105" spans="2:47" s="9" customFormat="1" ht="14.85" customHeight="1">
      <c r="B105" s="114"/>
      <c r="D105" s="115" t="s">
        <v>5904</v>
      </c>
      <c r="E105" s="116"/>
      <c r="F105" s="116"/>
      <c r="G105" s="116"/>
      <c r="H105" s="116"/>
      <c r="I105" s="116"/>
      <c r="J105" s="117">
        <f>J258</f>
        <v>0</v>
      </c>
      <c r="L105" s="114"/>
    </row>
    <row r="106" spans="2:47" s="9" customFormat="1" ht="14.85" customHeight="1">
      <c r="B106" s="114"/>
      <c r="D106" s="115" t="s">
        <v>5905</v>
      </c>
      <c r="E106" s="116"/>
      <c r="F106" s="116"/>
      <c r="G106" s="116"/>
      <c r="H106" s="116"/>
      <c r="I106" s="116"/>
      <c r="J106" s="117">
        <f>J296</f>
        <v>0</v>
      </c>
      <c r="L106" s="114"/>
    </row>
    <row r="107" spans="2:47" s="9" customFormat="1" ht="19.95" customHeight="1">
      <c r="B107" s="114"/>
      <c r="D107" s="115" t="s">
        <v>5906</v>
      </c>
      <c r="E107" s="116"/>
      <c r="F107" s="116"/>
      <c r="G107" s="116"/>
      <c r="H107" s="116"/>
      <c r="I107" s="116"/>
      <c r="J107" s="117">
        <f>J319</f>
        <v>0</v>
      </c>
      <c r="L107" s="114"/>
    </row>
    <row r="108" spans="2:47" s="9" customFormat="1" ht="14.85" customHeight="1">
      <c r="B108" s="114"/>
      <c r="D108" s="115" t="s">
        <v>5907</v>
      </c>
      <c r="E108" s="116"/>
      <c r="F108" s="116"/>
      <c r="G108" s="116"/>
      <c r="H108" s="116"/>
      <c r="I108" s="116"/>
      <c r="J108" s="117">
        <f>J320</f>
        <v>0</v>
      </c>
      <c r="L108" s="114"/>
    </row>
    <row r="109" spans="2:47" s="9" customFormat="1" ht="14.85" customHeight="1">
      <c r="B109" s="114"/>
      <c r="D109" s="115" t="s">
        <v>5908</v>
      </c>
      <c r="E109" s="116"/>
      <c r="F109" s="116"/>
      <c r="G109" s="116"/>
      <c r="H109" s="116"/>
      <c r="I109" s="116"/>
      <c r="J109" s="117">
        <f>J373</f>
        <v>0</v>
      </c>
      <c r="L109" s="114"/>
    </row>
    <row r="110" spans="2:47" s="9" customFormat="1" ht="14.85" customHeight="1">
      <c r="B110" s="114"/>
      <c r="D110" s="115" t="s">
        <v>5909</v>
      </c>
      <c r="E110" s="116"/>
      <c r="F110" s="116"/>
      <c r="G110" s="116"/>
      <c r="H110" s="116"/>
      <c r="I110" s="116"/>
      <c r="J110" s="117">
        <f>J388</f>
        <v>0</v>
      </c>
      <c r="L110" s="114"/>
    </row>
    <row r="111" spans="2:47" s="9" customFormat="1" ht="14.85" customHeight="1">
      <c r="B111" s="114"/>
      <c r="D111" s="115" t="s">
        <v>5910</v>
      </c>
      <c r="E111" s="116"/>
      <c r="F111" s="116"/>
      <c r="G111" s="116"/>
      <c r="H111" s="116"/>
      <c r="I111" s="116"/>
      <c r="J111" s="117">
        <f>J421</f>
        <v>0</v>
      </c>
      <c r="L111" s="114"/>
    </row>
    <row r="112" spans="2:47" s="9" customFormat="1" ht="19.95" customHeight="1">
      <c r="B112" s="114"/>
      <c r="D112" s="115" t="s">
        <v>5911</v>
      </c>
      <c r="E112" s="116"/>
      <c r="F112" s="116"/>
      <c r="G112" s="116"/>
      <c r="H112" s="116"/>
      <c r="I112" s="116"/>
      <c r="J112" s="117">
        <f>J436</f>
        <v>0</v>
      </c>
      <c r="L112" s="114"/>
    </row>
    <row r="113" spans="2:12" s="9" customFormat="1" ht="14.85" customHeight="1">
      <c r="B113" s="114"/>
      <c r="D113" s="115" t="s">
        <v>5912</v>
      </c>
      <c r="E113" s="116"/>
      <c r="F113" s="116"/>
      <c r="G113" s="116"/>
      <c r="H113" s="116"/>
      <c r="I113" s="116"/>
      <c r="J113" s="117">
        <f>J483</f>
        <v>0</v>
      </c>
      <c r="L113" s="114"/>
    </row>
    <row r="114" spans="2:12" s="9" customFormat="1" ht="14.85" customHeight="1">
      <c r="B114" s="114"/>
      <c r="D114" s="115" t="s">
        <v>5913</v>
      </c>
      <c r="E114" s="116"/>
      <c r="F114" s="116"/>
      <c r="G114" s="116"/>
      <c r="H114" s="116"/>
      <c r="I114" s="116"/>
      <c r="J114" s="117">
        <f>J514</f>
        <v>0</v>
      </c>
      <c r="L114" s="114"/>
    </row>
    <row r="115" spans="2:12" s="9" customFormat="1" ht="19.95" customHeight="1">
      <c r="B115" s="114"/>
      <c r="D115" s="115" t="s">
        <v>5914</v>
      </c>
      <c r="E115" s="116"/>
      <c r="F115" s="116"/>
      <c r="G115" s="116"/>
      <c r="H115" s="116"/>
      <c r="I115" s="116"/>
      <c r="J115" s="117">
        <f>J529</f>
        <v>0</v>
      </c>
      <c r="L115" s="114"/>
    </row>
    <row r="116" spans="2:12" s="9" customFormat="1" ht="14.85" customHeight="1">
      <c r="B116" s="114"/>
      <c r="D116" s="115" t="s">
        <v>5915</v>
      </c>
      <c r="E116" s="116"/>
      <c r="F116" s="116"/>
      <c r="G116" s="116"/>
      <c r="H116" s="116"/>
      <c r="I116" s="116"/>
      <c r="J116" s="117">
        <f>J530</f>
        <v>0</v>
      </c>
      <c r="L116" s="114"/>
    </row>
    <row r="117" spans="2:12" s="9" customFormat="1" ht="14.85" customHeight="1">
      <c r="B117" s="114"/>
      <c r="D117" s="115" t="s">
        <v>5916</v>
      </c>
      <c r="E117" s="116"/>
      <c r="F117" s="116"/>
      <c r="G117" s="116"/>
      <c r="H117" s="116"/>
      <c r="I117" s="116"/>
      <c r="J117" s="117">
        <f>J557</f>
        <v>0</v>
      </c>
      <c r="L117" s="114"/>
    </row>
    <row r="118" spans="2:12" s="9" customFormat="1" ht="14.85" customHeight="1">
      <c r="B118" s="114"/>
      <c r="D118" s="115" t="s">
        <v>5917</v>
      </c>
      <c r="E118" s="116"/>
      <c r="F118" s="116"/>
      <c r="G118" s="116"/>
      <c r="H118" s="116"/>
      <c r="I118" s="116"/>
      <c r="J118" s="117">
        <f>J574</f>
        <v>0</v>
      </c>
      <c r="L118" s="114"/>
    </row>
    <row r="119" spans="2:12" s="9" customFormat="1" ht="14.85" customHeight="1">
      <c r="B119" s="114"/>
      <c r="D119" s="115" t="s">
        <v>5918</v>
      </c>
      <c r="E119" s="116"/>
      <c r="F119" s="116"/>
      <c r="G119" s="116"/>
      <c r="H119" s="116"/>
      <c r="I119" s="116"/>
      <c r="J119" s="117">
        <f>J609</f>
        <v>0</v>
      </c>
      <c r="L119" s="114"/>
    </row>
    <row r="120" spans="2:12" s="9" customFormat="1" ht="19.95" customHeight="1">
      <c r="B120" s="114"/>
      <c r="D120" s="115" t="s">
        <v>5919</v>
      </c>
      <c r="E120" s="116"/>
      <c r="F120" s="116"/>
      <c r="G120" s="116"/>
      <c r="H120" s="116"/>
      <c r="I120" s="116"/>
      <c r="J120" s="117">
        <f>J626</f>
        <v>0</v>
      </c>
      <c r="L120" s="114"/>
    </row>
    <row r="121" spans="2:12" s="9" customFormat="1" ht="14.85" customHeight="1">
      <c r="B121" s="114"/>
      <c r="D121" s="115" t="s">
        <v>5920</v>
      </c>
      <c r="E121" s="116"/>
      <c r="F121" s="116"/>
      <c r="G121" s="116"/>
      <c r="H121" s="116"/>
      <c r="I121" s="116"/>
      <c r="J121" s="117">
        <f>J627</f>
        <v>0</v>
      </c>
      <c r="L121" s="114"/>
    </row>
    <row r="122" spans="2:12" s="9" customFormat="1" ht="14.85" customHeight="1">
      <c r="B122" s="114"/>
      <c r="D122" s="115" t="s">
        <v>5921</v>
      </c>
      <c r="E122" s="116"/>
      <c r="F122" s="116"/>
      <c r="G122" s="116"/>
      <c r="H122" s="116"/>
      <c r="I122" s="116"/>
      <c r="J122" s="117">
        <f>J654</f>
        <v>0</v>
      </c>
      <c r="L122" s="114"/>
    </row>
    <row r="123" spans="2:12" s="9" customFormat="1" ht="14.85" customHeight="1">
      <c r="B123" s="114"/>
      <c r="D123" s="115" t="s">
        <v>5922</v>
      </c>
      <c r="E123" s="116"/>
      <c r="F123" s="116"/>
      <c r="G123" s="116"/>
      <c r="H123" s="116"/>
      <c r="I123" s="116"/>
      <c r="J123" s="117">
        <f>J663</f>
        <v>0</v>
      </c>
      <c r="L123" s="114"/>
    </row>
    <row r="124" spans="2:12" s="9" customFormat="1" ht="19.95" customHeight="1">
      <c r="B124" s="114"/>
      <c r="D124" s="115" t="s">
        <v>5923</v>
      </c>
      <c r="E124" s="116"/>
      <c r="F124" s="116"/>
      <c r="G124" s="116"/>
      <c r="H124" s="116"/>
      <c r="I124" s="116"/>
      <c r="J124" s="117">
        <f>J678</f>
        <v>0</v>
      </c>
      <c r="L124" s="114"/>
    </row>
    <row r="125" spans="2:12" s="9" customFormat="1" ht="14.85" customHeight="1">
      <c r="B125" s="114"/>
      <c r="D125" s="115" t="s">
        <v>5924</v>
      </c>
      <c r="E125" s="116"/>
      <c r="F125" s="116"/>
      <c r="G125" s="116"/>
      <c r="H125" s="116"/>
      <c r="I125" s="116"/>
      <c r="J125" s="117">
        <f>J679</f>
        <v>0</v>
      </c>
      <c r="L125" s="114"/>
    </row>
    <row r="126" spans="2:12" s="9" customFormat="1" ht="14.85" customHeight="1">
      <c r="B126" s="114"/>
      <c r="D126" s="115" t="s">
        <v>5925</v>
      </c>
      <c r="E126" s="116"/>
      <c r="F126" s="116"/>
      <c r="G126" s="116"/>
      <c r="H126" s="116"/>
      <c r="I126" s="116"/>
      <c r="J126" s="117">
        <f>J708</f>
        <v>0</v>
      </c>
      <c r="L126" s="114"/>
    </row>
    <row r="127" spans="2:12" s="9" customFormat="1" ht="14.85" customHeight="1">
      <c r="B127" s="114"/>
      <c r="D127" s="115" t="s">
        <v>5926</v>
      </c>
      <c r="E127" s="116"/>
      <c r="F127" s="116"/>
      <c r="G127" s="116"/>
      <c r="H127" s="116"/>
      <c r="I127" s="116"/>
      <c r="J127" s="117">
        <f>J761</f>
        <v>0</v>
      </c>
      <c r="L127" s="114"/>
    </row>
    <row r="128" spans="2:12" s="9" customFormat="1" ht="14.85" customHeight="1">
      <c r="B128" s="114"/>
      <c r="D128" s="115" t="s">
        <v>5927</v>
      </c>
      <c r="E128" s="116"/>
      <c r="F128" s="116"/>
      <c r="G128" s="116"/>
      <c r="H128" s="116"/>
      <c r="I128" s="116"/>
      <c r="J128" s="117">
        <f>J822</f>
        <v>0</v>
      </c>
      <c r="L128" s="114"/>
    </row>
    <row r="129" spans="2:12" s="9" customFormat="1" ht="14.85" customHeight="1">
      <c r="B129" s="114"/>
      <c r="D129" s="115" t="s">
        <v>5928</v>
      </c>
      <c r="E129" s="116"/>
      <c r="F129" s="116"/>
      <c r="G129" s="116"/>
      <c r="H129" s="116"/>
      <c r="I129" s="116"/>
      <c r="J129" s="117">
        <f>J847</f>
        <v>0</v>
      </c>
      <c r="L129" s="114"/>
    </row>
    <row r="130" spans="2:12" s="9" customFormat="1" ht="19.95" customHeight="1">
      <c r="B130" s="114"/>
      <c r="D130" s="115" t="s">
        <v>5929</v>
      </c>
      <c r="E130" s="116"/>
      <c r="F130" s="116"/>
      <c r="G130" s="116"/>
      <c r="H130" s="116"/>
      <c r="I130" s="116"/>
      <c r="J130" s="117">
        <f>J870</f>
        <v>0</v>
      </c>
      <c r="L130" s="114"/>
    </row>
    <row r="131" spans="2:12" s="9" customFormat="1" ht="14.85" customHeight="1">
      <c r="B131" s="114"/>
      <c r="D131" s="115" t="s">
        <v>5930</v>
      </c>
      <c r="E131" s="116"/>
      <c r="F131" s="116"/>
      <c r="G131" s="116"/>
      <c r="H131" s="116"/>
      <c r="I131" s="116"/>
      <c r="J131" s="117">
        <f>J871</f>
        <v>0</v>
      </c>
      <c r="L131" s="114"/>
    </row>
    <row r="132" spans="2:12" s="9" customFormat="1" ht="14.85" customHeight="1">
      <c r="B132" s="114"/>
      <c r="D132" s="115" t="s">
        <v>5931</v>
      </c>
      <c r="E132" s="116"/>
      <c r="F132" s="116"/>
      <c r="G132" s="116"/>
      <c r="H132" s="116"/>
      <c r="I132" s="116"/>
      <c r="J132" s="117">
        <f>J884</f>
        <v>0</v>
      </c>
      <c r="L132" s="114"/>
    </row>
    <row r="133" spans="2:12" s="9" customFormat="1" ht="14.85" customHeight="1">
      <c r="B133" s="114"/>
      <c r="D133" s="115" t="s">
        <v>5932</v>
      </c>
      <c r="E133" s="116"/>
      <c r="F133" s="116"/>
      <c r="G133" s="116"/>
      <c r="H133" s="116"/>
      <c r="I133" s="116"/>
      <c r="J133" s="117">
        <f>J912</f>
        <v>0</v>
      </c>
      <c r="L133" s="114"/>
    </row>
    <row r="134" spans="2:12" s="9" customFormat="1" ht="19.95" customHeight="1">
      <c r="B134" s="114"/>
      <c r="D134" s="115" t="s">
        <v>5933</v>
      </c>
      <c r="E134" s="116"/>
      <c r="F134" s="116"/>
      <c r="G134" s="116"/>
      <c r="H134" s="116"/>
      <c r="I134" s="116"/>
      <c r="J134" s="117">
        <f>J923</f>
        <v>0</v>
      </c>
      <c r="L134" s="114"/>
    </row>
    <row r="135" spans="2:12" s="9" customFormat="1" ht="14.85" customHeight="1">
      <c r="B135" s="114"/>
      <c r="D135" s="115" t="s">
        <v>5934</v>
      </c>
      <c r="E135" s="116"/>
      <c r="F135" s="116"/>
      <c r="G135" s="116"/>
      <c r="H135" s="116"/>
      <c r="I135" s="116"/>
      <c r="J135" s="117">
        <f>J924</f>
        <v>0</v>
      </c>
      <c r="L135" s="114"/>
    </row>
    <row r="136" spans="2:12" s="9" customFormat="1" ht="14.85" customHeight="1">
      <c r="B136" s="114"/>
      <c r="D136" s="115" t="s">
        <v>5935</v>
      </c>
      <c r="E136" s="116"/>
      <c r="F136" s="116"/>
      <c r="G136" s="116"/>
      <c r="H136" s="116"/>
      <c r="I136" s="116"/>
      <c r="J136" s="117">
        <f>J957</f>
        <v>0</v>
      </c>
      <c r="L136" s="114"/>
    </row>
    <row r="137" spans="2:12" s="9" customFormat="1" ht="14.85" customHeight="1">
      <c r="B137" s="114"/>
      <c r="D137" s="115" t="s">
        <v>5936</v>
      </c>
      <c r="E137" s="116"/>
      <c r="F137" s="116"/>
      <c r="G137" s="116"/>
      <c r="H137" s="116"/>
      <c r="I137" s="116"/>
      <c r="J137" s="117">
        <f>J980</f>
        <v>0</v>
      </c>
      <c r="L137" s="114"/>
    </row>
    <row r="138" spans="2:12" s="9" customFormat="1" ht="19.95" customHeight="1">
      <c r="B138" s="114"/>
      <c r="D138" s="115" t="s">
        <v>5937</v>
      </c>
      <c r="E138" s="116"/>
      <c r="F138" s="116"/>
      <c r="G138" s="116"/>
      <c r="H138" s="116"/>
      <c r="I138" s="116"/>
      <c r="J138" s="117">
        <f>J991</f>
        <v>0</v>
      </c>
      <c r="L138" s="114"/>
    </row>
    <row r="139" spans="2:12" s="9" customFormat="1" ht="14.85" customHeight="1">
      <c r="B139" s="114"/>
      <c r="D139" s="115" t="s">
        <v>5938</v>
      </c>
      <c r="E139" s="116"/>
      <c r="F139" s="116"/>
      <c r="G139" s="116"/>
      <c r="H139" s="116"/>
      <c r="I139" s="116"/>
      <c r="J139" s="117">
        <f>J992</f>
        <v>0</v>
      </c>
      <c r="L139" s="114"/>
    </row>
    <row r="140" spans="2:12" s="9" customFormat="1" ht="14.85" customHeight="1">
      <c r="B140" s="114"/>
      <c r="D140" s="115" t="s">
        <v>5939</v>
      </c>
      <c r="E140" s="116"/>
      <c r="F140" s="116"/>
      <c r="G140" s="116"/>
      <c r="H140" s="116"/>
      <c r="I140" s="116"/>
      <c r="J140" s="117">
        <f>J1017</f>
        <v>0</v>
      </c>
      <c r="L140" s="114"/>
    </row>
    <row r="141" spans="2:12" s="9" customFormat="1" ht="14.85" customHeight="1">
      <c r="B141" s="114"/>
      <c r="D141" s="115" t="s">
        <v>5940</v>
      </c>
      <c r="E141" s="116"/>
      <c r="F141" s="116"/>
      <c r="G141" s="116"/>
      <c r="H141" s="116"/>
      <c r="I141" s="116"/>
      <c r="J141" s="117">
        <f>J1047</f>
        <v>0</v>
      </c>
      <c r="L141" s="114"/>
    </row>
    <row r="142" spans="2:12" s="1" customFormat="1" ht="21.75" customHeight="1">
      <c r="B142" s="32"/>
      <c r="L142" s="32"/>
    </row>
    <row r="143" spans="2:12" s="1" customFormat="1" ht="6.9" customHeight="1">
      <c r="B143" s="44"/>
      <c r="C143" s="45"/>
      <c r="D143" s="45"/>
      <c r="E143" s="45"/>
      <c r="F143" s="45"/>
      <c r="G143" s="45"/>
      <c r="H143" s="45"/>
      <c r="I143" s="45"/>
      <c r="J143" s="45"/>
      <c r="K143" s="45"/>
      <c r="L143" s="32"/>
    </row>
    <row r="147" spans="2:12" s="1" customFormat="1" ht="6.9" customHeight="1">
      <c r="B147" s="46"/>
      <c r="C147" s="47"/>
      <c r="D147" s="47"/>
      <c r="E147" s="47"/>
      <c r="F147" s="47"/>
      <c r="G147" s="47"/>
      <c r="H147" s="47"/>
      <c r="I147" s="47"/>
      <c r="J147" s="47"/>
      <c r="K147" s="47"/>
      <c r="L147" s="32"/>
    </row>
    <row r="148" spans="2:12" s="1" customFormat="1" ht="24.9" customHeight="1">
      <c r="B148" s="32"/>
      <c r="C148" s="21" t="s">
        <v>335</v>
      </c>
      <c r="L148" s="32"/>
    </row>
    <row r="149" spans="2:12" s="1" customFormat="1" ht="6.9" customHeight="1">
      <c r="B149" s="32"/>
      <c r="L149" s="32"/>
    </row>
    <row r="150" spans="2:12" s="1" customFormat="1" ht="12" customHeight="1">
      <c r="B150" s="32"/>
      <c r="C150" s="27" t="s">
        <v>16</v>
      </c>
      <c r="L150" s="32"/>
    </row>
    <row r="151" spans="2:12" s="1" customFormat="1" ht="16.5" customHeight="1">
      <c r="B151" s="32"/>
      <c r="E151" s="256" t="str">
        <f>E7</f>
        <v>Rekonstrukce Kounicova domu, Berkova ul. č.p. 100, Česká Lípa</v>
      </c>
      <c r="F151" s="257"/>
      <c r="G151" s="257"/>
      <c r="H151" s="257"/>
      <c r="L151" s="32"/>
    </row>
    <row r="152" spans="2:12" ht="12" customHeight="1">
      <c r="B152" s="20"/>
      <c r="C152" s="27" t="s">
        <v>151</v>
      </c>
      <c r="L152" s="20"/>
    </row>
    <row r="153" spans="2:12" s="1" customFormat="1" ht="16.5" customHeight="1">
      <c r="B153" s="32"/>
      <c r="E153" s="256" t="s">
        <v>4932</v>
      </c>
      <c r="F153" s="258"/>
      <c r="G153" s="258"/>
      <c r="H153" s="258"/>
      <c r="L153" s="32"/>
    </row>
    <row r="154" spans="2:12" s="1" customFormat="1" ht="12" customHeight="1">
      <c r="B154" s="32"/>
      <c r="C154" s="27" t="s">
        <v>4933</v>
      </c>
      <c r="L154" s="32"/>
    </row>
    <row r="155" spans="2:12" s="1" customFormat="1" ht="16.5" customHeight="1">
      <c r="B155" s="32"/>
      <c r="E155" s="219" t="str">
        <f>E11</f>
        <v>742 - Slaboproudé rozvody</v>
      </c>
      <c r="F155" s="258"/>
      <c r="G155" s="258"/>
      <c r="H155" s="258"/>
      <c r="L155" s="32"/>
    </row>
    <row r="156" spans="2:12" s="1" customFormat="1" ht="6.9" customHeight="1">
      <c r="B156" s="32"/>
      <c r="L156" s="32"/>
    </row>
    <row r="157" spans="2:12" s="1" customFormat="1" ht="12" customHeight="1">
      <c r="B157" s="32"/>
      <c r="C157" s="27" t="s">
        <v>20</v>
      </c>
      <c r="F157" s="25" t="str">
        <f>F14</f>
        <v>Berkova ul. č.p. 100</v>
      </c>
      <c r="I157" s="27" t="s">
        <v>22</v>
      </c>
      <c r="J157" s="52" t="str">
        <f>IF(J14="","",J14)</f>
        <v>5. 12. 2022</v>
      </c>
      <c r="L157" s="32"/>
    </row>
    <row r="158" spans="2:12" s="1" customFormat="1" ht="6.9" customHeight="1">
      <c r="B158" s="32"/>
      <c r="L158" s="32"/>
    </row>
    <row r="159" spans="2:12" s="1" customFormat="1" ht="25.65" customHeight="1">
      <c r="B159" s="32"/>
      <c r="C159" s="27" t="s">
        <v>24</v>
      </c>
      <c r="F159" s="25" t="str">
        <f>E17</f>
        <v>Město Česká Lípa</v>
      </c>
      <c r="I159" s="27" t="s">
        <v>30</v>
      </c>
      <c r="J159" s="30" t="str">
        <f>E23</f>
        <v>DigiTry Art Technologies s.r.o.</v>
      </c>
      <c r="L159" s="32"/>
    </row>
    <row r="160" spans="2:12" s="1" customFormat="1" ht="25.65" customHeight="1">
      <c r="B160" s="32"/>
      <c r="C160" s="27" t="s">
        <v>28</v>
      </c>
      <c r="F160" s="25" t="str">
        <f>IF(E20="","",E20)</f>
        <v>Vyplň údaj</v>
      </c>
      <c r="I160" s="27" t="s">
        <v>33</v>
      </c>
      <c r="J160" s="30" t="str">
        <f>E26</f>
        <v>DigiTry Art Technologies s.r.o.</v>
      </c>
      <c r="L160" s="32"/>
    </row>
    <row r="161" spans="2:65" s="1" customFormat="1" ht="10.35" customHeight="1">
      <c r="B161" s="32"/>
      <c r="L161" s="32"/>
    </row>
    <row r="162" spans="2:65" s="10" customFormat="1" ht="29.25" customHeight="1">
      <c r="B162" s="118"/>
      <c r="C162" s="119" t="s">
        <v>336</v>
      </c>
      <c r="D162" s="120" t="s">
        <v>61</v>
      </c>
      <c r="E162" s="120" t="s">
        <v>57</v>
      </c>
      <c r="F162" s="120" t="s">
        <v>58</v>
      </c>
      <c r="G162" s="120" t="s">
        <v>337</v>
      </c>
      <c r="H162" s="120" t="s">
        <v>338</v>
      </c>
      <c r="I162" s="120" t="s">
        <v>339</v>
      </c>
      <c r="J162" s="120" t="s">
        <v>315</v>
      </c>
      <c r="K162" s="121" t="s">
        <v>340</v>
      </c>
      <c r="L162" s="118"/>
      <c r="M162" s="59" t="s">
        <v>1</v>
      </c>
      <c r="N162" s="60" t="s">
        <v>40</v>
      </c>
      <c r="O162" s="60" t="s">
        <v>341</v>
      </c>
      <c r="P162" s="60" t="s">
        <v>342</v>
      </c>
      <c r="Q162" s="60" t="s">
        <v>343</v>
      </c>
      <c r="R162" s="60" t="s">
        <v>344</v>
      </c>
      <c r="S162" s="60" t="s">
        <v>345</v>
      </c>
      <c r="T162" s="61" t="s">
        <v>346</v>
      </c>
    </row>
    <row r="163" spans="2:65" s="1" customFormat="1" ht="22.8" customHeight="1">
      <c r="B163" s="32"/>
      <c r="C163" s="64" t="s">
        <v>347</v>
      </c>
      <c r="J163" s="122">
        <f>BK163</f>
        <v>0</v>
      </c>
      <c r="L163" s="32"/>
      <c r="M163" s="62"/>
      <c r="N163" s="53"/>
      <c r="O163" s="53"/>
      <c r="P163" s="123">
        <f>P164</f>
        <v>0</v>
      </c>
      <c r="Q163" s="53"/>
      <c r="R163" s="123">
        <f>R164</f>
        <v>5.9078399999999993</v>
      </c>
      <c r="S163" s="53"/>
      <c r="T163" s="124">
        <f>T164</f>
        <v>14.420000000000002</v>
      </c>
      <c r="AT163" s="17" t="s">
        <v>75</v>
      </c>
      <c r="AU163" s="17" t="s">
        <v>317</v>
      </c>
      <c r="BK163" s="125">
        <f>BK164</f>
        <v>0</v>
      </c>
    </row>
    <row r="164" spans="2:65" s="11" customFormat="1" ht="25.95" customHeight="1">
      <c r="B164" s="126"/>
      <c r="D164" s="127" t="s">
        <v>75</v>
      </c>
      <c r="E164" s="128" t="s">
        <v>97</v>
      </c>
      <c r="F164" s="128" t="s">
        <v>5941</v>
      </c>
      <c r="I164" s="129"/>
      <c r="J164" s="130">
        <f>BK164</f>
        <v>0</v>
      </c>
      <c r="L164" s="126"/>
      <c r="M164" s="131"/>
      <c r="P164" s="132">
        <f>P165+P319+P436+P529+P626+P678+P870+P923+P991</f>
        <v>0</v>
      </c>
      <c r="R164" s="132">
        <f>R165+R319+R436+R529+R626+R678+R870+R923+R991</f>
        <v>5.9078399999999993</v>
      </c>
      <c r="T164" s="133">
        <f>T165+T319+T436+T529+T626+T678+T870+T923+T991</f>
        <v>14.420000000000002</v>
      </c>
      <c r="AR164" s="127" t="s">
        <v>84</v>
      </c>
      <c r="AT164" s="134" t="s">
        <v>75</v>
      </c>
      <c r="AU164" s="134" t="s">
        <v>76</v>
      </c>
      <c r="AY164" s="127" t="s">
        <v>350</v>
      </c>
      <c r="BK164" s="135">
        <f>BK165+BK319+BK436+BK529+BK626+BK678+BK870+BK923+BK991</f>
        <v>0</v>
      </c>
    </row>
    <row r="165" spans="2:65" s="11" customFormat="1" ht="22.8" customHeight="1">
      <c r="B165" s="126"/>
      <c r="D165" s="127" t="s">
        <v>75</v>
      </c>
      <c r="E165" s="136" t="s">
        <v>5942</v>
      </c>
      <c r="F165" s="136" t="s">
        <v>5943</v>
      </c>
      <c r="I165" s="129"/>
      <c r="J165" s="137">
        <f>BK165</f>
        <v>0</v>
      </c>
      <c r="L165" s="126"/>
      <c r="M165" s="131"/>
      <c r="P165" s="132">
        <f>P166+P199+P226+P249+P258+P296</f>
        <v>0</v>
      </c>
      <c r="R165" s="132">
        <f>R166+R199+R226+R249+R258+R296</f>
        <v>0.43</v>
      </c>
      <c r="T165" s="133">
        <f>T166+T199+T226+T249+T258+T296</f>
        <v>7.5</v>
      </c>
      <c r="AR165" s="127" t="s">
        <v>84</v>
      </c>
      <c r="AT165" s="134" t="s">
        <v>75</v>
      </c>
      <c r="AU165" s="134" t="s">
        <v>84</v>
      </c>
      <c r="AY165" s="127" t="s">
        <v>350</v>
      </c>
      <c r="BK165" s="135">
        <f>BK166+BK199+BK226+BK249+BK258+BK296</f>
        <v>0</v>
      </c>
    </row>
    <row r="166" spans="2:65" s="11" customFormat="1" ht="20.85" customHeight="1">
      <c r="B166" s="126"/>
      <c r="D166" s="127" t="s">
        <v>75</v>
      </c>
      <c r="E166" s="136" t="s">
        <v>5944</v>
      </c>
      <c r="F166" s="136" t="s">
        <v>5945</v>
      </c>
      <c r="I166" s="129"/>
      <c r="J166" s="137">
        <f>BK166</f>
        <v>0</v>
      </c>
      <c r="L166" s="126"/>
      <c r="M166" s="131"/>
      <c r="P166" s="132">
        <f>SUM(P167:P198)</f>
        <v>0</v>
      </c>
      <c r="R166" s="132">
        <f>SUM(R167:R198)</f>
        <v>0</v>
      </c>
      <c r="T166" s="133">
        <f>SUM(T167:T198)</f>
        <v>0</v>
      </c>
      <c r="AR166" s="127" t="s">
        <v>84</v>
      </c>
      <c r="AT166" s="134" t="s">
        <v>75</v>
      </c>
      <c r="AU166" s="134" t="s">
        <v>86</v>
      </c>
      <c r="AY166" s="127" t="s">
        <v>350</v>
      </c>
      <c r="BK166" s="135">
        <f>SUM(BK167:BK198)</f>
        <v>0</v>
      </c>
    </row>
    <row r="167" spans="2:65" s="1" customFormat="1" ht="24.15" customHeight="1">
      <c r="B167" s="32"/>
      <c r="C167" s="138" t="s">
        <v>84</v>
      </c>
      <c r="D167" s="138" t="s">
        <v>352</v>
      </c>
      <c r="E167" s="139" t="s">
        <v>5946</v>
      </c>
      <c r="F167" s="140" t="s">
        <v>5947</v>
      </c>
      <c r="G167" s="141" t="s">
        <v>496</v>
      </c>
      <c r="H167" s="142">
        <v>1</v>
      </c>
      <c r="I167" s="143"/>
      <c r="J167" s="144">
        <f>ROUND(I167*H167,2)</f>
        <v>0</v>
      </c>
      <c r="K167" s="140" t="s">
        <v>385</v>
      </c>
      <c r="L167" s="32"/>
      <c r="M167" s="145" t="s">
        <v>1</v>
      </c>
      <c r="N167" s="146" t="s">
        <v>41</v>
      </c>
      <c r="P167" s="147">
        <f>O167*H167</f>
        <v>0</v>
      </c>
      <c r="Q167" s="147">
        <v>0</v>
      </c>
      <c r="R167" s="147">
        <f>Q167*H167</f>
        <v>0</v>
      </c>
      <c r="S167" s="147">
        <v>0</v>
      </c>
      <c r="T167" s="148">
        <f>S167*H167</f>
        <v>0</v>
      </c>
      <c r="AR167" s="149" t="s">
        <v>530</v>
      </c>
      <c r="AT167" s="149" t="s">
        <v>352</v>
      </c>
      <c r="AU167" s="149" t="s">
        <v>371</v>
      </c>
      <c r="AY167" s="17" t="s">
        <v>350</v>
      </c>
      <c r="BE167" s="150">
        <f>IF(N167="základní",J167,0)</f>
        <v>0</v>
      </c>
      <c r="BF167" s="150">
        <f>IF(N167="snížená",J167,0)</f>
        <v>0</v>
      </c>
      <c r="BG167" s="150">
        <f>IF(N167="zákl. přenesená",J167,0)</f>
        <v>0</v>
      </c>
      <c r="BH167" s="150">
        <f>IF(N167="sníž. přenesená",J167,0)</f>
        <v>0</v>
      </c>
      <c r="BI167" s="150">
        <f>IF(N167="nulová",J167,0)</f>
        <v>0</v>
      </c>
      <c r="BJ167" s="17" t="s">
        <v>84</v>
      </c>
      <c r="BK167" s="150">
        <f>ROUND(I167*H167,2)</f>
        <v>0</v>
      </c>
      <c r="BL167" s="17" t="s">
        <v>530</v>
      </c>
      <c r="BM167" s="149" t="s">
        <v>5948</v>
      </c>
    </row>
    <row r="168" spans="2:65" s="1" customFormat="1" ht="10.199999999999999">
      <c r="B168" s="32"/>
      <c r="D168" s="151" t="s">
        <v>359</v>
      </c>
      <c r="F168" s="152" t="s">
        <v>5949</v>
      </c>
      <c r="I168" s="153"/>
      <c r="L168" s="32"/>
      <c r="M168" s="154"/>
      <c r="T168" s="56"/>
      <c r="AT168" s="17" t="s">
        <v>359</v>
      </c>
      <c r="AU168" s="17" t="s">
        <v>371</v>
      </c>
    </row>
    <row r="169" spans="2:65" s="1" customFormat="1" ht="16.5" customHeight="1">
      <c r="B169" s="32"/>
      <c r="C169" s="138" t="s">
        <v>86</v>
      </c>
      <c r="D169" s="138" t="s">
        <v>352</v>
      </c>
      <c r="E169" s="139" t="s">
        <v>5950</v>
      </c>
      <c r="F169" s="140" t="s">
        <v>5951</v>
      </c>
      <c r="G169" s="141" t="s">
        <v>496</v>
      </c>
      <c r="H169" s="142">
        <v>1</v>
      </c>
      <c r="I169" s="143"/>
      <c r="J169" s="144">
        <f>ROUND(I169*H169,2)</f>
        <v>0</v>
      </c>
      <c r="K169" s="140" t="s">
        <v>385</v>
      </c>
      <c r="L169" s="32"/>
      <c r="M169" s="145" t="s">
        <v>1</v>
      </c>
      <c r="N169" s="146" t="s">
        <v>41</v>
      </c>
      <c r="P169" s="147">
        <f>O169*H169</f>
        <v>0</v>
      </c>
      <c r="Q169" s="147">
        <v>0</v>
      </c>
      <c r="R169" s="147">
        <f>Q169*H169</f>
        <v>0</v>
      </c>
      <c r="S169" s="147">
        <v>0</v>
      </c>
      <c r="T169" s="148">
        <f>S169*H169</f>
        <v>0</v>
      </c>
      <c r="AR169" s="149" t="s">
        <v>530</v>
      </c>
      <c r="AT169" s="149" t="s">
        <v>352</v>
      </c>
      <c r="AU169" s="149" t="s">
        <v>371</v>
      </c>
      <c r="AY169" s="17" t="s">
        <v>350</v>
      </c>
      <c r="BE169" s="150">
        <f>IF(N169="základní",J169,0)</f>
        <v>0</v>
      </c>
      <c r="BF169" s="150">
        <f>IF(N169="snížená",J169,0)</f>
        <v>0</v>
      </c>
      <c r="BG169" s="150">
        <f>IF(N169="zákl. přenesená",J169,0)</f>
        <v>0</v>
      </c>
      <c r="BH169" s="150">
        <f>IF(N169="sníž. přenesená",J169,0)</f>
        <v>0</v>
      </c>
      <c r="BI169" s="150">
        <f>IF(N169="nulová",J169,0)</f>
        <v>0</v>
      </c>
      <c r="BJ169" s="17" t="s">
        <v>84</v>
      </c>
      <c r="BK169" s="150">
        <f>ROUND(I169*H169,2)</f>
        <v>0</v>
      </c>
      <c r="BL169" s="17" t="s">
        <v>530</v>
      </c>
      <c r="BM169" s="149" t="s">
        <v>5952</v>
      </c>
    </row>
    <row r="170" spans="2:65" s="1" customFormat="1" ht="10.199999999999999">
      <c r="B170" s="32"/>
      <c r="D170" s="151" t="s">
        <v>359</v>
      </c>
      <c r="F170" s="152" t="s">
        <v>5953</v>
      </c>
      <c r="I170" s="153"/>
      <c r="L170" s="32"/>
      <c r="M170" s="154"/>
      <c r="T170" s="56"/>
      <c r="AT170" s="17" t="s">
        <v>359</v>
      </c>
      <c r="AU170" s="17" t="s">
        <v>371</v>
      </c>
    </row>
    <row r="171" spans="2:65" s="1" customFormat="1" ht="16.5" customHeight="1">
      <c r="B171" s="32"/>
      <c r="C171" s="138" t="s">
        <v>371</v>
      </c>
      <c r="D171" s="138" t="s">
        <v>352</v>
      </c>
      <c r="E171" s="139" t="s">
        <v>5954</v>
      </c>
      <c r="F171" s="140" t="s">
        <v>5955</v>
      </c>
      <c r="G171" s="141" t="s">
        <v>496</v>
      </c>
      <c r="H171" s="142">
        <v>5</v>
      </c>
      <c r="I171" s="143"/>
      <c r="J171" s="144">
        <f>ROUND(I171*H171,2)</f>
        <v>0</v>
      </c>
      <c r="K171" s="140" t="s">
        <v>385</v>
      </c>
      <c r="L171" s="32"/>
      <c r="M171" s="145" t="s">
        <v>1</v>
      </c>
      <c r="N171" s="146" t="s">
        <v>41</v>
      </c>
      <c r="P171" s="147">
        <f>O171*H171</f>
        <v>0</v>
      </c>
      <c r="Q171" s="147">
        <v>0</v>
      </c>
      <c r="R171" s="147">
        <f>Q171*H171</f>
        <v>0</v>
      </c>
      <c r="S171" s="147">
        <v>0</v>
      </c>
      <c r="T171" s="148">
        <f>S171*H171</f>
        <v>0</v>
      </c>
      <c r="AR171" s="149" t="s">
        <v>530</v>
      </c>
      <c r="AT171" s="149" t="s">
        <v>352</v>
      </c>
      <c r="AU171" s="149" t="s">
        <v>371</v>
      </c>
      <c r="AY171" s="17" t="s">
        <v>350</v>
      </c>
      <c r="BE171" s="150">
        <f>IF(N171="základní",J171,0)</f>
        <v>0</v>
      </c>
      <c r="BF171" s="150">
        <f>IF(N171="snížená",J171,0)</f>
        <v>0</v>
      </c>
      <c r="BG171" s="150">
        <f>IF(N171="zákl. přenesená",J171,0)</f>
        <v>0</v>
      </c>
      <c r="BH171" s="150">
        <f>IF(N171="sníž. přenesená",J171,0)</f>
        <v>0</v>
      </c>
      <c r="BI171" s="150">
        <f>IF(N171="nulová",J171,0)</f>
        <v>0</v>
      </c>
      <c r="BJ171" s="17" t="s">
        <v>84</v>
      </c>
      <c r="BK171" s="150">
        <f>ROUND(I171*H171,2)</f>
        <v>0</v>
      </c>
      <c r="BL171" s="17" t="s">
        <v>530</v>
      </c>
      <c r="BM171" s="149" t="s">
        <v>5956</v>
      </c>
    </row>
    <row r="172" spans="2:65" s="1" customFormat="1" ht="10.199999999999999">
      <c r="B172" s="32"/>
      <c r="D172" s="151" t="s">
        <v>359</v>
      </c>
      <c r="F172" s="152" t="s">
        <v>5957</v>
      </c>
      <c r="I172" s="153"/>
      <c r="L172" s="32"/>
      <c r="M172" s="154"/>
      <c r="T172" s="56"/>
      <c r="AT172" s="17" t="s">
        <v>359</v>
      </c>
      <c r="AU172" s="17" t="s">
        <v>371</v>
      </c>
    </row>
    <row r="173" spans="2:65" s="1" customFormat="1" ht="16.5" customHeight="1">
      <c r="B173" s="32"/>
      <c r="C173" s="138" t="s">
        <v>357</v>
      </c>
      <c r="D173" s="138" t="s">
        <v>352</v>
      </c>
      <c r="E173" s="139" t="s">
        <v>5958</v>
      </c>
      <c r="F173" s="140" t="s">
        <v>5959</v>
      </c>
      <c r="G173" s="141" t="s">
        <v>496</v>
      </c>
      <c r="H173" s="142">
        <v>2</v>
      </c>
      <c r="I173" s="143"/>
      <c r="J173" s="144">
        <f>ROUND(I173*H173,2)</f>
        <v>0</v>
      </c>
      <c r="K173" s="140" t="s">
        <v>385</v>
      </c>
      <c r="L173" s="32"/>
      <c r="M173" s="145" t="s">
        <v>1</v>
      </c>
      <c r="N173" s="146" t="s">
        <v>41</v>
      </c>
      <c r="P173" s="147">
        <f>O173*H173</f>
        <v>0</v>
      </c>
      <c r="Q173" s="147">
        <v>0</v>
      </c>
      <c r="R173" s="147">
        <f>Q173*H173</f>
        <v>0</v>
      </c>
      <c r="S173" s="147">
        <v>0</v>
      </c>
      <c r="T173" s="148">
        <f>S173*H173</f>
        <v>0</v>
      </c>
      <c r="AR173" s="149" t="s">
        <v>530</v>
      </c>
      <c r="AT173" s="149" t="s">
        <v>352</v>
      </c>
      <c r="AU173" s="149" t="s">
        <v>371</v>
      </c>
      <c r="AY173" s="17" t="s">
        <v>350</v>
      </c>
      <c r="BE173" s="150">
        <f>IF(N173="základní",J173,0)</f>
        <v>0</v>
      </c>
      <c r="BF173" s="150">
        <f>IF(N173="snížená",J173,0)</f>
        <v>0</v>
      </c>
      <c r="BG173" s="150">
        <f>IF(N173="zákl. přenesená",J173,0)</f>
        <v>0</v>
      </c>
      <c r="BH173" s="150">
        <f>IF(N173="sníž. přenesená",J173,0)</f>
        <v>0</v>
      </c>
      <c r="BI173" s="150">
        <f>IF(N173="nulová",J173,0)</f>
        <v>0</v>
      </c>
      <c r="BJ173" s="17" t="s">
        <v>84</v>
      </c>
      <c r="BK173" s="150">
        <f>ROUND(I173*H173,2)</f>
        <v>0</v>
      </c>
      <c r="BL173" s="17" t="s">
        <v>530</v>
      </c>
      <c r="BM173" s="149" t="s">
        <v>5960</v>
      </c>
    </row>
    <row r="174" spans="2:65" s="1" customFormat="1" ht="10.199999999999999">
      <c r="B174" s="32"/>
      <c r="D174" s="151" t="s">
        <v>359</v>
      </c>
      <c r="F174" s="152" t="s">
        <v>5961</v>
      </c>
      <c r="I174" s="153"/>
      <c r="L174" s="32"/>
      <c r="M174" s="154"/>
      <c r="T174" s="56"/>
      <c r="AT174" s="17" t="s">
        <v>359</v>
      </c>
      <c r="AU174" s="17" t="s">
        <v>371</v>
      </c>
    </row>
    <row r="175" spans="2:65" s="1" customFormat="1" ht="16.5" customHeight="1">
      <c r="B175" s="32"/>
      <c r="C175" s="138" t="s">
        <v>389</v>
      </c>
      <c r="D175" s="138" t="s">
        <v>352</v>
      </c>
      <c r="E175" s="139" t="s">
        <v>5962</v>
      </c>
      <c r="F175" s="140" t="s">
        <v>5963</v>
      </c>
      <c r="G175" s="141" t="s">
        <v>496</v>
      </c>
      <c r="H175" s="142">
        <v>1</v>
      </c>
      <c r="I175" s="143"/>
      <c r="J175" s="144">
        <f>ROUND(I175*H175,2)</f>
        <v>0</v>
      </c>
      <c r="K175" s="140" t="s">
        <v>385</v>
      </c>
      <c r="L175" s="32"/>
      <c r="M175" s="145" t="s">
        <v>1</v>
      </c>
      <c r="N175" s="146" t="s">
        <v>41</v>
      </c>
      <c r="P175" s="147">
        <f>O175*H175</f>
        <v>0</v>
      </c>
      <c r="Q175" s="147">
        <v>0</v>
      </c>
      <c r="R175" s="147">
        <f>Q175*H175</f>
        <v>0</v>
      </c>
      <c r="S175" s="147">
        <v>0</v>
      </c>
      <c r="T175" s="148">
        <f>S175*H175</f>
        <v>0</v>
      </c>
      <c r="AR175" s="149" t="s">
        <v>357</v>
      </c>
      <c r="AT175" s="149" t="s">
        <v>352</v>
      </c>
      <c r="AU175" s="149" t="s">
        <v>371</v>
      </c>
      <c r="AY175" s="17" t="s">
        <v>350</v>
      </c>
      <c r="BE175" s="150">
        <f>IF(N175="základní",J175,0)</f>
        <v>0</v>
      </c>
      <c r="BF175" s="150">
        <f>IF(N175="snížená",J175,0)</f>
        <v>0</v>
      </c>
      <c r="BG175" s="150">
        <f>IF(N175="zákl. přenesená",J175,0)</f>
        <v>0</v>
      </c>
      <c r="BH175" s="150">
        <f>IF(N175="sníž. přenesená",J175,0)</f>
        <v>0</v>
      </c>
      <c r="BI175" s="150">
        <f>IF(N175="nulová",J175,0)</f>
        <v>0</v>
      </c>
      <c r="BJ175" s="17" t="s">
        <v>84</v>
      </c>
      <c r="BK175" s="150">
        <f>ROUND(I175*H175,2)</f>
        <v>0</v>
      </c>
      <c r="BL175" s="17" t="s">
        <v>357</v>
      </c>
      <c r="BM175" s="149" t="s">
        <v>5964</v>
      </c>
    </row>
    <row r="176" spans="2:65" s="1" customFormat="1" ht="10.199999999999999">
      <c r="B176" s="32"/>
      <c r="D176" s="151" t="s">
        <v>359</v>
      </c>
      <c r="F176" s="152" t="s">
        <v>5963</v>
      </c>
      <c r="I176" s="153"/>
      <c r="L176" s="32"/>
      <c r="M176" s="154"/>
      <c r="T176" s="56"/>
      <c r="AT176" s="17" t="s">
        <v>359</v>
      </c>
      <c r="AU176" s="17" t="s">
        <v>371</v>
      </c>
    </row>
    <row r="177" spans="2:65" s="1" customFormat="1" ht="16.5" customHeight="1">
      <c r="B177" s="32"/>
      <c r="C177" s="187" t="s">
        <v>456</v>
      </c>
      <c r="D177" s="187" t="s">
        <v>1347</v>
      </c>
      <c r="E177" s="188" t="s">
        <v>5965</v>
      </c>
      <c r="F177" s="189" t="s">
        <v>5966</v>
      </c>
      <c r="G177" s="190" t="s">
        <v>4951</v>
      </c>
      <c r="H177" s="191">
        <v>1</v>
      </c>
      <c r="I177" s="192"/>
      <c r="J177" s="193">
        <f>ROUND(I177*H177,2)</f>
        <v>0</v>
      </c>
      <c r="K177" s="189" t="s">
        <v>1</v>
      </c>
      <c r="L177" s="194"/>
      <c r="M177" s="195" t="s">
        <v>1</v>
      </c>
      <c r="N177" s="196" t="s">
        <v>41</v>
      </c>
      <c r="P177" s="147">
        <f>O177*H177</f>
        <v>0</v>
      </c>
      <c r="Q177" s="147">
        <v>0</v>
      </c>
      <c r="R177" s="147">
        <f>Q177*H177</f>
        <v>0</v>
      </c>
      <c r="S177" s="147">
        <v>0</v>
      </c>
      <c r="T177" s="148">
        <f>S177*H177</f>
        <v>0</v>
      </c>
      <c r="AR177" s="149" t="s">
        <v>468</v>
      </c>
      <c r="AT177" s="149" t="s">
        <v>1347</v>
      </c>
      <c r="AU177" s="149" t="s">
        <v>371</v>
      </c>
      <c r="AY177" s="17" t="s">
        <v>350</v>
      </c>
      <c r="BE177" s="150">
        <f>IF(N177="základní",J177,0)</f>
        <v>0</v>
      </c>
      <c r="BF177" s="150">
        <f>IF(N177="snížená",J177,0)</f>
        <v>0</v>
      </c>
      <c r="BG177" s="150">
        <f>IF(N177="zákl. přenesená",J177,0)</f>
        <v>0</v>
      </c>
      <c r="BH177" s="150">
        <f>IF(N177="sníž. přenesená",J177,0)</f>
        <v>0</v>
      </c>
      <c r="BI177" s="150">
        <f>IF(N177="nulová",J177,0)</f>
        <v>0</v>
      </c>
      <c r="BJ177" s="17" t="s">
        <v>84</v>
      </c>
      <c r="BK177" s="150">
        <f>ROUND(I177*H177,2)</f>
        <v>0</v>
      </c>
      <c r="BL177" s="17" t="s">
        <v>357</v>
      </c>
      <c r="BM177" s="149" t="s">
        <v>5967</v>
      </c>
    </row>
    <row r="178" spans="2:65" s="1" customFormat="1" ht="19.2">
      <c r="B178" s="32"/>
      <c r="D178" s="151" t="s">
        <v>359</v>
      </c>
      <c r="F178" s="152" t="s">
        <v>5968</v>
      </c>
      <c r="I178" s="153"/>
      <c r="L178" s="32"/>
      <c r="M178" s="154"/>
      <c r="T178" s="56"/>
      <c r="AT178" s="17" t="s">
        <v>359</v>
      </c>
      <c r="AU178" s="17" t="s">
        <v>371</v>
      </c>
    </row>
    <row r="179" spans="2:65" s="1" customFormat="1" ht="24.15" customHeight="1">
      <c r="B179" s="32"/>
      <c r="C179" s="138" t="s">
        <v>462</v>
      </c>
      <c r="D179" s="138" t="s">
        <v>352</v>
      </c>
      <c r="E179" s="139" t="s">
        <v>5969</v>
      </c>
      <c r="F179" s="140" t="s">
        <v>5970</v>
      </c>
      <c r="G179" s="141" t="s">
        <v>4951</v>
      </c>
      <c r="H179" s="142">
        <v>1</v>
      </c>
      <c r="I179" s="143"/>
      <c r="J179" s="144">
        <f>ROUND(I179*H179,2)</f>
        <v>0</v>
      </c>
      <c r="K179" s="140" t="s">
        <v>1</v>
      </c>
      <c r="L179" s="32"/>
      <c r="M179" s="145" t="s">
        <v>1</v>
      </c>
      <c r="N179" s="146" t="s">
        <v>41</v>
      </c>
      <c r="P179" s="147">
        <f>O179*H179</f>
        <v>0</v>
      </c>
      <c r="Q179" s="147">
        <v>0</v>
      </c>
      <c r="R179" s="147">
        <f>Q179*H179</f>
        <v>0</v>
      </c>
      <c r="S179" s="147">
        <v>0</v>
      </c>
      <c r="T179" s="148">
        <f>S179*H179</f>
        <v>0</v>
      </c>
      <c r="AR179" s="149" t="s">
        <v>357</v>
      </c>
      <c r="AT179" s="149" t="s">
        <v>352</v>
      </c>
      <c r="AU179" s="149" t="s">
        <v>371</v>
      </c>
      <c r="AY179" s="17" t="s">
        <v>350</v>
      </c>
      <c r="BE179" s="150">
        <f>IF(N179="základní",J179,0)</f>
        <v>0</v>
      </c>
      <c r="BF179" s="150">
        <f>IF(N179="snížená",J179,0)</f>
        <v>0</v>
      </c>
      <c r="BG179" s="150">
        <f>IF(N179="zákl. přenesená",J179,0)</f>
        <v>0</v>
      </c>
      <c r="BH179" s="150">
        <f>IF(N179="sníž. přenesená",J179,0)</f>
        <v>0</v>
      </c>
      <c r="BI179" s="150">
        <f>IF(N179="nulová",J179,0)</f>
        <v>0</v>
      </c>
      <c r="BJ179" s="17" t="s">
        <v>84</v>
      </c>
      <c r="BK179" s="150">
        <f>ROUND(I179*H179,2)</f>
        <v>0</v>
      </c>
      <c r="BL179" s="17" t="s">
        <v>357</v>
      </c>
      <c r="BM179" s="149" t="s">
        <v>5971</v>
      </c>
    </row>
    <row r="180" spans="2:65" s="1" customFormat="1" ht="144">
      <c r="B180" s="32"/>
      <c r="D180" s="151" t="s">
        <v>359</v>
      </c>
      <c r="F180" s="152" t="s">
        <v>5972</v>
      </c>
      <c r="I180" s="153"/>
      <c r="L180" s="32"/>
      <c r="M180" s="154"/>
      <c r="T180" s="56"/>
      <c r="AT180" s="17" t="s">
        <v>359</v>
      </c>
      <c r="AU180" s="17" t="s">
        <v>371</v>
      </c>
    </row>
    <row r="181" spans="2:65" s="1" customFormat="1" ht="16.5" customHeight="1">
      <c r="B181" s="32"/>
      <c r="C181" s="138" t="s">
        <v>468</v>
      </c>
      <c r="D181" s="138" t="s">
        <v>352</v>
      </c>
      <c r="E181" s="139" t="s">
        <v>5973</v>
      </c>
      <c r="F181" s="140" t="s">
        <v>5974</v>
      </c>
      <c r="G181" s="141" t="s">
        <v>4951</v>
      </c>
      <c r="H181" s="142">
        <v>1</v>
      </c>
      <c r="I181" s="143"/>
      <c r="J181" s="144">
        <f>ROUND(I181*H181,2)</f>
        <v>0</v>
      </c>
      <c r="K181" s="140" t="s">
        <v>1</v>
      </c>
      <c r="L181" s="32"/>
      <c r="M181" s="145" t="s">
        <v>1</v>
      </c>
      <c r="N181" s="146" t="s">
        <v>41</v>
      </c>
      <c r="P181" s="147">
        <f>O181*H181</f>
        <v>0</v>
      </c>
      <c r="Q181" s="147">
        <v>0</v>
      </c>
      <c r="R181" s="147">
        <f>Q181*H181</f>
        <v>0</v>
      </c>
      <c r="S181" s="147">
        <v>0</v>
      </c>
      <c r="T181" s="148">
        <f>S181*H181</f>
        <v>0</v>
      </c>
      <c r="AR181" s="149" t="s">
        <v>357</v>
      </c>
      <c r="AT181" s="149" t="s">
        <v>352</v>
      </c>
      <c r="AU181" s="149" t="s">
        <v>371</v>
      </c>
      <c r="AY181" s="17" t="s">
        <v>350</v>
      </c>
      <c r="BE181" s="150">
        <f>IF(N181="základní",J181,0)</f>
        <v>0</v>
      </c>
      <c r="BF181" s="150">
        <f>IF(N181="snížená",J181,0)</f>
        <v>0</v>
      </c>
      <c r="BG181" s="150">
        <f>IF(N181="zákl. přenesená",J181,0)</f>
        <v>0</v>
      </c>
      <c r="BH181" s="150">
        <f>IF(N181="sníž. přenesená",J181,0)</f>
        <v>0</v>
      </c>
      <c r="BI181" s="150">
        <f>IF(N181="nulová",J181,0)</f>
        <v>0</v>
      </c>
      <c r="BJ181" s="17" t="s">
        <v>84</v>
      </c>
      <c r="BK181" s="150">
        <f>ROUND(I181*H181,2)</f>
        <v>0</v>
      </c>
      <c r="BL181" s="17" t="s">
        <v>357</v>
      </c>
      <c r="BM181" s="149" t="s">
        <v>5975</v>
      </c>
    </row>
    <row r="182" spans="2:65" s="1" customFormat="1" ht="10.199999999999999">
      <c r="B182" s="32"/>
      <c r="D182" s="151" t="s">
        <v>359</v>
      </c>
      <c r="F182" s="152" t="s">
        <v>5974</v>
      </c>
      <c r="I182" s="153"/>
      <c r="L182" s="32"/>
      <c r="M182" s="154"/>
      <c r="T182" s="56"/>
      <c r="AT182" s="17" t="s">
        <v>359</v>
      </c>
      <c r="AU182" s="17" t="s">
        <v>371</v>
      </c>
    </row>
    <row r="183" spans="2:65" s="1" customFormat="1" ht="24.15" customHeight="1">
      <c r="B183" s="32"/>
      <c r="C183" s="138" t="s">
        <v>474</v>
      </c>
      <c r="D183" s="138" t="s">
        <v>352</v>
      </c>
      <c r="E183" s="139" t="s">
        <v>5976</v>
      </c>
      <c r="F183" s="140" t="s">
        <v>5977</v>
      </c>
      <c r="G183" s="141" t="s">
        <v>4951</v>
      </c>
      <c r="H183" s="142">
        <v>1</v>
      </c>
      <c r="I183" s="143"/>
      <c r="J183" s="144">
        <f>ROUND(I183*H183,2)</f>
        <v>0</v>
      </c>
      <c r="K183" s="140" t="s">
        <v>1</v>
      </c>
      <c r="L183" s="32"/>
      <c r="M183" s="145" t="s">
        <v>1</v>
      </c>
      <c r="N183" s="146" t="s">
        <v>41</v>
      </c>
      <c r="P183" s="147">
        <f>O183*H183</f>
        <v>0</v>
      </c>
      <c r="Q183" s="147">
        <v>0</v>
      </c>
      <c r="R183" s="147">
        <f>Q183*H183</f>
        <v>0</v>
      </c>
      <c r="S183" s="147">
        <v>0</v>
      </c>
      <c r="T183" s="148">
        <f>S183*H183</f>
        <v>0</v>
      </c>
      <c r="AR183" s="149" t="s">
        <v>357</v>
      </c>
      <c r="AT183" s="149" t="s">
        <v>352</v>
      </c>
      <c r="AU183" s="149" t="s">
        <v>371</v>
      </c>
      <c r="AY183" s="17" t="s">
        <v>350</v>
      </c>
      <c r="BE183" s="150">
        <f>IF(N183="základní",J183,0)</f>
        <v>0</v>
      </c>
      <c r="BF183" s="150">
        <f>IF(N183="snížená",J183,0)</f>
        <v>0</v>
      </c>
      <c r="BG183" s="150">
        <f>IF(N183="zákl. přenesená",J183,0)</f>
        <v>0</v>
      </c>
      <c r="BH183" s="150">
        <f>IF(N183="sníž. přenesená",J183,0)</f>
        <v>0</v>
      </c>
      <c r="BI183" s="150">
        <f>IF(N183="nulová",J183,0)</f>
        <v>0</v>
      </c>
      <c r="BJ183" s="17" t="s">
        <v>84</v>
      </c>
      <c r="BK183" s="150">
        <f>ROUND(I183*H183,2)</f>
        <v>0</v>
      </c>
      <c r="BL183" s="17" t="s">
        <v>357</v>
      </c>
      <c r="BM183" s="149" t="s">
        <v>5978</v>
      </c>
    </row>
    <row r="184" spans="2:65" s="1" customFormat="1" ht="19.2">
      <c r="B184" s="32"/>
      <c r="D184" s="151" t="s">
        <v>359</v>
      </c>
      <c r="F184" s="152" t="s">
        <v>5977</v>
      </c>
      <c r="I184" s="153"/>
      <c r="L184" s="32"/>
      <c r="M184" s="154"/>
      <c r="T184" s="56"/>
      <c r="AT184" s="17" t="s">
        <v>359</v>
      </c>
      <c r="AU184" s="17" t="s">
        <v>371</v>
      </c>
    </row>
    <row r="185" spans="2:65" s="1" customFormat="1" ht="24.15" customHeight="1">
      <c r="B185" s="32"/>
      <c r="C185" s="187" t="s">
        <v>480</v>
      </c>
      <c r="D185" s="187" t="s">
        <v>1347</v>
      </c>
      <c r="E185" s="188" t="s">
        <v>5979</v>
      </c>
      <c r="F185" s="189" t="s">
        <v>5980</v>
      </c>
      <c r="G185" s="190" t="s">
        <v>496</v>
      </c>
      <c r="H185" s="191">
        <v>1</v>
      </c>
      <c r="I185" s="192"/>
      <c r="J185" s="193">
        <f>ROUND(I185*H185,2)</f>
        <v>0</v>
      </c>
      <c r="K185" s="189" t="s">
        <v>1</v>
      </c>
      <c r="L185" s="194"/>
      <c r="M185" s="195" t="s">
        <v>1</v>
      </c>
      <c r="N185" s="196" t="s">
        <v>41</v>
      </c>
      <c r="P185" s="147">
        <f>O185*H185</f>
        <v>0</v>
      </c>
      <c r="Q185" s="147">
        <v>0</v>
      </c>
      <c r="R185" s="147">
        <f>Q185*H185</f>
        <v>0</v>
      </c>
      <c r="S185" s="147">
        <v>0</v>
      </c>
      <c r="T185" s="148">
        <f>S185*H185</f>
        <v>0</v>
      </c>
      <c r="AR185" s="149" t="s">
        <v>468</v>
      </c>
      <c r="AT185" s="149" t="s">
        <v>1347</v>
      </c>
      <c r="AU185" s="149" t="s">
        <v>371</v>
      </c>
      <c r="AY185" s="17" t="s">
        <v>350</v>
      </c>
      <c r="BE185" s="150">
        <f>IF(N185="základní",J185,0)</f>
        <v>0</v>
      </c>
      <c r="BF185" s="150">
        <f>IF(N185="snížená",J185,0)</f>
        <v>0</v>
      </c>
      <c r="BG185" s="150">
        <f>IF(N185="zákl. přenesená",J185,0)</f>
        <v>0</v>
      </c>
      <c r="BH185" s="150">
        <f>IF(N185="sníž. přenesená",J185,0)</f>
        <v>0</v>
      </c>
      <c r="BI185" s="150">
        <f>IF(N185="nulová",J185,0)</f>
        <v>0</v>
      </c>
      <c r="BJ185" s="17" t="s">
        <v>84</v>
      </c>
      <c r="BK185" s="150">
        <f>ROUND(I185*H185,2)</f>
        <v>0</v>
      </c>
      <c r="BL185" s="17" t="s">
        <v>357</v>
      </c>
      <c r="BM185" s="149" t="s">
        <v>5981</v>
      </c>
    </row>
    <row r="186" spans="2:65" s="1" customFormat="1" ht="10.199999999999999">
      <c r="B186" s="32"/>
      <c r="D186" s="151" t="s">
        <v>359</v>
      </c>
      <c r="F186" s="152" t="s">
        <v>5980</v>
      </c>
      <c r="I186" s="153"/>
      <c r="L186" s="32"/>
      <c r="M186" s="154"/>
      <c r="T186" s="56"/>
      <c r="AT186" s="17" t="s">
        <v>359</v>
      </c>
      <c r="AU186" s="17" t="s">
        <v>371</v>
      </c>
    </row>
    <row r="187" spans="2:65" s="1" customFormat="1" ht="24.15" customHeight="1">
      <c r="B187" s="32"/>
      <c r="C187" s="187" t="s">
        <v>487</v>
      </c>
      <c r="D187" s="187" t="s">
        <v>1347</v>
      </c>
      <c r="E187" s="188" t="s">
        <v>5982</v>
      </c>
      <c r="F187" s="189" t="s">
        <v>5983</v>
      </c>
      <c r="G187" s="190" t="s">
        <v>496</v>
      </c>
      <c r="H187" s="191">
        <v>1</v>
      </c>
      <c r="I187" s="192"/>
      <c r="J187" s="193">
        <f>ROUND(I187*H187,2)</f>
        <v>0</v>
      </c>
      <c r="K187" s="189" t="s">
        <v>1</v>
      </c>
      <c r="L187" s="194"/>
      <c r="M187" s="195" t="s">
        <v>1</v>
      </c>
      <c r="N187" s="196" t="s">
        <v>41</v>
      </c>
      <c r="P187" s="147">
        <f>O187*H187</f>
        <v>0</v>
      </c>
      <c r="Q187" s="147">
        <v>0</v>
      </c>
      <c r="R187" s="147">
        <f>Q187*H187</f>
        <v>0</v>
      </c>
      <c r="S187" s="147">
        <v>0</v>
      </c>
      <c r="T187" s="148">
        <f>S187*H187</f>
        <v>0</v>
      </c>
      <c r="AR187" s="149" t="s">
        <v>468</v>
      </c>
      <c r="AT187" s="149" t="s">
        <v>1347</v>
      </c>
      <c r="AU187" s="149" t="s">
        <v>371</v>
      </c>
      <c r="AY187" s="17" t="s">
        <v>350</v>
      </c>
      <c r="BE187" s="150">
        <f>IF(N187="základní",J187,0)</f>
        <v>0</v>
      </c>
      <c r="BF187" s="150">
        <f>IF(N187="snížená",J187,0)</f>
        <v>0</v>
      </c>
      <c r="BG187" s="150">
        <f>IF(N187="zákl. přenesená",J187,0)</f>
        <v>0</v>
      </c>
      <c r="BH187" s="150">
        <f>IF(N187="sníž. přenesená",J187,0)</f>
        <v>0</v>
      </c>
      <c r="BI187" s="150">
        <f>IF(N187="nulová",J187,0)</f>
        <v>0</v>
      </c>
      <c r="BJ187" s="17" t="s">
        <v>84</v>
      </c>
      <c r="BK187" s="150">
        <f>ROUND(I187*H187,2)</f>
        <v>0</v>
      </c>
      <c r="BL187" s="17" t="s">
        <v>357</v>
      </c>
      <c r="BM187" s="149" t="s">
        <v>5984</v>
      </c>
    </row>
    <row r="188" spans="2:65" s="1" customFormat="1" ht="10.199999999999999">
      <c r="B188" s="32"/>
      <c r="D188" s="151" t="s">
        <v>359</v>
      </c>
      <c r="F188" s="152" t="s">
        <v>5983</v>
      </c>
      <c r="I188" s="153"/>
      <c r="L188" s="32"/>
      <c r="M188" s="154"/>
      <c r="T188" s="56"/>
      <c r="AT188" s="17" t="s">
        <v>359</v>
      </c>
      <c r="AU188" s="17" t="s">
        <v>371</v>
      </c>
    </row>
    <row r="189" spans="2:65" s="1" customFormat="1" ht="16.5" customHeight="1">
      <c r="B189" s="32"/>
      <c r="C189" s="138" t="s">
        <v>8</v>
      </c>
      <c r="D189" s="138" t="s">
        <v>352</v>
      </c>
      <c r="E189" s="139" t="s">
        <v>5985</v>
      </c>
      <c r="F189" s="140" t="s">
        <v>5986</v>
      </c>
      <c r="G189" s="141" t="s">
        <v>4951</v>
      </c>
      <c r="H189" s="142">
        <v>3</v>
      </c>
      <c r="I189" s="143"/>
      <c r="J189" s="144">
        <f>ROUND(I189*H189,2)</f>
        <v>0</v>
      </c>
      <c r="K189" s="140" t="s">
        <v>1</v>
      </c>
      <c r="L189" s="32"/>
      <c r="M189" s="145" t="s">
        <v>1</v>
      </c>
      <c r="N189" s="146" t="s">
        <v>41</v>
      </c>
      <c r="P189" s="147">
        <f>O189*H189</f>
        <v>0</v>
      </c>
      <c r="Q189" s="147">
        <v>0</v>
      </c>
      <c r="R189" s="147">
        <f>Q189*H189</f>
        <v>0</v>
      </c>
      <c r="S189" s="147">
        <v>0</v>
      </c>
      <c r="T189" s="148">
        <f>S189*H189</f>
        <v>0</v>
      </c>
      <c r="AR189" s="149" t="s">
        <v>357</v>
      </c>
      <c r="AT189" s="149" t="s">
        <v>352</v>
      </c>
      <c r="AU189" s="149" t="s">
        <v>371</v>
      </c>
      <c r="AY189" s="17" t="s">
        <v>350</v>
      </c>
      <c r="BE189" s="150">
        <f>IF(N189="základní",J189,0)</f>
        <v>0</v>
      </c>
      <c r="BF189" s="150">
        <f>IF(N189="snížená",J189,0)</f>
        <v>0</v>
      </c>
      <c r="BG189" s="150">
        <f>IF(N189="zákl. přenesená",J189,0)</f>
        <v>0</v>
      </c>
      <c r="BH189" s="150">
        <f>IF(N189="sníž. přenesená",J189,0)</f>
        <v>0</v>
      </c>
      <c r="BI189" s="150">
        <f>IF(N189="nulová",J189,0)</f>
        <v>0</v>
      </c>
      <c r="BJ189" s="17" t="s">
        <v>84</v>
      </c>
      <c r="BK189" s="150">
        <f>ROUND(I189*H189,2)</f>
        <v>0</v>
      </c>
      <c r="BL189" s="17" t="s">
        <v>357</v>
      </c>
      <c r="BM189" s="149" t="s">
        <v>5987</v>
      </c>
    </row>
    <row r="190" spans="2:65" s="1" customFormat="1" ht="10.199999999999999">
      <c r="B190" s="32"/>
      <c r="D190" s="151" t="s">
        <v>359</v>
      </c>
      <c r="F190" s="152" t="s">
        <v>5986</v>
      </c>
      <c r="I190" s="153"/>
      <c r="L190" s="32"/>
      <c r="M190" s="154"/>
      <c r="T190" s="56"/>
      <c r="AT190" s="17" t="s">
        <v>359</v>
      </c>
      <c r="AU190" s="17" t="s">
        <v>371</v>
      </c>
    </row>
    <row r="191" spans="2:65" s="1" customFormat="1" ht="16.5" customHeight="1">
      <c r="B191" s="32"/>
      <c r="C191" s="138" t="s">
        <v>501</v>
      </c>
      <c r="D191" s="138" t="s">
        <v>352</v>
      </c>
      <c r="E191" s="139" t="s">
        <v>5988</v>
      </c>
      <c r="F191" s="140" t="s">
        <v>5989</v>
      </c>
      <c r="G191" s="141" t="s">
        <v>4951</v>
      </c>
      <c r="H191" s="142">
        <v>2</v>
      </c>
      <c r="I191" s="143"/>
      <c r="J191" s="144">
        <f>ROUND(I191*H191,2)</f>
        <v>0</v>
      </c>
      <c r="K191" s="140" t="s">
        <v>1</v>
      </c>
      <c r="L191" s="32"/>
      <c r="M191" s="145" t="s">
        <v>1</v>
      </c>
      <c r="N191" s="146" t="s">
        <v>41</v>
      </c>
      <c r="P191" s="147">
        <f>O191*H191</f>
        <v>0</v>
      </c>
      <c r="Q191" s="147">
        <v>0</v>
      </c>
      <c r="R191" s="147">
        <f>Q191*H191</f>
        <v>0</v>
      </c>
      <c r="S191" s="147">
        <v>0</v>
      </c>
      <c r="T191" s="148">
        <f>S191*H191</f>
        <v>0</v>
      </c>
      <c r="AR191" s="149" t="s">
        <v>357</v>
      </c>
      <c r="AT191" s="149" t="s">
        <v>352</v>
      </c>
      <c r="AU191" s="149" t="s">
        <v>371</v>
      </c>
      <c r="AY191" s="17" t="s">
        <v>350</v>
      </c>
      <c r="BE191" s="150">
        <f>IF(N191="základní",J191,0)</f>
        <v>0</v>
      </c>
      <c r="BF191" s="150">
        <f>IF(N191="snížená",J191,0)</f>
        <v>0</v>
      </c>
      <c r="BG191" s="150">
        <f>IF(N191="zákl. přenesená",J191,0)</f>
        <v>0</v>
      </c>
      <c r="BH191" s="150">
        <f>IF(N191="sníž. přenesená",J191,0)</f>
        <v>0</v>
      </c>
      <c r="BI191" s="150">
        <f>IF(N191="nulová",J191,0)</f>
        <v>0</v>
      </c>
      <c r="BJ191" s="17" t="s">
        <v>84</v>
      </c>
      <c r="BK191" s="150">
        <f>ROUND(I191*H191,2)</f>
        <v>0</v>
      </c>
      <c r="BL191" s="17" t="s">
        <v>357</v>
      </c>
      <c r="BM191" s="149" t="s">
        <v>5990</v>
      </c>
    </row>
    <row r="192" spans="2:65" s="1" customFormat="1" ht="10.199999999999999">
      <c r="B192" s="32"/>
      <c r="D192" s="151" t="s">
        <v>359</v>
      </c>
      <c r="F192" s="152" t="s">
        <v>5989</v>
      </c>
      <c r="I192" s="153"/>
      <c r="L192" s="32"/>
      <c r="M192" s="154"/>
      <c r="T192" s="56"/>
      <c r="AT192" s="17" t="s">
        <v>359</v>
      </c>
      <c r="AU192" s="17" t="s">
        <v>371</v>
      </c>
    </row>
    <row r="193" spans="2:65" s="1" customFormat="1" ht="24.15" customHeight="1">
      <c r="B193" s="32"/>
      <c r="C193" s="187" t="s">
        <v>511</v>
      </c>
      <c r="D193" s="187" t="s">
        <v>1347</v>
      </c>
      <c r="E193" s="188" t="s">
        <v>5991</v>
      </c>
      <c r="F193" s="189" t="s">
        <v>5992</v>
      </c>
      <c r="G193" s="190" t="s">
        <v>496</v>
      </c>
      <c r="H193" s="191">
        <v>1</v>
      </c>
      <c r="I193" s="192"/>
      <c r="J193" s="193">
        <f>ROUND(I193*H193,2)</f>
        <v>0</v>
      </c>
      <c r="K193" s="189" t="s">
        <v>1</v>
      </c>
      <c r="L193" s="194"/>
      <c r="M193" s="195" t="s">
        <v>1</v>
      </c>
      <c r="N193" s="196" t="s">
        <v>41</v>
      </c>
      <c r="P193" s="147">
        <f>O193*H193</f>
        <v>0</v>
      </c>
      <c r="Q193" s="147">
        <v>0</v>
      </c>
      <c r="R193" s="147">
        <f>Q193*H193</f>
        <v>0</v>
      </c>
      <c r="S193" s="147">
        <v>0</v>
      </c>
      <c r="T193" s="148">
        <f>S193*H193</f>
        <v>0</v>
      </c>
      <c r="AR193" s="149" t="s">
        <v>468</v>
      </c>
      <c r="AT193" s="149" t="s">
        <v>1347</v>
      </c>
      <c r="AU193" s="149" t="s">
        <v>371</v>
      </c>
      <c r="AY193" s="17" t="s">
        <v>350</v>
      </c>
      <c r="BE193" s="150">
        <f>IF(N193="základní",J193,0)</f>
        <v>0</v>
      </c>
      <c r="BF193" s="150">
        <f>IF(N193="snížená",J193,0)</f>
        <v>0</v>
      </c>
      <c r="BG193" s="150">
        <f>IF(N193="zákl. přenesená",J193,0)</f>
        <v>0</v>
      </c>
      <c r="BH193" s="150">
        <f>IF(N193="sníž. přenesená",J193,0)</f>
        <v>0</v>
      </c>
      <c r="BI193" s="150">
        <f>IF(N193="nulová",J193,0)</f>
        <v>0</v>
      </c>
      <c r="BJ193" s="17" t="s">
        <v>84</v>
      </c>
      <c r="BK193" s="150">
        <f>ROUND(I193*H193,2)</f>
        <v>0</v>
      </c>
      <c r="BL193" s="17" t="s">
        <v>357</v>
      </c>
      <c r="BM193" s="149" t="s">
        <v>5993</v>
      </c>
    </row>
    <row r="194" spans="2:65" s="1" customFormat="1" ht="10.199999999999999">
      <c r="B194" s="32"/>
      <c r="D194" s="151" t="s">
        <v>359</v>
      </c>
      <c r="F194" s="152" t="s">
        <v>5992</v>
      </c>
      <c r="I194" s="153"/>
      <c r="L194" s="32"/>
      <c r="M194" s="154"/>
      <c r="T194" s="56"/>
      <c r="AT194" s="17" t="s">
        <v>359</v>
      </c>
      <c r="AU194" s="17" t="s">
        <v>371</v>
      </c>
    </row>
    <row r="195" spans="2:65" s="1" customFormat="1" ht="24.15" customHeight="1">
      <c r="B195" s="32"/>
      <c r="C195" s="187" t="s">
        <v>522</v>
      </c>
      <c r="D195" s="187" t="s">
        <v>1347</v>
      </c>
      <c r="E195" s="188" t="s">
        <v>5994</v>
      </c>
      <c r="F195" s="189" t="s">
        <v>5995</v>
      </c>
      <c r="G195" s="190" t="s">
        <v>496</v>
      </c>
      <c r="H195" s="191">
        <v>1</v>
      </c>
      <c r="I195" s="192"/>
      <c r="J195" s="193">
        <f>ROUND(I195*H195,2)</f>
        <v>0</v>
      </c>
      <c r="K195" s="189" t="s">
        <v>1</v>
      </c>
      <c r="L195" s="194"/>
      <c r="M195" s="195" t="s">
        <v>1</v>
      </c>
      <c r="N195" s="196" t="s">
        <v>41</v>
      </c>
      <c r="P195" s="147">
        <f>O195*H195</f>
        <v>0</v>
      </c>
      <c r="Q195" s="147">
        <v>0</v>
      </c>
      <c r="R195" s="147">
        <f>Q195*H195</f>
        <v>0</v>
      </c>
      <c r="S195" s="147">
        <v>0</v>
      </c>
      <c r="T195" s="148">
        <f>S195*H195</f>
        <v>0</v>
      </c>
      <c r="AR195" s="149" t="s">
        <v>468</v>
      </c>
      <c r="AT195" s="149" t="s">
        <v>1347</v>
      </c>
      <c r="AU195" s="149" t="s">
        <v>371</v>
      </c>
      <c r="AY195" s="17" t="s">
        <v>350</v>
      </c>
      <c r="BE195" s="150">
        <f>IF(N195="základní",J195,0)</f>
        <v>0</v>
      </c>
      <c r="BF195" s="150">
        <f>IF(N195="snížená",J195,0)</f>
        <v>0</v>
      </c>
      <c r="BG195" s="150">
        <f>IF(N195="zákl. přenesená",J195,0)</f>
        <v>0</v>
      </c>
      <c r="BH195" s="150">
        <f>IF(N195="sníž. přenesená",J195,0)</f>
        <v>0</v>
      </c>
      <c r="BI195" s="150">
        <f>IF(N195="nulová",J195,0)</f>
        <v>0</v>
      </c>
      <c r="BJ195" s="17" t="s">
        <v>84</v>
      </c>
      <c r="BK195" s="150">
        <f>ROUND(I195*H195,2)</f>
        <v>0</v>
      </c>
      <c r="BL195" s="17" t="s">
        <v>357</v>
      </c>
      <c r="BM195" s="149" t="s">
        <v>5996</v>
      </c>
    </row>
    <row r="196" spans="2:65" s="1" customFormat="1" ht="10.199999999999999">
      <c r="B196" s="32"/>
      <c r="D196" s="151" t="s">
        <v>359</v>
      </c>
      <c r="F196" s="152" t="s">
        <v>5995</v>
      </c>
      <c r="I196" s="153"/>
      <c r="L196" s="32"/>
      <c r="M196" s="154"/>
      <c r="T196" s="56"/>
      <c r="AT196" s="17" t="s">
        <v>359</v>
      </c>
      <c r="AU196" s="17" t="s">
        <v>371</v>
      </c>
    </row>
    <row r="197" spans="2:65" s="1" customFormat="1" ht="16.5" customHeight="1">
      <c r="B197" s="32"/>
      <c r="C197" s="187" t="s">
        <v>530</v>
      </c>
      <c r="D197" s="187" t="s">
        <v>1347</v>
      </c>
      <c r="E197" s="188" t="s">
        <v>5997</v>
      </c>
      <c r="F197" s="189" t="s">
        <v>5998</v>
      </c>
      <c r="G197" s="190" t="s">
        <v>5469</v>
      </c>
      <c r="H197" s="191">
        <v>1</v>
      </c>
      <c r="I197" s="192"/>
      <c r="J197" s="193">
        <f>ROUND(I197*H197,2)</f>
        <v>0</v>
      </c>
      <c r="K197" s="189" t="s">
        <v>1</v>
      </c>
      <c r="L197" s="194"/>
      <c r="M197" s="195" t="s">
        <v>1</v>
      </c>
      <c r="N197" s="196" t="s">
        <v>41</v>
      </c>
      <c r="P197" s="147">
        <f>O197*H197</f>
        <v>0</v>
      </c>
      <c r="Q197" s="147">
        <v>0</v>
      </c>
      <c r="R197" s="147">
        <f>Q197*H197</f>
        <v>0</v>
      </c>
      <c r="S197" s="147">
        <v>0</v>
      </c>
      <c r="T197" s="148">
        <f>S197*H197</f>
        <v>0</v>
      </c>
      <c r="AR197" s="149" t="s">
        <v>468</v>
      </c>
      <c r="AT197" s="149" t="s">
        <v>1347</v>
      </c>
      <c r="AU197" s="149" t="s">
        <v>371</v>
      </c>
      <c r="AY197" s="17" t="s">
        <v>350</v>
      </c>
      <c r="BE197" s="150">
        <f>IF(N197="základní",J197,0)</f>
        <v>0</v>
      </c>
      <c r="BF197" s="150">
        <f>IF(N197="snížená",J197,0)</f>
        <v>0</v>
      </c>
      <c r="BG197" s="150">
        <f>IF(N197="zákl. přenesená",J197,0)</f>
        <v>0</v>
      </c>
      <c r="BH197" s="150">
        <f>IF(N197="sníž. přenesená",J197,0)</f>
        <v>0</v>
      </c>
      <c r="BI197" s="150">
        <f>IF(N197="nulová",J197,0)</f>
        <v>0</v>
      </c>
      <c r="BJ197" s="17" t="s">
        <v>84</v>
      </c>
      <c r="BK197" s="150">
        <f>ROUND(I197*H197,2)</f>
        <v>0</v>
      </c>
      <c r="BL197" s="17" t="s">
        <v>357</v>
      </c>
      <c r="BM197" s="149" t="s">
        <v>5999</v>
      </c>
    </row>
    <row r="198" spans="2:65" s="1" customFormat="1" ht="10.199999999999999">
      <c r="B198" s="32"/>
      <c r="D198" s="151" t="s">
        <v>359</v>
      </c>
      <c r="F198" s="152" t="s">
        <v>5998</v>
      </c>
      <c r="I198" s="153"/>
      <c r="L198" s="32"/>
      <c r="M198" s="154"/>
      <c r="T198" s="56"/>
      <c r="AT198" s="17" t="s">
        <v>359</v>
      </c>
      <c r="AU198" s="17" t="s">
        <v>371</v>
      </c>
    </row>
    <row r="199" spans="2:65" s="11" customFormat="1" ht="20.85" customHeight="1">
      <c r="B199" s="126"/>
      <c r="D199" s="127" t="s">
        <v>75</v>
      </c>
      <c r="E199" s="136" t="s">
        <v>6000</v>
      </c>
      <c r="F199" s="136" t="s">
        <v>6001</v>
      </c>
      <c r="I199" s="129"/>
      <c r="J199" s="137">
        <f>BK199</f>
        <v>0</v>
      </c>
      <c r="L199" s="126"/>
      <c r="M199" s="131"/>
      <c r="P199" s="132">
        <f>SUM(P200:P225)</f>
        <v>0</v>
      </c>
      <c r="R199" s="132">
        <f>SUM(R200:R225)</f>
        <v>0</v>
      </c>
      <c r="T199" s="133">
        <f>SUM(T200:T225)</f>
        <v>0</v>
      </c>
      <c r="AR199" s="127" t="s">
        <v>84</v>
      </c>
      <c r="AT199" s="134" t="s">
        <v>75</v>
      </c>
      <c r="AU199" s="134" t="s">
        <v>86</v>
      </c>
      <c r="AY199" s="127" t="s">
        <v>350</v>
      </c>
      <c r="BK199" s="135">
        <f>SUM(BK200:BK225)</f>
        <v>0</v>
      </c>
    </row>
    <row r="200" spans="2:65" s="1" customFormat="1" ht="16.5" customHeight="1">
      <c r="B200" s="32"/>
      <c r="C200" s="138" t="s">
        <v>541</v>
      </c>
      <c r="D200" s="138" t="s">
        <v>352</v>
      </c>
      <c r="E200" s="139" t="s">
        <v>6002</v>
      </c>
      <c r="F200" s="140" t="s">
        <v>6003</v>
      </c>
      <c r="G200" s="141" t="s">
        <v>496</v>
      </c>
      <c r="H200" s="142">
        <v>127</v>
      </c>
      <c r="I200" s="143"/>
      <c r="J200" s="144">
        <f>ROUND(I200*H200,2)</f>
        <v>0</v>
      </c>
      <c r="K200" s="140" t="s">
        <v>385</v>
      </c>
      <c r="L200" s="32"/>
      <c r="M200" s="145" t="s">
        <v>1</v>
      </c>
      <c r="N200" s="146" t="s">
        <v>41</v>
      </c>
      <c r="P200" s="147">
        <f>O200*H200</f>
        <v>0</v>
      </c>
      <c r="Q200" s="147">
        <v>0</v>
      </c>
      <c r="R200" s="147">
        <f>Q200*H200</f>
        <v>0</v>
      </c>
      <c r="S200" s="147">
        <v>0</v>
      </c>
      <c r="T200" s="148">
        <f>S200*H200</f>
        <v>0</v>
      </c>
      <c r="AR200" s="149" t="s">
        <v>357</v>
      </c>
      <c r="AT200" s="149" t="s">
        <v>352</v>
      </c>
      <c r="AU200" s="149" t="s">
        <v>371</v>
      </c>
      <c r="AY200" s="17" t="s">
        <v>350</v>
      </c>
      <c r="BE200" s="150">
        <f>IF(N200="základní",J200,0)</f>
        <v>0</v>
      </c>
      <c r="BF200" s="150">
        <f>IF(N200="snížená",J200,0)</f>
        <v>0</v>
      </c>
      <c r="BG200" s="150">
        <f>IF(N200="zákl. přenesená",J200,0)</f>
        <v>0</v>
      </c>
      <c r="BH200" s="150">
        <f>IF(N200="sníž. přenesená",J200,0)</f>
        <v>0</v>
      </c>
      <c r="BI200" s="150">
        <f>IF(N200="nulová",J200,0)</f>
        <v>0</v>
      </c>
      <c r="BJ200" s="17" t="s">
        <v>84</v>
      </c>
      <c r="BK200" s="150">
        <f>ROUND(I200*H200,2)</f>
        <v>0</v>
      </c>
      <c r="BL200" s="17" t="s">
        <v>357</v>
      </c>
      <c r="BM200" s="149" t="s">
        <v>6004</v>
      </c>
    </row>
    <row r="201" spans="2:65" s="1" customFormat="1" ht="10.199999999999999">
      <c r="B201" s="32"/>
      <c r="D201" s="151" t="s">
        <v>359</v>
      </c>
      <c r="F201" s="152" t="s">
        <v>6003</v>
      </c>
      <c r="I201" s="153"/>
      <c r="L201" s="32"/>
      <c r="M201" s="154"/>
      <c r="T201" s="56"/>
      <c r="AT201" s="17" t="s">
        <v>359</v>
      </c>
      <c r="AU201" s="17" t="s">
        <v>371</v>
      </c>
    </row>
    <row r="202" spans="2:65" s="1" customFormat="1" ht="16.5" customHeight="1">
      <c r="B202" s="32"/>
      <c r="C202" s="138" t="s">
        <v>548</v>
      </c>
      <c r="D202" s="138" t="s">
        <v>352</v>
      </c>
      <c r="E202" s="139" t="s">
        <v>6005</v>
      </c>
      <c r="F202" s="140" t="s">
        <v>6006</v>
      </c>
      <c r="G202" s="141" t="s">
        <v>496</v>
      </c>
      <c r="H202" s="142">
        <v>127</v>
      </c>
      <c r="I202" s="143"/>
      <c r="J202" s="144">
        <f>ROUND(I202*H202,2)</f>
        <v>0</v>
      </c>
      <c r="K202" s="140" t="s">
        <v>385</v>
      </c>
      <c r="L202" s="32"/>
      <c r="M202" s="145" t="s">
        <v>1</v>
      </c>
      <c r="N202" s="146" t="s">
        <v>41</v>
      </c>
      <c r="P202" s="147">
        <f>O202*H202</f>
        <v>0</v>
      </c>
      <c r="Q202" s="147">
        <v>0</v>
      </c>
      <c r="R202" s="147">
        <f>Q202*H202</f>
        <v>0</v>
      </c>
      <c r="S202" s="147">
        <v>0</v>
      </c>
      <c r="T202" s="148">
        <f>S202*H202</f>
        <v>0</v>
      </c>
      <c r="AR202" s="149" t="s">
        <v>357</v>
      </c>
      <c r="AT202" s="149" t="s">
        <v>352</v>
      </c>
      <c r="AU202" s="149" t="s">
        <v>371</v>
      </c>
      <c r="AY202" s="17" t="s">
        <v>350</v>
      </c>
      <c r="BE202" s="150">
        <f>IF(N202="základní",J202,0)</f>
        <v>0</v>
      </c>
      <c r="BF202" s="150">
        <f>IF(N202="snížená",J202,0)</f>
        <v>0</v>
      </c>
      <c r="BG202" s="150">
        <f>IF(N202="zákl. přenesená",J202,0)</f>
        <v>0</v>
      </c>
      <c r="BH202" s="150">
        <f>IF(N202="sníž. přenesená",J202,0)</f>
        <v>0</v>
      </c>
      <c r="BI202" s="150">
        <f>IF(N202="nulová",J202,0)</f>
        <v>0</v>
      </c>
      <c r="BJ202" s="17" t="s">
        <v>84</v>
      </c>
      <c r="BK202" s="150">
        <f>ROUND(I202*H202,2)</f>
        <v>0</v>
      </c>
      <c r="BL202" s="17" t="s">
        <v>357</v>
      </c>
      <c r="BM202" s="149" t="s">
        <v>6007</v>
      </c>
    </row>
    <row r="203" spans="2:65" s="1" customFormat="1" ht="10.199999999999999">
      <c r="B203" s="32"/>
      <c r="D203" s="151" t="s">
        <v>359</v>
      </c>
      <c r="F203" s="152" t="s">
        <v>6006</v>
      </c>
      <c r="I203" s="153"/>
      <c r="L203" s="32"/>
      <c r="M203" s="154"/>
      <c r="T203" s="56"/>
      <c r="AT203" s="17" t="s">
        <v>359</v>
      </c>
      <c r="AU203" s="17" t="s">
        <v>371</v>
      </c>
    </row>
    <row r="204" spans="2:65" s="1" customFormat="1" ht="24.15" customHeight="1">
      <c r="B204" s="32"/>
      <c r="C204" s="187" t="s">
        <v>556</v>
      </c>
      <c r="D204" s="187" t="s">
        <v>1347</v>
      </c>
      <c r="E204" s="188" t="s">
        <v>6008</v>
      </c>
      <c r="F204" s="189" t="s">
        <v>6009</v>
      </c>
      <c r="G204" s="190" t="s">
        <v>496</v>
      </c>
      <c r="H204" s="191">
        <v>21</v>
      </c>
      <c r="I204" s="192"/>
      <c r="J204" s="193">
        <f>ROUND(I204*H204,2)</f>
        <v>0</v>
      </c>
      <c r="K204" s="189" t="s">
        <v>1</v>
      </c>
      <c r="L204" s="194"/>
      <c r="M204" s="195" t="s">
        <v>1</v>
      </c>
      <c r="N204" s="196" t="s">
        <v>41</v>
      </c>
      <c r="P204" s="147">
        <f>O204*H204</f>
        <v>0</v>
      </c>
      <c r="Q204" s="147">
        <v>0</v>
      </c>
      <c r="R204" s="147">
        <f>Q204*H204</f>
        <v>0</v>
      </c>
      <c r="S204" s="147">
        <v>0</v>
      </c>
      <c r="T204" s="148">
        <f>S204*H204</f>
        <v>0</v>
      </c>
      <c r="AR204" s="149" t="s">
        <v>468</v>
      </c>
      <c r="AT204" s="149" t="s">
        <v>1347</v>
      </c>
      <c r="AU204" s="149" t="s">
        <v>371</v>
      </c>
      <c r="AY204" s="17" t="s">
        <v>350</v>
      </c>
      <c r="BE204" s="150">
        <f>IF(N204="základní",J204,0)</f>
        <v>0</v>
      </c>
      <c r="BF204" s="150">
        <f>IF(N204="snížená",J204,0)</f>
        <v>0</v>
      </c>
      <c r="BG204" s="150">
        <f>IF(N204="zákl. přenesená",J204,0)</f>
        <v>0</v>
      </c>
      <c r="BH204" s="150">
        <f>IF(N204="sníž. přenesená",J204,0)</f>
        <v>0</v>
      </c>
      <c r="BI204" s="150">
        <f>IF(N204="nulová",J204,0)</f>
        <v>0</v>
      </c>
      <c r="BJ204" s="17" t="s">
        <v>84</v>
      </c>
      <c r="BK204" s="150">
        <f>ROUND(I204*H204,2)</f>
        <v>0</v>
      </c>
      <c r="BL204" s="17" t="s">
        <v>357</v>
      </c>
      <c r="BM204" s="149" t="s">
        <v>6010</v>
      </c>
    </row>
    <row r="205" spans="2:65" s="1" customFormat="1" ht="10.199999999999999">
      <c r="B205" s="32"/>
      <c r="D205" s="151" t="s">
        <v>359</v>
      </c>
      <c r="F205" s="152" t="s">
        <v>6009</v>
      </c>
      <c r="I205" s="153"/>
      <c r="L205" s="32"/>
      <c r="M205" s="154"/>
      <c r="T205" s="56"/>
      <c r="AT205" s="17" t="s">
        <v>359</v>
      </c>
      <c r="AU205" s="17" t="s">
        <v>371</v>
      </c>
    </row>
    <row r="206" spans="2:65" s="1" customFormat="1" ht="24.15" customHeight="1">
      <c r="B206" s="32"/>
      <c r="C206" s="187" t="s">
        <v>563</v>
      </c>
      <c r="D206" s="187" t="s">
        <v>1347</v>
      </c>
      <c r="E206" s="188" t="s">
        <v>6011</v>
      </c>
      <c r="F206" s="189" t="s">
        <v>6012</v>
      </c>
      <c r="G206" s="190" t="s">
        <v>496</v>
      </c>
      <c r="H206" s="191">
        <v>21</v>
      </c>
      <c r="I206" s="192"/>
      <c r="J206" s="193">
        <f>ROUND(I206*H206,2)</f>
        <v>0</v>
      </c>
      <c r="K206" s="189" t="s">
        <v>1</v>
      </c>
      <c r="L206" s="194"/>
      <c r="M206" s="195" t="s">
        <v>1</v>
      </c>
      <c r="N206" s="196" t="s">
        <v>41</v>
      </c>
      <c r="P206" s="147">
        <f>O206*H206</f>
        <v>0</v>
      </c>
      <c r="Q206" s="147">
        <v>0</v>
      </c>
      <c r="R206" s="147">
        <f>Q206*H206</f>
        <v>0</v>
      </c>
      <c r="S206" s="147">
        <v>0</v>
      </c>
      <c r="T206" s="148">
        <f>S206*H206</f>
        <v>0</v>
      </c>
      <c r="AR206" s="149" t="s">
        <v>468</v>
      </c>
      <c r="AT206" s="149" t="s">
        <v>1347</v>
      </c>
      <c r="AU206" s="149" t="s">
        <v>371</v>
      </c>
      <c r="AY206" s="17" t="s">
        <v>350</v>
      </c>
      <c r="BE206" s="150">
        <f>IF(N206="základní",J206,0)</f>
        <v>0</v>
      </c>
      <c r="BF206" s="150">
        <f>IF(N206="snížená",J206,0)</f>
        <v>0</v>
      </c>
      <c r="BG206" s="150">
        <f>IF(N206="zákl. přenesená",J206,0)</f>
        <v>0</v>
      </c>
      <c r="BH206" s="150">
        <f>IF(N206="sníž. přenesená",J206,0)</f>
        <v>0</v>
      </c>
      <c r="BI206" s="150">
        <f>IF(N206="nulová",J206,0)</f>
        <v>0</v>
      </c>
      <c r="BJ206" s="17" t="s">
        <v>84</v>
      </c>
      <c r="BK206" s="150">
        <f>ROUND(I206*H206,2)</f>
        <v>0</v>
      </c>
      <c r="BL206" s="17" t="s">
        <v>357</v>
      </c>
      <c r="BM206" s="149" t="s">
        <v>6013</v>
      </c>
    </row>
    <row r="207" spans="2:65" s="1" customFormat="1" ht="10.199999999999999">
      <c r="B207" s="32"/>
      <c r="D207" s="151" t="s">
        <v>359</v>
      </c>
      <c r="F207" s="152" t="s">
        <v>6012</v>
      </c>
      <c r="I207" s="153"/>
      <c r="L207" s="32"/>
      <c r="M207" s="154"/>
      <c r="T207" s="56"/>
      <c r="AT207" s="17" t="s">
        <v>359</v>
      </c>
      <c r="AU207" s="17" t="s">
        <v>371</v>
      </c>
    </row>
    <row r="208" spans="2:65" s="1" customFormat="1" ht="16.5" customHeight="1">
      <c r="B208" s="32"/>
      <c r="C208" s="138" t="s">
        <v>7</v>
      </c>
      <c r="D208" s="138" t="s">
        <v>352</v>
      </c>
      <c r="E208" s="139" t="s">
        <v>5331</v>
      </c>
      <c r="F208" s="140" t="s">
        <v>5332</v>
      </c>
      <c r="G208" s="141" t="s">
        <v>496</v>
      </c>
      <c r="H208" s="142">
        <v>21</v>
      </c>
      <c r="I208" s="143"/>
      <c r="J208" s="144">
        <f>ROUND(I208*H208,2)</f>
        <v>0</v>
      </c>
      <c r="K208" s="140" t="s">
        <v>385</v>
      </c>
      <c r="L208" s="32"/>
      <c r="M208" s="145" t="s">
        <v>1</v>
      </c>
      <c r="N208" s="146" t="s">
        <v>41</v>
      </c>
      <c r="P208" s="147">
        <f>O208*H208</f>
        <v>0</v>
      </c>
      <c r="Q208" s="147">
        <v>0</v>
      </c>
      <c r="R208" s="147">
        <f>Q208*H208</f>
        <v>0</v>
      </c>
      <c r="S208" s="147">
        <v>0</v>
      </c>
      <c r="T208" s="148">
        <f>S208*H208</f>
        <v>0</v>
      </c>
      <c r="AR208" s="149" t="s">
        <v>357</v>
      </c>
      <c r="AT208" s="149" t="s">
        <v>352</v>
      </c>
      <c r="AU208" s="149" t="s">
        <v>371</v>
      </c>
      <c r="AY208" s="17" t="s">
        <v>350</v>
      </c>
      <c r="BE208" s="150">
        <f>IF(N208="základní",J208,0)</f>
        <v>0</v>
      </c>
      <c r="BF208" s="150">
        <f>IF(N208="snížená",J208,0)</f>
        <v>0</v>
      </c>
      <c r="BG208" s="150">
        <f>IF(N208="zákl. přenesená",J208,0)</f>
        <v>0</v>
      </c>
      <c r="BH208" s="150">
        <f>IF(N208="sníž. přenesená",J208,0)</f>
        <v>0</v>
      </c>
      <c r="BI208" s="150">
        <f>IF(N208="nulová",J208,0)</f>
        <v>0</v>
      </c>
      <c r="BJ208" s="17" t="s">
        <v>84</v>
      </c>
      <c r="BK208" s="150">
        <f>ROUND(I208*H208,2)</f>
        <v>0</v>
      </c>
      <c r="BL208" s="17" t="s">
        <v>357</v>
      </c>
      <c r="BM208" s="149" t="s">
        <v>6014</v>
      </c>
    </row>
    <row r="209" spans="2:65" s="1" customFormat="1" ht="10.199999999999999">
      <c r="B209" s="32"/>
      <c r="D209" s="151" t="s">
        <v>359</v>
      </c>
      <c r="F209" s="152" t="s">
        <v>5334</v>
      </c>
      <c r="I209" s="153"/>
      <c r="L209" s="32"/>
      <c r="M209" s="154"/>
      <c r="T209" s="56"/>
      <c r="AT209" s="17" t="s">
        <v>359</v>
      </c>
      <c r="AU209" s="17" t="s">
        <v>371</v>
      </c>
    </row>
    <row r="210" spans="2:65" s="1" customFormat="1" ht="16.5" customHeight="1">
      <c r="B210" s="32"/>
      <c r="C210" s="138" t="s">
        <v>576</v>
      </c>
      <c r="D210" s="138" t="s">
        <v>352</v>
      </c>
      <c r="E210" s="139" t="s">
        <v>6015</v>
      </c>
      <c r="F210" s="140" t="s">
        <v>6016</v>
      </c>
      <c r="G210" s="141" t="s">
        <v>496</v>
      </c>
      <c r="H210" s="142">
        <v>23</v>
      </c>
      <c r="I210" s="143"/>
      <c r="J210" s="144">
        <f>ROUND(I210*H210,2)</f>
        <v>0</v>
      </c>
      <c r="K210" s="140" t="s">
        <v>385</v>
      </c>
      <c r="L210" s="32"/>
      <c r="M210" s="145" t="s">
        <v>1</v>
      </c>
      <c r="N210" s="146" t="s">
        <v>41</v>
      </c>
      <c r="P210" s="147">
        <f>O210*H210</f>
        <v>0</v>
      </c>
      <c r="Q210" s="147">
        <v>0</v>
      </c>
      <c r="R210" s="147">
        <f>Q210*H210</f>
        <v>0</v>
      </c>
      <c r="S210" s="147">
        <v>0</v>
      </c>
      <c r="T210" s="148">
        <f>S210*H210</f>
        <v>0</v>
      </c>
      <c r="AR210" s="149" t="s">
        <v>357</v>
      </c>
      <c r="AT210" s="149" t="s">
        <v>352</v>
      </c>
      <c r="AU210" s="149" t="s">
        <v>371</v>
      </c>
      <c r="AY210" s="17" t="s">
        <v>350</v>
      </c>
      <c r="BE210" s="150">
        <f>IF(N210="základní",J210,0)</f>
        <v>0</v>
      </c>
      <c r="BF210" s="150">
        <f>IF(N210="snížená",J210,0)</f>
        <v>0</v>
      </c>
      <c r="BG210" s="150">
        <f>IF(N210="zákl. přenesená",J210,0)</f>
        <v>0</v>
      </c>
      <c r="BH210" s="150">
        <f>IF(N210="sníž. přenesená",J210,0)</f>
        <v>0</v>
      </c>
      <c r="BI210" s="150">
        <f>IF(N210="nulová",J210,0)</f>
        <v>0</v>
      </c>
      <c r="BJ210" s="17" t="s">
        <v>84</v>
      </c>
      <c r="BK210" s="150">
        <f>ROUND(I210*H210,2)</f>
        <v>0</v>
      </c>
      <c r="BL210" s="17" t="s">
        <v>357</v>
      </c>
      <c r="BM210" s="149" t="s">
        <v>6017</v>
      </c>
    </row>
    <row r="211" spans="2:65" s="1" customFormat="1" ht="19.2">
      <c r="B211" s="32"/>
      <c r="D211" s="151" t="s">
        <v>359</v>
      </c>
      <c r="F211" s="152" t="s">
        <v>6018</v>
      </c>
      <c r="I211" s="153"/>
      <c r="L211" s="32"/>
      <c r="M211" s="154"/>
      <c r="T211" s="56"/>
      <c r="AT211" s="17" t="s">
        <v>359</v>
      </c>
      <c r="AU211" s="17" t="s">
        <v>371</v>
      </c>
    </row>
    <row r="212" spans="2:65" s="1" customFormat="1" ht="24.15" customHeight="1">
      <c r="B212" s="32"/>
      <c r="C212" s="187" t="s">
        <v>582</v>
      </c>
      <c r="D212" s="187" t="s">
        <v>1347</v>
      </c>
      <c r="E212" s="188" t="s">
        <v>6019</v>
      </c>
      <c r="F212" s="189" t="s">
        <v>6020</v>
      </c>
      <c r="G212" s="190" t="s">
        <v>496</v>
      </c>
      <c r="H212" s="191">
        <v>15</v>
      </c>
      <c r="I212" s="192"/>
      <c r="J212" s="193">
        <f>ROUND(I212*H212,2)</f>
        <v>0</v>
      </c>
      <c r="K212" s="189" t="s">
        <v>1</v>
      </c>
      <c r="L212" s="194"/>
      <c r="M212" s="195" t="s">
        <v>1</v>
      </c>
      <c r="N212" s="196" t="s">
        <v>41</v>
      </c>
      <c r="P212" s="147">
        <f>O212*H212</f>
        <v>0</v>
      </c>
      <c r="Q212" s="147">
        <v>0</v>
      </c>
      <c r="R212" s="147">
        <f>Q212*H212</f>
        <v>0</v>
      </c>
      <c r="S212" s="147">
        <v>0</v>
      </c>
      <c r="T212" s="148">
        <f>S212*H212</f>
        <v>0</v>
      </c>
      <c r="AR212" s="149" t="s">
        <v>468</v>
      </c>
      <c r="AT212" s="149" t="s">
        <v>1347</v>
      </c>
      <c r="AU212" s="149" t="s">
        <v>371</v>
      </c>
      <c r="AY212" s="17" t="s">
        <v>350</v>
      </c>
      <c r="BE212" s="150">
        <f>IF(N212="základní",J212,0)</f>
        <v>0</v>
      </c>
      <c r="BF212" s="150">
        <f>IF(N212="snížená",J212,0)</f>
        <v>0</v>
      </c>
      <c r="BG212" s="150">
        <f>IF(N212="zákl. přenesená",J212,0)</f>
        <v>0</v>
      </c>
      <c r="BH212" s="150">
        <f>IF(N212="sníž. přenesená",J212,0)</f>
        <v>0</v>
      </c>
      <c r="BI212" s="150">
        <f>IF(N212="nulová",J212,0)</f>
        <v>0</v>
      </c>
      <c r="BJ212" s="17" t="s">
        <v>84</v>
      </c>
      <c r="BK212" s="150">
        <f>ROUND(I212*H212,2)</f>
        <v>0</v>
      </c>
      <c r="BL212" s="17" t="s">
        <v>357</v>
      </c>
      <c r="BM212" s="149" t="s">
        <v>6021</v>
      </c>
    </row>
    <row r="213" spans="2:65" s="1" customFormat="1" ht="10.199999999999999">
      <c r="B213" s="32"/>
      <c r="D213" s="151" t="s">
        <v>359</v>
      </c>
      <c r="F213" s="152" t="s">
        <v>6020</v>
      </c>
      <c r="I213" s="153"/>
      <c r="L213" s="32"/>
      <c r="M213" s="154"/>
      <c r="T213" s="56"/>
      <c r="AT213" s="17" t="s">
        <v>359</v>
      </c>
      <c r="AU213" s="17" t="s">
        <v>371</v>
      </c>
    </row>
    <row r="214" spans="2:65" s="1" customFormat="1" ht="16.5" customHeight="1">
      <c r="B214" s="32"/>
      <c r="C214" s="138" t="s">
        <v>596</v>
      </c>
      <c r="D214" s="138" t="s">
        <v>352</v>
      </c>
      <c r="E214" s="139" t="s">
        <v>6022</v>
      </c>
      <c r="F214" s="140" t="s">
        <v>6023</v>
      </c>
      <c r="G214" s="141" t="s">
        <v>4951</v>
      </c>
      <c r="H214" s="142">
        <v>124</v>
      </c>
      <c r="I214" s="143"/>
      <c r="J214" s="144">
        <f>ROUND(I214*H214,2)</f>
        <v>0</v>
      </c>
      <c r="K214" s="140" t="s">
        <v>1</v>
      </c>
      <c r="L214" s="32"/>
      <c r="M214" s="145" t="s">
        <v>1</v>
      </c>
      <c r="N214" s="146" t="s">
        <v>41</v>
      </c>
      <c r="P214" s="147">
        <f>O214*H214</f>
        <v>0</v>
      </c>
      <c r="Q214" s="147">
        <v>0</v>
      </c>
      <c r="R214" s="147">
        <f>Q214*H214</f>
        <v>0</v>
      </c>
      <c r="S214" s="147">
        <v>0</v>
      </c>
      <c r="T214" s="148">
        <f>S214*H214</f>
        <v>0</v>
      </c>
      <c r="AR214" s="149" t="s">
        <v>357</v>
      </c>
      <c r="AT214" s="149" t="s">
        <v>352</v>
      </c>
      <c r="AU214" s="149" t="s">
        <v>371</v>
      </c>
      <c r="AY214" s="17" t="s">
        <v>350</v>
      </c>
      <c r="BE214" s="150">
        <f>IF(N214="základní",J214,0)</f>
        <v>0</v>
      </c>
      <c r="BF214" s="150">
        <f>IF(N214="snížená",J214,0)</f>
        <v>0</v>
      </c>
      <c r="BG214" s="150">
        <f>IF(N214="zákl. přenesená",J214,0)</f>
        <v>0</v>
      </c>
      <c r="BH214" s="150">
        <f>IF(N214="sníž. přenesená",J214,0)</f>
        <v>0</v>
      </c>
      <c r="BI214" s="150">
        <f>IF(N214="nulová",J214,0)</f>
        <v>0</v>
      </c>
      <c r="BJ214" s="17" t="s">
        <v>84</v>
      </c>
      <c r="BK214" s="150">
        <f>ROUND(I214*H214,2)</f>
        <v>0</v>
      </c>
      <c r="BL214" s="17" t="s">
        <v>357</v>
      </c>
      <c r="BM214" s="149" t="s">
        <v>6024</v>
      </c>
    </row>
    <row r="215" spans="2:65" s="1" customFormat="1" ht="10.199999999999999">
      <c r="B215" s="32"/>
      <c r="D215" s="151" t="s">
        <v>359</v>
      </c>
      <c r="F215" s="152" t="s">
        <v>6023</v>
      </c>
      <c r="I215" s="153"/>
      <c r="L215" s="32"/>
      <c r="M215" s="154"/>
      <c r="T215" s="56"/>
      <c r="AT215" s="17" t="s">
        <v>359</v>
      </c>
      <c r="AU215" s="17" t="s">
        <v>371</v>
      </c>
    </row>
    <row r="216" spans="2:65" s="1" customFormat="1" ht="16.5" customHeight="1">
      <c r="B216" s="32"/>
      <c r="C216" s="138" t="s">
        <v>617</v>
      </c>
      <c r="D216" s="138" t="s">
        <v>352</v>
      </c>
      <c r="E216" s="139" t="s">
        <v>6025</v>
      </c>
      <c r="F216" s="140" t="s">
        <v>6026</v>
      </c>
      <c r="G216" s="141" t="s">
        <v>4951</v>
      </c>
      <c r="H216" s="142">
        <v>3</v>
      </c>
      <c r="I216" s="143"/>
      <c r="J216" s="144">
        <f>ROUND(I216*H216,2)</f>
        <v>0</v>
      </c>
      <c r="K216" s="140" t="s">
        <v>1</v>
      </c>
      <c r="L216" s="32"/>
      <c r="M216" s="145" t="s">
        <v>1</v>
      </c>
      <c r="N216" s="146" t="s">
        <v>41</v>
      </c>
      <c r="P216" s="147">
        <f>O216*H216</f>
        <v>0</v>
      </c>
      <c r="Q216" s="147">
        <v>0</v>
      </c>
      <c r="R216" s="147">
        <f>Q216*H216</f>
        <v>0</v>
      </c>
      <c r="S216" s="147">
        <v>0</v>
      </c>
      <c r="T216" s="148">
        <f>S216*H216</f>
        <v>0</v>
      </c>
      <c r="AR216" s="149" t="s">
        <v>357</v>
      </c>
      <c r="AT216" s="149" t="s">
        <v>352</v>
      </c>
      <c r="AU216" s="149" t="s">
        <v>371</v>
      </c>
      <c r="AY216" s="17" t="s">
        <v>350</v>
      </c>
      <c r="BE216" s="150">
        <f>IF(N216="základní",J216,0)</f>
        <v>0</v>
      </c>
      <c r="BF216" s="150">
        <f>IF(N216="snížená",J216,0)</f>
        <v>0</v>
      </c>
      <c r="BG216" s="150">
        <f>IF(N216="zákl. přenesená",J216,0)</f>
        <v>0</v>
      </c>
      <c r="BH216" s="150">
        <f>IF(N216="sníž. přenesená",J216,0)</f>
        <v>0</v>
      </c>
      <c r="BI216" s="150">
        <f>IF(N216="nulová",J216,0)</f>
        <v>0</v>
      </c>
      <c r="BJ216" s="17" t="s">
        <v>84</v>
      </c>
      <c r="BK216" s="150">
        <f>ROUND(I216*H216,2)</f>
        <v>0</v>
      </c>
      <c r="BL216" s="17" t="s">
        <v>357</v>
      </c>
      <c r="BM216" s="149" t="s">
        <v>6027</v>
      </c>
    </row>
    <row r="217" spans="2:65" s="1" customFormat="1" ht="10.199999999999999">
      <c r="B217" s="32"/>
      <c r="D217" s="151" t="s">
        <v>359</v>
      </c>
      <c r="F217" s="152" t="s">
        <v>6026</v>
      </c>
      <c r="I217" s="153"/>
      <c r="L217" s="32"/>
      <c r="M217" s="154"/>
      <c r="T217" s="56"/>
      <c r="AT217" s="17" t="s">
        <v>359</v>
      </c>
      <c r="AU217" s="17" t="s">
        <v>371</v>
      </c>
    </row>
    <row r="218" spans="2:65" s="1" customFormat="1" ht="16.5" customHeight="1">
      <c r="B218" s="32"/>
      <c r="C218" s="138" t="s">
        <v>655</v>
      </c>
      <c r="D218" s="138" t="s">
        <v>352</v>
      </c>
      <c r="E218" s="139" t="s">
        <v>6028</v>
      </c>
      <c r="F218" s="140" t="s">
        <v>6029</v>
      </c>
      <c r="G218" s="141" t="s">
        <v>4951</v>
      </c>
      <c r="H218" s="142">
        <v>1</v>
      </c>
      <c r="I218" s="143"/>
      <c r="J218" s="144">
        <f>ROUND(I218*H218,2)</f>
        <v>0</v>
      </c>
      <c r="K218" s="140" t="s">
        <v>1</v>
      </c>
      <c r="L218" s="32"/>
      <c r="M218" s="145" t="s">
        <v>1</v>
      </c>
      <c r="N218" s="146" t="s">
        <v>41</v>
      </c>
      <c r="P218" s="147">
        <f>O218*H218</f>
        <v>0</v>
      </c>
      <c r="Q218" s="147">
        <v>0</v>
      </c>
      <c r="R218" s="147">
        <f>Q218*H218</f>
        <v>0</v>
      </c>
      <c r="S218" s="147">
        <v>0</v>
      </c>
      <c r="T218" s="148">
        <f>S218*H218</f>
        <v>0</v>
      </c>
      <c r="AR218" s="149" t="s">
        <v>357</v>
      </c>
      <c r="AT218" s="149" t="s">
        <v>352</v>
      </c>
      <c r="AU218" s="149" t="s">
        <v>371</v>
      </c>
      <c r="AY218" s="17" t="s">
        <v>350</v>
      </c>
      <c r="BE218" s="150">
        <f>IF(N218="základní",J218,0)</f>
        <v>0</v>
      </c>
      <c r="BF218" s="150">
        <f>IF(N218="snížená",J218,0)</f>
        <v>0</v>
      </c>
      <c r="BG218" s="150">
        <f>IF(N218="zákl. přenesená",J218,0)</f>
        <v>0</v>
      </c>
      <c r="BH218" s="150">
        <f>IF(N218="sníž. přenesená",J218,0)</f>
        <v>0</v>
      </c>
      <c r="BI218" s="150">
        <f>IF(N218="nulová",J218,0)</f>
        <v>0</v>
      </c>
      <c r="BJ218" s="17" t="s">
        <v>84</v>
      </c>
      <c r="BK218" s="150">
        <f>ROUND(I218*H218,2)</f>
        <v>0</v>
      </c>
      <c r="BL218" s="17" t="s">
        <v>357</v>
      </c>
      <c r="BM218" s="149" t="s">
        <v>6030</v>
      </c>
    </row>
    <row r="219" spans="2:65" s="1" customFormat="1" ht="10.199999999999999">
      <c r="B219" s="32"/>
      <c r="D219" s="151" t="s">
        <v>359</v>
      </c>
      <c r="F219" s="152" t="s">
        <v>6029</v>
      </c>
      <c r="I219" s="153"/>
      <c r="L219" s="32"/>
      <c r="M219" s="154"/>
      <c r="T219" s="56"/>
      <c r="AT219" s="17" t="s">
        <v>359</v>
      </c>
      <c r="AU219" s="17" t="s">
        <v>371</v>
      </c>
    </row>
    <row r="220" spans="2:65" s="1" customFormat="1" ht="24.15" customHeight="1">
      <c r="B220" s="32"/>
      <c r="C220" s="187" t="s">
        <v>662</v>
      </c>
      <c r="D220" s="187" t="s">
        <v>1347</v>
      </c>
      <c r="E220" s="188" t="s">
        <v>6031</v>
      </c>
      <c r="F220" s="189" t="s">
        <v>6032</v>
      </c>
      <c r="G220" s="190" t="s">
        <v>496</v>
      </c>
      <c r="H220" s="191">
        <v>1</v>
      </c>
      <c r="I220" s="192"/>
      <c r="J220" s="193">
        <f>ROUND(I220*H220,2)</f>
        <v>0</v>
      </c>
      <c r="K220" s="189" t="s">
        <v>1</v>
      </c>
      <c r="L220" s="194"/>
      <c r="M220" s="195" t="s">
        <v>1</v>
      </c>
      <c r="N220" s="196" t="s">
        <v>41</v>
      </c>
      <c r="P220" s="147">
        <f>O220*H220</f>
        <v>0</v>
      </c>
      <c r="Q220" s="147">
        <v>0</v>
      </c>
      <c r="R220" s="147">
        <f>Q220*H220</f>
        <v>0</v>
      </c>
      <c r="S220" s="147">
        <v>0</v>
      </c>
      <c r="T220" s="148">
        <f>S220*H220</f>
        <v>0</v>
      </c>
      <c r="AR220" s="149" t="s">
        <v>468</v>
      </c>
      <c r="AT220" s="149" t="s">
        <v>1347</v>
      </c>
      <c r="AU220" s="149" t="s">
        <v>371</v>
      </c>
      <c r="AY220" s="17" t="s">
        <v>350</v>
      </c>
      <c r="BE220" s="150">
        <f>IF(N220="základní",J220,0)</f>
        <v>0</v>
      </c>
      <c r="BF220" s="150">
        <f>IF(N220="snížená",J220,0)</f>
        <v>0</v>
      </c>
      <c r="BG220" s="150">
        <f>IF(N220="zákl. přenesená",J220,0)</f>
        <v>0</v>
      </c>
      <c r="BH220" s="150">
        <f>IF(N220="sníž. přenesená",J220,0)</f>
        <v>0</v>
      </c>
      <c r="BI220" s="150">
        <f>IF(N220="nulová",J220,0)</f>
        <v>0</v>
      </c>
      <c r="BJ220" s="17" t="s">
        <v>84</v>
      </c>
      <c r="BK220" s="150">
        <f>ROUND(I220*H220,2)</f>
        <v>0</v>
      </c>
      <c r="BL220" s="17" t="s">
        <v>357</v>
      </c>
      <c r="BM220" s="149" t="s">
        <v>6033</v>
      </c>
    </row>
    <row r="221" spans="2:65" s="1" customFormat="1" ht="19.2">
      <c r="B221" s="32"/>
      <c r="D221" s="151" t="s">
        <v>359</v>
      </c>
      <c r="F221" s="152" t="s">
        <v>6032</v>
      </c>
      <c r="I221" s="153"/>
      <c r="L221" s="32"/>
      <c r="M221" s="154"/>
      <c r="T221" s="56"/>
      <c r="AT221" s="17" t="s">
        <v>359</v>
      </c>
      <c r="AU221" s="17" t="s">
        <v>371</v>
      </c>
    </row>
    <row r="222" spans="2:65" s="1" customFormat="1" ht="24.15" customHeight="1">
      <c r="B222" s="32"/>
      <c r="C222" s="187" t="s">
        <v>669</v>
      </c>
      <c r="D222" s="187" t="s">
        <v>1347</v>
      </c>
      <c r="E222" s="188" t="s">
        <v>6034</v>
      </c>
      <c r="F222" s="189" t="s">
        <v>6035</v>
      </c>
      <c r="G222" s="190" t="s">
        <v>496</v>
      </c>
      <c r="H222" s="191">
        <v>22</v>
      </c>
      <c r="I222" s="192"/>
      <c r="J222" s="193">
        <f>ROUND(I222*H222,2)</f>
        <v>0</v>
      </c>
      <c r="K222" s="189" t="s">
        <v>1</v>
      </c>
      <c r="L222" s="194"/>
      <c r="M222" s="195" t="s">
        <v>1</v>
      </c>
      <c r="N222" s="196" t="s">
        <v>41</v>
      </c>
      <c r="P222" s="147">
        <f>O222*H222</f>
        <v>0</v>
      </c>
      <c r="Q222" s="147">
        <v>0</v>
      </c>
      <c r="R222" s="147">
        <f>Q222*H222</f>
        <v>0</v>
      </c>
      <c r="S222" s="147">
        <v>0</v>
      </c>
      <c r="T222" s="148">
        <f>S222*H222</f>
        <v>0</v>
      </c>
      <c r="AR222" s="149" t="s">
        <v>468</v>
      </c>
      <c r="AT222" s="149" t="s">
        <v>1347</v>
      </c>
      <c r="AU222" s="149" t="s">
        <v>371</v>
      </c>
      <c r="AY222" s="17" t="s">
        <v>350</v>
      </c>
      <c r="BE222" s="150">
        <f>IF(N222="základní",J222,0)</f>
        <v>0</v>
      </c>
      <c r="BF222" s="150">
        <f>IF(N222="snížená",J222,0)</f>
        <v>0</v>
      </c>
      <c r="BG222" s="150">
        <f>IF(N222="zákl. přenesená",J222,0)</f>
        <v>0</v>
      </c>
      <c r="BH222" s="150">
        <f>IF(N222="sníž. přenesená",J222,0)</f>
        <v>0</v>
      </c>
      <c r="BI222" s="150">
        <f>IF(N222="nulová",J222,0)</f>
        <v>0</v>
      </c>
      <c r="BJ222" s="17" t="s">
        <v>84</v>
      </c>
      <c r="BK222" s="150">
        <f>ROUND(I222*H222,2)</f>
        <v>0</v>
      </c>
      <c r="BL222" s="17" t="s">
        <v>357</v>
      </c>
      <c r="BM222" s="149" t="s">
        <v>6036</v>
      </c>
    </row>
    <row r="223" spans="2:65" s="1" customFormat="1" ht="10.199999999999999">
      <c r="B223" s="32"/>
      <c r="D223" s="151" t="s">
        <v>359</v>
      </c>
      <c r="F223" s="152" t="s">
        <v>6035</v>
      </c>
      <c r="I223" s="153"/>
      <c r="L223" s="32"/>
      <c r="M223" s="154"/>
      <c r="T223" s="56"/>
      <c r="AT223" s="17" t="s">
        <v>359</v>
      </c>
      <c r="AU223" s="17" t="s">
        <v>371</v>
      </c>
    </row>
    <row r="224" spans="2:65" s="1" customFormat="1" ht="16.5" customHeight="1">
      <c r="B224" s="32"/>
      <c r="C224" s="138" t="s">
        <v>676</v>
      </c>
      <c r="D224" s="138" t="s">
        <v>352</v>
      </c>
      <c r="E224" s="139" t="s">
        <v>6037</v>
      </c>
      <c r="F224" s="140" t="s">
        <v>6038</v>
      </c>
      <c r="G224" s="141" t="s">
        <v>4951</v>
      </c>
      <c r="H224" s="142">
        <v>127</v>
      </c>
      <c r="I224" s="143"/>
      <c r="J224" s="144">
        <f>ROUND(I224*H224,2)</f>
        <v>0</v>
      </c>
      <c r="K224" s="140" t="s">
        <v>1</v>
      </c>
      <c r="L224" s="32"/>
      <c r="M224" s="145" t="s">
        <v>1</v>
      </c>
      <c r="N224" s="146" t="s">
        <v>41</v>
      </c>
      <c r="P224" s="147">
        <f>O224*H224</f>
        <v>0</v>
      </c>
      <c r="Q224" s="147">
        <v>0</v>
      </c>
      <c r="R224" s="147">
        <f>Q224*H224</f>
        <v>0</v>
      </c>
      <c r="S224" s="147">
        <v>0</v>
      </c>
      <c r="T224" s="148">
        <f>S224*H224</f>
        <v>0</v>
      </c>
      <c r="AR224" s="149" t="s">
        <v>357</v>
      </c>
      <c r="AT224" s="149" t="s">
        <v>352</v>
      </c>
      <c r="AU224" s="149" t="s">
        <v>371</v>
      </c>
      <c r="AY224" s="17" t="s">
        <v>350</v>
      </c>
      <c r="BE224" s="150">
        <f>IF(N224="základní",J224,0)</f>
        <v>0</v>
      </c>
      <c r="BF224" s="150">
        <f>IF(N224="snížená",J224,0)</f>
        <v>0</v>
      </c>
      <c r="BG224" s="150">
        <f>IF(N224="zákl. přenesená",J224,0)</f>
        <v>0</v>
      </c>
      <c r="BH224" s="150">
        <f>IF(N224="sníž. přenesená",J224,0)</f>
        <v>0</v>
      </c>
      <c r="BI224" s="150">
        <f>IF(N224="nulová",J224,0)</f>
        <v>0</v>
      </c>
      <c r="BJ224" s="17" t="s">
        <v>84</v>
      </c>
      <c r="BK224" s="150">
        <f>ROUND(I224*H224,2)</f>
        <v>0</v>
      </c>
      <c r="BL224" s="17" t="s">
        <v>357</v>
      </c>
      <c r="BM224" s="149" t="s">
        <v>6039</v>
      </c>
    </row>
    <row r="225" spans="2:65" s="1" customFormat="1" ht="10.199999999999999">
      <c r="B225" s="32"/>
      <c r="D225" s="151" t="s">
        <v>359</v>
      </c>
      <c r="F225" s="152" t="s">
        <v>6038</v>
      </c>
      <c r="I225" s="153"/>
      <c r="L225" s="32"/>
      <c r="M225" s="154"/>
      <c r="T225" s="56"/>
      <c r="AT225" s="17" t="s">
        <v>359</v>
      </c>
      <c r="AU225" s="17" t="s">
        <v>371</v>
      </c>
    </row>
    <row r="226" spans="2:65" s="11" customFormat="1" ht="20.85" customHeight="1">
      <c r="B226" s="126"/>
      <c r="D226" s="127" t="s">
        <v>75</v>
      </c>
      <c r="E226" s="136" t="s">
        <v>6040</v>
      </c>
      <c r="F226" s="136" t="s">
        <v>6041</v>
      </c>
      <c r="I226" s="129"/>
      <c r="J226" s="137">
        <f>BK226</f>
        <v>0</v>
      </c>
      <c r="L226" s="126"/>
      <c r="M226" s="131"/>
      <c r="P226" s="132">
        <f>SUM(P227:P248)</f>
        <v>0</v>
      </c>
      <c r="R226" s="132">
        <f>SUM(R227:R248)</f>
        <v>0</v>
      </c>
      <c r="T226" s="133">
        <f>SUM(T227:T248)</f>
        <v>0</v>
      </c>
      <c r="AR226" s="127" t="s">
        <v>84</v>
      </c>
      <c r="AT226" s="134" t="s">
        <v>75</v>
      </c>
      <c r="AU226" s="134" t="s">
        <v>86</v>
      </c>
      <c r="AY226" s="127" t="s">
        <v>350</v>
      </c>
      <c r="BK226" s="135">
        <f>SUM(BK227:BK248)</f>
        <v>0</v>
      </c>
    </row>
    <row r="227" spans="2:65" s="1" customFormat="1" ht="24.15" customHeight="1">
      <c r="B227" s="32"/>
      <c r="C227" s="138" t="s">
        <v>682</v>
      </c>
      <c r="D227" s="138" t="s">
        <v>352</v>
      </c>
      <c r="E227" s="139" t="s">
        <v>6042</v>
      </c>
      <c r="F227" s="140" t="s">
        <v>6043</v>
      </c>
      <c r="G227" s="141" t="s">
        <v>496</v>
      </c>
      <c r="H227" s="142">
        <v>6</v>
      </c>
      <c r="I227" s="143"/>
      <c r="J227" s="144">
        <f>ROUND(I227*H227,2)</f>
        <v>0</v>
      </c>
      <c r="K227" s="140" t="s">
        <v>385</v>
      </c>
      <c r="L227" s="32"/>
      <c r="M227" s="145" t="s">
        <v>1</v>
      </c>
      <c r="N227" s="146" t="s">
        <v>41</v>
      </c>
      <c r="P227" s="147">
        <f>O227*H227</f>
        <v>0</v>
      </c>
      <c r="Q227" s="147">
        <v>0</v>
      </c>
      <c r="R227" s="147">
        <f>Q227*H227</f>
        <v>0</v>
      </c>
      <c r="S227" s="147">
        <v>0</v>
      </c>
      <c r="T227" s="148">
        <f>S227*H227</f>
        <v>0</v>
      </c>
      <c r="AR227" s="149" t="s">
        <v>357</v>
      </c>
      <c r="AT227" s="149" t="s">
        <v>352</v>
      </c>
      <c r="AU227" s="149" t="s">
        <v>371</v>
      </c>
      <c r="AY227" s="17" t="s">
        <v>350</v>
      </c>
      <c r="BE227" s="150">
        <f>IF(N227="základní",J227,0)</f>
        <v>0</v>
      </c>
      <c r="BF227" s="150">
        <f>IF(N227="snížená",J227,0)</f>
        <v>0</v>
      </c>
      <c r="BG227" s="150">
        <f>IF(N227="zákl. přenesená",J227,0)</f>
        <v>0</v>
      </c>
      <c r="BH227" s="150">
        <f>IF(N227="sníž. přenesená",J227,0)</f>
        <v>0</v>
      </c>
      <c r="BI227" s="150">
        <f>IF(N227="nulová",J227,0)</f>
        <v>0</v>
      </c>
      <c r="BJ227" s="17" t="s">
        <v>84</v>
      </c>
      <c r="BK227" s="150">
        <f>ROUND(I227*H227,2)</f>
        <v>0</v>
      </c>
      <c r="BL227" s="17" t="s">
        <v>357</v>
      </c>
      <c r="BM227" s="149" t="s">
        <v>6044</v>
      </c>
    </row>
    <row r="228" spans="2:65" s="1" customFormat="1" ht="19.2">
      <c r="B228" s="32"/>
      <c r="D228" s="151" t="s">
        <v>359</v>
      </c>
      <c r="F228" s="152" t="s">
        <v>6045</v>
      </c>
      <c r="I228" s="153"/>
      <c r="L228" s="32"/>
      <c r="M228" s="154"/>
      <c r="T228" s="56"/>
      <c r="AT228" s="17" t="s">
        <v>359</v>
      </c>
      <c r="AU228" s="17" t="s">
        <v>371</v>
      </c>
    </row>
    <row r="229" spans="2:65" s="1" customFormat="1" ht="21.75" customHeight="1">
      <c r="B229" s="32"/>
      <c r="C229" s="138" t="s">
        <v>688</v>
      </c>
      <c r="D229" s="138" t="s">
        <v>352</v>
      </c>
      <c r="E229" s="139" t="s">
        <v>6046</v>
      </c>
      <c r="F229" s="140" t="s">
        <v>6047</v>
      </c>
      <c r="G229" s="141" t="s">
        <v>496</v>
      </c>
      <c r="H229" s="142">
        <v>30</v>
      </c>
      <c r="I229" s="143"/>
      <c r="J229" s="144">
        <f>ROUND(I229*H229,2)</f>
        <v>0</v>
      </c>
      <c r="K229" s="140" t="s">
        <v>385</v>
      </c>
      <c r="L229" s="32"/>
      <c r="M229" s="145" t="s">
        <v>1</v>
      </c>
      <c r="N229" s="146" t="s">
        <v>41</v>
      </c>
      <c r="P229" s="147">
        <f>O229*H229</f>
        <v>0</v>
      </c>
      <c r="Q229" s="147">
        <v>0</v>
      </c>
      <c r="R229" s="147">
        <f>Q229*H229</f>
        <v>0</v>
      </c>
      <c r="S229" s="147">
        <v>0</v>
      </c>
      <c r="T229" s="148">
        <f>S229*H229</f>
        <v>0</v>
      </c>
      <c r="AR229" s="149" t="s">
        <v>530</v>
      </c>
      <c r="AT229" s="149" t="s">
        <v>352</v>
      </c>
      <c r="AU229" s="149" t="s">
        <v>371</v>
      </c>
      <c r="AY229" s="17" t="s">
        <v>350</v>
      </c>
      <c r="BE229" s="150">
        <f>IF(N229="základní",J229,0)</f>
        <v>0</v>
      </c>
      <c r="BF229" s="150">
        <f>IF(N229="snížená",J229,0)</f>
        <v>0</v>
      </c>
      <c r="BG229" s="150">
        <f>IF(N229="zákl. přenesená",J229,0)</f>
        <v>0</v>
      </c>
      <c r="BH229" s="150">
        <f>IF(N229="sníž. přenesená",J229,0)</f>
        <v>0</v>
      </c>
      <c r="BI229" s="150">
        <f>IF(N229="nulová",J229,0)</f>
        <v>0</v>
      </c>
      <c r="BJ229" s="17" t="s">
        <v>84</v>
      </c>
      <c r="BK229" s="150">
        <f>ROUND(I229*H229,2)</f>
        <v>0</v>
      </c>
      <c r="BL229" s="17" t="s">
        <v>530</v>
      </c>
      <c r="BM229" s="149" t="s">
        <v>6048</v>
      </c>
    </row>
    <row r="230" spans="2:65" s="1" customFormat="1" ht="10.199999999999999">
      <c r="B230" s="32"/>
      <c r="D230" s="151" t="s">
        <v>359</v>
      </c>
      <c r="F230" s="152" t="s">
        <v>6047</v>
      </c>
      <c r="I230" s="153"/>
      <c r="L230" s="32"/>
      <c r="M230" s="154"/>
      <c r="T230" s="56"/>
      <c r="AT230" s="17" t="s">
        <v>359</v>
      </c>
      <c r="AU230" s="17" t="s">
        <v>371</v>
      </c>
    </row>
    <row r="231" spans="2:65" s="1" customFormat="1" ht="24.15" customHeight="1">
      <c r="B231" s="32"/>
      <c r="C231" s="138" t="s">
        <v>695</v>
      </c>
      <c r="D231" s="138" t="s">
        <v>352</v>
      </c>
      <c r="E231" s="139" t="s">
        <v>6049</v>
      </c>
      <c r="F231" s="140" t="s">
        <v>6050</v>
      </c>
      <c r="G231" s="141" t="s">
        <v>496</v>
      </c>
      <c r="H231" s="142">
        <v>6</v>
      </c>
      <c r="I231" s="143"/>
      <c r="J231" s="144">
        <f>ROUND(I231*H231,2)</f>
        <v>0</v>
      </c>
      <c r="K231" s="140" t="s">
        <v>385</v>
      </c>
      <c r="L231" s="32"/>
      <c r="M231" s="145" t="s">
        <v>1</v>
      </c>
      <c r="N231" s="146" t="s">
        <v>41</v>
      </c>
      <c r="P231" s="147">
        <f>O231*H231</f>
        <v>0</v>
      </c>
      <c r="Q231" s="147">
        <v>0</v>
      </c>
      <c r="R231" s="147">
        <f>Q231*H231</f>
        <v>0</v>
      </c>
      <c r="S231" s="147">
        <v>0</v>
      </c>
      <c r="T231" s="148">
        <f>S231*H231</f>
        <v>0</v>
      </c>
      <c r="AR231" s="149" t="s">
        <v>530</v>
      </c>
      <c r="AT231" s="149" t="s">
        <v>352</v>
      </c>
      <c r="AU231" s="149" t="s">
        <v>371</v>
      </c>
      <c r="AY231" s="17" t="s">
        <v>350</v>
      </c>
      <c r="BE231" s="150">
        <f>IF(N231="základní",J231,0)</f>
        <v>0</v>
      </c>
      <c r="BF231" s="150">
        <f>IF(N231="snížená",J231,0)</f>
        <v>0</v>
      </c>
      <c r="BG231" s="150">
        <f>IF(N231="zákl. přenesená",J231,0)</f>
        <v>0</v>
      </c>
      <c r="BH231" s="150">
        <f>IF(N231="sníž. přenesená",J231,0)</f>
        <v>0</v>
      </c>
      <c r="BI231" s="150">
        <f>IF(N231="nulová",J231,0)</f>
        <v>0</v>
      </c>
      <c r="BJ231" s="17" t="s">
        <v>84</v>
      </c>
      <c r="BK231" s="150">
        <f>ROUND(I231*H231,2)</f>
        <v>0</v>
      </c>
      <c r="BL231" s="17" t="s">
        <v>530</v>
      </c>
      <c r="BM231" s="149" t="s">
        <v>6051</v>
      </c>
    </row>
    <row r="232" spans="2:65" s="1" customFormat="1" ht="19.2">
      <c r="B232" s="32"/>
      <c r="D232" s="151" t="s">
        <v>359</v>
      </c>
      <c r="F232" s="152" t="s">
        <v>6050</v>
      </c>
      <c r="I232" s="153"/>
      <c r="L232" s="32"/>
      <c r="M232" s="154"/>
      <c r="T232" s="56"/>
      <c r="AT232" s="17" t="s">
        <v>359</v>
      </c>
      <c r="AU232" s="17" t="s">
        <v>371</v>
      </c>
    </row>
    <row r="233" spans="2:65" s="1" customFormat="1" ht="24.15" customHeight="1">
      <c r="B233" s="32"/>
      <c r="C233" s="138" t="s">
        <v>701</v>
      </c>
      <c r="D233" s="138" t="s">
        <v>352</v>
      </c>
      <c r="E233" s="139" t="s">
        <v>6052</v>
      </c>
      <c r="F233" s="140" t="s">
        <v>6053</v>
      </c>
      <c r="G233" s="141" t="s">
        <v>4951</v>
      </c>
      <c r="H233" s="142">
        <v>2</v>
      </c>
      <c r="I233" s="143"/>
      <c r="J233" s="144">
        <f>ROUND(I233*H233,2)</f>
        <v>0</v>
      </c>
      <c r="K233" s="140" t="s">
        <v>1</v>
      </c>
      <c r="L233" s="32"/>
      <c r="M233" s="145" t="s">
        <v>1</v>
      </c>
      <c r="N233" s="146" t="s">
        <v>41</v>
      </c>
      <c r="P233" s="147">
        <f>O233*H233</f>
        <v>0</v>
      </c>
      <c r="Q233" s="147">
        <v>0</v>
      </c>
      <c r="R233" s="147">
        <f>Q233*H233</f>
        <v>0</v>
      </c>
      <c r="S233" s="147">
        <v>0</v>
      </c>
      <c r="T233" s="148">
        <f>S233*H233</f>
        <v>0</v>
      </c>
      <c r="AR233" s="149" t="s">
        <v>357</v>
      </c>
      <c r="AT233" s="149" t="s">
        <v>352</v>
      </c>
      <c r="AU233" s="149" t="s">
        <v>371</v>
      </c>
      <c r="AY233" s="17" t="s">
        <v>350</v>
      </c>
      <c r="BE233" s="150">
        <f>IF(N233="základní",J233,0)</f>
        <v>0</v>
      </c>
      <c r="BF233" s="150">
        <f>IF(N233="snížená",J233,0)</f>
        <v>0</v>
      </c>
      <c r="BG233" s="150">
        <f>IF(N233="zákl. přenesená",J233,0)</f>
        <v>0</v>
      </c>
      <c r="BH233" s="150">
        <f>IF(N233="sníž. přenesená",J233,0)</f>
        <v>0</v>
      </c>
      <c r="BI233" s="150">
        <f>IF(N233="nulová",J233,0)</f>
        <v>0</v>
      </c>
      <c r="BJ233" s="17" t="s">
        <v>84</v>
      </c>
      <c r="BK233" s="150">
        <f>ROUND(I233*H233,2)</f>
        <v>0</v>
      </c>
      <c r="BL233" s="17" t="s">
        <v>357</v>
      </c>
      <c r="BM233" s="149" t="s">
        <v>6054</v>
      </c>
    </row>
    <row r="234" spans="2:65" s="1" customFormat="1" ht="19.2">
      <c r="B234" s="32"/>
      <c r="D234" s="151" t="s">
        <v>359</v>
      </c>
      <c r="F234" s="152" t="s">
        <v>6053</v>
      </c>
      <c r="I234" s="153"/>
      <c r="L234" s="32"/>
      <c r="M234" s="154"/>
      <c r="T234" s="56"/>
      <c r="AT234" s="17" t="s">
        <v>359</v>
      </c>
      <c r="AU234" s="17" t="s">
        <v>371</v>
      </c>
    </row>
    <row r="235" spans="2:65" s="1" customFormat="1" ht="37.799999999999997" customHeight="1">
      <c r="B235" s="32"/>
      <c r="C235" s="138" t="s">
        <v>707</v>
      </c>
      <c r="D235" s="138" t="s">
        <v>352</v>
      </c>
      <c r="E235" s="139" t="s">
        <v>6055</v>
      </c>
      <c r="F235" s="140" t="s">
        <v>6056</v>
      </c>
      <c r="G235" s="141" t="s">
        <v>4951</v>
      </c>
      <c r="H235" s="142">
        <v>4</v>
      </c>
      <c r="I235" s="143"/>
      <c r="J235" s="144">
        <f>ROUND(I235*H235,2)</f>
        <v>0</v>
      </c>
      <c r="K235" s="140" t="s">
        <v>1</v>
      </c>
      <c r="L235" s="32"/>
      <c r="M235" s="145" t="s">
        <v>1</v>
      </c>
      <c r="N235" s="146" t="s">
        <v>41</v>
      </c>
      <c r="P235" s="147">
        <f>O235*H235</f>
        <v>0</v>
      </c>
      <c r="Q235" s="147">
        <v>0</v>
      </c>
      <c r="R235" s="147">
        <f>Q235*H235</f>
        <v>0</v>
      </c>
      <c r="S235" s="147">
        <v>0</v>
      </c>
      <c r="T235" s="148">
        <f>S235*H235</f>
        <v>0</v>
      </c>
      <c r="AR235" s="149" t="s">
        <v>357</v>
      </c>
      <c r="AT235" s="149" t="s">
        <v>352</v>
      </c>
      <c r="AU235" s="149" t="s">
        <v>371</v>
      </c>
      <c r="AY235" s="17" t="s">
        <v>350</v>
      </c>
      <c r="BE235" s="150">
        <f>IF(N235="základní",J235,0)</f>
        <v>0</v>
      </c>
      <c r="BF235" s="150">
        <f>IF(N235="snížená",J235,0)</f>
        <v>0</v>
      </c>
      <c r="BG235" s="150">
        <f>IF(N235="zákl. přenesená",J235,0)</f>
        <v>0</v>
      </c>
      <c r="BH235" s="150">
        <f>IF(N235="sníž. přenesená",J235,0)</f>
        <v>0</v>
      </c>
      <c r="BI235" s="150">
        <f>IF(N235="nulová",J235,0)</f>
        <v>0</v>
      </c>
      <c r="BJ235" s="17" t="s">
        <v>84</v>
      </c>
      <c r="BK235" s="150">
        <f>ROUND(I235*H235,2)</f>
        <v>0</v>
      </c>
      <c r="BL235" s="17" t="s">
        <v>357</v>
      </c>
      <c r="BM235" s="149" t="s">
        <v>6057</v>
      </c>
    </row>
    <row r="236" spans="2:65" s="1" customFormat="1" ht="19.2">
      <c r="B236" s="32"/>
      <c r="D236" s="151" t="s">
        <v>359</v>
      </c>
      <c r="F236" s="152" t="s">
        <v>6056</v>
      </c>
      <c r="I236" s="153"/>
      <c r="L236" s="32"/>
      <c r="M236" s="154"/>
      <c r="T236" s="56"/>
      <c r="AT236" s="17" t="s">
        <v>359</v>
      </c>
      <c r="AU236" s="17" t="s">
        <v>371</v>
      </c>
    </row>
    <row r="237" spans="2:65" s="1" customFormat="1" ht="24.15" customHeight="1">
      <c r="B237" s="32"/>
      <c r="C237" s="138" t="s">
        <v>713</v>
      </c>
      <c r="D237" s="138" t="s">
        <v>352</v>
      </c>
      <c r="E237" s="139" t="s">
        <v>6058</v>
      </c>
      <c r="F237" s="140" t="s">
        <v>6059</v>
      </c>
      <c r="G237" s="141" t="s">
        <v>4951</v>
      </c>
      <c r="H237" s="142">
        <v>6</v>
      </c>
      <c r="I237" s="143"/>
      <c r="J237" s="144">
        <f>ROUND(I237*H237,2)</f>
        <v>0</v>
      </c>
      <c r="K237" s="140" t="s">
        <v>1</v>
      </c>
      <c r="L237" s="32"/>
      <c r="M237" s="145" t="s">
        <v>1</v>
      </c>
      <c r="N237" s="146" t="s">
        <v>41</v>
      </c>
      <c r="P237" s="147">
        <f>O237*H237</f>
        <v>0</v>
      </c>
      <c r="Q237" s="147">
        <v>0</v>
      </c>
      <c r="R237" s="147">
        <f>Q237*H237</f>
        <v>0</v>
      </c>
      <c r="S237" s="147">
        <v>0</v>
      </c>
      <c r="T237" s="148">
        <f>S237*H237</f>
        <v>0</v>
      </c>
      <c r="AR237" s="149" t="s">
        <v>357</v>
      </c>
      <c r="AT237" s="149" t="s">
        <v>352</v>
      </c>
      <c r="AU237" s="149" t="s">
        <v>371</v>
      </c>
      <c r="AY237" s="17" t="s">
        <v>350</v>
      </c>
      <c r="BE237" s="150">
        <f>IF(N237="základní",J237,0)</f>
        <v>0</v>
      </c>
      <c r="BF237" s="150">
        <f>IF(N237="snížená",J237,0)</f>
        <v>0</v>
      </c>
      <c r="BG237" s="150">
        <f>IF(N237="zákl. přenesená",J237,0)</f>
        <v>0</v>
      </c>
      <c r="BH237" s="150">
        <f>IF(N237="sníž. přenesená",J237,0)</f>
        <v>0</v>
      </c>
      <c r="BI237" s="150">
        <f>IF(N237="nulová",J237,0)</f>
        <v>0</v>
      </c>
      <c r="BJ237" s="17" t="s">
        <v>84</v>
      </c>
      <c r="BK237" s="150">
        <f>ROUND(I237*H237,2)</f>
        <v>0</v>
      </c>
      <c r="BL237" s="17" t="s">
        <v>357</v>
      </c>
      <c r="BM237" s="149" t="s">
        <v>6060</v>
      </c>
    </row>
    <row r="238" spans="2:65" s="1" customFormat="1" ht="10.199999999999999">
      <c r="B238" s="32"/>
      <c r="D238" s="151" t="s">
        <v>359</v>
      </c>
      <c r="F238" s="152" t="s">
        <v>6059</v>
      </c>
      <c r="I238" s="153"/>
      <c r="L238" s="32"/>
      <c r="M238" s="154"/>
      <c r="T238" s="56"/>
      <c r="AT238" s="17" t="s">
        <v>359</v>
      </c>
      <c r="AU238" s="17" t="s">
        <v>371</v>
      </c>
    </row>
    <row r="239" spans="2:65" s="1" customFormat="1" ht="16.5" customHeight="1">
      <c r="B239" s="32"/>
      <c r="C239" s="138" t="s">
        <v>722</v>
      </c>
      <c r="D239" s="138" t="s">
        <v>352</v>
      </c>
      <c r="E239" s="139" t="s">
        <v>6061</v>
      </c>
      <c r="F239" s="140" t="s">
        <v>6062</v>
      </c>
      <c r="G239" s="141" t="s">
        <v>4951</v>
      </c>
      <c r="H239" s="142">
        <v>18</v>
      </c>
      <c r="I239" s="143"/>
      <c r="J239" s="144">
        <f>ROUND(I239*H239,2)</f>
        <v>0</v>
      </c>
      <c r="K239" s="140" t="s">
        <v>1</v>
      </c>
      <c r="L239" s="32"/>
      <c r="M239" s="145" t="s">
        <v>1</v>
      </c>
      <c r="N239" s="146" t="s">
        <v>41</v>
      </c>
      <c r="P239" s="147">
        <f>O239*H239</f>
        <v>0</v>
      </c>
      <c r="Q239" s="147">
        <v>0</v>
      </c>
      <c r="R239" s="147">
        <f>Q239*H239</f>
        <v>0</v>
      </c>
      <c r="S239" s="147">
        <v>0</v>
      </c>
      <c r="T239" s="148">
        <f>S239*H239</f>
        <v>0</v>
      </c>
      <c r="AR239" s="149" t="s">
        <v>357</v>
      </c>
      <c r="AT239" s="149" t="s">
        <v>352</v>
      </c>
      <c r="AU239" s="149" t="s">
        <v>371</v>
      </c>
      <c r="AY239" s="17" t="s">
        <v>350</v>
      </c>
      <c r="BE239" s="150">
        <f>IF(N239="základní",J239,0)</f>
        <v>0</v>
      </c>
      <c r="BF239" s="150">
        <f>IF(N239="snížená",J239,0)</f>
        <v>0</v>
      </c>
      <c r="BG239" s="150">
        <f>IF(N239="zákl. přenesená",J239,0)</f>
        <v>0</v>
      </c>
      <c r="BH239" s="150">
        <f>IF(N239="sníž. přenesená",J239,0)</f>
        <v>0</v>
      </c>
      <c r="BI239" s="150">
        <f>IF(N239="nulová",J239,0)</f>
        <v>0</v>
      </c>
      <c r="BJ239" s="17" t="s">
        <v>84</v>
      </c>
      <c r="BK239" s="150">
        <f>ROUND(I239*H239,2)</f>
        <v>0</v>
      </c>
      <c r="BL239" s="17" t="s">
        <v>357</v>
      </c>
      <c r="BM239" s="149" t="s">
        <v>6063</v>
      </c>
    </row>
    <row r="240" spans="2:65" s="1" customFormat="1" ht="10.199999999999999">
      <c r="B240" s="32"/>
      <c r="D240" s="151" t="s">
        <v>359</v>
      </c>
      <c r="F240" s="152" t="s">
        <v>6062</v>
      </c>
      <c r="I240" s="153"/>
      <c r="L240" s="32"/>
      <c r="M240" s="154"/>
      <c r="T240" s="56"/>
      <c r="AT240" s="17" t="s">
        <v>359</v>
      </c>
      <c r="AU240" s="17" t="s">
        <v>371</v>
      </c>
    </row>
    <row r="241" spans="2:65" s="1" customFormat="1" ht="16.5" customHeight="1">
      <c r="B241" s="32"/>
      <c r="C241" s="138" t="s">
        <v>729</v>
      </c>
      <c r="D241" s="138" t="s">
        <v>352</v>
      </c>
      <c r="E241" s="139" t="s">
        <v>6064</v>
      </c>
      <c r="F241" s="140" t="s">
        <v>6065</v>
      </c>
      <c r="G241" s="141" t="s">
        <v>4951</v>
      </c>
      <c r="H241" s="142">
        <v>16</v>
      </c>
      <c r="I241" s="143"/>
      <c r="J241" s="144">
        <f>ROUND(I241*H241,2)</f>
        <v>0</v>
      </c>
      <c r="K241" s="140" t="s">
        <v>1</v>
      </c>
      <c r="L241" s="32"/>
      <c r="M241" s="145" t="s">
        <v>1</v>
      </c>
      <c r="N241" s="146" t="s">
        <v>41</v>
      </c>
      <c r="P241" s="147">
        <f>O241*H241</f>
        <v>0</v>
      </c>
      <c r="Q241" s="147">
        <v>0</v>
      </c>
      <c r="R241" s="147">
        <f>Q241*H241</f>
        <v>0</v>
      </c>
      <c r="S241" s="147">
        <v>0</v>
      </c>
      <c r="T241" s="148">
        <f>S241*H241</f>
        <v>0</v>
      </c>
      <c r="AR241" s="149" t="s">
        <v>357</v>
      </c>
      <c r="AT241" s="149" t="s">
        <v>352</v>
      </c>
      <c r="AU241" s="149" t="s">
        <v>371</v>
      </c>
      <c r="AY241" s="17" t="s">
        <v>350</v>
      </c>
      <c r="BE241" s="150">
        <f>IF(N241="základní",J241,0)</f>
        <v>0</v>
      </c>
      <c r="BF241" s="150">
        <f>IF(N241="snížená",J241,0)</f>
        <v>0</v>
      </c>
      <c r="BG241" s="150">
        <f>IF(N241="zákl. přenesená",J241,0)</f>
        <v>0</v>
      </c>
      <c r="BH241" s="150">
        <f>IF(N241="sníž. přenesená",J241,0)</f>
        <v>0</v>
      </c>
      <c r="BI241" s="150">
        <f>IF(N241="nulová",J241,0)</f>
        <v>0</v>
      </c>
      <c r="BJ241" s="17" t="s">
        <v>84</v>
      </c>
      <c r="BK241" s="150">
        <f>ROUND(I241*H241,2)</f>
        <v>0</v>
      </c>
      <c r="BL241" s="17" t="s">
        <v>357</v>
      </c>
      <c r="BM241" s="149" t="s">
        <v>6066</v>
      </c>
    </row>
    <row r="242" spans="2:65" s="1" customFormat="1" ht="10.199999999999999">
      <c r="B242" s="32"/>
      <c r="D242" s="151" t="s">
        <v>359</v>
      </c>
      <c r="F242" s="152" t="s">
        <v>6065</v>
      </c>
      <c r="I242" s="153"/>
      <c r="L242" s="32"/>
      <c r="M242" s="154"/>
      <c r="T242" s="56"/>
      <c r="AT242" s="17" t="s">
        <v>359</v>
      </c>
      <c r="AU242" s="17" t="s">
        <v>371</v>
      </c>
    </row>
    <row r="243" spans="2:65" s="1" customFormat="1" ht="49.05" customHeight="1">
      <c r="B243" s="32"/>
      <c r="C243" s="138" t="s">
        <v>735</v>
      </c>
      <c r="D243" s="138" t="s">
        <v>352</v>
      </c>
      <c r="E243" s="139" t="s">
        <v>6067</v>
      </c>
      <c r="F243" s="140" t="s">
        <v>6068</v>
      </c>
      <c r="G243" s="141" t="s">
        <v>4951</v>
      </c>
      <c r="H243" s="142">
        <v>1</v>
      </c>
      <c r="I243" s="143"/>
      <c r="J243" s="144">
        <f>ROUND(I243*H243,2)</f>
        <v>0</v>
      </c>
      <c r="K243" s="140" t="s">
        <v>1</v>
      </c>
      <c r="L243" s="32"/>
      <c r="M243" s="145" t="s">
        <v>1</v>
      </c>
      <c r="N243" s="146" t="s">
        <v>41</v>
      </c>
      <c r="P243" s="147">
        <f>O243*H243</f>
        <v>0</v>
      </c>
      <c r="Q243" s="147">
        <v>0</v>
      </c>
      <c r="R243" s="147">
        <f>Q243*H243</f>
        <v>0</v>
      </c>
      <c r="S243" s="147">
        <v>0</v>
      </c>
      <c r="T243" s="148">
        <f>S243*H243</f>
        <v>0</v>
      </c>
      <c r="AR243" s="149" t="s">
        <v>357</v>
      </c>
      <c r="AT243" s="149" t="s">
        <v>352</v>
      </c>
      <c r="AU243" s="149" t="s">
        <v>371</v>
      </c>
      <c r="AY243" s="17" t="s">
        <v>350</v>
      </c>
      <c r="BE243" s="150">
        <f>IF(N243="základní",J243,0)</f>
        <v>0</v>
      </c>
      <c r="BF243" s="150">
        <f>IF(N243="snížená",J243,0)</f>
        <v>0</v>
      </c>
      <c r="BG243" s="150">
        <f>IF(N243="zákl. přenesená",J243,0)</f>
        <v>0</v>
      </c>
      <c r="BH243" s="150">
        <f>IF(N243="sníž. přenesená",J243,0)</f>
        <v>0</v>
      </c>
      <c r="BI243" s="150">
        <f>IF(N243="nulová",J243,0)</f>
        <v>0</v>
      </c>
      <c r="BJ243" s="17" t="s">
        <v>84</v>
      </c>
      <c r="BK243" s="150">
        <f>ROUND(I243*H243,2)</f>
        <v>0</v>
      </c>
      <c r="BL243" s="17" t="s">
        <v>357</v>
      </c>
      <c r="BM243" s="149" t="s">
        <v>6069</v>
      </c>
    </row>
    <row r="244" spans="2:65" s="1" customFormat="1" ht="38.4">
      <c r="B244" s="32"/>
      <c r="D244" s="151" t="s">
        <v>359</v>
      </c>
      <c r="F244" s="152" t="s">
        <v>6068</v>
      </c>
      <c r="I244" s="153"/>
      <c r="L244" s="32"/>
      <c r="M244" s="154"/>
      <c r="T244" s="56"/>
      <c r="AT244" s="17" t="s">
        <v>359</v>
      </c>
      <c r="AU244" s="17" t="s">
        <v>371</v>
      </c>
    </row>
    <row r="245" spans="2:65" s="1" customFormat="1" ht="55.5" customHeight="1">
      <c r="B245" s="32"/>
      <c r="C245" s="138" t="s">
        <v>742</v>
      </c>
      <c r="D245" s="138" t="s">
        <v>352</v>
      </c>
      <c r="E245" s="139" t="s">
        <v>6070</v>
      </c>
      <c r="F245" s="140" t="s">
        <v>6071</v>
      </c>
      <c r="G245" s="141" t="s">
        <v>4951</v>
      </c>
      <c r="H245" s="142">
        <v>3</v>
      </c>
      <c r="I245" s="143"/>
      <c r="J245" s="144">
        <f>ROUND(I245*H245,2)</f>
        <v>0</v>
      </c>
      <c r="K245" s="140" t="s">
        <v>1</v>
      </c>
      <c r="L245" s="32"/>
      <c r="M245" s="145" t="s">
        <v>1</v>
      </c>
      <c r="N245" s="146" t="s">
        <v>41</v>
      </c>
      <c r="P245" s="147">
        <f>O245*H245</f>
        <v>0</v>
      </c>
      <c r="Q245" s="147">
        <v>0</v>
      </c>
      <c r="R245" s="147">
        <f>Q245*H245</f>
        <v>0</v>
      </c>
      <c r="S245" s="147">
        <v>0</v>
      </c>
      <c r="T245" s="148">
        <f>S245*H245</f>
        <v>0</v>
      </c>
      <c r="AR245" s="149" t="s">
        <v>357</v>
      </c>
      <c r="AT245" s="149" t="s">
        <v>352</v>
      </c>
      <c r="AU245" s="149" t="s">
        <v>371</v>
      </c>
      <c r="AY245" s="17" t="s">
        <v>350</v>
      </c>
      <c r="BE245" s="150">
        <f>IF(N245="základní",J245,0)</f>
        <v>0</v>
      </c>
      <c r="BF245" s="150">
        <f>IF(N245="snížená",J245,0)</f>
        <v>0</v>
      </c>
      <c r="BG245" s="150">
        <f>IF(N245="zákl. přenesená",J245,0)</f>
        <v>0</v>
      </c>
      <c r="BH245" s="150">
        <f>IF(N245="sníž. přenesená",J245,0)</f>
        <v>0</v>
      </c>
      <c r="BI245" s="150">
        <f>IF(N245="nulová",J245,0)</f>
        <v>0</v>
      </c>
      <c r="BJ245" s="17" t="s">
        <v>84</v>
      </c>
      <c r="BK245" s="150">
        <f>ROUND(I245*H245,2)</f>
        <v>0</v>
      </c>
      <c r="BL245" s="17" t="s">
        <v>357</v>
      </c>
      <c r="BM245" s="149" t="s">
        <v>6072</v>
      </c>
    </row>
    <row r="246" spans="2:65" s="1" customFormat="1" ht="38.4">
      <c r="B246" s="32"/>
      <c r="D246" s="151" t="s">
        <v>359</v>
      </c>
      <c r="F246" s="152" t="s">
        <v>6071</v>
      </c>
      <c r="I246" s="153"/>
      <c r="L246" s="32"/>
      <c r="M246" s="154"/>
      <c r="T246" s="56"/>
      <c r="AT246" s="17" t="s">
        <v>359</v>
      </c>
      <c r="AU246" s="17" t="s">
        <v>371</v>
      </c>
    </row>
    <row r="247" spans="2:65" s="1" customFormat="1" ht="16.5" customHeight="1">
      <c r="B247" s="32"/>
      <c r="C247" s="138" t="s">
        <v>748</v>
      </c>
      <c r="D247" s="138" t="s">
        <v>352</v>
      </c>
      <c r="E247" s="139" t="s">
        <v>6073</v>
      </c>
      <c r="F247" s="140" t="s">
        <v>6074</v>
      </c>
      <c r="G247" s="141" t="s">
        <v>4951</v>
      </c>
      <c r="H247" s="142">
        <v>34</v>
      </c>
      <c r="I247" s="143"/>
      <c r="J247" s="144">
        <f>ROUND(I247*H247,2)</f>
        <v>0</v>
      </c>
      <c r="K247" s="140" t="s">
        <v>1</v>
      </c>
      <c r="L247" s="32"/>
      <c r="M247" s="145" t="s">
        <v>1</v>
      </c>
      <c r="N247" s="146" t="s">
        <v>41</v>
      </c>
      <c r="P247" s="147">
        <f>O247*H247</f>
        <v>0</v>
      </c>
      <c r="Q247" s="147">
        <v>0</v>
      </c>
      <c r="R247" s="147">
        <f>Q247*H247</f>
        <v>0</v>
      </c>
      <c r="S247" s="147">
        <v>0</v>
      </c>
      <c r="T247" s="148">
        <f>S247*H247</f>
        <v>0</v>
      </c>
      <c r="AR247" s="149" t="s">
        <v>357</v>
      </c>
      <c r="AT247" s="149" t="s">
        <v>352</v>
      </c>
      <c r="AU247" s="149" t="s">
        <v>371</v>
      </c>
      <c r="AY247" s="17" t="s">
        <v>350</v>
      </c>
      <c r="BE247" s="150">
        <f>IF(N247="základní",J247,0)</f>
        <v>0</v>
      </c>
      <c r="BF247" s="150">
        <f>IF(N247="snížená",J247,0)</f>
        <v>0</v>
      </c>
      <c r="BG247" s="150">
        <f>IF(N247="zákl. přenesená",J247,0)</f>
        <v>0</v>
      </c>
      <c r="BH247" s="150">
        <f>IF(N247="sníž. přenesená",J247,0)</f>
        <v>0</v>
      </c>
      <c r="BI247" s="150">
        <f>IF(N247="nulová",J247,0)</f>
        <v>0</v>
      </c>
      <c r="BJ247" s="17" t="s">
        <v>84</v>
      </c>
      <c r="BK247" s="150">
        <f>ROUND(I247*H247,2)</f>
        <v>0</v>
      </c>
      <c r="BL247" s="17" t="s">
        <v>357</v>
      </c>
      <c r="BM247" s="149" t="s">
        <v>6075</v>
      </c>
    </row>
    <row r="248" spans="2:65" s="1" customFormat="1" ht="10.199999999999999">
      <c r="B248" s="32"/>
      <c r="D248" s="151" t="s">
        <v>359</v>
      </c>
      <c r="F248" s="152" t="s">
        <v>6074</v>
      </c>
      <c r="I248" s="153"/>
      <c r="L248" s="32"/>
      <c r="M248" s="154"/>
      <c r="T248" s="56"/>
      <c r="AT248" s="17" t="s">
        <v>359</v>
      </c>
      <c r="AU248" s="17" t="s">
        <v>371</v>
      </c>
    </row>
    <row r="249" spans="2:65" s="11" customFormat="1" ht="20.85" customHeight="1">
      <c r="B249" s="126"/>
      <c r="D249" s="127" t="s">
        <v>75</v>
      </c>
      <c r="E249" s="136" t="s">
        <v>6076</v>
      </c>
      <c r="F249" s="136" t="s">
        <v>6077</v>
      </c>
      <c r="I249" s="129"/>
      <c r="J249" s="137">
        <f>BK249</f>
        <v>0</v>
      </c>
      <c r="L249" s="126"/>
      <c r="M249" s="131"/>
      <c r="P249" s="132">
        <f>SUM(P250:P257)</f>
        <v>0</v>
      </c>
      <c r="R249" s="132">
        <f>SUM(R250:R257)</f>
        <v>0</v>
      </c>
      <c r="T249" s="133">
        <f>SUM(T250:T257)</f>
        <v>0</v>
      </c>
      <c r="AR249" s="127" t="s">
        <v>84</v>
      </c>
      <c r="AT249" s="134" t="s">
        <v>75</v>
      </c>
      <c r="AU249" s="134" t="s">
        <v>86</v>
      </c>
      <c r="AY249" s="127" t="s">
        <v>350</v>
      </c>
      <c r="BK249" s="135">
        <f>SUM(BK250:BK257)</f>
        <v>0</v>
      </c>
    </row>
    <row r="250" spans="2:65" s="1" customFormat="1" ht="24.15" customHeight="1">
      <c r="B250" s="32"/>
      <c r="C250" s="138" t="s">
        <v>761</v>
      </c>
      <c r="D250" s="138" t="s">
        <v>352</v>
      </c>
      <c r="E250" s="139" t="s">
        <v>6078</v>
      </c>
      <c r="F250" s="140" t="s">
        <v>6079</v>
      </c>
      <c r="G250" s="141" t="s">
        <v>496</v>
      </c>
      <c r="H250" s="142">
        <v>3</v>
      </c>
      <c r="I250" s="143"/>
      <c r="J250" s="144">
        <f>ROUND(I250*H250,2)</f>
        <v>0</v>
      </c>
      <c r="K250" s="140" t="s">
        <v>385</v>
      </c>
      <c r="L250" s="32"/>
      <c r="M250" s="145" t="s">
        <v>1</v>
      </c>
      <c r="N250" s="146" t="s">
        <v>41</v>
      </c>
      <c r="P250" s="147">
        <f>O250*H250</f>
        <v>0</v>
      </c>
      <c r="Q250" s="147">
        <v>0</v>
      </c>
      <c r="R250" s="147">
        <f>Q250*H250</f>
        <v>0</v>
      </c>
      <c r="S250" s="147">
        <v>0</v>
      </c>
      <c r="T250" s="148">
        <f>S250*H250</f>
        <v>0</v>
      </c>
      <c r="AR250" s="149" t="s">
        <v>357</v>
      </c>
      <c r="AT250" s="149" t="s">
        <v>352</v>
      </c>
      <c r="AU250" s="149" t="s">
        <v>371</v>
      </c>
      <c r="AY250" s="17" t="s">
        <v>350</v>
      </c>
      <c r="BE250" s="150">
        <f>IF(N250="základní",J250,0)</f>
        <v>0</v>
      </c>
      <c r="BF250" s="150">
        <f>IF(N250="snížená",J250,0)</f>
        <v>0</v>
      </c>
      <c r="BG250" s="150">
        <f>IF(N250="zákl. přenesená",J250,0)</f>
        <v>0</v>
      </c>
      <c r="BH250" s="150">
        <f>IF(N250="sníž. přenesená",J250,0)</f>
        <v>0</v>
      </c>
      <c r="BI250" s="150">
        <f>IF(N250="nulová",J250,0)</f>
        <v>0</v>
      </c>
      <c r="BJ250" s="17" t="s">
        <v>84</v>
      </c>
      <c r="BK250" s="150">
        <f>ROUND(I250*H250,2)</f>
        <v>0</v>
      </c>
      <c r="BL250" s="17" t="s">
        <v>357</v>
      </c>
      <c r="BM250" s="149" t="s">
        <v>6080</v>
      </c>
    </row>
    <row r="251" spans="2:65" s="1" customFormat="1" ht="10.199999999999999">
      <c r="B251" s="32"/>
      <c r="D251" s="151" t="s">
        <v>359</v>
      </c>
      <c r="F251" s="152" t="s">
        <v>6081</v>
      </c>
      <c r="I251" s="153"/>
      <c r="L251" s="32"/>
      <c r="M251" s="154"/>
      <c r="T251" s="56"/>
      <c r="AT251" s="17" t="s">
        <v>359</v>
      </c>
      <c r="AU251" s="17" t="s">
        <v>371</v>
      </c>
    </row>
    <row r="252" spans="2:65" s="1" customFormat="1" ht="16.5" customHeight="1">
      <c r="B252" s="32"/>
      <c r="C252" s="138" t="s">
        <v>767</v>
      </c>
      <c r="D252" s="138" t="s">
        <v>352</v>
      </c>
      <c r="E252" s="139" t="s">
        <v>5958</v>
      </c>
      <c r="F252" s="140" t="s">
        <v>5959</v>
      </c>
      <c r="G252" s="141" t="s">
        <v>496</v>
      </c>
      <c r="H252" s="142">
        <v>6</v>
      </c>
      <c r="I252" s="143"/>
      <c r="J252" s="144">
        <f>ROUND(I252*H252,2)</f>
        <v>0</v>
      </c>
      <c r="K252" s="140" t="s">
        <v>385</v>
      </c>
      <c r="L252" s="32"/>
      <c r="M252" s="145" t="s">
        <v>1</v>
      </c>
      <c r="N252" s="146" t="s">
        <v>41</v>
      </c>
      <c r="P252" s="147">
        <f>O252*H252</f>
        <v>0</v>
      </c>
      <c r="Q252" s="147">
        <v>0</v>
      </c>
      <c r="R252" s="147">
        <f>Q252*H252</f>
        <v>0</v>
      </c>
      <c r="S252" s="147">
        <v>0</v>
      </c>
      <c r="T252" s="148">
        <f>S252*H252</f>
        <v>0</v>
      </c>
      <c r="AR252" s="149" t="s">
        <v>357</v>
      </c>
      <c r="AT252" s="149" t="s">
        <v>352</v>
      </c>
      <c r="AU252" s="149" t="s">
        <v>371</v>
      </c>
      <c r="AY252" s="17" t="s">
        <v>350</v>
      </c>
      <c r="BE252" s="150">
        <f>IF(N252="základní",J252,0)</f>
        <v>0</v>
      </c>
      <c r="BF252" s="150">
        <f>IF(N252="snížená",J252,0)</f>
        <v>0</v>
      </c>
      <c r="BG252" s="150">
        <f>IF(N252="zákl. přenesená",J252,0)</f>
        <v>0</v>
      </c>
      <c r="BH252" s="150">
        <f>IF(N252="sníž. přenesená",J252,0)</f>
        <v>0</v>
      </c>
      <c r="BI252" s="150">
        <f>IF(N252="nulová",J252,0)</f>
        <v>0</v>
      </c>
      <c r="BJ252" s="17" t="s">
        <v>84</v>
      </c>
      <c r="BK252" s="150">
        <f>ROUND(I252*H252,2)</f>
        <v>0</v>
      </c>
      <c r="BL252" s="17" t="s">
        <v>357</v>
      </c>
      <c r="BM252" s="149" t="s">
        <v>6082</v>
      </c>
    </row>
    <row r="253" spans="2:65" s="1" customFormat="1" ht="10.199999999999999">
      <c r="B253" s="32"/>
      <c r="D253" s="151" t="s">
        <v>359</v>
      </c>
      <c r="F253" s="152" t="s">
        <v>5961</v>
      </c>
      <c r="I253" s="153"/>
      <c r="L253" s="32"/>
      <c r="M253" s="154"/>
      <c r="T253" s="56"/>
      <c r="AT253" s="17" t="s">
        <v>359</v>
      </c>
      <c r="AU253" s="17" t="s">
        <v>371</v>
      </c>
    </row>
    <row r="254" spans="2:65" s="1" customFormat="1" ht="66.75" customHeight="1">
      <c r="B254" s="32"/>
      <c r="C254" s="138" t="s">
        <v>821</v>
      </c>
      <c r="D254" s="138" t="s">
        <v>352</v>
      </c>
      <c r="E254" s="139" t="s">
        <v>6083</v>
      </c>
      <c r="F254" s="140" t="s">
        <v>6084</v>
      </c>
      <c r="G254" s="141" t="s">
        <v>4951</v>
      </c>
      <c r="H254" s="142">
        <v>3</v>
      </c>
      <c r="I254" s="143"/>
      <c r="J254" s="144">
        <f>ROUND(I254*H254,2)</f>
        <v>0</v>
      </c>
      <c r="K254" s="140" t="s">
        <v>1</v>
      </c>
      <c r="L254" s="32"/>
      <c r="M254" s="145" t="s">
        <v>1</v>
      </c>
      <c r="N254" s="146" t="s">
        <v>41</v>
      </c>
      <c r="P254" s="147">
        <f>O254*H254</f>
        <v>0</v>
      </c>
      <c r="Q254" s="147">
        <v>0</v>
      </c>
      <c r="R254" s="147">
        <f>Q254*H254</f>
        <v>0</v>
      </c>
      <c r="S254" s="147">
        <v>0</v>
      </c>
      <c r="T254" s="148">
        <f>S254*H254</f>
        <v>0</v>
      </c>
      <c r="AR254" s="149" t="s">
        <v>357</v>
      </c>
      <c r="AT254" s="149" t="s">
        <v>352</v>
      </c>
      <c r="AU254" s="149" t="s">
        <v>371</v>
      </c>
      <c r="AY254" s="17" t="s">
        <v>350</v>
      </c>
      <c r="BE254" s="150">
        <f>IF(N254="základní",J254,0)</f>
        <v>0</v>
      </c>
      <c r="BF254" s="150">
        <f>IF(N254="snížená",J254,0)</f>
        <v>0</v>
      </c>
      <c r="BG254" s="150">
        <f>IF(N254="zákl. přenesená",J254,0)</f>
        <v>0</v>
      </c>
      <c r="BH254" s="150">
        <f>IF(N254="sníž. přenesená",J254,0)</f>
        <v>0</v>
      </c>
      <c r="BI254" s="150">
        <f>IF(N254="nulová",J254,0)</f>
        <v>0</v>
      </c>
      <c r="BJ254" s="17" t="s">
        <v>84</v>
      </c>
      <c r="BK254" s="150">
        <f>ROUND(I254*H254,2)</f>
        <v>0</v>
      </c>
      <c r="BL254" s="17" t="s">
        <v>357</v>
      </c>
      <c r="BM254" s="149" t="s">
        <v>6085</v>
      </c>
    </row>
    <row r="255" spans="2:65" s="1" customFormat="1" ht="67.2">
      <c r="B255" s="32"/>
      <c r="D255" s="151" t="s">
        <v>359</v>
      </c>
      <c r="F255" s="152" t="s">
        <v>6086</v>
      </c>
      <c r="I255" s="153"/>
      <c r="L255" s="32"/>
      <c r="M255" s="154"/>
      <c r="T255" s="56"/>
      <c r="AT255" s="17" t="s">
        <v>359</v>
      </c>
      <c r="AU255" s="17" t="s">
        <v>371</v>
      </c>
    </row>
    <row r="256" spans="2:65" s="1" customFormat="1" ht="24.15" customHeight="1">
      <c r="B256" s="32"/>
      <c r="C256" s="138" t="s">
        <v>828</v>
      </c>
      <c r="D256" s="138" t="s">
        <v>352</v>
      </c>
      <c r="E256" s="139" t="s">
        <v>6087</v>
      </c>
      <c r="F256" s="140" t="s">
        <v>6088</v>
      </c>
      <c r="G256" s="141" t="s">
        <v>4951</v>
      </c>
      <c r="H256" s="142">
        <v>6</v>
      </c>
      <c r="I256" s="143"/>
      <c r="J256" s="144">
        <f>ROUND(I256*H256,2)</f>
        <v>0</v>
      </c>
      <c r="K256" s="140" t="s">
        <v>1</v>
      </c>
      <c r="L256" s="32"/>
      <c r="M256" s="145" t="s">
        <v>1</v>
      </c>
      <c r="N256" s="146" t="s">
        <v>41</v>
      </c>
      <c r="P256" s="147">
        <f>O256*H256</f>
        <v>0</v>
      </c>
      <c r="Q256" s="147">
        <v>0</v>
      </c>
      <c r="R256" s="147">
        <f>Q256*H256</f>
        <v>0</v>
      </c>
      <c r="S256" s="147">
        <v>0</v>
      </c>
      <c r="T256" s="148">
        <f>S256*H256</f>
        <v>0</v>
      </c>
      <c r="AR256" s="149" t="s">
        <v>357</v>
      </c>
      <c r="AT256" s="149" t="s">
        <v>352</v>
      </c>
      <c r="AU256" s="149" t="s">
        <v>371</v>
      </c>
      <c r="AY256" s="17" t="s">
        <v>350</v>
      </c>
      <c r="BE256" s="150">
        <f>IF(N256="základní",J256,0)</f>
        <v>0</v>
      </c>
      <c r="BF256" s="150">
        <f>IF(N256="snížená",J256,0)</f>
        <v>0</v>
      </c>
      <c r="BG256" s="150">
        <f>IF(N256="zákl. přenesená",J256,0)</f>
        <v>0</v>
      </c>
      <c r="BH256" s="150">
        <f>IF(N256="sníž. přenesená",J256,0)</f>
        <v>0</v>
      </c>
      <c r="BI256" s="150">
        <f>IF(N256="nulová",J256,0)</f>
        <v>0</v>
      </c>
      <c r="BJ256" s="17" t="s">
        <v>84</v>
      </c>
      <c r="BK256" s="150">
        <f>ROUND(I256*H256,2)</f>
        <v>0</v>
      </c>
      <c r="BL256" s="17" t="s">
        <v>357</v>
      </c>
      <c r="BM256" s="149" t="s">
        <v>6089</v>
      </c>
    </row>
    <row r="257" spans="2:65" s="1" customFormat="1" ht="19.2">
      <c r="B257" s="32"/>
      <c r="D257" s="151" t="s">
        <v>359</v>
      </c>
      <c r="F257" s="152" t="s">
        <v>6088</v>
      </c>
      <c r="I257" s="153"/>
      <c r="L257" s="32"/>
      <c r="M257" s="154"/>
      <c r="T257" s="56"/>
      <c r="AT257" s="17" t="s">
        <v>359</v>
      </c>
      <c r="AU257" s="17" t="s">
        <v>371</v>
      </c>
    </row>
    <row r="258" spans="2:65" s="11" customFormat="1" ht="20.85" customHeight="1">
      <c r="B258" s="126"/>
      <c r="D258" s="127" t="s">
        <v>75</v>
      </c>
      <c r="E258" s="136" t="s">
        <v>6090</v>
      </c>
      <c r="F258" s="136" t="s">
        <v>6091</v>
      </c>
      <c r="I258" s="129"/>
      <c r="J258" s="137">
        <f>BK258</f>
        <v>0</v>
      </c>
      <c r="L258" s="126"/>
      <c r="M258" s="131"/>
      <c r="P258" s="132">
        <f>SUM(P259:P295)</f>
        <v>0</v>
      </c>
      <c r="R258" s="132">
        <f>SUM(R259:R295)</f>
        <v>0.43</v>
      </c>
      <c r="T258" s="133">
        <f>SUM(T259:T295)</f>
        <v>7.5</v>
      </c>
      <c r="AR258" s="127" t="s">
        <v>84</v>
      </c>
      <c r="AT258" s="134" t="s">
        <v>75</v>
      </c>
      <c r="AU258" s="134" t="s">
        <v>86</v>
      </c>
      <c r="AY258" s="127" t="s">
        <v>350</v>
      </c>
      <c r="BK258" s="135">
        <f>SUM(BK259:BK295)</f>
        <v>0</v>
      </c>
    </row>
    <row r="259" spans="2:65" s="1" customFormat="1" ht="24.15" customHeight="1">
      <c r="B259" s="32"/>
      <c r="C259" s="138" t="s">
        <v>834</v>
      </c>
      <c r="D259" s="138" t="s">
        <v>352</v>
      </c>
      <c r="E259" s="139" t="s">
        <v>6092</v>
      </c>
      <c r="F259" s="140" t="s">
        <v>6093</v>
      </c>
      <c r="G259" s="141" t="s">
        <v>551</v>
      </c>
      <c r="H259" s="142">
        <v>2000</v>
      </c>
      <c r="I259" s="143"/>
      <c r="J259" s="144">
        <f>ROUND(I259*H259,2)</f>
        <v>0</v>
      </c>
      <c r="K259" s="140" t="s">
        <v>385</v>
      </c>
      <c r="L259" s="32"/>
      <c r="M259" s="145" t="s">
        <v>1</v>
      </c>
      <c r="N259" s="146" t="s">
        <v>41</v>
      </c>
      <c r="P259" s="147">
        <f>O259*H259</f>
        <v>0</v>
      </c>
      <c r="Q259" s="147">
        <v>0</v>
      </c>
      <c r="R259" s="147">
        <f>Q259*H259</f>
        <v>0</v>
      </c>
      <c r="S259" s="147">
        <v>0</v>
      </c>
      <c r="T259" s="148">
        <f>S259*H259</f>
        <v>0</v>
      </c>
      <c r="AR259" s="149" t="s">
        <v>84</v>
      </c>
      <c r="AT259" s="149" t="s">
        <v>352</v>
      </c>
      <c r="AU259" s="149" t="s">
        <v>371</v>
      </c>
      <c r="AY259" s="17" t="s">
        <v>350</v>
      </c>
      <c r="BE259" s="150">
        <f>IF(N259="základní",J259,0)</f>
        <v>0</v>
      </c>
      <c r="BF259" s="150">
        <f>IF(N259="snížená",J259,0)</f>
        <v>0</v>
      </c>
      <c r="BG259" s="150">
        <f>IF(N259="zákl. přenesená",J259,0)</f>
        <v>0</v>
      </c>
      <c r="BH259" s="150">
        <f>IF(N259="sníž. přenesená",J259,0)</f>
        <v>0</v>
      </c>
      <c r="BI259" s="150">
        <f>IF(N259="nulová",J259,0)</f>
        <v>0</v>
      </c>
      <c r="BJ259" s="17" t="s">
        <v>84</v>
      </c>
      <c r="BK259" s="150">
        <f>ROUND(I259*H259,2)</f>
        <v>0</v>
      </c>
      <c r="BL259" s="17" t="s">
        <v>84</v>
      </c>
      <c r="BM259" s="149" t="s">
        <v>6094</v>
      </c>
    </row>
    <row r="260" spans="2:65" s="1" customFormat="1" ht="19.2">
      <c r="B260" s="32"/>
      <c r="D260" s="151" t="s">
        <v>359</v>
      </c>
      <c r="F260" s="152" t="s">
        <v>6095</v>
      </c>
      <c r="I260" s="153"/>
      <c r="L260" s="32"/>
      <c r="M260" s="154"/>
      <c r="T260" s="56"/>
      <c r="AT260" s="17" t="s">
        <v>359</v>
      </c>
      <c r="AU260" s="17" t="s">
        <v>371</v>
      </c>
    </row>
    <row r="261" spans="2:65" s="1" customFormat="1" ht="24.15" customHeight="1">
      <c r="B261" s="32"/>
      <c r="C261" s="187" t="s">
        <v>872</v>
      </c>
      <c r="D261" s="187" t="s">
        <v>1347</v>
      </c>
      <c r="E261" s="188" t="s">
        <v>6096</v>
      </c>
      <c r="F261" s="189" t="s">
        <v>6097</v>
      </c>
      <c r="G261" s="190" t="s">
        <v>551</v>
      </c>
      <c r="H261" s="191">
        <v>2000</v>
      </c>
      <c r="I261" s="192"/>
      <c r="J261" s="193">
        <f>ROUND(I261*H261,2)</f>
        <v>0</v>
      </c>
      <c r="K261" s="189" t="s">
        <v>385</v>
      </c>
      <c r="L261" s="194"/>
      <c r="M261" s="195" t="s">
        <v>1</v>
      </c>
      <c r="N261" s="196" t="s">
        <v>41</v>
      </c>
      <c r="P261" s="147">
        <f>O261*H261</f>
        <v>0</v>
      </c>
      <c r="Q261" s="147">
        <v>1.9000000000000001E-4</v>
      </c>
      <c r="R261" s="147">
        <f>Q261*H261</f>
        <v>0.38</v>
      </c>
      <c r="S261" s="147">
        <v>0</v>
      </c>
      <c r="T261" s="148">
        <f>S261*H261</f>
        <v>0</v>
      </c>
      <c r="AR261" s="149" t="s">
        <v>86</v>
      </c>
      <c r="AT261" s="149" t="s">
        <v>1347</v>
      </c>
      <c r="AU261" s="149" t="s">
        <v>371</v>
      </c>
      <c r="AY261" s="17" t="s">
        <v>350</v>
      </c>
      <c r="BE261" s="150">
        <f>IF(N261="základní",J261,0)</f>
        <v>0</v>
      </c>
      <c r="BF261" s="150">
        <f>IF(N261="snížená",J261,0)</f>
        <v>0</v>
      </c>
      <c r="BG261" s="150">
        <f>IF(N261="zákl. přenesená",J261,0)</f>
        <v>0</v>
      </c>
      <c r="BH261" s="150">
        <f>IF(N261="sníž. přenesená",J261,0)</f>
        <v>0</v>
      </c>
      <c r="BI261" s="150">
        <f>IF(N261="nulová",J261,0)</f>
        <v>0</v>
      </c>
      <c r="BJ261" s="17" t="s">
        <v>84</v>
      </c>
      <c r="BK261" s="150">
        <f>ROUND(I261*H261,2)</f>
        <v>0</v>
      </c>
      <c r="BL261" s="17" t="s">
        <v>84</v>
      </c>
      <c r="BM261" s="149" t="s">
        <v>6098</v>
      </c>
    </row>
    <row r="262" spans="2:65" s="1" customFormat="1" ht="19.2">
      <c r="B262" s="32"/>
      <c r="D262" s="151" t="s">
        <v>359</v>
      </c>
      <c r="F262" s="152" t="s">
        <v>6097</v>
      </c>
      <c r="I262" s="153"/>
      <c r="L262" s="32"/>
      <c r="M262" s="154"/>
      <c r="T262" s="56"/>
      <c r="AT262" s="17" t="s">
        <v>359</v>
      </c>
      <c r="AU262" s="17" t="s">
        <v>371</v>
      </c>
    </row>
    <row r="263" spans="2:65" s="12" customFormat="1" ht="10.199999999999999">
      <c r="B263" s="155"/>
      <c r="D263" s="151" t="s">
        <v>361</v>
      </c>
      <c r="E263" s="156" t="s">
        <v>1</v>
      </c>
      <c r="F263" s="157" t="s">
        <v>6099</v>
      </c>
      <c r="H263" s="158">
        <v>2000</v>
      </c>
      <c r="I263" s="159"/>
      <c r="L263" s="155"/>
      <c r="M263" s="160"/>
      <c r="T263" s="161"/>
      <c r="AT263" s="156" t="s">
        <v>361</v>
      </c>
      <c r="AU263" s="156" t="s">
        <v>371</v>
      </c>
      <c r="AV263" s="12" t="s">
        <v>86</v>
      </c>
      <c r="AW263" s="12" t="s">
        <v>32</v>
      </c>
      <c r="AX263" s="12" t="s">
        <v>84</v>
      </c>
      <c r="AY263" s="156" t="s">
        <v>350</v>
      </c>
    </row>
    <row r="264" spans="2:65" s="1" customFormat="1" ht="21.75" customHeight="1">
      <c r="B264" s="32"/>
      <c r="C264" s="138" t="s">
        <v>854</v>
      </c>
      <c r="D264" s="138" t="s">
        <v>352</v>
      </c>
      <c r="E264" s="139" t="s">
        <v>6100</v>
      </c>
      <c r="F264" s="140" t="s">
        <v>6101</v>
      </c>
      <c r="G264" s="141" t="s">
        <v>551</v>
      </c>
      <c r="H264" s="142">
        <v>5840</v>
      </c>
      <c r="I264" s="143"/>
      <c r="J264" s="144">
        <f>ROUND(I264*H264,2)</f>
        <v>0</v>
      </c>
      <c r="K264" s="140" t="s">
        <v>385</v>
      </c>
      <c r="L264" s="32"/>
      <c r="M264" s="145" t="s">
        <v>1</v>
      </c>
      <c r="N264" s="146" t="s">
        <v>41</v>
      </c>
      <c r="P264" s="147">
        <f>O264*H264</f>
        <v>0</v>
      </c>
      <c r="Q264" s="147">
        <v>0</v>
      </c>
      <c r="R264" s="147">
        <f>Q264*H264</f>
        <v>0</v>
      </c>
      <c r="S264" s="147">
        <v>0</v>
      </c>
      <c r="T264" s="148">
        <f>S264*H264</f>
        <v>0</v>
      </c>
      <c r="AR264" s="149" t="s">
        <v>357</v>
      </c>
      <c r="AT264" s="149" t="s">
        <v>352</v>
      </c>
      <c r="AU264" s="149" t="s">
        <v>371</v>
      </c>
      <c r="AY264" s="17" t="s">
        <v>350</v>
      </c>
      <c r="BE264" s="150">
        <f>IF(N264="základní",J264,0)</f>
        <v>0</v>
      </c>
      <c r="BF264" s="150">
        <f>IF(N264="snížená",J264,0)</f>
        <v>0</v>
      </c>
      <c r="BG264" s="150">
        <f>IF(N264="zákl. přenesená",J264,0)</f>
        <v>0</v>
      </c>
      <c r="BH264" s="150">
        <f>IF(N264="sníž. přenesená",J264,0)</f>
        <v>0</v>
      </c>
      <c r="BI264" s="150">
        <f>IF(N264="nulová",J264,0)</f>
        <v>0</v>
      </c>
      <c r="BJ264" s="17" t="s">
        <v>84</v>
      </c>
      <c r="BK264" s="150">
        <f>ROUND(I264*H264,2)</f>
        <v>0</v>
      </c>
      <c r="BL264" s="17" t="s">
        <v>357</v>
      </c>
      <c r="BM264" s="149" t="s">
        <v>6102</v>
      </c>
    </row>
    <row r="265" spans="2:65" s="1" customFormat="1" ht="10.199999999999999">
      <c r="B265" s="32"/>
      <c r="D265" s="151" t="s">
        <v>359</v>
      </c>
      <c r="F265" s="152" t="s">
        <v>6103</v>
      </c>
      <c r="I265" s="153"/>
      <c r="L265" s="32"/>
      <c r="M265" s="154"/>
      <c r="T265" s="56"/>
      <c r="AT265" s="17" t="s">
        <v>359</v>
      </c>
      <c r="AU265" s="17" t="s">
        <v>371</v>
      </c>
    </row>
    <row r="266" spans="2:65" s="1" customFormat="1" ht="24.15" customHeight="1">
      <c r="B266" s="32"/>
      <c r="C266" s="138" t="s">
        <v>888</v>
      </c>
      <c r="D266" s="138" t="s">
        <v>352</v>
      </c>
      <c r="E266" s="139" t="s">
        <v>6104</v>
      </c>
      <c r="F266" s="140" t="s">
        <v>6105</v>
      </c>
      <c r="G266" s="141" t="s">
        <v>551</v>
      </c>
      <c r="H266" s="142">
        <v>3200</v>
      </c>
      <c r="I266" s="143"/>
      <c r="J266" s="144">
        <f>ROUND(I266*H266,2)</f>
        <v>0</v>
      </c>
      <c r="K266" s="140" t="s">
        <v>1</v>
      </c>
      <c r="L266" s="32"/>
      <c r="M266" s="145" t="s">
        <v>1</v>
      </c>
      <c r="N266" s="146" t="s">
        <v>41</v>
      </c>
      <c r="P266" s="147">
        <f>O266*H266</f>
        <v>0</v>
      </c>
      <c r="Q266" s="147">
        <v>0</v>
      </c>
      <c r="R266" s="147">
        <f>Q266*H266</f>
        <v>0</v>
      </c>
      <c r="S266" s="147">
        <v>0</v>
      </c>
      <c r="T266" s="148">
        <f>S266*H266</f>
        <v>0</v>
      </c>
      <c r="AR266" s="149" t="s">
        <v>357</v>
      </c>
      <c r="AT266" s="149" t="s">
        <v>352</v>
      </c>
      <c r="AU266" s="149" t="s">
        <v>371</v>
      </c>
      <c r="AY266" s="17" t="s">
        <v>350</v>
      </c>
      <c r="BE266" s="150">
        <f>IF(N266="základní",J266,0)</f>
        <v>0</v>
      </c>
      <c r="BF266" s="150">
        <f>IF(N266="snížená",J266,0)</f>
        <v>0</v>
      </c>
      <c r="BG266" s="150">
        <f>IF(N266="zákl. přenesená",J266,0)</f>
        <v>0</v>
      </c>
      <c r="BH266" s="150">
        <f>IF(N266="sníž. přenesená",J266,0)</f>
        <v>0</v>
      </c>
      <c r="BI266" s="150">
        <f>IF(N266="nulová",J266,0)</f>
        <v>0</v>
      </c>
      <c r="BJ266" s="17" t="s">
        <v>84</v>
      </c>
      <c r="BK266" s="150">
        <f>ROUND(I266*H266,2)</f>
        <v>0</v>
      </c>
      <c r="BL266" s="17" t="s">
        <v>357</v>
      </c>
      <c r="BM266" s="149" t="s">
        <v>6106</v>
      </c>
    </row>
    <row r="267" spans="2:65" s="1" customFormat="1" ht="19.2">
      <c r="B267" s="32"/>
      <c r="D267" s="151" t="s">
        <v>359</v>
      </c>
      <c r="F267" s="152" t="s">
        <v>6105</v>
      </c>
      <c r="I267" s="153"/>
      <c r="L267" s="32"/>
      <c r="M267" s="154"/>
      <c r="T267" s="56"/>
      <c r="AT267" s="17" t="s">
        <v>359</v>
      </c>
      <c r="AU267" s="17" t="s">
        <v>371</v>
      </c>
    </row>
    <row r="268" spans="2:65" s="1" customFormat="1" ht="24.15" customHeight="1">
      <c r="B268" s="32"/>
      <c r="C268" s="138" t="s">
        <v>894</v>
      </c>
      <c r="D268" s="138" t="s">
        <v>352</v>
      </c>
      <c r="E268" s="139" t="s">
        <v>6107</v>
      </c>
      <c r="F268" s="140" t="s">
        <v>6108</v>
      </c>
      <c r="G268" s="141" t="s">
        <v>551</v>
      </c>
      <c r="H268" s="142">
        <v>1500</v>
      </c>
      <c r="I268" s="143"/>
      <c r="J268" s="144">
        <f>ROUND(I268*H268,2)</f>
        <v>0</v>
      </c>
      <c r="K268" s="140" t="s">
        <v>1</v>
      </c>
      <c r="L268" s="32"/>
      <c r="M268" s="145" t="s">
        <v>1</v>
      </c>
      <c r="N268" s="146" t="s">
        <v>41</v>
      </c>
      <c r="P268" s="147">
        <f>O268*H268</f>
        <v>0</v>
      </c>
      <c r="Q268" s="147">
        <v>0</v>
      </c>
      <c r="R268" s="147">
        <f>Q268*H268</f>
        <v>0</v>
      </c>
      <c r="S268" s="147">
        <v>0</v>
      </c>
      <c r="T268" s="148">
        <f>S268*H268</f>
        <v>0</v>
      </c>
      <c r="AR268" s="149" t="s">
        <v>357</v>
      </c>
      <c r="AT268" s="149" t="s">
        <v>352</v>
      </c>
      <c r="AU268" s="149" t="s">
        <v>371</v>
      </c>
      <c r="AY268" s="17" t="s">
        <v>350</v>
      </c>
      <c r="BE268" s="150">
        <f>IF(N268="základní",J268,0)</f>
        <v>0</v>
      </c>
      <c r="BF268" s="150">
        <f>IF(N268="snížená",J268,0)</f>
        <v>0</v>
      </c>
      <c r="BG268" s="150">
        <f>IF(N268="zákl. přenesená",J268,0)</f>
        <v>0</v>
      </c>
      <c r="BH268" s="150">
        <f>IF(N268="sníž. přenesená",J268,0)</f>
        <v>0</v>
      </c>
      <c r="BI268" s="150">
        <f>IF(N268="nulová",J268,0)</f>
        <v>0</v>
      </c>
      <c r="BJ268" s="17" t="s">
        <v>84</v>
      </c>
      <c r="BK268" s="150">
        <f>ROUND(I268*H268,2)</f>
        <v>0</v>
      </c>
      <c r="BL268" s="17" t="s">
        <v>357</v>
      </c>
      <c r="BM268" s="149" t="s">
        <v>6109</v>
      </c>
    </row>
    <row r="269" spans="2:65" s="1" customFormat="1" ht="19.2">
      <c r="B269" s="32"/>
      <c r="D269" s="151" t="s">
        <v>359</v>
      </c>
      <c r="F269" s="152" t="s">
        <v>6108</v>
      </c>
      <c r="I269" s="153"/>
      <c r="L269" s="32"/>
      <c r="M269" s="154"/>
      <c r="T269" s="56"/>
      <c r="AT269" s="17" t="s">
        <v>359</v>
      </c>
      <c r="AU269" s="17" t="s">
        <v>371</v>
      </c>
    </row>
    <row r="270" spans="2:65" s="1" customFormat="1" ht="24.15" customHeight="1">
      <c r="B270" s="32"/>
      <c r="C270" s="138" t="s">
        <v>911</v>
      </c>
      <c r="D270" s="138" t="s">
        <v>352</v>
      </c>
      <c r="E270" s="139" t="s">
        <v>6110</v>
      </c>
      <c r="F270" s="140" t="s">
        <v>6111</v>
      </c>
      <c r="G270" s="141" t="s">
        <v>551</v>
      </c>
      <c r="H270" s="142">
        <v>1000</v>
      </c>
      <c r="I270" s="143"/>
      <c r="J270" s="144">
        <f>ROUND(I270*H270,2)</f>
        <v>0</v>
      </c>
      <c r="K270" s="140" t="s">
        <v>1</v>
      </c>
      <c r="L270" s="32"/>
      <c r="M270" s="145" t="s">
        <v>1</v>
      </c>
      <c r="N270" s="146" t="s">
        <v>41</v>
      </c>
      <c r="P270" s="147">
        <f>O270*H270</f>
        <v>0</v>
      </c>
      <c r="Q270" s="147">
        <v>0</v>
      </c>
      <c r="R270" s="147">
        <f>Q270*H270</f>
        <v>0</v>
      </c>
      <c r="S270" s="147">
        <v>0</v>
      </c>
      <c r="T270" s="148">
        <f>S270*H270</f>
        <v>0</v>
      </c>
      <c r="AR270" s="149" t="s">
        <v>357</v>
      </c>
      <c r="AT270" s="149" t="s">
        <v>352</v>
      </c>
      <c r="AU270" s="149" t="s">
        <v>371</v>
      </c>
      <c r="AY270" s="17" t="s">
        <v>350</v>
      </c>
      <c r="BE270" s="150">
        <f>IF(N270="základní",J270,0)</f>
        <v>0</v>
      </c>
      <c r="BF270" s="150">
        <f>IF(N270="snížená",J270,0)</f>
        <v>0</v>
      </c>
      <c r="BG270" s="150">
        <f>IF(N270="zákl. přenesená",J270,0)</f>
        <v>0</v>
      </c>
      <c r="BH270" s="150">
        <f>IF(N270="sníž. přenesená",J270,0)</f>
        <v>0</v>
      </c>
      <c r="BI270" s="150">
        <f>IF(N270="nulová",J270,0)</f>
        <v>0</v>
      </c>
      <c r="BJ270" s="17" t="s">
        <v>84</v>
      </c>
      <c r="BK270" s="150">
        <f>ROUND(I270*H270,2)</f>
        <v>0</v>
      </c>
      <c r="BL270" s="17" t="s">
        <v>357</v>
      </c>
      <c r="BM270" s="149" t="s">
        <v>6112</v>
      </c>
    </row>
    <row r="271" spans="2:65" s="1" customFormat="1" ht="19.2">
      <c r="B271" s="32"/>
      <c r="D271" s="151" t="s">
        <v>359</v>
      </c>
      <c r="F271" s="152" t="s">
        <v>6111</v>
      </c>
      <c r="I271" s="153"/>
      <c r="L271" s="32"/>
      <c r="M271" s="154"/>
      <c r="T271" s="56"/>
      <c r="AT271" s="17" t="s">
        <v>359</v>
      </c>
      <c r="AU271" s="17" t="s">
        <v>371</v>
      </c>
    </row>
    <row r="272" spans="2:65" s="1" customFormat="1" ht="24.15" customHeight="1">
      <c r="B272" s="32"/>
      <c r="C272" s="187" t="s">
        <v>4035</v>
      </c>
      <c r="D272" s="187" t="s">
        <v>1347</v>
      </c>
      <c r="E272" s="188" t="s">
        <v>6113</v>
      </c>
      <c r="F272" s="189" t="s">
        <v>6114</v>
      </c>
      <c r="G272" s="190" t="s">
        <v>551</v>
      </c>
      <c r="H272" s="191">
        <v>70</v>
      </c>
      <c r="I272" s="192"/>
      <c r="J272" s="193">
        <f>ROUND(I272*H272,2)</f>
        <v>0</v>
      </c>
      <c r="K272" s="189" t="s">
        <v>1</v>
      </c>
      <c r="L272" s="194"/>
      <c r="M272" s="195" t="s">
        <v>1</v>
      </c>
      <c r="N272" s="196" t="s">
        <v>41</v>
      </c>
      <c r="P272" s="147">
        <f>O272*H272</f>
        <v>0</v>
      </c>
      <c r="Q272" s="147">
        <v>0</v>
      </c>
      <c r="R272" s="147">
        <f>Q272*H272</f>
        <v>0</v>
      </c>
      <c r="S272" s="147">
        <v>0</v>
      </c>
      <c r="T272" s="148">
        <f>S272*H272</f>
        <v>0</v>
      </c>
      <c r="AR272" s="149" t="s">
        <v>468</v>
      </c>
      <c r="AT272" s="149" t="s">
        <v>1347</v>
      </c>
      <c r="AU272" s="149" t="s">
        <v>371</v>
      </c>
      <c r="AY272" s="17" t="s">
        <v>350</v>
      </c>
      <c r="BE272" s="150">
        <f>IF(N272="základní",J272,0)</f>
        <v>0</v>
      </c>
      <c r="BF272" s="150">
        <f>IF(N272="snížená",J272,0)</f>
        <v>0</v>
      </c>
      <c r="BG272" s="150">
        <f>IF(N272="zákl. přenesená",J272,0)</f>
        <v>0</v>
      </c>
      <c r="BH272" s="150">
        <f>IF(N272="sníž. přenesená",J272,0)</f>
        <v>0</v>
      </c>
      <c r="BI272" s="150">
        <f>IF(N272="nulová",J272,0)</f>
        <v>0</v>
      </c>
      <c r="BJ272" s="17" t="s">
        <v>84</v>
      </c>
      <c r="BK272" s="150">
        <f>ROUND(I272*H272,2)</f>
        <v>0</v>
      </c>
      <c r="BL272" s="17" t="s">
        <v>357</v>
      </c>
      <c r="BM272" s="149" t="s">
        <v>6115</v>
      </c>
    </row>
    <row r="273" spans="2:65" s="1" customFormat="1" ht="19.2">
      <c r="B273" s="32"/>
      <c r="D273" s="151" t="s">
        <v>359</v>
      </c>
      <c r="F273" s="152" t="s">
        <v>6114</v>
      </c>
      <c r="I273" s="153"/>
      <c r="L273" s="32"/>
      <c r="M273" s="154"/>
      <c r="T273" s="56"/>
      <c r="AT273" s="17" t="s">
        <v>359</v>
      </c>
      <c r="AU273" s="17" t="s">
        <v>371</v>
      </c>
    </row>
    <row r="274" spans="2:65" s="1" customFormat="1" ht="24.15" customHeight="1">
      <c r="B274" s="32"/>
      <c r="C274" s="187" t="s">
        <v>4040</v>
      </c>
      <c r="D274" s="187" t="s">
        <v>1347</v>
      </c>
      <c r="E274" s="188" t="s">
        <v>6116</v>
      </c>
      <c r="F274" s="189" t="s">
        <v>6117</v>
      </c>
      <c r="G274" s="190" t="s">
        <v>551</v>
      </c>
      <c r="H274" s="191">
        <v>70</v>
      </c>
      <c r="I274" s="192"/>
      <c r="J274" s="193">
        <f>ROUND(I274*H274,2)</f>
        <v>0</v>
      </c>
      <c r="K274" s="189" t="s">
        <v>1</v>
      </c>
      <c r="L274" s="194"/>
      <c r="M274" s="195" t="s">
        <v>1</v>
      </c>
      <c r="N274" s="196" t="s">
        <v>41</v>
      </c>
      <c r="P274" s="147">
        <f>O274*H274</f>
        <v>0</v>
      </c>
      <c r="Q274" s="147">
        <v>0</v>
      </c>
      <c r="R274" s="147">
        <f>Q274*H274</f>
        <v>0</v>
      </c>
      <c r="S274" s="147">
        <v>0</v>
      </c>
      <c r="T274" s="148">
        <f>S274*H274</f>
        <v>0</v>
      </c>
      <c r="AR274" s="149" t="s">
        <v>468</v>
      </c>
      <c r="AT274" s="149" t="s">
        <v>1347</v>
      </c>
      <c r="AU274" s="149" t="s">
        <v>371</v>
      </c>
      <c r="AY274" s="17" t="s">
        <v>350</v>
      </c>
      <c r="BE274" s="150">
        <f>IF(N274="základní",J274,0)</f>
        <v>0</v>
      </c>
      <c r="BF274" s="150">
        <f>IF(N274="snížená",J274,0)</f>
        <v>0</v>
      </c>
      <c r="BG274" s="150">
        <f>IF(N274="zákl. přenesená",J274,0)</f>
        <v>0</v>
      </c>
      <c r="BH274" s="150">
        <f>IF(N274="sníž. přenesená",J274,0)</f>
        <v>0</v>
      </c>
      <c r="BI274" s="150">
        <f>IF(N274="nulová",J274,0)</f>
        <v>0</v>
      </c>
      <c r="BJ274" s="17" t="s">
        <v>84</v>
      </c>
      <c r="BK274" s="150">
        <f>ROUND(I274*H274,2)</f>
        <v>0</v>
      </c>
      <c r="BL274" s="17" t="s">
        <v>357</v>
      </c>
      <c r="BM274" s="149" t="s">
        <v>6118</v>
      </c>
    </row>
    <row r="275" spans="2:65" s="1" customFormat="1" ht="19.2">
      <c r="B275" s="32"/>
      <c r="D275" s="151" t="s">
        <v>359</v>
      </c>
      <c r="F275" s="152" t="s">
        <v>6117</v>
      </c>
      <c r="I275" s="153"/>
      <c r="L275" s="32"/>
      <c r="M275" s="154"/>
      <c r="T275" s="56"/>
      <c r="AT275" s="17" t="s">
        <v>359</v>
      </c>
      <c r="AU275" s="17" t="s">
        <v>371</v>
      </c>
    </row>
    <row r="276" spans="2:65" s="1" customFormat="1" ht="24.15" customHeight="1">
      <c r="B276" s="32"/>
      <c r="C276" s="138" t="s">
        <v>918</v>
      </c>
      <c r="D276" s="138" t="s">
        <v>352</v>
      </c>
      <c r="E276" s="139" t="s">
        <v>6119</v>
      </c>
      <c r="F276" s="140" t="s">
        <v>6120</v>
      </c>
      <c r="G276" s="141" t="s">
        <v>4951</v>
      </c>
      <c r="H276" s="142">
        <v>3500</v>
      </c>
      <c r="I276" s="143"/>
      <c r="J276" s="144">
        <f>ROUND(I276*H276,2)</f>
        <v>0</v>
      </c>
      <c r="K276" s="140" t="s">
        <v>1</v>
      </c>
      <c r="L276" s="32"/>
      <c r="M276" s="145" t="s">
        <v>1</v>
      </c>
      <c r="N276" s="146" t="s">
        <v>41</v>
      </c>
      <c r="P276" s="147">
        <f>O276*H276</f>
        <v>0</v>
      </c>
      <c r="Q276" s="147">
        <v>0</v>
      </c>
      <c r="R276" s="147">
        <f>Q276*H276</f>
        <v>0</v>
      </c>
      <c r="S276" s="147">
        <v>0</v>
      </c>
      <c r="T276" s="148">
        <f>S276*H276</f>
        <v>0</v>
      </c>
      <c r="AR276" s="149" t="s">
        <v>357</v>
      </c>
      <c r="AT276" s="149" t="s">
        <v>352</v>
      </c>
      <c r="AU276" s="149" t="s">
        <v>371</v>
      </c>
      <c r="AY276" s="17" t="s">
        <v>350</v>
      </c>
      <c r="BE276" s="150">
        <f>IF(N276="základní",J276,0)</f>
        <v>0</v>
      </c>
      <c r="BF276" s="150">
        <f>IF(N276="snížená",J276,0)</f>
        <v>0</v>
      </c>
      <c r="BG276" s="150">
        <f>IF(N276="zákl. přenesená",J276,0)</f>
        <v>0</v>
      </c>
      <c r="BH276" s="150">
        <f>IF(N276="sníž. přenesená",J276,0)</f>
        <v>0</v>
      </c>
      <c r="BI276" s="150">
        <f>IF(N276="nulová",J276,0)</f>
        <v>0</v>
      </c>
      <c r="BJ276" s="17" t="s">
        <v>84</v>
      </c>
      <c r="BK276" s="150">
        <f>ROUND(I276*H276,2)</f>
        <v>0</v>
      </c>
      <c r="BL276" s="17" t="s">
        <v>357</v>
      </c>
      <c r="BM276" s="149" t="s">
        <v>6121</v>
      </c>
    </row>
    <row r="277" spans="2:65" s="1" customFormat="1" ht="19.2">
      <c r="B277" s="32"/>
      <c r="D277" s="151" t="s">
        <v>359</v>
      </c>
      <c r="F277" s="152" t="s">
        <v>6120</v>
      </c>
      <c r="I277" s="153"/>
      <c r="L277" s="32"/>
      <c r="M277" s="154"/>
      <c r="T277" s="56"/>
      <c r="AT277" s="17" t="s">
        <v>359</v>
      </c>
      <c r="AU277" s="17" t="s">
        <v>371</v>
      </c>
    </row>
    <row r="278" spans="2:65" s="1" customFormat="1" ht="16.5" customHeight="1">
      <c r="B278" s="32"/>
      <c r="C278" s="138" t="s">
        <v>924</v>
      </c>
      <c r="D278" s="138" t="s">
        <v>352</v>
      </c>
      <c r="E278" s="139" t="s">
        <v>6122</v>
      </c>
      <c r="F278" s="140" t="s">
        <v>6123</v>
      </c>
      <c r="G278" s="141" t="s">
        <v>4951</v>
      </c>
      <c r="H278" s="142">
        <v>3500</v>
      </c>
      <c r="I278" s="143"/>
      <c r="J278" s="144">
        <f>ROUND(I278*H278,2)</f>
        <v>0</v>
      </c>
      <c r="K278" s="140" t="s">
        <v>1</v>
      </c>
      <c r="L278" s="32"/>
      <c r="M278" s="145" t="s">
        <v>1</v>
      </c>
      <c r="N278" s="146" t="s">
        <v>41</v>
      </c>
      <c r="P278" s="147">
        <f>O278*H278</f>
        <v>0</v>
      </c>
      <c r="Q278" s="147">
        <v>0</v>
      </c>
      <c r="R278" s="147">
        <f>Q278*H278</f>
        <v>0</v>
      </c>
      <c r="S278" s="147">
        <v>0</v>
      </c>
      <c r="T278" s="148">
        <f>S278*H278</f>
        <v>0</v>
      </c>
      <c r="AR278" s="149" t="s">
        <v>357</v>
      </c>
      <c r="AT278" s="149" t="s">
        <v>352</v>
      </c>
      <c r="AU278" s="149" t="s">
        <v>371</v>
      </c>
      <c r="AY278" s="17" t="s">
        <v>350</v>
      </c>
      <c r="BE278" s="150">
        <f>IF(N278="základní",J278,0)</f>
        <v>0</v>
      </c>
      <c r="BF278" s="150">
        <f>IF(N278="snížená",J278,0)</f>
        <v>0</v>
      </c>
      <c r="BG278" s="150">
        <f>IF(N278="zákl. přenesená",J278,0)</f>
        <v>0</v>
      </c>
      <c r="BH278" s="150">
        <f>IF(N278="sníž. přenesená",J278,0)</f>
        <v>0</v>
      </c>
      <c r="BI278" s="150">
        <f>IF(N278="nulová",J278,0)</f>
        <v>0</v>
      </c>
      <c r="BJ278" s="17" t="s">
        <v>84</v>
      </c>
      <c r="BK278" s="150">
        <f>ROUND(I278*H278,2)</f>
        <v>0</v>
      </c>
      <c r="BL278" s="17" t="s">
        <v>357</v>
      </c>
      <c r="BM278" s="149" t="s">
        <v>6124</v>
      </c>
    </row>
    <row r="279" spans="2:65" s="1" customFormat="1" ht="10.199999999999999">
      <c r="B279" s="32"/>
      <c r="D279" s="151" t="s">
        <v>359</v>
      </c>
      <c r="F279" s="152" t="s">
        <v>6123</v>
      </c>
      <c r="I279" s="153"/>
      <c r="L279" s="32"/>
      <c r="M279" s="154"/>
      <c r="T279" s="56"/>
      <c r="AT279" s="17" t="s">
        <v>359</v>
      </c>
      <c r="AU279" s="17" t="s">
        <v>371</v>
      </c>
    </row>
    <row r="280" spans="2:65" s="1" customFormat="1" ht="66.75" customHeight="1">
      <c r="B280" s="32"/>
      <c r="C280" s="138" t="s">
        <v>929</v>
      </c>
      <c r="D280" s="138" t="s">
        <v>352</v>
      </c>
      <c r="E280" s="139" t="s">
        <v>6125</v>
      </c>
      <c r="F280" s="140" t="s">
        <v>6126</v>
      </c>
      <c r="G280" s="141" t="s">
        <v>551</v>
      </c>
      <c r="H280" s="142">
        <v>1000</v>
      </c>
      <c r="I280" s="143"/>
      <c r="J280" s="144">
        <f>ROUND(I280*H280,2)</f>
        <v>0</v>
      </c>
      <c r="K280" s="140" t="s">
        <v>1</v>
      </c>
      <c r="L280" s="32"/>
      <c r="M280" s="145" t="s">
        <v>1</v>
      </c>
      <c r="N280" s="146" t="s">
        <v>41</v>
      </c>
      <c r="P280" s="147">
        <f>O280*H280</f>
        <v>0</v>
      </c>
      <c r="Q280" s="147">
        <v>0</v>
      </c>
      <c r="R280" s="147">
        <f>Q280*H280</f>
        <v>0</v>
      </c>
      <c r="S280" s="147">
        <v>0</v>
      </c>
      <c r="T280" s="148">
        <f>S280*H280</f>
        <v>0</v>
      </c>
      <c r="AR280" s="149" t="s">
        <v>357</v>
      </c>
      <c r="AT280" s="149" t="s">
        <v>352</v>
      </c>
      <c r="AU280" s="149" t="s">
        <v>371</v>
      </c>
      <c r="AY280" s="17" t="s">
        <v>350</v>
      </c>
      <c r="BE280" s="150">
        <f>IF(N280="základní",J280,0)</f>
        <v>0</v>
      </c>
      <c r="BF280" s="150">
        <f>IF(N280="snížená",J280,0)</f>
        <v>0</v>
      </c>
      <c r="BG280" s="150">
        <f>IF(N280="zákl. přenesená",J280,0)</f>
        <v>0</v>
      </c>
      <c r="BH280" s="150">
        <f>IF(N280="sníž. přenesená",J280,0)</f>
        <v>0</v>
      </c>
      <c r="BI280" s="150">
        <f>IF(N280="nulová",J280,0)</f>
        <v>0</v>
      </c>
      <c r="BJ280" s="17" t="s">
        <v>84</v>
      </c>
      <c r="BK280" s="150">
        <f>ROUND(I280*H280,2)</f>
        <v>0</v>
      </c>
      <c r="BL280" s="17" t="s">
        <v>357</v>
      </c>
      <c r="BM280" s="149" t="s">
        <v>6127</v>
      </c>
    </row>
    <row r="281" spans="2:65" s="1" customFormat="1" ht="48">
      <c r="B281" s="32"/>
      <c r="D281" s="151" t="s">
        <v>359</v>
      </c>
      <c r="F281" s="152" t="s">
        <v>6126</v>
      </c>
      <c r="I281" s="153"/>
      <c r="L281" s="32"/>
      <c r="M281" s="154"/>
      <c r="T281" s="56"/>
      <c r="AT281" s="17" t="s">
        <v>359</v>
      </c>
      <c r="AU281" s="17" t="s">
        <v>371</v>
      </c>
    </row>
    <row r="282" spans="2:65" s="1" customFormat="1" ht="16.5" customHeight="1">
      <c r="B282" s="32"/>
      <c r="C282" s="138" t="s">
        <v>937</v>
      </c>
      <c r="D282" s="138" t="s">
        <v>352</v>
      </c>
      <c r="E282" s="139" t="s">
        <v>6128</v>
      </c>
      <c r="F282" s="140" t="s">
        <v>6129</v>
      </c>
      <c r="G282" s="141" t="s">
        <v>5036</v>
      </c>
      <c r="H282" s="142">
        <v>70</v>
      </c>
      <c r="I282" s="143"/>
      <c r="J282" s="144">
        <f>ROUND(I282*H282,2)</f>
        <v>0</v>
      </c>
      <c r="K282" s="140" t="s">
        <v>1</v>
      </c>
      <c r="L282" s="32"/>
      <c r="M282" s="145" t="s">
        <v>1</v>
      </c>
      <c r="N282" s="146" t="s">
        <v>41</v>
      </c>
      <c r="P282" s="147">
        <f>O282*H282</f>
        <v>0</v>
      </c>
      <c r="Q282" s="147">
        <v>0</v>
      </c>
      <c r="R282" s="147">
        <f>Q282*H282</f>
        <v>0</v>
      </c>
      <c r="S282" s="147">
        <v>0</v>
      </c>
      <c r="T282" s="148">
        <f>S282*H282</f>
        <v>0</v>
      </c>
      <c r="AR282" s="149" t="s">
        <v>357</v>
      </c>
      <c r="AT282" s="149" t="s">
        <v>352</v>
      </c>
      <c r="AU282" s="149" t="s">
        <v>371</v>
      </c>
      <c r="AY282" s="17" t="s">
        <v>350</v>
      </c>
      <c r="BE282" s="150">
        <f>IF(N282="základní",J282,0)</f>
        <v>0</v>
      </c>
      <c r="BF282" s="150">
        <f>IF(N282="snížená",J282,0)</f>
        <v>0</v>
      </c>
      <c r="BG282" s="150">
        <f>IF(N282="zákl. přenesená",J282,0)</f>
        <v>0</v>
      </c>
      <c r="BH282" s="150">
        <f>IF(N282="sníž. přenesená",J282,0)</f>
        <v>0</v>
      </c>
      <c r="BI282" s="150">
        <f>IF(N282="nulová",J282,0)</f>
        <v>0</v>
      </c>
      <c r="BJ282" s="17" t="s">
        <v>84</v>
      </c>
      <c r="BK282" s="150">
        <f>ROUND(I282*H282,2)</f>
        <v>0</v>
      </c>
      <c r="BL282" s="17" t="s">
        <v>357</v>
      </c>
      <c r="BM282" s="149" t="s">
        <v>6130</v>
      </c>
    </row>
    <row r="283" spans="2:65" s="1" customFormat="1" ht="10.199999999999999">
      <c r="B283" s="32"/>
      <c r="D283" s="151" t="s">
        <v>359</v>
      </c>
      <c r="F283" s="152" t="s">
        <v>6129</v>
      </c>
      <c r="I283" s="153"/>
      <c r="L283" s="32"/>
      <c r="M283" s="154"/>
      <c r="T283" s="56"/>
      <c r="AT283" s="17" t="s">
        <v>359</v>
      </c>
      <c r="AU283" s="17" t="s">
        <v>371</v>
      </c>
    </row>
    <row r="284" spans="2:65" s="1" customFormat="1" ht="24.15" customHeight="1">
      <c r="B284" s="32"/>
      <c r="C284" s="138" t="s">
        <v>877</v>
      </c>
      <c r="D284" s="138" t="s">
        <v>352</v>
      </c>
      <c r="E284" s="139" t="s">
        <v>6131</v>
      </c>
      <c r="F284" s="140" t="s">
        <v>6132</v>
      </c>
      <c r="G284" s="141" t="s">
        <v>496</v>
      </c>
      <c r="H284" s="142">
        <v>17</v>
      </c>
      <c r="I284" s="143"/>
      <c r="J284" s="144">
        <f>ROUND(I284*H284,2)</f>
        <v>0</v>
      </c>
      <c r="K284" s="140" t="s">
        <v>385</v>
      </c>
      <c r="L284" s="32"/>
      <c r="M284" s="145" t="s">
        <v>1</v>
      </c>
      <c r="N284" s="146" t="s">
        <v>41</v>
      </c>
      <c r="P284" s="147">
        <f>O284*H284</f>
        <v>0</v>
      </c>
      <c r="Q284" s="147">
        <v>0</v>
      </c>
      <c r="R284" s="147">
        <f>Q284*H284</f>
        <v>0</v>
      </c>
      <c r="S284" s="147">
        <v>0</v>
      </c>
      <c r="T284" s="148">
        <f>S284*H284</f>
        <v>0</v>
      </c>
      <c r="AR284" s="149" t="s">
        <v>357</v>
      </c>
      <c r="AT284" s="149" t="s">
        <v>352</v>
      </c>
      <c r="AU284" s="149" t="s">
        <v>371</v>
      </c>
      <c r="AY284" s="17" t="s">
        <v>350</v>
      </c>
      <c r="BE284" s="150">
        <f>IF(N284="základní",J284,0)</f>
        <v>0</v>
      </c>
      <c r="BF284" s="150">
        <f>IF(N284="snížená",J284,0)</f>
        <v>0</v>
      </c>
      <c r="BG284" s="150">
        <f>IF(N284="zákl. přenesená",J284,0)</f>
        <v>0</v>
      </c>
      <c r="BH284" s="150">
        <f>IF(N284="sníž. přenesená",J284,0)</f>
        <v>0</v>
      </c>
      <c r="BI284" s="150">
        <f>IF(N284="nulová",J284,0)</f>
        <v>0</v>
      </c>
      <c r="BJ284" s="17" t="s">
        <v>84</v>
      </c>
      <c r="BK284" s="150">
        <f>ROUND(I284*H284,2)</f>
        <v>0</v>
      </c>
      <c r="BL284" s="17" t="s">
        <v>357</v>
      </c>
      <c r="BM284" s="149" t="s">
        <v>6133</v>
      </c>
    </row>
    <row r="285" spans="2:65" s="1" customFormat="1" ht="10.199999999999999">
      <c r="B285" s="32"/>
      <c r="D285" s="151" t="s">
        <v>359</v>
      </c>
      <c r="F285" s="152" t="s">
        <v>6134</v>
      </c>
      <c r="I285" s="153"/>
      <c r="L285" s="32"/>
      <c r="M285" s="154"/>
      <c r="T285" s="56"/>
      <c r="AT285" s="17" t="s">
        <v>359</v>
      </c>
      <c r="AU285" s="17" t="s">
        <v>371</v>
      </c>
    </row>
    <row r="286" spans="2:65" s="1" customFormat="1" ht="24.15" customHeight="1">
      <c r="B286" s="32"/>
      <c r="C286" s="138" t="s">
        <v>943</v>
      </c>
      <c r="D286" s="138" t="s">
        <v>352</v>
      </c>
      <c r="E286" s="139" t="s">
        <v>6135</v>
      </c>
      <c r="F286" s="140" t="s">
        <v>6136</v>
      </c>
      <c r="G286" s="141" t="s">
        <v>4951</v>
      </c>
      <c r="H286" s="142">
        <v>17</v>
      </c>
      <c r="I286" s="143"/>
      <c r="J286" s="144">
        <f>ROUND(I286*H286,2)</f>
        <v>0</v>
      </c>
      <c r="K286" s="140" t="s">
        <v>1</v>
      </c>
      <c r="L286" s="32"/>
      <c r="M286" s="145" t="s">
        <v>1</v>
      </c>
      <c r="N286" s="146" t="s">
        <v>41</v>
      </c>
      <c r="P286" s="147">
        <f>O286*H286</f>
        <v>0</v>
      </c>
      <c r="Q286" s="147">
        <v>0</v>
      </c>
      <c r="R286" s="147">
        <f>Q286*H286</f>
        <v>0</v>
      </c>
      <c r="S286" s="147">
        <v>0</v>
      </c>
      <c r="T286" s="148">
        <f>S286*H286</f>
        <v>0</v>
      </c>
      <c r="AR286" s="149" t="s">
        <v>357</v>
      </c>
      <c r="AT286" s="149" t="s">
        <v>352</v>
      </c>
      <c r="AU286" s="149" t="s">
        <v>371</v>
      </c>
      <c r="AY286" s="17" t="s">
        <v>350</v>
      </c>
      <c r="BE286" s="150">
        <f>IF(N286="základní",J286,0)</f>
        <v>0</v>
      </c>
      <c r="BF286" s="150">
        <f>IF(N286="snížená",J286,0)</f>
        <v>0</v>
      </c>
      <c r="BG286" s="150">
        <f>IF(N286="zákl. přenesená",J286,0)</f>
        <v>0</v>
      </c>
      <c r="BH286" s="150">
        <f>IF(N286="sníž. přenesená",J286,0)</f>
        <v>0</v>
      </c>
      <c r="BI286" s="150">
        <f>IF(N286="nulová",J286,0)</f>
        <v>0</v>
      </c>
      <c r="BJ286" s="17" t="s">
        <v>84</v>
      </c>
      <c r="BK286" s="150">
        <f>ROUND(I286*H286,2)</f>
        <v>0</v>
      </c>
      <c r="BL286" s="17" t="s">
        <v>357</v>
      </c>
      <c r="BM286" s="149" t="s">
        <v>6137</v>
      </c>
    </row>
    <row r="287" spans="2:65" s="1" customFormat="1" ht="19.2">
      <c r="B287" s="32"/>
      <c r="D287" s="151" t="s">
        <v>359</v>
      </c>
      <c r="F287" s="152" t="s">
        <v>6136</v>
      </c>
      <c r="I287" s="153"/>
      <c r="L287" s="32"/>
      <c r="M287" s="154"/>
      <c r="T287" s="56"/>
      <c r="AT287" s="17" t="s">
        <v>359</v>
      </c>
      <c r="AU287" s="17" t="s">
        <v>371</v>
      </c>
    </row>
    <row r="288" spans="2:65" s="1" customFormat="1" ht="21.75" customHeight="1">
      <c r="B288" s="32"/>
      <c r="C288" s="138" t="s">
        <v>950</v>
      </c>
      <c r="D288" s="138" t="s">
        <v>352</v>
      </c>
      <c r="E288" s="139" t="s">
        <v>6138</v>
      </c>
      <c r="F288" s="140" t="s">
        <v>5663</v>
      </c>
      <c r="G288" s="141" t="s">
        <v>5036</v>
      </c>
      <c r="H288" s="142">
        <v>1</v>
      </c>
      <c r="I288" s="143"/>
      <c r="J288" s="144">
        <f>ROUND(I288*H288,2)</f>
        <v>0</v>
      </c>
      <c r="K288" s="140" t="s">
        <v>1</v>
      </c>
      <c r="L288" s="32"/>
      <c r="M288" s="145" t="s">
        <v>1</v>
      </c>
      <c r="N288" s="146" t="s">
        <v>41</v>
      </c>
      <c r="P288" s="147">
        <f>O288*H288</f>
        <v>0</v>
      </c>
      <c r="Q288" s="147">
        <v>0</v>
      </c>
      <c r="R288" s="147">
        <f>Q288*H288</f>
        <v>0</v>
      </c>
      <c r="S288" s="147">
        <v>0</v>
      </c>
      <c r="T288" s="148">
        <f>S288*H288</f>
        <v>0</v>
      </c>
      <c r="AR288" s="149" t="s">
        <v>357</v>
      </c>
      <c r="AT288" s="149" t="s">
        <v>352</v>
      </c>
      <c r="AU288" s="149" t="s">
        <v>371</v>
      </c>
      <c r="AY288" s="17" t="s">
        <v>350</v>
      </c>
      <c r="BE288" s="150">
        <f>IF(N288="základní",J288,0)</f>
        <v>0</v>
      </c>
      <c r="BF288" s="150">
        <f>IF(N288="snížená",J288,0)</f>
        <v>0</v>
      </c>
      <c r="BG288" s="150">
        <f>IF(N288="zákl. přenesená",J288,0)</f>
        <v>0</v>
      </c>
      <c r="BH288" s="150">
        <f>IF(N288="sníž. přenesená",J288,0)</f>
        <v>0</v>
      </c>
      <c r="BI288" s="150">
        <f>IF(N288="nulová",J288,0)</f>
        <v>0</v>
      </c>
      <c r="BJ288" s="17" t="s">
        <v>84</v>
      </c>
      <c r="BK288" s="150">
        <f>ROUND(I288*H288,2)</f>
        <v>0</v>
      </c>
      <c r="BL288" s="17" t="s">
        <v>357</v>
      </c>
      <c r="BM288" s="149" t="s">
        <v>6139</v>
      </c>
    </row>
    <row r="289" spans="2:65" s="1" customFormat="1" ht="10.199999999999999">
      <c r="B289" s="32"/>
      <c r="D289" s="151" t="s">
        <v>359</v>
      </c>
      <c r="F289" s="152" t="s">
        <v>5663</v>
      </c>
      <c r="I289" s="153"/>
      <c r="L289" s="32"/>
      <c r="M289" s="154"/>
      <c r="T289" s="56"/>
      <c r="AT289" s="17" t="s">
        <v>359</v>
      </c>
      <c r="AU289" s="17" t="s">
        <v>371</v>
      </c>
    </row>
    <row r="290" spans="2:65" s="1" customFormat="1" ht="24.15" customHeight="1">
      <c r="B290" s="32"/>
      <c r="C290" s="138" t="s">
        <v>882</v>
      </c>
      <c r="D290" s="138" t="s">
        <v>352</v>
      </c>
      <c r="E290" s="139" t="s">
        <v>5658</v>
      </c>
      <c r="F290" s="140" t="s">
        <v>5659</v>
      </c>
      <c r="G290" s="141" t="s">
        <v>551</v>
      </c>
      <c r="H290" s="142">
        <v>2500</v>
      </c>
      <c r="I290" s="143"/>
      <c r="J290" s="144">
        <f>ROUND(I290*H290,2)</f>
        <v>0</v>
      </c>
      <c r="K290" s="140" t="s">
        <v>385</v>
      </c>
      <c r="L290" s="32"/>
      <c r="M290" s="145" t="s">
        <v>1</v>
      </c>
      <c r="N290" s="146" t="s">
        <v>41</v>
      </c>
      <c r="P290" s="147">
        <f>O290*H290</f>
        <v>0</v>
      </c>
      <c r="Q290" s="147">
        <v>2.0000000000000002E-5</v>
      </c>
      <c r="R290" s="147">
        <f>Q290*H290</f>
        <v>0.05</v>
      </c>
      <c r="S290" s="147">
        <v>3.0000000000000001E-3</v>
      </c>
      <c r="T290" s="148">
        <f>S290*H290</f>
        <v>7.5</v>
      </c>
      <c r="AR290" s="149" t="s">
        <v>357</v>
      </c>
      <c r="AT290" s="149" t="s">
        <v>352</v>
      </c>
      <c r="AU290" s="149" t="s">
        <v>371</v>
      </c>
      <c r="AY290" s="17" t="s">
        <v>350</v>
      </c>
      <c r="BE290" s="150">
        <f>IF(N290="základní",J290,0)</f>
        <v>0</v>
      </c>
      <c r="BF290" s="150">
        <f>IF(N290="snížená",J290,0)</f>
        <v>0</v>
      </c>
      <c r="BG290" s="150">
        <f>IF(N290="zákl. přenesená",J290,0)</f>
        <v>0</v>
      </c>
      <c r="BH290" s="150">
        <f>IF(N290="sníž. přenesená",J290,0)</f>
        <v>0</v>
      </c>
      <c r="BI290" s="150">
        <f>IF(N290="nulová",J290,0)</f>
        <v>0</v>
      </c>
      <c r="BJ290" s="17" t="s">
        <v>84</v>
      </c>
      <c r="BK290" s="150">
        <f>ROUND(I290*H290,2)</f>
        <v>0</v>
      </c>
      <c r="BL290" s="17" t="s">
        <v>357</v>
      </c>
      <c r="BM290" s="149" t="s">
        <v>6140</v>
      </c>
    </row>
    <row r="291" spans="2:65" s="1" customFormat="1" ht="19.2">
      <c r="B291" s="32"/>
      <c r="D291" s="151" t="s">
        <v>359</v>
      </c>
      <c r="F291" s="152" t="s">
        <v>5661</v>
      </c>
      <c r="I291" s="153"/>
      <c r="L291" s="32"/>
      <c r="M291" s="154"/>
      <c r="T291" s="56"/>
      <c r="AT291" s="17" t="s">
        <v>359</v>
      </c>
      <c r="AU291" s="17" t="s">
        <v>371</v>
      </c>
    </row>
    <row r="292" spans="2:65" s="1" customFormat="1" ht="16.5" customHeight="1">
      <c r="B292" s="32"/>
      <c r="C292" s="138" t="s">
        <v>964</v>
      </c>
      <c r="D292" s="138" t="s">
        <v>352</v>
      </c>
      <c r="E292" s="139" t="s">
        <v>5665</v>
      </c>
      <c r="F292" s="140" t="s">
        <v>5666</v>
      </c>
      <c r="G292" s="141" t="s">
        <v>551</v>
      </c>
      <c r="H292" s="142">
        <v>2500</v>
      </c>
      <c r="I292" s="143"/>
      <c r="J292" s="144">
        <f>ROUND(I292*H292,2)</f>
        <v>0</v>
      </c>
      <c r="K292" s="140" t="s">
        <v>1</v>
      </c>
      <c r="L292" s="32"/>
      <c r="M292" s="145" t="s">
        <v>1</v>
      </c>
      <c r="N292" s="146" t="s">
        <v>41</v>
      </c>
      <c r="P292" s="147">
        <f>O292*H292</f>
        <v>0</v>
      </c>
      <c r="Q292" s="147">
        <v>0</v>
      </c>
      <c r="R292" s="147">
        <f>Q292*H292</f>
        <v>0</v>
      </c>
      <c r="S292" s="147">
        <v>0</v>
      </c>
      <c r="T292" s="148">
        <f>S292*H292</f>
        <v>0</v>
      </c>
      <c r="AR292" s="149" t="s">
        <v>357</v>
      </c>
      <c r="AT292" s="149" t="s">
        <v>352</v>
      </c>
      <c r="AU292" s="149" t="s">
        <v>371</v>
      </c>
      <c r="AY292" s="17" t="s">
        <v>350</v>
      </c>
      <c r="BE292" s="150">
        <f>IF(N292="základní",J292,0)</f>
        <v>0</v>
      </c>
      <c r="BF292" s="150">
        <f>IF(N292="snížená",J292,0)</f>
        <v>0</v>
      </c>
      <c r="BG292" s="150">
        <f>IF(N292="zákl. přenesená",J292,0)</f>
        <v>0</v>
      </c>
      <c r="BH292" s="150">
        <f>IF(N292="sníž. přenesená",J292,0)</f>
        <v>0</v>
      </c>
      <c r="BI292" s="150">
        <f>IF(N292="nulová",J292,0)</f>
        <v>0</v>
      </c>
      <c r="BJ292" s="17" t="s">
        <v>84</v>
      </c>
      <c r="BK292" s="150">
        <f>ROUND(I292*H292,2)</f>
        <v>0</v>
      </c>
      <c r="BL292" s="17" t="s">
        <v>357</v>
      </c>
      <c r="BM292" s="149" t="s">
        <v>6141</v>
      </c>
    </row>
    <row r="293" spans="2:65" s="1" customFormat="1" ht="10.199999999999999">
      <c r="B293" s="32"/>
      <c r="D293" s="151" t="s">
        <v>359</v>
      </c>
      <c r="F293" s="152" t="s">
        <v>5666</v>
      </c>
      <c r="I293" s="153"/>
      <c r="L293" s="32"/>
      <c r="M293" s="154"/>
      <c r="T293" s="56"/>
      <c r="AT293" s="17" t="s">
        <v>359</v>
      </c>
      <c r="AU293" s="17" t="s">
        <v>371</v>
      </c>
    </row>
    <row r="294" spans="2:65" s="1" customFormat="1" ht="16.5" customHeight="1">
      <c r="B294" s="32"/>
      <c r="C294" s="138" t="s">
        <v>974</v>
      </c>
      <c r="D294" s="138" t="s">
        <v>352</v>
      </c>
      <c r="E294" s="139" t="s">
        <v>6142</v>
      </c>
      <c r="F294" s="140" t="s">
        <v>6143</v>
      </c>
      <c r="G294" s="141" t="s">
        <v>4951</v>
      </c>
      <c r="H294" s="142">
        <v>3500</v>
      </c>
      <c r="I294" s="143"/>
      <c r="J294" s="144">
        <f>ROUND(I294*H294,2)</f>
        <v>0</v>
      </c>
      <c r="K294" s="140" t="s">
        <v>1</v>
      </c>
      <c r="L294" s="32"/>
      <c r="M294" s="145" t="s">
        <v>1</v>
      </c>
      <c r="N294" s="146" t="s">
        <v>41</v>
      </c>
      <c r="P294" s="147">
        <f>O294*H294</f>
        <v>0</v>
      </c>
      <c r="Q294" s="147">
        <v>0</v>
      </c>
      <c r="R294" s="147">
        <f>Q294*H294</f>
        <v>0</v>
      </c>
      <c r="S294" s="147">
        <v>0</v>
      </c>
      <c r="T294" s="148">
        <f>S294*H294</f>
        <v>0</v>
      </c>
      <c r="AR294" s="149" t="s">
        <v>357</v>
      </c>
      <c r="AT294" s="149" t="s">
        <v>352</v>
      </c>
      <c r="AU294" s="149" t="s">
        <v>371</v>
      </c>
      <c r="AY294" s="17" t="s">
        <v>350</v>
      </c>
      <c r="BE294" s="150">
        <f>IF(N294="základní",J294,0)</f>
        <v>0</v>
      </c>
      <c r="BF294" s="150">
        <f>IF(N294="snížená",J294,0)</f>
        <v>0</v>
      </c>
      <c r="BG294" s="150">
        <f>IF(N294="zákl. přenesená",J294,0)</f>
        <v>0</v>
      </c>
      <c r="BH294" s="150">
        <f>IF(N294="sníž. přenesená",J294,0)</f>
        <v>0</v>
      </c>
      <c r="BI294" s="150">
        <f>IF(N294="nulová",J294,0)</f>
        <v>0</v>
      </c>
      <c r="BJ294" s="17" t="s">
        <v>84</v>
      </c>
      <c r="BK294" s="150">
        <f>ROUND(I294*H294,2)</f>
        <v>0</v>
      </c>
      <c r="BL294" s="17" t="s">
        <v>357</v>
      </c>
      <c r="BM294" s="149" t="s">
        <v>6144</v>
      </c>
    </row>
    <row r="295" spans="2:65" s="1" customFormat="1" ht="10.199999999999999">
      <c r="B295" s="32"/>
      <c r="D295" s="151" t="s">
        <v>359</v>
      </c>
      <c r="F295" s="152" t="s">
        <v>6143</v>
      </c>
      <c r="I295" s="153"/>
      <c r="L295" s="32"/>
      <c r="M295" s="154"/>
      <c r="T295" s="56"/>
      <c r="AT295" s="17" t="s">
        <v>359</v>
      </c>
      <c r="AU295" s="17" t="s">
        <v>371</v>
      </c>
    </row>
    <row r="296" spans="2:65" s="11" customFormat="1" ht="20.85" customHeight="1">
      <c r="B296" s="126"/>
      <c r="D296" s="127" t="s">
        <v>75</v>
      </c>
      <c r="E296" s="136" t="s">
        <v>6145</v>
      </c>
      <c r="F296" s="136" t="s">
        <v>6146</v>
      </c>
      <c r="I296" s="129"/>
      <c r="J296" s="137">
        <f>BK296</f>
        <v>0</v>
      </c>
      <c r="L296" s="126"/>
      <c r="M296" s="131"/>
      <c r="P296" s="132">
        <f>SUM(P297:P318)</f>
        <v>0</v>
      </c>
      <c r="R296" s="132">
        <f>SUM(R297:R318)</f>
        <v>0</v>
      </c>
      <c r="T296" s="133">
        <f>SUM(T297:T318)</f>
        <v>0</v>
      </c>
      <c r="AR296" s="127" t="s">
        <v>84</v>
      </c>
      <c r="AT296" s="134" t="s">
        <v>75</v>
      </c>
      <c r="AU296" s="134" t="s">
        <v>86</v>
      </c>
      <c r="AY296" s="127" t="s">
        <v>350</v>
      </c>
      <c r="BK296" s="135">
        <f>SUM(BK297:BK318)</f>
        <v>0</v>
      </c>
    </row>
    <row r="297" spans="2:65" s="1" customFormat="1" ht="16.5" customHeight="1">
      <c r="B297" s="32"/>
      <c r="C297" s="138" t="s">
        <v>981</v>
      </c>
      <c r="D297" s="138" t="s">
        <v>352</v>
      </c>
      <c r="E297" s="139" t="s">
        <v>6147</v>
      </c>
      <c r="F297" s="140" t="s">
        <v>6148</v>
      </c>
      <c r="G297" s="141" t="s">
        <v>6149</v>
      </c>
      <c r="H297" s="142">
        <v>1</v>
      </c>
      <c r="I297" s="143"/>
      <c r="J297" s="144">
        <f>ROUND(I297*H297,2)</f>
        <v>0</v>
      </c>
      <c r="K297" s="140" t="s">
        <v>385</v>
      </c>
      <c r="L297" s="32"/>
      <c r="M297" s="145" t="s">
        <v>1</v>
      </c>
      <c r="N297" s="146" t="s">
        <v>41</v>
      </c>
      <c r="P297" s="147">
        <f>O297*H297</f>
        <v>0</v>
      </c>
      <c r="Q297" s="147">
        <v>0</v>
      </c>
      <c r="R297" s="147">
        <f>Q297*H297</f>
        <v>0</v>
      </c>
      <c r="S297" s="147">
        <v>0</v>
      </c>
      <c r="T297" s="148">
        <f>S297*H297</f>
        <v>0</v>
      </c>
      <c r="AR297" s="149" t="s">
        <v>6150</v>
      </c>
      <c r="AT297" s="149" t="s">
        <v>352</v>
      </c>
      <c r="AU297" s="149" t="s">
        <v>371</v>
      </c>
      <c r="AY297" s="17" t="s">
        <v>350</v>
      </c>
      <c r="BE297" s="150">
        <f>IF(N297="základní",J297,0)</f>
        <v>0</v>
      </c>
      <c r="BF297" s="150">
        <f>IF(N297="snížená",J297,0)</f>
        <v>0</v>
      </c>
      <c r="BG297" s="150">
        <f>IF(N297="zákl. přenesená",J297,0)</f>
        <v>0</v>
      </c>
      <c r="BH297" s="150">
        <f>IF(N297="sníž. přenesená",J297,0)</f>
        <v>0</v>
      </c>
      <c r="BI297" s="150">
        <f>IF(N297="nulová",J297,0)</f>
        <v>0</v>
      </c>
      <c r="BJ297" s="17" t="s">
        <v>84</v>
      </c>
      <c r="BK297" s="150">
        <f>ROUND(I297*H297,2)</f>
        <v>0</v>
      </c>
      <c r="BL297" s="17" t="s">
        <v>6150</v>
      </c>
      <c r="BM297" s="149" t="s">
        <v>6151</v>
      </c>
    </row>
    <row r="298" spans="2:65" s="1" customFormat="1" ht="10.199999999999999">
      <c r="B298" s="32"/>
      <c r="D298" s="151" t="s">
        <v>359</v>
      </c>
      <c r="F298" s="152" t="s">
        <v>6148</v>
      </c>
      <c r="I298" s="153"/>
      <c r="L298" s="32"/>
      <c r="M298" s="154"/>
      <c r="T298" s="56"/>
      <c r="AT298" s="17" t="s">
        <v>359</v>
      </c>
      <c r="AU298" s="17" t="s">
        <v>371</v>
      </c>
    </row>
    <row r="299" spans="2:65" s="1" customFormat="1" ht="16.5" customHeight="1">
      <c r="B299" s="32"/>
      <c r="C299" s="138" t="s">
        <v>987</v>
      </c>
      <c r="D299" s="138" t="s">
        <v>352</v>
      </c>
      <c r="E299" s="139" t="s">
        <v>6152</v>
      </c>
      <c r="F299" s="140" t="s">
        <v>6153</v>
      </c>
      <c r="G299" s="141" t="s">
        <v>496</v>
      </c>
      <c r="H299" s="142">
        <v>1</v>
      </c>
      <c r="I299" s="143"/>
      <c r="J299" s="144">
        <f>ROUND(I299*H299,2)</f>
        <v>0</v>
      </c>
      <c r="K299" s="140" t="s">
        <v>385</v>
      </c>
      <c r="L299" s="32"/>
      <c r="M299" s="145" t="s">
        <v>1</v>
      </c>
      <c r="N299" s="146" t="s">
        <v>41</v>
      </c>
      <c r="P299" s="147">
        <f>O299*H299</f>
        <v>0</v>
      </c>
      <c r="Q299" s="147">
        <v>0</v>
      </c>
      <c r="R299" s="147">
        <f>Q299*H299</f>
        <v>0</v>
      </c>
      <c r="S299" s="147">
        <v>0</v>
      </c>
      <c r="T299" s="148">
        <f>S299*H299</f>
        <v>0</v>
      </c>
      <c r="AR299" s="149" t="s">
        <v>530</v>
      </c>
      <c r="AT299" s="149" t="s">
        <v>352</v>
      </c>
      <c r="AU299" s="149" t="s">
        <v>371</v>
      </c>
      <c r="AY299" s="17" t="s">
        <v>350</v>
      </c>
      <c r="BE299" s="150">
        <f>IF(N299="základní",J299,0)</f>
        <v>0</v>
      </c>
      <c r="BF299" s="150">
        <f>IF(N299="snížená",J299,0)</f>
        <v>0</v>
      </c>
      <c r="BG299" s="150">
        <f>IF(N299="zákl. přenesená",J299,0)</f>
        <v>0</v>
      </c>
      <c r="BH299" s="150">
        <f>IF(N299="sníž. přenesená",J299,0)</f>
        <v>0</v>
      </c>
      <c r="BI299" s="150">
        <f>IF(N299="nulová",J299,0)</f>
        <v>0</v>
      </c>
      <c r="BJ299" s="17" t="s">
        <v>84</v>
      </c>
      <c r="BK299" s="150">
        <f>ROUND(I299*H299,2)</f>
        <v>0</v>
      </c>
      <c r="BL299" s="17" t="s">
        <v>530</v>
      </c>
      <c r="BM299" s="149" t="s">
        <v>6154</v>
      </c>
    </row>
    <row r="300" spans="2:65" s="1" customFormat="1" ht="19.2">
      <c r="B300" s="32"/>
      <c r="D300" s="151" t="s">
        <v>359</v>
      </c>
      <c r="F300" s="152" t="s">
        <v>6155</v>
      </c>
      <c r="I300" s="153"/>
      <c r="L300" s="32"/>
      <c r="M300" s="154"/>
      <c r="T300" s="56"/>
      <c r="AT300" s="17" t="s">
        <v>359</v>
      </c>
      <c r="AU300" s="17" t="s">
        <v>371</v>
      </c>
    </row>
    <row r="301" spans="2:65" s="1" customFormat="1" ht="24.15" customHeight="1">
      <c r="B301" s="32"/>
      <c r="C301" s="138" t="s">
        <v>993</v>
      </c>
      <c r="D301" s="138" t="s">
        <v>352</v>
      </c>
      <c r="E301" s="139" t="s">
        <v>6156</v>
      </c>
      <c r="F301" s="140" t="s">
        <v>6157</v>
      </c>
      <c r="G301" s="141" t="s">
        <v>496</v>
      </c>
      <c r="H301" s="142">
        <v>1</v>
      </c>
      <c r="I301" s="143"/>
      <c r="J301" s="144">
        <f>ROUND(I301*H301,2)</f>
        <v>0</v>
      </c>
      <c r="K301" s="140" t="s">
        <v>385</v>
      </c>
      <c r="L301" s="32"/>
      <c r="M301" s="145" t="s">
        <v>1</v>
      </c>
      <c r="N301" s="146" t="s">
        <v>41</v>
      </c>
      <c r="P301" s="147">
        <f>O301*H301</f>
        <v>0</v>
      </c>
      <c r="Q301" s="147">
        <v>0</v>
      </c>
      <c r="R301" s="147">
        <f>Q301*H301</f>
        <v>0</v>
      </c>
      <c r="S301" s="147">
        <v>0</v>
      </c>
      <c r="T301" s="148">
        <f>S301*H301</f>
        <v>0</v>
      </c>
      <c r="AR301" s="149" t="s">
        <v>530</v>
      </c>
      <c r="AT301" s="149" t="s">
        <v>352</v>
      </c>
      <c r="AU301" s="149" t="s">
        <v>371</v>
      </c>
      <c r="AY301" s="17" t="s">
        <v>350</v>
      </c>
      <c r="BE301" s="150">
        <f>IF(N301="základní",J301,0)</f>
        <v>0</v>
      </c>
      <c r="BF301" s="150">
        <f>IF(N301="snížená",J301,0)</f>
        <v>0</v>
      </c>
      <c r="BG301" s="150">
        <f>IF(N301="zákl. přenesená",J301,0)</f>
        <v>0</v>
      </c>
      <c r="BH301" s="150">
        <f>IF(N301="sníž. přenesená",J301,0)</f>
        <v>0</v>
      </c>
      <c r="BI301" s="150">
        <f>IF(N301="nulová",J301,0)</f>
        <v>0</v>
      </c>
      <c r="BJ301" s="17" t="s">
        <v>84</v>
      </c>
      <c r="BK301" s="150">
        <f>ROUND(I301*H301,2)</f>
        <v>0</v>
      </c>
      <c r="BL301" s="17" t="s">
        <v>530</v>
      </c>
      <c r="BM301" s="149" t="s">
        <v>6158</v>
      </c>
    </row>
    <row r="302" spans="2:65" s="1" customFormat="1" ht="19.2">
      <c r="B302" s="32"/>
      <c r="D302" s="151" t="s">
        <v>359</v>
      </c>
      <c r="F302" s="152" t="s">
        <v>6157</v>
      </c>
      <c r="I302" s="153"/>
      <c r="L302" s="32"/>
      <c r="M302" s="154"/>
      <c r="T302" s="56"/>
      <c r="AT302" s="17" t="s">
        <v>359</v>
      </c>
      <c r="AU302" s="17" t="s">
        <v>371</v>
      </c>
    </row>
    <row r="303" spans="2:65" s="1" customFormat="1" ht="16.5" customHeight="1">
      <c r="B303" s="32"/>
      <c r="C303" s="138" t="s">
        <v>1001</v>
      </c>
      <c r="D303" s="138" t="s">
        <v>352</v>
      </c>
      <c r="E303" s="139" t="s">
        <v>6159</v>
      </c>
      <c r="F303" s="140" t="s">
        <v>6160</v>
      </c>
      <c r="G303" s="141" t="s">
        <v>496</v>
      </c>
      <c r="H303" s="142">
        <v>1</v>
      </c>
      <c r="I303" s="143"/>
      <c r="J303" s="144">
        <f>ROUND(I303*H303,2)</f>
        <v>0</v>
      </c>
      <c r="K303" s="140" t="s">
        <v>385</v>
      </c>
      <c r="L303" s="32"/>
      <c r="M303" s="145" t="s">
        <v>1</v>
      </c>
      <c r="N303" s="146" t="s">
        <v>41</v>
      </c>
      <c r="P303" s="147">
        <f>O303*H303</f>
        <v>0</v>
      </c>
      <c r="Q303" s="147">
        <v>0</v>
      </c>
      <c r="R303" s="147">
        <f>Q303*H303</f>
        <v>0</v>
      </c>
      <c r="S303" s="147">
        <v>0</v>
      </c>
      <c r="T303" s="148">
        <f>S303*H303</f>
        <v>0</v>
      </c>
      <c r="AR303" s="149" t="s">
        <v>530</v>
      </c>
      <c r="AT303" s="149" t="s">
        <v>352</v>
      </c>
      <c r="AU303" s="149" t="s">
        <v>371</v>
      </c>
      <c r="AY303" s="17" t="s">
        <v>350</v>
      </c>
      <c r="BE303" s="150">
        <f>IF(N303="základní",J303,0)</f>
        <v>0</v>
      </c>
      <c r="BF303" s="150">
        <f>IF(N303="snížená",J303,0)</f>
        <v>0</v>
      </c>
      <c r="BG303" s="150">
        <f>IF(N303="zákl. přenesená",J303,0)</f>
        <v>0</v>
      </c>
      <c r="BH303" s="150">
        <f>IF(N303="sníž. přenesená",J303,0)</f>
        <v>0</v>
      </c>
      <c r="BI303" s="150">
        <f>IF(N303="nulová",J303,0)</f>
        <v>0</v>
      </c>
      <c r="BJ303" s="17" t="s">
        <v>84</v>
      </c>
      <c r="BK303" s="150">
        <f>ROUND(I303*H303,2)</f>
        <v>0</v>
      </c>
      <c r="BL303" s="17" t="s">
        <v>530</v>
      </c>
      <c r="BM303" s="149" t="s">
        <v>6161</v>
      </c>
    </row>
    <row r="304" spans="2:65" s="1" customFormat="1" ht="19.2">
      <c r="B304" s="32"/>
      <c r="D304" s="151" t="s">
        <v>359</v>
      </c>
      <c r="F304" s="152" t="s">
        <v>6162</v>
      </c>
      <c r="I304" s="153"/>
      <c r="L304" s="32"/>
      <c r="M304" s="154"/>
      <c r="T304" s="56"/>
      <c r="AT304" s="17" t="s">
        <v>359</v>
      </c>
      <c r="AU304" s="17" t="s">
        <v>371</v>
      </c>
    </row>
    <row r="305" spans="2:65" s="1" customFormat="1" ht="24.15" customHeight="1">
      <c r="B305" s="32"/>
      <c r="C305" s="138" t="s">
        <v>1008</v>
      </c>
      <c r="D305" s="138" t="s">
        <v>352</v>
      </c>
      <c r="E305" s="139" t="s">
        <v>6163</v>
      </c>
      <c r="F305" s="140" t="s">
        <v>6164</v>
      </c>
      <c r="G305" s="141" t="s">
        <v>496</v>
      </c>
      <c r="H305" s="142">
        <v>181</v>
      </c>
      <c r="I305" s="143"/>
      <c r="J305" s="144">
        <f>ROUND(I305*H305,2)</f>
        <v>0</v>
      </c>
      <c r="K305" s="140" t="s">
        <v>385</v>
      </c>
      <c r="L305" s="32"/>
      <c r="M305" s="145" t="s">
        <v>1</v>
      </c>
      <c r="N305" s="146" t="s">
        <v>41</v>
      </c>
      <c r="P305" s="147">
        <f>O305*H305</f>
        <v>0</v>
      </c>
      <c r="Q305" s="147">
        <v>0</v>
      </c>
      <c r="R305" s="147">
        <f>Q305*H305</f>
        <v>0</v>
      </c>
      <c r="S305" s="147">
        <v>0</v>
      </c>
      <c r="T305" s="148">
        <f>S305*H305</f>
        <v>0</v>
      </c>
      <c r="AR305" s="149" t="s">
        <v>530</v>
      </c>
      <c r="AT305" s="149" t="s">
        <v>352</v>
      </c>
      <c r="AU305" s="149" t="s">
        <v>371</v>
      </c>
      <c r="AY305" s="17" t="s">
        <v>350</v>
      </c>
      <c r="BE305" s="150">
        <f>IF(N305="základní",J305,0)</f>
        <v>0</v>
      </c>
      <c r="BF305" s="150">
        <f>IF(N305="snížená",J305,0)</f>
        <v>0</v>
      </c>
      <c r="BG305" s="150">
        <f>IF(N305="zákl. přenesená",J305,0)</f>
        <v>0</v>
      </c>
      <c r="BH305" s="150">
        <f>IF(N305="sníž. přenesená",J305,0)</f>
        <v>0</v>
      </c>
      <c r="BI305" s="150">
        <f>IF(N305="nulová",J305,0)</f>
        <v>0</v>
      </c>
      <c r="BJ305" s="17" t="s">
        <v>84</v>
      </c>
      <c r="BK305" s="150">
        <f>ROUND(I305*H305,2)</f>
        <v>0</v>
      </c>
      <c r="BL305" s="17" t="s">
        <v>530</v>
      </c>
      <c r="BM305" s="149" t="s">
        <v>6165</v>
      </c>
    </row>
    <row r="306" spans="2:65" s="1" customFormat="1" ht="10.199999999999999">
      <c r="B306" s="32"/>
      <c r="D306" s="151" t="s">
        <v>359</v>
      </c>
      <c r="F306" s="152" t="s">
        <v>6166</v>
      </c>
      <c r="I306" s="153"/>
      <c r="L306" s="32"/>
      <c r="M306" s="154"/>
      <c r="T306" s="56"/>
      <c r="AT306" s="17" t="s">
        <v>359</v>
      </c>
      <c r="AU306" s="17" t="s">
        <v>371</v>
      </c>
    </row>
    <row r="307" spans="2:65" s="1" customFormat="1" ht="16.5" customHeight="1">
      <c r="B307" s="32"/>
      <c r="C307" s="138" t="s">
        <v>1014</v>
      </c>
      <c r="D307" s="138" t="s">
        <v>352</v>
      </c>
      <c r="E307" s="139" t="s">
        <v>6167</v>
      </c>
      <c r="F307" s="140" t="s">
        <v>6168</v>
      </c>
      <c r="G307" s="141" t="s">
        <v>496</v>
      </c>
      <c r="H307" s="142">
        <v>1</v>
      </c>
      <c r="I307" s="143"/>
      <c r="J307" s="144">
        <f>ROUND(I307*H307,2)</f>
        <v>0</v>
      </c>
      <c r="K307" s="140" t="s">
        <v>385</v>
      </c>
      <c r="L307" s="32"/>
      <c r="M307" s="145" t="s">
        <v>1</v>
      </c>
      <c r="N307" s="146" t="s">
        <v>41</v>
      </c>
      <c r="P307" s="147">
        <f>O307*H307</f>
        <v>0</v>
      </c>
      <c r="Q307" s="147">
        <v>0</v>
      </c>
      <c r="R307" s="147">
        <f>Q307*H307</f>
        <v>0</v>
      </c>
      <c r="S307" s="147">
        <v>0</v>
      </c>
      <c r="T307" s="148">
        <f>S307*H307</f>
        <v>0</v>
      </c>
      <c r="AR307" s="149" t="s">
        <v>530</v>
      </c>
      <c r="AT307" s="149" t="s">
        <v>352</v>
      </c>
      <c r="AU307" s="149" t="s">
        <v>371</v>
      </c>
      <c r="AY307" s="17" t="s">
        <v>350</v>
      </c>
      <c r="BE307" s="150">
        <f>IF(N307="základní",J307,0)</f>
        <v>0</v>
      </c>
      <c r="BF307" s="150">
        <f>IF(N307="snížená",J307,0)</f>
        <v>0</v>
      </c>
      <c r="BG307" s="150">
        <f>IF(N307="zákl. přenesená",J307,0)</f>
        <v>0</v>
      </c>
      <c r="BH307" s="150">
        <f>IF(N307="sníž. přenesená",J307,0)</f>
        <v>0</v>
      </c>
      <c r="BI307" s="150">
        <f>IF(N307="nulová",J307,0)</f>
        <v>0</v>
      </c>
      <c r="BJ307" s="17" t="s">
        <v>84</v>
      </c>
      <c r="BK307" s="150">
        <f>ROUND(I307*H307,2)</f>
        <v>0</v>
      </c>
      <c r="BL307" s="17" t="s">
        <v>530</v>
      </c>
      <c r="BM307" s="149" t="s">
        <v>6169</v>
      </c>
    </row>
    <row r="308" spans="2:65" s="1" customFormat="1" ht="10.199999999999999">
      <c r="B308" s="32"/>
      <c r="D308" s="151" t="s">
        <v>359</v>
      </c>
      <c r="F308" s="152" t="s">
        <v>6170</v>
      </c>
      <c r="I308" s="153"/>
      <c r="L308" s="32"/>
      <c r="M308" s="154"/>
      <c r="T308" s="56"/>
      <c r="AT308" s="17" t="s">
        <v>359</v>
      </c>
      <c r="AU308" s="17" t="s">
        <v>371</v>
      </c>
    </row>
    <row r="309" spans="2:65" s="1" customFormat="1" ht="16.5" customHeight="1">
      <c r="B309" s="32"/>
      <c r="C309" s="138" t="s">
        <v>1023</v>
      </c>
      <c r="D309" s="138" t="s">
        <v>352</v>
      </c>
      <c r="E309" s="139" t="s">
        <v>6171</v>
      </c>
      <c r="F309" s="140" t="s">
        <v>6172</v>
      </c>
      <c r="G309" s="141" t="s">
        <v>496</v>
      </c>
      <c r="H309" s="142">
        <v>10</v>
      </c>
      <c r="I309" s="143"/>
      <c r="J309" s="144">
        <f>ROUND(I309*H309,2)</f>
        <v>0</v>
      </c>
      <c r="K309" s="140" t="s">
        <v>385</v>
      </c>
      <c r="L309" s="32"/>
      <c r="M309" s="145" t="s">
        <v>1</v>
      </c>
      <c r="N309" s="146" t="s">
        <v>41</v>
      </c>
      <c r="P309" s="147">
        <f>O309*H309</f>
        <v>0</v>
      </c>
      <c r="Q309" s="147">
        <v>0</v>
      </c>
      <c r="R309" s="147">
        <f>Q309*H309</f>
        <v>0</v>
      </c>
      <c r="S309" s="147">
        <v>0</v>
      </c>
      <c r="T309" s="148">
        <f>S309*H309</f>
        <v>0</v>
      </c>
      <c r="AR309" s="149" t="s">
        <v>530</v>
      </c>
      <c r="AT309" s="149" t="s">
        <v>352</v>
      </c>
      <c r="AU309" s="149" t="s">
        <v>371</v>
      </c>
      <c r="AY309" s="17" t="s">
        <v>350</v>
      </c>
      <c r="BE309" s="150">
        <f>IF(N309="základní",J309,0)</f>
        <v>0</v>
      </c>
      <c r="BF309" s="150">
        <f>IF(N309="snížená",J309,0)</f>
        <v>0</v>
      </c>
      <c r="BG309" s="150">
        <f>IF(N309="zákl. přenesená",J309,0)</f>
        <v>0</v>
      </c>
      <c r="BH309" s="150">
        <f>IF(N309="sníž. přenesená",J309,0)</f>
        <v>0</v>
      </c>
      <c r="BI309" s="150">
        <f>IF(N309="nulová",J309,0)</f>
        <v>0</v>
      </c>
      <c r="BJ309" s="17" t="s">
        <v>84</v>
      </c>
      <c r="BK309" s="150">
        <f>ROUND(I309*H309,2)</f>
        <v>0</v>
      </c>
      <c r="BL309" s="17" t="s">
        <v>530</v>
      </c>
      <c r="BM309" s="149" t="s">
        <v>6173</v>
      </c>
    </row>
    <row r="310" spans="2:65" s="1" customFormat="1" ht="10.199999999999999">
      <c r="B310" s="32"/>
      <c r="D310" s="151" t="s">
        <v>359</v>
      </c>
      <c r="F310" s="152" t="s">
        <v>6174</v>
      </c>
      <c r="I310" s="153"/>
      <c r="L310" s="32"/>
      <c r="M310" s="154"/>
      <c r="T310" s="56"/>
      <c r="AT310" s="17" t="s">
        <v>359</v>
      </c>
      <c r="AU310" s="17" t="s">
        <v>371</v>
      </c>
    </row>
    <row r="311" spans="2:65" s="1" customFormat="1" ht="16.5" customHeight="1">
      <c r="B311" s="32"/>
      <c r="C311" s="138" t="s">
        <v>1034</v>
      </c>
      <c r="D311" s="138" t="s">
        <v>352</v>
      </c>
      <c r="E311" s="139" t="s">
        <v>6175</v>
      </c>
      <c r="F311" s="140" t="s">
        <v>6176</v>
      </c>
      <c r="G311" s="141" t="s">
        <v>496</v>
      </c>
      <c r="H311" s="142">
        <v>181</v>
      </c>
      <c r="I311" s="143"/>
      <c r="J311" s="144">
        <f>ROUND(I311*H311,2)</f>
        <v>0</v>
      </c>
      <c r="K311" s="140" t="s">
        <v>385</v>
      </c>
      <c r="L311" s="32"/>
      <c r="M311" s="145" t="s">
        <v>1</v>
      </c>
      <c r="N311" s="146" t="s">
        <v>41</v>
      </c>
      <c r="P311" s="147">
        <f>O311*H311</f>
        <v>0</v>
      </c>
      <c r="Q311" s="147">
        <v>0</v>
      </c>
      <c r="R311" s="147">
        <f>Q311*H311</f>
        <v>0</v>
      </c>
      <c r="S311" s="147">
        <v>0</v>
      </c>
      <c r="T311" s="148">
        <f>S311*H311</f>
        <v>0</v>
      </c>
      <c r="AR311" s="149" t="s">
        <v>357</v>
      </c>
      <c r="AT311" s="149" t="s">
        <v>352</v>
      </c>
      <c r="AU311" s="149" t="s">
        <v>371</v>
      </c>
      <c r="AY311" s="17" t="s">
        <v>350</v>
      </c>
      <c r="BE311" s="150">
        <f>IF(N311="základní",J311,0)</f>
        <v>0</v>
      </c>
      <c r="BF311" s="150">
        <f>IF(N311="snížená",J311,0)</f>
        <v>0</v>
      </c>
      <c r="BG311" s="150">
        <f>IF(N311="zákl. přenesená",J311,0)</f>
        <v>0</v>
      </c>
      <c r="BH311" s="150">
        <f>IF(N311="sníž. přenesená",J311,0)</f>
        <v>0</v>
      </c>
      <c r="BI311" s="150">
        <f>IF(N311="nulová",J311,0)</f>
        <v>0</v>
      </c>
      <c r="BJ311" s="17" t="s">
        <v>84</v>
      </c>
      <c r="BK311" s="150">
        <f>ROUND(I311*H311,2)</f>
        <v>0</v>
      </c>
      <c r="BL311" s="17" t="s">
        <v>357</v>
      </c>
      <c r="BM311" s="149" t="s">
        <v>6177</v>
      </c>
    </row>
    <row r="312" spans="2:65" s="1" customFormat="1" ht="19.2">
      <c r="B312" s="32"/>
      <c r="D312" s="151" t="s">
        <v>359</v>
      </c>
      <c r="F312" s="152" t="s">
        <v>6178</v>
      </c>
      <c r="I312" s="153"/>
      <c r="L312" s="32"/>
      <c r="M312" s="154"/>
      <c r="T312" s="56"/>
      <c r="AT312" s="17" t="s">
        <v>359</v>
      </c>
      <c r="AU312" s="17" t="s">
        <v>371</v>
      </c>
    </row>
    <row r="313" spans="2:65" s="1" customFormat="1" ht="16.5" customHeight="1">
      <c r="B313" s="32"/>
      <c r="C313" s="138" t="s">
        <v>1042</v>
      </c>
      <c r="D313" s="138" t="s">
        <v>352</v>
      </c>
      <c r="E313" s="139" t="s">
        <v>6179</v>
      </c>
      <c r="F313" s="140" t="s">
        <v>6180</v>
      </c>
      <c r="G313" s="141" t="s">
        <v>5036</v>
      </c>
      <c r="H313" s="142">
        <v>1</v>
      </c>
      <c r="I313" s="143"/>
      <c r="J313" s="144">
        <f>ROUND(I313*H313,2)</f>
        <v>0</v>
      </c>
      <c r="K313" s="140" t="s">
        <v>1</v>
      </c>
      <c r="L313" s="32"/>
      <c r="M313" s="145" t="s">
        <v>1</v>
      </c>
      <c r="N313" s="146" t="s">
        <v>41</v>
      </c>
      <c r="P313" s="147">
        <f>O313*H313</f>
        <v>0</v>
      </c>
      <c r="Q313" s="147">
        <v>0</v>
      </c>
      <c r="R313" s="147">
        <f>Q313*H313</f>
        <v>0</v>
      </c>
      <c r="S313" s="147">
        <v>0</v>
      </c>
      <c r="T313" s="148">
        <f>S313*H313</f>
        <v>0</v>
      </c>
      <c r="AR313" s="149" t="s">
        <v>357</v>
      </c>
      <c r="AT313" s="149" t="s">
        <v>352</v>
      </c>
      <c r="AU313" s="149" t="s">
        <v>371</v>
      </c>
      <c r="AY313" s="17" t="s">
        <v>350</v>
      </c>
      <c r="BE313" s="150">
        <f>IF(N313="základní",J313,0)</f>
        <v>0</v>
      </c>
      <c r="BF313" s="150">
        <f>IF(N313="snížená",J313,0)</f>
        <v>0</v>
      </c>
      <c r="BG313" s="150">
        <f>IF(N313="zákl. přenesená",J313,0)</f>
        <v>0</v>
      </c>
      <c r="BH313" s="150">
        <f>IF(N313="sníž. přenesená",J313,0)</f>
        <v>0</v>
      </c>
      <c r="BI313" s="150">
        <f>IF(N313="nulová",J313,0)</f>
        <v>0</v>
      </c>
      <c r="BJ313" s="17" t="s">
        <v>84</v>
      </c>
      <c r="BK313" s="150">
        <f>ROUND(I313*H313,2)</f>
        <v>0</v>
      </c>
      <c r="BL313" s="17" t="s">
        <v>357</v>
      </c>
      <c r="BM313" s="149" t="s">
        <v>6181</v>
      </c>
    </row>
    <row r="314" spans="2:65" s="1" customFormat="1" ht="10.199999999999999">
      <c r="B314" s="32"/>
      <c r="D314" s="151" t="s">
        <v>359</v>
      </c>
      <c r="F314" s="152" t="s">
        <v>6180</v>
      </c>
      <c r="I314" s="153"/>
      <c r="L314" s="32"/>
      <c r="M314" s="154"/>
      <c r="T314" s="56"/>
      <c r="AT314" s="17" t="s">
        <v>359</v>
      </c>
      <c r="AU314" s="17" t="s">
        <v>371</v>
      </c>
    </row>
    <row r="315" spans="2:65" s="1" customFormat="1" ht="24.15" customHeight="1">
      <c r="B315" s="32"/>
      <c r="C315" s="138" t="s">
        <v>1050</v>
      </c>
      <c r="D315" s="138" t="s">
        <v>352</v>
      </c>
      <c r="E315" s="139" t="s">
        <v>6182</v>
      </c>
      <c r="F315" s="140" t="s">
        <v>6183</v>
      </c>
      <c r="G315" s="141" t="s">
        <v>5036</v>
      </c>
      <c r="H315" s="142">
        <v>1</v>
      </c>
      <c r="I315" s="143"/>
      <c r="J315" s="144">
        <f>ROUND(I315*H315,2)</f>
        <v>0</v>
      </c>
      <c r="K315" s="140" t="s">
        <v>1</v>
      </c>
      <c r="L315" s="32"/>
      <c r="M315" s="145" t="s">
        <v>1</v>
      </c>
      <c r="N315" s="146" t="s">
        <v>41</v>
      </c>
      <c r="P315" s="147">
        <f>O315*H315</f>
        <v>0</v>
      </c>
      <c r="Q315" s="147">
        <v>0</v>
      </c>
      <c r="R315" s="147">
        <f>Q315*H315</f>
        <v>0</v>
      </c>
      <c r="S315" s="147">
        <v>0</v>
      </c>
      <c r="T315" s="148">
        <f>S315*H315</f>
        <v>0</v>
      </c>
      <c r="AR315" s="149" t="s">
        <v>357</v>
      </c>
      <c r="AT315" s="149" t="s">
        <v>352</v>
      </c>
      <c r="AU315" s="149" t="s">
        <v>371</v>
      </c>
      <c r="AY315" s="17" t="s">
        <v>350</v>
      </c>
      <c r="BE315" s="150">
        <f>IF(N315="základní",J315,0)</f>
        <v>0</v>
      </c>
      <c r="BF315" s="150">
        <f>IF(N315="snížená",J315,0)</f>
        <v>0</v>
      </c>
      <c r="BG315" s="150">
        <f>IF(N315="zákl. přenesená",J315,0)</f>
        <v>0</v>
      </c>
      <c r="BH315" s="150">
        <f>IF(N315="sníž. přenesená",J315,0)</f>
        <v>0</v>
      </c>
      <c r="BI315" s="150">
        <f>IF(N315="nulová",J315,0)</f>
        <v>0</v>
      </c>
      <c r="BJ315" s="17" t="s">
        <v>84</v>
      </c>
      <c r="BK315" s="150">
        <f>ROUND(I315*H315,2)</f>
        <v>0</v>
      </c>
      <c r="BL315" s="17" t="s">
        <v>357</v>
      </c>
      <c r="BM315" s="149" t="s">
        <v>6184</v>
      </c>
    </row>
    <row r="316" spans="2:65" s="1" customFormat="1" ht="19.2">
      <c r="B316" s="32"/>
      <c r="D316" s="151" t="s">
        <v>359</v>
      </c>
      <c r="F316" s="152" t="s">
        <v>6183</v>
      </c>
      <c r="I316" s="153"/>
      <c r="L316" s="32"/>
      <c r="M316" s="154"/>
      <c r="T316" s="56"/>
      <c r="AT316" s="17" t="s">
        <v>359</v>
      </c>
      <c r="AU316" s="17" t="s">
        <v>371</v>
      </c>
    </row>
    <row r="317" spans="2:65" s="1" customFormat="1" ht="16.5" customHeight="1">
      <c r="B317" s="32"/>
      <c r="C317" s="138" t="s">
        <v>1059</v>
      </c>
      <c r="D317" s="138" t="s">
        <v>352</v>
      </c>
      <c r="E317" s="139" t="s">
        <v>6185</v>
      </c>
      <c r="F317" s="140" t="s">
        <v>6186</v>
      </c>
      <c r="G317" s="141" t="s">
        <v>5036</v>
      </c>
      <c r="H317" s="142">
        <v>1</v>
      </c>
      <c r="I317" s="143"/>
      <c r="J317" s="144">
        <f>ROUND(I317*H317,2)</f>
        <v>0</v>
      </c>
      <c r="K317" s="140" t="s">
        <v>1</v>
      </c>
      <c r="L317" s="32"/>
      <c r="M317" s="145" t="s">
        <v>1</v>
      </c>
      <c r="N317" s="146" t="s">
        <v>41</v>
      </c>
      <c r="P317" s="147">
        <f>O317*H317</f>
        <v>0</v>
      </c>
      <c r="Q317" s="147">
        <v>0</v>
      </c>
      <c r="R317" s="147">
        <f>Q317*H317</f>
        <v>0</v>
      </c>
      <c r="S317" s="147">
        <v>0</v>
      </c>
      <c r="T317" s="148">
        <f>S317*H317</f>
        <v>0</v>
      </c>
      <c r="AR317" s="149" t="s">
        <v>357</v>
      </c>
      <c r="AT317" s="149" t="s">
        <v>352</v>
      </c>
      <c r="AU317" s="149" t="s">
        <v>371</v>
      </c>
      <c r="AY317" s="17" t="s">
        <v>350</v>
      </c>
      <c r="BE317" s="150">
        <f>IF(N317="základní",J317,0)</f>
        <v>0</v>
      </c>
      <c r="BF317" s="150">
        <f>IF(N317="snížená",J317,0)</f>
        <v>0</v>
      </c>
      <c r="BG317" s="150">
        <f>IF(N317="zákl. přenesená",J317,0)</f>
        <v>0</v>
      </c>
      <c r="BH317" s="150">
        <f>IF(N317="sníž. přenesená",J317,0)</f>
        <v>0</v>
      </c>
      <c r="BI317" s="150">
        <f>IF(N317="nulová",J317,0)</f>
        <v>0</v>
      </c>
      <c r="BJ317" s="17" t="s">
        <v>84</v>
      </c>
      <c r="BK317" s="150">
        <f>ROUND(I317*H317,2)</f>
        <v>0</v>
      </c>
      <c r="BL317" s="17" t="s">
        <v>357</v>
      </c>
      <c r="BM317" s="149" t="s">
        <v>6187</v>
      </c>
    </row>
    <row r="318" spans="2:65" s="1" customFormat="1" ht="10.199999999999999">
      <c r="B318" s="32"/>
      <c r="D318" s="151" t="s">
        <v>359</v>
      </c>
      <c r="F318" s="152" t="s">
        <v>6186</v>
      </c>
      <c r="I318" s="153"/>
      <c r="L318" s="32"/>
      <c r="M318" s="154"/>
      <c r="T318" s="56"/>
      <c r="AT318" s="17" t="s">
        <v>359</v>
      </c>
      <c r="AU318" s="17" t="s">
        <v>371</v>
      </c>
    </row>
    <row r="319" spans="2:65" s="11" customFormat="1" ht="22.8" customHeight="1">
      <c r="B319" s="126"/>
      <c r="D319" s="127" t="s">
        <v>75</v>
      </c>
      <c r="E319" s="136" t="s">
        <v>6188</v>
      </c>
      <c r="F319" s="136" t="s">
        <v>6189</v>
      </c>
      <c r="I319" s="129"/>
      <c r="J319" s="137">
        <f>BK319</f>
        <v>0</v>
      </c>
      <c r="L319" s="126"/>
      <c r="M319" s="131"/>
      <c r="P319" s="132">
        <f>P320+P373+P388+P421</f>
        <v>0</v>
      </c>
      <c r="R319" s="132">
        <f>R320+R373+R388+R421</f>
        <v>4.0000000000000001E-3</v>
      </c>
      <c r="T319" s="133">
        <f>T320+T373+T388+T421</f>
        <v>0.6</v>
      </c>
      <c r="AR319" s="127" t="s">
        <v>86</v>
      </c>
      <c r="AT319" s="134" t="s">
        <v>75</v>
      </c>
      <c r="AU319" s="134" t="s">
        <v>84</v>
      </c>
      <c r="AY319" s="127" t="s">
        <v>350</v>
      </c>
      <c r="BK319" s="135">
        <f>BK320+BK373+BK388+BK421</f>
        <v>0</v>
      </c>
    </row>
    <row r="320" spans="2:65" s="11" customFormat="1" ht="20.85" customHeight="1">
      <c r="B320" s="126"/>
      <c r="D320" s="127" t="s">
        <v>75</v>
      </c>
      <c r="E320" s="136" t="s">
        <v>6190</v>
      </c>
      <c r="F320" s="136" t="s">
        <v>6191</v>
      </c>
      <c r="I320" s="129"/>
      <c r="J320" s="137">
        <f>BK320</f>
        <v>0</v>
      </c>
      <c r="L320" s="126"/>
      <c r="M320" s="131"/>
      <c r="P320" s="132">
        <f>SUM(P321:P372)</f>
        <v>0</v>
      </c>
      <c r="R320" s="132">
        <f>SUM(R321:R372)</f>
        <v>0</v>
      </c>
      <c r="T320" s="133">
        <f>SUM(T321:T372)</f>
        <v>0</v>
      </c>
      <c r="AR320" s="127" t="s">
        <v>86</v>
      </c>
      <c r="AT320" s="134" t="s">
        <v>75</v>
      </c>
      <c r="AU320" s="134" t="s">
        <v>86</v>
      </c>
      <c r="AY320" s="127" t="s">
        <v>350</v>
      </c>
      <c r="BK320" s="135">
        <f>SUM(BK321:BK372)</f>
        <v>0</v>
      </c>
    </row>
    <row r="321" spans="2:65" s="1" customFormat="1" ht="16.5" customHeight="1">
      <c r="B321" s="32"/>
      <c r="C321" s="138" t="s">
        <v>1080</v>
      </c>
      <c r="D321" s="138" t="s">
        <v>352</v>
      </c>
      <c r="E321" s="139" t="s">
        <v>6192</v>
      </c>
      <c r="F321" s="140" t="s">
        <v>6193</v>
      </c>
      <c r="G321" s="141" t="s">
        <v>496</v>
      </c>
      <c r="H321" s="142">
        <v>1</v>
      </c>
      <c r="I321" s="143"/>
      <c r="J321" s="144">
        <f>ROUND(I321*H321,2)</f>
        <v>0</v>
      </c>
      <c r="K321" s="140" t="s">
        <v>385</v>
      </c>
      <c r="L321" s="32"/>
      <c r="M321" s="145" t="s">
        <v>1</v>
      </c>
      <c r="N321" s="146" t="s">
        <v>41</v>
      </c>
      <c r="P321" s="147">
        <f>O321*H321</f>
        <v>0</v>
      </c>
      <c r="Q321" s="147">
        <v>0</v>
      </c>
      <c r="R321" s="147">
        <f>Q321*H321</f>
        <v>0</v>
      </c>
      <c r="S321" s="147">
        <v>0</v>
      </c>
      <c r="T321" s="148">
        <f>S321*H321</f>
        <v>0</v>
      </c>
      <c r="AR321" s="149" t="s">
        <v>530</v>
      </c>
      <c r="AT321" s="149" t="s">
        <v>352</v>
      </c>
      <c r="AU321" s="149" t="s">
        <v>371</v>
      </c>
      <c r="AY321" s="17" t="s">
        <v>350</v>
      </c>
      <c r="BE321" s="150">
        <f>IF(N321="základní",J321,0)</f>
        <v>0</v>
      </c>
      <c r="BF321" s="150">
        <f>IF(N321="snížená",J321,0)</f>
        <v>0</v>
      </c>
      <c r="BG321" s="150">
        <f>IF(N321="zákl. přenesená",J321,0)</f>
        <v>0</v>
      </c>
      <c r="BH321" s="150">
        <f>IF(N321="sníž. přenesená",J321,0)</f>
        <v>0</v>
      </c>
      <c r="BI321" s="150">
        <f>IF(N321="nulová",J321,0)</f>
        <v>0</v>
      </c>
      <c r="BJ321" s="17" t="s">
        <v>84</v>
      </c>
      <c r="BK321" s="150">
        <f>ROUND(I321*H321,2)</f>
        <v>0</v>
      </c>
      <c r="BL321" s="17" t="s">
        <v>530</v>
      </c>
      <c r="BM321" s="149" t="s">
        <v>6194</v>
      </c>
    </row>
    <row r="322" spans="2:65" s="1" customFormat="1" ht="10.199999999999999">
      <c r="B322" s="32"/>
      <c r="D322" s="151" t="s">
        <v>359</v>
      </c>
      <c r="F322" s="152" t="s">
        <v>6195</v>
      </c>
      <c r="I322" s="153"/>
      <c r="L322" s="32"/>
      <c r="M322" s="154"/>
      <c r="T322" s="56"/>
      <c r="AT322" s="17" t="s">
        <v>359</v>
      </c>
      <c r="AU322" s="17" t="s">
        <v>371</v>
      </c>
    </row>
    <row r="323" spans="2:65" s="1" customFormat="1" ht="16.5" customHeight="1">
      <c r="B323" s="32"/>
      <c r="C323" s="187" t="s">
        <v>1092</v>
      </c>
      <c r="D323" s="187" t="s">
        <v>1347</v>
      </c>
      <c r="E323" s="188" t="s">
        <v>6196</v>
      </c>
      <c r="F323" s="189" t="s">
        <v>6197</v>
      </c>
      <c r="G323" s="190" t="s">
        <v>4951</v>
      </c>
      <c r="H323" s="191">
        <v>1</v>
      </c>
      <c r="I323" s="192"/>
      <c r="J323" s="193">
        <f>ROUND(I323*H323,2)</f>
        <v>0</v>
      </c>
      <c r="K323" s="189" t="s">
        <v>1</v>
      </c>
      <c r="L323" s="194"/>
      <c r="M323" s="195" t="s">
        <v>1</v>
      </c>
      <c r="N323" s="196" t="s">
        <v>41</v>
      </c>
      <c r="P323" s="147">
        <f>O323*H323</f>
        <v>0</v>
      </c>
      <c r="Q323" s="147">
        <v>0</v>
      </c>
      <c r="R323" s="147">
        <f>Q323*H323</f>
        <v>0</v>
      </c>
      <c r="S323" s="147">
        <v>0</v>
      </c>
      <c r="T323" s="148">
        <f>S323*H323</f>
        <v>0</v>
      </c>
      <c r="AR323" s="149" t="s">
        <v>695</v>
      </c>
      <c r="AT323" s="149" t="s">
        <v>1347</v>
      </c>
      <c r="AU323" s="149" t="s">
        <v>371</v>
      </c>
      <c r="AY323" s="17" t="s">
        <v>350</v>
      </c>
      <c r="BE323" s="150">
        <f>IF(N323="základní",J323,0)</f>
        <v>0</v>
      </c>
      <c r="BF323" s="150">
        <f>IF(N323="snížená",J323,0)</f>
        <v>0</v>
      </c>
      <c r="BG323" s="150">
        <f>IF(N323="zákl. přenesená",J323,0)</f>
        <v>0</v>
      </c>
      <c r="BH323" s="150">
        <f>IF(N323="sníž. přenesená",J323,0)</f>
        <v>0</v>
      </c>
      <c r="BI323" s="150">
        <f>IF(N323="nulová",J323,0)</f>
        <v>0</v>
      </c>
      <c r="BJ323" s="17" t="s">
        <v>84</v>
      </c>
      <c r="BK323" s="150">
        <f>ROUND(I323*H323,2)</f>
        <v>0</v>
      </c>
      <c r="BL323" s="17" t="s">
        <v>530</v>
      </c>
      <c r="BM323" s="149" t="s">
        <v>6198</v>
      </c>
    </row>
    <row r="324" spans="2:65" s="1" customFormat="1" ht="10.199999999999999">
      <c r="B324" s="32"/>
      <c r="D324" s="151" t="s">
        <v>359</v>
      </c>
      <c r="F324" s="152" t="s">
        <v>6197</v>
      </c>
      <c r="I324" s="153"/>
      <c r="L324" s="32"/>
      <c r="M324" s="154"/>
      <c r="T324" s="56"/>
      <c r="AT324" s="17" t="s">
        <v>359</v>
      </c>
      <c r="AU324" s="17" t="s">
        <v>371</v>
      </c>
    </row>
    <row r="325" spans="2:65" s="1" customFormat="1" ht="16.5" customHeight="1">
      <c r="B325" s="32"/>
      <c r="C325" s="138" t="s">
        <v>804</v>
      </c>
      <c r="D325" s="138" t="s">
        <v>352</v>
      </c>
      <c r="E325" s="139" t="s">
        <v>6199</v>
      </c>
      <c r="F325" s="140" t="s">
        <v>6200</v>
      </c>
      <c r="G325" s="141" t="s">
        <v>496</v>
      </c>
      <c r="H325" s="142">
        <v>1</v>
      </c>
      <c r="I325" s="143"/>
      <c r="J325" s="144">
        <f>ROUND(I325*H325,2)</f>
        <v>0</v>
      </c>
      <c r="K325" s="140" t="s">
        <v>385</v>
      </c>
      <c r="L325" s="32"/>
      <c r="M325" s="145" t="s">
        <v>1</v>
      </c>
      <c r="N325" s="146" t="s">
        <v>41</v>
      </c>
      <c r="P325" s="147">
        <f>O325*H325</f>
        <v>0</v>
      </c>
      <c r="Q325" s="147">
        <v>0</v>
      </c>
      <c r="R325" s="147">
        <f>Q325*H325</f>
        <v>0</v>
      </c>
      <c r="S325" s="147">
        <v>0</v>
      </c>
      <c r="T325" s="148">
        <f>S325*H325</f>
        <v>0</v>
      </c>
      <c r="AR325" s="149" t="s">
        <v>530</v>
      </c>
      <c r="AT325" s="149" t="s">
        <v>352</v>
      </c>
      <c r="AU325" s="149" t="s">
        <v>371</v>
      </c>
      <c r="AY325" s="17" t="s">
        <v>350</v>
      </c>
      <c r="BE325" s="150">
        <f>IF(N325="základní",J325,0)</f>
        <v>0</v>
      </c>
      <c r="BF325" s="150">
        <f>IF(N325="snížená",J325,0)</f>
        <v>0</v>
      </c>
      <c r="BG325" s="150">
        <f>IF(N325="zákl. přenesená",J325,0)</f>
        <v>0</v>
      </c>
      <c r="BH325" s="150">
        <f>IF(N325="sníž. přenesená",J325,0)</f>
        <v>0</v>
      </c>
      <c r="BI325" s="150">
        <f>IF(N325="nulová",J325,0)</f>
        <v>0</v>
      </c>
      <c r="BJ325" s="17" t="s">
        <v>84</v>
      </c>
      <c r="BK325" s="150">
        <f>ROUND(I325*H325,2)</f>
        <v>0</v>
      </c>
      <c r="BL325" s="17" t="s">
        <v>530</v>
      </c>
      <c r="BM325" s="149" t="s">
        <v>6201</v>
      </c>
    </row>
    <row r="326" spans="2:65" s="1" customFormat="1" ht="19.2">
      <c r="B326" s="32"/>
      <c r="D326" s="151" t="s">
        <v>359</v>
      </c>
      <c r="F326" s="152" t="s">
        <v>6202</v>
      </c>
      <c r="I326" s="153"/>
      <c r="L326" s="32"/>
      <c r="M326" s="154"/>
      <c r="T326" s="56"/>
      <c r="AT326" s="17" t="s">
        <v>359</v>
      </c>
      <c r="AU326" s="17" t="s">
        <v>371</v>
      </c>
    </row>
    <row r="327" spans="2:65" s="1" customFormat="1" ht="24.15" customHeight="1">
      <c r="B327" s="32"/>
      <c r="C327" s="187" t="s">
        <v>813</v>
      </c>
      <c r="D327" s="187" t="s">
        <v>1347</v>
      </c>
      <c r="E327" s="188" t="s">
        <v>6203</v>
      </c>
      <c r="F327" s="189" t="s">
        <v>6204</v>
      </c>
      <c r="G327" s="190" t="s">
        <v>4951</v>
      </c>
      <c r="H327" s="191">
        <v>1</v>
      </c>
      <c r="I327" s="192"/>
      <c r="J327" s="193">
        <f>ROUND(I327*H327,2)</f>
        <v>0</v>
      </c>
      <c r="K327" s="189" t="s">
        <v>1</v>
      </c>
      <c r="L327" s="194"/>
      <c r="M327" s="195" t="s">
        <v>1</v>
      </c>
      <c r="N327" s="196" t="s">
        <v>41</v>
      </c>
      <c r="P327" s="147">
        <f>O327*H327</f>
        <v>0</v>
      </c>
      <c r="Q327" s="147">
        <v>0</v>
      </c>
      <c r="R327" s="147">
        <f>Q327*H327</f>
        <v>0</v>
      </c>
      <c r="S327" s="147">
        <v>0</v>
      </c>
      <c r="T327" s="148">
        <f>S327*H327</f>
        <v>0</v>
      </c>
      <c r="AR327" s="149" t="s">
        <v>695</v>
      </c>
      <c r="AT327" s="149" t="s">
        <v>1347</v>
      </c>
      <c r="AU327" s="149" t="s">
        <v>371</v>
      </c>
      <c r="AY327" s="17" t="s">
        <v>350</v>
      </c>
      <c r="BE327" s="150">
        <f>IF(N327="základní",J327,0)</f>
        <v>0</v>
      </c>
      <c r="BF327" s="150">
        <f>IF(N327="snížená",J327,0)</f>
        <v>0</v>
      </c>
      <c r="BG327" s="150">
        <f>IF(N327="zákl. přenesená",J327,0)</f>
        <v>0</v>
      </c>
      <c r="BH327" s="150">
        <f>IF(N327="sníž. přenesená",J327,0)</f>
        <v>0</v>
      </c>
      <c r="BI327" s="150">
        <f>IF(N327="nulová",J327,0)</f>
        <v>0</v>
      </c>
      <c r="BJ327" s="17" t="s">
        <v>84</v>
      </c>
      <c r="BK327" s="150">
        <f>ROUND(I327*H327,2)</f>
        <v>0</v>
      </c>
      <c r="BL327" s="17" t="s">
        <v>530</v>
      </c>
      <c r="BM327" s="149" t="s">
        <v>6205</v>
      </c>
    </row>
    <row r="328" spans="2:65" s="1" customFormat="1" ht="10.199999999999999">
      <c r="B328" s="32"/>
      <c r="D328" s="151" t="s">
        <v>359</v>
      </c>
      <c r="F328" s="152" t="s">
        <v>6204</v>
      </c>
      <c r="I328" s="153"/>
      <c r="L328" s="32"/>
      <c r="M328" s="154"/>
      <c r="T328" s="56"/>
      <c r="AT328" s="17" t="s">
        <v>359</v>
      </c>
      <c r="AU328" s="17" t="s">
        <v>371</v>
      </c>
    </row>
    <row r="329" spans="2:65" s="1" customFormat="1" ht="16.5" customHeight="1">
      <c r="B329" s="32"/>
      <c r="C329" s="138" t="s">
        <v>865</v>
      </c>
      <c r="D329" s="138" t="s">
        <v>352</v>
      </c>
      <c r="E329" s="139" t="s">
        <v>6206</v>
      </c>
      <c r="F329" s="140" t="s">
        <v>6207</v>
      </c>
      <c r="G329" s="141" t="s">
        <v>496</v>
      </c>
      <c r="H329" s="142">
        <v>1</v>
      </c>
      <c r="I329" s="143"/>
      <c r="J329" s="144">
        <f>ROUND(I329*H329,2)</f>
        <v>0</v>
      </c>
      <c r="K329" s="140" t="s">
        <v>385</v>
      </c>
      <c r="L329" s="32"/>
      <c r="M329" s="145" t="s">
        <v>1</v>
      </c>
      <c r="N329" s="146" t="s">
        <v>41</v>
      </c>
      <c r="P329" s="147">
        <f>O329*H329</f>
        <v>0</v>
      </c>
      <c r="Q329" s="147">
        <v>0</v>
      </c>
      <c r="R329" s="147">
        <f>Q329*H329</f>
        <v>0</v>
      </c>
      <c r="S329" s="147">
        <v>0</v>
      </c>
      <c r="T329" s="148">
        <f>S329*H329</f>
        <v>0</v>
      </c>
      <c r="AR329" s="149" t="s">
        <v>530</v>
      </c>
      <c r="AT329" s="149" t="s">
        <v>352</v>
      </c>
      <c r="AU329" s="149" t="s">
        <v>371</v>
      </c>
      <c r="AY329" s="17" t="s">
        <v>350</v>
      </c>
      <c r="BE329" s="150">
        <f>IF(N329="základní",J329,0)</f>
        <v>0</v>
      </c>
      <c r="BF329" s="150">
        <f>IF(N329="snížená",J329,0)</f>
        <v>0</v>
      </c>
      <c r="BG329" s="150">
        <f>IF(N329="zákl. přenesená",J329,0)</f>
        <v>0</v>
      </c>
      <c r="BH329" s="150">
        <f>IF(N329="sníž. přenesená",J329,0)</f>
        <v>0</v>
      </c>
      <c r="BI329" s="150">
        <f>IF(N329="nulová",J329,0)</f>
        <v>0</v>
      </c>
      <c r="BJ329" s="17" t="s">
        <v>84</v>
      </c>
      <c r="BK329" s="150">
        <f>ROUND(I329*H329,2)</f>
        <v>0</v>
      </c>
      <c r="BL329" s="17" t="s">
        <v>530</v>
      </c>
      <c r="BM329" s="149" t="s">
        <v>6208</v>
      </c>
    </row>
    <row r="330" spans="2:65" s="1" customFormat="1" ht="19.2">
      <c r="B330" s="32"/>
      <c r="D330" s="151" t="s">
        <v>359</v>
      </c>
      <c r="F330" s="152" t="s">
        <v>6209</v>
      </c>
      <c r="I330" s="153"/>
      <c r="L330" s="32"/>
      <c r="M330" s="154"/>
      <c r="T330" s="56"/>
      <c r="AT330" s="17" t="s">
        <v>359</v>
      </c>
      <c r="AU330" s="17" t="s">
        <v>371</v>
      </c>
    </row>
    <row r="331" spans="2:65" s="1" customFormat="1" ht="21.75" customHeight="1">
      <c r="B331" s="32"/>
      <c r="C331" s="187" t="s">
        <v>902</v>
      </c>
      <c r="D331" s="187" t="s">
        <v>1347</v>
      </c>
      <c r="E331" s="188" t="s">
        <v>6210</v>
      </c>
      <c r="F331" s="189" t="s">
        <v>6211</v>
      </c>
      <c r="G331" s="190" t="s">
        <v>4951</v>
      </c>
      <c r="H331" s="191">
        <v>2</v>
      </c>
      <c r="I331" s="192"/>
      <c r="J331" s="193">
        <f>ROUND(I331*H331,2)</f>
        <v>0</v>
      </c>
      <c r="K331" s="189" t="s">
        <v>1</v>
      </c>
      <c r="L331" s="194"/>
      <c r="M331" s="195" t="s">
        <v>1</v>
      </c>
      <c r="N331" s="196" t="s">
        <v>41</v>
      </c>
      <c r="P331" s="147">
        <f>O331*H331</f>
        <v>0</v>
      </c>
      <c r="Q331" s="147">
        <v>0</v>
      </c>
      <c r="R331" s="147">
        <f>Q331*H331</f>
        <v>0</v>
      </c>
      <c r="S331" s="147">
        <v>0</v>
      </c>
      <c r="T331" s="148">
        <f>S331*H331</f>
        <v>0</v>
      </c>
      <c r="AR331" s="149" t="s">
        <v>695</v>
      </c>
      <c r="AT331" s="149" t="s">
        <v>1347</v>
      </c>
      <c r="AU331" s="149" t="s">
        <v>371</v>
      </c>
      <c r="AY331" s="17" t="s">
        <v>350</v>
      </c>
      <c r="BE331" s="150">
        <f>IF(N331="základní",J331,0)</f>
        <v>0</v>
      </c>
      <c r="BF331" s="150">
        <f>IF(N331="snížená",J331,0)</f>
        <v>0</v>
      </c>
      <c r="BG331" s="150">
        <f>IF(N331="zákl. přenesená",J331,0)</f>
        <v>0</v>
      </c>
      <c r="BH331" s="150">
        <f>IF(N331="sníž. přenesená",J331,0)</f>
        <v>0</v>
      </c>
      <c r="BI331" s="150">
        <f>IF(N331="nulová",J331,0)</f>
        <v>0</v>
      </c>
      <c r="BJ331" s="17" t="s">
        <v>84</v>
      </c>
      <c r="BK331" s="150">
        <f>ROUND(I331*H331,2)</f>
        <v>0</v>
      </c>
      <c r="BL331" s="17" t="s">
        <v>530</v>
      </c>
      <c r="BM331" s="149" t="s">
        <v>6212</v>
      </c>
    </row>
    <row r="332" spans="2:65" s="1" customFormat="1" ht="10.199999999999999">
      <c r="B332" s="32"/>
      <c r="D332" s="151" t="s">
        <v>359</v>
      </c>
      <c r="F332" s="152" t="s">
        <v>6211</v>
      </c>
      <c r="I332" s="153"/>
      <c r="L332" s="32"/>
      <c r="M332" s="154"/>
      <c r="T332" s="56"/>
      <c r="AT332" s="17" t="s">
        <v>359</v>
      </c>
      <c r="AU332" s="17" t="s">
        <v>371</v>
      </c>
    </row>
    <row r="333" spans="2:65" s="1" customFormat="1" ht="16.5" customHeight="1">
      <c r="B333" s="32"/>
      <c r="C333" s="138" t="s">
        <v>1859</v>
      </c>
      <c r="D333" s="138" t="s">
        <v>352</v>
      </c>
      <c r="E333" s="139" t="s">
        <v>6213</v>
      </c>
      <c r="F333" s="140" t="s">
        <v>6214</v>
      </c>
      <c r="G333" s="141" t="s">
        <v>496</v>
      </c>
      <c r="H333" s="142">
        <v>1</v>
      </c>
      <c r="I333" s="143"/>
      <c r="J333" s="144">
        <f>ROUND(I333*H333,2)</f>
        <v>0</v>
      </c>
      <c r="K333" s="140" t="s">
        <v>385</v>
      </c>
      <c r="L333" s="32"/>
      <c r="M333" s="145" t="s">
        <v>1</v>
      </c>
      <c r="N333" s="146" t="s">
        <v>41</v>
      </c>
      <c r="P333" s="147">
        <f>O333*H333</f>
        <v>0</v>
      </c>
      <c r="Q333" s="147">
        <v>0</v>
      </c>
      <c r="R333" s="147">
        <f>Q333*H333</f>
        <v>0</v>
      </c>
      <c r="S333" s="147">
        <v>0</v>
      </c>
      <c r="T333" s="148">
        <f>S333*H333</f>
        <v>0</v>
      </c>
      <c r="AR333" s="149" t="s">
        <v>530</v>
      </c>
      <c r="AT333" s="149" t="s">
        <v>352</v>
      </c>
      <c r="AU333" s="149" t="s">
        <v>371</v>
      </c>
      <c r="AY333" s="17" t="s">
        <v>350</v>
      </c>
      <c r="BE333" s="150">
        <f>IF(N333="základní",J333,0)</f>
        <v>0</v>
      </c>
      <c r="BF333" s="150">
        <f>IF(N333="snížená",J333,0)</f>
        <v>0</v>
      </c>
      <c r="BG333" s="150">
        <f>IF(N333="zákl. přenesená",J333,0)</f>
        <v>0</v>
      </c>
      <c r="BH333" s="150">
        <f>IF(N333="sníž. přenesená",J333,0)</f>
        <v>0</v>
      </c>
      <c r="BI333" s="150">
        <f>IF(N333="nulová",J333,0)</f>
        <v>0</v>
      </c>
      <c r="BJ333" s="17" t="s">
        <v>84</v>
      </c>
      <c r="BK333" s="150">
        <f>ROUND(I333*H333,2)</f>
        <v>0</v>
      </c>
      <c r="BL333" s="17" t="s">
        <v>530</v>
      </c>
      <c r="BM333" s="149" t="s">
        <v>6215</v>
      </c>
    </row>
    <row r="334" spans="2:65" s="1" customFormat="1" ht="19.2">
      <c r="B334" s="32"/>
      <c r="D334" s="151" t="s">
        <v>359</v>
      </c>
      <c r="F334" s="152" t="s">
        <v>6216</v>
      </c>
      <c r="I334" s="153"/>
      <c r="L334" s="32"/>
      <c r="M334" s="154"/>
      <c r="T334" s="56"/>
      <c r="AT334" s="17" t="s">
        <v>359</v>
      </c>
      <c r="AU334" s="17" t="s">
        <v>371</v>
      </c>
    </row>
    <row r="335" spans="2:65" s="1" customFormat="1" ht="16.5" customHeight="1">
      <c r="B335" s="32"/>
      <c r="C335" s="187" t="s">
        <v>1864</v>
      </c>
      <c r="D335" s="187" t="s">
        <v>1347</v>
      </c>
      <c r="E335" s="188" t="s">
        <v>6217</v>
      </c>
      <c r="F335" s="189" t="s">
        <v>6218</v>
      </c>
      <c r="G335" s="190" t="s">
        <v>4951</v>
      </c>
      <c r="H335" s="191">
        <v>1</v>
      </c>
      <c r="I335" s="192"/>
      <c r="J335" s="193">
        <f>ROUND(I335*H335,2)</f>
        <v>0</v>
      </c>
      <c r="K335" s="189" t="s">
        <v>1</v>
      </c>
      <c r="L335" s="194"/>
      <c r="M335" s="195" t="s">
        <v>1</v>
      </c>
      <c r="N335" s="196" t="s">
        <v>41</v>
      </c>
      <c r="P335" s="147">
        <f>O335*H335</f>
        <v>0</v>
      </c>
      <c r="Q335" s="147">
        <v>0</v>
      </c>
      <c r="R335" s="147">
        <f>Q335*H335</f>
        <v>0</v>
      </c>
      <c r="S335" s="147">
        <v>0</v>
      </c>
      <c r="T335" s="148">
        <f>S335*H335</f>
        <v>0</v>
      </c>
      <c r="AR335" s="149" t="s">
        <v>695</v>
      </c>
      <c r="AT335" s="149" t="s">
        <v>1347</v>
      </c>
      <c r="AU335" s="149" t="s">
        <v>371</v>
      </c>
      <c r="AY335" s="17" t="s">
        <v>350</v>
      </c>
      <c r="BE335" s="150">
        <f>IF(N335="základní",J335,0)</f>
        <v>0</v>
      </c>
      <c r="BF335" s="150">
        <f>IF(N335="snížená",J335,0)</f>
        <v>0</v>
      </c>
      <c r="BG335" s="150">
        <f>IF(N335="zákl. přenesená",J335,0)</f>
        <v>0</v>
      </c>
      <c r="BH335" s="150">
        <f>IF(N335="sníž. přenesená",J335,0)</f>
        <v>0</v>
      </c>
      <c r="BI335" s="150">
        <f>IF(N335="nulová",J335,0)</f>
        <v>0</v>
      </c>
      <c r="BJ335" s="17" t="s">
        <v>84</v>
      </c>
      <c r="BK335" s="150">
        <f>ROUND(I335*H335,2)</f>
        <v>0</v>
      </c>
      <c r="BL335" s="17" t="s">
        <v>530</v>
      </c>
      <c r="BM335" s="149" t="s">
        <v>6219</v>
      </c>
    </row>
    <row r="336" spans="2:65" s="1" customFormat="1" ht="10.199999999999999">
      <c r="B336" s="32"/>
      <c r="D336" s="151" t="s">
        <v>359</v>
      </c>
      <c r="F336" s="152" t="s">
        <v>6218</v>
      </c>
      <c r="I336" s="153"/>
      <c r="L336" s="32"/>
      <c r="M336" s="154"/>
      <c r="T336" s="56"/>
      <c r="AT336" s="17" t="s">
        <v>359</v>
      </c>
      <c r="AU336" s="17" t="s">
        <v>371</v>
      </c>
    </row>
    <row r="337" spans="2:65" s="1" customFormat="1" ht="16.5" customHeight="1">
      <c r="B337" s="32"/>
      <c r="C337" s="138" t="s">
        <v>1871</v>
      </c>
      <c r="D337" s="138" t="s">
        <v>352</v>
      </c>
      <c r="E337" s="139" t="s">
        <v>6220</v>
      </c>
      <c r="F337" s="140" t="s">
        <v>6221</v>
      </c>
      <c r="G337" s="141" t="s">
        <v>496</v>
      </c>
      <c r="H337" s="142">
        <v>1</v>
      </c>
      <c r="I337" s="143"/>
      <c r="J337" s="144">
        <f>ROUND(I337*H337,2)</f>
        <v>0</v>
      </c>
      <c r="K337" s="140" t="s">
        <v>385</v>
      </c>
      <c r="L337" s="32"/>
      <c r="M337" s="145" t="s">
        <v>1</v>
      </c>
      <c r="N337" s="146" t="s">
        <v>41</v>
      </c>
      <c r="P337" s="147">
        <f>O337*H337</f>
        <v>0</v>
      </c>
      <c r="Q337" s="147">
        <v>0</v>
      </c>
      <c r="R337" s="147">
        <f>Q337*H337</f>
        <v>0</v>
      </c>
      <c r="S337" s="147">
        <v>0</v>
      </c>
      <c r="T337" s="148">
        <f>S337*H337</f>
        <v>0</v>
      </c>
      <c r="AR337" s="149" t="s">
        <v>530</v>
      </c>
      <c r="AT337" s="149" t="s">
        <v>352</v>
      </c>
      <c r="AU337" s="149" t="s">
        <v>371</v>
      </c>
      <c r="AY337" s="17" t="s">
        <v>350</v>
      </c>
      <c r="BE337" s="150">
        <f>IF(N337="základní",J337,0)</f>
        <v>0</v>
      </c>
      <c r="BF337" s="150">
        <f>IF(N337="snížená",J337,0)</f>
        <v>0</v>
      </c>
      <c r="BG337" s="150">
        <f>IF(N337="zákl. přenesená",J337,0)</f>
        <v>0</v>
      </c>
      <c r="BH337" s="150">
        <f>IF(N337="sníž. přenesená",J337,0)</f>
        <v>0</v>
      </c>
      <c r="BI337" s="150">
        <f>IF(N337="nulová",J337,0)</f>
        <v>0</v>
      </c>
      <c r="BJ337" s="17" t="s">
        <v>84</v>
      </c>
      <c r="BK337" s="150">
        <f>ROUND(I337*H337,2)</f>
        <v>0</v>
      </c>
      <c r="BL337" s="17" t="s">
        <v>530</v>
      </c>
      <c r="BM337" s="149" t="s">
        <v>6222</v>
      </c>
    </row>
    <row r="338" spans="2:65" s="1" customFormat="1" ht="10.199999999999999">
      <c r="B338" s="32"/>
      <c r="D338" s="151" t="s">
        <v>359</v>
      </c>
      <c r="F338" s="152" t="s">
        <v>6223</v>
      </c>
      <c r="I338" s="153"/>
      <c r="L338" s="32"/>
      <c r="M338" s="154"/>
      <c r="T338" s="56"/>
      <c r="AT338" s="17" t="s">
        <v>359</v>
      </c>
      <c r="AU338" s="17" t="s">
        <v>371</v>
      </c>
    </row>
    <row r="339" spans="2:65" s="1" customFormat="1" ht="16.5" customHeight="1">
      <c r="B339" s="32"/>
      <c r="C339" s="187" t="s">
        <v>1876</v>
      </c>
      <c r="D339" s="187" t="s">
        <v>1347</v>
      </c>
      <c r="E339" s="188" t="s">
        <v>6224</v>
      </c>
      <c r="F339" s="189" t="s">
        <v>6225</v>
      </c>
      <c r="G339" s="190" t="s">
        <v>4951</v>
      </c>
      <c r="H339" s="191">
        <v>1</v>
      </c>
      <c r="I339" s="192"/>
      <c r="J339" s="193">
        <f>ROUND(I339*H339,2)</f>
        <v>0</v>
      </c>
      <c r="K339" s="189" t="s">
        <v>1</v>
      </c>
      <c r="L339" s="194"/>
      <c r="M339" s="195" t="s">
        <v>1</v>
      </c>
      <c r="N339" s="196" t="s">
        <v>41</v>
      </c>
      <c r="P339" s="147">
        <f>O339*H339</f>
        <v>0</v>
      </c>
      <c r="Q339" s="147">
        <v>0</v>
      </c>
      <c r="R339" s="147">
        <f>Q339*H339</f>
        <v>0</v>
      </c>
      <c r="S339" s="147">
        <v>0</v>
      </c>
      <c r="T339" s="148">
        <f>S339*H339</f>
        <v>0</v>
      </c>
      <c r="AR339" s="149" t="s">
        <v>695</v>
      </c>
      <c r="AT339" s="149" t="s">
        <v>1347</v>
      </c>
      <c r="AU339" s="149" t="s">
        <v>371</v>
      </c>
      <c r="AY339" s="17" t="s">
        <v>350</v>
      </c>
      <c r="BE339" s="150">
        <f>IF(N339="základní",J339,0)</f>
        <v>0</v>
      </c>
      <c r="BF339" s="150">
        <f>IF(N339="snížená",J339,0)</f>
        <v>0</v>
      </c>
      <c r="BG339" s="150">
        <f>IF(N339="zákl. přenesená",J339,0)</f>
        <v>0</v>
      </c>
      <c r="BH339" s="150">
        <f>IF(N339="sníž. přenesená",J339,0)</f>
        <v>0</v>
      </c>
      <c r="BI339" s="150">
        <f>IF(N339="nulová",J339,0)</f>
        <v>0</v>
      </c>
      <c r="BJ339" s="17" t="s">
        <v>84</v>
      </c>
      <c r="BK339" s="150">
        <f>ROUND(I339*H339,2)</f>
        <v>0</v>
      </c>
      <c r="BL339" s="17" t="s">
        <v>530</v>
      </c>
      <c r="BM339" s="149" t="s">
        <v>6226</v>
      </c>
    </row>
    <row r="340" spans="2:65" s="1" customFormat="1" ht="38.4">
      <c r="B340" s="32"/>
      <c r="D340" s="151" t="s">
        <v>359</v>
      </c>
      <c r="F340" s="152" t="s">
        <v>6227</v>
      </c>
      <c r="I340" s="153"/>
      <c r="L340" s="32"/>
      <c r="M340" s="154"/>
      <c r="T340" s="56"/>
      <c r="AT340" s="17" t="s">
        <v>359</v>
      </c>
      <c r="AU340" s="17" t="s">
        <v>371</v>
      </c>
    </row>
    <row r="341" spans="2:65" s="1" customFormat="1" ht="16.5" customHeight="1">
      <c r="B341" s="32"/>
      <c r="C341" s="138" t="s">
        <v>1881</v>
      </c>
      <c r="D341" s="138" t="s">
        <v>352</v>
      </c>
      <c r="E341" s="139" t="s">
        <v>6228</v>
      </c>
      <c r="F341" s="140" t="s">
        <v>6229</v>
      </c>
      <c r="G341" s="141" t="s">
        <v>496</v>
      </c>
      <c r="H341" s="142">
        <v>1</v>
      </c>
      <c r="I341" s="143"/>
      <c r="J341" s="144">
        <f>ROUND(I341*H341,2)</f>
        <v>0</v>
      </c>
      <c r="K341" s="140" t="s">
        <v>385</v>
      </c>
      <c r="L341" s="32"/>
      <c r="M341" s="145" t="s">
        <v>1</v>
      </c>
      <c r="N341" s="146" t="s">
        <v>41</v>
      </c>
      <c r="P341" s="147">
        <f>O341*H341</f>
        <v>0</v>
      </c>
      <c r="Q341" s="147">
        <v>0</v>
      </c>
      <c r="R341" s="147">
        <f>Q341*H341</f>
        <v>0</v>
      </c>
      <c r="S341" s="147">
        <v>0</v>
      </c>
      <c r="T341" s="148">
        <f>S341*H341</f>
        <v>0</v>
      </c>
      <c r="AR341" s="149" t="s">
        <v>530</v>
      </c>
      <c r="AT341" s="149" t="s">
        <v>352</v>
      </c>
      <c r="AU341" s="149" t="s">
        <v>371</v>
      </c>
      <c r="AY341" s="17" t="s">
        <v>350</v>
      </c>
      <c r="BE341" s="150">
        <f>IF(N341="základní",J341,0)</f>
        <v>0</v>
      </c>
      <c r="BF341" s="150">
        <f>IF(N341="snížená",J341,0)</f>
        <v>0</v>
      </c>
      <c r="BG341" s="150">
        <f>IF(N341="zákl. přenesená",J341,0)</f>
        <v>0</v>
      </c>
      <c r="BH341" s="150">
        <f>IF(N341="sníž. přenesená",J341,0)</f>
        <v>0</v>
      </c>
      <c r="BI341" s="150">
        <f>IF(N341="nulová",J341,0)</f>
        <v>0</v>
      </c>
      <c r="BJ341" s="17" t="s">
        <v>84</v>
      </c>
      <c r="BK341" s="150">
        <f>ROUND(I341*H341,2)</f>
        <v>0</v>
      </c>
      <c r="BL341" s="17" t="s">
        <v>530</v>
      </c>
      <c r="BM341" s="149" t="s">
        <v>6230</v>
      </c>
    </row>
    <row r="342" spans="2:65" s="1" customFormat="1" ht="10.199999999999999">
      <c r="B342" s="32"/>
      <c r="D342" s="151" t="s">
        <v>359</v>
      </c>
      <c r="F342" s="152" t="s">
        <v>6231</v>
      </c>
      <c r="I342" s="153"/>
      <c r="L342" s="32"/>
      <c r="M342" s="154"/>
      <c r="T342" s="56"/>
      <c r="AT342" s="17" t="s">
        <v>359</v>
      </c>
      <c r="AU342" s="17" t="s">
        <v>371</v>
      </c>
    </row>
    <row r="343" spans="2:65" s="1" customFormat="1" ht="16.5" customHeight="1">
      <c r="B343" s="32"/>
      <c r="C343" s="187" t="s">
        <v>1906</v>
      </c>
      <c r="D343" s="187" t="s">
        <v>1347</v>
      </c>
      <c r="E343" s="188" t="s">
        <v>6232</v>
      </c>
      <c r="F343" s="189" t="s">
        <v>6233</v>
      </c>
      <c r="G343" s="190" t="s">
        <v>4951</v>
      </c>
      <c r="H343" s="191">
        <v>1</v>
      </c>
      <c r="I343" s="192"/>
      <c r="J343" s="193">
        <f>ROUND(I343*H343,2)</f>
        <v>0</v>
      </c>
      <c r="K343" s="189" t="s">
        <v>1</v>
      </c>
      <c r="L343" s="194"/>
      <c r="M343" s="195" t="s">
        <v>1</v>
      </c>
      <c r="N343" s="196" t="s">
        <v>41</v>
      </c>
      <c r="P343" s="147">
        <f>O343*H343</f>
        <v>0</v>
      </c>
      <c r="Q343" s="147">
        <v>0</v>
      </c>
      <c r="R343" s="147">
        <f>Q343*H343</f>
        <v>0</v>
      </c>
      <c r="S343" s="147">
        <v>0</v>
      </c>
      <c r="T343" s="148">
        <f>S343*H343</f>
        <v>0</v>
      </c>
      <c r="AR343" s="149" t="s">
        <v>695</v>
      </c>
      <c r="AT343" s="149" t="s">
        <v>1347</v>
      </c>
      <c r="AU343" s="149" t="s">
        <v>371</v>
      </c>
      <c r="AY343" s="17" t="s">
        <v>350</v>
      </c>
      <c r="BE343" s="150">
        <f>IF(N343="základní",J343,0)</f>
        <v>0</v>
      </c>
      <c r="BF343" s="150">
        <f>IF(N343="snížená",J343,0)</f>
        <v>0</v>
      </c>
      <c r="BG343" s="150">
        <f>IF(N343="zákl. přenesená",J343,0)</f>
        <v>0</v>
      </c>
      <c r="BH343" s="150">
        <f>IF(N343="sníž. přenesená",J343,0)</f>
        <v>0</v>
      </c>
      <c r="BI343" s="150">
        <f>IF(N343="nulová",J343,0)</f>
        <v>0</v>
      </c>
      <c r="BJ343" s="17" t="s">
        <v>84</v>
      </c>
      <c r="BK343" s="150">
        <f>ROUND(I343*H343,2)</f>
        <v>0</v>
      </c>
      <c r="BL343" s="17" t="s">
        <v>530</v>
      </c>
      <c r="BM343" s="149" t="s">
        <v>6234</v>
      </c>
    </row>
    <row r="344" spans="2:65" s="1" customFormat="1" ht="38.4">
      <c r="B344" s="32"/>
      <c r="D344" s="151" t="s">
        <v>359</v>
      </c>
      <c r="F344" s="152" t="s">
        <v>6235</v>
      </c>
      <c r="I344" s="153"/>
      <c r="L344" s="32"/>
      <c r="M344" s="154"/>
      <c r="T344" s="56"/>
      <c r="AT344" s="17" t="s">
        <v>359</v>
      </c>
      <c r="AU344" s="17" t="s">
        <v>371</v>
      </c>
    </row>
    <row r="345" spans="2:65" s="1" customFormat="1" ht="24.15" customHeight="1">
      <c r="B345" s="32"/>
      <c r="C345" s="138" t="s">
        <v>1931</v>
      </c>
      <c r="D345" s="138" t="s">
        <v>352</v>
      </c>
      <c r="E345" s="139" t="s">
        <v>6236</v>
      </c>
      <c r="F345" s="140" t="s">
        <v>6237</v>
      </c>
      <c r="G345" s="141" t="s">
        <v>496</v>
      </c>
      <c r="H345" s="142">
        <v>1</v>
      </c>
      <c r="I345" s="143"/>
      <c r="J345" s="144">
        <f>ROUND(I345*H345,2)</f>
        <v>0</v>
      </c>
      <c r="K345" s="140" t="s">
        <v>385</v>
      </c>
      <c r="L345" s="32"/>
      <c r="M345" s="145" t="s">
        <v>1</v>
      </c>
      <c r="N345" s="146" t="s">
        <v>41</v>
      </c>
      <c r="P345" s="147">
        <f>O345*H345</f>
        <v>0</v>
      </c>
      <c r="Q345" s="147">
        <v>0</v>
      </c>
      <c r="R345" s="147">
        <f>Q345*H345</f>
        <v>0</v>
      </c>
      <c r="S345" s="147">
        <v>0</v>
      </c>
      <c r="T345" s="148">
        <f>S345*H345</f>
        <v>0</v>
      </c>
      <c r="AR345" s="149" t="s">
        <v>530</v>
      </c>
      <c r="AT345" s="149" t="s">
        <v>352</v>
      </c>
      <c r="AU345" s="149" t="s">
        <v>371</v>
      </c>
      <c r="AY345" s="17" t="s">
        <v>350</v>
      </c>
      <c r="BE345" s="150">
        <f>IF(N345="základní",J345,0)</f>
        <v>0</v>
      </c>
      <c r="BF345" s="150">
        <f>IF(N345="snížená",J345,0)</f>
        <v>0</v>
      </c>
      <c r="BG345" s="150">
        <f>IF(N345="zákl. přenesená",J345,0)</f>
        <v>0</v>
      </c>
      <c r="BH345" s="150">
        <f>IF(N345="sníž. přenesená",J345,0)</f>
        <v>0</v>
      </c>
      <c r="BI345" s="150">
        <f>IF(N345="nulová",J345,0)</f>
        <v>0</v>
      </c>
      <c r="BJ345" s="17" t="s">
        <v>84</v>
      </c>
      <c r="BK345" s="150">
        <f>ROUND(I345*H345,2)</f>
        <v>0</v>
      </c>
      <c r="BL345" s="17" t="s">
        <v>530</v>
      </c>
      <c r="BM345" s="149" t="s">
        <v>6238</v>
      </c>
    </row>
    <row r="346" spans="2:65" s="1" customFormat="1" ht="10.199999999999999">
      <c r="B346" s="32"/>
      <c r="D346" s="151" t="s">
        <v>359</v>
      </c>
      <c r="F346" s="152" t="s">
        <v>6239</v>
      </c>
      <c r="I346" s="153"/>
      <c r="L346" s="32"/>
      <c r="M346" s="154"/>
      <c r="T346" s="56"/>
      <c r="AT346" s="17" t="s">
        <v>359</v>
      </c>
      <c r="AU346" s="17" t="s">
        <v>371</v>
      </c>
    </row>
    <row r="347" spans="2:65" s="1" customFormat="1" ht="16.5" customHeight="1">
      <c r="B347" s="32"/>
      <c r="C347" s="187" t="s">
        <v>1936</v>
      </c>
      <c r="D347" s="187" t="s">
        <v>1347</v>
      </c>
      <c r="E347" s="188" t="s">
        <v>6240</v>
      </c>
      <c r="F347" s="189" t="s">
        <v>6241</v>
      </c>
      <c r="G347" s="190" t="s">
        <v>4951</v>
      </c>
      <c r="H347" s="191">
        <v>1</v>
      </c>
      <c r="I347" s="192"/>
      <c r="J347" s="193">
        <f>ROUND(I347*H347,2)</f>
        <v>0</v>
      </c>
      <c r="K347" s="189" t="s">
        <v>1</v>
      </c>
      <c r="L347" s="194"/>
      <c r="M347" s="195" t="s">
        <v>1</v>
      </c>
      <c r="N347" s="196" t="s">
        <v>41</v>
      </c>
      <c r="P347" s="147">
        <f>O347*H347</f>
        <v>0</v>
      </c>
      <c r="Q347" s="147">
        <v>0</v>
      </c>
      <c r="R347" s="147">
        <f>Q347*H347</f>
        <v>0</v>
      </c>
      <c r="S347" s="147">
        <v>0</v>
      </c>
      <c r="T347" s="148">
        <f>S347*H347</f>
        <v>0</v>
      </c>
      <c r="AR347" s="149" t="s">
        <v>695</v>
      </c>
      <c r="AT347" s="149" t="s">
        <v>1347</v>
      </c>
      <c r="AU347" s="149" t="s">
        <v>371</v>
      </c>
      <c r="AY347" s="17" t="s">
        <v>350</v>
      </c>
      <c r="BE347" s="150">
        <f>IF(N347="základní",J347,0)</f>
        <v>0</v>
      </c>
      <c r="BF347" s="150">
        <f>IF(N347="snížená",J347,0)</f>
        <v>0</v>
      </c>
      <c r="BG347" s="150">
        <f>IF(N347="zákl. přenesená",J347,0)</f>
        <v>0</v>
      </c>
      <c r="BH347" s="150">
        <f>IF(N347="sníž. přenesená",J347,0)</f>
        <v>0</v>
      </c>
      <c r="BI347" s="150">
        <f>IF(N347="nulová",J347,0)</f>
        <v>0</v>
      </c>
      <c r="BJ347" s="17" t="s">
        <v>84</v>
      </c>
      <c r="BK347" s="150">
        <f>ROUND(I347*H347,2)</f>
        <v>0</v>
      </c>
      <c r="BL347" s="17" t="s">
        <v>530</v>
      </c>
      <c r="BM347" s="149" t="s">
        <v>6242</v>
      </c>
    </row>
    <row r="348" spans="2:65" s="1" customFormat="1" ht="48">
      <c r="B348" s="32"/>
      <c r="D348" s="151" t="s">
        <v>359</v>
      </c>
      <c r="F348" s="152" t="s">
        <v>6243</v>
      </c>
      <c r="I348" s="153"/>
      <c r="L348" s="32"/>
      <c r="M348" s="154"/>
      <c r="T348" s="56"/>
      <c r="AT348" s="17" t="s">
        <v>359</v>
      </c>
      <c r="AU348" s="17" t="s">
        <v>371</v>
      </c>
    </row>
    <row r="349" spans="2:65" s="1" customFormat="1" ht="16.5" customHeight="1">
      <c r="B349" s="32"/>
      <c r="C349" s="138" t="s">
        <v>1961</v>
      </c>
      <c r="D349" s="138" t="s">
        <v>352</v>
      </c>
      <c r="E349" s="139" t="s">
        <v>6244</v>
      </c>
      <c r="F349" s="140" t="s">
        <v>6245</v>
      </c>
      <c r="G349" s="141" t="s">
        <v>496</v>
      </c>
      <c r="H349" s="142">
        <v>4</v>
      </c>
      <c r="I349" s="143"/>
      <c r="J349" s="144">
        <f>ROUND(I349*H349,2)</f>
        <v>0</v>
      </c>
      <c r="K349" s="140" t="s">
        <v>385</v>
      </c>
      <c r="L349" s="32"/>
      <c r="M349" s="145" t="s">
        <v>1</v>
      </c>
      <c r="N349" s="146" t="s">
        <v>41</v>
      </c>
      <c r="P349" s="147">
        <f>O349*H349</f>
        <v>0</v>
      </c>
      <c r="Q349" s="147">
        <v>0</v>
      </c>
      <c r="R349" s="147">
        <f>Q349*H349</f>
        <v>0</v>
      </c>
      <c r="S349" s="147">
        <v>0</v>
      </c>
      <c r="T349" s="148">
        <f>S349*H349</f>
        <v>0</v>
      </c>
      <c r="AR349" s="149" t="s">
        <v>530</v>
      </c>
      <c r="AT349" s="149" t="s">
        <v>352</v>
      </c>
      <c r="AU349" s="149" t="s">
        <v>371</v>
      </c>
      <c r="AY349" s="17" t="s">
        <v>350</v>
      </c>
      <c r="BE349" s="150">
        <f>IF(N349="základní",J349,0)</f>
        <v>0</v>
      </c>
      <c r="BF349" s="150">
        <f>IF(N349="snížená",J349,0)</f>
        <v>0</v>
      </c>
      <c r="BG349" s="150">
        <f>IF(N349="zákl. přenesená",J349,0)</f>
        <v>0</v>
      </c>
      <c r="BH349" s="150">
        <f>IF(N349="sníž. přenesená",J349,0)</f>
        <v>0</v>
      </c>
      <c r="BI349" s="150">
        <f>IF(N349="nulová",J349,0)</f>
        <v>0</v>
      </c>
      <c r="BJ349" s="17" t="s">
        <v>84</v>
      </c>
      <c r="BK349" s="150">
        <f>ROUND(I349*H349,2)</f>
        <v>0</v>
      </c>
      <c r="BL349" s="17" t="s">
        <v>530</v>
      </c>
      <c r="BM349" s="149" t="s">
        <v>6246</v>
      </c>
    </row>
    <row r="350" spans="2:65" s="1" customFormat="1" ht="10.199999999999999">
      <c r="B350" s="32"/>
      <c r="D350" s="151" t="s">
        <v>359</v>
      </c>
      <c r="F350" s="152" t="s">
        <v>6247</v>
      </c>
      <c r="I350" s="153"/>
      <c r="L350" s="32"/>
      <c r="M350" s="154"/>
      <c r="T350" s="56"/>
      <c r="AT350" s="17" t="s">
        <v>359</v>
      </c>
      <c r="AU350" s="17" t="s">
        <v>371</v>
      </c>
    </row>
    <row r="351" spans="2:65" s="1" customFormat="1" ht="16.5" customHeight="1">
      <c r="B351" s="32"/>
      <c r="C351" s="187" t="s">
        <v>1969</v>
      </c>
      <c r="D351" s="187" t="s">
        <v>1347</v>
      </c>
      <c r="E351" s="188" t="s">
        <v>6248</v>
      </c>
      <c r="F351" s="189" t="s">
        <v>6249</v>
      </c>
      <c r="G351" s="190" t="s">
        <v>5469</v>
      </c>
      <c r="H351" s="191">
        <v>1</v>
      </c>
      <c r="I351" s="192"/>
      <c r="J351" s="193">
        <f>ROUND(I351*H351,2)</f>
        <v>0</v>
      </c>
      <c r="K351" s="189" t="s">
        <v>1</v>
      </c>
      <c r="L351" s="194"/>
      <c r="M351" s="195" t="s">
        <v>1</v>
      </c>
      <c r="N351" s="196" t="s">
        <v>41</v>
      </c>
      <c r="P351" s="147">
        <f>O351*H351</f>
        <v>0</v>
      </c>
      <c r="Q351" s="147">
        <v>0</v>
      </c>
      <c r="R351" s="147">
        <f>Q351*H351</f>
        <v>0</v>
      </c>
      <c r="S351" s="147">
        <v>0</v>
      </c>
      <c r="T351" s="148">
        <f>S351*H351</f>
        <v>0</v>
      </c>
      <c r="AR351" s="149" t="s">
        <v>695</v>
      </c>
      <c r="AT351" s="149" t="s">
        <v>1347</v>
      </c>
      <c r="AU351" s="149" t="s">
        <v>371</v>
      </c>
      <c r="AY351" s="17" t="s">
        <v>350</v>
      </c>
      <c r="BE351" s="150">
        <f>IF(N351="základní",J351,0)</f>
        <v>0</v>
      </c>
      <c r="BF351" s="150">
        <f>IF(N351="snížená",J351,0)</f>
        <v>0</v>
      </c>
      <c r="BG351" s="150">
        <f>IF(N351="zákl. přenesená",J351,0)</f>
        <v>0</v>
      </c>
      <c r="BH351" s="150">
        <f>IF(N351="sníž. přenesená",J351,0)</f>
        <v>0</v>
      </c>
      <c r="BI351" s="150">
        <f>IF(N351="nulová",J351,0)</f>
        <v>0</v>
      </c>
      <c r="BJ351" s="17" t="s">
        <v>84</v>
      </c>
      <c r="BK351" s="150">
        <f>ROUND(I351*H351,2)</f>
        <v>0</v>
      </c>
      <c r="BL351" s="17" t="s">
        <v>530</v>
      </c>
      <c r="BM351" s="149" t="s">
        <v>6250</v>
      </c>
    </row>
    <row r="352" spans="2:65" s="1" customFormat="1" ht="10.199999999999999">
      <c r="B352" s="32"/>
      <c r="D352" s="151" t="s">
        <v>359</v>
      </c>
      <c r="F352" s="152" t="s">
        <v>6251</v>
      </c>
      <c r="I352" s="153"/>
      <c r="L352" s="32"/>
      <c r="M352" s="154"/>
      <c r="T352" s="56"/>
      <c r="AT352" s="17" t="s">
        <v>359</v>
      </c>
      <c r="AU352" s="17" t="s">
        <v>371</v>
      </c>
    </row>
    <row r="353" spans="2:65" s="1" customFormat="1" ht="16.5" customHeight="1">
      <c r="B353" s="32"/>
      <c r="C353" s="138" t="s">
        <v>1977</v>
      </c>
      <c r="D353" s="138" t="s">
        <v>352</v>
      </c>
      <c r="E353" s="139" t="s">
        <v>6252</v>
      </c>
      <c r="F353" s="140" t="s">
        <v>6253</v>
      </c>
      <c r="G353" s="141" t="s">
        <v>496</v>
      </c>
      <c r="H353" s="142">
        <v>1</v>
      </c>
      <c r="I353" s="143"/>
      <c r="J353" s="144">
        <f>ROUND(I353*H353,2)</f>
        <v>0</v>
      </c>
      <c r="K353" s="140" t="s">
        <v>385</v>
      </c>
      <c r="L353" s="32"/>
      <c r="M353" s="145" t="s">
        <v>1</v>
      </c>
      <c r="N353" s="146" t="s">
        <v>41</v>
      </c>
      <c r="P353" s="147">
        <f>O353*H353</f>
        <v>0</v>
      </c>
      <c r="Q353" s="147">
        <v>0</v>
      </c>
      <c r="R353" s="147">
        <f>Q353*H353</f>
        <v>0</v>
      </c>
      <c r="S353" s="147">
        <v>0</v>
      </c>
      <c r="T353" s="148">
        <f>S353*H353</f>
        <v>0</v>
      </c>
      <c r="AR353" s="149" t="s">
        <v>530</v>
      </c>
      <c r="AT353" s="149" t="s">
        <v>352</v>
      </c>
      <c r="AU353" s="149" t="s">
        <v>371</v>
      </c>
      <c r="AY353" s="17" t="s">
        <v>350</v>
      </c>
      <c r="BE353" s="150">
        <f>IF(N353="základní",J353,0)</f>
        <v>0</v>
      </c>
      <c r="BF353" s="150">
        <f>IF(N353="snížená",J353,0)</f>
        <v>0</v>
      </c>
      <c r="BG353" s="150">
        <f>IF(N353="zákl. přenesená",J353,0)</f>
        <v>0</v>
      </c>
      <c r="BH353" s="150">
        <f>IF(N353="sníž. přenesená",J353,0)</f>
        <v>0</v>
      </c>
      <c r="BI353" s="150">
        <f>IF(N353="nulová",J353,0)</f>
        <v>0</v>
      </c>
      <c r="BJ353" s="17" t="s">
        <v>84</v>
      </c>
      <c r="BK353" s="150">
        <f>ROUND(I353*H353,2)</f>
        <v>0</v>
      </c>
      <c r="BL353" s="17" t="s">
        <v>530</v>
      </c>
      <c r="BM353" s="149" t="s">
        <v>6254</v>
      </c>
    </row>
    <row r="354" spans="2:65" s="1" customFormat="1" ht="10.199999999999999">
      <c r="B354" s="32"/>
      <c r="D354" s="151" t="s">
        <v>359</v>
      </c>
      <c r="F354" s="152" t="s">
        <v>6255</v>
      </c>
      <c r="I354" s="153"/>
      <c r="L354" s="32"/>
      <c r="M354" s="154"/>
      <c r="T354" s="56"/>
      <c r="AT354" s="17" t="s">
        <v>359</v>
      </c>
      <c r="AU354" s="17" t="s">
        <v>371</v>
      </c>
    </row>
    <row r="355" spans="2:65" s="1" customFormat="1" ht="16.5" customHeight="1">
      <c r="B355" s="32"/>
      <c r="C355" s="187" t="s">
        <v>1985</v>
      </c>
      <c r="D355" s="187" t="s">
        <v>1347</v>
      </c>
      <c r="E355" s="188" t="s">
        <v>6256</v>
      </c>
      <c r="F355" s="189" t="s">
        <v>6257</v>
      </c>
      <c r="G355" s="190" t="s">
        <v>1</v>
      </c>
      <c r="H355" s="191">
        <v>1</v>
      </c>
      <c r="I355" s="192"/>
      <c r="J355" s="193">
        <f>ROUND(I355*H355,2)</f>
        <v>0</v>
      </c>
      <c r="K355" s="189" t="s">
        <v>1</v>
      </c>
      <c r="L355" s="194"/>
      <c r="M355" s="195" t="s">
        <v>1</v>
      </c>
      <c r="N355" s="196" t="s">
        <v>41</v>
      </c>
      <c r="P355" s="147">
        <f>O355*H355</f>
        <v>0</v>
      </c>
      <c r="Q355" s="147">
        <v>0</v>
      </c>
      <c r="R355" s="147">
        <f>Q355*H355</f>
        <v>0</v>
      </c>
      <c r="S355" s="147">
        <v>0</v>
      </c>
      <c r="T355" s="148">
        <f>S355*H355</f>
        <v>0</v>
      </c>
      <c r="AR355" s="149" t="s">
        <v>695</v>
      </c>
      <c r="AT355" s="149" t="s">
        <v>1347</v>
      </c>
      <c r="AU355" s="149" t="s">
        <v>371</v>
      </c>
      <c r="AY355" s="17" t="s">
        <v>350</v>
      </c>
      <c r="BE355" s="150">
        <f>IF(N355="základní",J355,0)</f>
        <v>0</v>
      </c>
      <c r="BF355" s="150">
        <f>IF(N355="snížená",J355,0)</f>
        <v>0</v>
      </c>
      <c r="BG355" s="150">
        <f>IF(N355="zákl. přenesená",J355,0)</f>
        <v>0</v>
      </c>
      <c r="BH355" s="150">
        <f>IF(N355="sníž. přenesená",J355,0)</f>
        <v>0</v>
      </c>
      <c r="BI355" s="150">
        <f>IF(N355="nulová",J355,0)</f>
        <v>0</v>
      </c>
      <c r="BJ355" s="17" t="s">
        <v>84</v>
      </c>
      <c r="BK355" s="150">
        <f>ROUND(I355*H355,2)</f>
        <v>0</v>
      </c>
      <c r="BL355" s="17" t="s">
        <v>530</v>
      </c>
      <c r="BM355" s="149" t="s">
        <v>6258</v>
      </c>
    </row>
    <row r="356" spans="2:65" s="1" customFormat="1" ht="48">
      <c r="B356" s="32"/>
      <c r="D356" s="151" t="s">
        <v>359</v>
      </c>
      <c r="F356" s="152" t="s">
        <v>6259</v>
      </c>
      <c r="I356" s="153"/>
      <c r="L356" s="32"/>
      <c r="M356" s="154"/>
      <c r="T356" s="56"/>
      <c r="AT356" s="17" t="s">
        <v>359</v>
      </c>
      <c r="AU356" s="17" t="s">
        <v>371</v>
      </c>
    </row>
    <row r="357" spans="2:65" s="1" customFormat="1" ht="16.5" customHeight="1">
      <c r="B357" s="32"/>
      <c r="C357" s="138" t="s">
        <v>1990</v>
      </c>
      <c r="D357" s="138" t="s">
        <v>352</v>
      </c>
      <c r="E357" s="139" t="s">
        <v>6260</v>
      </c>
      <c r="F357" s="140" t="s">
        <v>6261</v>
      </c>
      <c r="G357" s="141" t="s">
        <v>496</v>
      </c>
      <c r="H357" s="142">
        <v>1</v>
      </c>
      <c r="I357" s="143"/>
      <c r="J357" s="144">
        <f>ROUND(I357*H357,2)</f>
        <v>0</v>
      </c>
      <c r="K357" s="140" t="s">
        <v>385</v>
      </c>
      <c r="L357" s="32"/>
      <c r="M357" s="145" t="s">
        <v>1</v>
      </c>
      <c r="N357" s="146" t="s">
        <v>41</v>
      </c>
      <c r="P357" s="147">
        <f>O357*H357</f>
        <v>0</v>
      </c>
      <c r="Q357" s="147">
        <v>0</v>
      </c>
      <c r="R357" s="147">
        <f>Q357*H357</f>
        <v>0</v>
      </c>
      <c r="S357" s="147">
        <v>0</v>
      </c>
      <c r="T357" s="148">
        <f>S357*H357</f>
        <v>0</v>
      </c>
      <c r="AR357" s="149" t="s">
        <v>530</v>
      </c>
      <c r="AT357" s="149" t="s">
        <v>352</v>
      </c>
      <c r="AU357" s="149" t="s">
        <v>371</v>
      </c>
      <c r="AY357" s="17" t="s">
        <v>350</v>
      </c>
      <c r="BE357" s="150">
        <f>IF(N357="základní",J357,0)</f>
        <v>0</v>
      </c>
      <c r="BF357" s="150">
        <f>IF(N357="snížená",J357,0)</f>
        <v>0</v>
      </c>
      <c r="BG357" s="150">
        <f>IF(N357="zákl. přenesená",J357,0)</f>
        <v>0</v>
      </c>
      <c r="BH357" s="150">
        <f>IF(N357="sníž. přenesená",J357,0)</f>
        <v>0</v>
      </c>
      <c r="BI357" s="150">
        <f>IF(N357="nulová",J357,0)</f>
        <v>0</v>
      </c>
      <c r="BJ357" s="17" t="s">
        <v>84</v>
      </c>
      <c r="BK357" s="150">
        <f>ROUND(I357*H357,2)</f>
        <v>0</v>
      </c>
      <c r="BL357" s="17" t="s">
        <v>530</v>
      </c>
      <c r="BM357" s="149" t="s">
        <v>6262</v>
      </c>
    </row>
    <row r="358" spans="2:65" s="1" customFormat="1" ht="10.199999999999999">
      <c r="B358" s="32"/>
      <c r="D358" s="151" t="s">
        <v>359</v>
      </c>
      <c r="F358" s="152" t="s">
        <v>6263</v>
      </c>
      <c r="I358" s="153"/>
      <c r="L358" s="32"/>
      <c r="M358" s="154"/>
      <c r="T358" s="56"/>
      <c r="AT358" s="17" t="s">
        <v>359</v>
      </c>
      <c r="AU358" s="17" t="s">
        <v>371</v>
      </c>
    </row>
    <row r="359" spans="2:65" s="1" customFormat="1" ht="16.5" customHeight="1">
      <c r="B359" s="32"/>
      <c r="C359" s="187" t="s">
        <v>1998</v>
      </c>
      <c r="D359" s="187" t="s">
        <v>1347</v>
      </c>
      <c r="E359" s="188" t="s">
        <v>6264</v>
      </c>
      <c r="F359" s="189" t="s">
        <v>6265</v>
      </c>
      <c r="G359" s="190" t="s">
        <v>1</v>
      </c>
      <c r="H359" s="191">
        <v>1</v>
      </c>
      <c r="I359" s="192"/>
      <c r="J359" s="193">
        <f>ROUND(I359*H359,2)</f>
        <v>0</v>
      </c>
      <c r="K359" s="189" t="s">
        <v>1</v>
      </c>
      <c r="L359" s="194"/>
      <c r="M359" s="195" t="s">
        <v>1</v>
      </c>
      <c r="N359" s="196" t="s">
        <v>41</v>
      </c>
      <c r="P359" s="147">
        <f>O359*H359</f>
        <v>0</v>
      </c>
      <c r="Q359" s="147">
        <v>0</v>
      </c>
      <c r="R359" s="147">
        <f>Q359*H359</f>
        <v>0</v>
      </c>
      <c r="S359" s="147">
        <v>0</v>
      </c>
      <c r="T359" s="148">
        <f>S359*H359</f>
        <v>0</v>
      </c>
      <c r="AR359" s="149" t="s">
        <v>695</v>
      </c>
      <c r="AT359" s="149" t="s">
        <v>1347</v>
      </c>
      <c r="AU359" s="149" t="s">
        <v>371</v>
      </c>
      <c r="AY359" s="17" t="s">
        <v>350</v>
      </c>
      <c r="BE359" s="150">
        <f>IF(N359="základní",J359,0)</f>
        <v>0</v>
      </c>
      <c r="BF359" s="150">
        <f>IF(N359="snížená",J359,0)</f>
        <v>0</v>
      </c>
      <c r="BG359" s="150">
        <f>IF(N359="zákl. přenesená",J359,0)</f>
        <v>0</v>
      </c>
      <c r="BH359" s="150">
        <f>IF(N359="sníž. přenesená",J359,0)</f>
        <v>0</v>
      </c>
      <c r="BI359" s="150">
        <f>IF(N359="nulová",J359,0)</f>
        <v>0</v>
      </c>
      <c r="BJ359" s="17" t="s">
        <v>84</v>
      </c>
      <c r="BK359" s="150">
        <f>ROUND(I359*H359,2)</f>
        <v>0</v>
      </c>
      <c r="BL359" s="17" t="s">
        <v>530</v>
      </c>
      <c r="BM359" s="149" t="s">
        <v>6266</v>
      </c>
    </row>
    <row r="360" spans="2:65" s="1" customFormat="1" ht="10.199999999999999">
      <c r="B360" s="32"/>
      <c r="D360" s="151" t="s">
        <v>359</v>
      </c>
      <c r="F360" s="152" t="s">
        <v>6265</v>
      </c>
      <c r="I360" s="153"/>
      <c r="L360" s="32"/>
      <c r="M360" s="154"/>
      <c r="T360" s="56"/>
      <c r="AT360" s="17" t="s">
        <v>359</v>
      </c>
      <c r="AU360" s="17" t="s">
        <v>371</v>
      </c>
    </row>
    <row r="361" spans="2:65" s="1" customFormat="1" ht="16.5" customHeight="1">
      <c r="B361" s="32"/>
      <c r="C361" s="138" t="s">
        <v>2003</v>
      </c>
      <c r="D361" s="138" t="s">
        <v>352</v>
      </c>
      <c r="E361" s="139" t="s">
        <v>6267</v>
      </c>
      <c r="F361" s="140" t="s">
        <v>6268</v>
      </c>
      <c r="G361" s="141" t="s">
        <v>4951</v>
      </c>
      <c r="H361" s="142">
        <v>4</v>
      </c>
      <c r="I361" s="143"/>
      <c r="J361" s="144">
        <f>ROUND(I361*H361,2)</f>
        <v>0</v>
      </c>
      <c r="K361" s="140" t="s">
        <v>1</v>
      </c>
      <c r="L361" s="32"/>
      <c r="M361" s="145" t="s">
        <v>1</v>
      </c>
      <c r="N361" s="146" t="s">
        <v>41</v>
      </c>
      <c r="P361" s="147">
        <f>O361*H361</f>
        <v>0</v>
      </c>
      <c r="Q361" s="147">
        <v>0</v>
      </c>
      <c r="R361" s="147">
        <f>Q361*H361</f>
        <v>0</v>
      </c>
      <c r="S361" s="147">
        <v>0</v>
      </c>
      <c r="T361" s="148">
        <f>S361*H361</f>
        <v>0</v>
      </c>
      <c r="AR361" s="149" t="s">
        <v>530</v>
      </c>
      <c r="AT361" s="149" t="s">
        <v>352</v>
      </c>
      <c r="AU361" s="149" t="s">
        <v>371</v>
      </c>
      <c r="AY361" s="17" t="s">
        <v>350</v>
      </c>
      <c r="BE361" s="150">
        <f>IF(N361="základní",J361,0)</f>
        <v>0</v>
      </c>
      <c r="BF361" s="150">
        <f>IF(N361="snížená",J361,0)</f>
        <v>0</v>
      </c>
      <c r="BG361" s="150">
        <f>IF(N361="zákl. přenesená",J361,0)</f>
        <v>0</v>
      </c>
      <c r="BH361" s="150">
        <f>IF(N361="sníž. přenesená",J361,0)</f>
        <v>0</v>
      </c>
      <c r="BI361" s="150">
        <f>IF(N361="nulová",J361,0)</f>
        <v>0</v>
      </c>
      <c r="BJ361" s="17" t="s">
        <v>84</v>
      </c>
      <c r="BK361" s="150">
        <f>ROUND(I361*H361,2)</f>
        <v>0</v>
      </c>
      <c r="BL361" s="17" t="s">
        <v>530</v>
      </c>
      <c r="BM361" s="149" t="s">
        <v>6269</v>
      </c>
    </row>
    <row r="362" spans="2:65" s="1" customFormat="1" ht="10.199999999999999">
      <c r="B362" s="32"/>
      <c r="D362" s="151" t="s">
        <v>359</v>
      </c>
      <c r="F362" s="152" t="s">
        <v>6268</v>
      </c>
      <c r="I362" s="153"/>
      <c r="L362" s="32"/>
      <c r="M362" s="154"/>
      <c r="T362" s="56"/>
      <c r="AT362" s="17" t="s">
        <v>359</v>
      </c>
      <c r="AU362" s="17" t="s">
        <v>371</v>
      </c>
    </row>
    <row r="363" spans="2:65" s="1" customFormat="1" ht="16.5" customHeight="1">
      <c r="B363" s="32"/>
      <c r="C363" s="187" t="s">
        <v>2010</v>
      </c>
      <c r="D363" s="187" t="s">
        <v>1347</v>
      </c>
      <c r="E363" s="188" t="s">
        <v>6270</v>
      </c>
      <c r="F363" s="189" t="s">
        <v>6271</v>
      </c>
      <c r="G363" s="190" t="s">
        <v>4951</v>
      </c>
      <c r="H363" s="191">
        <v>4</v>
      </c>
      <c r="I363" s="192"/>
      <c r="J363" s="193">
        <f>ROUND(I363*H363,2)</f>
        <v>0</v>
      </c>
      <c r="K363" s="189" t="s">
        <v>1</v>
      </c>
      <c r="L363" s="194"/>
      <c r="M363" s="195" t="s">
        <v>1</v>
      </c>
      <c r="N363" s="196" t="s">
        <v>41</v>
      </c>
      <c r="P363" s="147">
        <f>O363*H363</f>
        <v>0</v>
      </c>
      <c r="Q363" s="147">
        <v>0</v>
      </c>
      <c r="R363" s="147">
        <f>Q363*H363</f>
        <v>0</v>
      </c>
      <c r="S363" s="147">
        <v>0</v>
      </c>
      <c r="T363" s="148">
        <f>S363*H363</f>
        <v>0</v>
      </c>
      <c r="AR363" s="149" t="s">
        <v>695</v>
      </c>
      <c r="AT363" s="149" t="s">
        <v>1347</v>
      </c>
      <c r="AU363" s="149" t="s">
        <v>371</v>
      </c>
      <c r="AY363" s="17" t="s">
        <v>350</v>
      </c>
      <c r="BE363" s="150">
        <f>IF(N363="základní",J363,0)</f>
        <v>0</v>
      </c>
      <c r="BF363" s="150">
        <f>IF(N363="snížená",J363,0)</f>
        <v>0</v>
      </c>
      <c r="BG363" s="150">
        <f>IF(N363="zákl. přenesená",J363,0)</f>
        <v>0</v>
      </c>
      <c r="BH363" s="150">
        <f>IF(N363="sníž. přenesená",J363,0)</f>
        <v>0</v>
      </c>
      <c r="BI363" s="150">
        <f>IF(N363="nulová",J363,0)</f>
        <v>0</v>
      </c>
      <c r="BJ363" s="17" t="s">
        <v>84</v>
      </c>
      <c r="BK363" s="150">
        <f>ROUND(I363*H363,2)</f>
        <v>0</v>
      </c>
      <c r="BL363" s="17" t="s">
        <v>530</v>
      </c>
      <c r="BM363" s="149" t="s">
        <v>6272</v>
      </c>
    </row>
    <row r="364" spans="2:65" s="1" customFormat="1" ht="10.199999999999999">
      <c r="B364" s="32"/>
      <c r="D364" s="151" t="s">
        <v>359</v>
      </c>
      <c r="F364" s="152" t="s">
        <v>6271</v>
      </c>
      <c r="I364" s="153"/>
      <c r="L364" s="32"/>
      <c r="M364" s="154"/>
      <c r="T364" s="56"/>
      <c r="AT364" s="17" t="s">
        <v>359</v>
      </c>
      <c r="AU364" s="17" t="s">
        <v>371</v>
      </c>
    </row>
    <row r="365" spans="2:65" s="1" customFormat="1" ht="16.5" customHeight="1">
      <c r="B365" s="32"/>
      <c r="C365" s="187" t="s">
        <v>2015</v>
      </c>
      <c r="D365" s="187" t="s">
        <v>1347</v>
      </c>
      <c r="E365" s="188" t="s">
        <v>6273</v>
      </c>
      <c r="F365" s="189" t="s">
        <v>6274</v>
      </c>
      <c r="G365" s="190" t="s">
        <v>4951</v>
      </c>
      <c r="H365" s="191">
        <v>2</v>
      </c>
      <c r="I365" s="192"/>
      <c r="J365" s="193">
        <f>ROUND(I365*H365,2)</f>
        <v>0</v>
      </c>
      <c r="K365" s="189" t="s">
        <v>1</v>
      </c>
      <c r="L365" s="194"/>
      <c r="M365" s="195" t="s">
        <v>1</v>
      </c>
      <c r="N365" s="196" t="s">
        <v>41</v>
      </c>
      <c r="P365" s="147">
        <f>O365*H365</f>
        <v>0</v>
      </c>
      <c r="Q365" s="147">
        <v>0</v>
      </c>
      <c r="R365" s="147">
        <f>Q365*H365</f>
        <v>0</v>
      </c>
      <c r="S365" s="147">
        <v>0</v>
      </c>
      <c r="T365" s="148">
        <f>S365*H365</f>
        <v>0</v>
      </c>
      <c r="AR365" s="149" t="s">
        <v>695</v>
      </c>
      <c r="AT365" s="149" t="s">
        <v>1347</v>
      </c>
      <c r="AU365" s="149" t="s">
        <v>371</v>
      </c>
      <c r="AY365" s="17" t="s">
        <v>350</v>
      </c>
      <c r="BE365" s="150">
        <f>IF(N365="základní",J365,0)</f>
        <v>0</v>
      </c>
      <c r="BF365" s="150">
        <f>IF(N365="snížená",J365,0)</f>
        <v>0</v>
      </c>
      <c r="BG365" s="150">
        <f>IF(N365="zákl. přenesená",J365,0)</f>
        <v>0</v>
      </c>
      <c r="BH365" s="150">
        <f>IF(N365="sníž. přenesená",J365,0)</f>
        <v>0</v>
      </c>
      <c r="BI365" s="150">
        <f>IF(N365="nulová",J365,0)</f>
        <v>0</v>
      </c>
      <c r="BJ365" s="17" t="s">
        <v>84</v>
      </c>
      <c r="BK365" s="150">
        <f>ROUND(I365*H365,2)</f>
        <v>0</v>
      </c>
      <c r="BL365" s="17" t="s">
        <v>530</v>
      </c>
      <c r="BM365" s="149" t="s">
        <v>6275</v>
      </c>
    </row>
    <row r="366" spans="2:65" s="1" customFormat="1" ht="10.199999999999999">
      <c r="B366" s="32"/>
      <c r="D366" s="151" t="s">
        <v>359</v>
      </c>
      <c r="F366" s="152" t="s">
        <v>6274</v>
      </c>
      <c r="I366" s="153"/>
      <c r="L366" s="32"/>
      <c r="M366" s="154"/>
      <c r="T366" s="56"/>
      <c r="AT366" s="17" t="s">
        <v>359</v>
      </c>
      <c r="AU366" s="17" t="s">
        <v>371</v>
      </c>
    </row>
    <row r="367" spans="2:65" s="1" customFormat="1" ht="16.5" customHeight="1">
      <c r="B367" s="32"/>
      <c r="C367" s="187" t="s">
        <v>2017</v>
      </c>
      <c r="D367" s="187" t="s">
        <v>1347</v>
      </c>
      <c r="E367" s="188" t="s">
        <v>6276</v>
      </c>
      <c r="F367" s="189" t="s">
        <v>6277</v>
      </c>
      <c r="G367" s="190" t="s">
        <v>4951</v>
      </c>
      <c r="H367" s="191">
        <v>2</v>
      </c>
      <c r="I367" s="192"/>
      <c r="J367" s="193">
        <f>ROUND(I367*H367,2)</f>
        <v>0</v>
      </c>
      <c r="K367" s="189" t="s">
        <v>1</v>
      </c>
      <c r="L367" s="194"/>
      <c r="M367" s="195" t="s">
        <v>1</v>
      </c>
      <c r="N367" s="196" t="s">
        <v>41</v>
      </c>
      <c r="P367" s="147">
        <f>O367*H367</f>
        <v>0</v>
      </c>
      <c r="Q367" s="147">
        <v>0</v>
      </c>
      <c r="R367" s="147">
        <f>Q367*H367</f>
        <v>0</v>
      </c>
      <c r="S367" s="147">
        <v>0</v>
      </c>
      <c r="T367" s="148">
        <f>S367*H367</f>
        <v>0</v>
      </c>
      <c r="AR367" s="149" t="s">
        <v>695</v>
      </c>
      <c r="AT367" s="149" t="s">
        <v>1347</v>
      </c>
      <c r="AU367" s="149" t="s">
        <v>371</v>
      </c>
      <c r="AY367" s="17" t="s">
        <v>350</v>
      </c>
      <c r="BE367" s="150">
        <f>IF(N367="základní",J367,0)</f>
        <v>0</v>
      </c>
      <c r="BF367" s="150">
        <f>IF(N367="snížená",J367,0)</f>
        <v>0</v>
      </c>
      <c r="BG367" s="150">
        <f>IF(N367="zákl. přenesená",J367,0)</f>
        <v>0</v>
      </c>
      <c r="BH367" s="150">
        <f>IF(N367="sníž. přenesená",J367,0)</f>
        <v>0</v>
      </c>
      <c r="BI367" s="150">
        <f>IF(N367="nulová",J367,0)</f>
        <v>0</v>
      </c>
      <c r="BJ367" s="17" t="s">
        <v>84</v>
      </c>
      <c r="BK367" s="150">
        <f>ROUND(I367*H367,2)</f>
        <v>0</v>
      </c>
      <c r="BL367" s="17" t="s">
        <v>530</v>
      </c>
      <c r="BM367" s="149" t="s">
        <v>6278</v>
      </c>
    </row>
    <row r="368" spans="2:65" s="1" customFormat="1" ht="10.199999999999999">
      <c r="B368" s="32"/>
      <c r="D368" s="151" t="s">
        <v>359</v>
      </c>
      <c r="F368" s="152" t="s">
        <v>6277</v>
      </c>
      <c r="I368" s="153"/>
      <c r="L368" s="32"/>
      <c r="M368" s="154"/>
      <c r="T368" s="56"/>
      <c r="AT368" s="17" t="s">
        <v>359</v>
      </c>
      <c r="AU368" s="17" t="s">
        <v>371</v>
      </c>
    </row>
    <row r="369" spans="2:65" s="1" customFormat="1" ht="16.5" customHeight="1">
      <c r="B369" s="32"/>
      <c r="C369" s="138" t="s">
        <v>2024</v>
      </c>
      <c r="D369" s="138" t="s">
        <v>352</v>
      </c>
      <c r="E369" s="139" t="s">
        <v>6279</v>
      </c>
      <c r="F369" s="140" t="s">
        <v>6280</v>
      </c>
      <c r="G369" s="141" t="s">
        <v>4951</v>
      </c>
      <c r="H369" s="142">
        <v>1</v>
      </c>
      <c r="I369" s="143"/>
      <c r="J369" s="144">
        <f>ROUND(I369*H369,2)</f>
        <v>0</v>
      </c>
      <c r="K369" s="140" t="s">
        <v>1</v>
      </c>
      <c r="L369" s="32"/>
      <c r="M369" s="145" t="s">
        <v>1</v>
      </c>
      <c r="N369" s="146" t="s">
        <v>41</v>
      </c>
      <c r="P369" s="147">
        <f>O369*H369</f>
        <v>0</v>
      </c>
      <c r="Q369" s="147">
        <v>0</v>
      </c>
      <c r="R369" s="147">
        <f>Q369*H369</f>
        <v>0</v>
      </c>
      <c r="S369" s="147">
        <v>0</v>
      </c>
      <c r="T369" s="148">
        <f>S369*H369</f>
        <v>0</v>
      </c>
      <c r="AR369" s="149" t="s">
        <v>530</v>
      </c>
      <c r="AT369" s="149" t="s">
        <v>352</v>
      </c>
      <c r="AU369" s="149" t="s">
        <v>371</v>
      </c>
      <c r="AY369" s="17" t="s">
        <v>350</v>
      </c>
      <c r="BE369" s="150">
        <f>IF(N369="základní",J369,0)</f>
        <v>0</v>
      </c>
      <c r="BF369" s="150">
        <f>IF(N369="snížená",J369,0)</f>
        <v>0</v>
      </c>
      <c r="BG369" s="150">
        <f>IF(N369="zákl. přenesená",J369,0)</f>
        <v>0</v>
      </c>
      <c r="BH369" s="150">
        <f>IF(N369="sníž. přenesená",J369,0)</f>
        <v>0</v>
      </c>
      <c r="BI369" s="150">
        <f>IF(N369="nulová",J369,0)</f>
        <v>0</v>
      </c>
      <c r="BJ369" s="17" t="s">
        <v>84</v>
      </c>
      <c r="BK369" s="150">
        <f>ROUND(I369*H369,2)</f>
        <v>0</v>
      </c>
      <c r="BL369" s="17" t="s">
        <v>530</v>
      </c>
      <c r="BM369" s="149" t="s">
        <v>6281</v>
      </c>
    </row>
    <row r="370" spans="2:65" s="1" customFormat="1" ht="10.199999999999999">
      <c r="B370" s="32"/>
      <c r="D370" s="151" t="s">
        <v>359</v>
      </c>
      <c r="F370" s="152" t="s">
        <v>6280</v>
      </c>
      <c r="I370" s="153"/>
      <c r="L370" s="32"/>
      <c r="M370" s="154"/>
      <c r="T370" s="56"/>
      <c r="AT370" s="17" t="s">
        <v>359</v>
      </c>
      <c r="AU370" s="17" t="s">
        <v>371</v>
      </c>
    </row>
    <row r="371" spans="2:65" s="1" customFormat="1" ht="16.5" customHeight="1">
      <c r="B371" s="32"/>
      <c r="C371" s="187" t="s">
        <v>2029</v>
      </c>
      <c r="D371" s="187" t="s">
        <v>1347</v>
      </c>
      <c r="E371" s="188" t="s">
        <v>6282</v>
      </c>
      <c r="F371" s="189" t="s">
        <v>6283</v>
      </c>
      <c r="G371" s="190" t="s">
        <v>4951</v>
      </c>
      <c r="H371" s="191">
        <v>1</v>
      </c>
      <c r="I371" s="192"/>
      <c r="J371" s="193">
        <f>ROUND(I371*H371,2)</f>
        <v>0</v>
      </c>
      <c r="K371" s="189" t="s">
        <v>1</v>
      </c>
      <c r="L371" s="194"/>
      <c r="M371" s="195" t="s">
        <v>1</v>
      </c>
      <c r="N371" s="196" t="s">
        <v>41</v>
      </c>
      <c r="P371" s="147">
        <f>O371*H371</f>
        <v>0</v>
      </c>
      <c r="Q371" s="147">
        <v>0</v>
      </c>
      <c r="R371" s="147">
        <f>Q371*H371</f>
        <v>0</v>
      </c>
      <c r="S371" s="147">
        <v>0</v>
      </c>
      <c r="T371" s="148">
        <f>S371*H371</f>
        <v>0</v>
      </c>
      <c r="AR371" s="149" t="s">
        <v>695</v>
      </c>
      <c r="AT371" s="149" t="s">
        <v>1347</v>
      </c>
      <c r="AU371" s="149" t="s">
        <v>371</v>
      </c>
      <c r="AY371" s="17" t="s">
        <v>350</v>
      </c>
      <c r="BE371" s="150">
        <f>IF(N371="základní",J371,0)</f>
        <v>0</v>
      </c>
      <c r="BF371" s="150">
        <f>IF(N371="snížená",J371,0)</f>
        <v>0</v>
      </c>
      <c r="BG371" s="150">
        <f>IF(N371="zákl. přenesená",J371,0)</f>
        <v>0</v>
      </c>
      <c r="BH371" s="150">
        <f>IF(N371="sníž. přenesená",J371,0)</f>
        <v>0</v>
      </c>
      <c r="BI371" s="150">
        <f>IF(N371="nulová",J371,0)</f>
        <v>0</v>
      </c>
      <c r="BJ371" s="17" t="s">
        <v>84</v>
      </c>
      <c r="BK371" s="150">
        <f>ROUND(I371*H371,2)</f>
        <v>0</v>
      </c>
      <c r="BL371" s="17" t="s">
        <v>530</v>
      </c>
      <c r="BM371" s="149" t="s">
        <v>6284</v>
      </c>
    </row>
    <row r="372" spans="2:65" s="1" customFormat="1" ht="10.199999999999999">
      <c r="B372" s="32"/>
      <c r="D372" s="151" t="s">
        <v>359</v>
      </c>
      <c r="F372" s="152" t="s">
        <v>6285</v>
      </c>
      <c r="I372" s="153"/>
      <c r="L372" s="32"/>
      <c r="M372" s="154"/>
      <c r="T372" s="56"/>
      <c r="AT372" s="17" t="s">
        <v>359</v>
      </c>
      <c r="AU372" s="17" t="s">
        <v>371</v>
      </c>
    </row>
    <row r="373" spans="2:65" s="11" customFormat="1" ht="20.85" customHeight="1">
      <c r="B373" s="126"/>
      <c r="D373" s="127" t="s">
        <v>75</v>
      </c>
      <c r="E373" s="136" t="s">
        <v>6286</v>
      </c>
      <c r="F373" s="136" t="s">
        <v>6287</v>
      </c>
      <c r="I373" s="129"/>
      <c r="J373" s="137">
        <f>BK373</f>
        <v>0</v>
      </c>
      <c r="L373" s="126"/>
      <c r="M373" s="131"/>
      <c r="P373" s="132">
        <f>SUM(P374:P387)</f>
        <v>0</v>
      </c>
      <c r="R373" s="132">
        <f>SUM(R374:R387)</f>
        <v>0</v>
      </c>
      <c r="T373" s="133">
        <f>SUM(T374:T387)</f>
        <v>0</v>
      </c>
      <c r="AR373" s="127" t="s">
        <v>86</v>
      </c>
      <c r="AT373" s="134" t="s">
        <v>75</v>
      </c>
      <c r="AU373" s="134" t="s">
        <v>86</v>
      </c>
      <c r="AY373" s="127" t="s">
        <v>350</v>
      </c>
      <c r="BK373" s="135">
        <f>SUM(BK374:BK387)</f>
        <v>0</v>
      </c>
    </row>
    <row r="374" spans="2:65" s="1" customFormat="1" ht="21.75" customHeight="1">
      <c r="B374" s="32"/>
      <c r="C374" s="138" t="s">
        <v>2035</v>
      </c>
      <c r="D374" s="138" t="s">
        <v>352</v>
      </c>
      <c r="E374" s="139" t="s">
        <v>6288</v>
      </c>
      <c r="F374" s="140" t="s">
        <v>6289</v>
      </c>
      <c r="G374" s="141" t="s">
        <v>496</v>
      </c>
      <c r="H374" s="142">
        <v>18</v>
      </c>
      <c r="I374" s="143"/>
      <c r="J374" s="144">
        <f>ROUND(I374*H374,2)</f>
        <v>0</v>
      </c>
      <c r="K374" s="140" t="s">
        <v>385</v>
      </c>
      <c r="L374" s="32"/>
      <c r="M374" s="145" t="s">
        <v>1</v>
      </c>
      <c r="N374" s="146" t="s">
        <v>41</v>
      </c>
      <c r="P374" s="147">
        <f>O374*H374</f>
        <v>0</v>
      </c>
      <c r="Q374" s="147">
        <v>0</v>
      </c>
      <c r="R374" s="147">
        <f>Q374*H374</f>
        <v>0</v>
      </c>
      <c r="S374" s="147">
        <v>0</v>
      </c>
      <c r="T374" s="148">
        <f>S374*H374</f>
        <v>0</v>
      </c>
      <c r="AR374" s="149" t="s">
        <v>530</v>
      </c>
      <c r="AT374" s="149" t="s">
        <v>352</v>
      </c>
      <c r="AU374" s="149" t="s">
        <v>371</v>
      </c>
      <c r="AY374" s="17" t="s">
        <v>350</v>
      </c>
      <c r="BE374" s="150">
        <f>IF(N374="základní",J374,0)</f>
        <v>0</v>
      </c>
      <c r="BF374" s="150">
        <f>IF(N374="snížená",J374,0)</f>
        <v>0</v>
      </c>
      <c r="BG374" s="150">
        <f>IF(N374="zákl. přenesená",J374,0)</f>
        <v>0</v>
      </c>
      <c r="BH374" s="150">
        <f>IF(N374="sníž. přenesená",J374,0)</f>
        <v>0</v>
      </c>
      <c r="BI374" s="150">
        <f>IF(N374="nulová",J374,0)</f>
        <v>0</v>
      </c>
      <c r="BJ374" s="17" t="s">
        <v>84</v>
      </c>
      <c r="BK374" s="150">
        <f>ROUND(I374*H374,2)</f>
        <v>0</v>
      </c>
      <c r="BL374" s="17" t="s">
        <v>530</v>
      </c>
      <c r="BM374" s="149" t="s">
        <v>6290</v>
      </c>
    </row>
    <row r="375" spans="2:65" s="1" customFormat="1" ht="10.199999999999999">
      <c r="B375" s="32"/>
      <c r="D375" s="151" t="s">
        <v>359</v>
      </c>
      <c r="F375" s="152" t="s">
        <v>6291</v>
      </c>
      <c r="I375" s="153"/>
      <c r="L375" s="32"/>
      <c r="M375" s="154"/>
      <c r="T375" s="56"/>
      <c r="AT375" s="17" t="s">
        <v>359</v>
      </c>
      <c r="AU375" s="17" t="s">
        <v>371</v>
      </c>
    </row>
    <row r="376" spans="2:65" s="1" customFormat="1" ht="16.5" customHeight="1">
      <c r="B376" s="32"/>
      <c r="C376" s="187" t="s">
        <v>2042</v>
      </c>
      <c r="D376" s="187" t="s">
        <v>1347</v>
      </c>
      <c r="E376" s="188" t="s">
        <v>6292</v>
      </c>
      <c r="F376" s="189" t="s">
        <v>6293</v>
      </c>
      <c r="G376" s="190" t="s">
        <v>4951</v>
      </c>
      <c r="H376" s="191">
        <v>18</v>
      </c>
      <c r="I376" s="192"/>
      <c r="J376" s="193">
        <f>ROUND(I376*H376,2)</f>
        <v>0</v>
      </c>
      <c r="K376" s="189" t="s">
        <v>1</v>
      </c>
      <c r="L376" s="194"/>
      <c r="M376" s="195" t="s">
        <v>1</v>
      </c>
      <c r="N376" s="196" t="s">
        <v>41</v>
      </c>
      <c r="P376" s="147">
        <f>O376*H376</f>
        <v>0</v>
      </c>
      <c r="Q376" s="147">
        <v>0</v>
      </c>
      <c r="R376" s="147">
        <f>Q376*H376</f>
        <v>0</v>
      </c>
      <c r="S376" s="147">
        <v>0</v>
      </c>
      <c r="T376" s="148">
        <f>S376*H376</f>
        <v>0</v>
      </c>
      <c r="AR376" s="149" t="s">
        <v>695</v>
      </c>
      <c r="AT376" s="149" t="s">
        <v>1347</v>
      </c>
      <c r="AU376" s="149" t="s">
        <v>371</v>
      </c>
      <c r="AY376" s="17" t="s">
        <v>350</v>
      </c>
      <c r="BE376" s="150">
        <f>IF(N376="základní",J376,0)</f>
        <v>0</v>
      </c>
      <c r="BF376" s="150">
        <f>IF(N376="snížená",J376,0)</f>
        <v>0</v>
      </c>
      <c r="BG376" s="150">
        <f>IF(N376="zákl. přenesená",J376,0)</f>
        <v>0</v>
      </c>
      <c r="BH376" s="150">
        <f>IF(N376="sníž. přenesená",J376,0)</f>
        <v>0</v>
      </c>
      <c r="BI376" s="150">
        <f>IF(N376="nulová",J376,0)</f>
        <v>0</v>
      </c>
      <c r="BJ376" s="17" t="s">
        <v>84</v>
      </c>
      <c r="BK376" s="150">
        <f>ROUND(I376*H376,2)</f>
        <v>0</v>
      </c>
      <c r="BL376" s="17" t="s">
        <v>530</v>
      </c>
      <c r="BM376" s="149" t="s">
        <v>6294</v>
      </c>
    </row>
    <row r="377" spans="2:65" s="1" customFormat="1" ht="76.8">
      <c r="B377" s="32"/>
      <c r="D377" s="151" t="s">
        <v>359</v>
      </c>
      <c r="F377" s="152" t="s">
        <v>6295</v>
      </c>
      <c r="I377" s="153"/>
      <c r="L377" s="32"/>
      <c r="M377" s="154"/>
      <c r="T377" s="56"/>
      <c r="AT377" s="17" t="s">
        <v>359</v>
      </c>
      <c r="AU377" s="17" t="s">
        <v>371</v>
      </c>
    </row>
    <row r="378" spans="2:65" s="1" customFormat="1" ht="16.5" customHeight="1">
      <c r="B378" s="32"/>
      <c r="C378" s="138" t="s">
        <v>2048</v>
      </c>
      <c r="D378" s="138" t="s">
        <v>352</v>
      </c>
      <c r="E378" s="139" t="s">
        <v>6296</v>
      </c>
      <c r="F378" s="140" t="s">
        <v>6297</v>
      </c>
      <c r="G378" s="141" t="s">
        <v>496</v>
      </c>
      <c r="H378" s="142">
        <v>73</v>
      </c>
      <c r="I378" s="143"/>
      <c r="J378" s="144">
        <f>ROUND(I378*H378,2)</f>
        <v>0</v>
      </c>
      <c r="K378" s="140" t="s">
        <v>385</v>
      </c>
      <c r="L378" s="32"/>
      <c r="M378" s="145" t="s">
        <v>1</v>
      </c>
      <c r="N378" s="146" t="s">
        <v>41</v>
      </c>
      <c r="P378" s="147">
        <f>O378*H378</f>
        <v>0</v>
      </c>
      <c r="Q378" s="147">
        <v>0</v>
      </c>
      <c r="R378" s="147">
        <f>Q378*H378</f>
        <v>0</v>
      </c>
      <c r="S378" s="147">
        <v>0</v>
      </c>
      <c r="T378" s="148">
        <f>S378*H378</f>
        <v>0</v>
      </c>
      <c r="AR378" s="149" t="s">
        <v>530</v>
      </c>
      <c r="AT378" s="149" t="s">
        <v>352</v>
      </c>
      <c r="AU378" s="149" t="s">
        <v>371</v>
      </c>
      <c r="AY378" s="17" t="s">
        <v>350</v>
      </c>
      <c r="BE378" s="150">
        <f>IF(N378="základní",J378,0)</f>
        <v>0</v>
      </c>
      <c r="BF378" s="150">
        <f>IF(N378="snížená",J378,0)</f>
        <v>0</v>
      </c>
      <c r="BG378" s="150">
        <f>IF(N378="zákl. přenesená",J378,0)</f>
        <v>0</v>
      </c>
      <c r="BH378" s="150">
        <f>IF(N378="sníž. přenesená",J378,0)</f>
        <v>0</v>
      </c>
      <c r="BI378" s="150">
        <f>IF(N378="nulová",J378,0)</f>
        <v>0</v>
      </c>
      <c r="BJ378" s="17" t="s">
        <v>84</v>
      </c>
      <c r="BK378" s="150">
        <f>ROUND(I378*H378,2)</f>
        <v>0</v>
      </c>
      <c r="BL378" s="17" t="s">
        <v>530</v>
      </c>
      <c r="BM378" s="149" t="s">
        <v>6298</v>
      </c>
    </row>
    <row r="379" spans="2:65" s="1" customFormat="1" ht="10.199999999999999">
      <c r="B379" s="32"/>
      <c r="D379" s="151" t="s">
        <v>359</v>
      </c>
      <c r="F379" s="152" t="s">
        <v>6299</v>
      </c>
      <c r="I379" s="153"/>
      <c r="L379" s="32"/>
      <c r="M379" s="154"/>
      <c r="T379" s="56"/>
      <c r="AT379" s="17" t="s">
        <v>359</v>
      </c>
      <c r="AU379" s="17" t="s">
        <v>371</v>
      </c>
    </row>
    <row r="380" spans="2:65" s="1" customFormat="1" ht="16.5" customHeight="1">
      <c r="B380" s="32"/>
      <c r="C380" s="187" t="s">
        <v>2053</v>
      </c>
      <c r="D380" s="187" t="s">
        <v>1347</v>
      </c>
      <c r="E380" s="188" t="s">
        <v>6300</v>
      </c>
      <c r="F380" s="189" t="s">
        <v>6301</v>
      </c>
      <c r="G380" s="190" t="s">
        <v>4951</v>
      </c>
      <c r="H380" s="191">
        <v>63</v>
      </c>
      <c r="I380" s="192"/>
      <c r="J380" s="193">
        <f>ROUND(I380*H380,2)</f>
        <v>0</v>
      </c>
      <c r="K380" s="189" t="s">
        <v>1</v>
      </c>
      <c r="L380" s="194"/>
      <c r="M380" s="195" t="s">
        <v>1</v>
      </c>
      <c r="N380" s="196" t="s">
        <v>41</v>
      </c>
      <c r="P380" s="147">
        <f>O380*H380</f>
        <v>0</v>
      </c>
      <c r="Q380" s="147">
        <v>0</v>
      </c>
      <c r="R380" s="147">
        <f>Q380*H380</f>
        <v>0</v>
      </c>
      <c r="S380" s="147">
        <v>0</v>
      </c>
      <c r="T380" s="148">
        <f>S380*H380</f>
        <v>0</v>
      </c>
      <c r="AR380" s="149" t="s">
        <v>695</v>
      </c>
      <c r="AT380" s="149" t="s">
        <v>1347</v>
      </c>
      <c r="AU380" s="149" t="s">
        <v>371</v>
      </c>
      <c r="AY380" s="17" t="s">
        <v>350</v>
      </c>
      <c r="BE380" s="150">
        <f>IF(N380="základní",J380,0)</f>
        <v>0</v>
      </c>
      <c r="BF380" s="150">
        <f>IF(N380="snížená",J380,0)</f>
        <v>0</v>
      </c>
      <c r="BG380" s="150">
        <f>IF(N380="zákl. přenesená",J380,0)</f>
        <v>0</v>
      </c>
      <c r="BH380" s="150">
        <f>IF(N380="sníž. přenesená",J380,0)</f>
        <v>0</v>
      </c>
      <c r="BI380" s="150">
        <f>IF(N380="nulová",J380,0)</f>
        <v>0</v>
      </c>
      <c r="BJ380" s="17" t="s">
        <v>84</v>
      </c>
      <c r="BK380" s="150">
        <f>ROUND(I380*H380,2)</f>
        <v>0</v>
      </c>
      <c r="BL380" s="17" t="s">
        <v>530</v>
      </c>
      <c r="BM380" s="149" t="s">
        <v>6302</v>
      </c>
    </row>
    <row r="381" spans="2:65" s="1" customFormat="1" ht="67.2">
      <c r="B381" s="32"/>
      <c r="D381" s="151" t="s">
        <v>359</v>
      </c>
      <c r="F381" s="152" t="s">
        <v>6303</v>
      </c>
      <c r="I381" s="153"/>
      <c r="L381" s="32"/>
      <c r="M381" s="154"/>
      <c r="T381" s="56"/>
      <c r="AT381" s="17" t="s">
        <v>359</v>
      </c>
      <c r="AU381" s="17" t="s">
        <v>371</v>
      </c>
    </row>
    <row r="382" spans="2:65" s="1" customFormat="1" ht="16.5" customHeight="1">
      <c r="B382" s="32"/>
      <c r="C382" s="187" t="s">
        <v>2060</v>
      </c>
      <c r="D382" s="187" t="s">
        <v>1347</v>
      </c>
      <c r="E382" s="188" t="s">
        <v>6304</v>
      </c>
      <c r="F382" s="189" t="s">
        <v>6305</v>
      </c>
      <c r="G382" s="190" t="s">
        <v>4951</v>
      </c>
      <c r="H382" s="191">
        <v>10</v>
      </c>
      <c r="I382" s="192"/>
      <c r="J382" s="193">
        <f>ROUND(I382*H382,2)</f>
        <v>0</v>
      </c>
      <c r="K382" s="189" t="s">
        <v>1</v>
      </c>
      <c r="L382" s="194"/>
      <c r="M382" s="195" t="s">
        <v>1</v>
      </c>
      <c r="N382" s="196" t="s">
        <v>41</v>
      </c>
      <c r="P382" s="147">
        <f>O382*H382</f>
        <v>0</v>
      </c>
      <c r="Q382" s="147">
        <v>0</v>
      </c>
      <c r="R382" s="147">
        <f>Q382*H382</f>
        <v>0</v>
      </c>
      <c r="S382" s="147">
        <v>0</v>
      </c>
      <c r="T382" s="148">
        <f>S382*H382</f>
        <v>0</v>
      </c>
      <c r="AR382" s="149" t="s">
        <v>695</v>
      </c>
      <c r="AT382" s="149" t="s">
        <v>1347</v>
      </c>
      <c r="AU382" s="149" t="s">
        <v>371</v>
      </c>
      <c r="AY382" s="17" t="s">
        <v>350</v>
      </c>
      <c r="BE382" s="150">
        <f>IF(N382="základní",J382,0)</f>
        <v>0</v>
      </c>
      <c r="BF382" s="150">
        <f>IF(N382="snížená",J382,0)</f>
        <v>0</v>
      </c>
      <c r="BG382" s="150">
        <f>IF(N382="zákl. přenesená",J382,0)</f>
        <v>0</v>
      </c>
      <c r="BH382" s="150">
        <f>IF(N382="sníž. přenesená",J382,0)</f>
        <v>0</v>
      </c>
      <c r="BI382" s="150">
        <f>IF(N382="nulová",J382,0)</f>
        <v>0</v>
      </c>
      <c r="BJ382" s="17" t="s">
        <v>84</v>
      </c>
      <c r="BK382" s="150">
        <f>ROUND(I382*H382,2)</f>
        <v>0</v>
      </c>
      <c r="BL382" s="17" t="s">
        <v>530</v>
      </c>
      <c r="BM382" s="149" t="s">
        <v>6306</v>
      </c>
    </row>
    <row r="383" spans="2:65" s="1" customFormat="1" ht="67.2">
      <c r="B383" s="32"/>
      <c r="D383" s="151" t="s">
        <v>359</v>
      </c>
      <c r="F383" s="152" t="s">
        <v>6307</v>
      </c>
      <c r="I383" s="153"/>
      <c r="L383" s="32"/>
      <c r="M383" s="154"/>
      <c r="T383" s="56"/>
      <c r="AT383" s="17" t="s">
        <v>359</v>
      </c>
      <c r="AU383" s="17" t="s">
        <v>371</v>
      </c>
    </row>
    <row r="384" spans="2:65" s="1" customFormat="1" ht="16.5" customHeight="1">
      <c r="B384" s="32"/>
      <c r="C384" s="138" t="s">
        <v>2067</v>
      </c>
      <c r="D384" s="138" t="s">
        <v>352</v>
      </c>
      <c r="E384" s="139" t="s">
        <v>6308</v>
      </c>
      <c r="F384" s="140" t="s">
        <v>6309</v>
      </c>
      <c r="G384" s="141" t="s">
        <v>496</v>
      </c>
      <c r="H384" s="142">
        <v>2</v>
      </c>
      <c r="I384" s="143"/>
      <c r="J384" s="144">
        <f>ROUND(I384*H384,2)</f>
        <v>0</v>
      </c>
      <c r="K384" s="140" t="s">
        <v>385</v>
      </c>
      <c r="L384" s="32"/>
      <c r="M384" s="145" t="s">
        <v>1</v>
      </c>
      <c r="N384" s="146" t="s">
        <v>41</v>
      </c>
      <c r="P384" s="147">
        <f>O384*H384</f>
        <v>0</v>
      </c>
      <c r="Q384" s="147">
        <v>0</v>
      </c>
      <c r="R384" s="147">
        <f>Q384*H384</f>
        <v>0</v>
      </c>
      <c r="S384" s="147">
        <v>0</v>
      </c>
      <c r="T384" s="148">
        <f>S384*H384</f>
        <v>0</v>
      </c>
      <c r="AR384" s="149" t="s">
        <v>530</v>
      </c>
      <c r="AT384" s="149" t="s">
        <v>352</v>
      </c>
      <c r="AU384" s="149" t="s">
        <v>371</v>
      </c>
      <c r="AY384" s="17" t="s">
        <v>350</v>
      </c>
      <c r="BE384" s="150">
        <f>IF(N384="základní",J384,0)</f>
        <v>0</v>
      </c>
      <c r="BF384" s="150">
        <f>IF(N384="snížená",J384,0)</f>
        <v>0</v>
      </c>
      <c r="BG384" s="150">
        <f>IF(N384="zákl. přenesená",J384,0)</f>
        <v>0</v>
      </c>
      <c r="BH384" s="150">
        <f>IF(N384="sníž. přenesená",J384,0)</f>
        <v>0</v>
      </c>
      <c r="BI384" s="150">
        <f>IF(N384="nulová",J384,0)</f>
        <v>0</v>
      </c>
      <c r="BJ384" s="17" t="s">
        <v>84</v>
      </c>
      <c r="BK384" s="150">
        <f>ROUND(I384*H384,2)</f>
        <v>0</v>
      </c>
      <c r="BL384" s="17" t="s">
        <v>530</v>
      </c>
      <c r="BM384" s="149" t="s">
        <v>6310</v>
      </c>
    </row>
    <row r="385" spans="2:65" s="1" customFormat="1" ht="10.199999999999999">
      <c r="B385" s="32"/>
      <c r="D385" s="151" t="s">
        <v>359</v>
      </c>
      <c r="F385" s="152" t="s">
        <v>6311</v>
      </c>
      <c r="I385" s="153"/>
      <c r="L385" s="32"/>
      <c r="M385" s="154"/>
      <c r="T385" s="56"/>
      <c r="AT385" s="17" t="s">
        <v>359</v>
      </c>
      <c r="AU385" s="17" t="s">
        <v>371</v>
      </c>
    </row>
    <row r="386" spans="2:65" s="1" customFormat="1" ht="16.5" customHeight="1">
      <c r="B386" s="32"/>
      <c r="C386" s="187" t="s">
        <v>2074</v>
      </c>
      <c r="D386" s="187" t="s">
        <v>1347</v>
      </c>
      <c r="E386" s="188" t="s">
        <v>6312</v>
      </c>
      <c r="F386" s="189" t="s">
        <v>6313</v>
      </c>
      <c r="G386" s="190" t="s">
        <v>4951</v>
      </c>
      <c r="H386" s="191">
        <v>2</v>
      </c>
      <c r="I386" s="192"/>
      <c r="J386" s="193">
        <f>ROUND(I386*H386,2)</f>
        <v>0</v>
      </c>
      <c r="K386" s="189" t="s">
        <v>1</v>
      </c>
      <c r="L386" s="194"/>
      <c r="M386" s="195" t="s">
        <v>1</v>
      </c>
      <c r="N386" s="196" t="s">
        <v>41</v>
      </c>
      <c r="P386" s="147">
        <f>O386*H386</f>
        <v>0</v>
      </c>
      <c r="Q386" s="147">
        <v>0</v>
      </c>
      <c r="R386" s="147">
        <f>Q386*H386</f>
        <v>0</v>
      </c>
      <c r="S386" s="147">
        <v>0</v>
      </c>
      <c r="T386" s="148">
        <f>S386*H386</f>
        <v>0</v>
      </c>
      <c r="AR386" s="149" t="s">
        <v>695</v>
      </c>
      <c r="AT386" s="149" t="s">
        <v>1347</v>
      </c>
      <c r="AU386" s="149" t="s">
        <v>371</v>
      </c>
      <c r="AY386" s="17" t="s">
        <v>350</v>
      </c>
      <c r="BE386" s="150">
        <f>IF(N386="základní",J386,0)</f>
        <v>0</v>
      </c>
      <c r="BF386" s="150">
        <f>IF(N386="snížená",J386,0)</f>
        <v>0</v>
      </c>
      <c r="BG386" s="150">
        <f>IF(N386="zákl. přenesená",J386,0)</f>
        <v>0</v>
      </c>
      <c r="BH386" s="150">
        <f>IF(N386="sníž. přenesená",J386,0)</f>
        <v>0</v>
      </c>
      <c r="BI386" s="150">
        <f>IF(N386="nulová",J386,0)</f>
        <v>0</v>
      </c>
      <c r="BJ386" s="17" t="s">
        <v>84</v>
      </c>
      <c r="BK386" s="150">
        <f>ROUND(I386*H386,2)</f>
        <v>0</v>
      </c>
      <c r="BL386" s="17" t="s">
        <v>530</v>
      </c>
      <c r="BM386" s="149" t="s">
        <v>6314</v>
      </c>
    </row>
    <row r="387" spans="2:65" s="1" customFormat="1" ht="67.2">
      <c r="B387" s="32"/>
      <c r="D387" s="151" t="s">
        <v>359</v>
      </c>
      <c r="F387" s="152" t="s">
        <v>6315</v>
      </c>
      <c r="I387" s="153"/>
      <c r="L387" s="32"/>
      <c r="M387" s="154"/>
      <c r="T387" s="56"/>
      <c r="AT387" s="17" t="s">
        <v>359</v>
      </c>
      <c r="AU387" s="17" t="s">
        <v>371</v>
      </c>
    </row>
    <row r="388" spans="2:65" s="11" customFormat="1" ht="20.85" customHeight="1">
      <c r="B388" s="126"/>
      <c r="D388" s="127" t="s">
        <v>75</v>
      </c>
      <c r="E388" s="136" t="s">
        <v>6316</v>
      </c>
      <c r="F388" s="136" t="s">
        <v>6317</v>
      </c>
      <c r="I388" s="129"/>
      <c r="J388" s="137">
        <f>BK388</f>
        <v>0</v>
      </c>
      <c r="L388" s="126"/>
      <c r="M388" s="131"/>
      <c r="P388" s="132">
        <f>SUM(P389:P420)</f>
        <v>0</v>
      </c>
      <c r="R388" s="132">
        <f>SUM(R389:R420)</f>
        <v>4.0000000000000001E-3</v>
      </c>
      <c r="T388" s="133">
        <f>SUM(T389:T420)</f>
        <v>0.6</v>
      </c>
      <c r="AR388" s="127" t="s">
        <v>86</v>
      </c>
      <c r="AT388" s="134" t="s">
        <v>75</v>
      </c>
      <c r="AU388" s="134" t="s">
        <v>86</v>
      </c>
      <c r="AY388" s="127" t="s">
        <v>350</v>
      </c>
      <c r="BK388" s="135">
        <f>SUM(BK389:BK420)</f>
        <v>0</v>
      </c>
    </row>
    <row r="389" spans="2:65" s="1" customFormat="1" ht="33" customHeight="1">
      <c r="B389" s="32"/>
      <c r="C389" s="138" t="s">
        <v>2085</v>
      </c>
      <c r="D389" s="138" t="s">
        <v>352</v>
      </c>
      <c r="E389" s="139" t="s">
        <v>5431</v>
      </c>
      <c r="F389" s="140" t="s">
        <v>5432</v>
      </c>
      <c r="G389" s="141" t="s">
        <v>551</v>
      </c>
      <c r="H389" s="142">
        <v>1200</v>
      </c>
      <c r="I389" s="143"/>
      <c r="J389" s="144">
        <f>ROUND(I389*H389,2)</f>
        <v>0</v>
      </c>
      <c r="K389" s="140" t="s">
        <v>385</v>
      </c>
      <c r="L389" s="32"/>
      <c r="M389" s="145" t="s">
        <v>1</v>
      </c>
      <c r="N389" s="146" t="s">
        <v>41</v>
      </c>
      <c r="P389" s="147">
        <f>O389*H389</f>
        <v>0</v>
      </c>
      <c r="Q389" s="147">
        <v>0</v>
      </c>
      <c r="R389" s="147">
        <f>Q389*H389</f>
        <v>0</v>
      </c>
      <c r="S389" s="147">
        <v>0</v>
      </c>
      <c r="T389" s="148">
        <f>S389*H389</f>
        <v>0</v>
      </c>
      <c r="AR389" s="149" t="s">
        <v>530</v>
      </c>
      <c r="AT389" s="149" t="s">
        <v>352</v>
      </c>
      <c r="AU389" s="149" t="s">
        <v>371</v>
      </c>
      <c r="AY389" s="17" t="s">
        <v>350</v>
      </c>
      <c r="BE389" s="150">
        <f>IF(N389="základní",J389,0)</f>
        <v>0</v>
      </c>
      <c r="BF389" s="150">
        <f>IF(N389="snížená",J389,0)</f>
        <v>0</v>
      </c>
      <c r="BG389" s="150">
        <f>IF(N389="zákl. přenesená",J389,0)</f>
        <v>0</v>
      </c>
      <c r="BH389" s="150">
        <f>IF(N389="sníž. přenesená",J389,0)</f>
        <v>0</v>
      </c>
      <c r="BI389" s="150">
        <f>IF(N389="nulová",J389,0)</f>
        <v>0</v>
      </c>
      <c r="BJ389" s="17" t="s">
        <v>84</v>
      </c>
      <c r="BK389" s="150">
        <f>ROUND(I389*H389,2)</f>
        <v>0</v>
      </c>
      <c r="BL389" s="17" t="s">
        <v>530</v>
      </c>
      <c r="BM389" s="149" t="s">
        <v>6318</v>
      </c>
    </row>
    <row r="390" spans="2:65" s="1" customFormat="1" ht="28.8">
      <c r="B390" s="32"/>
      <c r="D390" s="151" t="s">
        <v>359</v>
      </c>
      <c r="F390" s="152" t="s">
        <v>5434</v>
      </c>
      <c r="I390" s="153"/>
      <c r="L390" s="32"/>
      <c r="M390" s="154"/>
      <c r="T390" s="56"/>
      <c r="AT390" s="17" t="s">
        <v>359</v>
      </c>
      <c r="AU390" s="17" t="s">
        <v>371</v>
      </c>
    </row>
    <row r="391" spans="2:65" s="1" customFormat="1" ht="21.75" customHeight="1">
      <c r="B391" s="32"/>
      <c r="C391" s="138" t="s">
        <v>2091</v>
      </c>
      <c r="D391" s="138" t="s">
        <v>352</v>
      </c>
      <c r="E391" s="139" t="s">
        <v>6319</v>
      </c>
      <c r="F391" s="140" t="s">
        <v>6320</v>
      </c>
      <c r="G391" s="141" t="s">
        <v>496</v>
      </c>
      <c r="H391" s="142">
        <v>100</v>
      </c>
      <c r="I391" s="143"/>
      <c r="J391" s="144">
        <f>ROUND(I391*H391,2)</f>
        <v>0</v>
      </c>
      <c r="K391" s="140" t="s">
        <v>385</v>
      </c>
      <c r="L391" s="32"/>
      <c r="M391" s="145" t="s">
        <v>1</v>
      </c>
      <c r="N391" s="146" t="s">
        <v>41</v>
      </c>
      <c r="P391" s="147">
        <f>O391*H391</f>
        <v>0</v>
      </c>
      <c r="Q391" s="147">
        <v>0</v>
      </c>
      <c r="R391" s="147">
        <f>Q391*H391</f>
        <v>0</v>
      </c>
      <c r="S391" s="147">
        <v>0</v>
      </c>
      <c r="T391" s="148">
        <f>S391*H391</f>
        <v>0</v>
      </c>
      <c r="AR391" s="149" t="s">
        <v>530</v>
      </c>
      <c r="AT391" s="149" t="s">
        <v>352</v>
      </c>
      <c r="AU391" s="149" t="s">
        <v>371</v>
      </c>
      <c r="AY391" s="17" t="s">
        <v>350</v>
      </c>
      <c r="BE391" s="150">
        <f>IF(N391="základní",J391,0)</f>
        <v>0</v>
      </c>
      <c r="BF391" s="150">
        <f>IF(N391="snížená",J391,0)</f>
        <v>0</v>
      </c>
      <c r="BG391" s="150">
        <f>IF(N391="zákl. přenesená",J391,0)</f>
        <v>0</v>
      </c>
      <c r="BH391" s="150">
        <f>IF(N391="sníž. přenesená",J391,0)</f>
        <v>0</v>
      </c>
      <c r="BI391" s="150">
        <f>IF(N391="nulová",J391,0)</f>
        <v>0</v>
      </c>
      <c r="BJ391" s="17" t="s">
        <v>84</v>
      </c>
      <c r="BK391" s="150">
        <f>ROUND(I391*H391,2)</f>
        <v>0</v>
      </c>
      <c r="BL391" s="17" t="s">
        <v>530</v>
      </c>
      <c r="BM391" s="149" t="s">
        <v>6321</v>
      </c>
    </row>
    <row r="392" spans="2:65" s="1" customFormat="1" ht="28.8">
      <c r="B392" s="32"/>
      <c r="D392" s="151" t="s">
        <v>359</v>
      </c>
      <c r="F392" s="152" t="s">
        <v>6322</v>
      </c>
      <c r="I392" s="153"/>
      <c r="L392" s="32"/>
      <c r="M392" s="154"/>
      <c r="T392" s="56"/>
      <c r="AT392" s="17" t="s">
        <v>359</v>
      </c>
      <c r="AU392" s="17" t="s">
        <v>371</v>
      </c>
    </row>
    <row r="393" spans="2:65" s="1" customFormat="1" ht="37.799999999999997" customHeight="1">
      <c r="B393" s="32"/>
      <c r="C393" s="187" t="s">
        <v>2096</v>
      </c>
      <c r="D393" s="187" t="s">
        <v>1347</v>
      </c>
      <c r="E393" s="188" t="s">
        <v>6323</v>
      </c>
      <c r="F393" s="189" t="s">
        <v>6324</v>
      </c>
      <c r="G393" s="190" t="s">
        <v>551</v>
      </c>
      <c r="H393" s="191">
        <v>1200</v>
      </c>
      <c r="I393" s="192"/>
      <c r="J393" s="193">
        <f>ROUND(I393*H393,2)</f>
        <v>0</v>
      </c>
      <c r="K393" s="189" t="s">
        <v>1</v>
      </c>
      <c r="L393" s="194"/>
      <c r="M393" s="195" t="s">
        <v>1</v>
      </c>
      <c r="N393" s="196" t="s">
        <v>41</v>
      </c>
      <c r="P393" s="147">
        <f>O393*H393</f>
        <v>0</v>
      </c>
      <c r="Q393" s="147">
        <v>0</v>
      </c>
      <c r="R393" s="147">
        <f>Q393*H393</f>
        <v>0</v>
      </c>
      <c r="S393" s="147">
        <v>0</v>
      </c>
      <c r="T393" s="148">
        <f>S393*H393</f>
        <v>0</v>
      </c>
      <c r="AR393" s="149" t="s">
        <v>695</v>
      </c>
      <c r="AT393" s="149" t="s">
        <v>1347</v>
      </c>
      <c r="AU393" s="149" t="s">
        <v>371</v>
      </c>
      <c r="AY393" s="17" t="s">
        <v>350</v>
      </c>
      <c r="BE393" s="150">
        <f>IF(N393="základní",J393,0)</f>
        <v>0</v>
      </c>
      <c r="BF393" s="150">
        <f>IF(N393="snížená",J393,0)</f>
        <v>0</v>
      </c>
      <c r="BG393" s="150">
        <f>IF(N393="zákl. přenesená",J393,0)</f>
        <v>0</v>
      </c>
      <c r="BH393" s="150">
        <f>IF(N393="sníž. přenesená",J393,0)</f>
        <v>0</v>
      </c>
      <c r="BI393" s="150">
        <f>IF(N393="nulová",J393,0)</f>
        <v>0</v>
      </c>
      <c r="BJ393" s="17" t="s">
        <v>84</v>
      </c>
      <c r="BK393" s="150">
        <f>ROUND(I393*H393,2)</f>
        <v>0</v>
      </c>
      <c r="BL393" s="17" t="s">
        <v>530</v>
      </c>
      <c r="BM393" s="149" t="s">
        <v>6325</v>
      </c>
    </row>
    <row r="394" spans="2:65" s="1" customFormat="1" ht="28.8">
      <c r="B394" s="32"/>
      <c r="D394" s="151" t="s">
        <v>359</v>
      </c>
      <c r="F394" s="152" t="s">
        <v>6324</v>
      </c>
      <c r="I394" s="153"/>
      <c r="L394" s="32"/>
      <c r="M394" s="154"/>
      <c r="T394" s="56"/>
      <c r="AT394" s="17" t="s">
        <v>359</v>
      </c>
      <c r="AU394" s="17" t="s">
        <v>371</v>
      </c>
    </row>
    <row r="395" spans="2:65" s="1" customFormat="1" ht="24.15" customHeight="1">
      <c r="B395" s="32"/>
      <c r="C395" s="138" t="s">
        <v>2102</v>
      </c>
      <c r="D395" s="138" t="s">
        <v>352</v>
      </c>
      <c r="E395" s="139" t="s">
        <v>6092</v>
      </c>
      <c r="F395" s="140" t="s">
        <v>6093</v>
      </c>
      <c r="G395" s="141" t="s">
        <v>551</v>
      </c>
      <c r="H395" s="142">
        <v>500</v>
      </c>
      <c r="I395" s="143"/>
      <c r="J395" s="144">
        <f>ROUND(I395*H395,2)</f>
        <v>0</v>
      </c>
      <c r="K395" s="140" t="s">
        <v>385</v>
      </c>
      <c r="L395" s="32"/>
      <c r="M395" s="145" t="s">
        <v>1</v>
      </c>
      <c r="N395" s="146" t="s">
        <v>41</v>
      </c>
      <c r="P395" s="147">
        <f>O395*H395</f>
        <v>0</v>
      </c>
      <c r="Q395" s="147">
        <v>0</v>
      </c>
      <c r="R395" s="147">
        <f>Q395*H395</f>
        <v>0</v>
      </c>
      <c r="S395" s="147">
        <v>0</v>
      </c>
      <c r="T395" s="148">
        <f>S395*H395</f>
        <v>0</v>
      </c>
      <c r="AR395" s="149" t="s">
        <v>530</v>
      </c>
      <c r="AT395" s="149" t="s">
        <v>352</v>
      </c>
      <c r="AU395" s="149" t="s">
        <v>371</v>
      </c>
      <c r="AY395" s="17" t="s">
        <v>350</v>
      </c>
      <c r="BE395" s="150">
        <f>IF(N395="základní",J395,0)</f>
        <v>0</v>
      </c>
      <c r="BF395" s="150">
        <f>IF(N395="snížená",J395,0)</f>
        <v>0</v>
      </c>
      <c r="BG395" s="150">
        <f>IF(N395="zákl. přenesená",J395,0)</f>
        <v>0</v>
      </c>
      <c r="BH395" s="150">
        <f>IF(N395="sníž. přenesená",J395,0)</f>
        <v>0</v>
      </c>
      <c r="BI395" s="150">
        <f>IF(N395="nulová",J395,0)</f>
        <v>0</v>
      </c>
      <c r="BJ395" s="17" t="s">
        <v>84</v>
      </c>
      <c r="BK395" s="150">
        <f>ROUND(I395*H395,2)</f>
        <v>0</v>
      </c>
      <c r="BL395" s="17" t="s">
        <v>530</v>
      </c>
      <c r="BM395" s="149" t="s">
        <v>6326</v>
      </c>
    </row>
    <row r="396" spans="2:65" s="1" customFormat="1" ht="19.2">
      <c r="B396" s="32"/>
      <c r="D396" s="151" t="s">
        <v>359</v>
      </c>
      <c r="F396" s="152" t="s">
        <v>6095</v>
      </c>
      <c r="I396" s="153"/>
      <c r="L396" s="32"/>
      <c r="M396" s="154"/>
      <c r="T396" s="56"/>
      <c r="AT396" s="17" t="s">
        <v>359</v>
      </c>
      <c r="AU396" s="17" t="s">
        <v>371</v>
      </c>
    </row>
    <row r="397" spans="2:65" s="1" customFormat="1" ht="16.5" customHeight="1">
      <c r="B397" s="32"/>
      <c r="C397" s="187" t="s">
        <v>2107</v>
      </c>
      <c r="D397" s="187" t="s">
        <v>1347</v>
      </c>
      <c r="E397" s="188" t="s">
        <v>6327</v>
      </c>
      <c r="F397" s="189" t="s">
        <v>6328</v>
      </c>
      <c r="G397" s="190" t="s">
        <v>551</v>
      </c>
      <c r="H397" s="191">
        <v>500</v>
      </c>
      <c r="I397" s="192"/>
      <c r="J397" s="193">
        <f>ROUND(I397*H397,2)</f>
        <v>0</v>
      </c>
      <c r="K397" s="189" t="s">
        <v>1</v>
      </c>
      <c r="L397" s="194"/>
      <c r="M397" s="195" t="s">
        <v>1</v>
      </c>
      <c r="N397" s="196" t="s">
        <v>41</v>
      </c>
      <c r="P397" s="147">
        <f>O397*H397</f>
        <v>0</v>
      </c>
      <c r="Q397" s="147">
        <v>0</v>
      </c>
      <c r="R397" s="147">
        <f>Q397*H397</f>
        <v>0</v>
      </c>
      <c r="S397" s="147">
        <v>0</v>
      </c>
      <c r="T397" s="148">
        <f>S397*H397</f>
        <v>0</v>
      </c>
      <c r="AR397" s="149" t="s">
        <v>695</v>
      </c>
      <c r="AT397" s="149" t="s">
        <v>1347</v>
      </c>
      <c r="AU397" s="149" t="s">
        <v>371</v>
      </c>
      <c r="AY397" s="17" t="s">
        <v>350</v>
      </c>
      <c r="BE397" s="150">
        <f>IF(N397="základní",J397,0)</f>
        <v>0</v>
      </c>
      <c r="BF397" s="150">
        <f>IF(N397="snížená",J397,0)</f>
        <v>0</v>
      </c>
      <c r="BG397" s="150">
        <f>IF(N397="zákl. přenesená",J397,0)</f>
        <v>0</v>
      </c>
      <c r="BH397" s="150">
        <f>IF(N397="sníž. přenesená",J397,0)</f>
        <v>0</v>
      </c>
      <c r="BI397" s="150">
        <f>IF(N397="nulová",J397,0)</f>
        <v>0</v>
      </c>
      <c r="BJ397" s="17" t="s">
        <v>84</v>
      </c>
      <c r="BK397" s="150">
        <f>ROUND(I397*H397,2)</f>
        <v>0</v>
      </c>
      <c r="BL397" s="17" t="s">
        <v>530</v>
      </c>
      <c r="BM397" s="149" t="s">
        <v>6329</v>
      </c>
    </row>
    <row r="398" spans="2:65" s="1" customFormat="1" ht="10.199999999999999">
      <c r="B398" s="32"/>
      <c r="D398" s="151" t="s">
        <v>359</v>
      </c>
      <c r="F398" s="152" t="s">
        <v>6328</v>
      </c>
      <c r="I398" s="153"/>
      <c r="L398" s="32"/>
      <c r="M398" s="154"/>
      <c r="T398" s="56"/>
      <c r="AT398" s="17" t="s">
        <v>359</v>
      </c>
      <c r="AU398" s="17" t="s">
        <v>371</v>
      </c>
    </row>
    <row r="399" spans="2:65" s="1" customFormat="1" ht="16.5" customHeight="1">
      <c r="B399" s="32"/>
      <c r="C399" s="187" t="s">
        <v>2117</v>
      </c>
      <c r="D399" s="187" t="s">
        <v>1347</v>
      </c>
      <c r="E399" s="188" t="s">
        <v>6330</v>
      </c>
      <c r="F399" s="189" t="s">
        <v>6331</v>
      </c>
      <c r="G399" s="190" t="s">
        <v>551</v>
      </c>
      <c r="H399" s="191">
        <v>40</v>
      </c>
      <c r="I399" s="192"/>
      <c r="J399" s="193">
        <f>ROUND(I399*H399,2)</f>
        <v>0</v>
      </c>
      <c r="K399" s="189" t="s">
        <v>1</v>
      </c>
      <c r="L399" s="194"/>
      <c r="M399" s="195" t="s">
        <v>1</v>
      </c>
      <c r="N399" s="196" t="s">
        <v>41</v>
      </c>
      <c r="P399" s="147">
        <f>O399*H399</f>
        <v>0</v>
      </c>
      <c r="Q399" s="147">
        <v>0</v>
      </c>
      <c r="R399" s="147">
        <f>Q399*H399</f>
        <v>0</v>
      </c>
      <c r="S399" s="147">
        <v>0</v>
      </c>
      <c r="T399" s="148">
        <f>S399*H399</f>
        <v>0</v>
      </c>
      <c r="AR399" s="149" t="s">
        <v>695</v>
      </c>
      <c r="AT399" s="149" t="s">
        <v>1347</v>
      </c>
      <c r="AU399" s="149" t="s">
        <v>371</v>
      </c>
      <c r="AY399" s="17" t="s">
        <v>350</v>
      </c>
      <c r="BE399" s="150">
        <f>IF(N399="základní",J399,0)</f>
        <v>0</v>
      </c>
      <c r="BF399" s="150">
        <f>IF(N399="snížená",J399,0)</f>
        <v>0</v>
      </c>
      <c r="BG399" s="150">
        <f>IF(N399="zákl. přenesená",J399,0)</f>
        <v>0</v>
      </c>
      <c r="BH399" s="150">
        <f>IF(N399="sníž. přenesená",J399,0)</f>
        <v>0</v>
      </c>
      <c r="BI399" s="150">
        <f>IF(N399="nulová",J399,0)</f>
        <v>0</v>
      </c>
      <c r="BJ399" s="17" t="s">
        <v>84</v>
      </c>
      <c r="BK399" s="150">
        <f>ROUND(I399*H399,2)</f>
        <v>0</v>
      </c>
      <c r="BL399" s="17" t="s">
        <v>530</v>
      </c>
      <c r="BM399" s="149" t="s">
        <v>6332</v>
      </c>
    </row>
    <row r="400" spans="2:65" s="1" customFormat="1" ht="10.199999999999999">
      <c r="B400" s="32"/>
      <c r="D400" s="151" t="s">
        <v>359</v>
      </c>
      <c r="F400" s="152" t="s">
        <v>6331</v>
      </c>
      <c r="I400" s="153"/>
      <c r="L400" s="32"/>
      <c r="M400" s="154"/>
      <c r="T400" s="56"/>
      <c r="AT400" s="17" t="s">
        <v>359</v>
      </c>
      <c r="AU400" s="17" t="s">
        <v>371</v>
      </c>
    </row>
    <row r="401" spans="2:65" s="1" customFormat="1" ht="24.15" customHeight="1">
      <c r="B401" s="32"/>
      <c r="C401" s="138" t="s">
        <v>2123</v>
      </c>
      <c r="D401" s="138" t="s">
        <v>352</v>
      </c>
      <c r="E401" s="139" t="s">
        <v>5517</v>
      </c>
      <c r="F401" s="140" t="s">
        <v>5518</v>
      </c>
      <c r="G401" s="141" t="s">
        <v>496</v>
      </c>
      <c r="H401" s="142">
        <v>2100</v>
      </c>
      <c r="I401" s="143"/>
      <c r="J401" s="144">
        <f>ROUND(I401*H401,2)</f>
        <v>0</v>
      </c>
      <c r="K401" s="140" t="s">
        <v>385</v>
      </c>
      <c r="L401" s="32"/>
      <c r="M401" s="145" t="s">
        <v>1</v>
      </c>
      <c r="N401" s="146" t="s">
        <v>41</v>
      </c>
      <c r="P401" s="147">
        <f>O401*H401</f>
        <v>0</v>
      </c>
      <c r="Q401" s="147">
        <v>0</v>
      </c>
      <c r="R401" s="147">
        <f>Q401*H401</f>
        <v>0</v>
      </c>
      <c r="S401" s="147">
        <v>0</v>
      </c>
      <c r="T401" s="148">
        <f>S401*H401</f>
        <v>0</v>
      </c>
      <c r="AR401" s="149" t="s">
        <v>530</v>
      </c>
      <c r="AT401" s="149" t="s">
        <v>352</v>
      </c>
      <c r="AU401" s="149" t="s">
        <v>371</v>
      </c>
      <c r="AY401" s="17" t="s">
        <v>350</v>
      </c>
      <c r="BE401" s="150">
        <f>IF(N401="základní",J401,0)</f>
        <v>0</v>
      </c>
      <c r="BF401" s="150">
        <f>IF(N401="snížená",J401,0)</f>
        <v>0</v>
      </c>
      <c r="BG401" s="150">
        <f>IF(N401="zákl. přenesená",J401,0)</f>
        <v>0</v>
      </c>
      <c r="BH401" s="150">
        <f>IF(N401="sníž. přenesená",J401,0)</f>
        <v>0</v>
      </c>
      <c r="BI401" s="150">
        <f>IF(N401="nulová",J401,0)</f>
        <v>0</v>
      </c>
      <c r="BJ401" s="17" t="s">
        <v>84</v>
      </c>
      <c r="BK401" s="150">
        <f>ROUND(I401*H401,2)</f>
        <v>0</v>
      </c>
      <c r="BL401" s="17" t="s">
        <v>530</v>
      </c>
      <c r="BM401" s="149" t="s">
        <v>6333</v>
      </c>
    </row>
    <row r="402" spans="2:65" s="1" customFormat="1" ht="19.2">
      <c r="B402" s="32"/>
      <c r="D402" s="151" t="s">
        <v>359</v>
      </c>
      <c r="F402" s="152" t="s">
        <v>5520</v>
      </c>
      <c r="I402" s="153"/>
      <c r="L402" s="32"/>
      <c r="M402" s="154"/>
      <c r="T402" s="56"/>
      <c r="AT402" s="17" t="s">
        <v>359</v>
      </c>
      <c r="AU402" s="17" t="s">
        <v>371</v>
      </c>
    </row>
    <row r="403" spans="2:65" s="1" customFormat="1" ht="24.15" customHeight="1">
      <c r="B403" s="32"/>
      <c r="C403" s="187" t="s">
        <v>2128</v>
      </c>
      <c r="D403" s="187" t="s">
        <v>1347</v>
      </c>
      <c r="E403" s="188" t="s">
        <v>6334</v>
      </c>
      <c r="F403" s="189" t="s">
        <v>6335</v>
      </c>
      <c r="G403" s="190" t="s">
        <v>4951</v>
      </c>
      <c r="H403" s="191">
        <v>2100</v>
      </c>
      <c r="I403" s="192"/>
      <c r="J403" s="193">
        <f>ROUND(I403*H403,2)</f>
        <v>0</v>
      </c>
      <c r="K403" s="189" t="s">
        <v>1</v>
      </c>
      <c r="L403" s="194"/>
      <c r="M403" s="195" t="s">
        <v>1</v>
      </c>
      <c r="N403" s="196" t="s">
        <v>41</v>
      </c>
      <c r="P403" s="147">
        <f>O403*H403</f>
        <v>0</v>
      </c>
      <c r="Q403" s="147">
        <v>0</v>
      </c>
      <c r="R403" s="147">
        <f>Q403*H403</f>
        <v>0</v>
      </c>
      <c r="S403" s="147">
        <v>0</v>
      </c>
      <c r="T403" s="148">
        <f>S403*H403</f>
        <v>0</v>
      </c>
      <c r="AR403" s="149" t="s">
        <v>695</v>
      </c>
      <c r="AT403" s="149" t="s">
        <v>1347</v>
      </c>
      <c r="AU403" s="149" t="s">
        <v>371</v>
      </c>
      <c r="AY403" s="17" t="s">
        <v>350</v>
      </c>
      <c r="BE403" s="150">
        <f>IF(N403="základní",J403,0)</f>
        <v>0</v>
      </c>
      <c r="BF403" s="150">
        <f>IF(N403="snížená",J403,0)</f>
        <v>0</v>
      </c>
      <c r="BG403" s="150">
        <f>IF(N403="zákl. přenesená",J403,0)</f>
        <v>0</v>
      </c>
      <c r="BH403" s="150">
        <f>IF(N403="sníž. přenesená",J403,0)</f>
        <v>0</v>
      </c>
      <c r="BI403" s="150">
        <f>IF(N403="nulová",J403,0)</f>
        <v>0</v>
      </c>
      <c r="BJ403" s="17" t="s">
        <v>84</v>
      </c>
      <c r="BK403" s="150">
        <f>ROUND(I403*H403,2)</f>
        <v>0</v>
      </c>
      <c r="BL403" s="17" t="s">
        <v>530</v>
      </c>
      <c r="BM403" s="149" t="s">
        <v>6336</v>
      </c>
    </row>
    <row r="404" spans="2:65" s="1" customFormat="1" ht="19.2">
      <c r="B404" s="32"/>
      <c r="D404" s="151" t="s">
        <v>359</v>
      </c>
      <c r="F404" s="152" t="s">
        <v>6335</v>
      </c>
      <c r="I404" s="153"/>
      <c r="L404" s="32"/>
      <c r="M404" s="154"/>
      <c r="T404" s="56"/>
      <c r="AT404" s="17" t="s">
        <v>359</v>
      </c>
      <c r="AU404" s="17" t="s">
        <v>371</v>
      </c>
    </row>
    <row r="405" spans="2:65" s="1" customFormat="1" ht="16.5" customHeight="1">
      <c r="B405" s="32"/>
      <c r="C405" s="187" t="s">
        <v>2137</v>
      </c>
      <c r="D405" s="187" t="s">
        <v>1347</v>
      </c>
      <c r="E405" s="188" t="s">
        <v>6337</v>
      </c>
      <c r="F405" s="189" t="s">
        <v>6338</v>
      </c>
      <c r="G405" s="190" t="s">
        <v>4951</v>
      </c>
      <c r="H405" s="191">
        <v>2100</v>
      </c>
      <c r="I405" s="192"/>
      <c r="J405" s="193">
        <f>ROUND(I405*H405,2)</f>
        <v>0</v>
      </c>
      <c r="K405" s="189" t="s">
        <v>1</v>
      </c>
      <c r="L405" s="194"/>
      <c r="M405" s="195" t="s">
        <v>1</v>
      </c>
      <c r="N405" s="196" t="s">
        <v>41</v>
      </c>
      <c r="P405" s="147">
        <f>O405*H405</f>
        <v>0</v>
      </c>
      <c r="Q405" s="147">
        <v>0</v>
      </c>
      <c r="R405" s="147">
        <f>Q405*H405</f>
        <v>0</v>
      </c>
      <c r="S405" s="147">
        <v>0</v>
      </c>
      <c r="T405" s="148">
        <f>S405*H405</f>
        <v>0</v>
      </c>
      <c r="AR405" s="149" t="s">
        <v>695</v>
      </c>
      <c r="AT405" s="149" t="s">
        <v>1347</v>
      </c>
      <c r="AU405" s="149" t="s">
        <v>371</v>
      </c>
      <c r="AY405" s="17" t="s">
        <v>350</v>
      </c>
      <c r="BE405" s="150">
        <f>IF(N405="základní",J405,0)</f>
        <v>0</v>
      </c>
      <c r="BF405" s="150">
        <f>IF(N405="snížená",J405,0)</f>
        <v>0</v>
      </c>
      <c r="BG405" s="150">
        <f>IF(N405="zákl. přenesená",J405,0)</f>
        <v>0</v>
      </c>
      <c r="BH405" s="150">
        <f>IF(N405="sníž. přenesená",J405,0)</f>
        <v>0</v>
      </c>
      <c r="BI405" s="150">
        <f>IF(N405="nulová",J405,0)</f>
        <v>0</v>
      </c>
      <c r="BJ405" s="17" t="s">
        <v>84</v>
      </c>
      <c r="BK405" s="150">
        <f>ROUND(I405*H405,2)</f>
        <v>0</v>
      </c>
      <c r="BL405" s="17" t="s">
        <v>530</v>
      </c>
      <c r="BM405" s="149" t="s">
        <v>6339</v>
      </c>
    </row>
    <row r="406" spans="2:65" s="1" customFormat="1" ht="10.199999999999999">
      <c r="B406" s="32"/>
      <c r="D406" s="151" t="s">
        <v>359</v>
      </c>
      <c r="F406" s="152" t="s">
        <v>6338</v>
      </c>
      <c r="I406" s="153"/>
      <c r="L406" s="32"/>
      <c r="M406" s="154"/>
      <c r="T406" s="56"/>
      <c r="AT406" s="17" t="s">
        <v>359</v>
      </c>
      <c r="AU406" s="17" t="s">
        <v>371</v>
      </c>
    </row>
    <row r="407" spans="2:65" s="1" customFormat="1" ht="21.75" customHeight="1">
      <c r="B407" s="32"/>
      <c r="C407" s="138" t="s">
        <v>2152</v>
      </c>
      <c r="D407" s="138" t="s">
        <v>352</v>
      </c>
      <c r="E407" s="139" t="s">
        <v>6100</v>
      </c>
      <c r="F407" s="140" t="s">
        <v>6101</v>
      </c>
      <c r="G407" s="141" t="s">
        <v>551</v>
      </c>
      <c r="H407" s="142">
        <v>80</v>
      </c>
      <c r="I407" s="143"/>
      <c r="J407" s="144">
        <f>ROUND(I407*H407,2)</f>
        <v>0</v>
      </c>
      <c r="K407" s="140" t="s">
        <v>385</v>
      </c>
      <c r="L407" s="32"/>
      <c r="M407" s="145" t="s">
        <v>1</v>
      </c>
      <c r="N407" s="146" t="s">
        <v>41</v>
      </c>
      <c r="P407" s="147">
        <f>O407*H407</f>
        <v>0</v>
      </c>
      <c r="Q407" s="147">
        <v>0</v>
      </c>
      <c r="R407" s="147">
        <f>Q407*H407</f>
        <v>0</v>
      </c>
      <c r="S407" s="147">
        <v>0</v>
      </c>
      <c r="T407" s="148">
        <f>S407*H407</f>
        <v>0</v>
      </c>
      <c r="AR407" s="149" t="s">
        <v>530</v>
      </c>
      <c r="AT407" s="149" t="s">
        <v>352</v>
      </c>
      <c r="AU407" s="149" t="s">
        <v>371</v>
      </c>
      <c r="AY407" s="17" t="s">
        <v>350</v>
      </c>
      <c r="BE407" s="150">
        <f>IF(N407="základní",J407,0)</f>
        <v>0</v>
      </c>
      <c r="BF407" s="150">
        <f>IF(N407="snížená",J407,0)</f>
        <v>0</v>
      </c>
      <c r="BG407" s="150">
        <f>IF(N407="zákl. přenesená",J407,0)</f>
        <v>0</v>
      </c>
      <c r="BH407" s="150">
        <f>IF(N407="sníž. přenesená",J407,0)</f>
        <v>0</v>
      </c>
      <c r="BI407" s="150">
        <f>IF(N407="nulová",J407,0)</f>
        <v>0</v>
      </c>
      <c r="BJ407" s="17" t="s">
        <v>84</v>
      </c>
      <c r="BK407" s="150">
        <f>ROUND(I407*H407,2)</f>
        <v>0</v>
      </c>
      <c r="BL407" s="17" t="s">
        <v>530</v>
      </c>
      <c r="BM407" s="149" t="s">
        <v>6340</v>
      </c>
    </row>
    <row r="408" spans="2:65" s="1" customFormat="1" ht="10.199999999999999">
      <c r="B408" s="32"/>
      <c r="D408" s="151" t="s">
        <v>359</v>
      </c>
      <c r="F408" s="152" t="s">
        <v>6103</v>
      </c>
      <c r="I408" s="153"/>
      <c r="L408" s="32"/>
      <c r="M408" s="154"/>
      <c r="T408" s="56"/>
      <c r="AT408" s="17" t="s">
        <v>359</v>
      </c>
      <c r="AU408" s="17" t="s">
        <v>371</v>
      </c>
    </row>
    <row r="409" spans="2:65" s="1" customFormat="1" ht="24.15" customHeight="1">
      <c r="B409" s="32"/>
      <c r="C409" s="187" t="s">
        <v>2189</v>
      </c>
      <c r="D409" s="187" t="s">
        <v>1347</v>
      </c>
      <c r="E409" s="188" t="s">
        <v>6341</v>
      </c>
      <c r="F409" s="189" t="s">
        <v>6342</v>
      </c>
      <c r="G409" s="190" t="s">
        <v>551</v>
      </c>
      <c r="H409" s="191">
        <v>80</v>
      </c>
      <c r="I409" s="192"/>
      <c r="J409" s="193">
        <f>ROUND(I409*H409,2)</f>
        <v>0</v>
      </c>
      <c r="K409" s="189" t="s">
        <v>1</v>
      </c>
      <c r="L409" s="194"/>
      <c r="M409" s="195" t="s">
        <v>1</v>
      </c>
      <c r="N409" s="196" t="s">
        <v>41</v>
      </c>
      <c r="P409" s="147">
        <f>O409*H409</f>
        <v>0</v>
      </c>
      <c r="Q409" s="147">
        <v>0</v>
      </c>
      <c r="R409" s="147">
        <f>Q409*H409</f>
        <v>0</v>
      </c>
      <c r="S409" s="147">
        <v>0</v>
      </c>
      <c r="T409" s="148">
        <f>S409*H409</f>
        <v>0</v>
      </c>
      <c r="AR409" s="149" t="s">
        <v>695</v>
      </c>
      <c r="AT409" s="149" t="s">
        <v>1347</v>
      </c>
      <c r="AU409" s="149" t="s">
        <v>371</v>
      </c>
      <c r="AY409" s="17" t="s">
        <v>350</v>
      </c>
      <c r="BE409" s="150">
        <f>IF(N409="základní",J409,0)</f>
        <v>0</v>
      </c>
      <c r="BF409" s="150">
        <f>IF(N409="snížená",J409,0)</f>
        <v>0</v>
      </c>
      <c r="BG409" s="150">
        <f>IF(N409="zákl. přenesená",J409,0)</f>
        <v>0</v>
      </c>
      <c r="BH409" s="150">
        <f>IF(N409="sníž. přenesená",J409,0)</f>
        <v>0</v>
      </c>
      <c r="BI409" s="150">
        <f>IF(N409="nulová",J409,0)</f>
        <v>0</v>
      </c>
      <c r="BJ409" s="17" t="s">
        <v>84</v>
      </c>
      <c r="BK409" s="150">
        <f>ROUND(I409*H409,2)</f>
        <v>0</v>
      </c>
      <c r="BL409" s="17" t="s">
        <v>530</v>
      </c>
      <c r="BM409" s="149" t="s">
        <v>6343</v>
      </c>
    </row>
    <row r="410" spans="2:65" s="1" customFormat="1" ht="10.199999999999999">
      <c r="B410" s="32"/>
      <c r="D410" s="151" t="s">
        <v>359</v>
      </c>
      <c r="F410" s="152" t="s">
        <v>6342</v>
      </c>
      <c r="I410" s="153"/>
      <c r="L410" s="32"/>
      <c r="M410" s="154"/>
      <c r="T410" s="56"/>
      <c r="AT410" s="17" t="s">
        <v>359</v>
      </c>
      <c r="AU410" s="17" t="s">
        <v>371</v>
      </c>
    </row>
    <row r="411" spans="2:65" s="1" customFormat="1" ht="21.75" customHeight="1">
      <c r="B411" s="32"/>
      <c r="C411" s="187" t="s">
        <v>2195</v>
      </c>
      <c r="D411" s="187" t="s">
        <v>1347</v>
      </c>
      <c r="E411" s="188" t="s">
        <v>6344</v>
      </c>
      <c r="F411" s="189" t="s">
        <v>6345</v>
      </c>
      <c r="G411" s="190" t="s">
        <v>4951</v>
      </c>
      <c r="H411" s="191">
        <v>2</v>
      </c>
      <c r="I411" s="192"/>
      <c r="J411" s="193">
        <f>ROUND(I411*H411,2)</f>
        <v>0</v>
      </c>
      <c r="K411" s="189" t="s">
        <v>1</v>
      </c>
      <c r="L411" s="194"/>
      <c r="M411" s="195" t="s">
        <v>1</v>
      </c>
      <c r="N411" s="196" t="s">
        <v>41</v>
      </c>
      <c r="P411" s="147">
        <f>O411*H411</f>
        <v>0</v>
      </c>
      <c r="Q411" s="147">
        <v>0</v>
      </c>
      <c r="R411" s="147">
        <f>Q411*H411</f>
        <v>0</v>
      </c>
      <c r="S411" s="147">
        <v>0</v>
      </c>
      <c r="T411" s="148">
        <f>S411*H411</f>
        <v>0</v>
      </c>
      <c r="AR411" s="149" t="s">
        <v>695</v>
      </c>
      <c r="AT411" s="149" t="s">
        <v>1347</v>
      </c>
      <c r="AU411" s="149" t="s">
        <v>371</v>
      </c>
      <c r="AY411" s="17" t="s">
        <v>350</v>
      </c>
      <c r="BE411" s="150">
        <f>IF(N411="základní",J411,0)</f>
        <v>0</v>
      </c>
      <c r="BF411" s="150">
        <f>IF(N411="snížená",J411,0)</f>
        <v>0</v>
      </c>
      <c r="BG411" s="150">
        <f>IF(N411="zákl. přenesená",J411,0)</f>
        <v>0</v>
      </c>
      <c r="BH411" s="150">
        <f>IF(N411="sníž. přenesená",J411,0)</f>
        <v>0</v>
      </c>
      <c r="BI411" s="150">
        <f>IF(N411="nulová",J411,0)</f>
        <v>0</v>
      </c>
      <c r="BJ411" s="17" t="s">
        <v>84</v>
      </c>
      <c r="BK411" s="150">
        <f>ROUND(I411*H411,2)</f>
        <v>0</v>
      </c>
      <c r="BL411" s="17" t="s">
        <v>530</v>
      </c>
      <c r="BM411" s="149" t="s">
        <v>6346</v>
      </c>
    </row>
    <row r="412" spans="2:65" s="1" customFormat="1" ht="10.199999999999999">
      <c r="B412" s="32"/>
      <c r="D412" s="151" t="s">
        <v>359</v>
      </c>
      <c r="F412" s="152" t="s">
        <v>6345</v>
      </c>
      <c r="I412" s="153"/>
      <c r="L412" s="32"/>
      <c r="M412" s="154"/>
      <c r="T412" s="56"/>
      <c r="AT412" s="17" t="s">
        <v>359</v>
      </c>
      <c r="AU412" s="17" t="s">
        <v>371</v>
      </c>
    </row>
    <row r="413" spans="2:65" s="1" customFormat="1" ht="24.15" customHeight="1">
      <c r="B413" s="32"/>
      <c r="C413" s="138" t="s">
        <v>2214</v>
      </c>
      <c r="D413" s="138" t="s">
        <v>352</v>
      </c>
      <c r="E413" s="139" t="s">
        <v>5658</v>
      </c>
      <c r="F413" s="140" t="s">
        <v>5659</v>
      </c>
      <c r="G413" s="141" t="s">
        <v>551</v>
      </c>
      <c r="H413" s="142">
        <v>200</v>
      </c>
      <c r="I413" s="143"/>
      <c r="J413" s="144">
        <f>ROUND(I413*H413,2)</f>
        <v>0</v>
      </c>
      <c r="K413" s="140" t="s">
        <v>385</v>
      </c>
      <c r="L413" s="32"/>
      <c r="M413" s="145" t="s">
        <v>1</v>
      </c>
      <c r="N413" s="146" t="s">
        <v>41</v>
      </c>
      <c r="P413" s="147">
        <f>O413*H413</f>
        <v>0</v>
      </c>
      <c r="Q413" s="147">
        <v>2.0000000000000002E-5</v>
      </c>
      <c r="R413" s="147">
        <f>Q413*H413</f>
        <v>4.0000000000000001E-3</v>
      </c>
      <c r="S413" s="147">
        <v>3.0000000000000001E-3</v>
      </c>
      <c r="T413" s="148">
        <f>S413*H413</f>
        <v>0.6</v>
      </c>
      <c r="AR413" s="149" t="s">
        <v>357</v>
      </c>
      <c r="AT413" s="149" t="s">
        <v>352</v>
      </c>
      <c r="AU413" s="149" t="s">
        <v>371</v>
      </c>
      <c r="AY413" s="17" t="s">
        <v>350</v>
      </c>
      <c r="BE413" s="150">
        <f>IF(N413="základní",J413,0)</f>
        <v>0</v>
      </c>
      <c r="BF413" s="150">
        <f>IF(N413="snížená",J413,0)</f>
        <v>0</v>
      </c>
      <c r="BG413" s="150">
        <f>IF(N413="zákl. přenesená",J413,0)</f>
        <v>0</v>
      </c>
      <c r="BH413" s="150">
        <f>IF(N413="sníž. přenesená",J413,0)</f>
        <v>0</v>
      </c>
      <c r="BI413" s="150">
        <f>IF(N413="nulová",J413,0)</f>
        <v>0</v>
      </c>
      <c r="BJ413" s="17" t="s">
        <v>84</v>
      </c>
      <c r="BK413" s="150">
        <f>ROUND(I413*H413,2)</f>
        <v>0</v>
      </c>
      <c r="BL413" s="17" t="s">
        <v>357</v>
      </c>
      <c r="BM413" s="149" t="s">
        <v>6347</v>
      </c>
    </row>
    <row r="414" spans="2:65" s="1" customFormat="1" ht="19.2">
      <c r="B414" s="32"/>
      <c r="D414" s="151" t="s">
        <v>359</v>
      </c>
      <c r="F414" s="152" t="s">
        <v>5661</v>
      </c>
      <c r="I414" s="153"/>
      <c r="L414" s="32"/>
      <c r="M414" s="154"/>
      <c r="T414" s="56"/>
      <c r="AT414" s="17" t="s">
        <v>359</v>
      </c>
      <c r="AU414" s="17" t="s">
        <v>371</v>
      </c>
    </row>
    <row r="415" spans="2:65" s="1" customFormat="1" ht="16.5" customHeight="1">
      <c r="B415" s="32"/>
      <c r="C415" s="138" t="s">
        <v>2224</v>
      </c>
      <c r="D415" s="138" t="s">
        <v>352</v>
      </c>
      <c r="E415" s="139" t="s">
        <v>6128</v>
      </c>
      <c r="F415" s="140" t="s">
        <v>6129</v>
      </c>
      <c r="G415" s="141" t="s">
        <v>5036</v>
      </c>
      <c r="H415" s="142">
        <v>50</v>
      </c>
      <c r="I415" s="143"/>
      <c r="J415" s="144">
        <f>ROUND(I415*H415,2)</f>
        <v>0</v>
      </c>
      <c r="K415" s="140" t="s">
        <v>1</v>
      </c>
      <c r="L415" s="32"/>
      <c r="M415" s="145" t="s">
        <v>1</v>
      </c>
      <c r="N415" s="146" t="s">
        <v>41</v>
      </c>
      <c r="P415" s="147">
        <f>O415*H415</f>
        <v>0</v>
      </c>
      <c r="Q415" s="147">
        <v>0</v>
      </c>
      <c r="R415" s="147">
        <f>Q415*H415</f>
        <v>0</v>
      </c>
      <c r="S415" s="147">
        <v>0</v>
      </c>
      <c r="T415" s="148">
        <f>S415*H415</f>
        <v>0</v>
      </c>
      <c r="AR415" s="149" t="s">
        <v>357</v>
      </c>
      <c r="AT415" s="149" t="s">
        <v>352</v>
      </c>
      <c r="AU415" s="149" t="s">
        <v>371</v>
      </c>
      <c r="AY415" s="17" t="s">
        <v>350</v>
      </c>
      <c r="BE415" s="150">
        <f>IF(N415="základní",J415,0)</f>
        <v>0</v>
      </c>
      <c r="BF415" s="150">
        <f>IF(N415="snížená",J415,0)</f>
        <v>0</v>
      </c>
      <c r="BG415" s="150">
        <f>IF(N415="zákl. přenesená",J415,0)</f>
        <v>0</v>
      </c>
      <c r="BH415" s="150">
        <f>IF(N415="sníž. přenesená",J415,0)</f>
        <v>0</v>
      </c>
      <c r="BI415" s="150">
        <f>IF(N415="nulová",J415,0)</f>
        <v>0</v>
      </c>
      <c r="BJ415" s="17" t="s">
        <v>84</v>
      </c>
      <c r="BK415" s="150">
        <f>ROUND(I415*H415,2)</f>
        <v>0</v>
      </c>
      <c r="BL415" s="17" t="s">
        <v>357</v>
      </c>
      <c r="BM415" s="149" t="s">
        <v>6348</v>
      </c>
    </row>
    <row r="416" spans="2:65" s="1" customFormat="1" ht="10.199999999999999">
      <c r="B416" s="32"/>
      <c r="D416" s="151" t="s">
        <v>359</v>
      </c>
      <c r="F416" s="152" t="s">
        <v>6129</v>
      </c>
      <c r="I416" s="153"/>
      <c r="L416" s="32"/>
      <c r="M416" s="154"/>
      <c r="T416" s="56"/>
      <c r="AT416" s="17" t="s">
        <v>359</v>
      </c>
      <c r="AU416" s="17" t="s">
        <v>371</v>
      </c>
    </row>
    <row r="417" spans="2:65" s="1" customFormat="1" ht="21.75" customHeight="1">
      <c r="B417" s="32"/>
      <c r="C417" s="138" t="s">
        <v>2231</v>
      </c>
      <c r="D417" s="138" t="s">
        <v>352</v>
      </c>
      <c r="E417" s="139" t="s">
        <v>6349</v>
      </c>
      <c r="F417" s="140" t="s">
        <v>5663</v>
      </c>
      <c r="G417" s="141" t="s">
        <v>5036</v>
      </c>
      <c r="H417" s="142">
        <v>1</v>
      </c>
      <c r="I417" s="143"/>
      <c r="J417" s="144">
        <f>ROUND(I417*H417,2)</f>
        <v>0</v>
      </c>
      <c r="K417" s="140" t="s">
        <v>1</v>
      </c>
      <c r="L417" s="32"/>
      <c r="M417" s="145" t="s">
        <v>1</v>
      </c>
      <c r="N417" s="146" t="s">
        <v>41</v>
      </c>
      <c r="P417" s="147">
        <f>O417*H417</f>
        <v>0</v>
      </c>
      <c r="Q417" s="147">
        <v>0</v>
      </c>
      <c r="R417" s="147">
        <f>Q417*H417</f>
        <v>0</v>
      </c>
      <c r="S417" s="147">
        <v>0</v>
      </c>
      <c r="T417" s="148">
        <f>S417*H417</f>
        <v>0</v>
      </c>
      <c r="AR417" s="149" t="s">
        <v>357</v>
      </c>
      <c r="AT417" s="149" t="s">
        <v>352</v>
      </c>
      <c r="AU417" s="149" t="s">
        <v>371</v>
      </c>
      <c r="AY417" s="17" t="s">
        <v>350</v>
      </c>
      <c r="BE417" s="150">
        <f>IF(N417="základní",J417,0)</f>
        <v>0</v>
      </c>
      <c r="BF417" s="150">
        <f>IF(N417="snížená",J417,0)</f>
        <v>0</v>
      </c>
      <c r="BG417" s="150">
        <f>IF(N417="zákl. přenesená",J417,0)</f>
        <v>0</v>
      </c>
      <c r="BH417" s="150">
        <f>IF(N417="sníž. přenesená",J417,0)</f>
        <v>0</v>
      </c>
      <c r="BI417" s="150">
        <f>IF(N417="nulová",J417,0)</f>
        <v>0</v>
      </c>
      <c r="BJ417" s="17" t="s">
        <v>84</v>
      </c>
      <c r="BK417" s="150">
        <f>ROUND(I417*H417,2)</f>
        <v>0</v>
      </c>
      <c r="BL417" s="17" t="s">
        <v>357</v>
      </c>
      <c r="BM417" s="149" t="s">
        <v>6350</v>
      </c>
    </row>
    <row r="418" spans="2:65" s="1" customFormat="1" ht="10.199999999999999">
      <c r="B418" s="32"/>
      <c r="D418" s="151" t="s">
        <v>359</v>
      </c>
      <c r="F418" s="152" t="s">
        <v>5663</v>
      </c>
      <c r="I418" s="153"/>
      <c r="L418" s="32"/>
      <c r="M418" s="154"/>
      <c r="T418" s="56"/>
      <c r="AT418" s="17" t="s">
        <v>359</v>
      </c>
      <c r="AU418" s="17" t="s">
        <v>371</v>
      </c>
    </row>
    <row r="419" spans="2:65" s="1" customFormat="1" ht="16.5" customHeight="1">
      <c r="B419" s="32"/>
      <c r="C419" s="138" t="s">
        <v>2236</v>
      </c>
      <c r="D419" s="138" t="s">
        <v>352</v>
      </c>
      <c r="E419" s="139" t="s">
        <v>5665</v>
      </c>
      <c r="F419" s="140" t="s">
        <v>5666</v>
      </c>
      <c r="G419" s="141" t="s">
        <v>551</v>
      </c>
      <c r="H419" s="142">
        <v>200</v>
      </c>
      <c r="I419" s="143"/>
      <c r="J419" s="144">
        <f>ROUND(I419*H419,2)</f>
        <v>0</v>
      </c>
      <c r="K419" s="140" t="s">
        <v>1</v>
      </c>
      <c r="L419" s="32"/>
      <c r="M419" s="145" t="s">
        <v>1</v>
      </c>
      <c r="N419" s="146" t="s">
        <v>41</v>
      </c>
      <c r="P419" s="147">
        <f>O419*H419</f>
        <v>0</v>
      </c>
      <c r="Q419" s="147">
        <v>0</v>
      </c>
      <c r="R419" s="147">
        <f>Q419*H419</f>
        <v>0</v>
      </c>
      <c r="S419" s="147">
        <v>0</v>
      </c>
      <c r="T419" s="148">
        <f>S419*H419</f>
        <v>0</v>
      </c>
      <c r="AR419" s="149" t="s">
        <v>357</v>
      </c>
      <c r="AT419" s="149" t="s">
        <v>352</v>
      </c>
      <c r="AU419" s="149" t="s">
        <v>371</v>
      </c>
      <c r="AY419" s="17" t="s">
        <v>350</v>
      </c>
      <c r="BE419" s="150">
        <f>IF(N419="základní",J419,0)</f>
        <v>0</v>
      </c>
      <c r="BF419" s="150">
        <f>IF(N419="snížená",J419,0)</f>
        <v>0</v>
      </c>
      <c r="BG419" s="150">
        <f>IF(N419="zákl. přenesená",J419,0)</f>
        <v>0</v>
      </c>
      <c r="BH419" s="150">
        <f>IF(N419="sníž. přenesená",J419,0)</f>
        <v>0</v>
      </c>
      <c r="BI419" s="150">
        <f>IF(N419="nulová",J419,0)</f>
        <v>0</v>
      </c>
      <c r="BJ419" s="17" t="s">
        <v>84</v>
      </c>
      <c r="BK419" s="150">
        <f>ROUND(I419*H419,2)</f>
        <v>0</v>
      </c>
      <c r="BL419" s="17" t="s">
        <v>357</v>
      </c>
      <c r="BM419" s="149" t="s">
        <v>6351</v>
      </c>
    </row>
    <row r="420" spans="2:65" s="1" customFormat="1" ht="10.199999999999999">
      <c r="B420" s="32"/>
      <c r="D420" s="151" t="s">
        <v>359</v>
      </c>
      <c r="F420" s="152" t="s">
        <v>5666</v>
      </c>
      <c r="I420" s="153"/>
      <c r="L420" s="32"/>
      <c r="M420" s="154"/>
      <c r="T420" s="56"/>
      <c r="AT420" s="17" t="s">
        <v>359</v>
      </c>
      <c r="AU420" s="17" t="s">
        <v>371</v>
      </c>
    </row>
    <row r="421" spans="2:65" s="11" customFormat="1" ht="20.85" customHeight="1">
      <c r="B421" s="126"/>
      <c r="D421" s="127" t="s">
        <v>75</v>
      </c>
      <c r="E421" s="136" t="s">
        <v>6352</v>
      </c>
      <c r="F421" s="136" t="s">
        <v>6353</v>
      </c>
      <c r="I421" s="129"/>
      <c r="J421" s="137">
        <f>BK421</f>
        <v>0</v>
      </c>
      <c r="L421" s="126"/>
      <c r="M421" s="131"/>
      <c r="P421" s="132">
        <f>SUM(P422:P435)</f>
        <v>0</v>
      </c>
      <c r="R421" s="132">
        <f>SUM(R422:R435)</f>
        <v>0</v>
      </c>
      <c r="T421" s="133">
        <f>SUM(T422:T435)</f>
        <v>0</v>
      </c>
      <c r="AR421" s="127" t="s">
        <v>86</v>
      </c>
      <c r="AT421" s="134" t="s">
        <v>75</v>
      </c>
      <c r="AU421" s="134" t="s">
        <v>86</v>
      </c>
      <c r="AY421" s="127" t="s">
        <v>350</v>
      </c>
      <c r="BK421" s="135">
        <f>SUM(BK422:BK435)</f>
        <v>0</v>
      </c>
    </row>
    <row r="422" spans="2:65" s="1" customFormat="1" ht="16.5" customHeight="1">
      <c r="B422" s="32"/>
      <c r="C422" s="138" t="s">
        <v>2243</v>
      </c>
      <c r="D422" s="138" t="s">
        <v>352</v>
      </c>
      <c r="E422" s="139" t="s">
        <v>6354</v>
      </c>
      <c r="F422" s="140" t="s">
        <v>6148</v>
      </c>
      <c r="G422" s="141" t="s">
        <v>6149</v>
      </c>
      <c r="H422" s="142">
        <v>1</v>
      </c>
      <c r="I422" s="143"/>
      <c r="J422" s="144">
        <f>ROUND(I422*H422,2)</f>
        <v>0</v>
      </c>
      <c r="K422" s="140" t="s">
        <v>385</v>
      </c>
      <c r="L422" s="32"/>
      <c r="M422" s="145" t="s">
        <v>1</v>
      </c>
      <c r="N422" s="146" t="s">
        <v>41</v>
      </c>
      <c r="P422" s="147">
        <f>O422*H422</f>
        <v>0</v>
      </c>
      <c r="Q422" s="147">
        <v>0</v>
      </c>
      <c r="R422" s="147">
        <f>Q422*H422</f>
        <v>0</v>
      </c>
      <c r="S422" s="147">
        <v>0</v>
      </c>
      <c r="T422" s="148">
        <f>S422*H422</f>
        <v>0</v>
      </c>
      <c r="AR422" s="149" t="s">
        <v>6150</v>
      </c>
      <c r="AT422" s="149" t="s">
        <v>352</v>
      </c>
      <c r="AU422" s="149" t="s">
        <v>371</v>
      </c>
      <c r="AY422" s="17" t="s">
        <v>350</v>
      </c>
      <c r="BE422" s="150">
        <f>IF(N422="základní",J422,0)</f>
        <v>0</v>
      </c>
      <c r="BF422" s="150">
        <f>IF(N422="snížená",J422,0)</f>
        <v>0</v>
      </c>
      <c r="BG422" s="150">
        <f>IF(N422="zákl. přenesená",J422,0)</f>
        <v>0</v>
      </c>
      <c r="BH422" s="150">
        <f>IF(N422="sníž. přenesená",J422,0)</f>
        <v>0</v>
      </c>
      <c r="BI422" s="150">
        <f>IF(N422="nulová",J422,0)</f>
        <v>0</v>
      </c>
      <c r="BJ422" s="17" t="s">
        <v>84</v>
      </c>
      <c r="BK422" s="150">
        <f>ROUND(I422*H422,2)</f>
        <v>0</v>
      </c>
      <c r="BL422" s="17" t="s">
        <v>6150</v>
      </c>
      <c r="BM422" s="149" t="s">
        <v>6355</v>
      </c>
    </row>
    <row r="423" spans="2:65" s="1" customFormat="1" ht="10.199999999999999">
      <c r="B423" s="32"/>
      <c r="D423" s="151" t="s">
        <v>359</v>
      </c>
      <c r="F423" s="152" t="s">
        <v>6148</v>
      </c>
      <c r="I423" s="153"/>
      <c r="L423" s="32"/>
      <c r="M423" s="154"/>
      <c r="T423" s="56"/>
      <c r="AT423" s="17" t="s">
        <v>359</v>
      </c>
      <c r="AU423" s="17" t="s">
        <v>371</v>
      </c>
    </row>
    <row r="424" spans="2:65" s="1" customFormat="1" ht="21.75" customHeight="1">
      <c r="B424" s="32"/>
      <c r="C424" s="138" t="s">
        <v>2261</v>
      </c>
      <c r="D424" s="138" t="s">
        <v>352</v>
      </c>
      <c r="E424" s="139" t="s">
        <v>6356</v>
      </c>
      <c r="F424" s="140" t="s">
        <v>6357</v>
      </c>
      <c r="G424" s="141" t="s">
        <v>496</v>
      </c>
      <c r="H424" s="142">
        <v>1</v>
      </c>
      <c r="I424" s="143"/>
      <c r="J424" s="144">
        <f>ROUND(I424*H424,2)</f>
        <v>0</v>
      </c>
      <c r="K424" s="140" t="s">
        <v>385</v>
      </c>
      <c r="L424" s="32"/>
      <c r="M424" s="145" t="s">
        <v>1</v>
      </c>
      <c r="N424" s="146" t="s">
        <v>41</v>
      </c>
      <c r="P424" s="147">
        <f>O424*H424</f>
        <v>0</v>
      </c>
      <c r="Q424" s="147">
        <v>0</v>
      </c>
      <c r="R424" s="147">
        <f>Q424*H424</f>
        <v>0</v>
      </c>
      <c r="S424" s="147">
        <v>0</v>
      </c>
      <c r="T424" s="148">
        <f>S424*H424</f>
        <v>0</v>
      </c>
      <c r="AR424" s="149" t="s">
        <v>530</v>
      </c>
      <c r="AT424" s="149" t="s">
        <v>352</v>
      </c>
      <c r="AU424" s="149" t="s">
        <v>371</v>
      </c>
      <c r="AY424" s="17" t="s">
        <v>350</v>
      </c>
      <c r="BE424" s="150">
        <f>IF(N424="základní",J424,0)</f>
        <v>0</v>
      </c>
      <c r="BF424" s="150">
        <f>IF(N424="snížená",J424,0)</f>
        <v>0</v>
      </c>
      <c r="BG424" s="150">
        <f>IF(N424="zákl. přenesená",J424,0)</f>
        <v>0</v>
      </c>
      <c r="BH424" s="150">
        <f>IF(N424="sníž. přenesená",J424,0)</f>
        <v>0</v>
      </c>
      <c r="BI424" s="150">
        <f>IF(N424="nulová",J424,0)</f>
        <v>0</v>
      </c>
      <c r="BJ424" s="17" t="s">
        <v>84</v>
      </c>
      <c r="BK424" s="150">
        <f>ROUND(I424*H424,2)</f>
        <v>0</v>
      </c>
      <c r="BL424" s="17" t="s">
        <v>530</v>
      </c>
      <c r="BM424" s="149" t="s">
        <v>6358</v>
      </c>
    </row>
    <row r="425" spans="2:65" s="1" customFormat="1" ht="19.2">
      <c r="B425" s="32"/>
      <c r="D425" s="151" t="s">
        <v>359</v>
      </c>
      <c r="F425" s="152" t="s">
        <v>6359</v>
      </c>
      <c r="I425" s="153"/>
      <c r="L425" s="32"/>
      <c r="M425" s="154"/>
      <c r="T425" s="56"/>
      <c r="AT425" s="17" t="s">
        <v>359</v>
      </c>
      <c r="AU425" s="17" t="s">
        <v>371</v>
      </c>
    </row>
    <row r="426" spans="2:65" s="1" customFormat="1" ht="16.5" customHeight="1">
      <c r="B426" s="32"/>
      <c r="C426" s="138" t="s">
        <v>2267</v>
      </c>
      <c r="D426" s="138" t="s">
        <v>352</v>
      </c>
      <c r="E426" s="139" t="s">
        <v>6360</v>
      </c>
      <c r="F426" s="140" t="s">
        <v>6361</v>
      </c>
      <c r="G426" s="141" t="s">
        <v>496</v>
      </c>
      <c r="H426" s="142">
        <v>4</v>
      </c>
      <c r="I426" s="143"/>
      <c r="J426" s="144">
        <f>ROUND(I426*H426,2)</f>
        <v>0</v>
      </c>
      <c r="K426" s="140" t="s">
        <v>385</v>
      </c>
      <c r="L426" s="32"/>
      <c r="M426" s="145" t="s">
        <v>1</v>
      </c>
      <c r="N426" s="146" t="s">
        <v>41</v>
      </c>
      <c r="P426" s="147">
        <f>O426*H426</f>
        <v>0</v>
      </c>
      <c r="Q426" s="147">
        <v>0</v>
      </c>
      <c r="R426" s="147">
        <f>Q426*H426</f>
        <v>0</v>
      </c>
      <c r="S426" s="147">
        <v>0</v>
      </c>
      <c r="T426" s="148">
        <f>S426*H426</f>
        <v>0</v>
      </c>
      <c r="AR426" s="149" t="s">
        <v>530</v>
      </c>
      <c r="AT426" s="149" t="s">
        <v>352</v>
      </c>
      <c r="AU426" s="149" t="s">
        <v>371</v>
      </c>
      <c r="AY426" s="17" t="s">
        <v>350</v>
      </c>
      <c r="BE426" s="150">
        <f>IF(N426="základní",J426,0)</f>
        <v>0</v>
      </c>
      <c r="BF426" s="150">
        <f>IF(N426="snížená",J426,0)</f>
        <v>0</v>
      </c>
      <c r="BG426" s="150">
        <f>IF(N426="zákl. přenesená",J426,0)</f>
        <v>0</v>
      </c>
      <c r="BH426" s="150">
        <f>IF(N426="sníž. přenesená",J426,0)</f>
        <v>0</v>
      </c>
      <c r="BI426" s="150">
        <f>IF(N426="nulová",J426,0)</f>
        <v>0</v>
      </c>
      <c r="BJ426" s="17" t="s">
        <v>84</v>
      </c>
      <c r="BK426" s="150">
        <f>ROUND(I426*H426,2)</f>
        <v>0</v>
      </c>
      <c r="BL426" s="17" t="s">
        <v>530</v>
      </c>
      <c r="BM426" s="149" t="s">
        <v>6362</v>
      </c>
    </row>
    <row r="427" spans="2:65" s="1" customFormat="1" ht="10.199999999999999">
      <c r="B427" s="32"/>
      <c r="D427" s="151" t="s">
        <v>359</v>
      </c>
      <c r="F427" s="152" t="s">
        <v>6363</v>
      </c>
      <c r="I427" s="153"/>
      <c r="L427" s="32"/>
      <c r="M427" s="154"/>
      <c r="T427" s="56"/>
      <c r="AT427" s="17" t="s">
        <v>359</v>
      </c>
      <c r="AU427" s="17" t="s">
        <v>371</v>
      </c>
    </row>
    <row r="428" spans="2:65" s="1" customFormat="1" ht="16.5" customHeight="1">
      <c r="B428" s="32"/>
      <c r="C428" s="138" t="s">
        <v>2282</v>
      </c>
      <c r="D428" s="138" t="s">
        <v>352</v>
      </c>
      <c r="E428" s="139" t="s">
        <v>6364</v>
      </c>
      <c r="F428" s="140" t="s">
        <v>6365</v>
      </c>
      <c r="G428" s="141" t="s">
        <v>496</v>
      </c>
      <c r="H428" s="142">
        <v>1</v>
      </c>
      <c r="I428" s="143"/>
      <c r="J428" s="144">
        <f>ROUND(I428*H428,2)</f>
        <v>0</v>
      </c>
      <c r="K428" s="140" t="s">
        <v>385</v>
      </c>
      <c r="L428" s="32"/>
      <c r="M428" s="145" t="s">
        <v>1</v>
      </c>
      <c r="N428" s="146" t="s">
        <v>41</v>
      </c>
      <c r="P428" s="147">
        <f>O428*H428</f>
        <v>0</v>
      </c>
      <c r="Q428" s="147">
        <v>0</v>
      </c>
      <c r="R428" s="147">
        <f>Q428*H428</f>
        <v>0</v>
      </c>
      <c r="S428" s="147">
        <v>0</v>
      </c>
      <c r="T428" s="148">
        <f>S428*H428</f>
        <v>0</v>
      </c>
      <c r="AR428" s="149" t="s">
        <v>530</v>
      </c>
      <c r="AT428" s="149" t="s">
        <v>352</v>
      </c>
      <c r="AU428" s="149" t="s">
        <v>371</v>
      </c>
      <c r="AY428" s="17" t="s">
        <v>350</v>
      </c>
      <c r="BE428" s="150">
        <f>IF(N428="základní",J428,0)</f>
        <v>0</v>
      </c>
      <c r="BF428" s="150">
        <f>IF(N428="snížená",J428,0)</f>
        <v>0</v>
      </c>
      <c r="BG428" s="150">
        <f>IF(N428="zákl. přenesená",J428,0)</f>
        <v>0</v>
      </c>
      <c r="BH428" s="150">
        <f>IF(N428="sníž. přenesená",J428,0)</f>
        <v>0</v>
      </c>
      <c r="BI428" s="150">
        <f>IF(N428="nulová",J428,0)</f>
        <v>0</v>
      </c>
      <c r="BJ428" s="17" t="s">
        <v>84</v>
      </c>
      <c r="BK428" s="150">
        <f>ROUND(I428*H428,2)</f>
        <v>0</v>
      </c>
      <c r="BL428" s="17" t="s">
        <v>530</v>
      </c>
      <c r="BM428" s="149" t="s">
        <v>6366</v>
      </c>
    </row>
    <row r="429" spans="2:65" s="1" customFormat="1" ht="10.199999999999999">
      <c r="B429" s="32"/>
      <c r="D429" s="151" t="s">
        <v>359</v>
      </c>
      <c r="F429" s="152" t="s">
        <v>6367</v>
      </c>
      <c r="I429" s="153"/>
      <c r="L429" s="32"/>
      <c r="M429" s="154"/>
      <c r="T429" s="56"/>
      <c r="AT429" s="17" t="s">
        <v>359</v>
      </c>
      <c r="AU429" s="17" t="s">
        <v>371</v>
      </c>
    </row>
    <row r="430" spans="2:65" s="1" customFormat="1" ht="16.5" customHeight="1">
      <c r="B430" s="32"/>
      <c r="C430" s="138" t="s">
        <v>2293</v>
      </c>
      <c r="D430" s="138" t="s">
        <v>352</v>
      </c>
      <c r="E430" s="139" t="s">
        <v>6179</v>
      </c>
      <c r="F430" s="140" t="s">
        <v>6180</v>
      </c>
      <c r="G430" s="141" t="s">
        <v>5036</v>
      </c>
      <c r="H430" s="142">
        <v>1</v>
      </c>
      <c r="I430" s="143"/>
      <c r="J430" s="144">
        <f>ROUND(I430*H430,2)</f>
        <v>0</v>
      </c>
      <c r="K430" s="140" t="s">
        <v>1</v>
      </c>
      <c r="L430" s="32"/>
      <c r="M430" s="145" t="s">
        <v>1</v>
      </c>
      <c r="N430" s="146" t="s">
        <v>41</v>
      </c>
      <c r="P430" s="147">
        <f>O430*H430</f>
        <v>0</v>
      </c>
      <c r="Q430" s="147">
        <v>0</v>
      </c>
      <c r="R430" s="147">
        <f>Q430*H430</f>
        <v>0</v>
      </c>
      <c r="S430" s="147">
        <v>0</v>
      </c>
      <c r="T430" s="148">
        <f>S430*H430</f>
        <v>0</v>
      </c>
      <c r="AR430" s="149" t="s">
        <v>357</v>
      </c>
      <c r="AT430" s="149" t="s">
        <v>352</v>
      </c>
      <c r="AU430" s="149" t="s">
        <v>371</v>
      </c>
      <c r="AY430" s="17" t="s">
        <v>350</v>
      </c>
      <c r="BE430" s="150">
        <f>IF(N430="základní",J430,0)</f>
        <v>0</v>
      </c>
      <c r="BF430" s="150">
        <f>IF(N430="snížená",J430,0)</f>
        <v>0</v>
      </c>
      <c r="BG430" s="150">
        <f>IF(N430="zákl. přenesená",J430,0)</f>
        <v>0</v>
      </c>
      <c r="BH430" s="150">
        <f>IF(N430="sníž. přenesená",J430,0)</f>
        <v>0</v>
      </c>
      <c r="BI430" s="150">
        <f>IF(N430="nulová",J430,0)</f>
        <v>0</v>
      </c>
      <c r="BJ430" s="17" t="s">
        <v>84</v>
      </c>
      <c r="BK430" s="150">
        <f>ROUND(I430*H430,2)</f>
        <v>0</v>
      </c>
      <c r="BL430" s="17" t="s">
        <v>357</v>
      </c>
      <c r="BM430" s="149" t="s">
        <v>6368</v>
      </c>
    </row>
    <row r="431" spans="2:65" s="1" customFormat="1" ht="10.199999999999999">
      <c r="B431" s="32"/>
      <c r="D431" s="151" t="s">
        <v>359</v>
      </c>
      <c r="F431" s="152" t="s">
        <v>6180</v>
      </c>
      <c r="I431" s="153"/>
      <c r="L431" s="32"/>
      <c r="M431" s="154"/>
      <c r="T431" s="56"/>
      <c r="AT431" s="17" t="s">
        <v>359</v>
      </c>
      <c r="AU431" s="17" t="s">
        <v>371</v>
      </c>
    </row>
    <row r="432" spans="2:65" s="1" customFormat="1" ht="24.15" customHeight="1">
      <c r="B432" s="32"/>
      <c r="C432" s="138" t="s">
        <v>2298</v>
      </c>
      <c r="D432" s="138" t="s">
        <v>352</v>
      </c>
      <c r="E432" s="139" t="s">
        <v>6182</v>
      </c>
      <c r="F432" s="140" t="s">
        <v>6183</v>
      </c>
      <c r="G432" s="141" t="s">
        <v>5036</v>
      </c>
      <c r="H432" s="142">
        <v>1</v>
      </c>
      <c r="I432" s="143"/>
      <c r="J432" s="144">
        <f>ROUND(I432*H432,2)</f>
        <v>0</v>
      </c>
      <c r="K432" s="140" t="s">
        <v>1</v>
      </c>
      <c r="L432" s="32"/>
      <c r="M432" s="145" t="s">
        <v>1</v>
      </c>
      <c r="N432" s="146" t="s">
        <v>41</v>
      </c>
      <c r="P432" s="147">
        <f>O432*H432</f>
        <v>0</v>
      </c>
      <c r="Q432" s="147">
        <v>0</v>
      </c>
      <c r="R432" s="147">
        <f>Q432*H432</f>
        <v>0</v>
      </c>
      <c r="S432" s="147">
        <v>0</v>
      </c>
      <c r="T432" s="148">
        <f>S432*H432</f>
        <v>0</v>
      </c>
      <c r="AR432" s="149" t="s">
        <v>357</v>
      </c>
      <c r="AT432" s="149" t="s">
        <v>352</v>
      </c>
      <c r="AU432" s="149" t="s">
        <v>371</v>
      </c>
      <c r="AY432" s="17" t="s">
        <v>350</v>
      </c>
      <c r="BE432" s="150">
        <f>IF(N432="základní",J432,0)</f>
        <v>0</v>
      </c>
      <c r="BF432" s="150">
        <f>IF(N432="snížená",J432,0)</f>
        <v>0</v>
      </c>
      <c r="BG432" s="150">
        <f>IF(N432="zákl. přenesená",J432,0)</f>
        <v>0</v>
      </c>
      <c r="BH432" s="150">
        <f>IF(N432="sníž. přenesená",J432,0)</f>
        <v>0</v>
      </c>
      <c r="BI432" s="150">
        <f>IF(N432="nulová",J432,0)</f>
        <v>0</v>
      </c>
      <c r="BJ432" s="17" t="s">
        <v>84</v>
      </c>
      <c r="BK432" s="150">
        <f>ROUND(I432*H432,2)</f>
        <v>0</v>
      </c>
      <c r="BL432" s="17" t="s">
        <v>357</v>
      </c>
      <c r="BM432" s="149" t="s">
        <v>6369</v>
      </c>
    </row>
    <row r="433" spans="2:65" s="1" customFormat="1" ht="19.2">
      <c r="B433" s="32"/>
      <c r="D433" s="151" t="s">
        <v>359</v>
      </c>
      <c r="F433" s="152" t="s">
        <v>6183</v>
      </c>
      <c r="I433" s="153"/>
      <c r="L433" s="32"/>
      <c r="M433" s="154"/>
      <c r="T433" s="56"/>
      <c r="AT433" s="17" t="s">
        <v>359</v>
      </c>
      <c r="AU433" s="17" t="s">
        <v>371</v>
      </c>
    </row>
    <row r="434" spans="2:65" s="1" customFormat="1" ht="16.5" customHeight="1">
      <c r="B434" s="32"/>
      <c r="C434" s="138" t="s">
        <v>2315</v>
      </c>
      <c r="D434" s="138" t="s">
        <v>352</v>
      </c>
      <c r="E434" s="139" t="s">
        <v>6185</v>
      </c>
      <c r="F434" s="140" t="s">
        <v>6186</v>
      </c>
      <c r="G434" s="141" t="s">
        <v>5036</v>
      </c>
      <c r="H434" s="142">
        <v>1</v>
      </c>
      <c r="I434" s="143"/>
      <c r="J434" s="144">
        <f>ROUND(I434*H434,2)</f>
        <v>0</v>
      </c>
      <c r="K434" s="140" t="s">
        <v>1</v>
      </c>
      <c r="L434" s="32"/>
      <c r="M434" s="145" t="s">
        <v>1</v>
      </c>
      <c r="N434" s="146" t="s">
        <v>41</v>
      </c>
      <c r="P434" s="147">
        <f>O434*H434</f>
        <v>0</v>
      </c>
      <c r="Q434" s="147">
        <v>0</v>
      </c>
      <c r="R434" s="147">
        <f>Q434*H434</f>
        <v>0</v>
      </c>
      <c r="S434" s="147">
        <v>0</v>
      </c>
      <c r="T434" s="148">
        <f>S434*H434</f>
        <v>0</v>
      </c>
      <c r="AR434" s="149" t="s">
        <v>357</v>
      </c>
      <c r="AT434" s="149" t="s">
        <v>352</v>
      </c>
      <c r="AU434" s="149" t="s">
        <v>371</v>
      </c>
      <c r="AY434" s="17" t="s">
        <v>350</v>
      </c>
      <c r="BE434" s="150">
        <f>IF(N434="základní",J434,0)</f>
        <v>0</v>
      </c>
      <c r="BF434" s="150">
        <f>IF(N434="snížená",J434,0)</f>
        <v>0</v>
      </c>
      <c r="BG434" s="150">
        <f>IF(N434="zákl. přenesená",J434,0)</f>
        <v>0</v>
      </c>
      <c r="BH434" s="150">
        <f>IF(N434="sníž. přenesená",J434,0)</f>
        <v>0</v>
      </c>
      <c r="BI434" s="150">
        <f>IF(N434="nulová",J434,0)</f>
        <v>0</v>
      </c>
      <c r="BJ434" s="17" t="s">
        <v>84</v>
      </c>
      <c r="BK434" s="150">
        <f>ROUND(I434*H434,2)</f>
        <v>0</v>
      </c>
      <c r="BL434" s="17" t="s">
        <v>357</v>
      </c>
      <c r="BM434" s="149" t="s">
        <v>6370</v>
      </c>
    </row>
    <row r="435" spans="2:65" s="1" customFormat="1" ht="10.199999999999999">
      <c r="B435" s="32"/>
      <c r="D435" s="151" t="s">
        <v>359</v>
      </c>
      <c r="F435" s="152" t="s">
        <v>6186</v>
      </c>
      <c r="I435" s="153"/>
      <c r="L435" s="32"/>
      <c r="M435" s="154"/>
      <c r="T435" s="56"/>
      <c r="AT435" s="17" t="s">
        <v>359</v>
      </c>
      <c r="AU435" s="17" t="s">
        <v>371</v>
      </c>
    </row>
    <row r="436" spans="2:65" s="11" customFormat="1" ht="22.8" customHeight="1">
      <c r="B436" s="126"/>
      <c r="D436" s="127" t="s">
        <v>75</v>
      </c>
      <c r="E436" s="136" t="s">
        <v>6371</v>
      </c>
      <c r="F436" s="136" t="s">
        <v>6372</v>
      </c>
      <c r="I436" s="129"/>
      <c r="J436" s="137">
        <f>BK436</f>
        <v>0</v>
      </c>
      <c r="L436" s="126"/>
      <c r="M436" s="131"/>
      <c r="P436" s="132">
        <f>P437+SUM(P438:P483)+P514</f>
        <v>0</v>
      </c>
      <c r="R436" s="132">
        <f>R437+SUM(R438:R483)+R514</f>
        <v>2.4000000000000002E-3</v>
      </c>
      <c r="T436" s="133">
        <f>T437+SUM(T438:T483)+T514</f>
        <v>0.06</v>
      </c>
      <c r="AR436" s="127" t="s">
        <v>86</v>
      </c>
      <c r="AT436" s="134" t="s">
        <v>75</v>
      </c>
      <c r="AU436" s="134" t="s">
        <v>84</v>
      </c>
      <c r="AY436" s="127" t="s">
        <v>350</v>
      </c>
      <c r="BK436" s="135">
        <f>BK437+SUM(BK438:BK483)+BK514</f>
        <v>0</v>
      </c>
    </row>
    <row r="437" spans="2:65" s="1" customFormat="1" ht="16.5" customHeight="1">
      <c r="B437" s="32"/>
      <c r="C437" s="187" t="s">
        <v>2322</v>
      </c>
      <c r="D437" s="187" t="s">
        <v>1347</v>
      </c>
      <c r="E437" s="188" t="s">
        <v>6373</v>
      </c>
      <c r="F437" s="189" t="s">
        <v>6374</v>
      </c>
      <c r="G437" s="190" t="s">
        <v>4951</v>
      </c>
      <c r="H437" s="191">
        <v>1</v>
      </c>
      <c r="I437" s="192"/>
      <c r="J437" s="193">
        <f>ROUND(I437*H437,2)</f>
        <v>0</v>
      </c>
      <c r="K437" s="189" t="s">
        <v>1</v>
      </c>
      <c r="L437" s="194"/>
      <c r="M437" s="195" t="s">
        <v>1</v>
      </c>
      <c r="N437" s="196" t="s">
        <v>41</v>
      </c>
      <c r="P437" s="147">
        <f>O437*H437</f>
        <v>0</v>
      </c>
      <c r="Q437" s="147">
        <v>0</v>
      </c>
      <c r="R437" s="147">
        <f>Q437*H437</f>
        <v>0</v>
      </c>
      <c r="S437" s="147">
        <v>0</v>
      </c>
      <c r="T437" s="148">
        <f>S437*H437</f>
        <v>0</v>
      </c>
      <c r="AR437" s="149" t="s">
        <v>695</v>
      </c>
      <c r="AT437" s="149" t="s">
        <v>1347</v>
      </c>
      <c r="AU437" s="149" t="s">
        <v>86</v>
      </c>
      <c r="AY437" s="17" t="s">
        <v>350</v>
      </c>
      <c r="BE437" s="150">
        <f>IF(N437="základní",J437,0)</f>
        <v>0</v>
      </c>
      <c r="BF437" s="150">
        <f>IF(N437="snížená",J437,0)</f>
        <v>0</v>
      </c>
      <c r="BG437" s="150">
        <f>IF(N437="zákl. přenesená",J437,0)</f>
        <v>0</v>
      </c>
      <c r="BH437" s="150">
        <f>IF(N437="sníž. přenesená",J437,0)</f>
        <v>0</v>
      </c>
      <c r="BI437" s="150">
        <f>IF(N437="nulová",J437,0)</f>
        <v>0</v>
      </c>
      <c r="BJ437" s="17" t="s">
        <v>84</v>
      </c>
      <c r="BK437" s="150">
        <f>ROUND(I437*H437,2)</f>
        <v>0</v>
      </c>
      <c r="BL437" s="17" t="s">
        <v>530</v>
      </c>
      <c r="BM437" s="149" t="s">
        <v>6375</v>
      </c>
    </row>
    <row r="438" spans="2:65" s="1" customFormat="1" ht="10.199999999999999">
      <c r="B438" s="32"/>
      <c r="D438" s="151" t="s">
        <v>359</v>
      </c>
      <c r="F438" s="152" t="s">
        <v>6374</v>
      </c>
      <c r="I438" s="153"/>
      <c r="L438" s="32"/>
      <c r="M438" s="154"/>
      <c r="T438" s="56"/>
      <c r="AT438" s="17" t="s">
        <v>359</v>
      </c>
      <c r="AU438" s="17" t="s">
        <v>86</v>
      </c>
    </row>
    <row r="439" spans="2:65" s="1" customFormat="1" ht="21.75" customHeight="1">
      <c r="B439" s="32"/>
      <c r="C439" s="138" t="s">
        <v>2331</v>
      </c>
      <c r="D439" s="138" t="s">
        <v>352</v>
      </c>
      <c r="E439" s="139" t="s">
        <v>6376</v>
      </c>
      <c r="F439" s="140" t="s">
        <v>6377</v>
      </c>
      <c r="G439" s="141" t="s">
        <v>496</v>
      </c>
      <c r="H439" s="142">
        <v>1</v>
      </c>
      <c r="I439" s="143"/>
      <c r="J439" s="144">
        <f>ROUND(I439*H439,2)</f>
        <v>0</v>
      </c>
      <c r="K439" s="140" t="s">
        <v>385</v>
      </c>
      <c r="L439" s="32"/>
      <c r="M439" s="145" t="s">
        <v>1</v>
      </c>
      <c r="N439" s="146" t="s">
        <v>41</v>
      </c>
      <c r="P439" s="147">
        <f>O439*H439</f>
        <v>0</v>
      </c>
      <c r="Q439" s="147">
        <v>0</v>
      </c>
      <c r="R439" s="147">
        <f>Q439*H439</f>
        <v>0</v>
      </c>
      <c r="S439" s="147">
        <v>0</v>
      </c>
      <c r="T439" s="148">
        <f>S439*H439</f>
        <v>0</v>
      </c>
      <c r="AR439" s="149" t="s">
        <v>530</v>
      </c>
      <c r="AT439" s="149" t="s">
        <v>352</v>
      </c>
      <c r="AU439" s="149" t="s">
        <v>86</v>
      </c>
      <c r="AY439" s="17" t="s">
        <v>350</v>
      </c>
      <c r="BE439" s="150">
        <f>IF(N439="základní",J439,0)</f>
        <v>0</v>
      </c>
      <c r="BF439" s="150">
        <f>IF(N439="snížená",J439,0)</f>
        <v>0</v>
      </c>
      <c r="BG439" s="150">
        <f>IF(N439="zákl. přenesená",J439,0)</f>
        <v>0</v>
      </c>
      <c r="BH439" s="150">
        <f>IF(N439="sníž. přenesená",J439,0)</f>
        <v>0</v>
      </c>
      <c r="BI439" s="150">
        <f>IF(N439="nulová",J439,0)</f>
        <v>0</v>
      </c>
      <c r="BJ439" s="17" t="s">
        <v>84</v>
      </c>
      <c r="BK439" s="150">
        <f>ROUND(I439*H439,2)</f>
        <v>0</v>
      </c>
      <c r="BL439" s="17" t="s">
        <v>530</v>
      </c>
      <c r="BM439" s="149" t="s">
        <v>6378</v>
      </c>
    </row>
    <row r="440" spans="2:65" s="1" customFormat="1" ht="19.2">
      <c r="B440" s="32"/>
      <c r="D440" s="151" t="s">
        <v>359</v>
      </c>
      <c r="F440" s="152" t="s">
        <v>6379</v>
      </c>
      <c r="I440" s="153"/>
      <c r="L440" s="32"/>
      <c r="M440" s="154"/>
      <c r="T440" s="56"/>
      <c r="AT440" s="17" t="s">
        <v>359</v>
      </c>
      <c r="AU440" s="17" t="s">
        <v>86</v>
      </c>
    </row>
    <row r="441" spans="2:65" s="1" customFormat="1" ht="66.75" customHeight="1">
      <c r="B441" s="32"/>
      <c r="C441" s="187" t="s">
        <v>2336</v>
      </c>
      <c r="D441" s="187" t="s">
        <v>1347</v>
      </c>
      <c r="E441" s="188" t="s">
        <v>6380</v>
      </c>
      <c r="F441" s="189" t="s">
        <v>6381</v>
      </c>
      <c r="G441" s="190" t="s">
        <v>4951</v>
      </c>
      <c r="H441" s="191">
        <v>2</v>
      </c>
      <c r="I441" s="192"/>
      <c r="J441" s="193">
        <f>ROUND(I441*H441,2)</f>
        <v>0</v>
      </c>
      <c r="K441" s="189" t="s">
        <v>1</v>
      </c>
      <c r="L441" s="194"/>
      <c r="M441" s="195" t="s">
        <v>1</v>
      </c>
      <c r="N441" s="196" t="s">
        <v>41</v>
      </c>
      <c r="P441" s="147">
        <f>O441*H441</f>
        <v>0</v>
      </c>
      <c r="Q441" s="147">
        <v>0</v>
      </c>
      <c r="R441" s="147">
        <f>Q441*H441</f>
        <v>0</v>
      </c>
      <c r="S441" s="147">
        <v>0</v>
      </c>
      <c r="T441" s="148">
        <f>S441*H441</f>
        <v>0</v>
      </c>
      <c r="AR441" s="149" t="s">
        <v>695</v>
      </c>
      <c r="AT441" s="149" t="s">
        <v>1347</v>
      </c>
      <c r="AU441" s="149" t="s">
        <v>86</v>
      </c>
      <c r="AY441" s="17" t="s">
        <v>350</v>
      </c>
      <c r="BE441" s="150">
        <f>IF(N441="základní",J441,0)</f>
        <v>0</v>
      </c>
      <c r="BF441" s="150">
        <f>IF(N441="snížená",J441,0)</f>
        <v>0</v>
      </c>
      <c r="BG441" s="150">
        <f>IF(N441="zákl. přenesená",J441,0)</f>
        <v>0</v>
      </c>
      <c r="BH441" s="150">
        <f>IF(N441="sníž. přenesená",J441,0)</f>
        <v>0</v>
      </c>
      <c r="BI441" s="150">
        <f>IF(N441="nulová",J441,0)</f>
        <v>0</v>
      </c>
      <c r="BJ441" s="17" t="s">
        <v>84</v>
      </c>
      <c r="BK441" s="150">
        <f>ROUND(I441*H441,2)</f>
        <v>0</v>
      </c>
      <c r="BL441" s="17" t="s">
        <v>530</v>
      </c>
      <c r="BM441" s="149" t="s">
        <v>6382</v>
      </c>
    </row>
    <row r="442" spans="2:65" s="1" customFormat="1" ht="48">
      <c r="B442" s="32"/>
      <c r="D442" s="151" t="s">
        <v>359</v>
      </c>
      <c r="F442" s="152" t="s">
        <v>6381</v>
      </c>
      <c r="I442" s="153"/>
      <c r="L442" s="32"/>
      <c r="M442" s="154"/>
      <c r="T442" s="56"/>
      <c r="AT442" s="17" t="s">
        <v>359</v>
      </c>
      <c r="AU442" s="17" t="s">
        <v>86</v>
      </c>
    </row>
    <row r="443" spans="2:65" s="1" customFormat="1" ht="24.15" customHeight="1">
      <c r="B443" s="32"/>
      <c r="C443" s="138" t="s">
        <v>2341</v>
      </c>
      <c r="D443" s="138" t="s">
        <v>352</v>
      </c>
      <c r="E443" s="139" t="s">
        <v>6383</v>
      </c>
      <c r="F443" s="140" t="s">
        <v>6384</v>
      </c>
      <c r="G443" s="141" t="s">
        <v>496</v>
      </c>
      <c r="H443" s="142">
        <v>2</v>
      </c>
      <c r="I443" s="143"/>
      <c r="J443" s="144">
        <f>ROUND(I443*H443,2)</f>
        <v>0</v>
      </c>
      <c r="K443" s="140" t="s">
        <v>385</v>
      </c>
      <c r="L443" s="32"/>
      <c r="M443" s="145" t="s">
        <v>1</v>
      </c>
      <c r="N443" s="146" t="s">
        <v>41</v>
      </c>
      <c r="P443" s="147">
        <f>O443*H443</f>
        <v>0</v>
      </c>
      <c r="Q443" s="147">
        <v>0</v>
      </c>
      <c r="R443" s="147">
        <f>Q443*H443</f>
        <v>0</v>
      </c>
      <c r="S443" s="147">
        <v>0</v>
      </c>
      <c r="T443" s="148">
        <f>S443*H443</f>
        <v>0</v>
      </c>
      <c r="AR443" s="149" t="s">
        <v>530</v>
      </c>
      <c r="AT443" s="149" t="s">
        <v>352</v>
      </c>
      <c r="AU443" s="149" t="s">
        <v>86</v>
      </c>
      <c r="AY443" s="17" t="s">
        <v>350</v>
      </c>
      <c r="BE443" s="150">
        <f>IF(N443="základní",J443,0)</f>
        <v>0</v>
      </c>
      <c r="BF443" s="150">
        <f>IF(N443="snížená",J443,0)</f>
        <v>0</v>
      </c>
      <c r="BG443" s="150">
        <f>IF(N443="zákl. přenesená",J443,0)</f>
        <v>0</v>
      </c>
      <c r="BH443" s="150">
        <f>IF(N443="sníž. přenesená",J443,0)</f>
        <v>0</v>
      </c>
      <c r="BI443" s="150">
        <f>IF(N443="nulová",J443,0)</f>
        <v>0</v>
      </c>
      <c r="BJ443" s="17" t="s">
        <v>84</v>
      </c>
      <c r="BK443" s="150">
        <f>ROUND(I443*H443,2)</f>
        <v>0</v>
      </c>
      <c r="BL443" s="17" t="s">
        <v>530</v>
      </c>
      <c r="BM443" s="149" t="s">
        <v>6385</v>
      </c>
    </row>
    <row r="444" spans="2:65" s="1" customFormat="1" ht="10.199999999999999">
      <c r="B444" s="32"/>
      <c r="D444" s="151" t="s">
        <v>359</v>
      </c>
      <c r="F444" s="152" t="s">
        <v>6386</v>
      </c>
      <c r="I444" s="153"/>
      <c r="L444" s="32"/>
      <c r="M444" s="154"/>
      <c r="T444" s="56"/>
      <c r="AT444" s="17" t="s">
        <v>359</v>
      </c>
      <c r="AU444" s="17" t="s">
        <v>86</v>
      </c>
    </row>
    <row r="445" spans="2:65" s="1" customFormat="1" ht="24.15" customHeight="1">
      <c r="B445" s="32"/>
      <c r="C445" s="187" t="s">
        <v>2357</v>
      </c>
      <c r="D445" s="187" t="s">
        <v>1347</v>
      </c>
      <c r="E445" s="188" t="s">
        <v>6387</v>
      </c>
      <c r="F445" s="189" t="s">
        <v>6388</v>
      </c>
      <c r="G445" s="190" t="s">
        <v>4951</v>
      </c>
      <c r="H445" s="191">
        <v>1</v>
      </c>
      <c r="I445" s="192"/>
      <c r="J445" s="193">
        <f>ROUND(I445*H445,2)</f>
        <v>0</v>
      </c>
      <c r="K445" s="189" t="s">
        <v>1</v>
      </c>
      <c r="L445" s="194"/>
      <c r="M445" s="195" t="s">
        <v>1</v>
      </c>
      <c r="N445" s="196" t="s">
        <v>41</v>
      </c>
      <c r="P445" s="147">
        <f>O445*H445</f>
        <v>0</v>
      </c>
      <c r="Q445" s="147">
        <v>0</v>
      </c>
      <c r="R445" s="147">
        <f>Q445*H445</f>
        <v>0</v>
      </c>
      <c r="S445" s="147">
        <v>0</v>
      </c>
      <c r="T445" s="148">
        <f>S445*H445</f>
        <v>0</v>
      </c>
      <c r="AR445" s="149" t="s">
        <v>695</v>
      </c>
      <c r="AT445" s="149" t="s">
        <v>1347</v>
      </c>
      <c r="AU445" s="149" t="s">
        <v>86</v>
      </c>
      <c r="AY445" s="17" t="s">
        <v>350</v>
      </c>
      <c r="BE445" s="150">
        <f>IF(N445="základní",J445,0)</f>
        <v>0</v>
      </c>
      <c r="BF445" s="150">
        <f>IF(N445="snížená",J445,0)</f>
        <v>0</v>
      </c>
      <c r="BG445" s="150">
        <f>IF(N445="zákl. přenesená",J445,0)</f>
        <v>0</v>
      </c>
      <c r="BH445" s="150">
        <f>IF(N445="sníž. přenesená",J445,0)</f>
        <v>0</v>
      </c>
      <c r="BI445" s="150">
        <f>IF(N445="nulová",J445,0)</f>
        <v>0</v>
      </c>
      <c r="BJ445" s="17" t="s">
        <v>84</v>
      </c>
      <c r="BK445" s="150">
        <f>ROUND(I445*H445,2)</f>
        <v>0</v>
      </c>
      <c r="BL445" s="17" t="s">
        <v>530</v>
      </c>
      <c r="BM445" s="149" t="s">
        <v>6389</v>
      </c>
    </row>
    <row r="446" spans="2:65" s="1" customFormat="1" ht="19.2">
      <c r="B446" s="32"/>
      <c r="D446" s="151" t="s">
        <v>359</v>
      </c>
      <c r="F446" s="152" t="s">
        <v>6388</v>
      </c>
      <c r="I446" s="153"/>
      <c r="L446" s="32"/>
      <c r="M446" s="154"/>
      <c r="T446" s="56"/>
      <c r="AT446" s="17" t="s">
        <v>359</v>
      </c>
      <c r="AU446" s="17" t="s">
        <v>86</v>
      </c>
    </row>
    <row r="447" spans="2:65" s="1" customFormat="1" ht="24.15" customHeight="1">
      <c r="B447" s="32"/>
      <c r="C447" s="138" t="s">
        <v>2362</v>
      </c>
      <c r="D447" s="138" t="s">
        <v>352</v>
      </c>
      <c r="E447" s="139" t="s">
        <v>6390</v>
      </c>
      <c r="F447" s="140" t="s">
        <v>6391</v>
      </c>
      <c r="G447" s="141" t="s">
        <v>496</v>
      </c>
      <c r="H447" s="142">
        <v>1</v>
      </c>
      <c r="I447" s="143"/>
      <c r="J447" s="144">
        <f>ROUND(I447*H447,2)</f>
        <v>0</v>
      </c>
      <c r="K447" s="140" t="s">
        <v>385</v>
      </c>
      <c r="L447" s="32"/>
      <c r="M447" s="145" t="s">
        <v>1</v>
      </c>
      <c r="N447" s="146" t="s">
        <v>41</v>
      </c>
      <c r="P447" s="147">
        <f>O447*H447</f>
        <v>0</v>
      </c>
      <c r="Q447" s="147">
        <v>0</v>
      </c>
      <c r="R447" s="147">
        <f>Q447*H447</f>
        <v>0</v>
      </c>
      <c r="S447" s="147">
        <v>0</v>
      </c>
      <c r="T447" s="148">
        <f>S447*H447</f>
        <v>0</v>
      </c>
      <c r="AR447" s="149" t="s">
        <v>530</v>
      </c>
      <c r="AT447" s="149" t="s">
        <v>352</v>
      </c>
      <c r="AU447" s="149" t="s">
        <v>86</v>
      </c>
      <c r="AY447" s="17" t="s">
        <v>350</v>
      </c>
      <c r="BE447" s="150">
        <f>IF(N447="základní",J447,0)</f>
        <v>0</v>
      </c>
      <c r="BF447" s="150">
        <f>IF(N447="snížená",J447,0)</f>
        <v>0</v>
      </c>
      <c r="BG447" s="150">
        <f>IF(N447="zákl. přenesená",J447,0)</f>
        <v>0</v>
      </c>
      <c r="BH447" s="150">
        <f>IF(N447="sníž. přenesená",J447,0)</f>
        <v>0</v>
      </c>
      <c r="BI447" s="150">
        <f>IF(N447="nulová",J447,0)</f>
        <v>0</v>
      </c>
      <c r="BJ447" s="17" t="s">
        <v>84</v>
      </c>
      <c r="BK447" s="150">
        <f>ROUND(I447*H447,2)</f>
        <v>0</v>
      </c>
      <c r="BL447" s="17" t="s">
        <v>530</v>
      </c>
      <c r="BM447" s="149" t="s">
        <v>6392</v>
      </c>
    </row>
    <row r="448" spans="2:65" s="1" customFormat="1" ht="19.2">
      <c r="B448" s="32"/>
      <c r="D448" s="151" t="s">
        <v>359</v>
      </c>
      <c r="F448" s="152" t="s">
        <v>6393</v>
      </c>
      <c r="I448" s="153"/>
      <c r="L448" s="32"/>
      <c r="M448" s="154"/>
      <c r="T448" s="56"/>
      <c r="AT448" s="17" t="s">
        <v>359</v>
      </c>
      <c r="AU448" s="17" t="s">
        <v>86</v>
      </c>
    </row>
    <row r="449" spans="2:65" s="1" customFormat="1" ht="66.75" customHeight="1">
      <c r="B449" s="32"/>
      <c r="C449" s="187" t="s">
        <v>2367</v>
      </c>
      <c r="D449" s="187" t="s">
        <v>1347</v>
      </c>
      <c r="E449" s="188" t="s">
        <v>6394</v>
      </c>
      <c r="F449" s="189" t="s">
        <v>6395</v>
      </c>
      <c r="G449" s="190" t="s">
        <v>4951</v>
      </c>
      <c r="H449" s="191">
        <v>1</v>
      </c>
      <c r="I449" s="192"/>
      <c r="J449" s="193">
        <f>ROUND(I449*H449,2)</f>
        <v>0</v>
      </c>
      <c r="K449" s="189" t="s">
        <v>1</v>
      </c>
      <c r="L449" s="194"/>
      <c r="M449" s="195" t="s">
        <v>1</v>
      </c>
      <c r="N449" s="196" t="s">
        <v>41</v>
      </c>
      <c r="P449" s="147">
        <f>O449*H449</f>
        <v>0</v>
      </c>
      <c r="Q449" s="147">
        <v>0</v>
      </c>
      <c r="R449" s="147">
        <f>Q449*H449</f>
        <v>0</v>
      </c>
      <c r="S449" s="147">
        <v>0</v>
      </c>
      <c r="T449" s="148">
        <f>S449*H449</f>
        <v>0</v>
      </c>
      <c r="AR449" s="149" t="s">
        <v>695</v>
      </c>
      <c r="AT449" s="149" t="s">
        <v>1347</v>
      </c>
      <c r="AU449" s="149" t="s">
        <v>86</v>
      </c>
      <c r="AY449" s="17" t="s">
        <v>350</v>
      </c>
      <c r="BE449" s="150">
        <f>IF(N449="základní",J449,0)</f>
        <v>0</v>
      </c>
      <c r="BF449" s="150">
        <f>IF(N449="snížená",J449,0)</f>
        <v>0</v>
      </c>
      <c r="BG449" s="150">
        <f>IF(N449="zákl. přenesená",J449,0)</f>
        <v>0</v>
      </c>
      <c r="BH449" s="150">
        <f>IF(N449="sníž. přenesená",J449,0)</f>
        <v>0</v>
      </c>
      <c r="BI449" s="150">
        <f>IF(N449="nulová",J449,0)</f>
        <v>0</v>
      </c>
      <c r="BJ449" s="17" t="s">
        <v>84</v>
      </c>
      <c r="BK449" s="150">
        <f>ROUND(I449*H449,2)</f>
        <v>0</v>
      </c>
      <c r="BL449" s="17" t="s">
        <v>530</v>
      </c>
      <c r="BM449" s="149" t="s">
        <v>6396</v>
      </c>
    </row>
    <row r="450" spans="2:65" s="1" customFormat="1" ht="48">
      <c r="B450" s="32"/>
      <c r="D450" s="151" t="s">
        <v>359</v>
      </c>
      <c r="F450" s="152" t="s">
        <v>6395</v>
      </c>
      <c r="I450" s="153"/>
      <c r="L450" s="32"/>
      <c r="M450" s="154"/>
      <c r="T450" s="56"/>
      <c r="AT450" s="17" t="s">
        <v>359</v>
      </c>
      <c r="AU450" s="17" t="s">
        <v>86</v>
      </c>
    </row>
    <row r="451" spans="2:65" s="1" customFormat="1" ht="21.75" customHeight="1">
      <c r="B451" s="32"/>
      <c r="C451" s="138" t="s">
        <v>2372</v>
      </c>
      <c r="D451" s="138" t="s">
        <v>352</v>
      </c>
      <c r="E451" s="139" t="s">
        <v>6397</v>
      </c>
      <c r="F451" s="140" t="s">
        <v>6398</v>
      </c>
      <c r="G451" s="141" t="s">
        <v>496</v>
      </c>
      <c r="H451" s="142">
        <v>1</v>
      </c>
      <c r="I451" s="143"/>
      <c r="J451" s="144">
        <f>ROUND(I451*H451,2)</f>
        <v>0</v>
      </c>
      <c r="K451" s="140" t="s">
        <v>385</v>
      </c>
      <c r="L451" s="32"/>
      <c r="M451" s="145" t="s">
        <v>1</v>
      </c>
      <c r="N451" s="146" t="s">
        <v>41</v>
      </c>
      <c r="P451" s="147">
        <f>O451*H451</f>
        <v>0</v>
      </c>
      <c r="Q451" s="147">
        <v>0</v>
      </c>
      <c r="R451" s="147">
        <f>Q451*H451</f>
        <v>0</v>
      </c>
      <c r="S451" s="147">
        <v>0</v>
      </c>
      <c r="T451" s="148">
        <f>S451*H451</f>
        <v>0</v>
      </c>
      <c r="AR451" s="149" t="s">
        <v>530</v>
      </c>
      <c r="AT451" s="149" t="s">
        <v>352</v>
      </c>
      <c r="AU451" s="149" t="s">
        <v>86</v>
      </c>
      <c r="AY451" s="17" t="s">
        <v>350</v>
      </c>
      <c r="BE451" s="150">
        <f>IF(N451="základní",J451,0)</f>
        <v>0</v>
      </c>
      <c r="BF451" s="150">
        <f>IF(N451="snížená",J451,0)</f>
        <v>0</v>
      </c>
      <c r="BG451" s="150">
        <f>IF(N451="zákl. přenesená",J451,0)</f>
        <v>0</v>
      </c>
      <c r="BH451" s="150">
        <f>IF(N451="sníž. přenesená",J451,0)</f>
        <v>0</v>
      </c>
      <c r="BI451" s="150">
        <f>IF(N451="nulová",J451,0)</f>
        <v>0</v>
      </c>
      <c r="BJ451" s="17" t="s">
        <v>84</v>
      </c>
      <c r="BK451" s="150">
        <f>ROUND(I451*H451,2)</f>
        <v>0</v>
      </c>
      <c r="BL451" s="17" t="s">
        <v>530</v>
      </c>
      <c r="BM451" s="149" t="s">
        <v>6399</v>
      </c>
    </row>
    <row r="452" spans="2:65" s="1" customFormat="1" ht="10.199999999999999">
      <c r="B452" s="32"/>
      <c r="D452" s="151" t="s">
        <v>359</v>
      </c>
      <c r="F452" s="152" t="s">
        <v>6400</v>
      </c>
      <c r="I452" s="153"/>
      <c r="L452" s="32"/>
      <c r="M452" s="154"/>
      <c r="T452" s="56"/>
      <c r="AT452" s="17" t="s">
        <v>359</v>
      </c>
      <c r="AU452" s="17" t="s">
        <v>86</v>
      </c>
    </row>
    <row r="453" spans="2:65" s="1" customFormat="1" ht="16.5" customHeight="1">
      <c r="B453" s="32"/>
      <c r="C453" s="187" t="s">
        <v>2377</v>
      </c>
      <c r="D453" s="187" t="s">
        <v>1347</v>
      </c>
      <c r="E453" s="188" t="s">
        <v>6401</v>
      </c>
      <c r="F453" s="189" t="s">
        <v>6402</v>
      </c>
      <c r="G453" s="190" t="s">
        <v>4951</v>
      </c>
      <c r="H453" s="191">
        <v>1</v>
      </c>
      <c r="I453" s="192"/>
      <c r="J453" s="193">
        <f>ROUND(I453*H453,2)</f>
        <v>0</v>
      </c>
      <c r="K453" s="189" t="s">
        <v>1</v>
      </c>
      <c r="L453" s="194"/>
      <c r="M453" s="195" t="s">
        <v>1</v>
      </c>
      <c r="N453" s="196" t="s">
        <v>41</v>
      </c>
      <c r="P453" s="147">
        <f>O453*H453</f>
        <v>0</v>
      </c>
      <c r="Q453" s="147">
        <v>0</v>
      </c>
      <c r="R453" s="147">
        <f>Q453*H453</f>
        <v>0</v>
      </c>
      <c r="S453" s="147">
        <v>0</v>
      </c>
      <c r="T453" s="148">
        <f>S453*H453</f>
        <v>0</v>
      </c>
      <c r="AR453" s="149" t="s">
        <v>695</v>
      </c>
      <c r="AT453" s="149" t="s">
        <v>1347</v>
      </c>
      <c r="AU453" s="149" t="s">
        <v>86</v>
      </c>
      <c r="AY453" s="17" t="s">
        <v>350</v>
      </c>
      <c r="BE453" s="150">
        <f>IF(N453="základní",J453,0)</f>
        <v>0</v>
      </c>
      <c r="BF453" s="150">
        <f>IF(N453="snížená",J453,0)</f>
        <v>0</v>
      </c>
      <c r="BG453" s="150">
        <f>IF(N453="zákl. přenesená",J453,0)</f>
        <v>0</v>
      </c>
      <c r="BH453" s="150">
        <f>IF(N453="sníž. přenesená",J453,0)</f>
        <v>0</v>
      </c>
      <c r="BI453" s="150">
        <f>IF(N453="nulová",J453,0)</f>
        <v>0</v>
      </c>
      <c r="BJ453" s="17" t="s">
        <v>84</v>
      </c>
      <c r="BK453" s="150">
        <f>ROUND(I453*H453,2)</f>
        <v>0</v>
      </c>
      <c r="BL453" s="17" t="s">
        <v>530</v>
      </c>
      <c r="BM453" s="149" t="s">
        <v>6403</v>
      </c>
    </row>
    <row r="454" spans="2:65" s="1" customFormat="1" ht="10.199999999999999">
      <c r="B454" s="32"/>
      <c r="D454" s="151" t="s">
        <v>359</v>
      </c>
      <c r="F454" s="152" t="s">
        <v>6402</v>
      </c>
      <c r="I454" s="153"/>
      <c r="L454" s="32"/>
      <c r="M454" s="154"/>
      <c r="T454" s="56"/>
      <c r="AT454" s="17" t="s">
        <v>359</v>
      </c>
      <c r="AU454" s="17" t="s">
        <v>86</v>
      </c>
    </row>
    <row r="455" spans="2:65" s="1" customFormat="1" ht="16.5" customHeight="1">
      <c r="B455" s="32"/>
      <c r="C455" s="187" t="s">
        <v>2382</v>
      </c>
      <c r="D455" s="187" t="s">
        <v>1347</v>
      </c>
      <c r="E455" s="188" t="s">
        <v>6404</v>
      </c>
      <c r="F455" s="189" t="s">
        <v>6405</v>
      </c>
      <c r="G455" s="190" t="s">
        <v>4951</v>
      </c>
      <c r="H455" s="191">
        <v>1</v>
      </c>
      <c r="I455" s="192"/>
      <c r="J455" s="193">
        <f>ROUND(I455*H455,2)</f>
        <v>0</v>
      </c>
      <c r="K455" s="189" t="s">
        <v>1</v>
      </c>
      <c r="L455" s="194"/>
      <c r="M455" s="195" t="s">
        <v>1</v>
      </c>
      <c r="N455" s="196" t="s">
        <v>41</v>
      </c>
      <c r="P455" s="147">
        <f>O455*H455</f>
        <v>0</v>
      </c>
      <c r="Q455" s="147">
        <v>0</v>
      </c>
      <c r="R455" s="147">
        <f>Q455*H455</f>
        <v>0</v>
      </c>
      <c r="S455" s="147">
        <v>0</v>
      </c>
      <c r="T455" s="148">
        <f>S455*H455</f>
        <v>0</v>
      </c>
      <c r="AR455" s="149" t="s">
        <v>695</v>
      </c>
      <c r="AT455" s="149" t="s">
        <v>1347</v>
      </c>
      <c r="AU455" s="149" t="s">
        <v>86</v>
      </c>
      <c r="AY455" s="17" t="s">
        <v>350</v>
      </c>
      <c r="BE455" s="150">
        <f>IF(N455="základní",J455,0)</f>
        <v>0</v>
      </c>
      <c r="BF455" s="150">
        <f>IF(N455="snížená",J455,0)</f>
        <v>0</v>
      </c>
      <c r="BG455" s="150">
        <f>IF(N455="zákl. přenesená",J455,0)</f>
        <v>0</v>
      </c>
      <c r="BH455" s="150">
        <f>IF(N455="sníž. přenesená",J455,0)</f>
        <v>0</v>
      </c>
      <c r="BI455" s="150">
        <f>IF(N455="nulová",J455,0)</f>
        <v>0</v>
      </c>
      <c r="BJ455" s="17" t="s">
        <v>84</v>
      </c>
      <c r="BK455" s="150">
        <f>ROUND(I455*H455,2)</f>
        <v>0</v>
      </c>
      <c r="BL455" s="17" t="s">
        <v>530</v>
      </c>
      <c r="BM455" s="149" t="s">
        <v>6406</v>
      </c>
    </row>
    <row r="456" spans="2:65" s="1" customFormat="1" ht="10.199999999999999">
      <c r="B456" s="32"/>
      <c r="D456" s="151" t="s">
        <v>359</v>
      </c>
      <c r="F456" s="152" t="s">
        <v>6405</v>
      </c>
      <c r="I456" s="153"/>
      <c r="L456" s="32"/>
      <c r="M456" s="154"/>
      <c r="T456" s="56"/>
      <c r="AT456" s="17" t="s">
        <v>359</v>
      </c>
      <c r="AU456" s="17" t="s">
        <v>86</v>
      </c>
    </row>
    <row r="457" spans="2:65" s="1" customFormat="1" ht="24.15" customHeight="1">
      <c r="B457" s="32"/>
      <c r="C457" s="138" t="s">
        <v>2388</v>
      </c>
      <c r="D457" s="138" t="s">
        <v>352</v>
      </c>
      <c r="E457" s="139" t="s">
        <v>6407</v>
      </c>
      <c r="F457" s="140" t="s">
        <v>6408</v>
      </c>
      <c r="G457" s="141" t="s">
        <v>496</v>
      </c>
      <c r="H457" s="142">
        <v>1</v>
      </c>
      <c r="I457" s="143"/>
      <c r="J457" s="144">
        <f>ROUND(I457*H457,2)</f>
        <v>0</v>
      </c>
      <c r="K457" s="140" t="s">
        <v>385</v>
      </c>
      <c r="L457" s="32"/>
      <c r="M457" s="145" t="s">
        <v>1</v>
      </c>
      <c r="N457" s="146" t="s">
        <v>41</v>
      </c>
      <c r="P457" s="147">
        <f>O457*H457</f>
        <v>0</v>
      </c>
      <c r="Q457" s="147">
        <v>0</v>
      </c>
      <c r="R457" s="147">
        <f>Q457*H457</f>
        <v>0</v>
      </c>
      <c r="S457" s="147">
        <v>0</v>
      </c>
      <c r="T457" s="148">
        <f>S457*H457</f>
        <v>0</v>
      </c>
      <c r="AR457" s="149" t="s">
        <v>530</v>
      </c>
      <c r="AT457" s="149" t="s">
        <v>352</v>
      </c>
      <c r="AU457" s="149" t="s">
        <v>86</v>
      </c>
      <c r="AY457" s="17" t="s">
        <v>350</v>
      </c>
      <c r="BE457" s="150">
        <f>IF(N457="základní",J457,0)</f>
        <v>0</v>
      </c>
      <c r="BF457" s="150">
        <f>IF(N457="snížená",J457,0)</f>
        <v>0</v>
      </c>
      <c r="BG457" s="150">
        <f>IF(N457="zákl. přenesená",J457,0)</f>
        <v>0</v>
      </c>
      <c r="BH457" s="150">
        <f>IF(N457="sníž. přenesená",J457,0)</f>
        <v>0</v>
      </c>
      <c r="BI457" s="150">
        <f>IF(N457="nulová",J457,0)</f>
        <v>0</v>
      </c>
      <c r="BJ457" s="17" t="s">
        <v>84</v>
      </c>
      <c r="BK457" s="150">
        <f>ROUND(I457*H457,2)</f>
        <v>0</v>
      </c>
      <c r="BL457" s="17" t="s">
        <v>530</v>
      </c>
      <c r="BM457" s="149" t="s">
        <v>6409</v>
      </c>
    </row>
    <row r="458" spans="2:65" s="1" customFormat="1" ht="10.199999999999999">
      <c r="B458" s="32"/>
      <c r="D458" s="151" t="s">
        <v>359</v>
      </c>
      <c r="F458" s="152" t="s">
        <v>6410</v>
      </c>
      <c r="I458" s="153"/>
      <c r="L458" s="32"/>
      <c r="M458" s="154"/>
      <c r="T458" s="56"/>
      <c r="AT458" s="17" t="s">
        <v>359</v>
      </c>
      <c r="AU458" s="17" t="s">
        <v>86</v>
      </c>
    </row>
    <row r="459" spans="2:65" s="1" customFormat="1" ht="66.75" customHeight="1">
      <c r="B459" s="32"/>
      <c r="C459" s="187" t="s">
        <v>2393</v>
      </c>
      <c r="D459" s="187" t="s">
        <v>1347</v>
      </c>
      <c r="E459" s="188" t="s">
        <v>6411</v>
      </c>
      <c r="F459" s="189" t="s">
        <v>6412</v>
      </c>
      <c r="G459" s="190" t="s">
        <v>4951</v>
      </c>
      <c r="H459" s="191">
        <v>2</v>
      </c>
      <c r="I459" s="192"/>
      <c r="J459" s="193">
        <f>ROUND(I459*H459,2)</f>
        <v>0</v>
      </c>
      <c r="K459" s="189" t="s">
        <v>1</v>
      </c>
      <c r="L459" s="194"/>
      <c r="M459" s="195" t="s">
        <v>1</v>
      </c>
      <c r="N459" s="196" t="s">
        <v>41</v>
      </c>
      <c r="P459" s="147">
        <f>O459*H459</f>
        <v>0</v>
      </c>
      <c r="Q459" s="147">
        <v>0</v>
      </c>
      <c r="R459" s="147">
        <f>Q459*H459</f>
        <v>0</v>
      </c>
      <c r="S459" s="147">
        <v>0</v>
      </c>
      <c r="T459" s="148">
        <f>S459*H459</f>
        <v>0</v>
      </c>
      <c r="AR459" s="149" t="s">
        <v>695</v>
      </c>
      <c r="AT459" s="149" t="s">
        <v>1347</v>
      </c>
      <c r="AU459" s="149" t="s">
        <v>86</v>
      </c>
      <c r="AY459" s="17" t="s">
        <v>350</v>
      </c>
      <c r="BE459" s="150">
        <f>IF(N459="základní",J459,0)</f>
        <v>0</v>
      </c>
      <c r="BF459" s="150">
        <f>IF(N459="snížená",J459,0)</f>
        <v>0</v>
      </c>
      <c r="BG459" s="150">
        <f>IF(N459="zákl. přenesená",J459,0)</f>
        <v>0</v>
      </c>
      <c r="BH459" s="150">
        <f>IF(N459="sníž. přenesená",J459,0)</f>
        <v>0</v>
      </c>
      <c r="BI459" s="150">
        <f>IF(N459="nulová",J459,0)</f>
        <v>0</v>
      </c>
      <c r="BJ459" s="17" t="s">
        <v>84</v>
      </c>
      <c r="BK459" s="150">
        <f>ROUND(I459*H459,2)</f>
        <v>0</v>
      </c>
      <c r="BL459" s="17" t="s">
        <v>530</v>
      </c>
      <c r="BM459" s="149" t="s">
        <v>6413</v>
      </c>
    </row>
    <row r="460" spans="2:65" s="1" customFormat="1" ht="48">
      <c r="B460" s="32"/>
      <c r="D460" s="151" t="s">
        <v>359</v>
      </c>
      <c r="F460" s="152" t="s">
        <v>6412</v>
      </c>
      <c r="I460" s="153"/>
      <c r="L460" s="32"/>
      <c r="M460" s="154"/>
      <c r="T460" s="56"/>
      <c r="AT460" s="17" t="s">
        <v>359</v>
      </c>
      <c r="AU460" s="17" t="s">
        <v>86</v>
      </c>
    </row>
    <row r="461" spans="2:65" s="1" customFormat="1" ht="24.15" customHeight="1">
      <c r="B461" s="32"/>
      <c r="C461" s="138" t="s">
        <v>2407</v>
      </c>
      <c r="D461" s="138" t="s">
        <v>352</v>
      </c>
      <c r="E461" s="139" t="s">
        <v>6383</v>
      </c>
      <c r="F461" s="140" t="s">
        <v>6384</v>
      </c>
      <c r="G461" s="141" t="s">
        <v>496</v>
      </c>
      <c r="H461" s="142">
        <v>2</v>
      </c>
      <c r="I461" s="143"/>
      <c r="J461" s="144">
        <f>ROUND(I461*H461,2)</f>
        <v>0</v>
      </c>
      <c r="K461" s="140" t="s">
        <v>385</v>
      </c>
      <c r="L461" s="32"/>
      <c r="M461" s="145" t="s">
        <v>1</v>
      </c>
      <c r="N461" s="146" t="s">
        <v>41</v>
      </c>
      <c r="P461" s="147">
        <f>O461*H461</f>
        <v>0</v>
      </c>
      <c r="Q461" s="147">
        <v>0</v>
      </c>
      <c r="R461" s="147">
        <f>Q461*H461</f>
        <v>0</v>
      </c>
      <c r="S461" s="147">
        <v>0</v>
      </c>
      <c r="T461" s="148">
        <f>S461*H461</f>
        <v>0</v>
      </c>
      <c r="AR461" s="149" t="s">
        <v>530</v>
      </c>
      <c r="AT461" s="149" t="s">
        <v>352</v>
      </c>
      <c r="AU461" s="149" t="s">
        <v>86</v>
      </c>
      <c r="AY461" s="17" t="s">
        <v>350</v>
      </c>
      <c r="BE461" s="150">
        <f>IF(N461="základní",J461,0)</f>
        <v>0</v>
      </c>
      <c r="BF461" s="150">
        <f>IF(N461="snížená",J461,0)</f>
        <v>0</v>
      </c>
      <c r="BG461" s="150">
        <f>IF(N461="zákl. přenesená",J461,0)</f>
        <v>0</v>
      </c>
      <c r="BH461" s="150">
        <f>IF(N461="sníž. přenesená",J461,0)</f>
        <v>0</v>
      </c>
      <c r="BI461" s="150">
        <f>IF(N461="nulová",J461,0)</f>
        <v>0</v>
      </c>
      <c r="BJ461" s="17" t="s">
        <v>84</v>
      </c>
      <c r="BK461" s="150">
        <f>ROUND(I461*H461,2)</f>
        <v>0</v>
      </c>
      <c r="BL461" s="17" t="s">
        <v>530</v>
      </c>
      <c r="BM461" s="149" t="s">
        <v>6414</v>
      </c>
    </row>
    <row r="462" spans="2:65" s="1" customFormat="1" ht="10.199999999999999">
      <c r="B462" s="32"/>
      <c r="D462" s="151" t="s">
        <v>359</v>
      </c>
      <c r="F462" s="152" t="s">
        <v>6386</v>
      </c>
      <c r="I462" s="153"/>
      <c r="L462" s="32"/>
      <c r="M462" s="154"/>
      <c r="T462" s="56"/>
      <c r="AT462" s="17" t="s">
        <v>359</v>
      </c>
      <c r="AU462" s="17" t="s">
        <v>86</v>
      </c>
    </row>
    <row r="463" spans="2:65" s="1" customFormat="1" ht="16.5" customHeight="1">
      <c r="B463" s="32"/>
      <c r="C463" s="187" t="s">
        <v>2438</v>
      </c>
      <c r="D463" s="187" t="s">
        <v>1347</v>
      </c>
      <c r="E463" s="188" t="s">
        <v>6415</v>
      </c>
      <c r="F463" s="189" t="s">
        <v>6416</v>
      </c>
      <c r="G463" s="190" t="s">
        <v>4951</v>
      </c>
      <c r="H463" s="191">
        <v>2</v>
      </c>
      <c r="I463" s="192"/>
      <c r="J463" s="193">
        <f>ROUND(I463*H463,2)</f>
        <v>0</v>
      </c>
      <c r="K463" s="189" t="s">
        <v>1</v>
      </c>
      <c r="L463" s="194"/>
      <c r="M463" s="195" t="s">
        <v>1</v>
      </c>
      <c r="N463" s="196" t="s">
        <v>41</v>
      </c>
      <c r="P463" s="147">
        <f>O463*H463</f>
        <v>0</v>
      </c>
      <c r="Q463" s="147">
        <v>0</v>
      </c>
      <c r="R463" s="147">
        <f>Q463*H463</f>
        <v>0</v>
      </c>
      <c r="S463" s="147">
        <v>0</v>
      </c>
      <c r="T463" s="148">
        <f>S463*H463</f>
        <v>0</v>
      </c>
      <c r="AR463" s="149" t="s">
        <v>695</v>
      </c>
      <c r="AT463" s="149" t="s">
        <v>1347</v>
      </c>
      <c r="AU463" s="149" t="s">
        <v>86</v>
      </c>
      <c r="AY463" s="17" t="s">
        <v>350</v>
      </c>
      <c r="BE463" s="150">
        <f>IF(N463="základní",J463,0)</f>
        <v>0</v>
      </c>
      <c r="BF463" s="150">
        <f>IF(N463="snížená",J463,0)</f>
        <v>0</v>
      </c>
      <c r="BG463" s="150">
        <f>IF(N463="zákl. přenesená",J463,0)</f>
        <v>0</v>
      </c>
      <c r="BH463" s="150">
        <f>IF(N463="sníž. přenesená",J463,0)</f>
        <v>0</v>
      </c>
      <c r="BI463" s="150">
        <f>IF(N463="nulová",J463,0)</f>
        <v>0</v>
      </c>
      <c r="BJ463" s="17" t="s">
        <v>84</v>
      </c>
      <c r="BK463" s="150">
        <f>ROUND(I463*H463,2)</f>
        <v>0</v>
      </c>
      <c r="BL463" s="17" t="s">
        <v>530</v>
      </c>
      <c r="BM463" s="149" t="s">
        <v>6417</v>
      </c>
    </row>
    <row r="464" spans="2:65" s="1" customFormat="1" ht="10.199999999999999">
      <c r="B464" s="32"/>
      <c r="D464" s="151" t="s">
        <v>359</v>
      </c>
      <c r="F464" s="152" t="s">
        <v>6416</v>
      </c>
      <c r="I464" s="153"/>
      <c r="L464" s="32"/>
      <c r="M464" s="154"/>
      <c r="T464" s="56"/>
      <c r="AT464" s="17" t="s">
        <v>359</v>
      </c>
      <c r="AU464" s="17" t="s">
        <v>86</v>
      </c>
    </row>
    <row r="465" spans="2:65" s="1" customFormat="1" ht="16.5" customHeight="1">
      <c r="B465" s="32"/>
      <c r="C465" s="187" t="s">
        <v>2445</v>
      </c>
      <c r="D465" s="187" t="s">
        <v>1347</v>
      </c>
      <c r="E465" s="188" t="s">
        <v>6418</v>
      </c>
      <c r="F465" s="189" t="s">
        <v>6419</v>
      </c>
      <c r="G465" s="190" t="s">
        <v>4951</v>
      </c>
      <c r="H465" s="191">
        <v>2</v>
      </c>
      <c r="I465" s="192"/>
      <c r="J465" s="193">
        <f>ROUND(I465*H465,2)</f>
        <v>0</v>
      </c>
      <c r="K465" s="189" t="s">
        <v>1</v>
      </c>
      <c r="L465" s="194"/>
      <c r="M465" s="195" t="s">
        <v>1</v>
      </c>
      <c r="N465" s="196" t="s">
        <v>41</v>
      </c>
      <c r="P465" s="147">
        <f>O465*H465</f>
        <v>0</v>
      </c>
      <c r="Q465" s="147">
        <v>0</v>
      </c>
      <c r="R465" s="147">
        <f>Q465*H465</f>
        <v>0</v>
      </c>
      <c r="S465" s="147">
        <v>0</v>
      </c>
      <c r="T465" s="148">
        <f>S465*H465</f>
        <v>0</v>
      </c>
      <c r="AR465" s="149" t="s">
        <v>695</v>
      </c>
      <c r="AT465" s="149" t="s">
        <v>1347</v>
      </c>
      <c r="AU465" s="149" t="s">
        <v>86</v>
      </c>
      <c r="AY465" s="17" t="s">
        <v>350</v>
      </c>
      <c r="BE465" s="150">
        <f>IF(N465="základní",J465,0)</f>
        <v>0</v>
      </c>
      <c r="BF465" s="150">
        <f>IF(N465="snížená",J465,0)</f>
        <v>0</v>
      </c>
      <c r="BG465" s="150">
        <f>IF(N465="zákl. přenesená",J465,0)</f>
        <v>0</v>
      </c>
      <c r="BH465" s="150">
        <f>IF(N465="sníž. přenesená",J465,0)</f>
        <v>0</v>
      </c>
      <c r="BI465" s="150">
        <f>IF(N465="nulová",J465,0)</f>
        <v>0</v>
      </c>
      <c r="BJ465" s="17" t="s">
        <v>84</v>
      </c>
      <c r="BK465" s="150">
        <f>ROUND(I465*H465,2)</f>
        <v>0</v>
      </c>
      <c r="BL465" s="17" t="s">
        <v>530</v>
      </c>
      <c r="BM465" s="149" t="s">
        <v>6420</v>
      </c>
    </row>
    <row r="466" spans="2:65" s="1" customFormat="1" ht="10.199999999999999">
      <c r="B466" s="32"/>
      <c r="D466" s="151" t="s">
        <v>359</v>
      </c>
      <c r="F466" s="152" t="s">
        <v>6419</v>
      </c>
      <c r="I466" s="153"/>
      <c r="L466" s="32"/>
      <c r="M466" s="154"/>
      <c r="T466" s="56"/>
      <c r="AT466" s="17" t="s">
        <v>359</v>
      </c>
      <c r="AU466" s="17" t="s">
        <v>86</v>
      </c>
    </row>
    <row r="467" spans="2:65" s="1" customFormat="1" ht="24.15" customHeight="1">
      <c r="B467" s="32"/>
      <c r="C467" s="138" t="s">
        <v>2447</v>
      </c>
      <c r="D467" s="138" t="s">
        <v>352</v>
      </c>
      <c r="E467" s="139" t="s">
        <v>6407</v>
      </c>
      <c r="F467" s="140" t="s">
        <v>6408</v>
      </c>
      <c r="G467" s="141" t="s">
        <v>496</v>
      </c>
      <c r="H467" s="142">
        <v>2</v>
      </c>
      <c r="I467" s="143"/>
      <c r="J467" s="144">
        <f>ROUND(I467*H467,2)</f>
        <v>0</v>
      </c>
      <c r="K467" s="140" t="s">
        <v>385</v>
      </c>
      <c r="L467" s="32"/>
      <c r="M467" s="145" t="s">
        <v>1</v>
      </c>
      <c r="N467" s="146" t="s">
        <v>41</v>
      </c>
      <c r="P467" s="147">
        <f>O467*H467</f>
        <v>0</v>
      </c>
      <c r="Q467" s="147">
        <v>0</v>
      </c>
      <c r="R467" s="147">
        <f>Q467*H467</f>
        <v>0</v>
      </c>
      <c r="S467" s="147">
        <v>0</v>
      </c>
      <c r="T467" s="148">
        <f>S467*H467</f>
        <v>0</v>
      </c>
      <c r="AR467" s="149" t="s">
        <v>530</v>
      </c>
      <c r="AT467" s="149" t="s">
        <v>352</v>
      </c>
      <c r="AU467" s="149" t="s">
        <v>86</v>
      </c>
      <c r="AY467" s="17" t="s">
        <v>350</v>
      </c>
      <c r="BE467" s="150">
        <f>IF(N467="základní",J467,0)</f>
        <v>0</v>
      </c>
      <c r="BF467" s="150">
        <f>IF(N467="snížená",J467,0)</f>
        <v>0</v>
      </c>
      <c r="BG467" s="150">
        <f>IF(N467="zákl. přenesená",J467,0)</f>
        <v>0</v>
      </c>
      <c r="BH467" s="150">
        <f>IF(N467="sníž. přenesená",J467,0)</f>
        <v>0</v>
      </c>
      <c r="BI467" s="150">
        <f>IF(N467="nulová",J467,0)</f>
        <v>0</v>
      </c>
      <c r="BJ467" s="17" t="s">
        <v>84</v>
      </c>
      <c r="BK467" s="150">
        <f>ROUND(I467*H467,2)</f>
        <v>0</v>
      </c>
      <c r="BL467" s="17" t="s">
        <v>530</v>
      </c>
      <c r="BM467" s="149" t="s">
        <v>6421</v>
      </c>
    </row>
    <row r="468" spans="2:65" s="1" customFormat="1" ht="10.199999999999999">
      <c r="B468" s="32"/>
      <c r="D468" s="151" t="s">
        <v>359</v>
      </c>
      <c r="F468" s="152" t="s">
        <v>6410</v>
      </c>
      <c r="I468" s="153"/>
      <c r="L468" s="32"/>
      <c r="M468" s="154"/>
      <c r="T468" s="56"/>
      <c r="AT468" s="17" t="s">
        <v>359</v>
      </c>
      <c r="AU468" s="17" t="s">
        <v>86</v>
      </c>
    </row>
    <row r="469" spans="2:65" s="1" customFormat="1" ht="44.25" customHeight="1">
      <c r="B469" s="32"/>
      <c r="C469" s="187" t="s">
        <v>2449</v>
      </c>
      <c r="D469" s="187" t="s">
        <v>1347</v>
      </c>
      <c r="E469" s="188" t="s">
        <v>6422</v>
      </c>
      <c r="F469" s="189" t="s">
        <v>6423</v>
      </c>
      <c r="G469" s="190" t="s">
        <v>4951</v>
      </c>
      <c r="H469" s="191">
        <v>1</v>
      </c>
      <c r="I469" s="192"/>
      <c r="J469" s="193">
        <f>ROUND(I469*H469,2)</f>
        <v>0</v>
      </c>
      <c r="K469" s="189" t="s">
        <v>1</v>
      </c>
      <c r="L469" s="194"/>
      <c r="M469" s="195" t="s">
        <v>1</v>
      </c>
      <c r="N469" s="196" t="s">
        <v>41</v>
      </c>
      <c r="P469" s="147">
        <f>O469*H469</f>
        <v>0</v>
      </c>
      <c r="Q469" s="147">
        <v>0</v>
      </c>
      <c r="R469" s="147">
        <f>Q469*H469</f>
        <v>0</v>
      </c>
      <c r="S469" s="147">
        <v>0</v>
      </c>
      <c r="T469" s="148">
        <f>S469*H469</f>
        <v>0</v>
      </c>
      <c r="AR469" s="149" t="s">
        <v>695</v>
      </c>
      <c r="AT469" s="149" t="s">
        <v>1347</v>
      </c>
      <c r="AU469" s="149" t="s">
        <v>86</v>
      </c>
      <c r="AY469" s="17" t="s">
        <v>350</v>
      </c>
      <c r="BE469" s="150">
        <f>IF(N469="základní",J469,0)</f>
        <v>0</v>
      </c>
      <c r="BF469" s="150">
        <f>IF(N469="snížená",J469,0)</f>
        <v>0</v>
      </c>
      <c r="BG469" s="150">
        <f>IF(N469="zákl. přenesená",J469,0)</f>
        <v>0</v>
      </c>
      <c r="BH469" s="150">
        <f>IF(N469="sníž. přenesená",J469,0)</f>
        <v>0</v>
      </c>
      <c r="BI469" s="150">
        <f>IF(N469="nulová",J469,0)</f>
        <v>0</v>
      </c>
      <c r="BJ469" s="17" t="s">
        <v>84</v>
      </c>
      <c r="BK469" s="150">
        <f>ROUND(I469*H469,2)</f>
        <v>0</v>
      </c>
      <c r="BL469" s="17" t="s">
        <v>530</v>
      </c>
      <c r="BM469" s="149" t="s">
        <v>6424</v>
      </c>
    </row>
    <row r="470" spans="2:65" s="1" customFormat="1" ht="28.8">
      <c r="B470" s="32"/>
      <c r="D470" s="151" t="s">
        <v>359</v>
      </c>
      <c r="F470" s="152" t="s">
        <v>6423</v>
      </c>
      <c r="I470" s="153"/>
      <c r="L470" s="32"/>
      <c r="M470" s="154"/>
      <c r="T470" s="56"/>
      <c r="AT470" s="17" t="s">
        <v>359</v>
      </c>
      <c r="AU470" s="17" t="s">
        <v>86</v>
      </c>
    </row>
    <row r="471" spans="2:65" s="1" customFormat="1" ht="24.15" customHeight="1">
      <c r="B471" s="32"/>
      <c r="C471" s="187" t="s">
        <v>2457</v>
      </c>
      <c r="D471" s="187" t="s">
        <v>1347</v>
      </c>
      <c r="E471" s="188" t="s">
        <v>6425</v>
      </c>
      <c r="F471" s="189" t="s">
        <v>6426</v>
      </c>
      <c r="G471" s="190" t="s">
        <v>4951</v>
      </c>
      <c r="H471" s="191">
        <v>1</v>
      </c>
      <c r="I471" s="192"/>
      <c r="J471" s="193">
        <f>ROUND(I471*H471,2)</f>
        <v>0</v>
      </c>
      <c r="K471" s="189" t="s">
        <v>1</v>
      </c>
      <c r="L471" s="194"/>
      <c r="M471" s="195" t="s">
        <v>1</v>
      </c>
      <c r="N471" s="196" t="s">
        <v>41</v>
      </c>
      <c r="P471" s="147">
        <f>O471*H471</f>
        <v>0</v>
      </c>
      <c r="Q471" s="147">
        <v>0</v>
      </c>
      <c r="R471" s="147">
        <f>Q471*H471</f>
        <v>0</v>
      </c>
      <c r="S471" s="147">
        <v>0</v>
      </c>
      <c r="T471" s="148">
        <f>S471*H471</f>
        <v>0</v>
      </c>
      <c r="AR471" s="149" t="s">
        <v>695</v>
      </c>
      <c r="AT471" s="149" t="s">
        <v>1347</v>
      </c>
      <c r="AU471" s="149" t="s">
        <v>86</v>
      </c>
      <c r="AY471" s="17" t="s">
        <v>350</v>
      </c>
      <c r="BE471" s="150">
        <f>IF(N471="základní",J471,0)</f>
        <v>0</v>
      </c>
      <c r="BF471" s="150">
        <f>IF(N471="snížená",J471,0)</f>
        <v>0</v>
      </c>
      <c r="BG471" s="150">
        <f>IF(N471="zákl. přenesená",J471,0)</f>
        <v>0</v>
      </c>
      <c r="BH471" s="150">
        <f>IF(N471="sníž. přenesená",J471,0)</f>
        <v>0</v>
      </c>
      <c r="BI471" s="150">
        <f>IF(N471="nulová",J471,0)</f>
        <v>0</v>
      </c>
      <c r="BJ471" s="17" t="s">
        <v>84</v>
      </c>
      <c r="BK471" s="150">
        <f>ROUND(I471*H471,2)</f>
        <v>0</v>
      </c>
      <c r="BL471" s="17" t="s">
        <v>530</v>
      </c>
      <c r="BM471" s="149" t="s">
        <v>6427</v>
      </c>
    </row>
    <row r="472" spans="2:65" s="1" customFormat="1" ht="19.2">
      <c r="B472" s="32"/>
      <c r="D472" s="151" t="s">
        <v>359</v>
      </c>
      <c r="F472" s="152" t="s">
        <v>6426</v>
      </c>
      <c r="I472" s="153"/>
      <c r="L472" s="32"/>
      <c r="M472" s="154"/>
      <c r="T472" s="56"/>
      <c r="AT472" s="17" t="s">
        <v>359</v>
      </c>
      <c r="AU472" s="17" t="s">
        <v>86</v>
      </c>
    </row>
    <row r="473" spans="2:65" s="1" customFormat="1" ht="24.15" customHeight="1">
      <c r="B473" s="32"/>
      <c r="C473" s="138" t="s">
        <v>2462</v>
      </c>
      <c r="D473" s="138" t="s">
        <v>352</v>
      </c>
      <c r="E473" s="139" t="s">
        <v>6428</v>
      </c>
      <c r="F473" s="140" t="s">
        <v>6429</v>
      </c>
      <c r="G473" s="141" t="s">
        <v>496</v>
      </c>
      <c r="H473" s="142">
        <v>3</v>
      </c>
      <c r="I473" s="143"/>
      <c r="J473" s="144">
        <f>ROUND(I473*H473,2)</f>
        <v>0</v>
      </c>
      <c r="K473" s="140" t="s">
        <v>385</v>
      </c>
      <c r="L473" s="32"/>
      <c r="M473" s="145" t="s">
        <v>1</v>
      </c>
      <c r="N473" s="146" t="s">
        <v>41</v>
      </c>
      <c r="P473" s="147">
        <f>O473*H473</f>
        <v>0</v>
      </c>
      <c r="Q473" s="147">
        <v>0</v>
      </c>
      <c r="R473" s="147">
        <f>Q473*H473</f>
        <v>0</v>
      </c>
      <c r="S473" s="147">
        <v>0</v>
      </c>
      <c r="T473" s="148">
        <f>S473*H473</f>
        <v>0</v>
      </c>
      <c r="AR473" s="149" t="s">
        <v>530</v>
      </c>
      <c r="AT473" s="149" t="s">
        <v>352</v>
      </c>
      <c r="AU473" s="149" t="s">
        <v>86</v>
      </c>
      <c r="AY473" s="17" t="s">
        <v>350</v>
      </c>
      <c r="BE473" s="150">
        <f>IF(N473="základní",J473,0)</f>
        <v>0</v>
      </c>
      <c r="BF473" s="150">
        <f>IF(N473="snížená",J473,0)</f>
        <v>0</v>
      </c>
      <c r="BG473" s="150">
        <f>IF(N473="zákl. přenesená",J473,0)</f>
        <v>0</v>
      </c>
      <c r="BH473" s="150">
        <f>IF(N473="sníž. přenesená",J473,0)</f>
        <v>0</v>
      </c>
      <c r="BI473" s="150">
        <f>IF(N473="nulová",J473,0)</f>
        <v>0</v>
      </c>
      <c r="BJ473" s="17" t="s">
        <v>84</v>
      </c>
      <c r="BK473" s="150">
        <f>ROUND(I473*H473,2)</f>
        <v>0</v>
      </c>
      <c r="BL473" s="17" t="s">
        <v>530</v>
      </c>
      <c r="BM473" s="149" t="s">
        <v>6430</v>
      </c>
    </row>
    <row r="474" spans="2:65" s="1" customFormat="1" ht="19.2">
      <c r="B474" s="32"/>
      <c r="D474" s="151" t="s">
        <v>359</v>
      </c>
      <c r="F474" s="152" t="s">
        <v>6431</v>
      </c>
      <c r="I474" s="153"/>
      <c r="L474" s="32"/>
      <c r="M474" s="154"/>
      <c r="T474" s="56"/>
      <c r="AT474" s="17" t="s">
        <v>359</v>
      </c>
      <c r="AU474" s="17" t="s">
        <v>86</v>
      </c>
    </row>
    <row r="475" spans="2:65" s="1" customFormat="1" ht="33" customHeight="1">
      <c r="B475" s="32"/>
      <c r="C475" s="187" t="s">
        <v>2464</v>
      </c>
      <c r="D475" s="187" t="s">
        <v>1347</v>
      </c>
      <c r="E475" s="188" t="s">
        <v>6432</v>
      </c>
      <c r="F475" s="189" t="s">
        <v>6433</v>
      </c>
      <c r="G475" s="190" t="s">
        <v>4951</v>
      </c>
      <c r="H475" s="191">
        <v>3</v>
      </c>
      <c r="I475" s="192"/>
      <c r="J475" s="193">
        <f>ROUND(I475*H475,2)</f>
        <v>0</v>
      </c>
      <c r="K475" s="189" t="s">
        <v>1</v>
      </c>
      <c r="L475" s="194"/>
      <c r="M475" s="195" t="s">
        <v>1</v>
      </c>
      <c r="N475" s="196" t="s">
        <v>41</v>
      </c>
      <c r="P475" s="147">
        <f>O475*H475</f>
        <v>0</v>
      </c>
      <c r="Q475" s="147">
        <v>0</v>
      </c>
      <c r="R475" s="147">
        <f>Q475*H475</f>
        <v>0</v>
      </c>
      <c r="S475" s="147">
        <v>0</v>
      </c>
      <c r="T475" s="148">
        <f>S475*H475</f>
        <v>0</v>
      </c>
      <c r="AR475" s="149" t="s">
        <v>695</v>
      </c>
      <c r="AT475" s="149" t="s">
        <v>1347</v>
      </c>
      <c r="AU475" s="149" t="s">
        <v>86</v>
      </c>
      <c r="AY475" s="17" t="s">
        <v>350</v>
      </c>
      <c r="BE475" s="150">
        <f>IF(N475="základní",J475,0)</f>
        <v>0</v>
      </c>
      <c r="BF475" s="150">
        <f>IF(N475="snížená",J475,0)</f>
        <v>0</v>
      </c>
      <c r="BG475" s="150">
        <f>IF(N475="zákl. přenesená",J475,0)</f>
        <v>0</v>
      </c>
      <c r="BH475" s="150">
        <f>IF(N475="sníž. přenesená",J475,0)</f>
        <v>0</v>
      </c>
      <c r="BI475" s="150">
        <f>IF(N475="nulová",J475,0)</f>
        <v>0</v>
      </c>
      <c r="BJ475" s="17" t="s">
        <v>84</v>
      </c>
      <c r="BK475" s="150">
        <f>ROUND(I475*H475,2)</f>
        <v>0</v>
      </c>
      <c r="BL475" s="17" t="s">
        <v>530</v>
      </c>
      <c r="BM475" s="149" t="s">
        <v>6434</v>
      </c>
    </row>
    <row r="476" spans="2:65" s="1" customFormat="1" ht="19.2">
      <c r="B476" s="32"/>
      <c r="D476" s="151" t="s">
        <v>359</v>
      </c>
      <c r="F476" s="152" t="s">
        <v>6433</v>
      </c>
      <c r="I476" s="153"/>
      <c r="L476" s="32"/>
      <c r="M476" s="154"/>
      <c r="T476" s="56"/>
      <c r="AT476" s="17" t="s">
        <v>359</v>
      </c>
      <c r="AU476" s="17" t="s">
        <v>86</v>
      </c>
    </row>
    <row r="477" spans="2:65" s="1" customFormat="1" ht="16.5" customHeight="1">
      <c r="B477" s="32"/>
      <c r="C477" s="187" t="s">
        <v>2466</v>
      </c>
      <c r="D477" s="187" t="s">
        <v>1347</v>
      </c>
      <c r="E477" s="188" t="s">
        <v>6435</v>
      </c>
      <c r="F477" s="189" t="s">
        <v>6436</v>
      </c>
      <c r="G477" s="190" t="s">
        <v>4951</v>
      </c>
      <c r="H477" s="191">
        <v>3</v>
      </c>
      <c r="I477" s="192"/>
      <c r="J477" s="193">
        <f>ROUND(I477*H477,2)</f>
        <v>0</v>
      </c>
      <c r="K477" s="189" t="s">
        <v>1</v>
      </c>
      <c r="L477" s="194"/>
      <c r="M477" s="195" t="s">
        <v>1</v>
      </c>
      <c r="N477" s="196" t="s">
        <v>41</v>
      </c>
      <c r="P477" s="147">
        <f>O477*H477</f>
        <v>0</v>
      </c>
      <c r="Q477" s="147">
        <v>0</v>
      </c>
      <c r="R477" s="147">
        <f>Q477*H477</f>
        <v>0</v>
      </c>
      <c r="S477" s="147">
        <v>0</v>
      </c>
      <c r="T477" s="148">
        <f>S477*H477</f>
        <v>0</v>
      </c>
      <c r="AR477" s="149" t="s">
        <v>695</v>
      </c>
      <c r="AT477" s="149" t="s">
        <v>1347</v>
      </c>
      <c r="AU477" s="149" t="s">
        <v>86</v>
      </c>
      <c r="AY477" s="17" t="s">
        <v>350</v>
      </c>
      <c r="BE477" s="150">
        <f>IF(N477="základní",J477,0)</f>
        <v>0</v>
      </c>
      <c r="BF477" s="150">
        <f>IF(N477="snížená",J477,0)</f>
        <v>0</v>
      </c>
      <c r="BG477" s="150">
        <f>IF(N477="zákl. přenesená",J477,0)</f>
        <v>0</v>
      </c>
      <c r="BH477" s="150">
        <f>IF(N477="sníž. přenesená",J477,0)</f>
        <v>0</v>
      </c>
      <c r="BI477" s="150">
        <f>IF(N477="nulová",J477,0)</f>
        <v>0</v>
      </c>
      <c r="BJ477" s="17" t="s">
        <v>84</v>
      </c>
      <c r="BK477" s="150">
        <f>ROUND(I477*H477,2)</f>
        <v>0</v>
      </c>
      <c r="BL477" s="17" t="s">
        <v>530</v>
      </c>
      <c r="BM477" s="149" t="s">
        <v>6437</v>
      </c>
    </row>
    <row r="478" spans="2:65" s="1" customFormat="1" ht="10.199999999999999">
      <c r="B478" s="32"/>
      <c r="D478" s="151" t="s">
        <v>359</v>
      </c>
      <c r="F478" s="152" t="s">
        <v>6436</v>
      </c>
      <c r="I478" s="153"/>
      <c r="L478" s="32"/>
      <c r="M478" s="154"/>
      <c r="T478" s="56"/>
      <c r="AT478" s="17" t="s">
        <v>359</v>
      </c>
      <c r="AU478" s="17" t="s">
        <v>86</v>
      </c>
    </row>
    <row r="479" spans="2:65" s="1" customFormat="1" ht="16.5" customHeight="1">
      <c r="B479" s="32"/>
      <c r="C479" s="187" t="s">
        <v>2469</v>
      </c>
      <c r="D479" s="187" t="s">
        <v>1347</v>
      </c>
      <c r="E479" s="188" t="s">
        <v>6438</v>
      </c>
      <c r="F479" s="189" t="s">
        <v>6439</v>
      </c>
      <c r="G479" s="190" t="s">
        <v>4951</v>
      </c>
      <c r="H479" s="191">
        <v>3</v>
      </c>
      <c r="I479" s="192"/>
      <c r="J479" s="193">
        <f>ROUND(I479*H479,2)</f>
        <v>0</v>
      </c>
      <c r="K479" s="189" t="s">
        <v>1</v>
      </c>
      <c r="L479" s="194"/>
      <c r="M479" s="195" t="s">
        <v>1</v>
      </c>
      <c r="N479" s="196" t="s">
        <v>41</v>
      </c>
      <c r="P479" s="147">
        <f>O479*H479</f>
        <v>0</v>
      </c>
      <c r="Q479" s="147">
        <v>0</v>
      </c>
      <c r="R479" s="147">
        <f>Q479*H479</f>
        <v>0</v>
      </c>
      <c r="S479" s="147">
        <v>0</v>
      </c>
      <c r="T479" s="148">
        <f>S479*H479</f>
        <v>0</v>
      </c>
      <c r="AR479" s="149" t="s">
        <v>695</v>
      </c>
      <c r="AT479" s="149" t="s">
        <v>1347</v>
      </c>
      <c r="AU479" s="149" t="s">
        <v>86</v>
      </c>
      <c r="AY479" s="17" t="s">
        <v>350</v>
      </c>
      <c r="BE479" s="150">
        <f>IF(N479="základní",J479,0)</f>
        <v>0</v>
      </c>
      <c r="BF479" s="150">
        <f>IF(N479="snížená",J479,0)</f>
        <v>0</v>
      </c>
      <c r="BG479" s="150">
        <f>IF(N479="zákl. přenesená",J479,0)</f>
        <v>0</v>
      </c>
      <c r="BH479" s="150">
        <f>IF(N479="sníž. přenesená",J479,0)</f>
        <v>0</v>
      </c>
      <c r="BI479" s="150">
        <f>IF(N479="nulová",J479,0)</f>
        <v>0</v>
      </c>
      <c r="BJ479" s="17" t="s">
        <v>84</v>
      </c>
      <c r="BK479" s="150">
        <f>ROUND(I479*H479,2)</f>
        <v>0</v>
      </c>
      <c r="BL479" s="17" t="s">
        <v>530</v>
      </c>
      <c r="BM479" s="149" t="s">
        <v>6440</v>
      </c>
    </row>
    <row r="480" spans="2:65" s="1" customFormat="1" ht="10.199999999999999">
      <c r="B480" s="32"/>
      <c r="D480" s="151" t="s">
        <v>359</v>
      </c>
      <c r="F480" s="152" t="s">
        <v>6439</v>
      </c>
      <c r="I480" s="153"/>
      <c r="L480" s="32"/>
      <c r="M480" s="154"/>
      <c r="T480" s="56"/>
      <c r="AT480" s="17" t="s">
        <v>359</v>
      </c>
      <c r="AU480" s="17" t="s">
        <v>86</v>
      </c>
    </row>
    <row r="481" spans="2:65" s="1" customFormat="1" ht="16.5" customHeight="1">
      <c r="B481" s="32"/>
      <c r="C481" s="187" t="s">
        <v>2471</v>
      </c>
      <c r="D481" s="187" t="s">
        <v>1347</v>
      </c>
      <c r="E481" s="188" t="s">
        <v>6441</v>
      </c>
      <c r="F481" s="189" t="s">
        <v>6442</v>
      </c>
      <c r="G481" s="190" t="s">
        <v>4951</v>
      </c>
      <c r="H481" s="191">
        <v>3</v>
      </c>
      <c r="I481" s="192"/>
      <c r="J481" s="193">
        <f>ROUND(I481*H481,2)</f>
        <v>0</v>
      </c>
      <c r="K481" s="189" t="s">
        <v>1</v>
      </c>
      <c r="L481" s="194"/>
      <c r="M481" s="195" t="s">
        <v>1</v>
      </c>
      <c r="N481" s="196" t="s">
        <v>41</v>
      </c>
      <c r="P481" s="147">
        <f>O481*H481</f>
        <v>0</v>
      </c>
      <c r="Q481" s="147">
        <v>0</v>
      </c>
      <c r="R481" s="147">
        <f>Q481*H481</f>
        <v>0</v>
      </c>
      <c r="S481" s="147">
        <v>0</v>
      </c>
      <c r="T481" s="148">
        <f>S481*H481</f>
        <v>0</v>
      </c>
      <c r="AR481" s="149" t="s">
        <v>695</v>
      </c>
      <c r="AT481" s="149" t="s">
        <v>1347</v>
      </c>
      <c r="AU481" s="149" t="s">
        <v>86</v>
      </c>
      <c r="AY481" s="17" t="s">
        <v>350</v>
      </c>
      <c r="BE481" s="150">
        <f>IF(N481="základní",J481,0)</f>
        <v>0</v>
      </c>
      <c r="BF481" s="150">
        <f>IF(N481="snížená",J481,0)</f>
        <v>0</v>
      </c>
      <c r="BG481" s="150">
        <f>IF(N481="zákl. přenesená",J481,0)</f>
        <v>0</v>
      </c>
      <c r="BH481" s="150">
        <f>IF(N481="sníž. přenesená",J481,0)</f>
        <v>0</v>
      </c>
      <c r="BI481" s="150">
        <f>IF(N481="nulová",J481,0)</f>
        <v>0</v>
      </c>
      <c r="BJ481" s="17" t="s">
        <v>84</v>
      </c>
      <c r="BK481" s="150">
        <f>ROUND(I481*H481,2)</f>
        <v>0</v>
      </c>
      <c r="BL481" s="17" t="s">
        <v>530</v>
      </c>
      <c r="BM481" s="149" t="s">
        <v>6443</v>
      </c>
    </row>
    <row r="482" spans="2:65" s="1" customFormat="1" ht="10.199999999999999">
      <c r="B482" s="32"/>
      <c r="D482" s="151" t="s">
        <v>359</v>
      </c>
      <c r="F482" s="152" t="s">
        <v>6442</v>
      </c>
      <c r="I482" s="153"/>
      <c r="L482" s="32"/>
      <c r="M482" s="154"/>
      <c r="T482" s="56"/>
      <c r="AT482" s="17" t="s">
        <v>359</v>
      </c>
      <c r="AU482" s="17" t="s">
        <v>86</v>
      </c>
    </row>
    <row r="483" spans="2:65" s="11" customFormat="1" ht="20.85" customHeight="1">
      <c r="B483" s="126"/>
      <c r="D483" s="127" t="s">
        <v>75</v>
      </c>
      <c r="E483" s="136" t="s">
        <v>6444</v>
      </c>
      <c r="F483" s="136" t="s">
        <v>6445</v>
      </c>
      <c r="I483" s="129"/>
      <c r="J483" s="137">
        <f>BK483</f>
        <v>0</v>
      </c>
      <c r="L483" s="126"/>
      <c r="M483" s="131"/>
      <c r="P483" s="132">
        <f>SUM(P484:P513)</f>
        <v>0</v>
      </c>
      <c r="R483" s="132">
        <f>SUM(R484:R513)</f>
        <v>2E-3</v>
      </c>
      <c r="T483" s="133">
        <f>SUM(T484:T513)</f>
        <v>0</v>
      </c>
      <c r="AR483" s="127" t="s">
        <v>86</v>
      </c>
      <c r="AT483" s="134" t="s">
        <v>75</v>
      </c>
      <c r="AU483" s="134" t="s">
        <v>86</v>
      </c>
      <c r="AY483" s="127" t="s">
        <v>350</v>
      </c>
      <c r="BK483" s="135">
        <f>SUM(BK484:BK513)</f>
        <v>0</v>
      </c>
    </row>
    <row r="484" spans="2:65" s="1" customFormat="1" ht="24.15" customHeight="1">
      <c r="B484" s="32"/>
      <c r="C484" s="138" t="s">
        <v>2475</v>
      </c>
      <c r="D484" s="138" t="s">
        <v>352</v>
      </c>
      <c r="E484" s="139" t="s">
        <v>6446</v>
      </c>
      <c r="F484" s="140" t="s">
        <v>6447</v>
      </c>
      <c r="G484" s="141" t="s">
        <v>496</v>
      </c>
      <c r="H484" s="142">
        <v>3</v>
      </c>
      <c r="I484" s="143"/>
      <c r="J484" s="144">
        <f>ROUND(I484*H484,2)</f>
        <v>0</v>
      </c>
      <c r="K484" s="140" t="s">
        <v>385</v>
      </c>
      <c r="L484" s="32"/>
      <c r="M484" s="145" t="s">
        <v>1</v>
      </c>
      <c r="N484" s="146" t="s">
        <v>41</v>
      </c>
      <c r="P484" s="147">
        <f>O484*H484</f>
        <v>0</v>
      </c>
      <c r="Q484" s="147">
        <v>0</v>
      </c>
      <c r="R484" s="147">
        <f>Q484*H484</f>
        <v>0</v>
      </c>
      <c r="S484" s="147">
        <v>0</v>
      </c>
      <c r="T484" s="148">
        <f>S484*H484</f>
        <v>0</v>
      </c>
      <c r="AR484" s="149" t="s">
        <v>530</v>
      </c>
      <c r="AT484" s="149" t="s">
        <v>352</v>
      </c>
      <c r="AU484" s="149" t="s">
        <v>371</v>
      </c>
      <c r="AY484" s="17" t="s">
        <v>350</v>
      </c>
      <c r="BE484" s="150">
        <f>IF(N484="základní",J484,0)</f>
        <v>0</v>
      </c>
      <c r="BF484" s="150">
        <f>IF(N484="snížená",J484,0)</f>
        <v>0</v>
      </c>
      <c r="BG484" s="150">
        <f>IF(N484="zákl. přenesená",J484,0)</f>
        <v>0</v>
      </c>
      <c r="BH484" s="150">
        <f>IF(N484="sníž. přenesená",J484,0)</f>
        <v>0</v>
      </c>
      <c r="BI484" s="150">
        <f>IF(N484="nulová",J484,0)</f>
        <v>0</v>
      </c>
      <c r="BJ484" s="17" t="s">
        <v>84</v>
      </c>
      <c r="BK484" s="150">
        <f>ROUND(I484*H484,2)</f>
        <v>0</v>
      </c>
      <c r="BL484" s="17" t="s">
        <v>530</v>
      </c>
      <c r="BM484" s="149" t="s">
        <v>6448</v>
      </c>
    </row>
    <row r="485" spans="2:65" s="1" customFormat="1" ht="19.2">
      <c r="B485" s="32"/>
      <c r="D485" s="151" t="s">
        <v>359</v>
      </c>
      <c r="F485" s="152" t="s">
        <v>6449</v>
      </c>
      <c r="I485" s="153"/>
      <c r="L485" s="32"/>
      <c r="M485" s="154"/>
      <c r="T485" s="56"/>
      <c r="AT485" s="17" t="s">
        <v>359</v>
      </c>
      <c r="AU485" s="17" t="s">
        <v>371</v>
      </c>
    </row>
    <row r="486" spans="2:65" s="1" customFormat="1" ht="55.5" customHeight="1">
      <c r="B486" s="32"/>
      <c r="C486" s="187" t="s">
        <v>2481</v>
      </c>
      <c r="D486" s="187" t="s">
        <v>1347</v>
      </c>
      <c r="E486" s="188" t="s">
        <v>6450</v>
      </c>
      <c r="F486" s="189" t="s">
        <v>6071</v>
      </c>
      <c r="G486" s="190" t="s">
        <v>4951</v>
      </c>
      <c r="H486" s="191">
        <v>3</v>
      </c>
      <c r="I486" s="192"/>
      <c r="J486" s="193">
        <f>ROUND(I486*H486,2)</f>
        <v>0</v>
      </c>
      <c r="K486" s="189" t="s">
        <v>1</v>
      </c>
      <c r="L486" s="194"/>
      <c r="M486" s="195" t="s">
        <v>1</v>
      </c>
      <c r="N486" s="196" t="s">
        <v>41</v>
      </c>
      <c r="P486" s="147">
        <f>O486*H486</f>
        <v>0</v>
      </c>
      <c r="Q486" s="147">
        <v>0</v>
      </c>
      <c r="R486" s="147">
        <f>Q486*H486</f>
        <v>0</v>
      </c>
      <c r="S486" s="147">
        <v>0</v>
      </c>
      <c r="T486" s="148">
        <f>S486*H486</f>
        <v>0</v>
      </c>
      <c r="AR486" s="149" t="s">
        <v>695</v>
      </c>
      <c r="AT486" s="149" t="s">
        <v>1347</v>
      </c>
      <c r="AU486" s="149" t="s">
        <v>371</v>
      </c>
      <c r="AY486" s="17" t="s">
        <v>350</v>
      </c>
      <c r="BE486" s="150">
        <f>IF(N486="základní",J486,0)</f>
        <v>0</v>
      </c>
      <c r="BF486" s="150">
        <f>IF(N486="snížená",J486,0)</f>
        <v>0</v>
      </c>
      <c r="BG486" s="150">
        <f>IF(N486="zákl. přenesená",J486,0)</f>
        <v>0</v>
      </c>
      <c r="BH486" s="150">
        <f>IF(N486="sníž. přenesená",J486,0)</f>
        <v>0</v>
      </c>
      <c r="BI486" s="150">
        <f>IF(N486="nulová",J486,0)</f>
        <v>0</v>
      </c>
      <c r="BJ486" s="17" t="s">
        <v>84</v>
      </c>
      <c r="BK486" s="150">
        <f>ROUND(I486*H486,2)</f>
        <v>0</v>
      </c>
      <c r="BL486" s="17" t="s">
        <v>530</v>
      </c>
      <c r="BM486" s="149" t="s">
        <v>6451</v>
      </c>
    </row>
    <row r="487" spans="2:65" s="1" customFormat="1" ht="38.4">
      <c r="B487" s="32"/>
      <c r="D487" s="151" t="s">
        <v>359</v>
      </c>
      <c r="F487" s="152" t="s">
        <v>6071</v>
      </c>
      <c r="I487" s="153"/>
      <c r="L487" s="32"/>
      <c r="M487" s="154"/>
      <c r="T487" s="56"/>
      <c r="AT487" s="17" t="s">
        <v>359</v>
      </c>
      <c r="AU487" s="17" t="s">
        <v>371</v>
      </c>
    </row>
    <row r="488" spans="2:65" s="1" customFormat="1" ht="21.75" customHeight="1">
      <c r="B488" s="32"/>
      <c r="C488" s="187" t="s">
        <v>2486</v>
      </c>
      <c r="D488" s="187" t="s">
        <v>1347</v>
      </c>
      <c r="E488" s="188" t="s">
        <v>6452</v>
      </c>
      <c r="F488" s="189" t="s">
        <v>5663</v>
      </c>
      <c r="G488" s="190" t="s">
        <v>5036</v>
      </c>
      <c r="H488" s="191">
        <v>1</v>
      </c>
      <c r="I488" s="192"/>
      <c r="J488" s="193">
        <f>ROUND(I488*H488,2)</f>
        <v>0</v>
      </c>
      <c r="K488" s="189" t="s">
        <v>1</v>
      </c>
      <c r="L488" s="194"/>
      <c r="M488" s="195" t="s">
        <v>1</v>
      </c>
      <c r="N488" s="196" t="s">
        <v>41</v>
      </c>
      <c r="P488" s="147">
        <f>O488*H488</f>
        <v>0</v>
      </c>
      <c r="Q488" s="147">
        <v>0</v>
      </c>
      <c r="R488" s="147">
        <f>Q488*H488</f>
        <v>0</v>
      </c>
      <c r="S488" s="147">
        <v>0</v>
      </c>
      <c r="T488" s="148">
        <f>S488*H488</f>
        <v>0</v>
      </c>
      <c r="AR488" s="149" t="s">
        <v>695</v>
      </c>
      <c r="AT488" s="149" t="s">
        <v>1347</v>
      </c>
      <c r="AU488" s="149" t="s">
        <v>371</v>
      </c>
      <c r="AY488" s="17" t="s">
        <v>350</v>
      </c>
      <c r="BE488" s="150">
        <f>IF(N488="základní",J488,0)</f>
        <v>0</v>
      </c>
      <c r="BF488" s="150">
        <f>IF(N488="snížená",J488,0)</f>
        <v>0</v>
      </c>
      <c r="BG488" s="150">
        <f>IF(N488="zákl. přenesená",J488,0)</f>
        <v>0</v>
      </c>
      <c r="BH488" s="150">
        <f>IF(N488="sníž. přenesená",J488,0)</f>
        <v>0</v>
      </c>
      <c r="BI488" s="150">
        <f>IF(N488="nulová",J488,0)</f>
        <v>0</v>
      </c>
      <c r="BJ488" s="17" t="s">
        <v>84</v>
      </c>
      <c r="BK488" s="150">
        <f>ROUND(I488*H488,2)</f>
        <v>0</v>
      </c>
      <c r="BL488" s="17" t="s">
        <v>530</v>
      </c>
      <c r="BM488" s="149" t="s">
        <v>6453</v>
      </c>
    </row>
    <row r="489" spans="2:65" s="1" customFormat="1" ht="10.199999999999999">
      <c r="B489" s="32"/>
      <c r="D489" s="151" t="s">
        <v>359</v>
      </c>
      <c r="F489" s="152" t="s">
        <v>5663</v>
      </c>
      <c r="I489" s="153"/>
      <c r="L489" s="32"/>
      <c r="M489" s="154"/>
      <c r="T489" s="56"/>
      <c r="AT489" s="17" t="s">
        <v>359</v>
      </c>
      <c r="AU489" s="17" t="s">
        <v>371</v>
      </c>
    </row>
    <row r="490" spans="2:65" s="1" customFormat="1" ht="24.15" customHeight="1">
      <c r="B490" s="32"/>
      <c r="C490" s="138" t="s">
        <v>2493</v>
      </c>
      <c r="D490" s="138" t="s">
        <v>352</v>
      </c>
      <c r="E490" s="139" t="s">
        <v>6092</v>
      </c>
      <c r="F490" s="140" t="s">
        <v>6093</v>
      </c>
      <c r="G490" s="141" t="s">
        <v>551</v>
      </c>
      <c r="H490" s="142">
        <v>50</v>
      </c>
      <c r="I490" s="143"/>
      <c r="J490" s="144">
        <f>ROUND(I490*H490,2)</f>
        <v>0</v>
      </c>
      <c r="K490" s="140" t="s">
        <v>385</v>
      </c>
      <c r="L490" s="32"/>
      <c r="M490" s="145" t="s">
        <v>1</v>
      </c>
      <c r="N490" s="146" t="s">
        <v>41</v>
      </c>
      <c r="P490" s="147">
        <f>O490*H490</f>
        <v>0</v>
      </c>
      <c r="Q490" s="147">
        <v>0</v>
      </c>
      <c r="R490" s="147">
        <f>Q490*H490</f>
        <v>0</v>
      </c>
      <c r="S490" s="147">
        <v>0</v>
      </c>
      <c r="T490" s="148">
        <f>S490*H490</f>
        <v>0</v>
      </c>
      <c r="AR490" s="149" t="s">
        <v>530</v>
      </c>
      <c r="AT490" s="149" t="s">
        <v>352</v>
      </c>
      <c r="AU490" s="149" t="s">
        <v>371</v>
      </c>
      <c r="AY490" s="17" t="s">
        <v>350</v>
      </c>
      <c r="BE490" s="150">
        <f>IF(N490="základní",J490,0)</f>
        <v>0</v>
      </c>
      <c r="BF490" s="150">
        <f>IF(N490="snížená",J490,0)</f>
        <v>0</v>
      </c>
      <c r="BG490" s="150">
        <f>IF(N490="zákl. přenesená",J490,0)</f>
        <v>0</v>
      </c>
      <c r="BH490" s="150">
        <f>IF(N490="sníž. přenesená",J490,0)</f>
        <v>0</v>
      </c>
      <c r="BI490" s="150">
        <f>IF(N490="nulová",J490,0)</f>
        <v>0</v>
      </c>
      <c r="BJ490" s="17" t="s">
        <v>84</v>
      </c>
      <c r="BK490" s="150">
        <f>ROUND(I490*H490,2)</f>
        <v>0</v>
      </c>
      <c r="BL490" s="17" t="s">
        <v>530</v>
      </c>
      <c r="BM490" s="149" t="s">
        <v>6454</v>
      </c>
    </row>
    <row r="491" spans="2:65" s="1" customFormat="1" ht="19.2">
      <c r="B491" s="32"/>
      <c r="D491" s="151" t="s">
        <v>359</v>
      </c>
      <c r="F491" s="152" t="s">
        <v>6095</v>
      </c>
      <c r="I491" s="153"/>
      <c r="L491" s="32"/>
      <c r="M491" s="154"/>
      <c r="T491" s="56"/>
      <c r="AT491" s="17" t="s">
        <v>359</v>
      </c>
      <c r="AU491" s="17" t="s">
        <v>371</v>
      </c>
    </row>
    <row r="492" spans="2:65" s="1" customFormat="1" ht="21.75" customHeight="1">
      <c r="B492" s="32"/>
      <c r="C492" s="187" t="s">
        <v>2499</v>
      </c>
      <c r="D492" s="187" t="s">
        <v>1347</v>
      </c>
      <c r="E492" s="188" t="s">
        <v>6455</v>
      </c>
      <c r="F492" s="189" t="s">
        <v>6456</v>
      </c>
      <c r="G492" s="190" t="s">
        <v>551</v>
      </c>
      <c r="H492" s="191">
        <v>50</v>
      </c>
      <c r="I492" s="192"/>
      <c r="J492" s="193">
        <f>ROUND(I492*H492,2)</f>
        <v>0</v>
      </c>
      <c r="K492" s="189" t="s">
        <v>385</v>
      </c>
      <c r="L492" s="194"/>
      <c r="M492" s="195" t="s">
        <v>1</v>
      </c>
      <c r="N492" s="196" t="s">
        <v>41</v>
      </c>
      <c r="P492" s="147">
        <f>O492*H492</f>
        <v>0</v>
      </c>
      <c r="Q492" s="147">
        <v>4.0000000000000003E-5</v>
      </c>
      <c r="R492" s="147">
        <f>Q492*H492</f>
        <v>2E-3</v>
      </c>
      <c r="S492" s="147">
        <v>0</v>
      </c>
      <c r="T492" s="148">
        <f>S492*H492</f>
        <v>0</v>
      </c>
      <c r="AR492" s="149" t="s">
        <v>695</v>
      </c>
      <c r="AT492" s="149" t="s">
        <v>1347</v>
      </c>
      <c r="AU492" s="149" t="s">
        <v>371</v>
      </c>
      <c r="AY492" s="17" t="s">
        <v>350</v>
      </c>
      <c r="BE492" s="150">
        <f>IF(N492="základní",J492,0)</f>
        <v>0</v>
      </c>
      <c r="BF492" s="150">
        <f>IF(N492="snížená",J492,0)</f>
        <v>0</v>
      </c>
      <c r="BG492" s="150">
        <f>IF(N492="zákl. přenesená",J492,0)</f>
        <v>0</v>
      </c>
      <c r="BH492" s="150">
        <f>IF(N492="sníž. přenesená",J492,0)</f>
        <v>0</v>
      </c>
      <c r="BI492" s="150">
        <f>IF(N492="nulová",J492,0)</f>
        <v>0</v>
      </c>
      <c r="BJ492" s="17" t="s">
        <v>84</v>
      </c>
      <c r="BK492" s="150">
        <f>ROUND(I492*H492,2)</f>
        <v>0</v>
      </c>
      <c r="BL492" s="17" t="s">
        <v>530</v>
      </c>
      <c r="BM492" s="149" t="s">
        <v>6457</v>
      </c>
    </row>
    <row r="493" spans="2:65" s="1" customFormat="1" ht="10.199999999999999">
      <c r="B493" s="32"/>
      <c r="D493" s="151" t="s">
        <v>359</v>
      </c>
      <c r="F493" s="152" t="s">
        <v>6456</v>
      </c>
      <c r="I493" s="153"/>
      <c r="L493" s="32"/>
      <c r="M493" s="154"/>
      <c r="T493" s="56"/>
      <c r="AT493" s="17" t="s">
        <v>359</v>
      </c>
      <c r="AU493" s="17" t="s">
        <v>371</v>
      </c>
    </row>
    <row r="494" spans="2:65" s="1" customFormat="1" ht="24.15" customHeight="1">
      <c r="B494" s="32"/>
      <c r="C494" s="138" t="s">
        <v>2504</v>
      </c>
      <c r="D494" s="138" t="s">
        <v>352</v>
      </c>
      <c r="E494" s="139" t="s">
        <v>6458</v>
      </c>
      <c r="F494" s="140" t="s">
        <v>6459</v>
      </c>
      <c r="G494" s="141" t="s">
        <v>496</v>
      </c>
      <c r="H494" s="142">
        <v>6</v>
      </c>
      <c r="I494" s="143"/>
      <c r="J494" s="144">
        <f>ROUND(I494*H494,2)</f>
        <v>0</v>
      </c>
      <c r="K494" s="140" t="s">
        <v>385</v>
      </c>
      <c r="L494" s="32"/>
      <c r="M494" s="145" t="s">
        <v>1</v>
      </c>
      <c r="N494" s="146" t="s">
        <v>41</v>
      </c>
      <c r="P494" s="147">
        <f>O494*H494</f>
        <v>0</v>
      </c>
      <c r="Q494" s="147">
        <v>0</v>
      </c>
      <c r="R494" s="147">
        <f>Q494*H494</f>
        <v>0</v>
      </c>
      <c r="S494" s="147">
        <v>0</v>
      </c>
      <c r="T494" s="148">
        <f>S494*H494</f>
        <v>0</v>
      </c>
      <c r="AR494" s="149" t="s">
        <v>530</v>
      </c>
      <c r="AT494" s="149" t="s">
        <v>352</v>
      </c>
      <c r="AU494" s="149" t="s">
        <v>371</v>
      </c>
      <c r="AY494" s="17" t="s">
        <v>350</v>
      </c>
      <c r="BE494" s="150">
        <f>IF(N494="základní",J494,0)</f>
        <v>0</v>
      </c>
      <c r="BF494" s="150">
        <f>IF(N494="snížená",J494,0)</f>
        <v>0</v>
      </c>
      <c r="BG494" s="150">
        <f>IF(N494="zákl. přenesená",J494,0)</f>
        <v>0</v>
      </c>
      <c r="BH494" s="150">
        <f>IF(N494="sníž. přenesená",J494,0)</f>
        <v>0</v>
      </c>
      <c r="BI494" s="150">
        <f>IF(N494="nulová",J494,0)</f>
        <v>0</v>
      </c>
      <c r="BJ494" s="17" t="s">
        <v>84</v>
      </c>
      <c r="BK494" s="150">
        <f>ROUND(I494*H494,2)</f>
        <v>0</v>
      </c>
      <c r="BL494" s="17" t="s">
        <v>530</v>
      </c>
      <c r="BM494" s="149" t="s">
        <v>6460</v>
      </c>
    </row>
    <row r="495" spans="2:65" s="1" customFormat="1" ht="19.2">
      <c r="B495" s="32"/>
      <c r="D495" s="151" t="s">
        <v>359</v>
      </c>
      <c r="F495" s="152" t="s">
        <v>6461</v>
      </c>
      <c r="I495" s="153"/>
      <c r="L495" s="32"/>
      <c r="M495" s="154"/>
      <c r="T495" s="56"/>
      <c r="AT495" s="17" t="s">
        <v>359</v>
      </c>
      <c r="AU495" s="17" t="s">
        <v>371</v>
      </c>
    </row>
    <row r="496" spans="2:65" s="1" customFormat="1" ht="16.5" customHeight="1">
      <c r="B496" s="32"/>
      <c r="C496" s="187" t="s">
        <v>2511</v>
      </c>
      <c r="D496" s="187" t="s">
        <v>1347</v>
      </c>
      <c r="E496" s="188" t="s">
        <v>6462</v>
      </c>
      <c r="F496" s="189" t="s">
        <v>6463</v>
      </c>
      <c r="G496" s="190" t="s">
        <v>4951</v>
      </c>
      <c r="H496" s="191">
        <v>6</v>
      </c>
      <c r="I496" s="192"/>
      <c r="J496" s="193">
        <f>ROUND(I496*H496,2)</f>
        <v>0</v>
      </c>
      <c r="K496" s="189" t="s">
        <v>1</v>
      </c>
      <c r="L496" s="194"/>
      <c r="M496" s="195" t="s">
        <v>1</v>
      </c>
      <c r="N496" s="196" t="s">
        <v>41</v>
      </c>
      <c r="P496" s="147">
        <f>O496*H496</f>
        <v>0</v>
      </c>
      <c r="Q496" s="147">
        <v>0</v>
      </c>
      <c r="R496" s="147">
        <f>Q496*H496</f>
        <v>0</v>
      </c>
      <c r="S496" s="147">
        <v>0</v>
      </c>
      <c r="T496" s="148">
        <f>S496*H496</f>
        <v>0</v>
      </c>
      <c r="AR496" s="149" t="s">
        <v>695</v>
      </c>
      <c r="AT496" s="149" t="s">
        <v>1347</v>
      </c>
      <c r="AU496" s="149" t="s">
        <v>371</v>
      </c>
      <c r="AY496" s="17" t="s">
        <v>350</v>
      </c>
      <c r="BE496" s="150">
        <f>IF(N496="základní",J496,0)</f>
        <v>0</v>
      </c>
      <c r="BF496" s="150">
        <f>IF(N496="snížená",J496,0)</f>
        <v>0</v>
      </c>
      <c r="BG496" s="150">
        <f>IF(N496="zákl. přenesená",J496,0)</f>
        <v>0</v>
      </c>
      <c r="BH496" s="150">
        <f>IF(N496="sníž. přenesená",J496,0)</f>
        <v>0</v>
      </c>
      <c r="BI496" s="150">
        <f>IF(N496="nulová",J496,0)</f>
        <v>0</v>
      </c>
      <c r="BJ496" s="17" t="s">
        <v>84</v>
      </c>
      <c r="BK496" s="150">
        <f>ROUND(I496*H496,2)</f>
        <v>0</v>
      </c>
      <c r="BL496" s="17" t="s">
        <v>530</v>
      </c>
      <c r="BM496" s="149" t="s">
        <v>6464</v>
      </c>
    </row>
    <row r="497" spans="2:65" s="1" customFormat="1" ht="10.199999999999999">
      <c r="B497" s="32"/>
      <c r="D497" s="151" t="s">
        <v>359</v>
      </c>
      <c r="F497" s="152" t="s">
        <v>6463</v>
      </c>
      <c r="I497" s="153"/>
      <c r="L497" s="32"/>
      <c r="M497" s="154"/>
      <c r="T497" s="56"/>
      <c r="AT497" s="17" t="s">
        <v>359</v>
      </c>
      <c r="AU497" s="17" t="s">
        <v>371</v>
      </c>
    </row>
    <row r="498" spans="2:65" s="1" customFormat="1" ht="21.75" customHeight="1">
      <c r="B498" s="32"/>
      <c r="C498" s="138" t="s">
        <v>2516</v>
      </c>
      <c r="D498" s="138" t="s">
        <v>352</v>
      </c>
      <c r="E498" s="139" t="s">
        <v>6100</v>
      </c>
      <c r="F498" s="140" t="s">
        <v>6101</v>
      </c>
      <c r="G498" s="141" t="s">
        <v>551</v>
      </c>
      <c r="H498" s="142">
        <v>50</v>
      </c>
      <c r="I498" s="143"/>
      <c r="J498" s="144">
        <f>ROUND(I498*H498,2)</f>
        <v>0</v>
      </c>
      <c r="K498" s="140" t="s">
        <v>385</v>
      </c>
      <c r="L498" s="32"/>
      <c r="M498" s="145" t="s">
        <v>1</v>
      </c>
      <c r="N498" s="146" t="s">
        <v>41</v>
      </c>
      <c r="P498" s="147">
        <f>O498*H498</f>
        <v>0</v>
      </c>
      <c r="Q498" s="147">
        <v>0</v>
      </c>
      <c r="R498" s="147">
        <f>Q498*H498</f>
        <v>0</v>
      </c>
      <c r="S498" s="147">
        <v>0</v>
      </c>
      <c r="T498" s="148">
        <f>S498*H498</f>
        <v>0</v>
      </c>
      <c r="AR498" s="149" t="s">
        <v>530</v>
      </c>
      <c r="AT498" s="149" t="s">
        <v>352</v>
      </c>
      <c r="AU498" s="149" t="s">
        <v>371</v>
      </c>
      <c r="AY498" s="17" t="s">
        <v>350</v>
      </c>
      <c r="BE498" s="150">
        <f>IF(N498="základní",J498,0)</f>
        <v>0</v>
      </c>
      <c r="BF498" s="150">
        <f>IF(N498="snížená",J498,0)</f>
        <v>0</v>
      </c>
      <c r="BG498" s="150">
        <f>IF(N498="zákl. přenesená",J498,0)</f>
        <v>0</v>
      </c>
      <c r="BH498" s="150">
        <f>IF(N498="sníž. přenesená",J498,0)</f>
        <v>0</v>
      </c>
      <c r="BI498" s="150">
        <f>IF(N498="nulová",J498,0)</f>
        <v>0</v>
      </c>
      <c r="BJ498" s="17" t="s">
        <v>84</v>
      </c>
      <c r="BK498" s="150">
        <f>ROUND(I498*H498,2)</f>
        <v>0</v>
      </c>
      <c r="BL498" s="17" t="s">
        <v>530</v>
      </c>
      <c r="BM498" s="149" t="s">
        <v>6465</v>
      </c>
    </row>
    <row r="499" spans="2:65" s="1" customFormat="1" ht="10.199999999999999">
      <c r="B499" s="32"/>
      <c r="D499" s="151" t="s">
        <v>359</v>
      </c>
      <c r="F499" s="152" t="s">
        <v>6103</v>
      </c>
      <c r="I499" s="153"/>
      <c r="L499" s="32"/>
      <c r="M499" s="154"/>
      <c r="T499" s="56"/>
      <c r="AT499" s="17" t="s">
        <v>359</v>
      </c>
      <c r="AU499" s="17" t="s">
        <v>371</v>
      </c>
    </row>
    <row r="500" spans="2:65" s="1" customFormat="1" ht="16.5" customHeight="1">
      <c r="B500" s="32"/>
      <c r="C500" s="187" t="s">
        <v>2521</v>
      </c>
      <c r="D500" s="187" t="s">
        <v>1347</v>
      </c>
      <c r="E500" s="188" t="s">
        <v>6466</v>
      </c>
      <c r="F500" s="189" t="s">
        <v>6467</v>
      </c>
      <c r="G500" s="190" t="s">
        <v>551</v>
      </c>
      <c r="H500" s="191">
        <v>50</v>
      </c>
      <c r="I500" s="192"/>
      <c r="J500" s="193">
        <f>ROUND(I500*H500,2)</f>
        <v>0</v>
      </c>
      <c r="K500" s="189" t="s">
        <v>1</v>
      </c>
      <c r="L500" s="194"/>
      <c r="M500" s="195" t="s">
        <v>1</v>
      </c>
      <c r="N500" s="196" t="s">
        <v>41</v>
      </c>
      <c r="P500" s="147">
        <f>O500*H500</f>
        <v>0</v>
      </c>
      <c r="Q500" s="147">
        <v>0</v>
      </c>
      <c r="R500" s="147">
        <f>Q500*H500</f>
        <v>0</v>
      </c>
      <c r="S500" s="147">
        <v>0</v>
      </c>
      <c r="T500" s="148">
        <f>S500*H500</f>
        <v>0</v>
      </c>
      <c r="AR500" s="149" t="s">
        <v>695</v>
      </c>
      <c r="AT500" s="149" t="s">
        <v>1347</v>
      </c>
      <c r="AU500" s="149" t="s">
        <v>371</v>
      </c>
      <c r="AY500" s="17" t="s">
        <v>350</v>
      </c>
      <c r="BE500" s="150">
        <f>IF(N500="základní",J500,0)</f>
        <v>0</v>
      </c>
      <c r="BF500" s="150">
        <f>IF(N500="snížená",J500,0)</f>
        <v>0</v>
      </c>
      <c r="BG500" s="150">
        <f>IF(N500="zákl. přenesená",J500,0)</f>
        <v>0</v>
      </c>
      <c r="BH500" s="150">
        <f>IF(N500="sníž. přenesená",J500,0)</f>
        <v>0</v>
      </c>
      <c r="BI500" s="150">
        <f>IF(N500="nulová",J500,0)</f>
        <v>0</v>
      </c>
      <c r="BJ500" s="17" t="s">
        <v>84</v>
      </c>
      <c r="BK500" s="150">
        <f>ROUND(I500*H500,2)</f>
        <v>0</v>
      </c>
      <c r="BL500" s="17" t="s">
        <v>530</v>
      </c>
      <c r="BM500" s="149" t="s">
        <v>6468</v>
      </c>
    </row>
    <row r="501" spans="2:65" s="1" customFormat="1" ht="10.199999999999999">
      <c r="B501" s="32"/>
      <c r="D501" s="151" t="s">
        <v>359</v>
      </c>
      <c r="F501" s="152" t="s">
        <v>6467</v>
      </c>
      <c r="I501" s="153"/>
      <c r="L501" s="32"/>
      <c r="M501" s="154"/>
      <c r="T501" s="56"/>
      <c r="AT501" s="17" t="s">
        <v>359</v>
      </c>
      <c r="AU501" s="17" t="s">
        <v>371</v>
      </c>
    </row>
    <row r="502" spans="2:65" s="1" customFormat="1" ht="37.799999999999997" customHeight="1">
      <c r="B502" s="32"/>
      <c r="C502" s="138" t="s">
        <v>2530</v>
      </c>
      <c r="D502" s="138" t="s">
        <v>352</v>
      </c>
      <c r="E502" s="139" t="s">
        <v>6469</v>
      </c>
      <c r="F502" s="140" t="s">
        <v>6470</v>
      </c>
      <c r="G502" s="141" t="s">
        <v>496</v>
      </c>
      <c r="H502" s="142">
        <v>3</v>
      </c>
      <c r="I502" s="143"/>
      <c r="J502" s="144">
        <f>ROUND(I502*H502,2)</f>
        <v>0</v>
      </c>
      <c r="K502" s="140" t="s">
        <v>385</v>
      </c>
      <c r="L502" s="32"/>
      <c r="M502" s="145" t="s">
        <v>1</v>
      </c>
      <c r="N502" s="146" t="s">
        <v>41</v>
      </c>
      <c r="P502" s="147">
        <f>O502*H502</f>
        <v>0</v>
      </c>
      <c r="Q502" s="147">
        <v>0</v>
      </c>
      <c r="R502" s="147">
        <f>Q502*H502</f>
        <v>0</v>
      </c>
      <c r="S502" s="147">
        <v>0</v>
      </c>
      <c r="T502" s="148">
        <f>S502*H502</f>
        <v>0</v>
      </c>
      <c r="AR502" s="149" t="s">
        <v>530</v>
      </c>
      <c r="AT502" s="149" t="s">
        <v>352</v>
      </c>
      <c r="AU502" s="149" t="s">
        <v>371</v>
      </c>
      <c r="AY502" s="17" t="s">
        <v>350</v>
      </c>
      <c r="BE502" s="150">
        <f>IF(N502="základní",J502,0)</f>
        <v>0</v>
      </c>
      <c r="BF502" s="150">
        <f>IF(N502="snížená",J502,0)</f>
        <v>0</v>
      </c>
      <c r="BG502" s="150">
        <f>IF(N502="zákl. přenesená",J502,0)</f>
        <v>0</v>
      </c>
      <c r="BH502" s="150">
        <f>IF(N502="sníž. přenesená",J502,0)</f>
        <v>0</v>
      </c>
      <c r="BI502" s="150">
        <f>IF(N502="nulová",J502,0)</f>
        <v>0</v>
      </c>
      <c r="BJ502" s="17" t="s">
        <v>84</v>
      </c>
      <c r="BK502" s="150">
        <f>ROUND(I502*H502,2)</f>
        <v>0</v>
      </c>
      <c r="BL502" s="17" t="s">
        <v>530</v>
      </c>
      <c r="BM502" s="149" t="s">
        <v>6471</v>
      </c>
    </row>
    <row r="503" spans="2:65" s="1" customFormat="1" ht="19.2">
      <c r="B503" s="32"/>
      <c r="D503" s="151" t="s">
        <v>359</v>
      </c>
      <c r="F503" s="152" t="s">
        <v>6472</v>
      </c>
      <c r="I503" s="153"/>
      <c r="L503" s="32"/>
      <c r="M503" s="154"/>
      <c r="T503" s="56"/>
      <c r="AT503" s="17" t="s">
        <v>359</v>
      </c>
      <c r="AU503" s="17" t="s">
        <v>371</v>
      </c>
    </row>
    <row r="504" spans="2:65" s="1" customFormat="1" ht="33" customHeight="1">
      <c r="B504" s="32"/>
      <c r="C504" s="187" t="s">
        <v>2536</v>
      </c>
      <c r="D504" s="187" t="s">
        <v>1347</v>
      </c>
      <c r="E504" s="188" t="s">
        <v>6473</v>
      </c>
      <c r="F504" s="189" t="s">
        <v>6474</v>
      </c>
      <c r="G504" s="190" t="s">
        <v>4951</v>
      </c>
      <c r="H504" s="191">
        <v>3</v>
      </c>
      <c r="I504" s="192"/>
      <c r="J504" s="193">
        <f>ROUND(I504*H504,2)</f>
        <v>0</v>
      </c>
      <c r="K504" s="189" t="s">
        <v>1</v>
      </c>
      <c r="L504" s="194"/>
      <c r="M504" s="195" t="s">
        <v>1</v>
      </c>
      <c r="N504" s="196" t="s">
        <v>41</v>
      </c>
      <c r="P504" s="147">
        <f>O504*H504</f>
        <v>0</v>
      </c>
      <c r="Q504" s="147">
        <v>0</v>
      </c>
      <c r="R504" s="147">
        <f>Q504*H504</f>
        <v>0</v>
      </c>
      <c r="S504" s="147">
        <v>0</v>
      </c>
      <c r="T504" s="148">
        <f>S504*H504</f>
        <v>0</v>
      </c>
      <c r="AR504" s="149" t="s">
        <v>695</v>
      </c>
      <c r="AT504" s="149" t="s">
        <v>1347</v>
      </c>
      <c r="AU504" s="149" t="s">
        <v>371</v>
      </c>
      <c r="AY504" s="17" t="s">
        <v>350</v>
      </c>
      <c r="BE504" s="150">
        <f>IF(N504="základní",J504,0)</f>
        <v>0</v>
      </c>
      <c r="BF504" s="150">
        <f>IF(N504="snížená",J504,0)</f>
        <v>0</v>
      </c>
      <c r="BG504" s="150">
        <f>IF(N504="zákl. přenesená",J504,0)</f>
        <v>0</v>
      </c>
      <c r="BH504" s="150">
        <f>IF(N504="sníž. přenesená",J504,0)</f>
        <v>0</v>
      </c>
      <c r="BI504" s="150">
        <f>IF(N504="nulová",J504,0)</f>
        <v>0</v>
      </c>
      <c r="BJ504" s="17" t="s">
        <v>84</v>
      </c>
      <c r="BK504" s="150">
        <f>ROUND(I504*H504,2)</f>
        <v>0</v>
      </c>
      <c r="BL504" s="17" t="s">
        <v>530</v>
      </c>
      <c r="BM504" s="149" t="s">
        <v>6475</v>
      </c>
    </row>
    <row r="505" spans="2:65" s="1" customFormat="1" ht="19.2">
      <c r="B505" s="32"/>
      <c r="D505" s="151" t="s">
        <v>359</v>
      </c>
      <c r="F505" s="152" t="s">
        <v>6474</v>
      </c>
      <c r="I505" s="153"/>
      <c r="L505" s="32"/>
      <c r="M505" s="154"/>
      <c r="T505" s="56"/>
      <c r="AT505" s="17" t="s">
        <v>359</v>
      </c>
      <c r="AU505" s="17" t="s">
        <v>371</v>
      </c>
    </row>
    <row r="506" spans="2:65" s="1" customFormat="1" ht="16.5" customHeight="1">
      <c r="B506" s="32"/>
      <c r="C506" s="187" t="s">
        <v>2543</v>
      </c>
      <c r="D506" s="187" t="s">
        <v>1347</v>
      </c>
      <c r="E506" s="188" t="s">
        <v>6476</v>
      </c>
      <c r="F506" s="189" t="s">
        <v>6477</v>
      </c>
      <c r="G506" s="190" t="s">
        <v>4951</v>
      </c>
      <c r="H506" s="191">
        <v>6</v>
      </c>
      <c r="I506" s="192"/>
      <c r="J506" s="193">
        <f>ROUND(I506*H506,2)</f>
        <v>0</v>
      </c>
      <c r="K506" s="189" t="s">
        <v>1</v>
      </c>
      <c r="L506" s="194"/>
      <c r="M506" s="195" t="s">
        <v>1</v>
      </c>
      <c r="N506" s="196" t="s">
        <v>41</v>
      </c>
      <c r="P506" s="147">
        <f>O506*H506</f>
        <v>0</v>
      </c>
      <c r="Q506" s="147">
        <v>0</v>
      </c>
      <c r="R506" s="147">
        <f>Q506*H506</f>
        <v>0</v>
      </c>
      <c r="S506" s="147">
        <v>0</v>
      </c>
      <c r="T506" s="148">
        <f>S506*H506</f>
        <v>0</v>
      </c>
      <c r="AR506" s="149" t="s">
        <v>695</v>
      </c>
      <c r="AT506" s="149" t="s">
        <v>1347</v>
      </c>
      <c r="AU506" s="149" t="s">
        <v>371</v>
      </c>
      <c r="AY506" s="17" t="s">
        <v>350</v>
      </c>
      <c r="BE506" s="150">
        <f>IF(N506="základní",J506,0)</f>
        <v>0</v>
      </c>
      <c r="BF506" s="150">
        <f>IF(N506="snížená",J506,0)</f>
        <v>0</v>
      </c>
      <c r="BG506" s="150">
        <f>IF(N506="zákl. přenesená",J506,0)</f>
        <v>0</v>
      </c>
      <c r="BH506" s="150">
        <f>IF(N506="sníž. přenesená",J506,0)</f>
        <v>0</v>
      </c>
      <c r="BI506" s="150">
        <f>IF(N506="nulová",J506,0)</f>
        <v>0</v>
      </c>
      <c r="BJ506" s="17" t="s">
        <v>84</v>
      </c>
      <c r="BK506" s="150">
        <f>ROUND(I506*H506,2)</f>
        <v>0</v>
      </c>
      <c r="BL506" s="17" t="s">
        <v>530</v>
      </c>
      <c r="BM506" s="149" t="s">
        <v>6478</v>
      </c>
    </row>
    <row r="507" spans="2:65" s="1" customFormat="1" ht="10.199999999999999">
      <c r="B507" s="32"/>
      <c r="D507" s="151" t="s">
        <v>359</v>
      </c>
      <c r="F507" s="152" t="s">
        <v>6477</v>
      </c>
      <c r="I507" s="153"/>
      <c r="L507" s="32"/>
      <c r="M507" s="154"/>
      <c r="T507" s="56"/>
      <c r="AT507" s="17" t="s">
        <v>359</v>
      </c>
      <c r="AU507" s="17" t="s">
        <v>371</v>
      </c>
    </row>
    <row r="508" spans="2:65" s="1" customFormat="1" ht="24.15" customHeight="1">
      <c r="B508" s="32"/>
      <c r="C508" s="138" t="s">
        <v>2549</v>
      </c>
      <c r="D508" s="138" t="s">
        <v>352</v>
      </c>
      <c r="E508" s="139" t="s">
        <v>6479</v>
      </c>
      <c r="F508" s="140" t="s">
        <v>6480</v>
      </c>
      <c r="G508" s="141" t="s">
        <v>496</v>
      </c>
      <c r="H508" s="142">
        <v>2</v>
      </c>
      <c r="I508" s="143"/>
      <c r="J508" s="144">
        <f>ROUND(I508*H508,2)</f>
        <v>0</v>
      </c>
      <c r="K508" s="140" t="s">
        <v>385</v>
      </c>
      <c r="L508" s="32"/>
      <c r="M508" s="145" t="s">
        <v>1</v>
      </c>
      <c r="N508" s="146" t="s">
        <v>41</v>
      </c>
      <c r="P508" s="147">
        <f>O508*H508</f>
        <v>0</v>
      </c>
      <c r="Q508" s="147">
        <v>0</v>
      </c>
      <c r="R508" s="147">
        <f>Q508*H508</f>
        <v>0</v>
      </c>
      <c r="S508" s="147">
        <v>0</v>
      </c>
      <c r="T508" s="148">
        <f>S508*H508</f>
        <v>0</v>
      </c>
      <c r="AR508" s="149" t="s">
        <v>530</v>
      </c>
      <c r="AT508" s="149" t="s">
        <v>352</v>
      </c>
      <c r="AU508" s="149" t="s">
        <v>371</v>
      </c>
      <c r="AY508" s="17" t="s">
        <v>350</v>
      </c>
      <c r="BE508" s="150">
        <f>IF(N508="základní",J508,0)</f>
        <v>0</v>
      </c>
      <c r="BF508" s="150">
        <f>IF(N508="snížená",J508,0)</f>
        <v>0</v>
      </c>
      <c r="BG508" s="150">
        <f>IF(N508="zákl. přenesená",J508,0)</f>
        <v>0</v>
      </c>
      <c r="BH508" s="150">
        <f>IF(N508="sníž. přenesená",J508,0)</f>
        <v>0</v>
      </c>
      <c r="BI508" s="150">
        <f>IF(N508="nulová",J508,0)</f>
        <v>0</v>
      </c>
      <c r="BJ508" s="17" t="s">
        <v>84</v>
      </c>
      <c r="BK508" s="150">
        <f>ROUND(I508*H508,2)</f>
        <v>0</v>
      </c>
      <c r="BL508" s="17" t="s">
        <v>530</v>
      </c>
      <c r="BM508" s="149" t="s">
        <v>6481</v>
      </c>
    </row>
    <row r="509" spans="2:65" s="1" customFormat="1" ht="19.2">
      <c r="B509" s="32"/>
      <c r="D509" s="151" t="s">
        <v>359</v>
      </c>
      <c r="F509" s="152" t="s">
        <v>6482</v>
      </c>
      <c r="I509" s="153"/>
      <c r="L509" s="32"/>
      <c r="M509" s="154"/>
      <c r="T509" s="56"/>
      <c r="AT509" s="17" t="s">
        <v>359</v>
      </c>
      <c r="AU509" s="17" t="s">
        <v>371</v>
      </c>
    </row>
    <row r="510" spans="2:65" s="1" customFormat="1" ht="37.799999999999997" customHeight="1">
      <c r="B510" s="32"/>
      <c r="C510" s="187" t="s">
        <v>2555</v>
      </c>
      <c r="D510" s="187" t="s">
        <v>1347</v>
      </c>
      <c r="E510" s="188" t="s">
        <v>6483</v>
      </c>
      <c r="F510" s="189" t="s">
        <v>6484</v>
      </c>
      <c r="G510" s="190" t="s">
        <v>4951</v>
      </c>
      <c r="H510" s="191">
        <v>1</v>
      </c>
      <c r="I510" s="192"/>
      <c r="J510" s="193">
        <f>ROUND(I510*H510,2)</f>
        <v>0</v>
      </c>
      <c r="K510" s="189" t="s">
        <v>1</v>
      </c>
      <c r="L510" s="194"/>
      <c r="M510" s="195" t="s">
        <v>1</v>
      </c>
      <c r="N510" s="196" t="s">
        <v>41</v>
      </c>
      <c r="P510" s="147">
        <f>O510*H510</f>
        <v>0</v>
      </c>
      <c r="Q510" s="147">
        <v>0</v>
      </c>
      <c r="R510" s="147">
        <f>Q510*H510</f>
        <v>0</v>
      </c>
      <c r="S510" s="147">
        <v>0</v>
      </c>
      <c r="T510" s="148">
        <f>S510*H510</f>
        <v>0</v>
      </c>
      <c r="AR510" s="149" t="s">
        <v>695</v>
      </c>
      <c r="AT510" s="149" t="s">
        <v>1347</v>
      </c>
      <c r="AU510" s="149" t="s">
        <v>371</v>
      </c>
      <c r="AY510" s="17" t="s">
        <v>350</v>
      </c>
      <c r="BE510" s="150">
        <f>IF(N510="základní",J510,0)</f>
        <v>0</v>
      </c>
      <c r="BF510" s="150">
        <f>IF(N510="snížená",J510,0)</f>
        <v>0</v>
      </c>
      <c r="BG510" s="150">
        <f>IF(N510="zákl. přenesená",J510,0)</f>
        <v>0</v>
      </c>
      <c r="BH510" s="150">
        <f>IF(N510="sníž. přenesená",J510,0)</f>
        <v>0</v>
      </c>
      <c r="BI510" s="150">
        <f>IF(N510="nulová",J510,0)</f>
        <v>0</v>
      </c>
      <c r="BJ510" s="17" t="s">
        <v>84</v>
      </c>
      <c r="BK510" s="150">
        <f>ROUND(I510*H510,2)</f>
        <v>0</v>
      </c>
      <c r="BL510" s="17" t="s">
        <v>530</v>
      </c>
      <c r="BM510" s="149" t="s">
        <v>6485</v>
      </c>
    </row>
    <row r="511" spans="2:65" s="1" customFormat="1" ht="19.2">
      <c r="B511" s="32"/>
      <c r="D511" s="151" t="s">
        <v>359</v>
      </c>
      <c r="F511" s="152" t="s">
        <v>6484</v>
      </c>
      <c r="I511" s="153"/>
      <c r="L511" s="32"/>
      <c r="M511" s="154"/>
      <c r="T511" s="56"/>
      <c r="AT511" s="17" t="s">
        <v>359</v>
      </c>
      <c r="AU511" s="17" t="s">
        <v>371</v>
      </c>
    </row>
    <row r="512" spans="2:65" s="1" customFormat="1" ht="24.15" customHeight="1">
      <c r="B512" s="32"/>
      <c r="C512" s="187" t="s">
        <v>2558</v>
      </c>
      <c r="D512" s="187" t="s">
        <v>1347</v>
      </c>
      <c r="E512" s="188" t="s">
        <v>6486</v>
      </c>
      <c r="F512" s="189" t="s">
        <v>6487</v>
      </c>
      <c r="G512" s="190" t="s">
        <v>4951</v>
      </c>
      <c r="H512" s="191">
        <v>1</v>
      </c>
      <c r="I512" s="192"/>
      <c r="J512" s="193">
        <f>ROUND(I512*H512,2)</f>
        <v>0</v>
      </c>
      <c r="K512" s="189" t="s">
        <v>1</v>
      </c>
      <c r="L512" s="194"/>
      <c r="M512" s="195" t="s">
        <v>1</v>
      </c>
      <c r="N512" s="196" t="s">
        <v>41</v>
      </c>
      <c r="P512" s="147">
        <f>O512*H512</f>
        <v>0</v>
      </c>
      <c r="Q512" s="147">
        <v>0</v>
      </c>
      <c r="R512" s="147">
        <f>Q512*H512</f>
        <v>0</v>
      </c>
      <c r="S512" s="147">
        <v>0</v>
      </c>
      <c r="T512" s="148">
        <f>S512*H512</f>
        <v>0</v>
      </c>
      <c r="AR512" s="149" t="s">
        <v>695</v>
      </c>
      <c r="AT512" s="149" t="s">
        <v>1347</v>
      </c>
      <c r="AU512" s="149" t="s">
        <v>371</v>
      </c>
      <c r="AY512" s="17" t="s">
        <v>350</v>
      </c>
      <c r="BE512" s="150">
        <f>IF(N512="základní",J512,0)</f>
        <v>0</v>
      </c>
      <c r="BF512" s="150">
        <f>IF(N512="snížená",J512,0)</f>
        <v>0</v>
      </c>
      <c r="BG512" s="150">
        <f>IF(N512="zákl. přenesená",J512,0)</f>
        <v>0</v>
      </c>
      <c r="BH512" s="150">
        <f>IF(N512="sníž. přenesená",J512,0)</f>
        <v>0</v>
      </c>
      <c r="BI512" s="150">
        <f>IF(N512="nulová",J512,0)</f>
        <v>0</v>
      </c>
      <c r="BJ512" s="17" t="s">
        <v>84</v>
      </c>
      <c r="BK512" s="150">
        <f>ROUND(I512*H512,2)</f>
        <v>0</v>
      </c>
      <c r="BL512" s="17" t="s">
        <v>530</v>
      </c>
      <c r="BM512" s="149" t="s">
        <v>6488</v>
      </c>
    </row>
    <row r="513" spans="2:65" s="1" customFormat="1" ht="19.2">
      <c r="B513" s="32"/>
      <c r="D513" s="151" t="s">
        <v>359</v>
      </c>
      <c r="F513" s="152" t="s">
        <v>6487</v>
      </c>
      <c r="I513" s="153"/>
      <c r="L513" s="32"/>
      <c r="M513" s="154"/>
      <c r="T513" s="56"/>
      <c r="AT513" s="17" t="s">
        <v>359</v>
      </c>
      <c r="AU513" s="17" t="s">
        <v>371</v>
      </c>
    </row>
    <row r="514" spans="2:65" s="11" customFormat="1" ht="20.85" customHeight="1">
      <c r="B514" s="126"/>
      <c r="D514" s="127" t="s">
        <v>75</v>
      </c>
      <c r="E514" s="136" t="s">
        <v>6489</v>
      </c>
      <c r="F514" s="136" t="s">
        <v>6490</v>
      </c>
      <c r="I514" s="129"/>
      <c r="J514" s="137">
        <f>BK514</f>
        <v>0</v>
      </c>
      <c r="L514" s="126"/>
      <c r="M514" s="131"/>
      <c r="P514" s="132">
        <f>SUM(P515:P528)</f>
        <v>0</v>
      </c>
      <c r="R514" s="132">
        <f>SUM(R515:R528)</f>
        <v>4.0000000000000002E-4</v>
      </c>
      <c r="T514" s="133">
        <f>SUM(T515:T528)</f>
        <v>0.06</v>
      </c>
      <c r="AR514" s="127" t="s">
        <v>86</v>
      </c>
      <c r="AT514" s="134" t="s">
        <v>75</v>
      </c>
      <c r="AU514" s="134" t="s">
        <v>86</v>
      </c>
      <c r="AY514" s="127" t="s">
        <v>350</v>
      </c>
      <c r="BK514" s="135">
        <f>SUM(BK515:BK528)</f>
        <v>0</v>
      </c>
    </row>
    <row r="515" spans="2:65" s="1" customFormat="1" ht="16.5" customHeight="1">
      <c r="B515" s="32"/>
      <c r="C515" s="138" t="s">
        <v>2566</v>
      </c>
      <c r="D515" s="138" t="s">
        <v>352</v>
      </c>
      <c r="E515" s="139" t="s">
        <v>6491</v>
      </c>
      <c r="F515" s="140" t="s">
        <v>6148</v>
      </c>
      <c r="G515" s="141" t="s">
        <v>6149</v>
      </c>
      <c r="H515" s="142">
        <v>1</v>
      </c>
      <c r="I515" s="143"/>
      <c r="J515" s="144">
        <f>ROUND(I515*H515,2)</f>
        <v>0</v>
      </c>
      <c r="K515" s="140" t="s">
        <v>385</v>
      </c>
      <c r="L515" s="32"/>
      <c r="M515" s="145" t="s">
        <v>1</v>
      </c>
      <c r="N515" s="146" t="s">
        <v>41</v>
      </c>
      <c r="P515" s="147">
        <f>O515*H515</f>
        <v>0</v>
      </c>
      <c r="Q515" s="147">
        <v>0</v>
      </c>
      <c r="R515" s="147">
        <f>Q515*H515</f>
        <v>0</v>
      </c>
      <c r="S515" s="147">
        <v>0</v>
      </c>
      <c r="T515" s="148">
        <f>S515*H515</f>
        <v>0</v>
      </c>
      <c r="AR515" s="149" t="s">
        <v>6150</v>
      </c>
      <c r="AT515" s="149" t="s">
        <v>352</v>
      </c>
      <c r="AU515" s="149" t="s">
        <v>371</v>
      </c>
      <c r="AY515" s="17" t="s">
        <v>350</v>
      </c>
      <c r="BE515" s="150">
        <f>IF(N515="základní",J515,0)</f>
        <v>0</v>
      </c>
      <c r="BF515" s="150">
        <f>IF(N515="snížená",J515,0)</f>
        <v>0</v>
      </c>
      <c r="BG515" s="150">
        <f>IF(N515="zákl. přenesená",J515,0)</f>
        <v>0</v>
      </c>
      <c r="BH515" s="150">
        <f>IF(N515="sníž. přenesená",J515,0)</f>
        <v>0</v>
      </c>
      <c r="BI515" s="150">
        <f>IF(N515="nulová",J515,0)</f>
        <v>0</v>
      </c>
      <c r="BJ515" s="17" t="s">
        <v>84</v>
      </c>
      <c r="BK515" s="150">
        <f>ROUND(I515*H515,2)</f>
        <v>0</v>
      </c>
      <c r="BL515" s="17" t="s">
        <v>6150</v>
      </c>
      <c r="BM515" s="149" t="s">
        <v>6492</v>
      </c>
    </row>
    <row r="516" spans="2:65" s="1" customFormat="1" ht="10.199999999999999">
      <c r="B516" s="32"/>
      <c r="D516" s="151" t="s">
        <v>359</v>
      </c>
      <c r="F516" s="152" t="s">
        <v>6148</v>
      </c>
      <c r="I516" s="153"/>
      <c r="L516" s="32"/>
      <c r="M516" s="154"/>
      <c r="T516" s="56"/>
      <c r="AT516" s="17" t="s">
        <v>359</v>
      </c>
      <c r="AU516" s="17" t="s">
        <v>371</v>
      </c>
    </row>
    <row r="517" spans="2:65" s="1" customFormat="1" ht="24.15" customHeight="1">
      <c r="B517" s="32"/>
      <c r="C517" s="138" t="s">
        <v>2571</v>
      </c>
      <c r="D517" s="138" t="s">
        <v>352</v>
      </c>
      <c r="E517" s="139" t="s">
        <v>5658</v>
      </c>
      <c r="F517" s="140" t="s">
        <v>5659</v>
      </c>
      <c r="G517" s="141" t="s">
        <v>551</v>
      </c>
      <c r="H517" s="142">
        <v>20</v>
      </c>
      <c r="I517" s="143"/>
      <c r="J517" s="144">
        <f>ROUND(I517*H517,2)</f>
        <v>0</v>
      </c>
      <c r="K517" s="140" t="s">
        <v>385</v>
      </c>
      <c r="L517" s="32"/>
      <c r="M517" s="145" t="s">
        <v>1</v>
      </c>
      <c r="N517" s="146" t="s">
        <v>41</v>
      </c>
      <c r="P517" s="147">
        <f>O517*H517</f>
        <v>0</v>
      </c>
      <c r="Q517" s="147">
        <v>2.0000000000000002E-5</v>
      </c>
      <c r="R517" s="147">
        <f>Q517*H517</f>
        <v>4.0000000000000002E-4</v>
      </c>
      <c r="S517" s="147">
        <v>3.0000000000000001E-3</v>
      </c>
      <c r="T517" s="148">
        <f>S517*H517</f>
        <v>0.06</v>
      </c>
      <c r="AR517" s="149" t="s">
        <v>357</v>
      </c>
      <c r="AT517" s="149" t="s">
        <v>352</v>
      </c>
      <c r="AU517" s="149" t="s">
        <v>371</v>
      </c>
      <c r="AY517" s="17" t="s">
        <v>350</v>
      </c>
      <c r="BE517" s="150">
        <f>IF(N517="základní",J517,0)</f>
        <v>0</v>
      </c>
      <c r="BF517" s="150">
        <f>IF(N517="snížená",J517,0)</f>
        <v>0</v>
      </c>
      <c r="BG517" s="150">
        <f>IF(N517="zákl. přenesená",J517,0)</f>
        <v>0</v>
      </c>
      <c r="BH517" s="150">
        <f>IF(N517="sníž. přenesená",J517,0)</f>
        <v>0</v>
      </c>
      <c r="BI517" s="150">
        <f>IF(N517="nulová",J517,0)</f>
        <v>0</v>
      </c>
      <c r="BJ517" s="17" t="s">
        <v>84</v>
      </c>
      <c r="BK517" s="150">
        <f>ROUND(I517*H517,2)</f>
        <v>0</v>
      </c>
      <c r="BL517" s="17" t="s">
        <v>357</v>
      </c>
      <c r="BM517" s="149" t="s">
        <v>6493</v>
      </c>
    </row>
    <row r="518" spans="2:65" s="1" customFormat="1" ht="19.2">
      <c r="B518" s="32"/>
      <c r="D518" s="151" t="s">
        <v>359</v>
      </c>
      <c r="F518" s="152" t="s">
        <v>5661</v>
      </c>
      <c r="I518" s="153"/>
      <c r="L518" s="32"/>
      <c r="M518" s="154"/>
      <c r="T518" s="56"/>
      <c r="AT518" s="17" t="s">
        <v>359</v>
      </c>
      <c r="AU518" s="17" t="s">
        <v>371</v>
      </c>
    </row>
    <row r="519" spans="2:65" s="1" customFormat="1" ht="21.75" customHeight="1">
      <c r="B519" s="32"/>
      <c r="C519" s="138" t="s">
        <v>2576</v>
      </c>
      <c r="D519" s="138" t="s">
        <v>352</v>
      </c>
      <c r="E519" s="139" t="s">
        <v>6494</v>
      </c>
      <c r="F519" s="140" t="s">
        <v>5663</v>
      </c>
      <c r="G519" s="141" t="s">
        <v>5036</v>
      </c>
      <c r="H519" s="142">
        <v>1</v>
      </c>
      <c r="I519" s="143"/>
      <c r="J519" s="144">
        <f>ROUND(I519*H519,2)</f>
        <v>0</v>
      </c>
      <c r="K519" s="140" t="s">
        <v>1</v>
      </c>
      <c r="L519" s="32"/>
      <c r="M519" s="145" t="s">
        <v>1</v>
      </c>
      <c r="N519" s="146" t="s">
        <v>41</v>
      </c>
      <c r="P519" s="147">
        <f>O519*H519</f>
        <v>0</v>
      </c>
      <c r="Q519" s="147">
        <v>0</v>
      </c>
      <c r="R519" s="147">
        <f>Q519*H519</f>
        <v>0</v>
      </c>
      <c r="S519" s="147">
        <v>0</v>
      </c>
      <c r="T519" s="148">
        <f>S519*H519</f>
        <v>0</v>
      </c>
      <c r="AR519" s="149" t="s">
        <v>357</v>
      </c>
      <c r="AT519" s="149" t="s">
        <v>352</v>
      </c>
      <c r="AU519" s="149" t="s">
        <v>371</v>
      </c>
      <c r="AY519" s="17" t="s">
        <v>350</v>
      </c>
      <c r="BE519" s="150">
        <f>IF(N519="základní",J519,0)</f>
        <v>0</v>
      </c>
      <c r="BF519" s="150">
        <f>IF(N519="snížená",J519,0)</f>
        <v>0</v>
      </c>
      <c r="BG519" s="150">
        <f>IF(N519="zákl. přenesená",J519,0)</f>
        <v>0</v>
      </c>
      <c r="BH519" s="150">
        <f>IF(N519="sníž. přenesená",J519,0)</f>
        <v>0</v>
      </c>
      <c r="BI519" s="150">
        <f>IF(N519="nulová",J519,0)</f>
        <v>0</v>
      </c>
      <c r="BJ519" s="17" t="s">
        <v>84</v>
      </c>
      <c r="BK519" s="150">
        <f>ROUND(I519*H519,2)</f>
        <v>0</v>
      </c>
      <c r="BL519" s="17" t="s">
        <v>357</v>
      </c>
      <c r="BM519" s="149" t="s">
        <v>6495</v>
      </c>
    </row>
    <row r="520" spans="2:65" s="1" customFormat="1" ht="10.199999999999999">
      <c r="B520" s="32"/>
      <c r="D520" s="151" t="s">
        <v>359</v>
      </c>
      <c r="F520" s="152" t="s">
        <v>5663</v>
      </c>
      <c r="I520" s="153"/>
      <c r="L520" s="32"/>
      <c r="M520" s="154"/>
      <c r="T520" s="56"/>
      <c r="AT520" s="17" t="s">
        <v>359</v>
      </c>
      <c r="AU520" s="17" t="s">
        <v>371</v>
      </c>
    </row>
    <row r="521" spans="2:65" s="1" customFormat="1" ht="16.5" customHeight="1">
      <c r="B521" s="32"/>
      <c r="C521" s="138" t="s">
        <v>2581</v>
      </c>
      <c r="D521" s="138" t="s">
        <v>352</v>
      </c>
      <c r="E521" s="139" t="s">
        <v>5665</v>
      </c>
      <c r="F521" s="140" t="s">
        <v>5666</v>
      </c>
      <c r="G521" s="141" t="s">
        <v>551</v>
      </c>
      <c r="H521" s="142">
        <v>20</v>
      </c>
      <c r="I521" s="143"/>
      <c r="J521" s="144">
        <f>ROUND(I521*H521,2)</f>
        <v>0</v>
      </c>
      <c r="K521" s="140" t="s">
        <v>1</v>
      </c>
      <c r="L521" s="32"/>
      <c r="M521" s="145" t="s">
        <v>1</v>
      </c>
      <c r="N521" s="146" t="s">
        <v>41</v>
      </c>
      <c r="P521" s="147">
        <f>O521*H521</f>
        <v>0</v>
      </c>
      <c r="Q521" s="147">
        <v>0</v>
      </c>
      <c r="R521" s="147">
        <f>Q521*H521</f>
        <v>0</v>
      </c>
      <c r="S521" s="147">
        <v>0</v>
      </c>
      <c r="T521" s="148">
        <f>S521*H521</f>
        <v>0</v>
      </c>
      <c r="AR521" s="149" t="s">
        <v>357</v>
      </c>
      <c r="AT521" s="149" t="s">
        <v>352</v>
      </c>
      <c r="AU521" s="149" t="s">
        <v>371</v>
      </c>
      <c r="AY521" s="17" t="s">
        <v>350</v>
      </c>
      <c r="BE521" s="150">
        <f>IF(N521="základní",J521,0)</f>
        <v>0</v>
      </c>
      <c r="BF521" s="150">
        <f>IF(N521="snížená",J521,0)</f>
        <v>0</v>
      </c>
      <c r="BG521" s="150">
        <f>IF(N521="zákl. přenesená",J521,0)</f>
        <v>0</v>
      </c>
      <c r="BH521" s="150">
        <f>IF(N521="sníž. přenesená",J521,0)</f>
        <v>0</v>
      </c>
      <c r="BI521" s="150">
        <f>IF(N521="nulová",J521,0)</f>
        <v>0</v>
      </c>
      <c r="BJ521" s="17" t="s">
        <v>84</v>
      </c>
      <c r="BK521" s="150">
        <f>ROUND(I521*H521,2)</f>
        <v>0</v>
      </c>
      <c r="BL521" s="17" t="s">
        <v>357</v>
      </c>
      <c r="BM521" s="149" t="s">
        <v>6496</v>
      </c>
    </row>
    <row r="522" spans="2:65" s="1" customFormat="1" ht="10.199999999999999">
      <c r="B522" s="32"/>
      <c r="D522" s="151" t="s">
        <v>359</v>
      </c>
      <c r="F522" s="152" t="s">
        <v>5666</v>
      </c>
      <c r="I522" s="153"/>
      <c r="L522" s="32"/>
      <c r="M522" s="154"/>
      <c r="T522" s="56"/>
      <c r="AT522" s="17" t="s">
        <v>359</v>
      </c>
      <c r="AU522" s="17" t="s">
        <v>371</v>
      </c>
    </row>
    <row r="523" spans="2:65" s="1" customFormat="1" ht="16.5" customHeight="1">
      <c r="B523" s="32"/>
      <c r="C523" s="138" t="s">
        <v>2586</v>
      </c>
      <c r="D523" s="138" t="s">
        <v>352</v>
      </c>
      <c r="E523" s="139" t="s">
        <v>6497</v>
      </c>
      <c r="F523" s="140" t="s">
        <v>6180</v>
      </c>
      <c r="G523" s="141" t="s">
        <v>5036</v>
      </c>
      <c r="H523" s="142">
        <v>1</v>
      </c>
      <c r="I523" s="143"/>
      <c r="J523" s="144">
        <f>ROUND(I523*H523,2)</f>
        <v>0</v>
      </c>
      <c r="K523" s="140" t="s">
        <v>1</v>
      </c>
      <c r="L523" s="32"/>
      <c r="M523" s="145" t="s">
        <v>1</v>
      </c>
      <c r="N523" s="146" t="s">
        <v>41</v>
      </c>
      <c r="P523" s="147">
        <f>O523*H523</f>
        <v>0</v>
      </c>
      <c r="Q523" s="147">
        <v>0</v>
      </c>
      <c r="R523" s="147">
        <f>Q523*H523</f>
        <v>0</v>
      </c>
      <c r="S523" s="147">
        <v>0</v>
      </c>
      <c r="T523" s="148">
        <f>S523*H523</f>
        <v>0</v>
      </c>
      <c r="AR523" s="149" t="s">
        <v>357</v>
      </c>
      <c r="AT523" s="149" t="s">
        <v>352</v>
      </c>
      <c r="AU523" s="149" t="s">
        <v>371</v>
      </c>
      <c r="AY523" s="17" t="s">
        <v>350</v>
      </c>
      <c r="BE523" s="150">
        <f>IF(N523="základní",J523,0)</f>
        <v>0</v>
      </c>
      <c r="BF523" s="150">
        <f>IF(N523="snížená",J523,0)</f>
        <v>0</v>
      </c>
      <c r="BG523" s="150">
        <f>IF(N523="zákl. přenesená",J523,0)</f>
        <v>0</v>
      </c>
      <c r="BH523" s="150">
        <f>IF(N523="sníž. přenesená",J523,0)</f>
        <v>0</v>
      </c>
      <c r="BI523" s="150">
        <f>IF(N523="nulová",J523,0)</f>
        <v>0</v>
      </c>
      <c r="BJ523" s="17" t="s">
        <v>84</v>
      </c>
      <c r="BK523" s="150">
        <f>ROUND(I523*H523,2)</f>
        <v>0</v>
      </c>
      <c r="BL523" s="17" t="s">
        <v>357</v>
      </c>
      <c r="BM523" s="149" t="s">
        <v>6498</v>
      </c>
    </row>
    <row r="524" spans="2:65" s="1" customFormat="1" ht="10.199999999999999">
      <c r="B524" s="32"/>
      <c r="D524" s="151" t="s">
        <v>359</v>
      </c>
      <c r="F524" s="152" t="s">
        <v>6180</v>
      </c>
      <c r="I524" s="153"/>
      <c r="L524" s="32"/>
      <c r="M524" s="154"/>
      <c r="T524" s="56"/>
      <c r="AT524" s="17" t="s">
        <v>359</v>
      </c>
      <c r="AU524" s="17" t="s">
        <v>371</v>
      </c>
    </row>
    <row r="525" spans="2:65" s="1" customFormat="1" ht="24.15" customHeight="1">
      <c r="B525" s="32"/>
      <c r="C525" s="138" t="s">
        <v>2591</v>
      </c>
      <c r="D525" s="138" t="s">
        <v>352</v>
      </c>
      <c r="E525" s="139" t="s">
        <v>6499</v>
      </c>
      <c r="F525" s="140" t="s">
        <v>6183</v>
      </c>
      <c r="G525" s="141" t="s">
        <v>5036</v>
      </c>
      <c r="H525" s="142">
        <v>1</v>
      </c>
      <c r="I525" s="143"/>
      <c r="J525" s="144">
        <f>ROUND(I525*H525,2)</f>
        <v>0</v>
      </c>
      <c r="K525" s="140" t="s">
        <v>1</v>
      </c>
      <c r="L525" s="32"/>
      <c r="M525" s="145" t="s">
        <v>1</v>
      </c>
      <c r="N525" s="146" t="s">
        <v>41</v>
      </c>
      <c r="P525" s="147">
        <f>O525*H525</f>
        <v>0</v>
      </c>
      <c r="Q525" s="147">
        <v>0</v>
      </c>
      <c r="R525" s="147">
        <f>Q525*H525</f>
        <v>0</v>
      </c>
      <c r="S525" s="147">
        <v>0</v>
      </c>
      <c r="T525" s="148">
        <f>S525*H525</f>
        <v>0</v>
      </c>
      <c r="AR525" s="149" t="s">
        <v>357</v>
      </c>
      <c r="AT525" s="149" t="s">
        <v>352</v>
      </c>
      <c r="AU525" s="149" t="s">
        <v>371</v>
      </c>
      <c r="AY525" s="17" t="s">
        <v>350</v>
      </c>
      <c r="BE525" s="150">
        <f>IF(N525="základní",J525,0)</f>
        <v>0</v>
      </c>
      <c r="BF525" s="150">
        <f>IF(N525="snížená",J525,0)</f>
        <v>0</v>
      </c>
      <c r="BG525" s="150">
        <f>IF(N525="zákl. přenesená",J525,0)</f>
        <v>0</v>
      </c>
      <c r="BH525" s="150">
        <f>IF(N525="sníž. přenesená",J525,0)</f>
        <v>0</v>
      </c>
      <c r="BI525" s="150">
        <f>IF(N525="nulová",J525,0)</f>
        <v>0</v>
      </c>
      <c r="BJ525" s="17" t="s">
        <v>84</v>
      </c>
      <c r="BK525" s="150">
        <f>ROUND(I525*H525,2)</f>
        <v>0</v>
      </c>
      <c r="BL525" s="17" t="s">
        <v>357</v>
      </c>
      <c r="BM525" s="149" t="s">
        <v>6500</v>
      </c>
    </row>
    <row r="526" spans="2:65" s="1" customFormat="1" ht="19.2">
      <c r="B526" s="32"/>
      <c r="D526" s="151" t="s">
        <v>359</v>
      </c>
      <c r="F526" s="152" t="s">
        <v>6183</v>
      </c>
      <c r="I526" s="153"/>
      <c r="L526" s="32"/>
      <c r="M526" s="154"/>
      <c r="T526" s="56"/>
      <c r="AT526" s="17" t="s">
        <v>359</v>
      </c>
      <c r="AU526" s="17" t="s">
        <v>371</v>
      </c>
    </row>
    <row r="527" spans="2:65" s="1" customFormat="1" ht="16.5" customHeight="1">
      <c r="B527" s="32"/>
      <c r="C527" s="138" t="s">
        <v>2595</v>
      </c>
      <c r="D527" s="138" t="s">
        <v>352</v>
      </c>
      <c r="E527" s="139" t="s">
        <v>6501</v>
      </c>
      <c r="F527" s="140" t="s">
        <v>6186</v>
      </c>
      <c r="G527" s="141" t="s">
        <v>5036</v>
      </c>
      <c r="H527" s="142">
        <v>1</v>
      </c>
      <c r="I527" s="143"/>
      <c r="J527" s="144">
        <f>ROUND(I527*H527,2)</f>
        <v>0</v>
      </c>
      <c r="K527" s="140" t="s">
        <v>1</v>
      </c>
      <c r="L527" s="32"/>
      <c r="M527" s="145" t="s">
        <v>1</v>
      </c>
      <c r="N527" s="146" t="s">
        <v>41</v>
      </c>
      <c r="P527" s="147">
        <f>O527*H527</f>
        <v>0</v>
      </c>
      <c r="Q527" s="147">
        <v>0</v>
      </c>
      <c r="R527" s="147">
        <f>Q527*H527</f>
        <v>0</v>
      </c>
      <c r="S527" s="147">
        <v>0</v>
      </c>
      <c r="T527" s="148">
        <f>S527*H527</f>
        <v>0</v>
      </c>
      <c r="AR527" s="149" t="s">
        <v>357</v>
      </c>
      <c r="AT527" s="149" t="s">
        <v>352</v>
      </c>
      <c r="AU527" s="149" t="s">
        <v>371</v>
      </c>
      <c r="AY527" s="17" t="s">
        <v>350</v>
      </c>
      <c r="BE527" s="150">
        <f>IF(N527="základní",J527,0)</f>
        <v>0</v>
      </c>
      <c r="BF527" s="150">
        <f>IF(N527="snížená",J527,0)</f>
        <v>0</v>
      </c>
      <c r="BG527" s="150">
        <f>IF(N527="zákl. přenesená",J527,0)</f>
        <v>0</v>
      </c>
      <c r="BH527" s="150">
        <f>IF(N527="sníž. přenesená",J527,0)</f>
        <v>0</v>
      </c>
      <c r="BI527" s="150">
        <f>IF(N527="nulová",J527,0)</f>
        <v>0</v>
      </c>
      <c r="BJ527" s="17" t="s">
        <v>84</v>
      </c>
      <c r="BK527" s="150">
        <f>ROUND(I527*H527,2)</f>
        <v>0</v>
      </c>
      <c r="BL527" s="17" t="s">
        <v>357</v>
      </c>
      <c r="BM527" s="149" t="s">
        <v>6502</v>
      </c>
    </row>
    <row r="528" spans="2:65" s="1" customFormat="1" ht="10.199999999999999">
      <c r="B528" s="32"/>
      <c r="D528" s="151" t="s">
        <v>359</v>
      </c>
      <c r="F528" s="152" t="s">
        <v>6186</v>
      </c>
      <c r="I528" s="153"/>
      <c r="L528" s="32"/>
      <c r="M528" s="154"/>
      <c r="T528" s="56"/>
      <c r="AT528" s="17" t="s">
        <v>359</v>
      </c>
      <c r="AU528" s="17" t="s">
        <v>371</v>
      </c>
    </row>
    <row r="529" spans="2:65" s="11" customFormat="1" ht="22.8" customHeight="1">
      <c r="B529" s="126"/>
      <c r="D529" s="127" t="s">
        <v>75</v>
      </c>
      <c r="E529" s="136" t="s">
        <v>6503</v>
      </c>
      <c r="F529" s="136" t="s">
        <v>6504</v>
      </c>
      <c r="I529" s="129"/>
      <c r="J529" s="137">
        <f>BK529</f>
        <v>0</v>
      </c>
      <c r="L529" s="126"/>
      <c r="M529" s="131"/>
      <c r="P529" s="132">
        <f>P530+P557+P574+P609</f>
        <v>0</v>
      </c>
      <c r="R529" s="132">
        <f>R530+R557+R574+R609</f>
        <v>0.28267999999999993</v>
      </c>
      <c r="T529" s="133">
        <f>T530+T557+T574+T609</f>
        <v>0</v>
      </c>
      <c r="AR529" s="127" t="s">
        <v>86</v>
      </c>
      <c r="AT529" s="134" t="s">
        <v>75</v>
      </c>
      <c r="AU529" s="134" t="s">
        <v>84</v>
      </c>
      <c r="AY529" s="127" t="s">
        <v>350</v>
      </c>
      <c r="BK529" s="135">
        <f>BK530+BK557+BK574+BK609</f>
        <v>0</v>
      </c>
    </row>
    <row r="530" spans="2:65" s="11" customFormat="1" ht="20.85" customHeight="1">
      <c r="B530" s="126"/>
      <c r="D530" s="127" t="s">
        <v>75</v>
      </c>
      <c r="E530" s="136" t="s">
        <v>6505</v>
      </c>
      <c r="F530" s="136" t="s">
        <v>5945</v>
      </c>
      <c r="I530" s="129"/>
      <c r="J530" s="137">
        <f>BK530</f>
        <v>0</v>
      </c>
      <c r="L530" s="126"/>
      <c r="M530" s="131"/>
      <c r="P530" s="132">
        <f>SUM(P531:P556)</f>
        <v>0</v>
      </c>
      <c r="R530" s="132">
        <f>SUM(R531:R556)</f>
        <v>1.12E-2</v>
      </c>
      <c r="T530" s="133">
        <f>SUM(T531:T556)</f>
        <v>0</v>
      </c>
      <c r="AR530" s="127" t="s">
        <v>86</v>
      </c>
      <c r="AT530" s="134" t="s">
        <v>75</v>
      </c>
      <c r="AU530" s="134" t="s">
        <v>86</v>
      </c>
      <c r="AY530" s="127" t="s">
        <v>350</v>
      </c>
      <c r="BK530" s="135">
        <f>SUM(BK531:BK556)</f>
        <v>0</v>
      </c>
    </row>
    <row r="531" spans="2:65" s="1" customFormat="1" ht="33" customHeight="1">
      <c r="B531" s="32"/>
      <c r="C531" s="138" t="s">
        <v>2600</v>
      </c>
      <c r="D531" s="138" t="s">
        <v>352</v>
      </c>
      <c r="E531" s="139" t="s">
        <v>6506</v>
      </c>
      <c r="F531" s="140" t="s">
        <v>6507</v>
      </c>
      <c r="G531" s="141" t="s">
        <v>496</v>
      </c>
      <c r="H531" s="142">
        <v>1</v>
      </c>
      <c r="I531" s="143"/>
      <c r="J531" s="144">
        <f>ROUND(I531*H531,2)</f>
        <v>0</v>
      </c>
      <c r="K531" s="140" t="s">
        <v>385</v>
      </c>
      <c r="L531" s="32"/>
      <c r="M531" s="145" t="s">
        <v>1</v>
      </c>
      <c r="N531" s="146" t="s">
        <v>41</v>
      </c>
      <c r="P531" s="147">
        <f>O531*H531</f>
        <v>0</v>
      </c>
      <c r="Q531" s="147">
        <v>0</v>
      </c>
      <c r="R531" s="147">
        <f>Q531*H531</f>
        <v>0</v>
      </c>
      <c r="S531" s="147">
        <v>0</v>
      </c>
      <c r="T531" s="148">
        <f>S531*H531</f>
        <v>0</v>
      </c>
      <c r="AR531" s="149" t="s">
        <v>530</v>
      </c>
      <c r="AT531" s="149" t="s">
        <v>352</v>
      </c>
      <c r="AU531" s="149" t="s">
        <v>371</v>
      </c>
      <c r="AY531" s="17" t="s">
        <v>350</v>
      </c>
      <c r="BE531" s="150">
        <f>IF(N531="základní",J531,0)</f>
        <v>0</v>
      </c>
      <c r="BF531" s="150">
        <f>IF(N531="snížená",J531,0)</f>
        <v>0</v>
      </c>
      <c r="BG531" s="150">
        <f>IF(N531="zákl. přenesená",J531,0)</f>
        <v>0</v>
      </c>
      <c r="BH531" s="150">
        <f>IF(N531="sníž. přenesená",J531,0)</f>
        <v>0</v>
      </c>
      <c r="BI531" s="150">
        <f>IF(N531="nulová",J531,0)</f>
        <v>0</v>
      </c>
      <c r="BJ531" s="17" t="s">
        <v>84</v>
      </c>
      <c r="BK531" s="150">
        <f>ROUND(I531*H531,2)</f>
        <v>0</v>
      </c>
      <c r="BL531" s="17" t="s">
        <v>530</v>
      </c>
      <c r="BM531" s="149" t="s">
        <v>6508</v>
      </c>
    </row>
    <row r="532" spans="2:65" s="1" customFormat="1" ht="19.2">
      <c r="B532" s="32"/>
      <c r="D532" s="151" t="s">
        <v>359</v>
      </c>
      <c r="F532" s="152" t="s">
        <v>6509</v>
      </c>
      <c r="I532" s="153"/>
      <c r="L532" s="32"/>
      <c r="M532" s="154"/>
      <c r="T532" s="56"/>
      <c r="AT532" s="17" t="s">
        <v>359</v>
      </c>
      <c r="AU532" s="17" t="s">
        <v>371</v>
      </c>
    </row>
    <row r="533" spans="2:65" s="1" customFormat="1" ht="24.15" customHeight="1">
      <c r="B533" s="32"/>
      <c r="C533" s="187" t="s">
        <v>2605</v>
      </c>
      <c r="D533" s="187" t="s">
        <v>1347</v>
      </c>
      <c r="E533" s="188" t="s">
        <v>6510</v>
      </c>
      <c r="F533" s="189" t="s">
        <v>6511</v>
      </c>
      <c r="G533" s="190" t="s">
        <v>496</v>
      </c>
      <c r="H533" s="191">
        <v>1</v>
      </c>
      <c r="I533" s="192"/>
      <c r="J533" s="193">
        <f>ROUND(I533*H533,2)</f>
        <v>0</v>
      </c>
      <c r="K533" s="189" t="s">
        <v>1</v>
      </c>
      <c r="L533" s="194"/>
      <c r="M533" s="195" t="s">
        <v>1</v>
      </c>
      <c r="N533" s="196" t="s">
        <v>41</v>
      </c>
      <c r="P533" s="147">
        <f>O533*H533</f>
        <v>0</v>
      </c>
      <c r="Q533" s="147">
        <v>6.4000000000000003E-3</v>
      </c>
      <c r="R533" s="147">
        <f>Q533*H533</f>
        <v>6.4000000000000003E-3</v>
      </c>
      <c r="S533" s="147">
        <v>0</v>
      </c>
      <c r="T533" s="148">
        <f>S533*H533</f>
        <v>0</v>
      </c>
      <c r="AR533" s="149" t="s">
        <v>695</v>
      </c>
      <c r="AT533" s="149" t="s">
        <v>1347</v>
      </c>
      <c r="AU533" s="149" t="s">
        <v>371</v>
      </c>
      <c r="AY533" s="17" t="s">
        <v>350</v>
      </c>
      <c r="BE533" s="150">
        <f>IF(N533="základní",J533,0)</f>
        <v>0</v>
      </c>
      <c r="BF533" s="150">
        <f>IF(N533="snížená",J533,0)</f>
        <v>0</v>
      </c>
      <c r="BG533" s="150">
        <f>IF(N533="zákl. přenesená",J533,0)</f>
        <v>0</v>
      </c>
      <c r="BH533" s="150">
        <f>IF(N533="sníž. přenesená",J533,0)</f>
        <v>0</v>
      </c>
      <c r="BI533" s="150">
        <f>IF(N533="nulová",J533,0)</f>
        <v>0</v>
      </c>
      <c r="BJ533" s="17" t="s">
        <v>84</v>
      </c>
      <c r="BK533" s="150">
        <f>ROUND(I533*H533,2)</f>
        <v>0</v>
      </c>
      <c r="BL533" s="17" t="s">
        <v>530</v>
      </c>
      <c r="BM533" s="149" t="s">
        <v>6512</v>
      </c>
    </row>
    <row r="534" spans="2:65" s="1" customFormat="1" ht="19.2">
      <c r="B534" s="32"/>
      <c r="D534" s="151" t="s">
        <v>359</v>
      </c>
      <c r="F534" s="152" t="s">
        <v>6511</v>
      </c>
      <c r="I534" s="153"/>
      <c r="L534" s="32"/>
      <c r="M534" s="154"/>
      <c r="T534" s="56"/>
      <c r="AT534" s="17" t="s">
        <v>359</v>
      </c>
      <c r="AU534" s="17" t="s">
        <v>371</v>
      </c>
    </row>
    <row r="535" spans="2:65" s="1" customFormat="1" ht="16.5" customHeight="1">
      <c r="B535" s="32"/>
      <c r="C535" s="138" t="s">
        <v>2613</v>
      </c>
      <c r="D535" s="138" t="s">
        <v>352</v>
      </c>
      <c r="E535" s="139" t="s">
        <v>6513</v>
      </c>
      <c r="F535" s="140" t="s">
        <v>6514</v>
      </c>
      <c r="G535" s="141" t="s">
        <v>496</v>
      </c>
      <c r="H535" s="142">
        <v>16</v>
      </c>
      <c r="I535" s="143"/>
      <c r="J535" s="144">
        <f>ROUND(I535*H535,2)</f>
        <v>0</v>
      </c>
      <c r="K535" s="140" t="s">
        <v>385</v>
      </c>
      <c r="L535" s="32"/>
      <c r="M535" s="145" t="s">
        <v>1</v>
      </c>
      <c r="N535" s="146" t="s">
        <v>41</v>
      </c>
      <c r="P535" s="147">
        <f>O535*H535</f>
        <v>0</v>
      </c>
      <c r="Q535" s="147">
        <v>0</v>
      </c>
      <c r="R535" s="147">
        <f>Q535*H535</f>
        <v>0</v>
      </c>
      <c r="S535" s="147">
        <v>0</v>
      </c>
      <c r="T535" s="148">
        <f>S535*H535</f>
        <v>0</v>
      </c>
      <c r="AR535" s="149" t="s">
        <v>357</v>
      </c>
      <c r="AT535" s="149" t="s">
        <v>352</v>
      </c>
      <c r="AU535" s="149" t="s">
        <v>371</v>
      </c>
      <c r="AY535" s="17" t="s">
        <v>350</v>
      </c>
      <c r="BE535" s="150">
        <f>IF(N535="základní",J535,0)</f>
        <v>0</v>
      </c>
      <c r="BF535" s="150">
        <f>IF(N535="snížená",J535,0)</f>
        <v>0</v>
      </c>
      <c r="BG535" s="150">
        <f>IF(N535="zákl. přenesená",J535,0)</f>
        <v>0</v>
      </c>
      <c r="BH535" s="150">
        <f>IF(N535="sníž. přenesená",J535,0)</f>
        <v>0</v>
      </c>
      <c r="BI535" s="150">
        <f>IF(N535="nulová",J535,0)</f>
        <v>0</v>
      </c>
      <c r="BJ535" s="17" t="s">
        <v>84</v>
      </c>
      <c r="BK535" s="150">
        <f>ROUND(I535*H535,2)</f>
        <v>0</v>
      </c>
      <c r="BL535" s="17" t="s">
        <v>357</v>
      </c>
      <c r="BM535" s="149" t="s">
        <v>6515</v>
      </c>
    </row>
    <row r="536" spans="2:65" s="1" customFormat="1" ht="10.199999999999999">
      <c r="B536" s="32"/>
      <c r="D536" s="151" t="s">
        <v>359</v>
      </c>
      <c r="F536" s="152" t="s">
        <v>6516</v>
      </c>
      <c r="I536" s="153"/>
      <c r="L536" s="32"/>
      <c r="M536" s="154"/>
      <c r="T536" s="56"/>
      <c r="AT536" s="17" t="s">
        <v>359</v>
      </c>
      <c r="AU536" s="17" t="s">
        <v>371</v>
      </c>
    </row>
    <row r="537" spans="2:65" s="1" customFormat="1" ht="24.15" customHeight="1">
      <c r="B537" s="32"/>
      <c r="C537" s="187" t="s">
        <v>2618</v>
      </c>
      <c r="D537" s="187" t="s">
        <v>1347</v>
      </c>
      <c r="E537" s="188" t="s">
        <v>6517</v>
      </c>
      <c r="F537" s="189" t="s">
        <v>6518</v>
      </c>
      <c r="G537" s="190" t="s">
        <v>496</v>
      </c>
      <c r="H537" s="191">
        <v>16</v>
      </c>
      <c r="I537" s="192"/>
      <c r="J537" s="193">
        <f>ROUND(I537*H537,2)</f>
        <v>0</v>
      </c>
      <c r="K537" s="189" t="s">
        <v>1</v>
      </c>
      <c r="L537" s="194"/>
      <c r="M537" s="195" t="s">
        <v>1</v>
      </c>
      <c r="N537" s="196" t="s">
        <v>41</v>
      </c>
      <c r="P537" s="147">
        <f>O537*H537</f>
        <v>0</v>
      </c>
      <c r="Q537" s="147">
        <v>2.9999999999999997E-4</v>
      </c>
      <c r="R537" s="147">
        <f>Q537*H537</f>
        <v>4.7999999999999996E-3</v>
      </c>
      <c r="S537" s="147">
        <v>0</v>
      </c>
      <c r="T537" s="148">
        <f>S537*H537</f>
        <v>0</v>
      </c>
      <c r="AR537" s="149" t="s">
        <v>468</v>
      </c>
      <c r="AT537" s="149" t="s">
        <v>1347</v>
      </c>
      <c r="AU537" s="149" t="s">
        <v>371</v>
      </c>
      <c r="AY537" s="17" t="s">
        <v>350</v>
      </c>
      <c r="BE537" s="150">
        <f>IF(N537="základní",J537,0)</f>
        <v>0</v>
      </c>
      <c r="BF537" s="150">
        <f>IF(N537="snížená",J537,0)</f>
        <v>0</v>
      </c>
      <c r="BG537" s="150">
        <f>IF(N537="zákl. přenesená",J537,0)</f>
        <v>0</v>
      </c>
      <c r="BH537" s="150">
        <f>IF(N537="sníž. přenesená",J537,0)</f>
        <v>0</v>
      </c>
      <c r="BI537" s="150">
        <f>IF(N537="nulová",J537,0)</f>
        <v>0</v>
      </c>
      <c r="BJ537" s="17" t="s">
        <v>84</v>
      </c>
      <c r="BK537" s="150">
        <f>ROUND(I537*H537,2)</f>
        <v>0</v>
      </c>
      <c r="BL537" s="17" t="s">
        <v>357</v>
      </c>
      <c r="BM537" s="149" t="s">
        <v>6519</v>
      </c>
    </row>
    <row r="538" spans="2:65" s="1" customFormat="1" ht="10.199999999999999">
      <c r="B538" s="32"/>
      <c r="D538" s="151" t="s">
        <v>359</v>
      </c>
      <c r="F538" s="152" t="s">
        <v>6518</v>
      </c>
      <c r="I538" s="153"/>
      <c r="L538" s="32"/>
      <c r="M538" s="154"/>
      <c r="T538" s="56"/>
      <c r="AT538" s="17" t="s">
        <v>359</v>
      </c>
      <c r="AU538" s="17" t="s">
        <v>371</v>
      </c>
    </row>
    <row r="539" spans="2:65" s="1" customFormat="1" ht="21.75" customHeight="1">
      <c r="B539" s="32"/>
      <c r="C539" s="138" t="s">
        <v>2624</v>
      </c>
      <c r="D539" s="138" t="s">
        <v>352</v>
      </c>
      <c r="E539" s="139" t="s">
        <v>6520</v>
      </c>
      <c r="F539" s="140" t="s">
        <v>6521</v>
      </c>
      <c r="G539" s="141" t="s">
        <v>496</v>
      </c>
      <c r="H539" s="142">
        <v>16</v>
      </c>
      <c r="I539" s="143"/>
      <c r="J539" s="144">
        <f>ROUND(I539*H539,2)</f>
        <v>0</v>
      </c>
      <c r="K539" s="140" t="s">
        <v>385</v>
      </c>
      <c r="L539" s="32"/>
      <c r="M539" s="145" t="s">
        <v>1</v>
      </c>
      <c r="N539" s="146" t="s">
        <v>41</v>
      </c>
      <c r="P539" s="147">
        <f>O539*H539</f>
        <v>0</v>
      </c>
      <c r="Q539" s="147">
        <v>0</v>
      </c>
      <c r="R539" s="147">
        <f>Q539*H539</f>
        <v>0</v>
      </c>
      <c r="S539" s="147">
        <v>0</v>
      </c>
      <c r="T539" s="148">
        <f>S539*H539</f>
        <v>0</v>
      </c>
      <c r="AR539" s="149" t="s">
        <v>357</v>
      </c>
      <c r="AT539" s="149" t="s">
        <v>352</v>
      </c>
      <c r="AU539" s="149" t="s">
        <v>371</v>
      </c>
      <c r="AY539" s="17" t="s">
        <v>350</v>
      </c>
      <c r="BE539" s="150">
        <f>IF(N539="základní",J539,0)</f>
        <v>0</v>
      </c>
      <c r="BF539" s="150">
        <f>IF(N539="snížená",J539,0)</f>
        <v>0</v>
      </c>
      <c r="BG539" s="150">
        <f>IF(N539="zákl. přenesená",J539,0)</f>
        <v>0</v>
      </c>
      <c r="BH539" s="150">
        <f>IF(N539="sníž. přenesená",J539,0)</f>
        <v>0</v>
      </c>
      <c r="BI539" s="150">
        <f>IF(N539="nulová",J539,0)</f>
        <v>0</v>
      </c>
      <c r="BJ539" s="17" t="s">
        <v>84</v>
      </c>
      <c r="BK539" s="150">
        <f>ROUND(I539*H539,2)</f>
        <v>0</v>
      </c>
      <c r="BL539" s="17" t="s">
        <v>357</v>
      </c>
      <c r="BM539" s="149" t="s">
        <v>6522</v>
      </c>
    </row>
    <row r="540" spans="2:65" s="1" customFormat="1" ht="10.199999999999999">
      <c r="B540" s="32"/>
      <c r="D540" s="151" t="s">
        <v>359</v>
      </c>
      <c r="F540" s="152" t="s">
        <v>6523</v>
      </c>
      <c r="I540" s="153"/>
      <c r="L540" s="32"/>
      <c r="M540" s="154"/>
      <c r="T540" s="56"/>
      <c r="AT540" s="17" t="s">
        <v>359</v>
      </c>
      <c r="AU540" s="17" t="s">
        <v>371</v>
      </c>
    </row>
    <row r="541" spans="2:65" s="1" customFormat="1" ht="21.75" customHeight="1">
      <c r="B541" s="32"/>
      <c r="C541" s="138" t="s">
        <v>2629</v>
      </c>
      <c r="D541" s="138" t="s">
        <v>352</v>
      </c>
      <c r="E541" s="139" t="s">
        <v>6524</v>
      </c>
      <c r="F541" s="140" t="s">
        <v>6525</v>
      </c>
      <c r="G541" s="141" t="s">
        <v>496</v>
      </c>
      <c r="H541" s="142">
        <v>3</v>
      </c>
      <c r="I541" s="143"/>
      <c r="J541" s="144">
        <f>ROUND(I541*H541,2)</f>
        <v>0</v>
      </c>
      <c r="K541" s="140" t="s">
        <v>385</v>
      </c>
      <c r="L541" s="32"/>
      <c r="M541" s="145" t="s">
        <v>1</v>
      </c>
      <c r="N541" s="146" t="s">
        <v>41</v>
      </c>
      <c r="P541" s="147">
        <f>O541*H541</f>
        <v>0</v>
      </c>
      <c r="Q541" s="147">
        <v>0</v>
      </c>
      <c r="R541" s="147">
        <f>Q541*H541</f>
        <v>0</v>
      </c>
      <c r="S541" s="147">
        <v>0</v>
      </c>
      <c r="T541" s="148">
        <f>S541*H541</f>
        <v>0</v>
      </c>
      <c r="AR541" s="149" t="s">
        <v>357</v>
      </c>
      <c r="AT541" s="149" t="s">
        <v>352</v>
      </c>
      <c r="AU541" s="149" t="s">
        <v>371</v>
      </c>
      <c r="AY541" s="17" t="s">
        <v>350</v>
      </c>
      <c r="BE541" s="150">
        <f>IF(N541="základní",J541,0)</f>
        <v>0</v>
      </c>
      <c r="BF541" s="150">
        <f>IF(N541="snížená",J541,0)</f>
        <v>0</v>
      </c>
      <c r="BG541" s="150">
        <f>IF(N541="zákl. přenesená",J541,0)</f>
        <v>0</v>
      </c>
      <c r="BH541" s="150">
        <f>IF(N541="sníž. přenesená",J541,0)</f>
        <v>0</v>
      </c>
      <c r="BI541" s="150">
        <f>IF(N541="nulová",J541,0)</f>
        <v>0</v>
      </c>
      <c r="BJ541" s="17" t="s">
        <v>84</v>
      </c>
      <c r="BK541" s="150">
        <f>ROUND(I541*H541,2)</f>
        <v>0</v>
      </c>
      <c r="BL541" s="17" t="s">
        <v>357</v>
      </c>
      <c r="BM541" s="149" t="s">
        <v>6526</v>
      </c>
    </row>
    <row r="542" spans="2:65" s="1" customFormat="1" ht="10.199999999999999">
      <c r="B542" s="32"/>
      <c r="D542" s="151" t="s">
        <v>359</v>
      </c>
      <c r="F542" s="152" t="s">
        <v>6527</v>
      </c>
      <c r="I542" s="153"/>
      <c r="L542" s="32"/>
      <c r="M542" s="154"/>
      <c r="T542" s="56"/>
      <c r="AT542" s="17" t="s">
        <v>359</v>
      </c>
      <c r="AU542" s="17" t="s">
        <v>371</v>
      </c>
    </row>
    <row r="543" spans="2:65" s="1" customFormat="1" ht="24.15" customHeight="1">
      <c r="B543" s="32"/>
      <c r="C543" s="187" t="s">
        <v>2634</v>
      </c>
      <c r="D543" s="187" t="s">
        <v>1347</v>
      </c>
      <c r="E543" s="188" t="s">
        <v>6528</v>
      </c>
      <c r="F543" s="189" t="s">
        <v>6529</v>
      </c>
      <c r="G543" s="190" t="s">
        <v>496</v>
      </c>
      <c r="H543" s="191">
        <v>3</v>
      </c>
      <c r="I543" s="192"/>
      <c r="J543" s="193">
        <f>ROUND(I543*H543,2)</f>
        <v>0</v>
      </c>
      <c r="K543" s="189" t="s">
        <v>1</v>
      </c>
      <c r="L543" s="194"/>
      <c r="M543" s="195" t="s">
        <v>1</v>
      </c>
      <c r="N543" s="196" t="s">
        <v>41</v>
      </c>
      <c r="P543" s="147">
        <f>O543*H543</f>
        <v>0</v>
      </c>
      <c r="Q543" s="147">
        <v>0</v>
      </c>
      <c r="R543" s="147">
        <f>Q543*H543</f>
        <v>0</v>
      </c>
      <c r="S543" s="147">
        <v>0</v>
      </c>
      <c r="T543" s="148">
        <f>S543*H543</f>
        <v>0</v>
      </c>
      <c r="AR543" s="149" t="s">
        <v>468</v>
      </c>
      <c r="AT543" s="149" t="s">
        <v>1347</v>
      </c>
      <c r="AU543" s="149" t="s">
        <v>371</v>
      </c>
      <c r="AY543" s="17" t="s">
        <v>350</v>
      </c>
      <c r="BE543" s="150">
        <f>IF(N543="základní",J543,0)</f>
        <v>0</v>
      </c>
      <c r="BF543" s="150">
        <f>IF(N543="snížená",J543,0)</f>
        <v>0</v>
      </c>
      <c r="BG543" s="150">
        <f>IF(N543="zákl. přenesená",J543,0)</f>
        <v>0</v>
      </c>
      <c r="BH543" s="150">
        <f>IF(N543="sníž. přenesená",J543,0)</f>
        <v>0</v>
      </c>
      <c r="BI543" s="150">
        <f>IF(N543="nulová",J543,0)</f>
        <v>0</v>
      </c>
      <c r="BJ543" s="17" t="s">
        <v>84</v>
      </c>
      <c r="BK543" s="150">
        <f>ROUND(I543*H543,2)</f>
        <v>0</v>
      </c>
      <c r="BL543" s="17" t="s">
        <v>357</v>
      </c>
      <c r="BM543" s="149" t="s">
        <v>6530</v>
      </c>
    </row>
    <row r="544" spans="2:65" s="1" customFormat="1" ht="10.199999999999999">
      <c r="B544" s="32"/>
      <c r="D544" s="151" t="s">
        <v>359</v>
      </c>
      <c r="F544" s="152" t="s">
        <v>6529</v>
      </c>
      <c r="I544" s="153"/>
      <c r="L544" s="32"/>
      <c r="M544" s="154"/>
      <c r="T544" s="56"/>
      <c r="AT544" s="17" t="s">
        <v>359</v>
      </c>
      <c r="AU544" s="17" t="s">
        <v>371</v>
      </c>
    </row>
    <row r="545" spans="2:65" s="1" customFormat="1" ht="16.5" customHeight="1">
      <c r="B545" s="32"/>
      <c r="C545" s="138" t="s">
        <v>2639</v>
      </c>
      <c r="D545" s="138" t="s">
        <v>352</v>
      </c>
      <c r="E545" s="139" t="s">
        <v>6531</v>
      </c>
      <c r="F545" s="140" t="s">
        <v>6532</v>
      </c>
      <c r="G545" s="141" t="s">
        <v>496</v>
      </c>
      <c r="H545" s="142">
        <v>5</v>
      </c>
      <c r="I545" s="143"/>
      <c r="J545" s="144">
        <f>ROUND(I545*H545,2)</f>
        <v>0</v>
      </c>
      <c r="K545" s="140" t="s">
        <v>385</v>
      </c>
      <c r="L545" s="32"/>
      <c r="M545" s="145" t="s">
        <v>1</v>
      </c>
      <c r="N545" s="146" t="s">
        <v>41</v>
      </c>
      <c r="P545" s="147">
        <f>O545*H545</f>
        <v>0</v>
      </c>
      <c r="Q545" s="147">
        <v>0</v>
      </c>
      <c r="R545" s="147">
        <f>Q545*H545</f>
        <v>0</v>
      </c>
      <c r="S545" s="147">
        <v>0</v>
      </c>
      <c r="T545" s="148">
        <f>S545*H545</f>
        <v>0</v>
      </c>
      <c r="AR545" s="149" t="s">
        <v>357</v>
      </c>
      <c r="AT545" s="149" t="s">
        <v>352</v>
      </c>
      <c r="AU545" s="149" t="s">
        <v>371</v>
      </c>
      <c r="AY545" s="17" t="s">
        <v>350</v>
      </c>
      <c r="BE545" s="150">
        <f>IF(N545="základní",J545,0)</f>
        <v>0</v>
      </c>
      <c r="BF545" s="150">
        <f>IF(N545="snížená",J545,0)</f>
        <v>0</v>
      </c>
      <c r="BG545" s="150">
        <f>IF(N545="zákl. přenesená",J545,0)</f>
        <v>0</v>
      </c>
      <c r="BH545" s="150">
        <f>IF(N545="sníž. přenesená",J545,0)</f>
        <v>0</v>
      </c>
      <c r="BI545" s="150">
        <f>IF(N545="nulová",J545,0)</f>
        <v>0</v>
      </c>
      <c r="BJ545" s="17" t="s">
        <v>84</v>
      </c>
      <c r="BK545" s="150">
        <f>ROUND(I545*H545,2)</f>
        <v>0</v>
      </c>
      <c r="BL545" s="17" t="s">
        <v>357</v>
      </c>
      <c r="BM545" s="149" t="s">
        <v>6533</v>
      </c>
    </row>
    <row r="546" spans="2:65" s="1" customFormat="1" ht="10.199999999999999">
      <c r="B546" s="32"/>
      <c r="D546" s="151" t="s">
        <v>359</v>
      </c>
      <c r="F546" s="152" t="s">
        <v>6532</v>
      </c>
      <c r="I546" s="153"/>
      <c r="L546" s="32"/>
      <c r="M546" s="154"/>
      <c r="T546" s="56"/>
      <c r="AT546" s="17" t="s">
        <v>359</v>
      </c>
      <c r="AU546" s="17" t="s">
        <v>371</v>
      </c>
    </row>
    <row r="547" spans="2:65" s="1" customFormat="1" ht="24.15" customHeight="1">
      <c r="B547" s="32"/>
      <c r="C547" s="187" t="s">
        <v>2644</v>
      </c>
      <c r="D547" s="187" t="s">
        <v>1347</v>
      </c>
      <c r="E547" s="188" t="s">
        <v>6534</v>
      </c>
      <c r="F547" s="189" t="s">
        <v>6535</v>
      </c>
      <c r="G547" s="190" t="s">
        <v>496</v>
      </c>
      <c r="H547" s="191">
        <v>5</v>
      </c>
      <c r="I547" s="192"/>
      <c r="J547" s="193">
        <f>ROUND(I547*H547,2)</f>
        <v>0</v>
      </c>
      <c r="K547" s="189" t="s">
        <v>1</v>
      </c>
      <c r="L547" s="194"/>
      <c r="M547" s="195" t="s">
        <v>1</v>
      </c>
      <c r="N547" s="196" t="s">
        <v>41</v>
      </c>
      <c r="P547" s="147">
        <f>O547*H547</f>
        <v>0</v>
      </c>
      <c r="Q547" s="147">
        <v>0</v>
      </c>
      <c r="R547" s="147">
        <f>Q547*H547</f>
        <v>0</v>
      </c>
      <c r="S547" s="147">
        <v>0</v>
      </c>
      <c r="T547" s="148">
        <f>S547*H547</f>
        <v>0</v>
      </c>
      <c r="AR547" s="149" t="s">
        <v>468</v>
      </c>
      <c r="AT547" s="149" t="s">
        <v>1347</v>
      </c>
      <c r="AU547" s="149" t="s">
        <v>371</v>
      </c>
      <c r="AY547" s="17" t="s">
        <v>350</v>
      </c>
      <c r="BE547" s="150">
        <f>IF(N547="základní",J547,0)</f>
        <v>0</v>
      </c>
      <c r="BF547" s="150">
        <f>IF(N547="snížená",J547,0)</f>
        <v>0</v>
      </c>
      <c r="BG547" s="150">
        <f>IF(N547="zákl. přenesená",J547,0)</f>
        <v>0</v>
      </c>
      <c r="BH547" s="150">
        <f>IF(N547="sníž. přenesená",J547,0)</f>
        <v>0</v>
      </c>
      <c r="BI547" s="150">
        <f>IF(N547="nulová",J547,0)</f>
        <v>0</v>
      </c>
      <c r="BJ547" s="17" t="s">
        <v>84</v>
      </c>
      <c r="BK547" s="150">
        <f>ROUND(I547*H547,2)</f>
        <v>0</v>
      </c>
      <c r="BL547" s="17" t="s">
        <v>357</v>
      </c>
      <c r="BM547" s="149" t="s">
        <v>6536</v>
      </c>
    </row>
    <row r="548" spans="2:65" s="1" customFormat="1" ht="19.2">
      <c r="B548" s="32"/>
      <c r="D548" s="151" t="s">
        <v>359</v>
      </c>
      <c r="F548" s="152" t="s">
        <v>6535</v>
      </c>
      <c r="I548" s="153"/>
      <c r="L548" s="32"/>
      <c r="M548" s="154"/>
      <c r="T548" s="56"/>
      <c r="AT548" s="17" t="s">
        <v>359</v>
      </c>
      <c r="AU548" s="17" t="s">
        <v>371</v>
      </c>
    </row>
    <row r="549" spans="2:65" s="1" customFormat="1" ht="16.5" customHeight="1">
      <c r="B549" s="32"/>
      <c r="C549" s="138" t="s">
        <v>2650</v>
      </c>
      <c r="D549" s="138" t="s">
        <v>352</v>
      </c>
      <c r="E549" s="139" t="s">
        <v>6537</v>
      </c>
      <c r="F549" s="140" t="s">
        <v>6538</v>
      </c>
      <c r="G549" s="141" t="s">
        <v>496</v>
      </c>
      <c r="H549" s="142">
        <v>1</v>
      </c>
      <c r="I549" s="143"/>
      <c r="J549" s="144">
        <f>ROUND(I549*H549,2)</f>
        <v>0</v>
      </c>
      <c r="K549" s="140" t="s">
        <v>385</v>
      </c>
      <c r="L549" s="32"/>
      <c r="M549" s="145" t="s">
        <v>1</v>
      </c>
      <c r="N549" s="146" t="s">
        <v>41</v>
      </c>
      <c r="P549" s="147">
        <f>O549*H549</f>
        <v>0</v>
      </c>
      <c r="Q549" s="147">
        <v>0</v>
      </c>
      <c r="R549" s="147">
        <f>Q549*H549</f>
        <v>0</v>
      </c>
      <c r="S549" s="147">
        <v>0</v>
      </c>
      <c r="T549" s="148">
        <f>S549*H549</f>
        <v>0</v>
      </c>
      <c r="AR549" s="149" t="s">
        <v>357</v>
      </c>
      <c r="AT549" s="149" t="s">
        <v>352</v>
      </c>
      <c r="AU549" s="149" t="s">
        <v>371</v>
      </c>
      <c r="AY549" s="17" t="s">
        <v>350</v>
      </c>
      <c r="BE549" s="150">
        <f>IF(N549="základní",J549,0)</f>
        <v>0</v>
      </c>
      <c r="BF549" s="150">
        <f>IF(N549="snížená",J549,0)</f>
        <v>0</v>
      </c>
      <c r="BG549" s="150">
        <f>IF(N549="zákl. přenesená",J549,0)</f>
        <v>0</v>
      </c>
      <c r="BH549" s="150">
        <f>IF(N549="sníž. přenesená",J549,0)</f>
        <v>0</v>
      </c>
      <c r="BI549" s="150">
        <f>IF(N549="nulová",J549,0)</f>
        <v>0</v>
      </c>
      <c r="BJ549" s="17" t="s">
        <v>84</v>
      </c>
      <c r="BK549" s="150">
        <f>ROUND(I549*H549,2)</f>
        <v>0</v>
      </c>
      <c r="BL549" s="17" t="s">
        <v>357</v>
      </c>
      <c r="BM549" s="149" t="s">
        <v>6539</v>
      </c>
    </row>
    <row r="550" spans="2:65" s="1" customFormat="1" ht="10.199999999999999">
      <c r="B550" s="32"/>
      <c r="D550" s="151" t="s">
        <v>359</v>
      </c>
      <c r="F550" s="152" t="s">
        <v>6540</v>
      </c>
      <c r="I550" s="153"/>
      <c r="L550" s="32"/>
      <c r="M550" s="154"/>
      <c r="T550" s="56"/>
      <c r="AT550" s="17" t="s">
        <v>359</v>
      </c>
      <c r="AU550" s="17" t="s">
        <v>371</v>
      </c>
    </row>
    <row r="551" spans="2:65" s="1" customFormat="1" ht="24.15" customHeight="1">
      <c r="B551" s="32"/>
      <c r="C551" s="187" t="s">
        <v>2654</v>
      </c>
      <c r="D551" s="187" t="s">
        <v>1347</v>
      </c>
      <c r="E551" s="188" t="s">
        <v>6541</v>
      </c>
      <c r="F551" s="189" t="s">
        <v>6542</v>
      </c>
      <c r="G551" s="190" t="s">
        <v>496</v>
      </c>
      <c r="H551" s="191">
        <v>1</v>
      </c>
      <c r="I551" s="192"/>
      <c r="J551" s="193">
        <f>ROUND(I551*H551,2)</f>
        <v>0</v>
      </c>
      <c r="K551" s="189" t="s">
        <v>1</v>
      </c>
      <c r="L551" s="194"/>
      <c r="M551" s="195" t="s">
        <v>1</v>
      </c>
      <c r="N551" s="196" t="s">
        <v>41</v>
      </c>
      <c r="P551" s="147">
        <f>O551*H551</f>
        <v>0</v>
      </c>
      <c r="Q551" s="147">
        <v>0</v>
      </c>
      <c r="R551" s="147">
        <f>Q551*H551</f>
        <v>0</v>
      </c>
      <c r="S551" s="147">
        <v>0</v>
      </c>
      <c r="T551" s="148">
        <f>S551*H551</f>
        <v>0</v>
      </c>
      <c r="AR551" s="149" t="s">
        <v>468</v>
      </c>
      <c r="AT551" s="149" t="s">
        <v>1347</v>
      </c>
      <c r="AU551" s="149" t="s">
        <v>371</v>
      </c>
      <c r="AY551" s="17" t="s">
        <v>350</v>
      </c>
      <c r="BE551" s="150">
        <f>IF(N551="základní",J551,0)</f>
        <v>0</v>
      </c>
      <c r="BF551" s="150">
        <f>IF(N551="snížená",J551,0)</f>
        <v>0</v>
      </c>
      <c r="BG551" s="150">
        <f>IF(N551="zákl. přenesená",J551,0)</f>
        <v>0</v>
      </c>
      <c r="BH551" s="150">
        <f>IF(N551="sníž. přenesená",J551,0)</f>
        <v>0</v>
      </c>
      <c r="BI551" s="150">
        <f>IF(N551="nulová",J551,0)</f>
        <v>0</v>
      </c>
      <c r="BJ551" s="17" t="s">
        <v>84</v>
      </c>
      <c r="BK551" s="150">
        <f>ROUND(I551*H551,2)</f>
        <v>0</v>
      </c>
      <c r="BL551" s="17" t="s">
        <v>357</v>
      </c>
      <c r="BM551" s="149" t="s">
        <v>6543</v>
      </c>
    </row>
    <row r="552" spans="2:65" s="1" customFormat="1" ht="19.2">
      <c r="B552" s="32"/>
      <c r="D552" s="151" t="s">
        <v>359</v>
      </c>
      <c r="F552" s="152" t="s">
        <v>6542</v>
      </c>
      <c r="I552" s="153"/>
      <c r="L552" s="32"/>
      <c r="M552" s="154"/>
      <c r="T552" s="56"/>
      <c r="AT552" s="17" t="s">
        <v>359</v>
      </c>
      <c r="AU552" s="17" t="s">
        <v>371</v>
      </c>
    </row>
    <row r="553" spans="2:65" s="1" customFormat="1" ht="24.15" customHeight="1">
      <c r="B553" s="32"/>
      <c r="C553" s="138" t="s">
        <v>2660</v>
      </c>
      <c r="D553" s="138" t="s">
        <v>352</v>
      </c>
      <c r="E553" s="139" t="s">
        <v>6544</v>
      </c>
      <c r="F553" s="140" t="s">
        <v>6545</v>
      </c>
      <c r="G553" s="141" t="s">
        <v>496</v>
      </c>
      <c r="H553" s="142">
        <v>4</v>
      </c>
      <c r="I553" s="143"/>
      <c r="J553" s="144">
        <f>ROUND(I553*H553,2)</f>
        <v>0</v>
      </c>
      <c r="K553" s="140" t="s">
        <v>385</v>
      </c>
      <c r="L553" s="32"/>
      <c r="M553" s="145" t="s">
        <v>1</v>
      </c>
      <c r="N553" s="146" t="s">
        <v>41</v>
      </c>
      <c r="P553" s="147">
        <f>O553*H553</f>
        <v>0</v>
      </c>
      <c r="Q553" s="147">
        <v>0</v>
      </c>
      <c r="R553" s="147">
        <f>Q553*H553</f>
        <v>0</v>
      </c>
      <c r="S553" s="147">
        <v>0</v>
      </c>
      <c r="T553" s="148">
        <f>S553*H553</f>
        <v>0</v>
      </c>
      <c r="AR553" s="149" t="s">
        <v>357</v>
      </c>
      <c r="AT553" s="149" t="s">
        <v>352</v>
      </c>
      <c r="AU553" s="149" t="s">
        <v>371</v>
      </c>
      <c r="AY553" s="17" t="s">
        <v>350</v>
      </c>
      <c r="BE553" s="150">
        <f>IF(N553="základní",J553,0)</f>
        <v>0</v>
      </c>
      <c r="BF553" s="150">
        <f>IF(N553="snížená",J553,0)</f>
        <v>0</v>
      </c>
      <c r="BG553" s="150">
        <f>IF(N553="zákl. přenesená",J553,0)</f>
        <v>0</v>
      </c>
      <c r="BH553" s="150">
        <f>IF(N553="sníž. přenesená",J553,0)</f>
        <v>0</v>
      </c>
      <c r="BI553" s="150">
        <f>IF(N553="nulová",J553,0)</f>
        <v>0</v>
      </c>
      <c r="BJ553" s="17" t="s">
        <v>84</v>
      </c>
      <c r="BK553" s="150">
        <f>ROUND(I553*H553,2)</f>
        <v>0</v>
      </c>
      <c r="BL553" s="17" t="s">
        <v>357</v>
      </c>
      <c r="BM553" s="149" t="s">
        <v>6546</v>
      </c>
    </row>
    <row r="554" spans="2:65" s="1" customFormat="1" ht="19.2">
      <c r="B554" s="32"/>
      <c r="D554" s="151" t="s">
        <v>359</v>
      </c>
      <c r="F554" s="152" t="s">
        <v>6545</v>
      </c>
      <c r="I554" s="153"/>
      <c r="L554" s="32"/>
      <c r="M554" s="154"/>
      <c r="T554" s="56"/>
      <c r="AT554" s="17" t="s">
        <v>359</v>
      </c>
      <c r="AU554" s="17" t="s">
        <v>371</v>
      </c>
    </row>
    <row r="555" spans="2:65" s="1" customFormat="1" ht="24.15" customHeight="1">
      <c r="B555" s="32"/>
      <c r="C555" s="187" t="s">
        <v>2666</v>
      </c>
      <c r="D555" s="187" t="s">
        <v>1347</v>
      </c>
      <c r="E555" s="188" t="s">
        <v>6547</v>
      </c>
      <c r="F555" s="189" t="s">
        <v>6548</v>
      </c>
      <c r="G555" s="190" t="s">
        <v>496</v>
      </c>
      <c r="H555" s="191">
        <v>4</v>
      </c>
      <c r="I555" s="192"/>
      <c r="J555" s="193">
        <f>ROUND(I555*H555,2)</f>
        <v>0</v>
      </c>
      <c r="K555" s="189" t="s">
        <v>1</v>
      </c>
      <c r="L555" s="194"/>
      <c r="M555" s="195" t="s">
        <v>1</v>
      </c>
      <c r="N555" s="196" t="s">
        <v>41</v>
      </c>
      <c r="P555" s="147">
        <f>O555*H555</f>
        <v>0</v>
      </c>
      <c r="Q555" s="147">
        <v>0</v>
      </c>
      <c r="R555" s="147">
        <f>Q555*H555</f>
        <v>0</v>
      </c>
      <c r="S555" s="147">
        <v>0</v>
      </c>
      <c r="T555" s="148">
        <f>S555*H555</f>
        <v>0</v>
      </c>
      <c r="AR555" s="149" t="s">
        <v>468</v>
      </c>
      <c r="AT555" s="149" t="s">
        <v>1347</v>
      </c>
      <c r="AU555" s="149" t="s">
        <v>371</v>
      </c>
      <c r="AY555" s="17" t="s">
        <v>350</v>
      </c>
      <c r="BE555" s="150">
        <f>IF(N555="základní",J555,0)</f>
        <v>0</v>
      </c>
      <c r="BF555" s="150">
        <f>IF(N555="snížená",J555,0)</f>
        <v>0</v>
      </c>
      <c r="BG555" s="150">
        <f>IF(N555="zákl. přenesená",J555,0)</f>
        <v>0</v>
      </c>
      <c r="BH555" s="150">
        <f>IF(N555="sníž. přenesená",J555,0)</f>
        <v>0</v>
      </c>
      <c r="BI555" s="150">
        <f>IF(N555="nulová",J555,0)</f>
        <v>0</v>
      </c>
      <c r="BJ555" s="17" t="s">
        <v>84</v>
      </c>
      <c r="BK555" s="150">
        <f>ROUND(I555*H555,2)</f>
        <v>0</v>
      </c>
      <c r="BL555" s="17" t="s">
        <v>357</v>
      </c>
      <c r="BM555" s="149" t="s">
        <v>6549</v>
      </c>
    </row>
    <row r="556" spans="2:65" s="1" customFormat="1" ht="19.2">
      <c r="B556" s="32"/>
      <c r="D556" s="151" t="s">
        <v>359</v>
      </c>
      <c r="F556" s="152" t="s">
        <v>6548</v>
      </c>
      <c r="I556" s="153"/>
      <c r="L556" s="32"/>
      <c r="M556" s="154"/>
      <c r="T556" s="56"/>
      <c r="AT556" s="17" t="s">
        <v>359</v>
      </c>
      <c r="AU556" s="17" t="s">
        <v>371</v>
      </c>
    </row>
    <row r="557" spans="2:65" s="11" customFormat="1" ht="20.85" customHeight="1">
      <c r="B557" s="126"/>
      <c r="D557" s="127" t="s">
        <v>75</v>
      </c>
      <c r="E557" s="136" t="s">
        <v>6550</v>
      </c>
      <c r="F557" s="136" t="s">
        <v>6001</v>
      </c>
      <c r="I557" s="129"/>
      <c r="J557" s="137">
        <f>BK557</f>
        <v>0</v>
      </c>
      <c r="L557" s="126"/>
      <c r="M557" s="131"/>
      <c r="P557" s="132">
        <f>SUM(P558:P573)</f>
        <v>0</v>
      </c>
      <c r="R557" s="132">
        <f>SUM(R558:R573)</f>
        <v>0</v>
      </c>
      <c r="T557" s="133">
        <f>SUM(T558:T573)</f>
        <v>0</v>
      </c>
      <c r="AR557" s="127" t="s">
        <v>86</v>
      </c>
      <c r="AT557" s="134" t="s">
        <v>75</v>
      </c>
      <c r="AU557" s="134" t="s">
        <v>86</v>
      </c>
      <c r="AY557" s="127" t="s">
        <v>350</v>
      </c>
      <c r="BK557" s="135">
        <f>SUM(BK558:BK573)</f>
        <v>0</v>
      </c>
    </row>
    <row r="558" spans="2:65" s="1" customFormat="1" ht="21.75" customHeight="1">
      <c r="B558" s="32"/>
      <c r="C558" s="138" t="s">
        <v>2671</v>
      </c>
      <c r="D558" s="138" t="s">
        <v>352</v>
      </c>
      <c r="E558" s="139" t="s">
        <v>6551</v>
      </c>
      <c r="F558" s="140" t="s">
        <v>6552</v>
      </c>
      <c r="G558" s="141" t="s">
        <v>496</v>
      </c>
      <c r="H558" s="142">
        <v>41</v>
      </c>
      <c r="I558" s="143"/>
      <c r="J558" s="144">
        <f>ROUND(I558*H558,2)</f>
        <v>0</v>
      </c>
      <c r="K558" s="140" t="s">
        <v>385</v>
      </c>
      <c r="L558" s="32"/>
      <c r="M558" s="145" t="s">
        <v>1</v>
      </c>
      <c r="N558" s="146" t="s">
        <v>41</v>
      </c>
      <c r="P558" s="147">
        <f>O558*H558</f>
        <v>0</v>
      </c>
      <c r="Q558" s="147">
        <v>0</v>
      </c>
      <c r="R558" s="147">
        <f>Q558*H558</f>
        <v>0</v>
      </c>
      <c r="S558" s="147">
        <v>0</v>
      </c>
      <c r="T558" s="148">
        <f>S558*H558</f>
        <v>0</v>
      </c>
      <c r="AR558" s="149" t="s">
        <v>530</v>
      </c>
      <c r="AT558" s="149" t="s">
        <v>352</v>
      </c>
      <c r="AU558" s="149" t="s">
        <v>371</v>
      </c>
      <c r="AY558" s="17" t="s">
        <v>350</v>
      </c>
      <c r="BE558" s="150">
        <f>IF(N558="základní",J558,0)</f>
        <v>0</v>
      </c>
      <c r="BF558" s="150">
        <f>IF(N558="snížená",J558,0)</f>
        <v>0</v>
      </c>
      <c r="BG558" s="150">
        <f>IF(N558="zákl. přenesená",J558,0)</f>
        <v>0</v>
      </c>
      <c r="BH558" s="150">
        <f>IF(N558="sníž. přenesená",J558,0)</f>
        <v>0</v>
      </c>
      <c r="BI558" s="150">
        <f>IF(N558="nulová",J558,0)</f>
        <v>0</v>
      </c>
      <c r="BJ558" s="17" t="s">
        <v>84</v>
      </c>
      <c r="BK558" s="150">
        <f>ROUND(I558*H558,2)</f>
        <v>0</v>
      </c>
      <c r="BL558" s="17" t="s">
        <v>530</v>
      </c>
      <c r="BM558" s="149" t="s">
        <v>6553</v>
      </c>
    </row>
    <row r="559" spans="2:65" s="1" customFormat="1" ht="10.199999999999999">
      <c r="B559" s="32"/>
      <c r="D559" s="151" t="s">
        <v>359</v>
      </c>
      <c r="F559" s="152" t="s">
        <v>6554</v>
      </c>
      <c r="I559" s="153"/>
      <c r="L559" s="32"/>
      <c r="M559" s="154"/>
      <c r="T559" s="56"/>
      <c r="AT559" s="17" t="s">
        <v>359</v>
      </c>
      <c r="AU559" s="17" t="s">
        <v>371</v>
      </c>
    </row>
    <row r="560" spans="2:65" s="1" customFormat="1" ht="24.15" customHeight="1">
      <c r="B560" s="32"/>
      <c r="C560" s="187" t="s">
        <v>2676</v>
      </c>
      <c r="D560" s="187" t="s">
        <v>1347</v>
      </c>
      <c r="E560" s="188" t="s">
        <v>6555</v>
      </c>
      <c r="F560" s="189" t="s">
        <v>6556</v>
      </c>
      <c r="G560" s="190" t="s">
        <v>496</v>
      </c>
      <c r="H560" s="191">
        <v>41</v>
      </c>
      <c r="I560" s="192"/>
      <c r="J560" s="193">
        <f>ROUND(I560*H560,2)</f>
        <v>0</v>
      </c>
      <c r="K560" s="189" t="s">
        <v>1</v>
      </c>
      <c r="L560" s="194"/>
      <c r="M560" s="195" t="s">
        <v>1</v>
      </c>
      <c r="N560" s="196" t="s">
        <v>41</v>
      </c>
      <c r="P560" s="147">
        <f>O560*H560</f>
        <v>0</v>
      </c>
      <c r="Q560" s="147">
        <v>0</v>
      </c>
      <c r="R560" s="147">
        <f>Q560*H560</f>
        <v>0</v>
      </c>
      <c r="S560" s="147">
        <v>0</v>
      </c>
      <c r="T560" s="148">
        <f>S560*H560</f>
        <v>0</v>
      </c>
      <c r="AR560" s="149" t="s">
        <v>695</v>
      </c>
      <c r="AT560" s="149" t="s">
        <v>1347</v>
      </c>
      <c r="AU560" s="149" t="s">
        <v>371</v>
      </c>
      <c r="AY560" s="17" t="s">
        <v>350</v>
      </c>
      <c r="BE560" s="150">
        <f>IF(N560="základní",J560,0)</f>
        <v>0</v>
      </c>
      <c r="BF560" s="150">
        <f>IF(N560="snížená",J560,0)</f>
        <v>0</v>
      </c>
      <c r="BG560" s="150">
        <f>IF(N560="zákl. přenesená",J560,0)</f>
        <v>0</v>
      </c>
      <c r="BH560" s="150">
        <f>IF(N560="sníž. přenesená",J560,0)</f>
        <v>0</v>
      </c>
      <c r="BI560" s="150">
        <f>IF(N560="nulová",J560,0)</f>
        <v>0</v>
      </c>
      <c r="BJ560" s="17" t="s">
        <v>84</v>
      </c>
      <c r="BK560" s="150">
        <f>ROUND(I560*H560,2)</f>
        <v>0</v>
      </c>
      <c r="BL560" s="17" t="s">
        <v>530</v>
      </c>
      <c r="BM560" s="149" t="s">
        <v>6557</v>
      </c>
    </row>
    <row r="561" spans="2:65" s="1" customFormat="1" ht="10.199999999999999">
      <c r="B561" s="32"/>
      <c r="D561" s="151" t="s">
        <v>359</v>
      </c>
      <c r="F561" s="152" t="s">
        <v>6556</v>
      </c>
      <c r="I561" s="153"/>
      <c r="L561" s="32"/>
      <c r="M561" s="154"/>
      <c r="T561" s="56"/>
      <c r="AT561" s="17" t="s">
        <v>359</v>
      </c>
      <c r="AU561" s="17" t="s">
        <v>371</v>
      </c>
    </row>
    <row r="562" spans="2:65" s="1" customFormat="1" ht="16.5" customHeight="1">
      <c r="B562" s="32"/>
      <c r="C562" s="138" t="s">
        <v>2683</v>
      </c>
      <c r="D562" s="138" t="s">
        <v>352</v>
      </c>
      <c r="E562" s="139" t="s">
        <v>6558</v>
      </c>
      <c r="F562" s="140" t="s">
        <v>6559</v>
      </c>
      <c r="G562" s="141" t="s">
        <v>496</v>
      </c>
      <c r="H562" s="142">
        <v>28</v>
      </c>
      <c r="I562" s="143"/>
      <c r="J562" s="144">
        <f>ROUND(I562*H562,2)</f>
        <v>0</v>
      </c>
      <c r="K562" s="140" t="s">
        <v>385</v>
      </c>
      <c r="L562" s="32"/>
      <c r="M562" s="145" t="s">
        <v>1</v>
      </c>
      <c r="N562" s="146" t="s">
        <v>41</v>
      </c>
      <c r="P562" s="147">
        <f>O562*H562</f>
        <v>0</v>
      </c>
      <c r="Q562" s="147">
        <v>0</v>
      </c>
      <c r="R562" s="147">
        <f>Q562*H562</f>
        <v>0</v>
      </c>
      <c r="S562" s="147">
        <v>0</v>
      </c>
      <c r="T562" s="148">
        <f>S562*H562</f>
        <v>0</v>
      </c>
      <c r="AR562" s="149" t="s">
        <v>530</v>
      </c>
      <c r="AT562" s="149" t="s">
        <v>352</v>
      </c>
      <c r="AU562" s="149" t="s">
        <v>371</v>
      </c>
      <c r="AY562" s="17" t="s">
        <v>350</v>
      </c>
      <c r="BE562" s="150">
        <f>IF(N562="základní",J562,0)</f>
        <v>0</v>
      </c>
      <c r="BF562" s="150">
        <f>IF(N562="snížená",J562,0)</f>
        <v>0</v>
      </c>
      <c r="BG562" s="150">
        <f>IF(N562="zákl. přenesená",J562,0)</f>
        <v>0</v>
      </c>
      <c r="BH562" s="150">
        <f>IF(N562="sníž. přenesená",J562,0)</f>
        <v>0</v>
      </c>
      <c r="BI562" s="150">
        <f>IF(N562="nulová",J562,0)</f>
        <v>0</v>
      </c>
      <c r="BJ562" s="17" t="s">
        <v>84</v>
      </c>
      <c r="BK562" s="150">
        <f>ROUND(I562*H562,2)</f>
        <v>0</v>
      </c>
      <c r="BL562" s="17" t="s">
        <v>530</v>
      </c>
      <c r="BM562" s="149" t="s">
        <v>6560</v>
      </c>
    </row>
    <row r="563" spans="2:65" s="1" customFormat="1" ht="19.2">
      <c r="B563" s="32"/>
      <c r="D563" s="151" t="s">
        <v>359</v>
      </c>
      <c r="F563" s="152" t="s">
        <v>6561</v>
      </c>
      <c r="I563" s="153"/>
      <c r="L563" s="32"/>
      <c r="M563" s="154"/>
      <c r="T563" s="56"/>
      <c r="AT563" s="17" t="s">
        <v>359</v>
      </c>
      <c r="AU563" s="17" t="s">
        <v>371</v>
      </c>
    </row>
    <row r="564" spans="2:65" s="1" customFormat="1" ht="24.15" customHeight="1">
      <c r="B564" s="32"/>
      <c r="C564" s="187" t="s">
        <v>2688</v>
      </c>
      <c r="D564" s="187" t="s">
        <v>1347</v>
      </c>
      <c r="E564" s="188" t="s">
        <v>6562</v>
      </c>
      <c r="F564" s="189" t="s">
        <v>6563</v>
      </c>
      <c r="G564" s="190" t="s">
        <v>496</v>
      </c>
      <c r="H564" s="191">
        <v>28</v>
      </c>
      <c r="I564" s="192"/>
      <c r="J564" s="193">
        <f>ROUND(I564*H564,2)</f>
        <v>0</v>
      </c>
      <c r="K564" s="189" t="s">
        <v>1</v>
      </c>
      <c r="L564" s="194"/>
      <c r="M564" s="195" t="s">
        <v>1</v>
      </c>
      <c r="N564" s="196" t="s">
        <v>41</v>
      </c>
      <c r="P564" s="147">
        <f>O564*H564</f>
        <v>0</v>
      </c>
      <c r="Q564" s="147">
        <v>0</v>
      </c>
      <c r="R564" s="147">
        <f>Q564*H564</f>
        <v>0</v>
      </c>
      <c r="S564" s="147">
        <v>0</v>
      </c>
      <c r="T564" s="148">
        <f>S564*H564</f>
        <v>0</v>
      </c>
      <c r="AR564" s="149" t="s">
        <v>695</v>
      </c>
      <c r="AT564" s="149" t="s">
        <v>1347</v>
      </c>
      <c r="AU564" s="149" t="s">
        <v>371</v>
      </c>
      <c r="AY564" s="17" t="s">
        <v>350</v>
      </c>
      <c r="BE564" s="150">
        <f>IF(N564="základní",J564,0)</f>
        <v>0</v>
      </c>
      <c r="BF564" s="150">
        <f>IF(N564="snížená",J564,0)</f>
        <v>0</v>
      </c>
      <c r="BG564" s="150">
        <f>IF(N564="zákl. přenesená",J564,0)</f>
        <v>0</v>
      </c>
      <c r="BH564" s="150">
        <f>IF(N564="sníž. přenesená",J564,0)</f>
        <v>0</v>
      </c>
      <c r="BI564" s="150">
        <f>IF(N564="nulová",J564,0)</f>
        <v>0</v>
      </c>
      <c r="BJ564" s="17" t="s">
        <v>84</v>
      </c>
      <c r="BK564" s="150">
        <f>ROUND(I564*H564,2)</f>
        <v>0</v>
      </c>
      <c r="BL564" s="17" t="s">
        <v>530</v>
      </c>
      <c r="BM564" s="149" t="s">
        <v>6564</v>
      </c>
    </row>
    <row r="565" spans="2:65" s="1" customFormat="1" ht="19.2">
      <c r="B565" s="32"/>
      <c r="D565" s="151" t="s">
        <v>359</v>
      </c>
      <c r="F565" s="152" t="s">
        <v>6563</v>
      </c>
      <c r="I565" s="153"/>
      <c r="L565" s="32"/>
      <c r="M565" s="154"/>
      <c r="T565" s="56"/>
      <c r="AT565" s="17" t="s">
        <v>359</v>
      </c>
      <c r="AU565" s="17" t="s">
        <v>371</v>
      </c>
    </row>
    <row r="566" spans="2:65" s="1" customFormat="1" ht="16.5" customHeight="1">
      <c r="B566" s="32"/>
      <c r="C566" s="138" t="s">
        <v>2693</v>
      </c>
      <c r="D566" s="138" t="s">
        <v>352</v>
      </c>
      <c r="E566" s="139" t="s">
        <v>6558</v>
      </c>
      <c r="F566" s="140" t="s">
        <v>6559</v>
      </c>
      <c r="G566" s="141" t="s">
        <v>496</v>
      </c>
      <c r="H566" s="142">
        <v>26</v>
      </c>
      <c r="I566" s="143"/>
      <c r="J566" s="144">
        <f>ROUND(I566*H566,2)</f>
        <v>0</v>
      </c>
      <c r="K566" s="140" t="s">
        <v>385</v>
      </c>
      <c r="L566" s="32"/>
      <c r="M566" s="145" t="s">
        <v>1</v>
      </c>
      <c r="N566" s="146" t="s">
        <v>41</v>
      </c>
      <c r="P566" s="147">
        <f>O566*H566</f>
        <v>0</v>
      </c>
      <c r="Q566" s="147">
        <v>0</v>
      </c>
      <c r="R566" s="147">
        <f>Q566*H566</f>
        <v>0</v>
      </c>
      <c r="S566" s="147">
        <v>0</v>
      </c>
      <c r="T566" s="148">
        <f>S566*H566</f>
        <v>0</v>
      </c>
      <c r="AR566" s="149" t="s">
        <v>530</v>
      </c>
      <c r="AT566" s="149" t="s">
        <v>352</v>
      </c>
      <c r="AU566" s="149" t="s">
        <v>371</v>
      </c>
      <c r="AY566" s="17" t="s">
        <v>350</v>
      </c>
      <c r="BE566" s="150">
        <f>IF(N566="základní",J566,0)</f>
        <v>0</v>
      </c>
      <c r="BF566" s="150">
        <f>IF(N566="snížená",J566,0)</f>
        <v>0</v>
      </c>
      <c r="BG566" s="150">
        <f>IF(N566="zákl. přenesená",J566,0)</f>
        <v>0</v>
      </c>
      <c r="BH566" s="150">
        <f>IF(N566="sníž. přenesená",J566,0)</f>
        <v>0</v>
      </c>
      <c r="BI566" s="150">
        <f>IF(N566="nulová",J566,0)</f>
        <v>0</v>
      </c>
      <c r="BJ566" s="17" t="s">
        <v>84</v>
      </c>
      <c r="BK566" s="150">
        <f>ROUND(I566*H566,2)</f>
        <v>0</v>
      </c>
      <c r="BL566" s="17" t="s">
        <v>530</v>
      </c>
      <c r="BM566" s="149" t="s">
        <v>6565</v>
      </c>
    </row>
    <row r="567" spans="2:65" s="1" customFormat="1" ht="19.2">
      <c r="B567" s="32"/>
      <c r="D567" s="151" t="s">
        <v>359</v>
      </c>
      <c r="F567" s="152" t="s">
        <v>6561</v>
      </c>
      <c r="I567" s="153"/>
      <c r="L567" s="32"/>
      <c r="M567" s="154"/>
      <c r="T567" s="56"/>
      <c r="AT567" s="17" t="s">
        <v>359</v>
      </c>
      <c r="AU567" s="17" t="s">
        <v>371</v>
      </c>
    </row>
    <row r="568" spans="2:65" s="1" customFormat="1" ht="24.15" customHeight="1">
      <c r="B568" s="32"/>
      <c r="C568" s="187" t="s">
        <v>2699</v>
      </c>
      <c r="D568" s="187" t="s">
        <v>1347</v>
      </c>
      <c r="E568" s="188" t="s">
        <v>6566</v>
      </c>
      <c r="F568" s="189" t="s">
        <v>6567</v>
      </c>
      <c r="G568" s="190" t="s">
        <v>496</v>
      </c>
      <c r="H568" s="191">
        <v>26</v>
      </c>
      <c r="I568" s="192"/>
      <c r="J568" s="193">
        <f>ROUND(I568*H568,2)</f>
        <v>0</v>
      </c>
      <c r="K568" s="189" t="s">
        <v>1</v>
      </c>
      <c r="L568" s="194"/>
      <c r="M568" s="195" t="s">
        <v>1</v>
      </c>
      <c r="N568" s="196" t="s">
        <v>41</v>
      </c>
      <c r="P568" s="147">
        <f>O568*H568</f>
        <v>0</v>
      </c>
      <c r="Q568" s="147">
        <v>0</v>
      </c>
      <c r="R568" s="147">
        <f>Q568*H568</f>
        <v>0</v>
      </c>
      <c r="S568" s="147">
        <v>0</v>
      </c>
      <c r="T568" s="148">
        <f>S568*H568</f>
        <v>0</v>
      </c>
      <c r="AR568" s="149" t="s">
        <v>695</v>
      </c>
      <c r="AT568" s="149" t="s">
        <v>1347</v>
      </c>
      <c r="AU568" s="149" t="s">
        <v>371</v>
      </c>
      <c r="AY568" s="17" t="s">
        <v>350</v>
      </c>
      <c r="BE568" s="150">
        <f>IF(N568="základní",J568,0)</f>
        <v>0</v>
      </c>
      <c r="BF568" s="150">
        <f>IF(N568="snížená",J568,0)</f>
        <v>0</v>
      </c>
      <c r="BG568" s="150">
        <f>IF(N568="zákl. přenesená",J568,0)</f>
        <v>0</v>
      </c>
      <c r="BH568" s="150">
        <f>IF(N568="sníž. přenesená",J568,0)</f>
        <v>0</v>
      </c>
      <c r="BI568" s="150">
        <f>IF(N568="nulová",J568,0)</f>
        <v>0</v>
      </c>
      <c r="BJ568" s="17" t="s">
        <v>84</v>
      </c>
      <c r="BK568" s="150">
        <f>ROUND(I568*H568,2)</f>
        <v>0</v>
      </c>
      <c r="BL568" s="17" t="s">
        <v>530</v>
      </c>
      <c r="BM568" s="149" t="s">
        <v>6568</v>
      </c>
    </row>
    <row r="569" spans="2:65" s="1" customFormat="1" ht="10.199999999999999">
      <c r="B569" s="32"/>
      <c r="D569" s="151" t="s">
        <v>359</v>
      </c>
      <c r="F569" s="152" t="s">
        <v>6567</v>
      </c>
      <c r="I569" s="153"/>
      <c r="L569" s="32"/>
      <c r="M569" s="154"/>
      <c r="T569" s="56"/>
      <c r="AT569" s="17" t="s">
        <v>359</v>
      </c>
      <c r="AU569" s="17" t="s">
        <v>371</v>
      </c>
    </row>
    <row r="570" spans="2:65" s="1" customFormat="1" ht="16.5" customHeight="1">
      <c r="B570" s="32"/>
      <c r="C570" s="138" t="s">
        <v>2705</v>
      </c>
      <c r="D570" s="138" t="s">
        <v>352</v>
      </c>
      <c r="E570" s="139" t="s">
        <v>6569</v>
      </c>
      <c r="F570" s="140" t="s">
        <v>6570</v>
      </c>
      <c r="G570" s="141" t="s">
        <v>496</v>
      </c>
      <c r="H570" s="142">
        <v>115</v>
      </c>
      <c r="I570" s="143"/>
      <c r="J570" s="144">
        <f>ROUND(I570*H570,2)</f>
        <v>0</v>
      </c>
      <c r="K570" s="140" t="s">
        <v>385</v>
      </c>
      <c r="L570" s="32"/>
      <c r="M570" s="145" t="s">
        <v>1</v>
      </c>
      <c r="N570" s="146" t="s">
        <v>41</v>
      </c>
      <c r="P570" s="147">
        <f>O570*H570</f>
        <v>0</v>
      </c>
      <c r="Q570" s="147">
        <v>0</v>
      </c>
      <c r="R570" s="147">
        <f>Q570*H570</f>
        <v>0</v>
      </c>
      <c r="S570" s="147">
        <v>0</v>
      </c>
      <c r="T570" s="148">
        <f>S570*H570</f>
        <v>0</v>
      </c>
      <c r="AR570" s="149" t="s">
        <v>530</v>
      </c>
      <c r="AT570" s="149" t="s">
        <v>352</v>
      </c>
      <c r="AU570" s="149" t="s">
        <v>371</v>
      </c>
      <c r="AY570" s="17" t="s">
        <v>350</v>
      </c>
      <c r="BE570" s="150">
        <f>IF(N570="základní",J570,0)</f>
        <v>0</v>
      </c>
      <c r="BF570" s="150">
        <f>IF(N570="snížená",J570,0)</f>
        <v>0</v>
      </c>
      <c r="BG570" s="150">
        <f>IF(N570="zákl. přenesená",J570,0)</f>
        <v>0</v>
      </c>
      <c r="BH570" s="150">
        <f>IF(N570="sníž. přenesená",J570,0)</f>
        <v>0</v>
      </c>
      <c r="BI570" s="150">
        <f>IF(N570="nulová",J570,0)</f>
        <v>0</v>
      </c>
      <c r="BJ570" s="17" t="s">
        <v>84</v>
      </c>
      <c r="BK570" s="150">
        <f>ROUND(I570*H570,2)</f>
        <v>0</v>
      </c>
      <c r="BL570" s="17" t="s">
        <v>530</v>
      </c>
      <c r="BM570" s="149" t="s">
        <v>6571</v>
      </c>
    </row>
    <row r="571" spans="2:65" s="1" customFormat="1" ht="10.199999999999999">
      <c r="B571" s="32"/>
      <c r="D571" s="151" t="s">
        <v>359</v>
      </c>
      <c r="F571" s="152" t="s">
        <v>6572</v>
      </c>
      <c r="I571" s="153"/>
      <c r="L571" s="32"/>
      <c r="M571" s="154"/>
      <c r="T571" s="56"/>
      <c r="AT571" s="17" t="s">
        <v>359</v>
      </c>
      <c r="AU571" s="17" t="s">
        <v>371</v>
      </c>
    </row>
    <row r="572" spans="2:65" s="1" customFormat="1" ht="24.15" customHeight="1">
      <c r="B572" s="32"/>
      <c r="C572" s="187" t="s">
        <v>2710</v>
      </c>
      <c r="D572" s="187" t="s">
        <v>1347</v>
      </c>
      <c r="E572" s="188" t="s">
        <v>6573</v>
      </c>
      <c r="F572" s="189" t="s">
        <v>6574</v>
      </c>
      <c r="G572" s="190" t="s">
        <v>496</v>
      </c>
      <c r="H572" s="191">
        <v>115</v>
      </c>
      <c r="I572" s="192"/>
      <c r="J572" s="193">
        <f>ROUND(I572*H572,2)</f>
        <v>0</v>
      </c>
      <c r="K572" s="189" t="s">
        <v>1</v>
      </c>
      <c r="L572" s="194"/>
      <c r="M572" s="195" t="s">
        <v>1</v>
      </c>
      <c r="N572" s="196" t="s">
        <v>41</v>
      </c>
      <c r="P572" s="147">
        <f>O572*H572</f>
        <v>0</v>
      </c>
      <c r="Q572" s="147">
        <v>0</v>
      </c>
      <c r="R572" s="147">
        <f>Q572*H572</f>
        <v>0</v>
      </c>
      <c r="S572" s="147">
        <v>0</v>
      </c>
      <c r="T572" s="148">
        <f>S572*H572</f>
        <v>0</v>
      </c>
      <c r="AR572" s="149" t="s">
        <v>695</v>
      </c>
      <c r="AT572" s="149" t="s">
        <v>1347</v>
      </c>
      <c r="AU572" s="149" t="s">
        <v>371</v>
      </c>
      <c r="AY572" s="17" t="s">
        <v>350</v>
      </c>
      <c r="BE572" s="150">
        <f>IF(N572="základní",J572,0)</f>
        <v>0</v>
      </c>
      <c r="BF572" s="150">
        <f>IF(N572="snížená",J572,0)</f>
        <v>0</v>
      </c>
      <c r="BG572" s="150">
        <f>IF(N572="zákl. přenesená",J572,0)</f>
        <v>0</v>
      </c>
      <c r="BH572" s="150">
        <f>IF(N572="sníž. přenesená",J572,0)</f>
        <v>0</v>
      </c>
      <c r="BI572" s="150">
        <f>IF(N572="nulová",J572,0)</f>
        <v>0</v>
      </c>
      <c r="BJ572" s="17" t="s">
        <v>84</v>
      </c>
      <c r="BK572" s="150">
        <f>ROUND(I572*H572,2)</f>
        <v>0</v>
      </c>
      <c r="BL572" s="17" t="s">
        <v>530</v>
      </c>
      <c r="BM572" s="149" t="s">
        <v>6575</v>
      </c>
    </row>
    <row r="573" spans="2:65" s="1" customFormat="1" ht="19.2">
      <c r="B573" s="32"/>
      <c r="D573" s="151" t="s">
        <v>359</v>
      </c>
      <c r="F573" s="152" t="s">
        <v>6574</v>
      </c>
      <c r="I573" s="153"/>
      <c r="L573" s="32"/>
      <c r="M573" s="154"/>
      <c r="T573" s="56"/>
      <c r="AT573" s="17" t="s">
        <v>359</v>
      </c>
      <c r="AU573" s="17" t="s">
        <v>371</v>
      </c>
    </row>
    <row r="574" spans="2:65" s="11" customFormat="1" ht="20.85" customHeight="1">
      <c r="B574" s="126"/>
      <c r="D574" s="127" t="s">
        <v>75</v>
      </c>
      <c r="E574" s="136" t="s">
        <v>6576</v>
      </c>
      <c r="F574" s="136" t="s">
        <v>6091</v>
      </c>
      <c r="I574" s="129"/>
      <c r="J574" s="137">
        <f>BK574</f>
        <v>0</v>
      </c>
      <c r="L574" s="126"/>
      <c r="M574" s="131"/>
      <c r="P574" s="132">
        <f>SUM(P575:P608)</f>
        <v>0</v>
      </c>
      <c r="R574" s="132">
        <f>SUM(R575:R608)</f>
        <v>0.27147999999999994</v>
      </c>
      <c r="T574" s="133">
        <f>SUM(T575:T608)</f>
        <v>0</v>
      </c>
      <c r="AR574" s="127" t="s">
        <v>86</v>
      </c>
      <c r="AT574" s="134" t="s">
        <v>75</v>
      </c>
      <c r="AU574" s="134" t="s">
        <v>86</v>
      </c>
      <c r="AY574" s="127" t="s">
        <v>350</v>
      </c>
      <c r="BK574" s="135">
        <f>SUM(BK575:BK608)</f>
        <v>0</v>
      </c>
    </row>
    <row r="575" spans="2:65" s="1" customFormat="1" ht="62.7" customHeight="1">
      <c r="B575" s="32"/>
      <c r="C575" s="138" t="s">
        <v>2730</v>
      </c>
      <c r="D575" s="138" t="s">
        <v>352</v>
      </c>
      <c r="E575" s="139" t="s">
        <v>6577</v>
      </c>
      <c r="F575" s="140" t="s">
        <v>6578</v>
      </c>
      <c r="G575" s="141" t="s">
        <v>551</v>
      </c>
      <c r="H575" s="142">
        <v>20</v>
      </c>
      <c r="I575" s="143"/>
      <c r="J575" s="144">
        <f>ROUND(I575*H575,2)</f>
        <v>0</v>
      </c>
      <c r="K575" s="140" t="s">
        <v>1</v>
      </c>
      <c r="L575" s="32"/>
      <c r="M575" s="145" t="s">
        <v>1</v>
      </c>
      <c r="N575" s="146" t="s">
        <v>41</v>
      </c>
      <c r="P575" s="147">
        <f>O575*H575</f>
        <v>0</v>
      </c>
      <c r="Q575" s="147">
        <v>0</v>
      </c>
      <c r="R575" s="147">
        <f>Q575*H575</f>
        <v>0</v>
      </c>
      <c r="S575" s="147">
        <v>0</v>
      </c>
      <c r="T575" s="148">
        <f>S575*H575</f>
        <v>0</v>
      </c>
      <c r="AR575" s="149" t="s">
        <v>357</v>
      </c>
      <c r="AT575" s="149" t="s">
        <v>352</v>
      </c>
      <c r="AU575" s="149" t="s">
        <v>371</v>
      </c>
      <c r="AY575" s="17" t="s">
        <v>350</v>
      </c>
      <c r="BE575" s="150">
        <f>IF(N575="základní",J575,0)</f>
        <v>0</v>
      </c>
      <c r="BF575" s="150">
        <f>IF(N575="snížená",J575,0)</f>
        <v>0</v>
      </c>
      <c r="BG575" s="150">
        <f>IF(N575="zákl. přenesená",J575,0)</f>
        <v>0</v>
      </c>
      <c r="BH575" s="150">
        <f>IF(N575="sníž. přenesená",J575,0)</f>
        <v>0</v>
      </c>
      <c r="BI575" s="150">
        <f>IF(N575="nulová",J575,0)</f>
        <v>0</v>
      </c>
      <c r="BJ575" s="17" t="s">
        <v>84</v>
      </c>
      <c r="BK575" s="150">
        <f>ROUND(I575*H575,2)</f>
        <v>0</v>
      </c>
      <c r="BL575" s="17" t="s">
        <v>357</v>
      </c>
      <c r="BM575" s="149" t="s">
        <v>6579</v>
      </c>
    </row>
    <row r="576" spans="2:65" s="1" customFormat="1" ht="38.4">
      <c r="B576" s="32"/>
      <c r="D576" s="151" t="s">
        <v>359</v>
      </c>
      <c r="F576" s="152" t="s">
        <v>6578</v>
      </c>
      <c r="I576" s="153"/>
      <c r="L576" s="32"/>
      <c r="M576" s="154"/>
      <c r="T576" s="56"/>
      <c r="AT576" s="17" t="s">
        <v>359</v>
      </c>
      <c r="AU576" s="17" t="s">
        <v>371</v>
      </c>
    </row>
    <row r="577" spans="2:65" s="1" customFormat="1" ht="24.15" customHeight="1">
      <c r="B577" s="32"/>
      <c r="C577" s="187" t="s">
        <v>2746</v>
      </c>
      <c r="D577" s="187" t="s">
        <v>1347</v>
      </c>
      <c r="E577" s="188" t="s">
        <v>6580</v>
      </c>
      <c r="F577" s="189" t="s">
        <v>6581</v>
      </c>
      <c r="G577" s="190" t="s">
        <v>551</v>
      </c>
      <c r="H577" s="191">
        <v>20</v>
      </c>
      <c r="I577" s="192"/>
      <c r="J577" s="193">
        <f>ROUND(I577*H577,2)</f>
        <v>0</v>
      </c>
      <c r="K577" s="189" t="s">
        <v>1</v>
      </c>
      <c r="L577" s="194"/>
      <c r="M577" s="195" t="s">
        <v>1</v>
      </c>
      <c r="N577" s="196" t="s">
        <v>41</v>
      </c>
      <c r="P577" s="147">
        <f>O577*H577</f>
        <v>0</v>
      </c>
      <c r="Q577" s="147">
        <v>0</v>
      </c>
      <c r="R577" s="147">
        <f>Q577*H577</f>
        <v>0</v>
      </c>
      <c r="S577" s="147">
        <v>0</v>
      </c>
      <c r="T577" s="148">
        <f>S577*H577</f>
        <v>0</v>
      </c>
      <c r="AR577" s="149" t="s">
        <v>468</v>
      </c>
      <c r="AT577" s="149" t="s">
        <v>1347</v>
      </c>
      <c r="AU577" s="149" t="s">
        <v>371</v>
      </c>
      <c r="AY577" s="17" t="s">
        <v>350</v>
      </c>
      <c r="BE577" s="150">
        <f>IF(N577="základní",J577,0)</f>
        <v>0</v>
      </c>
      <c r="BF577" s="150">
        <f>IF(N577="snížená",J577,0)</f>
        <v>0</v>
      </c>
      <c r="BG577" s="150">
        <f>IF(N577="zákl. přenesená",J577,0)</f>
        <v>0</v>
      </c>
      <c r="BH577" s="150">
        <f>IF(N577="sníž. přenesená",J577,0)</f>
        <v>0</v>
      </c>
      <c r="BI577" s="150">
        <f>IF(N577="nulová",J577,0)</f>
        <v>0</v>
      </c>
      <c r="BJ577" s="17" t="s">
        <v>84</v>
      </c>
      <c r="BK577" s="150">
        <f>ROUND(I577*H577,2)</f>
        <v>0</v>
      </c>
      <c r="BL577" s="17" t="s">
        <v>357</v>
      </c>
      <c r="BM577" s="149" t="s">
        <v>6582</v>
      </c>
    </row>
    <row r="578" spans="2:65" s="1" customFormat="1" ht="19.2">
      <c r="B578" s="32"/>
      <c r="D578" s="151" t="s">
        <v>359</v>
      </c>
      <c r="F578" s="152" t="s">
        <v>6581</v>
      </c>
      <c r="I578" s="153"/>
      <c r="L578" s="32"/>
      <c r="M578" s="154"/>
      <c r="T578" s="56"/>
      <c r="AT578" s="17" t="s">
        <v>359</v>
      </c>
      <c r="AU578" s="17" t="s">
        <v>371</v>
      </c>
    </row>
    <row r="579" spans="2:65" s="1" customFormat="1" ht="37.799999999999997" customHeight="1">
      <c r="B579" s="32"/>
      <c r="C579" s="138" t="s">
        <v>2753</v>
      </c>
      <c r="D579" s="138" t="s">
        <v>352</v>
      </c>
      <c r="E579" s="139" t="s">
        <v>6583</v>
      </c>
      <c r="F579" s="140" t="s">
        <v>6584</v>
      </c>
      <c r="G579" s="141" t="s">
        <v>496</v>
      </c>
      <c r="H579" s="142">
        <v>10</v>
      </c>
      <c r="I579" s="143"/>
      <c r="J579" s="144">
        <f>ROUND(I579*H579,2)</f>
        <v>0</v>
      </c>
      <c r="K579" s="140" t="s">
        <v>1</v>
      </c>
      <c r="L579" s="32"/>
      <c r="M579" s="145" t="s">
        <v>1</v>
      </c>
      <c r="N579" s="146" t="s">
        <v>41</v>
      </c>
      <c r="P579" s="147">
        <f>O579*H579</f>
        <v>0</v>
      </c>
      <c r="Q579" s="147">
        <v>5.0000000000000002E-5</v>
      </c>
      <c r="R579" s="147">
        <f>Q579*H579</f>
        <v>5.0000000000000001E-4</v>
      </c>
      <c r="S579" s="147">
        <v>0</v>
      </c>
      <c r="T579" s="148">
        <f>S579*H579</f>
        <v>0</v>
      </c>
      <c r="AR579" s="149" t="s">
        <v>357</v>
      </c>
      <c r="AT579" s="149" t="s">
        <v>352</v>
      </c>
      <c r="AU579" s="149" t="s">
        <v>371</v>
      </c>
      <c r="AY579" s="17" t="s">
        <v>350</v>
      </c>
      <c r="BE579" s="150">
        <f>IF(N579="základní",J579,0)</f>
        <v>0</v>
      </c>
      <c r="BF579" s="150">
        <f>IF(N579="snížená",J579,0)</f>
        <v>0</v>
      </c>
      <c r="BG579" s="150">
        <f>IF(N579="zákl. přenesená",J579,0)</f>
        <v>0</v>
      </c>
      <c r="BH579" s="150">
        <f>IF(N579="sníž. přenesená",J579,0)</f>
        <v>0</v>
      </c>
      <c r="BI579" s="150">
        <f>IF(N579="nulová",J579,0)</f>
        <v>0</v>
      </c>
      <c r="BJ579" s="17" t="s">
        <v>84</v>
      </c>
      <c r="BK579" s="150">
        <f>ROUND(I579*H579,2)</f>
        <v>0</v>
      </c>
      <c r="BL579" s="17" t="s">
        <v>357</v>
      </c>
      <c r="BM579" s="149" t="s">
        <v>6585</v>
      </c>
    </row>
    <row r="580" spans="2:65" s="1" customFormat="1" ht="19.2">
      <c r="B580" s="32"/>
      <c r="D580" s="151" t="s">
        <v>359</v>
      </c>
      <c r="F580" s="152" t="s">
        <v>6584</v>
      </c>
      <c r="I580" s="153"/>
      <c r="L580" s="32"/>
      <c r="M580" s="154"/>
      <c r="T580" s="56"/>
      <c r="AT580" s="17" t="s">
        <v>359</v>
      </c>
      <c r="AU580" s="17" t="s">
        <v>371</v>
      </c>
    </row>
    <row r="581" spans="2:65" s="1" customFormat="1" ht="24.15" customHeight="1">
      <c r="B581" s="32"/>
      <c r="C581" s="138" t="s">
        <v>2769</v>
      </c>
      <c r="D581" s="138" t="s">
        <v>352</v>
      </c>
      <c r="E581" s="139" t="s">
        <v>6092</v>
      </c>
      <c r="F581" s="140" t="s">
        <v>6093</v>
      </c>
      <c r="G581" s="141" t="s">
        <v>551</v>
      </c>
      <c r="H581" s="142">
        <v>2000</v>
      </c>
      <c r="I581" s="143"/>
      <c r="J581" s="144">
        <f>ROUND(I581*H581,2)</f>
        <v>0</v>
      </c>
      <c r="K581" s="140" t="s">
        <v>385</v>
      </c>
      <c r="L581" s="32"/>
      <c r="M581" s="145" t="s">
        <v>1</v>
      </c>
      <c r="N581" s="146" t="s">
        <v>41</v>
      </c>
      <c r="P581" s="147">
        <f>O581*H581</f>
        <v>0</v>
      </c>
      <c r="Q581" s="147">
        <v>0</v>
      </c>
      <c r="R581" s="147">
        <f>Q581*H581</f>
        <v>0</v>
      </c>
      <c r="S581" s="147">
        <v>0</v>
      </c>
      <c r="T581" s="148">
        <f>S581*H581</f>
        <v>0</v>
      </c>
      <c r="AR581" s="149" t="s">
        <v>357</v>
      </c>
      <c r="AT581" s="149" t="s">
        <v>352</v>
      </c>
      <c r="AU581" s="149" t="s">
        <v>371</v>
      </c>
      <c r="AY581" s="17" t="s">
        <v>350</v>
      </c>
      <c r="BE581" s="150">
        <f>IF(N581="základní",J581,0)</f>
        <v>0</v>
      </c>
      <c r="BF581" s="150">
        <f>IF(N581="snížená",J581,0)</f>
        <v>0</v>
      </c>
      <c r="BG581" s="150">
        <f>IF(N581="zákl. přenesená",J581,0)</f>
        <v>0</v>
      </c>
      <c r="BH581" s="150">
        <f>IF(N581="sníž. přenesená",J581,0)</f>
        <v>0</v>
      </c>
      <c r="BI581" s="150">
        <f>IF(N581="nulová",J581,0)</f>
        <v>0</v>
      </c>
      <c r="BJ581" s="17" t="s">
        <v>84</v>
      </c>
      <c r="BK581" s="150">
        <f>ROUND(I581*H581,2)</f>
        <v>0</v>
      </c>
      <c r="BL581" s="17" t="s">
        <v>357</v>
      </c>
      <c r="BM581" s="149" t="s">
        <v>6586</v>
      </c>
    </row>
    <row r="582" spans="2:65" s="1" customFormat="1" ht="19.2">
      <c r="B582" s="32"/>
      <c r="D582" s="151" t="s">
        <v>359</v>
      </c>
      <c r="F582" s="152" t="s">
        <v>6095</v>
      </c>
      <c r="I582" s="153"/>
      <c r="L582" s="32"/>
      <c r="M582" s="154"/>
      <c r="T582" s="56"/>
      <c r="AT582" s="17" t="s">
        <v>359</v>
      </c>
      <c r="AU582" s="17" t="s">
        <v>371</v>
      </c>
    </row>
    <row r="583" spans="2:65" s="1" customFormat="1" ht="24.15" customHeight="1">
      <c r="B583" s="32"/>
      <c r="C583" s="138" t="s">
        <v>2781</v>
      </c>
      <c r="D583" s="138" t="s">
        <v>352</v>
      </c>
      <c r="E583" s="139" t="s">
        <v>6587</v>
      </c>
      <c r="F583" s="140" t="s">
        <v>6588</v>
      </c>
      <c r="G583" s="141" t="s">
        <v>551</v>
      </c>
      <c r="H583" s="142">
        <v>100</v>
      </c>
      <c r="I583" s="143"/>
      <c r="J583" s="144">
        <f>ROUND(I583*H583,2)</f>
        <v>0</v>
      </c>
      <c r="K583" s="140" t="s">
        <v>385</v>
      </c>
      <c r="L583" s="32"/>
      <c r="M583" s="145" t="s">
        <v>1</v>
      </c>
      <c r="N583" s="146" t="s">
        <v>41</v>
      </c>
      <c r="P583" s="147">
        <f>O583*H583</f>
        <v>0</v>
      </c>
      <c r="Q583" s="147">
        <v>0</v>
      </c>
      <c r="R583" s="147">
        <f>Q583*H583</f>
        <v>0</v>
      </c>
      <c r="S583" s="147">
        <v>0</v>
      </c>
      <c r="T583" s="148">
        <f>S583*H583</f>
        <v>0</v>
      </c>
      <c r="AR583" s="149" t="s">
        <v>357</v>
      </c>
      <c r="AT583" s="149" t="s">
        <v>352</v>
      </c>
      <c r="AU583" s="149" t="s">
        <v>371</v>
      </c>
      <c r="AY583" s="17" t="s">
        <v>350</v>
      </c>
      <c r="BE583" s="150">
        <f>IF(N583="základní",J583,0)</f>
        <v>0</v>
      </c>
      <c r="BF583" s="150">
        <f>IF(N583="snížená",J583,0)</f>
        <v>0</v>
      </c>
      <c r="BG583" s="150">
        <f>IF(N583="zákl. přenesená",J583,0)</f>
        <v>0</v>
      </c>
      <c r="BH583" s="150">
        <f>IF(N583="sníž. přenesená",J583,0)</f>
        <v>0</v>
      </c>
      <c r="BI583" s="150">
        <f>IF(N583="nulová",J583,0)</f>
        <v>0</v>
      </c>
      <c r="BJ583" s="17" t="s">
        <v>84</v>
      </c>
      <c r="BK583" s="150">
        <f>ROUND(I583*H583,2)</f>
        <v>0</v>
      </c>
      <c r="BL583" s="17" t="s">
        <v>357</v>
      </c>
      <c r="BM583" s="149" t="s">
        <v>6589</v>
      </c>
    </row>
    <row r="584" spans="2:65" s="1" customFormat="1" ht="19.2">
      <c r="B584" s="32"/>
      <c r="D584" s="151" t="s">
        <v>359</v>
      </c>
      <c r="F584" s="152" t="s">
        <v>6590</v>
      </c>
      <c r="I584" s="153"/>
      <c r="L584" s="32"/>
      <c r="M584" s="154"/>
      <c r="T584" s="56"/>
      <c r="AT584" s="17" t="s">
        <v>359</v>
      </c>
      <c r="AU584" s="17" t="s">
        <v>371</v>
      </c>
    </row>
    <row r="585" spans="2:65" s="1" customFormat="1" ht="21.75" customHeight="1">
      <c r="B585" s="32"/>
      <c r="C585" s="187" t="s">
        <v>2788</v>
      </c>
      <c r="D585" s="187" t="s">
        <v>1347</v>
      </c>
      <c r="E585" s="188" t="s">
        <v>6591</v>
      </c>
      <c r="F585" s="189" t="s">
        <v>6592</v>
      </c>
      <c r="G585" s="190" t="s">
        <v>551</v>
      </c>
      <c r="H585" s="191">
        <v>1050</v>
      </c>
      <c r="I585" s="192"/>
      <c r="J585" s="193">
        <f>ROUND(I585*H585,2)</f>
        <v>0</v>
      </c>
      <c r="K585" s="189" t="s">
        <v>385</v>
      </c>
      <c r="L585" s="194"/>
      <c r="M585" s="195" t="s">
        <v>1</v>
      </c>
      <c r="N585" s="196" t="s">
        <v>41</v>
      </c>
      <c r="P585" s="147">
        <f>O585*H585</f>
        <v>0</v>
      </c>
      <c r="Q585" s="147">
        <v>6.9999999999999994E-5</v>
      </c>
      <c r="R585" s="147">
        <f>Q585*H585</f>
        <v>7.3499999999999996E-2</v>
      </c>
      <c r="S585" s="147">
        <v>0</v>
      </c>
      <c r="T585" s="148">
        <f>S585*H585</f>
        <v>0</v>
      </c>
      <c r="AR585" s="149" t="s">
        <v>468</v>
      </c>
      <c r="AT585" s="149" t="s">
        <v>1347</v>
      </c>
      <c r="AU585" s="149" t="s">
        <v>371</v>
      </c>
      <c r="AY585" s="17" t="s">
        <v>350</v>
      </c>
      <c r="BE585" s="150">
        <f>IF(N585="základní",J585,0)</f>
        <v>0</v>
      </c>
      <c r="BF585" s="150">
        <f>IF(N585="snížená",J585,0)</f>
        <v>0</v>
      </c>
      <c r="BG585" s="150">
        <f>IF(N585="zákl. přenesená",J585,0)</f>
        <v>0</v>
      </c>
      <c r="BH585" s="150">
        <f>IF(N585="sníž. přenesená",J585,0)</f>
        <v>0</v>
      </c>
      <c r="BI585" s="150">
        <f>IF(N585="nulová",J585,0)</f>
        <v>0</v>
      </c>
      <c r="BJ585" s="17" t="s">
        <v>84</v>
      </c>
      <c r="BK585" s="150">
        <f>ROUND(I585*H585,2)</f>
        <v>0</v>
      </c>
      <c r="BL585" s="17" t="s">
        <v>357</v>
      </c>
      <c r="BM585" s="149" t="s">
        <v>6593</v>
      </c>
    </row>
    <row r="586" spans="2:65" s="1" customFormat="1" ht="10.199999999999999">
      <c r="B586" s="32"/>
      <c r="D586" s="151" t="s">
        <v>359</v>
      </c>
      <c r="F586" s="152" t="s">
        <v>6592</v>
      </c>
      <c r="I586" s="153"/>
      <c r="L586" s="32"/>
      <c r="M586" s="154"/>
      <c r="T586" s="56"/>
      <c r="AT586" s="17" t="s">
        <v>359</v>
      </c>
      <c r="AU586" s="17" t="s">
        <v>371</v>
      </c>
    </row>
    <row r="587" spans="2:65" s="12" customFormat="1" ht="10.199999999999999">
      <c r="B587" s="155"/>
      <c r="D587" s="151" t="s">
        <v>361</v>
      </c>
      <c r="E587" s="156" t="s">
        <v>1</v>
      </c>
      <c r="F587" s="157" t="s">
        <v>6594</v>
      </c>
      <c r="H587" s="158">
        <v>1050</v>
      </c>
      <c r="I587" s="159"/>
      <c r="L587" s="155"/>
      <c r="M587" s="160"/>
      <c r="T587" s="161"/>
      <c r="AT587" s="156" t="s">
        <v>361</v>
      </c>
      <c r="AU587" s="156" t="s">
        <v>371</v>
      </c>
      <c r="AV587" s="12" t="s">
        <v>86</v>
      </c>
      <c r="AW587" s="12" t="s">
        <v>32</v>
      </c>
      <c r="AX587" s="12" t="s">
        <v>84</v>
      </c>
      <c r="AY587" s="156" t="s">
        <v>350</v>
      </c>
    </row>
    <row r="588" spans="2:65" s="1" customFormat="1" ht="21.75" customHeight="1">
      <c r="B588" s="32"/>
      <c r="C588" s="187" t="s">
        <v>2806</v>
      </c>
      <c r="D588" s="187" t="s">
        <v>1347</v>
      </c>
      <c r="E588" s="188" t="s">
        <v>6595</v>
      </c>
      <c r="F588" s="189" t="s">
        <v>6596</v>
      </c>
      <c r="G588" s="190" t="s">
        <v>551</v>
      </c>
      <c r="H588" s="191">
        <v>1050</v>
      </c>
      <c r="I588" s="192"/>
      <c r="J588" s="193">
        <f>ROUND(I588*H588,2)</f>
        <v>0</v>
      </c>
      <c r="K588" s="189" t="s">
        <v>385</v>
      </c>
      <c r="L588" s="194"/>
      <c r="M588" s="195" t="s">
        <v>1</v>
      </c>
      <c r="N588" s="196" t="s">
        <v>41</v>
      </c>
      <c r="P588" s="147">
        <f>O588*H588</f>
        <v>0</v>
      </c>
      <c r="Q588" s="147">
        <v>1E-4</v>
      </c>
      <c r="R588" s="147">
        <f>Q588*H588</f>
        <v>0.10500000000000001</v>
      </c>
      <c r="S588" s="147">
        <v>0</v>
      </c>
      <c r="T588" s="148">
        <f>S588*H588</f>
        <v>0</v>
      </c>
      <c r="AR588" s="149" t="s">
        <v>468</v>
      </c>
      <c r="AT588" s="149" t="s">
        <v>1347</v>
      </c>
      <c r="AU588" s="149" t="s">
        <v>371</v>
      </c>
      <c r="AY588" s="17" t="s">
        <v>350</v>
      </c>
      <c r="BE588" s="150">
        <f>IF(N588="základní",J588,0)</f>
        <v>0</v>
      </c>
      <c r="BF588" s="150">
        <f>IF(N588="snížená",J588,0)</f>
        <v>0</v>
      </c>
      <c r="BG588" s="150">
        <f>IF(N588="zákl. přenesená",J588,0)</f>
        <v>0</v>
      </c>
      <c r="BH588" s="150">
        <f>IF(N588="sníž. přenesená",J588,0)</f>
        <v>0</v>
      </c>
      <c r="BI588" s="150">
        <f>IF(N588="nulová",J588,0)</f>
        <v>0</v>
      </c>
      <c r="BJ588" s="17" t="s">
        <v>84</v>
      </c>
      <c r="BK588" s="150">
        <f>ROUND(I588*H588,2)</f>
        <v>0</v>
      </c>
      <c r="BL588" s="17" t="s">
        <v>357</v>
      </c>
      <c r="BM588" s="149" t="s">
        <v>6597</v>
      </c>
    </row>
    <row r="589" spans="2:65" s="1" customFormat="1" ht="10.199999999999999">
      <c r="B589" s="32"/>
      <c r="D589" s="151" t="s">
        <v>359</v>
      </c>
      <c r="F589" s="152" t="s">
        <v>6596</v>
      </c>
      <c r="I589" s="153"/>
      <c r="L589" s="32"/>
      <c r="M589" s="154"/>
      <c r="T589" s="56"/>
      <c r="AT589" s="17" t="s">
        <v>359</v>
      </c>
      <c r="AU589" s="17" t="s">
        <v>371</v>
      </c>
    </row>
    <row r="590" spans="2:65" s="12" customFormat="1" ht="10.199999999999999">
      <c r="B590" s="155"/>
      <c r="D590" s="151" t="s">
        <v>361</v>
      </c>
      <c r="E590" s="156" t="s">
        <v>1</v>
      </c>
      <c r="F590" s="157" t="s">
        <v>6594</v>
      </c>
      <c r="H590" s="158">
        <v>1050</v>
      </c>
      <c r="I590" s="159"/>
      <c r="L590" s="155"/>
      <c r="M590" s="160"/>
      <c r="T590" s="161"/>
      <c r="AT590" s="156" t="s">
        <v>361</v>
      </c>
      <c r="AU590" s="156" t="s">
        <v>371</v>
      </c>
      <c r="AV590" s="12" t="s">
        <v>86</v>
      </c>
      <c r="AW590" s="12" t="s">
        <v>32</v>
      </c>
      <c r="AX590" s="12" t="s">
        <v>84</v>
      </c>
      <c r="AY590" s="156" t="s">
        <v>350</v>
      </c>
    </row>
    <row r="591" spans="2:65" s="1" customFormat="1" ht="24.15" customHeight="1">
      <c r="B591" s="32"/>
      <c r="C591" s="187" t="s">
        <v>2816</v>
      </c>
      <c r="D591" s="187" t="s">
        <v>1347</v>
      </c>
      <c r="E591" s="188" t="s">
        <v>6096</v>
      </c>
      <c r="F591" s="189" t="s">
        <v>6097</v>
      </c>
      <c r="G591" s="190" t="s">
        <v>551</v>
      </c>
      <c r="H591" s="191">
        <v>42</v>
      </c>
      <c r="I591" s="192"/>
      <c r="J591" s="193">
        <f>ROUND(I591*H591,2)</f>
        <v>0</v>
      </c>
      <c r="K591" s="189" t="s">
        <v>385</v>
      </c>
      <c r="L591" s="194"/>
      <c r="M591" s="195" t="s">
        <v>1</v>
      </c>
      <c r="N591" s="196" t="s">
        <v>41</v>
      </c>
      <c r="P591" s="147">
        <f>O591*H591</f>
        <v>0</v>
      </c>
      <c r="Q591" s="147">
        <v>1.9000000000000001E-4</v>
      </c>
      <c r="R591" s="147">
        <f>Q591*H591</f>
        <v>7.980000000000001E-3</v>
      </c>
      <c r="S591" s="147">
        <v>0</v>
      </c>
      <c r="T591" s="148">
        <f>S591*H591</f>
        <v>0</v>
      </c>
      <c r="AR591" s="149" t="s">
        <v>468</v>
      </c>
      <c r="AT591" s="149" t="s">
        <v>1347</v>
      </c>
      <c r="AU591" s="149" t="s">
        <v>371</v>
      </c>
      <c r="AY591" s="17" t="s">
        <v>350</v>
      </c>
      <c r="BE591" s="150">
        <f>IF(N591="základní",J591,0)</f>
        <v>0</v>
      </c>
      <c r="BF591" s="150">
        <f>IF(N591="snížená",J591,0)</f>
        <v>0</v>
      </c>
      <c r="BG591" s="150">
        <f>IF(N591="zákl. přenesená",J591,0)</f>
        <v>0</v>
      </c>
      <c r="BH591" s="150">
        <f>IF(N591="sníž. přenesená",J591,0)</f>
        <v>0</v>
      </c>
      <c r="BI591" s="150">
        <f>IF(N591="nulová",J591,0)</f>
        <v>0</v>
      </c>
      <c r="BJ591" s="17" t="s">
        <v>84</v>
      </c>
      <c r="BK591" s="150">
        <f>ROUND(I591*H591,2)</f>
        <v>0</v>
      </c>
      <c r="BL591" s="17" t="s">
        <v>357</v>
      </c>
      <c r="BM591" s="149" t="s">
        <v>6598</v>
      </c>
    </row>
    <row r="592" spans="2:65" s="1" customFormat="1" ht="19.2">
      <c r="B592" s="32"/>
      <c r="D592" s="151" t="s">
        <v>359</v>
      </c>
      <c r="F592" s="152" t="s">
        <v>6097</v>
      </c>
      <c r="I592" s="153"/>
      <c r="L592" s="32"/>
      <c r="M592" s="154"/>
      <c r="T592" s="56"/>
      <c r="AT592" s="17" t="s">
        <v>359</v>
      </c>
      <c r="AU592" s="17" t="s">
        <v>371</v>
      </c>
    </row>
    <row r="593" spans="2:65" s="12" customFormat="1" ht="10.199999999999999">
      <c r="B593" s="155"/>
      <c r="D593" s="151" t="s">
        <v>361</v>
      </c>
      <c r="E593" s="156" t="s">
        <v>1</v>
      </c>
      <c r="F593" s="157" t="s">
        <v>6599</v>
      </c>
      <c r="H593" s="158">
        <v>42</v>
      </c>
      <c r="I593" s="159"/>
      <c r="L593" s="155"/>
      <c r="M593" s="160"/>
      <c r="T593" s="161"/>
      <c r="AT593" s="156" t="s">
        <v>361</v>
      </c>
      <c r="AU593" s="156" t="s">
        <v>371</v>
      </c>
      <c r="AV593" s="12" t="s">
        <v>86</v>
      </c>
      <c r="AW593" s="12" t="s">
        <v>32</v>
      </c>
      <c r="AX593" s="12" t="s">
        <v>84</v>
      </c>
      <c r="AY593" s="156" t="s">
        <v>350</v>
      </c>
    </row>
    <row r="594" spans="2:65" s="1" customFormat="1" ht="16.5" customHeight="1">
      <c r="B594" s="32"/>
      <c r="C594" s="138" t="s">
        <v>2826</v>
      </c>
      <c r="D594" s="138" t="s">
        <v>352</v>
      </c>
      <c r="E594" s="139" t="s">
        <v>6600</v>
      </c>
      <c r="F594" s="140" t="s">
        <v>6601</v>
      </c>
      <c r="G594" s="141" t="s">
        <v>551</v>
      </c>
      <c r="H594" s="142">
        <v>350</v>
      </c>
      <c r="I594" s="143"/>
      <c r="J594" s="144">
        <f>ROUND(I594*H594,2)</f>
        <v>0</v>
      </c>
      <c r="K594" s="140" t="s">
        <v>385</v>
      </c>
      <c r="L594" s="32"/>
      <c r="M594" s="145" t="s">
        <v>1</v>
      </c>
      <c r="N594" s="146" t="s">
        <v>41</v>
      </c>
      <c r="P594" s="147">
        <f>O594*H594</f>
        <v>0</v>
      </c>
      <c r="Q594" s="147">
        <v>0</v>
      </c>
      <c r="R594" s="147">
        <f>Q594*H594</f>
        <v>0</v>
      </c>
      <c r="S594" s="147">
        <v>0</v>
      </c>
      <c r="T594" s="148">
        <f>S594*H594</f>
        <v>0</v>
      </c>
      <c r="AR594" s="149" t="s">
        <v>357</v>
      </c>
      <c r="AT594" s="149" t="s">
        <v>352</v>
      </c>
      <c r="AU594" s="149" t="s">
        <v>371</v>
      </c>
      <c r="AY594" s="17" t="s">
        <v>350</v>
      </c>
      <c r="BE594" s="150">
        <f>IF(N594="základní",J594,0)</f>
        <v>0</v>
      </c>
      <c r="BF594" s="150">
        <f>IF(N594="snížená",J594,0)</f>
        <v>0</v>
      </c>
      <c r="BG594" s="150">
        <f>IF(N594="zákl. přenesená",J594,0)</f>
        <v>0</v>
      </c>
      <c r="BH594" s="150">
        <f>IF(N594="sníž. přenesená",J594,0)</f>
        <v>0</v>
      </c>
      <c r="BI594" s="150">
        <f>IF(N594="nulová",J594,0)</f>
        <v>0</v>
      </c>
      <c r="BJ594" s="17" t="s">
        <v>84</v>
      </c>
      <c r="BK594" s="150">
        <f>ROUND(I594*H594,2)</f>
        <v>0</v>
      </c>
      <c r="BL594" s="17" t="s">
        <v>357</v>
      </c>
      <c r="BM594" s="149" t="s">
        <v>6602</v>
      </c>
    </row>
    <row r="595" spans="2:65" s="1" customFormat="1" ht="10.199999999999999">
      <c r="B595" s="32"/>
      <c r="D595" s="151" t="s">
        <v>359</v>
      </c>
      <c r="F595" s="152" t="s">
        <v>6603</v>
      </c>
      <c r="I595" s="153"/>
      <c r="L595" s="32"/>
      <c r="M595" s="154"/>
      <c r="T595" s="56"/>
      <c r="AT595" s="17" t="s">
        <v>359</v>
      </c>
      <c r="AU595" s="17" t="s">
        <v>371</v>
      </c>
    </row>
    <row r="596" spans="2:65" s="1" customFormat="1" ht="16.5" customHeight="1">
      <c r="B596" s="32"/>
      <c r="C596" s="187" t="s">
        <v>2833</v>
      </c>
      <c r="D596" s="187" t="s">
        <v>1347</v>
      </c>
      <c r="E596" s="188" t="s">
        <v>6604</v>
      </c>
      <c r="F596" s="189" t="s">
        <v>6605</v>
      </c>
      <c r="G596" s="190" t="s">
        <v>551</v>
      </c>
      <c r="H596" s="191">
        <v>200</v>
      </c>
      <c r="I596" s="192"/>
      <c r="J596" s="193">
        <f>ROUND(I596*H596,2)</f>
        <v>0</v>
      </c>
      <c r="K596" s="189" t="s">
        <v>385</v>
      </c>
      <c r="L596" s="194"/>
      <c r="M596" s="195" t="s">
        <v>1</v>
      </c>
      <c r="N596" s="196" t="s">
        <v>41</v>
      </c>
      <c r="P596" s="147">
        <f>O596*H596</f>
        <v>0</v>
      </c>
      <c r="Q596" s="147">
        <v>1.2999999999999999E-4</v>
      </c>
      <c r="R596" s="147">
        <f>Q596*H596</f>
        <v>2.5999999999999999E-2</v>
      </c>
      <c r="S596" s="147">
        <v>0</v>
      </c>
      <c r="T596" s="148">
        <f>S596*H596</f>
        <v>0</v>
      </c>
      <c r="AR596" s="149" t="s">
        <v>468</v>
      </c>
      <c r="AT596" s="149" t="s">
        <v>1347</v>
      </c>
      <c r="AU596" s="149" t="s">
        <v>371</v>
      </c>
      <c r="AY596" s="17" t="s">
        <v>350</v>
      </c>
      <c r="BE596" s="150">
        <f>IF(N596="základní",J596,0)</f>
        <v>0</v>
      </c>
      <c r="BF596" s="150">
        <f>IF(N596="snížená",J596,0)</f>
        <v>0</v>
      </c>
      <c r="BG596" s="150">
        <f>IF(N596="zákl. přenesená",J596,0)</f>
        <v>0</v>
      </c>
      <c r="BH596" s="150">
        <f>IF(N596="sníž. přenesená",J596,0)</f>
        <v>0</v>
      </c>
      <c r="BI596" s="150">
        <f>IF(N596="nulová",J596,0)</f>
        <v>0</v>
      </c>
      <c r="BJ596" s="17" t="s">
        <v>84</v>
      </c>
      <c r="BK596" s="150">
        <f>ROUND(I596*H596,2)</f>
        <v>0</v>
      </c>
      <c r="BL596" s="17" t="s">
        <v>357</v>
      </c>
      <c r="BM596" s="149" t="s">
        <v>6606</v>
      </c>
    </row>
    <row r="597" spans="2:65" s="1" customFormat="1" ht="10.199999999999999">
      <c r="B597" s="32"/>
      <c r="D597" s="151" t="s">
        <v>359</v>
      </c>
      <c r="F597" s="152" t="s">
        <v>6605</v>
      </c>
      <c r="I597" s="153"/>
      <c r="L597" s="32"/>
      <c r="M597" s="154"/>
      <c r="T597" s="56"/>
      <c r="AT597" s="17" t="s">
        <v>359</v>
      </c>
      <c r="AU597" s="17" t="s">
        <v>371</v>
      </c>
    </row>
    <row r="598" spans="2:65" s="1" customFormat="1" ht="16.5" customHeight="1">
      <c r="B598" s="32"/>
      <c r="C598" s="187" t="s">
        <v>2845</v>
      </c>
      <c r="D598" s="187" t="s">
        <v>1347</v>
      </c>
      <c r="E598" s="188" t="s">
        <v>6607</v>
      </c>
      <c r="F598" s="189" t="s">
        <v>6608</v>
      </c>
      <c r="G598" s="190" t="s">
        <v>551</v>
      </c>
      <c r="H598" s="191">
        <v>150</v>
      </c>
      <c r="I598" s="192"/>
      <c r="J598" s="193">
        <f>ROUND(I598*H598,2)</f>
        <v>0</v>
      </c>
      <c r="K598" s="189" t="s">
        <v>385</v>
      </c>
      <c r="L598" s="194"/>
      <c r="M598" s="195" t="s">
        <v>1</v>
      </c>
      <c r="N598" s="196" t="s">
        <v>41</v>
      </c>
      <c r="P598" s="147">
        <f>O598*H598</f>
        <v>0</v>
      </c>
      <c r="Q598" s="147">
        <v>3.8999999999999999E-4</v>
      </c>
      <c r="R598" s="147">
        <f>Q598*H598</f>
        <v>5.8499999999999996E-2</v>
      </c>
      <c r="S598" s="147">
        <v>0</v>
      </c>
      <c r="T598" s="148">
        <f>S598*H598</f>
        <v>0</v>
      </c>
      <c r="AR598" s="149" t="s">
        <v>468</v>
      </c>
      <c r="AT598" s="149" t="s">
        <v>1347</v>
      </c>
      <c r="AU598" s="149" t="s">
        <v>371</v>
      </c>
      <c r="AY598" s="17" t="s">
        <v>350</v>
      </c>
      <c r="BE598" s="150">
        <f>IF(N598="základní",J598,0)</f>
        <v>0</v>
      </c>
      <c r="BF598" s="150">
        <f>IF(N598="snížená",J598,0)</f>
        <v>0</v>
      </c>
      <c r="BG598" s="150">
        <f>IF(N598="zákl. přenesená",J598,0)</f>
        <v>0</v>
      </c>
      <c r="BH598" s="150">
        <f>IF(N598="sníž. přenesená",J598,0)</f>
        <v>0</v>
      </c>
      <c r="BI598" s="150">
        <f>IF(N598="nulová",J598,0)</f>
        <v>0</v>
      </c>
      <c r="BJ598" s="17" t="s">
        <v>84</v>
      </c>
      <c r="BK598" s="150">
        <f>ROUND(I598*H598,2)</f>
        <v>0</v>
      </c>
      <c r="BL598" s="17" t="s">
        <v>357</v>
      </c>
      <c r="BM598" s="149" t="s">
        <v>6609</v>
      </c>
    </row>
    <row r="599" spans="2:65" s="1" customFormat="1" ht="10.199999999999999">
      <c r="B599" s="32"/>
      <c r="D599" s="151" t="s">
        <v>359</v>
      </c>
      <c r="F599" s="152" t="s">
        <v>6608</v>
      </c>
      <c r="I599" s="153"/>
      <c r="L599" s="32"/>
      <c r="M599" s="154"/>
      <c r="T599" s="56"/>
      <c r="AT599" s="17" t="s">
        <v>359</v>
      </c>
      <c r="AU599" s="17" t="s">
        <v>371</v>
      </c>
    </row>
    <row r="600" spans="2:65" s="12" customFormat="1" ht="20.399999999999999">
      <c r="B600" s="155"/>
      <c r="D600" s="151" t="s">
        <v>361</v>
      </c>
      <c r="E600" s="156" t="s">
        <v>1</v>
      </c>
      <c r="F600" s="157" t="s">
        <v>6610</v>
      </c>
      <c r="H600" s="158">
        <v>150</v>
      </c>
      <c r="I600" s="159"/>
      <c r="L600" s="155"/>
      <c r="M600" s="160"/>
      <c r="T600" s="161"/>
      <c r="AT600" s="156" t="s">
        <v>361</v>
      </c>
      <c r="AU600" s="156" t="s">
        <v>371</v>
      </c>
      <c r="AV600" s="12" t="s">
        <v>86</v>
      </c>
      <c r="AW600" s="12" t="s">
        <v>32</v>
      </c>
      <c r="AX600" s="12" t="s">
        <v>84</v>
      </c>
      <c r="AY600" s="156" t="s">
        <v>350</v>
      </c>
    </row>
    <row r="601" spans="2:65" s="1" customFormat="1" ht="24.15" customHeight="1">
      <c r="B601" s="32"/>
      <c r="C601" s="138" t="s">
        <v>2850</v>
      </c>
      <c r="D601" s="138" t="s">
        <v>352</v>
      </c>
      <c r="E601" s="139" t="s">
        <v>6611</v>
      </c>
      <c r="F601" s="140" t="s">
        <v>6103</v>
      </c>
      <c r="G601" s="141" t="s">
        <v>551</v>
      </c>
      <c r="H601" s="142">
        <v>500</v>
      </c>
      <c r="I601" s="143"/>
      <c r="J601" s="144">
        <f>ROUND(I601*H601,2)</f>
        <v>0</v>
      </c>
      <c r="K601" s="140" t="s">
        <v>1</v>
      </c>
      <c r="L601" s="32"/>
      <c r="M601" s="145" t="s">
        <v>1</v>
      </c>
      <c r="N601" s="146" t="s">
        <v>41</v>
      </c>
      <c r="P601" s="147">
        <f>O601*H601</f>
        <v>0</v>
      </c>
      <c r="Q601" s="147">
        <v>0</v>
      </c>
      <c r="R601" s="147">
        <f>Q601*H601</f>
        <v>0</v>
      </c>
      <c r="S601" s="147">
        <v>0</v>
      </c>
      <c r="T601" s="148">
        <f>S601*H601</f>
        <v>0</v>
      </c>
      <c r="AR601" s="149" t="s">
        <v>357</v>
      </c>
      <c r="AT601" s="149" t="s">
        <v>352</v>
      </c>
      <c r="AU601" s="149" t="s">
        <v>371</v>
      </c>
      <c r="AY601" s="17" t="s">
        <v>350</v>
      </c>
      <c r="BE601" s="150">
        <f>IF(N601="základní",J601,0)</f>
        <v>0</v>
      </c>
      <c r="BF601" s="150">
        <f>IF(N601="snížená",J601,0)</f>
        <v>0</v>
      </c>
      <c r="BG601" s="150">
        <f>IF(N601="zákl. přenesená",J601,0)</f>
        <v>0</v>
      </c>
      <c r="BH601" s="150">
        <f>IF(N601="sníž. přenesená",J601,0)</f>
        <v>0</v>
      </c>
      <c r="BI601" s="150">
        <f>IF(N601="nulová",J601,0)</f>
        <v>0</v>
      </c>
      <c r="BJ601" s="17" t="s">
        <v>84</v>
      </c>
      <c r="BK601" s="150">
        <f>ROUND(I601*H601,2)</f>
        <v>0</v>
      </c>
      <c r="BL601" s="17" t="s">
        <v>357</v>
      </c>
      <c r="BM601" s="149" t="s">
        <v>6612</v>
      </c>
    </row>
    <row r="602" spans="2:65" s="1" customFormat="1" ht="10.199999999999999">
      <c r="B602" s="32"/>
      <c r="D602" s="151" t="s">
        <v>359</v>
      </c>
      <c r="F602" s="152" t="s">
        <v>6103</v>
      </c>
      <c r="I602" s="153"/>
      <c r="L602" s="32"/>
      <c r="M602" s="154"/>
      <c r="T602" s="56"/>
      <c r="AT602" s="17" t="s">
        <v>359</v>
      </c>
      <c r="AU602" s="17" t="s">
        <v>371</v>
      </c>
    </row>
    <row r="603" spans="2:65" s="1" customFormat="1" ht="16.5" customHeight="1">
      <c r="B603" s="32"/>
      <c r="C603" s="187" t="s">
        <v>2860</v>
      </c>
      <c r="D603" s="187" t="s">
        <v>1347</v>
      </c>
      <c r="E603" s="188" t="s">
        <v>6613</v>
      </c>
      <c r="F603" s="189" t="s">
        <v>6614</v>
      </c>
      <c r="G603" s="190" t="s">
        <v>551</v>
      </c>
      <c r="H603" s="191">
        <v>500</v>
      </c>
      <c r="I603" s="192"/>
      <c r="J603" s="193">
        <f>ROUND(I603*H603,2)</f>
        <v>0</v>
      </c>
      <c r="K603" s="189" t="s">
        <v>1</v>
      </c>
      <c r="L603" s="194"/>
      <c r="M603" s="195" t="s">
        <v>1</v>
      </c>
      <c r="N603" s="196" t="s">
        <v>41</v>
      </c>
      <c r="P603" s="147">
        <f>O603*H603</f>
        <v>0</v>
      </c>
      <c r="Q603" s="147">
        <v>0</v>
      </c>
      <c r="R603" s="147">
        <f>Q603*H603</f>
        <v>0</v>
      </c>
      <c r="S603" s="147">
        <v>0</v>
      </c>
      <c r="T603" s="148">
        <f>S603*H603</f>
        <v>0</v>
      </c>
      <c r="AR603" s="149" t="s">
        <v>468</v>
      </c>
      <c r="AT603" s="149" t="s">
        <v>1347</v>
      </c>
      <c r="AU603" s="149" t="s">
        <v>371</v>
      </c>
      <c r="AY603" s="17" t="s">
        <v>350</v>
      </c>
      <c r="BE603" s="150">
        <f>IF(N603="základní",J603,0)</f>
        <v>0</v>
      </c>
      <c r="BF603" s="150">
        <f>IF(N603="snížená",J603,0)</f>
        <v>0</v>
      </c>
      <c r="BG603" s="150">
        <f>IF(N603="zákl. přenesená",J603,0)</f>
        <v>0</v>
      </c>
      <c r="BH603" s="150">
        <f>IF(N603="sníž. přenesená",J603,0)</f>
        <v>0</v>
      </c>
      <c r="BI603" s="150">
        <f>IF(N603="nulová",J603,0)</f>
        <v>0</v>
      </c>
      <c r="BJ603" s="17" t="s">
        <v>84</v>
      </c>
      <c r="BK603" s="150">
        <f>ROUND(I603*H603,2)</f>
        <v>0</v>
      </c>
      <c r="BL603" s="17" t="s">
        <v>357</v>
      </c>
      <c r="BM603" s="149" t="s">
        <v>6615</v>
      </c>
    </row>
    <row r="604" spans="2:65" s="1" customFormat="1" ht="10.199999999999999">
      <c r="B604" s="32"/>
      <c r="D604" s="151" t="s">
        <v>359</v>
      </c>
      <c r="F604" s="152" t="s">
        <v>6614</v>
      </c>
      <c r="I604" s="153"/>
      <c r="L604" s="32"/>
      <c r="M604" s="154"/>
      <c r="T604" s="56"/>
      <c r="AT604" s="17" t="s">
        <v>359</v>
      </c>
      <c r="AU604" s="17" t="s">
        <v>371</v>
      </c>
    </row>
    <row r="605" spans="2:65" s="1" customFormat="1" ht="24.15" customHeight="1">
      <c r="B605" s="32"/>
      <c r="C605" s="138" t="s">
        <v>2865</v>
      </c>
      <c r="D605" s="138" t="s">
        <v>352</v>
      </c>
      <c r="E605" s="139" t="s">
        <v>6616</v>
      </c>
      <c r="F605" s="140" t="s">
        <v>6103</v>
      </c>
      <c r="G605" s="141" t="s">
        <v>551</v>
      </c>
      <c r="H605" s="142">
        <v>2000</v>
      </c>
      <c r="I605" s="143"/>
      <c r="J605" s="144">
        <f>ROUND(I605*H605,2)</f>
        <v>0</v>
      </c>
      <c r="K605" s="140" t="s">
        <v>1</v>
      </c>
      <c r="L605" s="32"/>
      <c r="M605" s="145" t="s">
        <v>1</v>
      </c>
      <c r="N605" s="146" t="s">
        <v>41</v>
      </c>
      <c r="P605" s="147">
        <f>O605*H605</f>
        <v>0</v>
      </c>
      <c r="Q605" s="147">
        <v>0</v>
      </c>
      <c r="R605" s="147">
        <f>Q605*H605</f>
        <v>0</v>
      </c>
      <c r="S605" s="147">
        <v>0</v>
      </c>
      <c r="T605" s="148">
        <f>S605*H605</f>
        <v>0</v>
      </c>
      <c r="AR605" s="149" t="s">
        <v>357</v>
      </c>
      <c r="AT605" s="149" t="s">
        <v>352</v>
      </c>
      <c r="AU605" s="149" t="s">
        <v>371</v>
      </c>
      <c r="AY605" s="17" t="s">
        <v>350</v>
      </c>
      <c r="BE605" s="150">
        <f>IF(N605="základní",J605,0)</f>
        <v>0</v>
      </c>
      <c r="BF605" s="150">
        <f>IF(N605="snížená",J605,0)</f>
        <v>0</v>
      </c>
      <c r="BG605" s="150">
        <f>IF(N605="zákl. přenesená",J605,0)</f>
        <v>0</v>
      </c>
      <c r="BH605" s="150">
        <f>IF(N605="sníž. přenesená",J605,0)</f>
        <v>0</v>
      </c>
      <c r="BI605" s="150">
        <f>IF(N605="nulová",J605,0)</f>
        <v>0</v>
      </c>
      <c r="BJ605" s="17" t="s">
        <v>84</v>
      </c>
      <c r="BK605" s="150">
        <f>ROUND(I605*H605,2)</f>
        <v>0</v>
      </c>
      <c r="BL605" s="17" t="s">
        <v>357</v>
      </c>
      <c r="BM605" s="149" t="s">
        <v>6617</v>
      </c>
    </row>
    <row r="606" spans="2:65" s="1" customFormat="1" ht="10.199999999999999">
      <c r="B606" s="32"/>
      <c r="D606" s="151" t="s">
        <v>359</v>
      </c>
      <c r="F606" s="152" t="s">
        <v>6103</v>
      </c>
      <c r="I606" s="153"/>
      <c r="L606" s="32"/>
      <c r="M606" s="154"/>
      <c r="T606" s="56"/>
      <c r="AT606" s="17" t="s">
        <v>359</v>
      </c>
      <c r="AU606" s="17" t="s">
        <v>371</v>
      </c>
    </row>
    <row r="607" spans="2:65" s="1" customFormat="1" ht="21.75" customHeight="1">
      <c r="B607" s="32"/>
      <c r="C607" s="187" t="s">
        <v>2870</v>
      </c>
      <c r="D607" s="187" t="s">
        <v>1347</v>
      </c>
      <c r="E607" s="188" t="s">
        <v>6618</v>
      </c>
      <c r="F607" s="189" t="s">
        <v>6619</v>
      </c>
      <c r="G607" s="190" t="s">
        <v>551</v>
      </c>
      <c r="H607" s="191">
        <v>2000</v>
      </c>
      <c r="I607" s="192"/>
      <c r="J607" s="193">
        <f>ROUND(I607*H607,2)</f>
        <v>0</v>
      </c>
      <c r="K607" s="189" t="s">
        <v>1</v>
      </c>
      <c r="L607" s="194"/>
      <c r="M607" s="195" t="s">
        <v>1</v>
      </c>
      <c r="N607" s="196" t="s">
        <v>41</v>
      </c>
      <c r="P607" s="147">
        <f>O607*H607</f>
        <v>0</v>
      </c>
      <c r="Q607" s="147">
        <v>0</v>
      </c>
      <c r="R607" s="147">
        <f>Q607*H607</f>
        <v>0</v>
      </c>
      <c r="S607" s="147">
        <v>0</v>
      </c>
      <c r="T607" s="148">
        <f>S607*H607</f>
        <v>0</v>
      </c>
      <c r="AR607" s="149" t="s">
        <v>468</v>
      </c>
      <c r="AT607" s="149" t="s">
        <v>1347</v>
      </c>
      <c r="AU607" s="149" t="s">
        <v>371</v>
      </c>
      <c r="AY607" s="17" t="s">
        <v>350</v>
      </c>
      <c r="BE607" s="150">
        <f>IF(N607="základní",J607,0)</f>
        <v>0</v>
      </c>
      <c r="BF607" s="150">
        <f>IF(N607="snížená",J607,0)</f>
        <v>0</v>
      </c>
      <c r="BG607" s="150">
        <f>IF(N607="zákl. přenesená",J607,0)</f>
        <v>0</v>
      </c>
      <c r="BH607" s="150">
        <f>IF(N607="sníž. přenesená",J607,0)</f>
        <v>0</v>
      </c>
      <c r="BI607" s="150">
        <f>IF(N607="nulová",J607,0)</f>
        <v>0</v>
      </c>
      <c r="BJ607" s="17" t="s">
        <v>84</v>
      </c>
      <c r="BK607" s="150">
        <f>ROUND(I607*H607,2)</f>
        <v>0</v>
      </c>
      <c r="BL607" s="17" t="s">
        <v>357</v>
      </c>
      <c r="BM607" s="149" t="s">
        <v>6620</v>
      </c>
    </row>
    <row r="608" spans="2:65" s="1" customFormat="1" ht="10.199999999999999">
      <c r="B608" s="32"/>
      <c r="D608" s="151" t="s">
        <v>359</v>
      </c>
      <c r="F608" s="152" t="s">
        <v>6619</v>
      </c>
      <c r="I608" s="153"/>
      <c r="L608" s="32"/>
      <c r="M608" s="154"/>
      <c r="T608" s="56"/>
      <c r="AT608" s="17" t="s">
        <v>359</v>
      </c>
      <c r="AU608" s="17" t="s">
        <v>371</v>
      </c>
    </row>
    <row r="609" spans="2:65" s="11" customFormat="1" ht="20.85" customHeight="1">
      <c r="B609" s="126"/>
      <c r="D609" s="127" t="s">
        <v>75</v>
      </c>
      <c r="E609" s="136" t="s">
        <v>6621</v>
      </c>
      <c r="F609" s="136" t="s">
        <v>6622</v>
      </c>
      <c r="I609" s="129"/>
      <c r="J609" s="137">
        <f>BK609</f>
        <v>0</v>
      </c>
      <c r="L609" s="126"/>
      <c r="M609" s="131"/>
      <c r="P609" s="132">
        <f>SUM(P610:P625)</f>
        <v>0</v>
      </c>
      <c r="R609" s="132">
        <f>SUM(R610:R625)</f>
        <v>0</v>
      </c>
      <c r="T609" s="133">
        <f>SUM(T610:T625)</f>
        <v>0</v>
      </c>
      <c r="AR609" s="127" t="s">
        <v>86</v>
      </c>
      <c r="AT609" s="134" t="s">
        <v>75</v>
      </c>
      <c r="AU609" s="134" t="s">
        <v>86</v>
      </c>
      <c r="AY609" s="127" t="s">
        <v>350</v>
      </c>
      <c r="BK609" s="135">
        <f>SUM(BK610:BK625)</f>
        <v>0</v>
      </c>
    </row>
    <row r="610" spans="2:65" s="1" customFormat="1" ht="16.5" customHeight="1">
      <c r="B610" s="32"/>
      <c r="C610" s="138" t="s">
        <v>2875</v>
      </c>
      <c r="D610" s="138" t="s">
        <v>352</v>
      </c>
      <c r="E610" s="139" t="s">
        <v>6623</v>
      </c>
      <c r="F610" s="140" t="s">
        <v>6148</v>
      </c>
      <c r="G610" s="141" t="s">
        <v>6149</v>
      </c>
      <c r="H610" s="142">
        <v>1</v>
      </c>
      <c r="I610" s="143"/>
      <c r="J610" s="144">
        <f>ROUND(I610*H610,2)</f>
        <v>0</v>
      </c>
      <c r="K610" s="140" t="s">
        <v>385</v>
      </c>
      <c r="L610" s="32"/>
      <c r="M610" s="145" t="s">
        <v>1</v>
      </c>
      <c r="N610" s="146" t="s">
        <v>41</v>
      </c>
      <c r="P610" s="147">
        <f>O610*H610</f>
        <v>0</v>
      </c>
      <c r="Q610" s="147">
        <v>0</v>
      </c>
      <c r="R610" s="147">
        <f>Q610*H610</f>
        <v>0</v>
      </c>
      <c r="S610" s="147">
        <v>0</v>
      </c>
      <c r="T610" s="148">
        <f>S610*H610</f>
        <v>0</v>
      </c>
      <c r="AR610" s="149" t="s">
        <v>6150</v>
      </c>
      <c r="AT610" s="149" t="s">
        <v>352</v>
      </c>
      <c r="AU610" s="149" t="s">
        <v>371</v>
      </c>
      <c r="AY610" s="17" t="s">
        <v>350</v>
      </c>
      <c r="BE610" s="150">
        <f>IF(N610="základní",J610,0)</f>
        <v>0</v>
      </c>
      <c r="BF610" s="150">
        <f>IF(N610="snížená",J610,0)</f>
        <v>0</v>
      </c>
      <c r="BG610" s="150">
        <f>IF(N610="zákl. přenesená",J610,0)</f>
        <v>0</v>
      </c>
      <c r="BH610" s="150">
        <f>IF(N610="sníž. přenesená",J610,0)</f>
        <v>0</v>
      </c>
      <c r="BI610" s="150">
        <f>IF(N610="nulová",J610,0)</f>
        <v>0</v>
      </c>
      <c r="BJ610" s="17" t="s">
        <v>84</v>
      </c>
      <c r="BK610" s="150">
        <f>ROUND(I610*H610,2)</f>
        <v>0</v>
      </c>
      <c r="BL610" s="17" t="s">
        <v>6150</v>
      </c>
      <c r="BM610" s="149" t="s">
        <v>6624</v>
      </c>
    </row>
    <row r="611" spans="2:65" s="1" customFormat="1" ht="10.199999999999999">
      <c r="B611" s="32"/>
      <c r="D611" s="151" t="s">
        <v>359</v>
      </c>
      <c r="F611" s="152" t="s">
        <v>6148</v>
      </c>
      <c r="I611" s="153"/>
      <c r="L611" s="32"/>
      <c r="M611" s="154"/>
      <c r="T611" s="56"/>
      <c r="AT611" s="17" t="s">
        <v>359</v>
      </c>
      <c r="AU611" s="17" t="s">
        <v>371</v>
      </c>
    </row>
    <row r="612" spans="2:65" s="1" customFormat="1" ht="21.75" customHeight="1">
      <c r="B612" s="32"/>
      <c r="C612" s="138" t="s">
        <v>2882</v>
      </c>
      <c r="D612" s="138" t="s">
        <v>352</v>
      </c>
      <c r="E612" s="139" t="s">
        <v>6625</v>
      </c>
      <c r="F612" s="140" t="s">
        <v>6626</v>
      </c>
      <c r="G612" s="141" t="s">
        <v>496</v>
      </c>
      <c r="H612" s="142">
        <v>10</v>
      </c>
      <c r="I612" s="143"/>
      <c r="J612" s="144">
        <f>ROUND(I612*H612,2)</f>
        <v>0</v>
      </c>
      <c r="K612" s="140" t="s">
        <v>385</v>
      </c>
      <c r="L612" s="32"/>
      <c r="M612" s="145" t="s">
        <v>1</v>
      </c>
      <c r="N612" s="146" t="s">
        <v>41</v>
      </c>
      <c r="P612" s="147">
        <f>O612*H612</f>
        <v>0</v>
      </c>
      <c r="Q612" s="147">
        <v>0</v>
      </c>
      <c r="R612" s="147">
        <f>Q612*H612</f>
        <v>0</v>
      </c>
      <c r="S612" s="147">
        <v>0</v>
      </c>
      <c r="T612" s="148">
        <f>S612*H612</f>
        <v>0</v>
      </c>
      <c r="AR612" s="149" t="s">
        <v>530</v>
      </c>
      <c r="AT612" s="149" t="s">
        <v>352</v>
      </c>
      <c r="AU612" s="149" t="s">
        <v>371</v>
      </c>
      <c r="AY612" s="17" t="s">
        <v>350</v>
      </c>
      <c r="BE612" s="150">
        <f>IF(N612="základní",J612,0)</f>
        <v>0</v>
      </c>
      <c r="BF612" s="150">
        <f>IF(N612="snížená",J612,0)</f>
        <v>0</v>
      </c>
      <c r="BG612" s="150">
        <f>IF(N612="zákl. přenesená",J612,0)</f>
        <v>0</v>
      </c>
      <c r="BH612" s="150">
        <f>IF(N612="sníž. přenesená",J612,0)</f>
        <v>0</v>
      </c>
      <c r="BI612" s="150">
        <f>IF(N612="nulová",J612,0)</f>
        <v>0</v>
      </c>
      <c r="BJ612" s="17" t="s">
        <v>84</v>
      </c>
      <c r="BK612" s="150">
        <f>ROUND(I612*H612,2)</f>
        <v>0</v>
      </c>
      <c r="BL612" s="17" t="s">
        <v>530</v>
      </c>
      <c r="BM612" s="149" t="s">
        <v>6627</v>
      </c>
    </row>
    <row r="613" spans="2:65" s="1" customFormat="1" ht="19.2">
      <c r="B613" s="32"/>
      <c r="D613" s="151" t="s">
        <v>359</v>
      </c>
      <c r="F613" s="152" t="s">
        <v>6628</v>
      </c>
      <c r="I613" s="153"/>
      <c r="L613" s="32"/>
      <c r="M613" s="154"/>
      <c r="T613" s="56"/>
      <c r="AT613" s="17" t="s">
        <v>359</v>
      </c>
      <c r="AU613" s="17" t="s">
        <v>371</v>
      </c>
    </row>
    <row r="614" spans="2:65" s="1" customFormat="1" ht="16.5" customHeight="1">
      <c r="B614" s="32"/>
      <c r="C614" s="138" t="s">
        <v>2889</v>
      </c>
      <c r="D614" s="138" t="s">
        <v>352</v>
      </c>
      <c r="E614" s="139" t="s">
        <v>6629</v>
      </c>
      <c r="F614" s="140" t="s">
        <v>6630</v>
      </c>
      <c r="G614" s="141" t="s">
        <v>496</v>
      </c>
      <c r="H614" s="142">
        <v>169</v>
      </c>
      <c r="I614" s="143"/>
      <c r="J614" s="144">
        <f>ROUND(I614*H614,2)</f>
        <v>0</v>
      </c>
      <c r="K614" s="140" t="s">
        <v>385</v>
      </c>
      <c r="L614" s="32"/>
      <c r="M614" s="145" t="s">
        <v>1</v>
      </c>
      <c r="N614" s="146" t="s">
        <v>41</v>
      </c>
      <c r="P614" s="147">
        <f>O614*H614</f>
        <v>0</v>
      </c>
      <c r="Q614" s="147">
        <v>0</v>
      </c>
      <c r="R614" s="147">
        <f>Q614*H614</f>
        <v>0</v>
      </c>
      <c r="S614" s="147">
        <v>0</v>
      </c>
      <c r="T614" s="148">
        <f>S614*H614</f>
        <v>0</v>
      </c>
      <c r="AR614" s="149" t="s">
        <v>530</v>
      </c>
      <c r="AT614" s="149" t="s">
        <v>352</v>
      </c>
      <c r="AU614" s="149" t="s">
        <v>371</v>
      </c>
      <c r="AY614" s="17" t="s">
        <v>350</v>
      </c>
      <c r="BE614" s="150">
        <f>IF(N614="základní",J614,0)</f>
        <v>0</v>
      </c>
      <c r="BF614" s="150">
        <f>IF(N614="snížená",J614,0)</f>
        <v>0</v>
      </c>
      <c r="BG614" s="150">
        <f>IF(N614="zákl. přenesená",J614,0)</f>
        <v>0</v>
      </c>
      <c r="BH614" s="150">
        <f>IF(N614="sníž. přenesená",J614,0)</f>
        <v>0</v>
      </c>
      <c r="BI614" s="150">
        <f>IF(N614="nulová",J614,0)</f>
        <v>0</v>
      </c>
      <c r="BJ614" s="17" t="s">
        <v>84</v>
      </c>
      <c r="BK614" s="150">
        <f>ROUND(I614*H614,2)</f>
        <v>0</v>
      </c>
      <c r="BL614" s="17" t="s">
        <v>530</v>
      </c>
      <c r="BM614" s="149" t="s">
        <v>6631</v>
      </c>
    </row>
    <row r="615" spans="2:65" s="1" customFormat="1" ht="19.2">
      <c r="B615" s="32"/>
      <c r="D615" s="151" t="s">
        <v>359</v>
      </c>
      <c r="F615" s="152" t="s">
        <v>6632</v>
      </c>
      <c r="I615" s="153"/>
      <c r="L615" s="32"/>
      <c r="M615" s="154"/>
      <c r="T615" s="56"/>
      <c r="AT615" s="17" t="s">
        <v>359</v>
      </c>
      <c r="AU615" s="17" t="s">
        <v>371</v>
      </c>
    </row>
    <row r="616" spans="2:65" s="1" customFormat="1" ht="16.5" customHeight="1">
      <c r="B616" s="32"/>
      <c r="C616" s="138" t="s">
        <v>2893</v>
      </c>
      <c r="D616" s="138" t="s">
        <v>352</v>
      </c>
      <c r="E616" s="139" t="s">
        <v>6633</v>
      </c>
      <c r="F616" s="140" t="s">
        <v>6634</v>
      </c>
      <c r="G616" s="141" t="s">
        <v>496</v>
      </c>
      <c r="H616" s="142">
        <v>169</v>
      </c>
      <c r="I616" s="143"/>
      <c r="J616" s="144">
        <f>ROUND(I616*H616,2)</f>
        <v>0</v>
      </c>
      <c r="K616" s="140" t="s">
        <v>385</v>
      </c>
      <c r="L616" s="32"/>
      <c r="M616" s="145" t="s">
        <v>1</v>
      </c>
      <c r="N616" s="146" t="s">
        <v>41</v>
      </c>
      <c r="P616" s="147">
        <f>O616*H616</f>
        <v>0</v>
      </c>
      <c r="Q616" s="147">
        <v>0</v>
      </c>
      <c r="R616" s="147">
        <f>Q616*H616</f>
        <v>0</v>
      </c>
      <c r="S616" s="147">
        <v>0</v>
      </c>
      <c r="T616" s="148">
        <f>S616*H616</f>
        <v>0</v>
      </c>
      <c r="AR616" s="149" t="s">
        <v>530</v>
      </c>
      <c r="AT616" s="149" t="s">
        <v>352</v>
      </c>
      <c r="AU616" s="149" t="s">
        <v>371</v>
      </c>
      <c r="AY616" s="17" t="s">
        <v>350</v>
      </c>
      <c r="BE616" s="150">
        <f>IF(N616="základní",J616,0)</f>
        <v>0</v>
      </c>
      <c r="BF616" s="150">
        <f>IF(N616="snížená",J616,0)</f>
        <v>0</v>
      </c>
      <c r="BG616" s="150">
        <f>IF(N616="zákl. přenesená",J616,0)</f>
        <v>0</v>
      </c>
      <c r="BH616" s="150">
        <f>IF(N616="sníž. přenesená",J616,0)</f>
        <v>0</v>
      </c>
      <c r="BI616" s="150">
        <f>IF(N616="nulová",J616,0)</f>
        <v>0</v>
      </c>
      <c r="BJ616" s="17" t="s">
        <v>84</v>
      </c>
      <c r="BK616" s="150">
        <f>ROUND(I616*H616,2)</f>
        <v>0</v>
      </c>
      <c r="BL616" s="17" t="s">
        <v>530</v>
      </c>
      <c r="BM616" s="149" t="s">
        <v>6635</v>
      </c>
    </row>
    <row r="617" spans="2:65" s="1" customFormat="1" ht="10.199999999999999">
      <c r="B617" s="32"/>
      <c r="D617" s="151" t="s">
        <v>359</v>
      </c>
      <c r="F617" s="152" t="s">
        <v>6636</v>
      </c>
      <c r="I617" s="153"/>
      <c r="L617" s="32"/>
      <c r="M617" s="154"/>
      <c r="T617" s="56"/>
      <c r="AT617" s="17" t="s">
        <v>359</v>
      </c>
      <c r="AU617" s="17" t="s">
        <v>371</v>
      </c>
    </row>
    <row r="618" spans="2:65" s="1" customFormat="1" ht="16.5" customHeight="1">
      <c r="B618" s="32"/>
      <c r="C618" s="138" t="s">
        <v>2899</v>
      </c>
      <c r="D618" s="138" t="s">
        <v>352</v>
      </c>
      <c r="E618" s="139" t="s">
        <v>6637</v>
      </c>
      <c r="F618" s="140" t="s">
        <v>6638</v>
      </c>
      <c r="G618" s="141" t="s">
        <v>496</v>
      </c>
      <c r="H618" s="142">
        <v>5</v>
      </c>
      <c r="I618" s="143"/>
      <c r="J618" s="144">
        <f>ROUND(I618*H618,2)</f>
        <v>0</v>
      </c>
      <c r="K618" s="140" t="s">
        <v>385</v>
      </c>
      <c r="L618" s="32"/>
      <c r="M618" s="145" t="s">
        <v>1</v>
      </c>
      <c r="N618" s="146" t="s">
        <v>41</v>
      </c>
      <c r="P618" s="147">
        <f>O618*H618</f>
        <v>0</v>
      </c>
      <c r="Q618" s="147">
        <v>0</v>
      </c>
      <c r="R618" s="147">
        <f>Q618*H618</f>
        <v>0</v>
      </c>
      <c r="S618" s="147">
        <v>0</v>
      </c>
      <c r="T618" s="148">
        <f>S618*H618</f>
        <v>0</v>
      </c>
      <c r="AR618" s="149" t="s">
        <v>530</v>
      </c>
      <c r="AT618" s="149" t="s">
        <v>352</v>
      </c>
      <c r="AU618" s="149" t="s">
        <v>371</v>
      </c>
      <c r="AY618" s="17" t="s">
        <v>350</v>
      </c>
      <c r="BE618" s="150">
        <f>IF(N618="základní",J618,0)</f>
        <v>0</v>
      </c>
      <c r="BF618" s="150">
        <f>IF(N618="snížená",J618,0)</f>
        <v>0</v>
      </c>
      <c r="BG618" s="150">
        <f>IF(N618="zákl. přenesená",J618,0)</f>
        <v>0</v>
      </c>
      <c r="BH618" s="150">
        <f>IF(N618="sníž. přenesená",J618,0)</f>
        <v>0</v>
      </c>
      <c r="BI618" s="150">
        <f>IF(N618="nulová",J618,0)</f>
        <v>0</v>
      </c>
      <c r="BJ618" s="17" t="s">
        <v>84</v>
      </c>
      <c r="BK618" s="150">
        <f>ROUND(I618*H618,2)</f>
        <v>0</v>
      </c>
      <c r="BL618" s="17" t="s">
        <v>530</v>
      </c>
      <c r="BM618" s="149" t="s">
        <v>6639</v>
      </c>
    </row>
    <row r="619" spans="2:65" s="1" customFormat="1" ht="10.199999999999999">
      <c r="B619" s="32"/>
      <c r="D619" s="151" t="s">
        <v>359</v>
      </c>
      <c r="F619" s="152" t="s">
        <v>6640</v>
      </c>
      <c r="I619" s="153"/>
      <c r="L619" s="32"/>
      <c r="M619" s="154"/>
      <c r="T619" s="56"/>
      <c r="AT619" s="17" t="s">
        <v>359</v>
      </c>
      <c r="AU619" s="17" t="s">
        <v>371</v>
      </c>
    </row>
    <row r="620" spans="2:65" s="1" customFormat="1" ht="16.5" customHeight="1">
      <c r="B620" s="32"/>
      <c r="C620" s="138" t="s">
        <v>2902</v>
      </c>
      <c r="D620" s="138" t="s">
        <v>352</v>
      </c>
      <c r="E620" s="139" t="s">
        <v>6179</v>
      </c>
      <c r="F620" s="140" t="s">
        <v>6180</v>
      </c>
      <c r="G620" s="141" t="s">
        <v>5036</v>
      </c>
      <c r="H620" s="142">
        <v>1</v>
      </c>
      <c r="I620" s="143"/>
      <c r="J620" s="144">
        <f>ROUND(I620*H620,2)</f>
        <v>0</v>
      </c>
      <c r="K620" s="140" t="s">
        <v>1</v>
      </c>
      <c r="L620" s="32"/>
      <c r="M620" s="145" t="s">
        <v>1</v>
      </c>
      <c r="N620" s="146" t="s">
        <v>41</v>
      </c>
      <c r="P620" s="147">
        <f>O620*H620</f>
        <v>0</v>
      </c>
      <c r="Q620" s="147">
        <v>0</v>
      </c>
      <c r="R620" s="147">
        <f>Q620*H620</f>
        <v>0</v>
      </c>
      <c r="S620" s="147">
        <v>0</v>
      </c>
      <c r="T620" s="148">
        <f>S620*H620</f>
        <v>0</v>
      </c>
      <c r="AR620" s="149" t="s">
        <v>357</v>
      </c>
      <c r="AT620" s="149" t="s">
        <v>352</v>
      </c>
      <c r="AU620" s="149" t="s">
        <v>371</v>
      </c>
      <c r="AY620" s="17" t="s">
        <v>350</v>
      </c>
      <c r="BE620" s="150">
        <f>IF(N620="základní",J620,0)</f>
        <v>0</v>
      </c>
      <c r="BF620" s="150">
        <f>IF(N620="snížená",J620,0)</f>
        <v>0</v>
      </c>
      <c r="BG620" s="150">
        <f>IF(N620="zákl. přenesená",J620,0)</f>
        <v>0</v>
      </c>
      <c r="BH620" s="150">
        <f>IF(N620="sníž. přenesená",J620,0)</f>
        <v>0</v>
      </c>
      <c r="BI620" s="150">
        <f>IF(N620="nulová",J620,0)</f>
        <v>0</v>
      </c>
      <c r="BJ620" s="17" t="s">
        <v>84</v>
      </c>
      <c r="BK620" s="150">
        <f>ROUND(I620*H620,2)</f>
        <v>0</v>
      </c>
      <c r="BL620" s="17" t="s">
        <v>357</v>
      </c>
      <c r="BM620" s="149" t="s">
        <v>6641</v>
      </c>
    </row>
    <row r="621" spans="2:65" s="1" customFormat="1" ht="10.199999999999999">
      <c r="B621" s="32"/>
      <c r="D621" s="151" t="s">
        <v>359</v>
      </c>
      <c r="F621" s="152" t="s">
        <v>6180</v>
      </c>
      <c r="I621" s="153"/>
      <c r="L621" s="32"/>
      <c r="M621" s="154"/>
      <c r="T621" s="56"/>
      <c r="AT621" s="17" t="s">
        <v>359</v>
      </c>
      <c r="AU621" s="17" t="s">
        <v>371</v>
      </c>
    </row>
    <row r="622" spans="2:65" s="1" customFormat="1" ht="24.15" customHeight="1">
      <c r="B622" s="32"/>
      <c r="C622" s="138" t="s">
        <v>2908</v>
      </c>
      <c r="D622" s="138" t="s">
        <v>352</v>
      </c>
      <c r="E622" s="139" t="s">
        <v>6182</v>
      </c>
      <c r="F622" s="140" t="s">
        <v>6183</v>
      </c>
      <c r="G622" s="141" t="s">
        <v>5036</v>
      </c>
      <c r="H622" s="142">
        <v>1</v>
      </c>
      <c r="I622" s="143"/>
      <c r="J622" s="144">
        <f>ROUND(I622*H622,2)</f>
        <v>0</v>
      </c>
      <c r="K622" s="140" t="s">
        <v>1</v>
      </c>
      <c r="L622" s="32"/>
      <c r="M622" s="145" t="s">
        <v>1</v>
      </c>
      <c r="N622" s="146" t="s">
        <v>41</v>
      </c>
      <c r="P622" s="147">
        <f>O622*H622</f>
        <v>0</v>
      </c>
      <c r="Q622" s="147">
        <v>0</v>
      </c>
      <c r="R622" s="147">
        <f>Q622*H622</f>
        <v>0</v>
      </c>
      <c r="S622" s="147">
        <v>0</v>
      </c>
      <c r="T622" s="148">
        <f>S622*H622</f>
        <v>0</v>
      </c>
      <c r="AR622" s="149" t="s">
        <v>357</v>
      </c>
      <c r="AT622" s="149" t="s">
        <v>352</v>
      </c>
      <c r="AU622" s="149" t="s">
        <v>371</v>
      </c>
      <c r="AY622" s="17" t="s">
        <v>350</v>
      </c>
      <c r="BE622" s="150">
        <f>IF(N622="základní",J622,0)</f>
        <v>0</v>
      </c>
      <c r="BF622" s="150">
        <f>IF(N622="snížená",J622,0)</f>
        <v>0</v>
      </c>
      <c r="BG622" s="150">
        <f>IF(N622="zákl. přenesená",J622,0)</f>
        <v>0</v>
      </c>
      <c r="BH622" s="150">
        <f>IF(N622="sníž. přenesená",J622,0)</f>
        <v>0</v>
      </c>
      <c r="BI622" s="150">
        <f>IF(N622="nulová",J622,0)</f>
        <v>0</v>
      </c>
      <c r="BJ622" s="17" t="s">
        <v>84</v>
      </c>
      <c r="BK622" s="150">
        <f>ROUND(I622*H622,2)</f>
        <v>0</v>
      </c>
      <c r="BL622" s="17" t="s">
        <v>357</v>
      </c>
      <c r="BM622" s="149" t="s">
        <v>6642</v>
      </c>
    </row>
    <row r="623" spans="2:65" s="1" customFormat="1" ht="19.2">
      <c r="B623" s="32"/>
      <c r="D623" s="151" t="s">
        <v>359</v>
      </c>
      <c r="F623" s="152" t="s">
        <v>6183</v>
      </c>
      <c r="I623" s="153"/>
      <c r="L623" s="32"/>
      <c r="M623" s="154"/>
      <c r="T623" s="56"/>
      <c r="AT623" s="17" t="s">
        <v>359</v>
      </c>
      <c r="AU623" s="17" t="s">
        <v>371</v>
      </c>
    </row>
    <row r="624" spans="2:65" s="1" customFormat="1" ht="16.5" customHeight="1">
      <c r="B624" s="32"/>
      <c r="C624" s="138" t="s">
        <v>2913</v>
      </c>
      <c r="D624" s="138" t="s">
        <v>352</v>
      </c>
      <c r="E624" s="139" t="s">
        <v>6185</v>
      </c>
      <c r="F624" s="140" t="s">
        <v>6186</v>
      </c>
      <c r="G624" s="141" t="s">
        <v>5036</v>
      </c>
      <c r="H624" s="142">
        <v>1</v>
      </c>
      <c r="I624" s="143"/>
      <c r="J624" s="144">
        <f>ROUND(I624*H624,2)</f>
        <v>0</v>
      </c>
      <c r="K624" s="140" t="s">
        <v>1</v>
      </c>
      <c r="L624" s="32"/>
      <c r="M624" s="145" t="s">
        <v>1</v>
      </c>
      <c r="N624" s="146" t="s">
        <v>41</v>
      </c>
      <c r="P624" s="147">
        <f>O624*H624</f>
        <v>0</v>
      </c>
      <c r="Q624" s="147">
        <v>0</v>
      </c>
      <c r="R624" s="147">
        <f>Q624*H624</f>
        <v>0</v>
      </c>
      <c r="S624" s="147">
        <v>0</v>
      </c>
      <c r="T624" s="148">
        <f>S624*H624</f>
        <v>0</v>
      </c>
      <c r="AR624" s="149" t="s">
        <v>357</v>
      </c>
      <c r="AT624" s="149" t="s">
        <v>352</v>
      </c>
      <c r="AU624" s="149" t="s">
        <v>371</v>
      </c>
      <c r="AY624" s="17" t="s">
        <v>350</v>
      </c>
      <c r="BE624" s="150">
        <f>IF(N624="základní",J624,0)</f>
        <v>0</v>
      </c>
      <c r="BF624" s="150">
        <f>IF(N624="snížená",J624,0)</f>
        <v>0</v>
      </c>
      <c r="BG624" s="150">
        <f>IF(N624="zákl. přenesená",J624,0)</f>
        <v>0</v>
      </c>
      <c r="BH624" s="150">
        <f>IF(N624="sníž. přenesená",J624,0)</f>
        <v>0</v>
      </c>
      <c r="BI624" s="150">
        <f>IF(N624="nulová",J624,0)</f>
        <v>0</v>
      </c>
      <c r="BJ624" s="17" t="s">
        <v>84</v>
      </c>
      <c r="BK624" s="150">
        <f>ROUND(I624*H624,2)</f>
        <v>0</v>
      </c>
      <c r="BL624" s="17" t="s">
        <v>357</v>
      </c>
      <c r="BM624" s="149" t="s">
        <v>6643</v>
      </c>
    </row>
    <row r="625" spans="2:65" s="1" customFormat="1" ht="10.199999999999999">
      <c r="B625" s="32"/>
      <c r="D625" s="151" t="s">
        <v>359</v>
      </c>
      <c r="F625" s="152" t="s">
        <v>6186</v>
      </c>
      <c r="I625" s="153"/>
      <c r="L625" s="32"/>
      <c r="M625" s="154"/>
      <c r="T625" s="56"/>
      <c r="AT625" s="17" t="s">
        <v>359</v>
      </c>
      <c r="AU625" s="17" t="s">
        <v>371</v>
      </c>
    </row>
    <row r="626" spans="2:65" s="11" customFormat="1" ht="22.8" customHeight="1">
      <c r="B626" s="126"/>
      <c r="D626" s="127" t="s">
        <v>75</v>
      </c>
      <c r="E626" s="136" t="s">
        <v>6644</v>
      </c>
      <c r="F626" s="136" t="s">
        <v>6645</v>
      </c>
      <c r="I626" s="129"/>
      <c r="J626" s="137">
        <f>BK626</f>
        <v>0</v>
      </c>
      <c r="L626" s="126"/>
      <c r="M626" s="131"/>
      <c r="P626" s="132">
        <f>P627+P654+P663</f>
        <v>0</v>
      </c>
      <c r="R626" s="132">
        <f>R627+R654+R663</f>
        <v>0</v>
      </c>
      <c r="T626" s="133">
        <f>T627+T654+T663</f>
        <v>0</v>
      </c>
      <c r="AR626" s="127" t="s">
        <v>86</v>
      </c>
      <c r="AT626" s="134" t="s">
        <v>75</v>
      </c>
      <c r="AU626" s="134" t="s">
        <v>84</v>
      </c>
      <c r="AY626" s="127" t="s">
        <v>350</v>
      </c>
      <c r="BK626" s="135">
        <f>BK627+BK654+BK663</f>
        <v>0</v>
      </c>
    </row>
    <row r="627" spans="2:65" s="11" customFormat="1" ht="20.85" customHeight="1">
      <c r="B627" s="126"/>
      <c r="D627" s="127" t="s">
        <v>75</v>
      </c>
      <c r="E627" s="136" t="s">
        <v>6646</v>
      </c>
      <c r="F627" s="136" t="s">
        <v>5945</v>
      </c>
      <c r="I627" s="129"/>
      <c r="J627" s="137">
        <f>BK627</f>
        <v>0</v>
      </c>
      <c r="L627" s="126"/>
      <c r="M627" s="131"/>
      <c r="P627" s="132">
        <f>SUM(P628:P653)</f>
        <v>0</v>
      </c>
      <c r="R627" s="132">
        <f>SUM(R628:R653)</f>
        <v>0</v>
      </c>
      <c r="T627" s="133">
        <f>SUM(T628:T653)</f>
        <v>0</v>
      </c>
      <c r="AR627" s="127" t="s">
        <v>86</v>
      </c>
      <c r="AT627" s="134" t="s">
        <v>75</v>
      </c>
      <c r="AU627" s="134" t="s">
        <v>86</v>
      </c>
      <c r="AY627" s="127" t="s">
        <v>350</v>
      </c>
      <c r="BK627" s="135">
        <f>SUM(BK628:BK653)</f>
        <v>0</v>
      </c>
    </row>
    <row r="628" spans="2:65" s="1" customFormat="1" ht="16.5" customHeight="1">
      <c r="B628" s="32"/>
      <c r="C628" s="138" t="s">
        <v>2918</v>
      </c>
      <c r="D628" s="138" t="s">
        <v>352</v>
      </c>
      <c r="E628" s="139" t="s">
        <v>6647</v>
      </c>
      <c r="F628" s="140" t="s">
        <v>6648</v>
      </c>
      <c r="G628" s="141" t="s">
        <v>496</v>
      </c>
      <c r="H628" s="142">
        <v>2</v>
      </c>
      <c r="I628" s="143"/>
      <c r="J628" s="144">
        <f>ROUND(I628*H628,2)</f>
        <v>0</v>
      </c>
      <c r="K628" s="140" t="s">
        <v>385</v>
      </c>
      <c r="L628" s="32"/>
      <c r="M628" s="145" t="s">
        <v>1</v>
      </c>
      <c r="N628" s="146" t="s">
        <v>41</v>
      </c>
      <c r="P628" s="147">
        <f>O628*H628</f>
        <v>0</v>
      </c>
      <c r="Q628" s="147">
        <v>0</v>
      </c>
      <c r="R628" s="147">
        <f>Q628*H628</f>
        <v>0</v>
      </c>
      <c r="S628" s="147">
        <v>0</v>
      </c>
      <c r="T628" s="148">
        <f>S628*H628</f>
        <v>0</v>
      </c>
      <c r="AR628" s="149" t="s">
        <v>530</v>
      </c>
      <c r="AT628" s="149" t="s">
        <v>352</v>
      </c>
      <c r="AU628" s="149" t="s">
        <v>371</v>
      </c>
      <c r="AY628" s="17" t="s">
        <v>350</v>
      </c>
      <c r="BE628" s="150">
        <f>IF(N628="základní",J628,0)</f>
        <v>0</v>
      </c>
      <c r="BF628" s="150">
        <f>IF(N628="snížená",J628,0)</f>
        <v>0</v>
      </c>
      <c r="BG628" s="150">
        <f>IF(N628="zákl. přenesená",J628,0)</f>
        <v>0</v>
      </c>
      <c r="BH628" s="150">
        <f>IF(N628="sníž. přenesená",J628,0)</f>
        <v>0</v>
      </c>
      <c r="BI628" s="150">
        <f>IF(N628="nulová",J628,0)</f>
        <v>0</v>
      </c>
      <c r="BJ628" s="17" t="s">
        <v>84</v>
      </c>
      <c r="BK628" s="150">
        <f>ROUND(I628*H628,2)</f>
        <v>0</v>
      </c>
      <c r="BL628" s="17" t="s">
        <v>530</v>
      </c>
      <c r="BM628" s="149" t="s">
        <v>6649</v>
      </c>
    </row>
    <row r="629" spans="2:65" s="1" customFormat="1" ht="10.199999999999999">
      <c r="B629" s="32"/>
      <c r="D629" s="151" t="s">
        <v>359</v>
      </c>
      <c r="F629" s="152" t="s">
        <v>6648</v>
      </c>
      <c r="I629" s="153"/>
      <c r="L629" s="32"/>
      <c r="M629" s="154"/>
      <c r="T629" s="56"/>
      <c r="AT629" s="17" t="s">
        <v>359</v>
      </c>
      <c r="AU629" s="17" t="s">
        <v>371</v>
      </c>
    </row>
    <row r="630" spans="2:65" s="1" customFormat="1" ht="24.15" customHeight="1">
      <c r="B630" s="32"/>
      <c r="C630" s="187" t="s">
        <v>2924</v>
      </c>
      <c r="D630" s="187" t="s">
        <v>1347</v>
      </c>
      <c r="E630" s="188" t="s">
        <v>6650</v>
      </c>
      <c r="F630" s="189" t="s">
        <v>6651</v>
      </c>
      <c r="G630" s="190" t="s">
        <v>496</v>
      </c>
      <c r="H630" s="191">
        <v>2</v>
      </c>
      <c r="I630" s="192"/>
      <c r="J630" s="193">
        <f>ROUND(I630*H630,2)</f>
        <v>0</v>
      </c>
      <c r="K630" s="189" t="s">
        <v>1</v>
      </c>
      <c r="L630" s="194"/>
      <c r="M630" s="195" t="s">
        <v>1</v>
      </c>
      <c r="N630" s="196" t="s">
        <v>41</v>
      </c>
      <c r="P630" s="147">
        <f>O630*H630</f>
        <v>0</v>
      </c>
      <c r="Q630" s="147">
        <v>0</v>
      </c>
      <c r="R630" s="147">
        <f>Q630*H630</f>
        <v>0</v>
      </c>
      <c r="S630" s="147">
        <v>0</v>
      </c>
      <c r="T630" s="148">
        <f>S630*H630</f>
        <v>0</v>
      </c>
      <c r="AR630" s="149" t="s">
        <v>695</v>
      </c>
      <c r="AT630" s="149" t="s">
        <v>1347</v>
      </c>
      <c r="AU630" s="149" t="s">
        <v>371</v>
      </c>
      <c r="AY630" s="17" t="s">
        <v>350</v>
      </c>
      <c r="BE630" s="150">
        <f>IF(N630="základní",J630,0)</f>
        <v>0</v>
      </c>
      <c r="BF630" s="150">
        <f>IF(N630="snížená",J630,0)</f>
        <v>0</v>
      </c>
      <c r="BG630" s="150">
        <f>IF(N630="zákl. přenesená",J630,0)</f>
        <v>0</v>
      </c>
      <c r="BH630" s="150">
        <f>IF(N630="sníž. přenesená",J630,0)</f>
        <v>0</v>
      </c>
      <c r="BI630" s="150">
        <f>IF(N630="nulová",J630,0)</f>
        <v>0</v>
      </c>
      <c r="BJ630" s="17" t="s">
        <v>84</v>
      </c>
      <c r="BK630" s="150">
        <f>ROUND(I630*H630,2)</f>
        <v>0</v>
      </c>
      <c r="BL630" s="17" t="s">
        <v>530</v>
      </c>
      <c r="BM630" s="149" t="s">
        <v>6652</v>
      </c>
    </row>
    <row r="631" spans="2:65" s="1" customFormat="1" ht="10.199999999999999">
      <c r="B631" s="32"/>
      <c r="D631" s="151" t="s">
        <v>359</v>
      </c>
      <c r="F631" s="152" t="s">
        <v>6651</v>
      </c>
      <c r="I631" s="153"/>
      <c r="L631" s="32"/>
      <c r="M631" s="154"/>
      <c r="T631" s="56"/>
      <c r="AT631" s="17" t="s">
        <v>359</v>
      </c>
      <c r="AU631" s="17" t="s">
        <v>371</v>
      </c>
    </row>
    <row r="632" spans="2:65" s="1" customFormat="1" ht="24.15" customHeight="1">
      <c r="B632" s="32"/>
      <c r="C632" s="187" t="s">
        <v>2929</v>
      </c>
      <c r="D632" s="187" t="s">
        <v>1347</v>
      </c>
      <c r="E632" s="188" t="s">
        <v>6653</v>
      </c>
      <c r="F632" s="189" t="s">
        <v>6654</v>
      </c>
      <c r="G632" s="190" t="s">
        <v>496</v>
      </c>
      <c r="H632" s="191">
        <v>4</v>
      </c>
      <c r="I632" s="192"/>
      <c r="J632" s="193">
        <f>ROUND(I632*H632,2)</f>
        <v>0</v>
      </c>
      <c r="K632" s="189" t="s">
        <v>1</v>
      </c>
      <c r="L632" s="194"/>
      <c r="M632" s="195" t="s">
        <v>1</v>
      </c>
      <c r="N632" s="196" t="s">
        <v>41</v>
      </c>
      <c r="P632" s="147">
        <f>O632*H632</f>
        <v>0</v>
      </c>
      <c r="Q632" s="147">
        <v>0</v>
      </c>
      <c r="R632" s="147">
        <f>Q632*H632</f>
        <v>0</v>
      </c>
      <c r="S632" s="147">
        <v>0</v>
      </c>
      <c r="T632" s="148">
        <f>S632*H632</f>
        <v>0</v>
      </c>
      <c r="AR632" s="149" t="s">
        <v>695</v>
      </c>
      <c r="AT632" s="149" t="s">
        <v>1347</v>
      </c>
      <c r="AU632" s="149" t="s">
        <v>371</v>
      </c>
      <c r="AY632" s="17" t="s">
        <v>350</v>
      </c>
      <c r="BE632" s="150">
        <f>IF(N632="základní",J632,0)</f>
        <v>0</v>
      </c>
      <c r="BF632" s="150">
        <f>IF(N632="snížená",J632,0)</f>
        <v>0</v>
      </c>
      <c r="BG632" s="150">
        <f>IF(N632="zákl. přenesená",J632,0)</f>
        <v>0</v>
      </c>
      <c r="BH632" s="150">
        <f>IF(N632="sníž. přenesená",J632,0)</f>
        <v>0</v>
      </c>
      <c r="BI632" s="150">
        <f>IF(N632="nulová",J632,0)</f>
        <v>0</v>
      </c>
      <c r="BJ632" s="17" t="s">
        <v>84</v>
      </c>
      <c r="BK632" s="150">
        <f>ROUND(I632*H632,2)</f>
        <v>0</v>
      </c>
      <c r="BL632" s="17" t="s">
        <v>530</v>
      </c>
      <c r="BM632" s="149" t="s">
        <v>6655</v>
      </c>
    </row>
    <row r="633" spans="2:65" s="1" customFormat="1" ht="10.199999999999999">
      <c r="B633" s="32"/>
      <c r="D633" s="151" t="s">
        <v>359</v>
      </c>
      <c r="F633" s="152" t="s">
        <v>6654</v>
      </c>
      <c r="I633" s="153"/>
      <c r="L633" s="32"/>
      <c r="M633" s="154"/>
      <c r="T633" s="56"/>
      <c r="AT633" s="17" t="s">
        <v>359</v>
      </c>
      <c r="AU633" s="17" t="s">
        <v>371</v>
      </c>
    </row>
    <row r="634" spans="2:65" s="1" customFormat="1" ht="24.15" customHeight="1">
      <c r="B634" s="32"/>
      <c r="C634" s="187" t="s">
        <v>2936</v>
      </c>
      <c r="D634" s="187" t="s">
        <v>1347</v>
      </c>
      <c r="E634" s="188" t="s">
        <v>6656</v>
      </c>
      <c r="F634" s="189" t="s">
        <v>6657</v>
      </c>
      <c r="G634" s="190" t="s">
        <v>496</v>
      </c>
      <c r="H634" s="191">
        <v>4</v>
      </c>
      <c r="I634" s="192"/>
      <c r="J634" s="193">
        <f>ROUND(I634*H634,2)</f>
        <v>0</v>
      </c>
      <c r="K634" s="189" t="s">
        <v>1</v>
      </c>
      <c r="L634" s="194"/>
      <c r="M634" s="195" t="s">
        <v>1</v>
      </c>
      <c r="N634" s="196" t="s">
        <v>41</v>
      </c>
      <c r="P634" s="147">
        <f>O634*H634</f>
        <v>0</v>
      </c>
      <c r="Q634" s="147">
        <v>0</v>
      </c>
      <c r="R634" s="147">
        <f>Q634*H634</f>
        <v>0</v>
      </c>
      <c r="S634" s="147">
        <v>0</v>
      </c>
      <c r="T634" s="148">
        <f>S634*H634</f>
        <v>0</v>
      </c>
      <c r="AR634" s="149" t="s">
        <v>695</v>
      </c>
      <c r="AT634" s="149" t="s">
        <v>1347</v>
      </c>
      <c r="AU634" s="149" t="s">
        <v>371</v>
      </c>
      <c r="AY634" s="17" t="s">
        <v>350</v>
      </c>
      <c r="BE634" s="150">
        <f>IF(N634="základní",J634,0)</f>
        <v>0</v>
      </c>
      <c r="BF634" s="150">
        <f>IF(N634="snížená",J634,0)</f>
        <v>0</v>
      </c>
      <c r="BG634" s="150">
        <f>IF(N634="zákl. přenesená",J634,0)</f>
        <v>0</v>
      </c>
      <c r="BH634" s="150">
        <f>IF(N634="sníž. přenesená",J634,0)</f>
        <v>0</v>
      </c>
      <c r="BI634" s="150">
        <f>IF(N634="nulová",J634,0)</f>
        <v>0</v>
      </c>
      <c r="BJ634" s="17" t="s">
        <v>84</v>
      </c>
      <c r="BK634" s="150">
        <f>ROUND(I634*H634,2)</f>
        <v>0</v>
      </c>
      <c r="BL634" s="17" t="s">
        <v>530</v>
      </c>
      <c r="BM634" s="149" t="s">
        <v>6658</v>
      </c>
    </row>
    <row r="635" spans="2:65" s="1" customFormat="1" ht="19.2">
      <c r="B635" s="32"/>
      <c r="D635" s="151" t="s">
        <v>359</v>
      </c>
      <c r="F635" s="152" t="s">
        <v>6657</v>
      </c>
      <c r="I635" s="153"/>
      <c r="L635" s="32"/>
      <c r="M635" s="154"/>
      <c r="T635" s="56"/>
      <c r="AT635" s="17" t="s">
        <v>359</v>
      </c>
      <c r="AU635" s="17" t="s">
        <v>371</v>
      </c>
    </row>
    <row r="636" spans="2:65" s="1" customFormat="1" ht="24.15" customHeight="1">
      <c r="B636" s="32"/>
      <c r="C636" s="138" t="s">
        <v>2942</v>
      </c>
      <c r="D636" s="138" t="s">
        <v>352</v>
      </c>
      <c r="E636" s="139" t="s">
        <v>6659</v>
      </c>
      <c r="F636" s="140" t="s">
        <v>6660</v>
      </c>
      <c r="G636" s="141" t="s">
        <v>496</v>
      </c>
      <c r="H636" s="142">
        <v>1</v>
      </c>
      <c r="I636" s="143"/>
      <c r="J636" s="144">
        <f>ROUND(I636*H636,2)</f>
        <v>0</v>
      </c>
      <c r="K636" s="140" t="s">
        <v>385</v>
      </c>
      <c r="L636" s="32"/>
      <c r="M636" s="145" t="s">
        <v>1</v>
      </c>
      <c r="N636" s="146" t="s">
        <v>41</v>
      </c>
      <c r="P636" s="147">
        <f>O636*H636</f>
        <v>0</v>
      </c>
      <c r="Q636" s="147">
        <v>0</v>
      </c>
      <c r="R636" s="147">
        <f>Q636*H636</f>
        <v>0</v>
      </c>
      <c r="S636" s="147">
        <v>0</v>
      </c>
      <c r="T636" s="148">
        <f>S636*H636</f>
        <v>0</v>
      </c>
      <c r="AR636" s="149" t="s">
        <v>530</v>
      </c>
      <c r="AT636" s="149" t="s">
        <v>352</v>
      </c>
      <c r="AU636" s="149" t="s">
        <v>371</v>
      </c>
      <c r="AY636" s="17" t="s">
        <v>350</v>
      </c>
      <c r="BE636" s="150">
        <f>IF(N636="základní",J636,0)</f>
        <v>0</v>
      </c>
      <c r="BF636" s="150">
        <f>IF(N636="snížená",J636,0)</f>
        <v>0</v>
      </c>
      <c r="BG636" s="150">
        <f>IF(N636="zákl. přenesená",J636,0)</f>
        <v>0</v>
      </c>
      <c r="BH636" s="150">
        <f>IF(N636="sníž. přenesená",J636,0)</f>
        <v>0</v>
      </c>
      <c r="BI636" s="150">
        <f>IF(N636="nulová",J636,0)</f>
        <v>0</v>
      </c>
      <c r="BJ636" s="17" t="s">
        <v>84</v>
      </c>
      <c r="BK636" s="150">
        <f>ROUND(I636*H636,2)</f>
        <v>0</v>
      </c>
      <c r="BL636" s="17" t="s">
        <v>530</v>
      </c>
      <c r="BM636" s="149" t="s">
        <v>6661</v>
      </c>
    </row>
    <row r="637" spans="2:65" s="1" customFormat="1" ht="19.2">
      <c r="B637" s="32"/>
      <c r="D637" s="151" t="s">
        <v>359</v>
      </c>
      <c r="F637" s="152" t="s">
        <v>6662</v>
      </c>
      <c r="I637" s="153"/>
      <c r="L637" s="32"/>
      <c r="M637" s="154"/>
      <c r="T637" s="56"/>
      <c r="AT637" s="17" t="s">
        <v>359</v>
      </c>
      <c r="AU637" s="17" t="s">
        <v>371</v>
      </c>
    </row>
    <row r="638" spans="2:65" s="1" customFormat="1" ht="24.15" customHeight="1">
      <c r="B638" s="32"/>
      <c r="C638" s="187" t="s">
        <v>2945</v>
      </c>
      <c r="D638" s="187" t="s">
        <v>1347</v>
      </c>
      <c r="E638" s="188" t="s">
        <v>6663</v>
      </c>
      <c r="F638" s="189" t="s">
        <v>6664</v>
      </c>
      <c r="G638" s="190" t="s">
        <v>496</v>
      </c>
      <c r="H638" s="191">
        <v>1</v>
      </c>
      <c r="I638" s="192"/>
      <c r="J638" s="193">
        <f>ROUND(I638*H638,2)</f>
        <v>0</v>
      </c>
      <c r="K638" s="189" t="s">
        <v>1</v>
      </c>
      <c r="L638" s="194"/>
      <c r="M638" s="195" t="s">
        <v>1</v>
      </c>
      <c r="N638" s="196" t="s">
        <v>41</v>
      </c>
      <c r="P638" s="147">
        <f>O638*H638</f>
        <v>0</v>
      </c>
      <c r="Q638" s="147">
        <v>0</v>
      </c>
      <c r="R638" s="147">
        <f>Q638*H638</f>
        <v>0</v>
      </c>
      <c r="S638" s="147">
        <v>0</v>
      </c>
      <c r="T638" s="148">
        <f>S638*H638</f>
        <v>0</v>
      </c>
      <c r="AR638" s="149" t="s">
        <v>695</v>
      </c>
      <c r="AT638" s="149" t="s">
        <v>1347</v>
      </c>
      <c r="AU638" s="149" t="s">
        <v>371</v>
      </c>
      <c r="AY638" s="17" t="s">
        <v>350</v>
      </c>
      <c r="BE638" s="150">
        <f>IF(N638="základní",J638,0)</f>
        <v>0</v>
      </c>
      <c r="BF638" s="150">
        <f>IF(N638="snížená",J638,0)</f>
        <v>0</v>
      </c>
      <c r="BG638" s="150">
        <f>IF(N638="zákl. přenesená",J638,0)</f>
        <v>0</v>
      </c>
      <c r="BH638" s="150">
        <f>IF(N638="sníž. přenesená",J638,0)</f>
        <v>0</v>
      </c>
      <c r="BI638" s="150">
        <f>IF(N638="nulová",J638,0)</f>
        <v>0</v>
      </c>
      <c r="BJ638" s="17" t="s">
        <v>84</v>
      </c>
      <c r="BK638" s="150">
        <f>ROUND(I638*H638,2)</f>
        <v>0</v>
      </c>
      <c r="BL638" s="17" t="s">
        <v>530</v>
      </c>
      <c r="BM638" s="149" t="s">
        <v>6665</v>
      </c>
    </row>
    <row r="639" spans="2:65" s="1" customFormat="1" ht="19.2">
      <c r="B639" s="32"/>
      <c r="D639" s="151" t="s">
        <v>359</v>
      </c>
      <c r="F639" s="152" t="s">
        <v>6664</v>
      </c>
      <c r="I639" s="153"/>
      <c r="L639" s="32"/>
      <c r="M639" s="154"/>
      <c r="T639" s="56"/>
      <c r="AT639" s="17" t="s">
        <v>359</v>
      </c>
      <c r="AU639" s="17" t="s">
        <v>371</v>
      </c>
    </row>
    <row r="640" spans="2:65" s="1" customFormat="1" ht="24.15" customHeight="1">
      <c r="B640" s="32"/>
      <c r="C640" s="187" t="s">
        <v>2953</v>
      </c>
      <c r="D640" s="187" t="s">
        <v>1347</v>
      </c>
      <c r="E640" s="188" t="s">
        <v>6666</v>
      </c>
      <c r="F640" s="189" t="s">
        <v>6667</v>
      </c>
      <c r="G640" s="190" t="s">
        <v>496</v>
      </c>
      <c r="H640" s="191">
        <v>2</v>
      </c>
      <c r="I640" s="192"/>
      <c r="J640" s="193">
        <f>ROUND(I640*H640,2)</f>
        <v>0</v>
      </c>
      <c r="K640" s="189" t="s">
        <v>1</v>
      </c>
      <c r="L640" s="194"/>
      <c r="M640" s="195" t="s">
        <v>1</v>
      </c>
      <c r="N640" s="196" t="s">
        <v>41</v>
      </c>
      <c r="P640" s="147">
        <f>O640*H640</f>
        <v>0</v>
      </c>
      <c r="Q640" s="147">
        <v>0</v>
      </c>
      <c r="R640" s="147">
        <f>Q640*H640</f>
        <v>0</v>
      </c>
      <c r="S640" s="147">
        <v>0</v>
      </c>
      <c r="T640" s="148">
        <f>S640*H640</f>
        <v>0</v>
      </c>
      <c r="AR640" s="149" t="s">
        <v>695</v>
      </c>
      <c r="AT640" s="149" t="s">
        <v>1347</v>
      </c>
      <c r="AU640" s="149" t="s">
        <v>371</v>
      </c>
      <c r="AY640" s="17" t="s">
        <v>350</v>
      </c>
      <c r="BE640" s="150">
        <f>IF(N640="základní",J640,0)</f>
        <v>0</v>
      </c>
      <c r="BF640" s="150">
        <f>IF(N640="snížená",J640,0)</f>
        <v>0</v>
      </c>
      <c r="BG640" s="150">
        <f>IF(N640="zákl. přenesená",J640,0)</f>
        <v>0</v>
      </c>
      <c r="BH640" s="150">
        <f>IF(N640="sníž. přenesená",J640,0)</f>
        <v>0</v>
      </c>
      <c r="BI640" s="150">
        <f>IF(N640="nulová",J640,0)</f>
        <v>0</v>
      </c>
      <c r="BJ640" s="17" t="s">
        <v>84</v>
      </c>
      <c r="BK640" s="150">
        <f>ROUND(I640*H640,2)</f>
        <v>0</v>
      </c>
      <c r="BL640" s="17" t="s">
        <v>530</v>
      </c>
      <c r="BM640" s="149" t="s">
        <v>6668</v>
      </c>
    </row>
    <row r="641" spans="2:65" s="1" customFormat="1" ht="10.199999999999999">
      <c r="B641" s="32"/>
      <c r="D641" s="151" t="s">
        <v>359</v>
      </c>
      <c r="F641" s="152" t="s">
        <v>6667</v>
      </c>
      <c r="I641" s="153"/>
      <c r="L641" s="32"/>
      <c r="M641" s="154"/>
      <c r="T641" s="56"/>
      <c r="AT641" s="17" t="s">
        <v>359</v>
      </c>
      <c r="AU641" s="17" t="s">
        <v>371</v>
      </c>
    </row>
    <row r="642" spans="2:65" s="1" customFormat="1" ht="24.15" customHeight="1">
      <c r="B642" s="32"/>
      <c r="C642" s="138" t="s">
        <v>2959</v>
      </c>
      <c r="D642" s="138" t="s">
        <v>352</v>
      </c>
      <c r="E642" s="139" t="s">
        <v>6669</v>
      </c>
      <c r="F642" s="140" t="s">
        <v>6670</v>
      </c>
      <c r="G642" s="141" t="s">
        <v>496</v>
      </c>
      <c r="H642" s="142">
        <v>1</v>
      </c>
      <c r="I642" s="143"/>
      <c r="J642" s="144">
        <f>ROUND(I642*H642,2)</f>
        <v>0</v>
      </c>
      <c r="K642" s="140" t="s">
        <v>385</v>
      </c>
      <c r="L642" s="32"/>
      <c r="M642" s="145" t="s">
        <v>1</v>
      </c>
      <c r="N642" s="146" t="s">
        <v>41</v>
      </c>
      <c r="P642" s="147">
        <f>O642*H642</f>
        <v>0</v>
      </c>
      <c r="Q642" s="147">
        <v>0</v>
      </c>
      <c r="R642" s="147">
        <f>Q642*H642</f>
        <v>0</v>
      </c>
      <c r="S642" s="147">
        <v>0</v>
      </c>
      <c r="T642" s="148">
        <f>S642*H642</f>
        <v>0</v>
      </c>
      <c r="AR642" s="149" t="s">
        <v>530</v>
      </c>
      <c r="AT642" s="149" t="s">
        <v>352</v>
      </c>
      <c r="AU642" s="149" t="s">
        <v>371</v>
      </c>
      <c r="AY642" s="17" t="s">
        <v>350</v>
      </c>
      <c r="BE642" s="150">
        <f>IF(N642="základní",J642,0)</f>
        <v>0</v>
      </c>
      <c r="BF642" s="150">
        <f>IF(N642="snížená",J642,0)</f>
        <v>0</v>
      </c>
      <c r="BG642" s="150">
        <f>IF(N642="zákl. přenesená",J642,0)</f>
        <v>0</v>
      </c>
      <c r="BH642" s="150">
        <f>IF(N642="sníž. přenesená",J642,0)</f>
        <v>0</v>
      </c>
      <c r="BI642" s="150">
        <f>IF(N642="nulová",J642,0)</f>
        <v>0</v>
      </c>
      <c r="BJ642" s="17" t="s">
        <v>84</v>
      </c>
      <c r="BK642" s="150">
        <f>ROUND(I642*H642,2)</f>
        <v>0</v>
      </c>
      <c r="BL642" s="17" t="s">
        <v>530</v>
      </c>
      <c r="BM642" s="149" t="s">
        <v>6671</v>
      </c>
    </row>
    <row r="643" spans="2:65" s="1" customFormat="1" ht="19.2">
      <c r="B643" s="32"/>
      <c r="D643" s="151" t="s">
        <v>359</v>
      </c>
      <c r="F643" s="152" t="s">
        <v>6672</v>
      </c>
      <c r="I643" s="153"/>
      <c r="L643" s="32"/>
      <c r="M643" s="154"/>
      <c r="T643" s="56"/>
      <c r="AT643" s="17" t="s">
        <v>359</v>
      </c>
      <c r="AU643" s="17" t="s">
        <v>371</v>
      </c>
    </row>
    <row r="644" spans="2:65" s="1" customFormat="1" ht="66.75" customHeight="1">
      <c r="B644" s="32"/>
      <c r="C644" s="187" t="s">
        <v>2963</v>
      </c>
      <c r="D644" s="187" t="s">
        <v>1347</v>
      </c>
      <c r="E644" s="188" t="s">
        <v>6673</v>
      </c>
      <c r="F644" s="189" t="s">
        <v>6674</v>
      </c>
      <c r="G644" s="190" t="s">
        <v>4951</v>
      </c>
      <c r="H644" s="191">
        <v>1</v>
      </c>
      <c r="I644" s="192"/>
      <c r="J644" s="193">
        <f>ROUND(I644*H644,2)</f>
        <v>0</v>
      </c>
      <c r="K644" s="189" t="s">
        <v>1</v>
      </c>
      <c r="L644" s="194"/>
      <c r="M644" s="195" t="s">
        <v>1</v>
      </c>
      <c r="N644" s="196" t="s">
        <v>41</v>
      </c>
      <c r="P644" s="147">
        <f>O644*H644</f>
        <v>0</v>
      </c>
      <c r="Q644" s="147">
        <v>0</v>
      </c>
      <c r="R644" s="147">
        <f>Q644*H644</f>
        <v>0</v>
      </c>
      <c r="S644" s="147">
        <v>0</v>
      </c>
      <c r="T644" s="148">
        <f>S644*H644</f>
        <v>0</v>
      </c>
      <c r="AR644" s="149" t="s">
        <v>695</v>
      </c>
      <c r="AT644" s="149" t="s">
        <v>1347</v>
      </c>
      <c r="AU644" s="149" t="s">
        <v>371</v>
      </c>
      <c r="AY644" s="17" t="s">
        <v>350</v>
      </c>
      <c r="BE644" s="150">
        <f>IF(N644="základní",J644,0)</f>
        <v>0</v>
      </c>
      <c r="BF644" s="150">
        <f>IF(N644="snížená",J644,0)</f>
        <v>0</v>
      </c>
      <c r="BG644" s="150">
        <f>IF(N644="zákl. přenesená",J644,0)</f>
        <v>0</v>
      </c>
      <c r="BH644" s="150">
        <f>IF(N644="sníž. přenesená",J644,0)</f>
        <v>0</v>
      </c>
      <c r="BI644" s="150">
        <f>IF(N644="nulová",J644,0)</f>
        <v>0</v>
      </c>
      <c r="BJ644" s="17" t="s">
        <v>84</v>
      </c>
      <c r="BK644" s="150">
        <f>ROUND(I644*H644,2)</f>
        <v>0</v>
      </c>
      <c r="BL644" s="17" t="s">
        <v>530</v>
      </c>
      <c r="BM644" s="149" t="s">
        <v>6675</v>
      </c>
    </row>
    <row r="645" spans="2:65" s="1" customFormat="1" ht="48">
      <c r="B645" s="32"/>
      <c r="D645" s="151" t="s">
        <v>359</v>
      </c>
      <c r="F645" s="152" t="s">
        <v>6674</v>
      </c>
      <c r="I645" s="153"/>
      <c r="L645" s="32"/>
      <c r="M645" s="154"/>
      <c r="T645" s="56"/>
      <c r="AT645" s="17" t="s">
        <v>359</v>
      </c>
      <c r="AU645" s="17" t="s">
        <v>371</v>
      </c>
    </row>
    <row r="646" spans="2:65" s="1" customFormat="1" ht="49.05" customHeight="1">
      <c r="B646" s="32"/>
      <c r="C646" s="187" t="s">
        <v>2969</v>
      </c>
      <c r="D646" s="187" t="s">
        <v>1347</v>
      </c>
      <c r="E646" s="188" t="s">
        <v>6676</v>
      </c>
      <c r="F646" s="189" t="s">
        <v>6677</v>
      </c>
      <c r="G646" s="190" t="s">
        <v>4951</v>
      </c>
      <c r="H646" s="191">
        <v>1</v>
      </c>
      <c r="I646" s="192"/>
      <c r="J646" s="193">
        <f>ROUND(I646*H646,2)</f>
        <v>0</v>
      </c>
      <c r="K646" s="189" t="s">
        <v>1</v>
      </c>
      <c r="L646" s="194"/>
      <c r="M646" s="195" t="s">
        <v>1</v>
      </c>
      <c r="N646" s="196" t="s">
        <v>41</v>
      </c>
      <c r="P646" s="147">
        <f>O646*H646</f>
        <v>0</v>
      </c>
      <c r="Q646" s="147">
        <v>0</v>
      </c>
      <c r="R646" s="147">
        <f>Q646*H646</f>
        <v>0</v>
      </c>
      <c r="S646" s="147">
        <v>0</v>
      </c>
      <c r="T646" s="148">
        <f>S646*H646</f>
        <v>0</v>
      </c>
      <c r="AR646" s="149" t="s">
        <v>695</v>
      </c>
      <c r="AT646" s="149" t="s">
        <v>1347</v>
      </c>
      <c r="AU646" s="149" t="s">
        <v>371</v>
      </c>
      <c r="AY646" s="17" t="s">
        <v>350</v>
      </c>
      <c r="BE646" s="150">
        <f>IF(N646="základní",J646,0)</f>
        <v>0</v>
      </c>
      <c r="BF646" s="150">
        <f>IF(N646="snížená",J646,0)</f>
        <v>0</v>
      </c>
      <c r="BG646" s="150">
        <f>IF(N646="zákl. přenesená",J646,0)</f>
        <v>0</v>
      </c>
      <c r="BH646" s="150">
        <f>IF(N646="sníž. přenesená",J646,0)</f>
        <v>0</v>
      </c>
      <c r="BI646" s="150">
        <f>IF(N646="nulová",J646,0)</f>
        <v>0</v>
      </c>
      <c r="BJ646" s="17" t="s">
        <v>84</v>
      </c>
      <c r="BK646" s="150">
        <f>ROUND(I646*H646,2)</f>
        <v>0</v>
      </c>
      <c r="BL646" s="17" t="s">
        <v>530</v>
      </c>
      <c r="BM646" s="149" t="s">
        <v>6678</v>
      </c>
    </row>
    <row r="647" spans="2:65" s="1" customFormat="1" ht="28.8">
      <c r="B647" s="32"/>
      <c r="D647" s="151" t="s">
        <v>359</v>
      </c>
      <c r="F647" s="152" t="s">
        <v>6677</v>
      </c>
      <c r="I647" s="153"/>
      <c r="L647" s="32"/>
      <c r="M647" s="154"/>
      <c r="T647" s="56"/>
      <c r="AT647" s="17" t="s">
        <v>359</v>
      </c>
      <c r="AU647" s="17" t="s">
        <v>371</v>
      </c>
    </row>
    <row r="648" spans="2:65" s="1" customFormat="1" ht="24.15" customHeight="1">
      <c r="B648" s="32"/>
      <c r="C648" s="138" t="s">
        <v>2972</v>
      </c>
      <c r="D648" s="138" t="s">
        <v>352</v>
      </c>
      <c r="E648" s="139" t="s">
        <v>6479</v>
      </c>
      <c r="F648" s="140" t="s">
        <v>6480</v>
      </c>
      <c r="G648" s="141" t="s">
        <v>496</v>
      </c>
      <c r="H648" s="142">
        <v>3</v>
      </c>
      <c r="I648" s="143"/>
      <c r="J648" s="144">
        <f>ROUND(I648*H648,2)</f>
        <v>0</v>
      </c>
      <c r="K648" s="140" t="s">
        <v>385</v>
      </c>
      <c r="L648" s="32"/>
      <c r="M648" s="145" t="s">
        <v>1</v>
      </c>
      <c r="N648" s="146" t="s">
        <v>41</v>
      </c>
      <c r="P648" s="147">
        <f>O648*H648</f>
        <v>0</v>
      </c>
      <c r="Q648" s="147">
        <v>0</v>
      </c>
      <c r="R648" s="147">
        <f>Q648*H648</f>
        <v>0</v>
      </c>
      <c r="S648" s="147">
        <v>0</v>
      </c>
      <c r="T648" s="148">
        <f>S648*H648</f>
        <v>0</v>
      </c>
      <c r="AR648" s="149" t="s">
        <v>530</v>
      </c>
      <c r="AT648" s="149" t="s">
        <v>352</v>
      </c>
      <c r="AU648" s="149" t="s">
        <v>371</v>
      </c>
      <c r="AY648" s="17" t="s">
        <v>350</v>
      </c>
      <c r="BE648" s="150">
        <f>IF(N648="základní",J648,0)</f>
        <v>0</v>
      </c>
      <c r="BF648" s="150">
        <f>IF(N648="snížená",J648,0)</f>
        <v>0</v>
      </c>
      <c r="BG648" s="150">
        <f>IF(N648="zákl. přenesená",J648,0)</f>
        <v>0</v>
      </c>
      <c r="BH648" s="150">
        <f>IF(N648="sníž. přenesená",J648,0)</f>
        <v>0</v>
      </c>
      <c r="BI648" s="150">
        <f>IF(N648="nulová",J648,0)</f>
        <v>0</v>
      </c>
      <c r="BJ648" s="17" t="s">
        <v>84</v>
      </c>
      <c r="BK648" s="150">
        <f>ROUND(I648*H648,2)</f>
        <v>0</v>
      </c>
      <c r="BL648" s="17" t="s">
        <v>530</v>
      </c>
      <c r="BM648" s="149" t="s">
        <v>6679</v>
      </c>
    </row>
    <row r="649" spans="2:65" s="1" customFormat="1" ht="19.2">
      <c r="B649" s="32"/>
      <c r="D649" s="151" t="s">
        <v>359</v>
      </c>
      <c r="F649" s="152" t="s">
        <v>6482</v>
      </c>
      <c r="I649" s="153"/>
      <c r="L649" s="32"/>
      <c r="M649" s="154"/>
      <c r="T649" s="56"/>
      <c r="AT649" s="17" t="s">
        <v>359</v>
      </c>
      <c r="AU649" s="17" t="s">
        <v>371</v>
      </c>
    </row>
    <row r="650" spans="2:65" s="1" customFormat="1" ht="37.799999999999997" customHeight="1">
      <c r="B650" s="32"/>
      <c r="C650" s="187" t="s">
        <v>2978</v>
      </c>
      <c r="D650" s="187" t="s">
        <v>1347</v>
      </c>
      <c r="E650" s="188" t="s">
        <v>6680</v>
      </c>
      <c r="F650" s="189" t="s">
        <v>6681</v>
      </c>
      <c r="G650" s="190" t="s">
        <v>4951</v>
      </c>
      <c r="H650" s="191">
        <v>2</v>
      </c>
      <c r="I650" s="192"/>
      <c r="J650" s="193">
        <f>ROUND(I650*H650,2)</f>
        <v>0</v>
      </c>
      <c r="K650" s="189" t="s">
        <v>1</v>
      </c>
      <c r="L650" s="194"/>
      <c r="M650" s="195" t="s">
        <v>1</v>
      </c>
      <c r="N650" s="196" t="s">
        <v>41</v>
      </c>
      <c r="P650" s="147">
        <f>O650*H650</f>
        <v>0</v>
      </c>
      <c r="Q650" s="147">
        <v>0</v>
      </c>
      <c r="R650" s="147">
        <f>Q650*H650</f>
        <v>0</v>
      </c>
      <c r="S650" s="147">
        <v>0</v>
      </c>
      <c r="T650" s="148">
        <f>S650*H650</f>
        <v>0</v>
      </c>
      <c r="AR650" s="149" t="s">
        <v>695</v>
      </c>
      <c r="AT650" s="149" t="s">
        <v>1347</v>
      </c>
      <c r="AU650" s="149" t="s">
        <v>371</v>
      </c>
      <c r="AY650" s="17" t="s">
        <v>350</v>
      </c>
      <c r="BE650" s="150">
        <f>IF(N650="základní",J650,0)</f>
        <v>0</v>
      </c>
      <c r="BF650" s="150">
        <f>IF(N650="snížená",J650,0)</f>
        <v>0</v>
      </c>
      <c r="BG650" s="150">
        <f>IF(N650="zákl. přenesená",J650,0)</f>
        <v>0</v>
      </c>
      <c r="BH650" s="150">
        <f>IF(N650="sníž. přenesená",J650,0)</f>
        <v>0</v>
      </c>
      <c r="BI650" s="150">
        <f>IF(N650="nulová",J650,0)</f>
        <v>0</v>
      </c>
      <c r="BJ650" s="17" t="s">
        <v>84</v>
      </c>
      <c r="BK650" s="150">
        <f>ROUND(I650*H650,2)</f>
        <v>0</v>
      </c>
      <c r="BL650" s="17" t="s">
        <v>530</v>
      </c>
      <c r="BM650" s="149" t="s">
        <v>6682</v>
      </c>
    </row>
    <row r="651" spans="2:65" s="1" customFormat="1" ht="19.2">
      <c r="B651" s="32"/>
      <c r="D651" s="151" t="s">
        <v>359</v>
      </c>
      <c r="F651" s="152" t="s">
        <v>6681</v>
      </c>
      <c r="I651" s="153"/>
      <c r="L651" s="32"/>
      <c r="M651" s="154"/>
      <c r="T651" s="56"/>
      <c r="AT651" s="17" t="s">
        <v>359</v>
      </c>
      <c r="AU651" s="17" t="s">
        <v>371</v>
      </c>
    </row>
    <row r="652" spans="2:65" s="1" customFormat="1" ht="24.15" customHeight="1">
      <c r="B652" s="32"/>
      <c r="C652" s="187" t="s">
        <v>2983</v>
      </c>
      <c r="D652" s="187" t="s">
        <v>1347</v>
      </c>
      <c r="E652" s="188" t="s">
        <v>6683</v>
      </c>
      <c r="F652" s="189" t="s">
        <v>6487</v>
      </c>
      <c r="G652" s="190" t="s">
        <v>4951</v>
      </c>
      <c r="H652" s="191">
        <v>1</v>
      </c>
      <c r="I652" s="192"/>
      <c r="J652" s="193">
        <f>ROUND(I652*H652,2)</f>
        <v>0</v>
      </c>
      <c r="K652" s="189" t="s">
        <v>1</v>
      </c>
      <c r="L652" s="194"/>
      <c r="M652" s="195" t="s">
        <v>1</v>
      </c>
      <c r="N652" s="196" t="s">
        <v>41</v>
      </c>
      <c r="P652" s="147">
        <f>O652*H652</f>
        <v>0</v>
      </c>
      <c r="Q652" s="147">
        <v>0</v>
      </c>
      <c r="R652" s="147">
        <f>Q652*H652</f>
        <v>0</v>
      </c>
      <c r="S652" s="147">
        <v>0</v>
      </c>
      <c r="T652" s="148">
        <f>S652*H652</f>
        <v>0</v>
      </c>
      <c r="AR652" s="149" t="s">
        <v>695</v>
      </c>
      <c r="AT652" s="149" t="s">
        <v>1347</v>
      </c>
      <c r="AU652" s="149" t="s">
        <v>371</v>
      </c>
      <c r="AY652" s="17" t="s">
        <v>350</v>
      </c>
      <c r="BE652" s="150">
        <f>IF(N652="základní",J652,0)</f>
        <v>0</v>
      </c>
      <c r="BF652" s="150">
        <f>IF(N652="snížená",J652,0)</f>
        <v>0</v>
      </c>
      <c r="BG652" s="150">
        <f>IF(N652="zákl. přenesená",J652,0)</f>
        <v>0</v>
      </c>
      <c r="BH652" s="150">
        <f>IF(N652="sníž. přenesená",J652,0)</f>
        <v>0</v>
      </c>
      <c r="BI652" s="150">
        <f>IF(N652="nulová",J652,0)</f>
        <v>0</v>
      </c>
      <c r="BJ652" s="17" t="s">
        <v>84</v>
      </c>
      <c r="BK652" s="150">
        <f>ROUND(I652*H652,2)</f>
        <v>0</v>
      </c>
      <c r="BL652" s="17" t="s">
        <v>530</v>
      </c>
      <c r="BM652" s="149" t="s">
        <v>6684</v>
      </c>
    </row>
    <row r="653" spans="2:65" s="1" customFormat="1" ht="19.2">
      <c r="B653" s="32"/>
      <c r="D653" s="151" t="s">
        <v>359</v>
      </c>
      <c r="F653" s="152" t="s">
        <v>6487</v>
      </c>
      <c r="I653" s="153"/>
      <c r="L653" s="32"/>
      <c r="M653" s="154"/>
      <c r="T653" s="56"/>
      <c r="AT653" s="17" t="s">
        <v>359</v>
      </c>
      <c r="AU653" s="17" t="s">
        <v>371</v>
      </c>
    </row>
    <row r="654" spans="2:65" s="11" customFormat="1" ht="20.85" customHeight="1">
      <c r="B654" s="126"/>
      <c r="D654" s="127" t="s">
        <v>75</v>
      </c>
      <c r="E654" s="136" t="s">
        <v>6685</v>
      </c>
      <c r="F654" s="136" t="s">
        <v>6686</v>
      </c>
      <c r="I654" s="129"/>
      <c r="J654" s="137">
        <f>BK654</f>
        <v>0</v>
      </c>
      <c r="L654" s="126"/>
      <c r="M654" s="131"/>
      <c r="P654" s="132">
        <f>SUM(P655:P662)</f>
        <v>0</v>
      </c>
      <c r="R654" s="132">
        <f>SUM(R655:R662)</f>
        <v>0</v>
      </c>
      <c r="T654" s="133">
        <f>SUM(T655:T662)</f>
        <v>0</v>
      </c>
      <c r="AR654" s="127" t="s">
        <v>86</v>
      </c>
      <c r="AT654" s="134" t="s">
        <v>75</v>
      </c>
      <c r="AU654" s="134" t="s">
        <v>86</v>
      </c>
      <c r="AY654" s="127" t="s">
        <v>350</v>
      </c>
      <c r="BK654" s="135">
        <f>SUM(BK655:BK662)</f>
        <v>0</v>
      </c>
    </row>
    <row r="655" spans="2:65" s="1" customFormat="1" ht="16.5" customHeight="1">
      <c r="B655" s="32"/>
      <c r="C655" s="138" t="s">
        <v>2990</v>
      </c>
      <c r="D655" s="138" t="s">
        <v>352</v>
      </c>
      <c r="E655" s="139" t="s">
        <v>6687</v>
      </c>
      <c r="F655" s="140" t="s">
        <v>6688</v>
      </c>
      <c r="G655" s="141" t="s">
        <v>496</v>
      </c>
      <c r="H655" s="142">
        <v>9</v>
      </c>
      <c r="I655" s="143"/>
      <c r="J655" s="144">
        <f>ROUND(I655*H655,2)</f>
        <v>0</v>
      </c>
      <c r="K655" s="140" t="s">
        <v>385</v>
      </c>
      <c r="L655" s="32"/>
      <c r="M655" s="145" t="s">
        <v>1</v>
      </c>
      <c r="N655" s="146" t="s">
        <v>41</v>
      </c>
      <c r="P655" s="147">
        <f>O655*H655</f>
        <v>0</v>
      </c>
      <c r="Q655" s="147">
        <v>0</v>
      </c>
      <c r="R655" s="147">
        <f>Q655*H655</f>
        <v>0</v>
      </c>
      <c r="S655" s="147">
        <v>0</v>
      </c>
      <c r="T655" s="148">
        <f>S655*H655</f>
        <v>0</v>
      </c>
      <c r="AR655" s="149" t="s">
        <v>530</v>
      </c>
      <c r="AT655" s="149" t="s">
        <v>352</v>
      </c>
      <c r="AU655" s="149" t="s">
        <v>371</v>
      </c>
      <c r="AY655" s="17" t="s">
        <v>350</v>
      </c>
      <c r="BE655" s="150">
        <f>IF(N655="základní",J655,0)</f>
        <v>0</v>
      </c>
      <c r="BF655" s="150">
        <f>IF(N655="snížená",J655,0)</f>
        <v>0</v>
      </c>
      <c r="BG655" s="150">
        <f>IF(N655="zákl. přenesená",J655,0)</f>
        <v>0</v>
      </c>
      <c r="BH655" s="150">
        <f>IF(N655="sníž. přenesená",J655,0)</f>
        <v>0</v>
      </c>
      <c r="BI655" s="150">
        <f>IF(N655="nulová",J655,0)</f>
        <v>0</v>
      </c>
      <c r="BJ655" s="17" t="s">
        <v>84</v>
      </c>
      <c r="BK655" s="150">
        <f>ROUND(I655*H655,2)</f>
        <v>0</v>
      </c>
      <c r="BL655" s="17" t="s">
        <v>530</v>
      </c>
      <c r="BM655" s="149" t="s">
        <v>6689</v>
      </c>
    </row>
    <row r="656" spans="2:65" s="1" customFormat="1" ht="10.199999999999999">
      <c r="B656" s="32"/>
      <c r="D656" s="151" t="s">
        <v>359</v>
      </c>
      <c r="F656" s="152" t="s">
        <v>6690</v>
      </c>
      <c r="I656" s="153"/>
      <c r="L656" s="32"/>
      <c r="M656" s="154"/>
      <c r="T656" s="56"/>
      <c r="AT656" s="17" t="s">
        <v>359</v>
      </c>
      <c r="AU656" s="17" t="s">
        <v>371</v>
      </c>
    </row>
    <row r="657" spans="2:65" s="1" customFormat="1" ht="24.15" customHeight="1">
      <c r="B657" s="32"/>
      <c r="C657" s="187" t="s">
        <v>3003</v>
      </c>
      <c r="D657" s="187" t="s">
        <v>1347</v>
      </c>
      <c r="E657" s="188" t="s">
        <v>6691</v>
      </c>
      <c r="F657" s="189" t="s">
        <v>6692</v>
      </c>
      <c r="G657" s="190" t="s">
        <v>496</v>
      </c>
      <c r="H657" s="191">
        <v>9</v>
      </c>
      <c r="I657" s="192"/>
      <c r="J657" s="193">
        <f>ROUND(I657*H657,2)</f>
        <v>0</v>
      </c>
      <c r="K657" s="189" t="s">
        <v>1</v>
      </c>
      <c r="L657" s="194"/>
      <c r="M657" s="195" t="s">
        <v>1</v>
      </c>
      <c r="N657" s="196" t="s">
        <v>41</v>
      </c>
      <c r="P657" s="147">
        <f>O657*H657</f>
        <v>0</v>
      </c>
      <c r="Q657" s="147">
        <v>0</v>
      </c>
      <c r="R657" s="147">
        <f>Q657*H657</f>
        <v>0</v>
      </c>
      <c r="S657" s="147">
        <v>0</v>
      </c>
      <c r="T657" s="148">
        <f>S657*H657</f>
        <v>0</v>
      </c>
      <c r="AR657" s="149" t="s">
        <v>695</v>
      </c>
      <c r="AT657" s="149" t="s">
        <v>1347</v>
      </c>
      <c r="AU657" s="149" t="s">
        <v>371</v>
      </c>
      <c r="AY657" s="17" t="s">
        <v>350</v>
      </c>
      <c r="BE657" s="150">
        <f>IF(N657="základní",J657,0)</f>
        <v>0</v>
      </c>
      <c r="BF657" s="150">
        <f>IF(N657="snížená",J657,0)</f>
        <v>0</v>
      </c>
      <c r="BG657" s="150">
        <f>IF(N657="zákl. přenesená",J657,0)</f>
        <v>0</v>
      </c>
      <c r="BH657" s="150">
        <f>IF(N657="sníž. přenesená",J657,0)</f>
        <v>0</v>
      </c>
      <c r="BI657" s="150">
        <f>IF(N657="nulová",J657,0)</f>
        <v>0</v>
      </c>
      <c r="BJ657" s="17" t="s">
        <v>84</v>
      </c>
      <c r="BK657" s="150">
        <f>ROUND(I657*H657,2)</f>
        <v>0</v>
      </c>
      <c r="BL657" s="17" t="s">
        <v>530</v>
      </c>
      <c r="BM657" s="149" t="s">
        <v>6693</v>
      </c>
    </row>
    <row r="658" spans="2:65" s="1" customFormat="1" ht="19.2">
      <c r="B658" s="32"/>
      <c r="D658" s="151" t="s">
        <v>359</v>
      </c>
      <c r="F658" s="152" t="s">
        <v>6692</v>
      </c>
      <c r="I658" s="153"/>
      <c r="L658" s="32"/>
      <c r="M658" s="154"/>
      <c r="T658" s="56"/>
      <c r="AT658" s="17" t="s">
        <v>359</v>
      </c>
      <c r="AU658" s="17" t="s">
        <v>371</v>
      </c>
    </row>
    <row r="659" spans="2:65" s="1" customFormat="1" ht="16.5" customHeight="1">
      <c r="B659" s="32"/>
      <c r="C659" s="138" t="s">
        <v>3011</v>
      </c>
      <c r="D659" s="138" t="s">
        <v>352</v>
      </c>
      <c r="E659" s="139" t="s">
        <v>6694</v>
      </c>
      <c r="F659" s="140" t="s">
        <v>6695</v>
      </c>
      <c r="G659" s="141" t="s">
        <v>496</v>
      </c>
      <c r="H659" s="142">
        <v>2</v>
      </c>
      <c r="I659" s="143"/>
      <c r="J659" s="144">
        <f>ROUND(I659*H659,2)</f>
        <v>0</v>
      </c>
      <c r="K659" s="140" t="s">
        <v>385</v>
      </c>
      <c r="L659" s="32"/>
      <c r="M659" s="145" t="s">
        <v>1</v>
      </c>
      <c r="N659" s="146" t="s">
        <v>41</v>
      </c>
      <c r="P659" s="147">
        <f>O659*H659</f>
        <v>0</v>
      </c>
      <c r="Q659" s="147">
        <v>0</v>
      </c>
      <c r="R659" s="147">
        <f>Q659*H659</f>
        <v>0</v>
      </c>
      <c r="S659" s="147">
        <v>0</v>
      </c>
      <c r="T659" s="148">
        <f>S659*H659</f>
        <v>0</v>
      </c>
      <c r="AR659" s="149" t="s">
        <v>530</v>
      </c>
      <c r="AT659" s="149" t="s">
        <v>352</v>
      </c>
      <c r="AU659" s="149" t="s">
        <v>371</v>
      </c>
      <c r="AY659" s="17" t="s">
        <v>350</v>
      </c>
      <c r="BE659" s="150">
        <f>IF(N659="základní",J659,0)</f>
        <v>0</v>
      </c>
      <c r="BF659" s="150">
        <f>IF(N659="snížená",J659,0)</f>
        <v>0</v>
      </c>
      <c r="BG659" s="150">
        <f>IF(N659="zákl. přenesená",J659,0)</f>
        <v>0</v>
      </c>
      <c r="BH659" s="150">
        <f>IF(N659="sníž. přenesená",J659,0)</f>
        <v>0</v>
      </c>
      <c r="BI659" s="150">
        <f>IF(N659="nulová",J659,0)</f>
        <v>0</v>
      </c>
      <c r="BJ659" s="17" t="s">
        <v>84</v>
      </c>
      <c r="BK659" s="150">
        <f>ROUND(I659*H659,2)</f>
        <v>0</v>
      </c>
      <c r="BL659" s="17" t="s">
        <v>530</v>
      </c>
      <c r="BM659" s="149" t="s">
        <v>6696</v>
      </c>
    </row>
    <row r="660" spans="2:65" s="1" customFormat="1" ht="10.199999999999999">
      <c r="B660" s="32"/>
      <c r="D660" s="151" t="s">
        <v>359</v>
      </c>
      <c r="F660" s="152" t="s">
        <v>6697</v>
      </c>
      <c r="I660" s="153"/>
      <c r="L660" s="32"/>
      <c r="M660" s="154"/>
      <c r="T660" s="56"/>
      <c r="AT660" s="17" t="s">
        <v>359</v>
      </c>
      <c r="AU660" s="17" t="s">
        <v>371</v>
      </c>
    </row>
    <row r="661" spans="2:65" s="1" customFormat="1" ht="24.15" customHeight="1">
      <c r="B661" s="32"/>
      <c r="C661" s="187" t="s">
        <v>3020</v>
      </c>
      <c r="D661" s="187" t="s">
        <v>1347</v>
      </c>
      <c r="E661" s="188" t="s">
        <v>6698</v>
      </c>
      <c r="F661" s="189" t="s">
        <v>6699</v>
      </c>
      <c r="G661" s="190" t="s">
        <v>496</v>
      </c>
      <c r="H661" s="191">
        <v>2</v>
      </c>
      <c r="I661" s="192"/>
      <c r="J661" s="193">
        <f>ROUND(I661*H661,2)</f>
        <v>0</v>
      </c>
      <c r="K661" s="189" t="s">
        <v>1</v>
      </c>
      <c r="L661" s="194"/>
      <c r="M661" s="195" t="s">
        <v>1</v>
      </c>
      <c r="N661" s="196" t="s">
        <v>41</v>
      </c>
      <c r="P661" s="147">
        <f>O661*H661</f>
        <v>0</v>
      </c>
      <c r="Q661" s="147">
        <v>0</v>
      </c>
      <c r="R661" s="147">
        <f>Q661*H661</f>
        <v>0</v>
      </c>
      <c r="S661" s="147">
        <v>0</v>
      </c>
      <c r="T661" s="148">
        <f>S661*H661</f>
        <v>0</v>
      </c>
      <c r="AR661" s="149" t="s">
        <v>695</v>
      </c>
      <c r="AT661" s="149" t="s">
        <v>1347</v>
      </c>
      <c r="AU661" s="149" t="s">
        <v>371</v>
      </c>
      <c r="AY661" s="17" t="s">
        <v>350</v>
      </c>
      <c r="BE661" s="150">
        <f>IF(N661="základní",J661,0)</f>
        <v>0</v>
      </c>
      <c r="BF661" s="150">
        <f>IF(N661="snížená",J661,0)</f>
        <v>0</v>
      </c>
      <c r="BG661" s="150">
        <f>IF(N661="zákl. přenesená",J661,0)</f>
        <v>0</v>
      </c>
      <c r="BH661" s="150">
        <f>IF(N661="sníž. přenesená",J661,0)</f>
        <v>0</v>
      </c>
      <c r="BI661" s="150">
        <f>IF(N661="nulová",J661,0)</f>
        <v>0</v>
      </c>
      <c r="BJ661" s="17" t="s">
        <v>84</v>
      </c>
      <c r="BK661" s="150">
        <f>ROUND(I661*H661,2)</f>
        <v>0</v>
      </c>
      <c r="BL661" s="17" t="s">
        <v>530</v>
      </c>
      <c r="BM661" s="149" t="s">
        <v>6700</v>
      </c>
    </row>
    <row r="662" spans="2:65" s="1" customFormat="1" ht="19.2">
      <c r="B662" s="32"/>
      <c r="D662" s="151" t="s">
        <v>359</v>
      </c>
      <c r="F662" s="152" t="s">
        <v>6699</v>
      </c>
      <c r="I662" s="153"/>
      <c r="L662" s="32"/>
      <c r="M662" s="154"/>
      <c r="T662" s="56"/>
      <c r="AT662" s="17" t="s">
        <v>359</v>
      </c>
      <c r="AU662" s="17" t="s">
        <v>371</v>
      </c>
    </row>
    <row r="663" spans="2:65" s="11" customFormat="1" ht="20.85" customHeight="1">
      <c r="B663" s="126"/>
      <c r="D663" s="127" t="s">
        <v>75</v>
      </c>
      <c r="E663" s="136" t="s">
        <v>6701</v>
      </c>
      <c r="F663" s="136" t="s">
        <v>6702</v>
      </c>
      <c r="I663" s="129"/>
      <c r="J663" s="137">
        <f>BK663</f>
        <v>0</v>
      </c>
      <c r="L663" s="126"/>
      <c r="M663" s="131"/>
      <c r="P663" s="132">
        <f>SUM(P664:P677)</f>
        <v>0</v>
      </c>
      <c r="R663" s="132">
        <f>SUM(R664:R677)</f>
        <v>0</v>
      </c>
      <c r="T663" s="133">
        <f>SUM(T664:T677)</f>
        <v>0</v>
      </c>
      <c r="AR663" s="127" t="s">
        <v>86</v>
      </c>
      <c r="AT663" s="134" t="s">
        <v>75</v>
      </c>
      <c r="AU663" s="134" t="s">
        <v>86</v>
      </c>
      <c r="AY663" s="127" t="s">
        <v>350</v>
      </c>
      <c r="BK663" s="135">
        <f>SUM(BK664:BK677)</f>
        <v>0</v>
      </c>
    </row>
    <row r="664" spans="2:65" s="1" customFormat="1" ht="16.5" customHeight="1">
      <c r="B664" s="32"/>
      <c r="C664" s="138" t="s">
        <v>3030</v>
      </c>
      <c r="D664" s="138" t="s">
        <v>352</v>
      </c>
      <c r="E664" s="139" t="s">
        <v>6703</v>
      </c>
      <c r="F664" s="140" t="s">
        <v>6148</v>
      </c>
      <c r="G664" s="141" t="s">
        <v>6149</v>
      </c>
      <c r="H664" s="142">
        <v>1</v>
      </c>
      <c r="I664" s="143"/>
      <c r="J664" s="144">
        <f>ROUND(I664*H664,2)</f>
        <v>0</v>
      </c>
      <c r="K664" s="140" t="s">
        <v>385</v>
      </c>
      <c r="L664" s="32"/>
      <c r="M664" s="145" t="s">
        <v>1</v>
      </c>
      <c r="N664" s="146" t="s">
        <v>41</v>
      </c>
      <c r="P664" s="147">
        <f>O664*H664</f>
        <v>0</v>
      </c>
      <c r="Q664" s="147">
        <v>0</v>
      </c>
      <c r="R664" s="147">
        <f>Q664*H664</f>
        <v>0</v>
      </c>
      <c r="S664" s="147">
        <v>0</v>
      </c>
      <c r="T664" s="148">
        <f>S664*H664</f>
        <v>0</v>
      </c>
      <c r="AR664" s="149" t="s">
        <v>6150</v>
      </c>
      <c r="AT664" s="149" t="s">
        <v>352</v>
      </c>
      <c r="AU664" s="149" t="s">
        <v>371</v>
      </c>
      <c r="AY664" s="17" t="s">
        <v>350</v>
      </c>
      <c r="BE664" s="150">
        <f>IF(N664="základní",J664,0)</f>
        <v>0</v>
      </c>
      <c r="BF664" s="150">
        <f>IF(N664="snížená",J664,0)</f>
        <v>0</v>
      </c>
      <c r="BG664" s="150">
        <f>IF(N664="zákl. přenesená",J664,0)</f>
        <v>0</v>
      </c>
      <c r="BH664" s="150">
        <f>IF(N664="sníž. přenesená",J664,0)</f>
        <v>0</v>
      </c>
      <c r="BI664" s="150">
        <f>IF(N664="nulová",J664,0)</f>
        <v>0</v>
      </c>
      <c r="BJ664" s="17" t="s">
        <v>84</v>
      </c>
      <c r="BK664" s="150">
        <f>ROUND(I664*H664,2)</f>
        <v>0</v>
      </c>
      <c r="BL664" s="17" t="s">
        <v>6150</v>
      </c>
      <c r="BM664" s="149" t="s">
        <v>6704</v>
      </c>
    </row>
    <row r="665" spans="2:65" s="1" customFormat="1" ht="10.199999999999999">
      <c r="B665" s="32"/>
      <c r="D665" s="151" t="s">
        <v>359</v>
      </c>
      <c r="F665" s="152" t="s">
        <v>6148</v>
      </c>
      <c r="I665" s="153"/>
      <c r="L665" s="32"/>
      <c r="M665" s="154"/>
      <c r="T665" s="56"/>
      <c r="AT665" s="17" t="s">
        <v>359</v>
      </c>
      <c r="AU665" s="17" t="s">
        <v>371</v>
      </c>
    </row>
    <row r="666" spans="2:65" s="1" customFormat="1" ht="16.5" customHeight="1">
      <c r="B666" s="32"/>
      <c r="C666" s="138" t="s">
        <v>3037</v>
      </c>
      <c r="D666" s="138" t="s">
        <v>352</v>
      </c>
      <c r="E666" s="139" t="s">
        <v>6705</v>
      </c>
      <c r="F666" s="140" t="s">
        <v>6706</v>
      </c>
      <c r="G666" s="141" t="s">
        <v>496</v>
      </c>
      <c r="H666" s="142">
        <v>11</v>
      </c>
      <c r="I666" s="143"/>
      <c r="J666" s="144">
        <f>ROUND(I666*H666,2)</f>
        <v>0</v>
      </c>
      <c r="K666" s="140" t="s">
        <v>385</v>
      </c>
      <c r="L666" s="32"/>
      <c r="M666" s="145" t="s">
        <v>1</v>
      </c>
      <c r="N666" s="146" t="s">
        <v>41</v>
      </c>
      <c r="P666" s="147">
        <f>O666*H666</f>
        <v>0</v>
      </c>
      <c r="Q666" s="147">
        <v>0</v>
      </c>
      <c r="R666" s="147">
        <f>Q666*H666</f>
        <v>0</v>
      </c>
      <c r="S666" s="147">
        <v>0</v>
      </c>
      <c r="T666" s="148">
        <f>S666*H666</f>
        <v>0</v>
      </c>
      <c r="AR666" s="149" t="s">
        <v>530</v>
      </c>
      <c r="AT666" s="149" t="s">
        <v>352</v>
      </c>
      <c r="AU666" s="149" t="s">
        <v>371</v>
      </c>
      <c r="AY666" s="17" t="s">
        <v>350</v>
      </c>
      <c r="BE666" s="150">
        <f>IF(N666="základní",J666,0)</f>
        <v>0</v>
      </c>
      <c r="BF666" s="150">
        <f>IF(N666="snížená",J666,0)</f>
        <v>0</v>
      </c>
      <c r="BG666" s="150">
        <f>IF(N666="zákl. přenesená",J666,0)</f>
        <v>0</v>
      </c>
      <c r="BH666" s="150">
        <f>IF(N666="sníž. přenesená",J666,0)</f>
        <v>0</v>
      </c>
      <c r="BI666" s="150">
        <f>IF(N666="nulová",J666,0)</f>
        <v>0</v>
      </c>
      <c r="BJ666" s="17" t="s">
        <v>84</v>
      </c>
      <c r="BK666" s="150">
        <f>ROUND(I666*H666,2)</f>
        <v>0</v>
      </c>
      <c r="BL666" s="17" t="s">
        <v>530</v>
      </c>
      <c r="BM666" s="149" t="s">
        <v>6707</v>
      </c>
    </row>
    <row r="667" spans="2:65" s="1" customFormat="1" ht="19.2">
      <c r="B667" s="32"/>
      <c r="D667" s="151" t="s">
        <v>359</v>
      </c>
      <c r="F667" s="152" t="s">
        <v>6708</v>
      </c>
      <c r="I667" s="153"/>
      <c r="L667" s="32"/>
      <c r="M667" s="154"/>
      <c r="T667" s="56"/>
      <c r="AT667" s="17" t="s">
        <v>359</v>
      </c>
      <c r="AU667" s="17" t="s">
        <v>371</v>
      </c>
    </row>
    <row r="668" spans="2:65" s="1" customFormat="1" ht="16.5" customHeight="1">
      <c r="B668" s="32"/>
      <c r="C668" s="138" t="s">
        <v>3044</v>
      </c>
      <c r="D668" s="138" t="s">
        <v>352</v>
      </c>
      <c r="E668" s="139" t="s">
        <v>6709</v>
      </c>
      <c r="F668" s="140" t="s">
        <v>6710</v>
      </c>
      <c r="G668" s="141" t="s">
        <v>496</v>
      </c>
      <c r="H668" s="142">
        <v>11</v>
      </c>
      <c r="I668" s="143"/>
      <c r="J668" s="144">
        <f>ROUND(I668*H668,2)</f>
        <v>0</v>
      </c>
      <c r="K668" s="140" t="s">
        <v>385</v>
      </c>
      <c r="L668" s="32"/>
      <c r="M668" s="145" t="s">
        <v>1</v>
      </c>
      <c r="N668" s="146" t="s">
        <v>41</v>
      </c>
      <c r="P668" s="147">
        <f>O668*H668</f>
        <v>0</v>
      </c>
      <c r="Q668" s="147">
        <v>0</v>
      </c>
      <c r="R668" s="147">
        <f>Q668*H668</f>
        <v>0</v>
      </c>
      <c r="S668" s="147">
        <v>0</v>
      </c>
      <c r="T668" s="148">
        <f>S668*H668</f>
        <v>0</v>
      </c>
      <c r="AR668" s="149" t="s">
        <v>530</v>
      </c>
      <c r="AT668" s="149" t="s">
        <v>352</v>
      </c>
      <c r="AU668" s="149" t="s">
        <v>371</v>
      </c>
      <c r="AY668" s="17" t="s">
        <v>350</v>
      </c>
      <c r="BE668" s="150">
        <f>IF(N668="základní",J668,0)</f>
        <v>0</v>
      </c>
      <c r="BF668" s="150">
        <f>IF(N668="snížená",J668,0)</f>
        <v>0</v>
      </c>
      <c r="BG668" s="150">
        <f>IF(N668="zákl. přenesená",J668,0)</f>
        <v>0</v>
      </c>
      <c r="BH668" s="150">
        <f>IF(N668="sníž. přenesená",J668,0)</f>
        <v>0</v>
      </c>
      <c r="BI668" s="150">
        <f>IF(N668="nulová",J668,0)</f>
        <v>0</v>
      </c>
      <c r="BJ668" s="17" t="s">
        <v>84</v>
      </c>
      <c r="BK668" s="150">
        <f>ROUND(I668*H668,2)</f>
        <v>0</v>
      </c>
      <c r="BL668" s="17" t="s">
        <v>530</v>
      </c>
      <c r="BM668" s="149" t="s">
        <v>6711</v>
      </c>
    </row>
    <row r="669" spans="2:65" s="1" customFormat="1" ht="19.2">
      <c r="B669" s="32"/>
      <c r="D669" s="151" t="s">
        <v>359</v>
      </c>
      <c r="F669" s="152" t="s">
        <v>6712</v>
      </c>
      <c r="I669" s="153"/>
      <c r="L669" s="32"/>
      <c r="M669" s="154"/>
      <c r="T669" s="56"/>
      <c r="AT669" s="17" t="s">
        <v>359</v>
      </c>
      <c r="AU669" s="17" t="s">
        <v>371</v>
      </c>
    </row>
    <row r="670" spans="2:65" s="1" customFormat="1" ht="21.75" customHeight="1">
      <c r="B670" s="32"/>
      <c r="C670" s="138" t="s">
        <v>3049</v>
      </c>
      <c r="D670" s="138" t="s">
        <v>352</v>
      </c>
      <c r="E670" s="139" t="s">
        <v>6713</v>
      </c>
      <c r="F670" s="140" t="s">
        <v>5663</v>
      </c>
      <c r="G670" s="141" t="s">
        <v>5036</v>
      </c>
      <c r="H670" s="142">
        <v>1</v>
      </c>
      <c r="I670" s="143"/>
      <c r="J670" s="144">
        <f>ROUND(I670*H670,2)</f>
        <v>0</v>
      </c>
      <c r="K670" s="140" t="s">
        <v>1</v>
      </c>
      <c r="L670" s="32"/>
      <c r="M670" s="145" t="s">
        <v>1</v>
      </c>
      <c r="N670" s="146" t="s">
        <v>41</v>
      </c>
      <c r="P670" s="147">
        <f>O670*H670</f>
        <v>0</v>
      </c>
      <c r="Q670" s="147">
        <v>0</v>
      </c>
      <c r="R670" s="147">
        <f>Q670*H670</f>
        <v>0</v>
      </c>
      <c r="S670" s="147">
        <v>0</v>
      </c>
      <c r="T670" s="148">
        <f>S670*H670</f>
        <v>0</v>
      </c>
      <c r="AR670" s="149" t="s">
        <v>357</v>
      </c>
      <c r="AT670" s="149" t="s">
        <v>352</v>
      </c>
      <c r="AU670" s="149" t="s">
        <v>371</v>
      </c>
      <c r="AY670" s="17" t="s">
        <v>350</v>
      </c>
      <c r="BE670" s="150">
        <f>IF(N670="základní",J670,0)</f>
        <v>0</v>
      </c>
      <c r="BF670" s="150">
        <f>IF(N670="snížená",J670,0)</f>
        <v>0</v>
      </c>
      <c r="BG670" s="150">
        <f>IF(N670="zákl. přenesená",J670,0)</f>
        <v>0</v>
      </c>
      <c r="BH670" s="150">
        <f>IF(N670="sníž. přenesená",J670,0)</f>
        <v>0</v>
      </c>
      <c r="BI670" s="150">
        <f>IF(N670="nulová",J670,0)</f>
        <v>0</v>
      </c>
      <c r="BJ670" s="17" t="s">
        <v>84</v>
      </c>
      <c r="BK670" s="150">
        <f>ROUND(I670*H670,2)</f>
        <v>0</v>
      </c>
      <c r="BL670" s="17" t="s">
        <v>357</v>
      </c>
      <c r="BM670" s="149" t="s">
        <v>6714</v>
      </c>
    </row>
    <row r="671" spans="2:65" s="1" customFormat="1" ht="10.199999999999999">
      <c r="B671" s="32"/>
      <c r="D671" s="151" t="s">
        <v>359</v>
      </c>
      <c r="F671" s="152" t="s">
        <v>5663</v>
      </c>
      <c r="I671" s="153"/>
      <c r="L671" s="32"/>
      <c r="M671" s="154"/>
      <c r="T671" s="56"/>
      <c r="AT671" s="17" t="s">
        <v>359</v>
      </c>
      <c r="AU671" s="17" t="s">
        <v>371</v>
      </c>
    </row>
    <row r="672" spans="2:65" s="1" customFormat="1" ht="16.5" customHeight="1">
      <c r="B672" s="32"/>
      <c r="C672" s="138" t="s">
        <v>3054</v>
      </c>
      <c r="D672" s="138" t="s">
        <v>352</v>
      </c>
      <c r="E672" s="139" t="s">
        <v>6715</v>
      </c>
      <c r="F672" s="140" t="s">
        <v>6180</v>
      </c>
      <c r="G672" s="141" t="s">
        <v>5036</v>
      </c>
      <c r="H672" s="142">
        <v>1</v>
      </c>
      <c r="I672" s="143"/>
      <c r="J672" s="144">
        <f>ROUND(I672*H672,2)</f>
        <v>0</v>
      </c>
      <c r="K672" s="140" t="s">
        <v>1</v>
      </c>
      <c r="L672" s="32"/>
      <c r="M672" s="145" t="s">
        <v>1</v>
      </c>
      <c r="N672" s="146" t="s">
        <v>41</v>
      </c>
      <c r="P672" s="147">
        <f>O672*H672</f>
        <v>0</v>
      </c>
      <c r="Q672" s="147">
        <v>0</v>
      </c>
      <c r="R672" s="147">
        <f>Q672*H672</f>
        <v>0</v>
      </c>
      <c r="S672" s="147">
        <v>0</v>
      </c>
      <c r="T672" s="148">
        <f>S672*H672</f>
        <v>0</v>
      </c>
      <c r="AR672" s="149" t="s">
        <v>357</v>
      </c>
      <c r="AT672" s="149" t="s">
        <v>352</v>
      </c>
      <c r="AU672" s="149" t="s">
        <v>371</v>
      </c>
      <c r="AY672" s="17" t="s">
        <v>350</v>
      </c>
      <c r="BE672" s="150">
        <f>IF(N672="základní",J672,0)</f>
        <v>0</v>
      </c>
      <c r="BF672" s="150">
        <f>IF(N672="snížená",J672,0)</f>
        <v>0</v>
      </c>
      <c r="BG672" s="150">
        <f>IF(N672="zákl. přenesená",J672,0)</f>
        <v>0</v>
      </c>
      <c r="BH672" s="150">
        <f>IF(N672="sníž. přenesená",J672,0)</f>
        <v>0</v>
      </c>
      <c r="BI672" s="150">
        <f>IF(N672="nulová",J672,0)</f>
        <v>0</v>
      </c>
      <c r="BJ672" s="17" t="s">
        <v>84</v>
      </c>
      <c r="BK672" s="150">
        <f>ROUND(I672*H672,2)</f>
        <v>0</v>
      </c>
      <c r="BL672" s="17" t="s">
        <v>357</v>
      </c>
      <c r="BM672" s="149" t="s">
        <v>6716</v>
      </c>
    </row>
    <row r="673" spans="2:65" s="1" customFormat="1" ht="10.199999999999999">
      <c r="B673" s="32"/>
      <c r="D673" s="151" t="s">
        <v>359</v>
      </c>
      <c r="F673" s="152" t="s">
        <v>6180</v>
      </c>
      <c r="I673" s="153"/>
      <c r="L673" s="32"/>
      <c r="M673" s="154"/>
      <c r="T673" s="56"/>
      <c r="AT673" s="17" t="s">
        <v>359</v>
      </c>
      <c r="AU673" s="17" t="s">
        <v>371</v>
      </c>
    </row>
    <row r="674" spans="2:65" s="1" customFormat="1" ht="24.15" customHeight="1">
      <c r="B674" s="32"/>
      <c r="C674" s="138" t="s">
        <v>3059</v>
      </c>
      <c r="D674" s="138" t="s">
        <v>352</v>
      </c>
      <c r="E674" s="139" t="s">
        <v>6182</v>
      </c>
      <c r="F674" s="140" t="s">
        <v>6183</v>
      </c>
      <c r="G674" s="141" t="s">
        <v>5036</v>
      </c>
      <c r="H674" s="142">
        <v>1</v>
      </c>
      <c r="I674" s="143"/>
      <c r="J674" s="144">
        <f>ROUND(I674*H674,2)</f>
        <v>0</v>
      </c>
      <c r="K674" s="140" t="s">
        <v>1</v>
      </c>
      <c r="L674" s="32"/>
      <c r="M674" s="145" t="s">
        <v>1</v>
      </c>
      <c r="N674" s="146" t="s">
        <v>41</v>
      </c>
      <c r="P674" s="147">
        <f>O674*H674</f>
        <v>0</v>
      </c>
      <c r="Q674" s="147">
        <v>0</v>
      </c>
      <c r="R674" s="147">
        <f>Q674*H674</f>
        <v>0</v>
      </c>
      <c r="S674" s="147">
        <v>0</v>
      </c>
      <c r="T674" s="148">
        <f>S674*H674</f>
        <v>0</v>
      </c>
      <c r="AR674" s="149" t="s">
        <v>357</v>
      </c>
      <c r="AT674" s="149" t="s">
        <v>352</v>
      </c>
      <c r="AU674" s="149" t="s">
        <v>371</v>
      </c>
      <c r="AY674" s="17" t="s">
        <v>350</v>
      </c>
      <c r="BE674" s="150">
        <f>IF(N674="základní",J674,0)</f>
        <v>0</v>
      </c>
      <c r="BF674" s="150">
        <f>IF(N674="snížená",J674,0)</f>
        <v>0</v>
      </c>
      <c r="BG674" s="150">
        <f>IF(N674="zákl. přenesená",J674,0)</f>
        <v>0</v>
      </c>
      <c r="BH674" s="150">
        <f>IF(N674="sníž. přenesená",J674,0)</f>
        <v>0</v>
      </c>
      <c r="BI674" s="150">
        <f>IF(N674="nulová",J674,0)</f>
        <v>0</v>
      </c>
      <c r="BJ674" s="17" t="s">
        <v>84</v>
      </c>
      <c r="BK674" s="150">
        <f>ROUND(I674*H674,2)</f>
        <v>0</v>
      </c>
      <c r="BL674" s="17" t="s">
        <v>357</v>
      </c>
      <c r="BM674" s="149" t="s">
        <v>6717</v>
      </c>
    </row>
    <row r="675" spans="2:65" s="1" customFormat="1" ht="19.2">
      <c r="B675" s="32"/>
      <c r="D675" s="151" t="s">
        <v>359</v>
      </c>
      <c r="F675" s="152" t="s">
        <v>6183</v>
      </c>
      <c r="I675" s="153"/>
      <c r="L675" s="32"/>
      <c r="M675" s="154"/>
      <c r="T675" s="56"/>
      <c r="AT675" s="17" t="s">
        <v>359</v>
      </c>
      <c r="AU675" s="17" t="s">
        <v>371</v>
      </c>
    </row>
    <row r="676" spans="2:65" s="1" customFormat="1" ht="16.5" customHeight="1">
      <c r="B676" s="32"/>
      <c r="C676" s="138" t="s">
        <v>3064</v>
      </c>
      <c r="D676" s="138" t="s">
        <v>352</v>
      </c>
      <c r="E676" s="139" t="s">
        <v>6718</v>
      </c>
      <c r="F676" s="140" t="s">
        <v>6186</v>
      </c>
      <c r="G676" s="141" t="s">
        <v>5036</v>
      </c>
      <c r="H676" s="142">
        <v>1</v>
      </c>
      <c r="I676" s="143"/>
      <c r="J676" s="144">
        <f>ROUND(I676*H676,2)</f>
        <v>0</v>
      </c>
      <c r="K676" s="140" t="s">
        <v>1</v>
      </c>
      <c r="L676" s="32"/>
      <c r="M676" s="145" t="s">
        <v>1</v>
      </c>
      <c r="N676" s="146" t="s">
        <v>41</v>
      </c>
      <c r="P676" s="147">
        <f>O676*H676</f>
        <v>0</v>
      </c>
      <c r="Q676" s="147">
        <v>0</v>
      </c>
      <c r="R676" s="147">
        <f>Q676*H676</f>
        <v>0</v>
      </c>
      <c r="S676" s="147">
        <v>0</v>
      </c>
      <c r="T676" s="148">
        <f>S676*H676</f>
        <v>0</v>
      </c>
      <c r="AR676" s="149" t="s">
        <v>357</v>
      </c>
      <c r="AT676" s="149" t="s">
        <v>352</v>
      </c>
      <c r="AU676" s="149" t="s">
        <v>371</v>
      </c>
      <c r="AY676" s="17" t="s">
        <v>350</v>
      </c>
      <c r="BE676" s="150">
        <f>IF(N676="základní",J676,0)</f>
        <v>0</v>
      </c>
      <c r="BF676" s="150">
        <f>IF(N676="snížená",J676,0)</f>
        <v>0</v>
      </c>
      <c r="BG676" s="150">
        <f>IF(N676="zákl. přenesená",J676,0)</f>
        <v>0</v>
      </c>
      <c r="BH676" s="150">
        <f>IF(N676="sníž. přenesená",J676,0)</f>
        <v>0</v>
      </c>
      <c r="BI676" s="150">
        <f>IF(N676="nulová",J676,0)</f>
        <v>0</v>
      </c>
      <c r="BJ676" s="17" t="s">
        <v>84</v>
      </c>
      <c r="BK676" s="150">
        <f>ROUND(I676*H676,2)</f>
        <v>0</v>
      </c>
      <c r="BL676" s="17" t="s">
        <v>357</v>
      </c>
      <c r="BM676" s="149" t="s">
        <v>6719</v>
      </c>
    </row>
    <row r="677" spans="2:65" s="1" customFormat="1" ht="10.199999999999999">
      <c r="B677" s="32"/>
      <c r="D677" s="151" t="s">
        <v>359</v>
      </c>
      <c r="F677" s="152" t="s">
        <v>6186</v>
      </c>
      <c r="I677" s="153"/>
      <c r="L677" s="32"/>
      <c r="M677" s="154"/>
      <c r="T677" s="56"/>
      <c r="AT677" s="17" t="s">
        <v>359</v>
      </c>
      <c r="AU677" s="17" t="s">
        <v>371</v>
      </c>
    </row>
    <row r="678" spans="2:65" s="11" customFormat="1" ht="22.8" customHeight="1">
      <c r="B678" s="126"/>
      <c r="D678" s="127" t="s">
        <v>75</v>
      </c>
      <c r="E678" s="136" t="s">
        <v>6720</v>
      </c>
      <c r="F678" s="136" t="s">
        <v>6721</v>
      </c>
      <c r="I678" s="129"/>
      <c r="J678" s="137">
        <f>BK678</f>
        <v>0</v>
      </c>
      <c r="L678" s="126"/>
      <c r="M678" s="131"/>
      <c r="P678" s="132">
        <f>P679+P708+P761+P822+P847</f>
        <v>0</v>
      </c>
      <c r="R678" s="132">
        <f>R679+R708+R761+R822+R847</f>
        <v>6.5600000000000006E-2</v>
      </c>
      <c r="T678" s="133">
        <f>T679+T708+T761+T822+T847</f>
        <v>5</v>
      </c>
      <c r="AR678" s="127" t="s">
        <v>86</v>
      </c>
      <c r="AT678" s="134" t="s">
        <v>75</v>
      </c>
      <c r="AU678" s="134" t="s">
        <v>84</v>
      </c>
      <c r="AY678" s="127" t="s">
        <v>350</v>
      </c>
      <c r="BK678" s="135">
        <f>BK679+BK708+BK761+BK822+BK847</f>
        <v>0</v>
      </c>
    </row>
    <row r="679" spans="2:65" s="11" customFormat="1" ht="20.85" customHeight="1">
      <c r="B679" s="126"/>
      <c r="D679" s="127" t="s">
        <v>75</v>
      </c>
      <c r="E679" s="136" t="s">
        <v>6722</v>
      </c>
      <c r="F679" s="136" t="s">
        <v>6723</v>
      </c>
      <c r="I679" s="129"/>
      <c r="J679" s="137">
        <f>BK679</f>
        <v>0</v>
      </c>
      <c r="L679" s="126"/>
      <c r="M679" s="131"/>
      <c r="P679" s="132">
        <f>SUM(P680:P707)</f>
        <v>0</v>
      </c>
      <c r="R679" s="132">
        <f>SUM(R680:R707)</f>
        <v>6.5100000000000005E-2</v>
      </c>
      <c r="T679" s="133">
        <f>SUM(T680:T707)</f>
        <v>5</v>
      </c>
      <c r="AR679" s="127" t="s">
        <v>84</v>
      </c>
      <c r="AT679" s="134" t="s">
        <v>75</v>
      </c>
      <c r="AU679" s="134" t="s">
        <v>86</v>
      </c>
      <c r="AY679" s="127" t="s">
        <v>350</v>
      </c>
      <c r="BK679" s="135">
        <f>SUM(BK680:BK707)</f>
        <v>0</v>
      </c>
    </row>
    <row r="680" spans="2:65" s="1" customFormat="1" ht="16.5" customHeight="1">
      <c r="B680" s="32"/>
      <c r="C680" s="138" t="s">
        <v>3067</v>
      </c>
      <c r="D680" s="138" t="s">
        <v>352</v>
      </c>
      <c r="E680" s="139" t="s">
        <v>6724</v>
      </c>
      <c r="F680" s="140" t="s">
        <v>6148</v>
      </c>
      <c r="G680" s="141" t="s">
        <v>6149</v>
      </c>
      <c r="H680" s="142">
        <v>1</v>
      </c>
      <c r="I680" s="143"/>
      <c r="J680" s="144">
        <f>ROUND(I680*H680,2)</f>
        <v>0</v>
      </c>
      <c r="K680" s="140" t="s">
        <v>385</v>
      </c>
      <c r="L680" s="32"/>
      <c r="M680" s="145" t="s">
        <v>1</v>
      </c>
      <c r="N680" s="146" t="s">
        <v>41</v>
      </c>
      <c r="P680" s="147">
        <f>O680*H680</f>
        <v>0</v>
      </c>
      <c r="Q680" s="147">
        <v>0</v>
      </c>
      <c r="R680" s="147">
        <f>Q680*H680</f>
        <v>0</v>
      </c>
      <c r="S680" s="147">
        <v>0</v>
      </c>
      <c r="T680" s="148">
        <f>S680*H680</f>
        <v>0</v>
      </c>
      <c r="AR680" s="149" t="s">
        <v>6150</v>
      </c>
      <c r="AT680" s="149" t="s">
        <v>352</v>
      </c>
      <c r="AU680" s="149" t="s">
        <v>371</v>
      </c>
      <c r="AY680" s="17" t="s">
        <v>350</v>
      </c>
      <c r="BE680" s="150">
        <f>IF(N680="základní",J680,0)</f>
        <v>0</v>
      </c>
      <c r="BF680" s="150">
        <f>IF(N680="snížená",J680,0)</f>
        <v>0</v>
      </c>
      <c r="BG680" s="150">
        <f>IF(N680="zákl. přenesená",J680,0)</f>
        <v>0</v>
      </c>
      <c r="BH680" s="150">
        <f>IF(N680="sníž. přenesená",J680,0)</f>
        <v>0</v>
      </c>
      <c r="BI680" s="150">
        <f>IF(N680="nulová",J680,0)</f>
        <v>0</v>
      </c>
      <c r="BJ680" s="17" t="s">
        <v>84</v>
      </c>
      <c r="BK680" s="150">
        <f>ROUND(I680*H680,2)</f>
        <v>0</v>
      </c>
      <c r="BL680" s="17" t="s">
        <v>6150</v>
      </c>
      <c r="BM680" s="149" t="s">
        <v>6725</v>
      </c>
    </row>
    <row r="681" spans="2:65" s="1" customFormat="1" ht="10.199999999999999">
      <c r="B681" s="32"/>
      <c r="D681" s="151" t="s">
        <v>359</v>
      </c>
      <c r="F681" s="152" t="s">
        <v>6148</v>
      </c>
      <c r="I681" s="153"/>
      <c r="L681" s="32"/>
      <c r="M681" s="154"/>
      <c r="T681" s="56"/>
      <c r="AT681" s="17" t="s">
        <v>359</v>
      </c>
      <c r="AU681" s="17" t="s">
        <v>371</v>
      </c>
    </row>
    <row r="682" spans="2:65" s="1" customFormat="1" ht="24.15" customHeight="1">
      <c r="B682" s="32"/>
      <c r="C682" s="138" t="s">
        <v>3071</v>
      </c>
      <c r="D682" s="138" t="s">
        <v>352</v>
      </c>
      <c r="E682" s="139" t="s">
        <v>6092</v>
      </c>
      <c r="F682" s="140" t="s">
        <v>6093</v>
      </c>
      <c r="G682" s="141" t="s">
        <v>551</v>
      </c>
      <c r="H682" s="142">
        <v>20</v>
      </c>
      <c r="I682" s="143"/>
      <c r="J682" s="144">
        <f>ROUND(I682*H682,2)</f>
        <v>0</v>
      </c>
      <c r="K682" s="140" t="s">
        <v>385</v>
      </c>
      <c r="L682" s="32"/>
      <c r="M682" s="145" t="s">
        <v>1</v>
      </c>
      <c r="N682" s="146" t="s">
        <v>41</v>
      </c>
      <c r="P682" s="147">
        <f>O682*H682</f>
        <v>0</v>
      </c>
      <c r="Q682" s="147">
        <v>0</v>
      </c>
      <c r="R682" s="147">
        <f>Q682*H682</f>
        <v>0</v>
      </c>
      <c r="S682" s="147">
        <v>0</v>
      </c>
      <c r="T682" s="148">
        <f>S682*H682</f>
        <v>0</v>
      </c>
      <c r="AR682" s="149" t="s">
        <v>357</v>
      </c>
      <c r="AT682" s="149" t="s">
        <v>352</v>
      </c>
      <c r="AU682" s="149" t="s">
        <v>371</v>
      </c>
      <c r="AY682" s="17" t="s">
        <v>350</v>
      </c>
      <c r="BE682" s="150">
        <f>IF(N682="základní",J682,0)</f>
        <v>0</v>
      </c>
      <c r="BF682" s="150">
        <f>IF(N682="snížená",J682,0)</f>
        <v>0</v>
      </c>
      <c r="BG682" s="150">
        <f>IF(N682="zákl. přenesená",J682,0)</f>
        <v>0</v>
      </c>
      <c r="BH682" s="150">
        <f>IF(N682="sníž. přenesená",J682,0)</f>
        <v>0</v>
      </c>
      <c r="BI682" s="150">
        <f>IF(N682="nulová",J682,0)</f>
        <v>0</v>
      </c>
      <c r="BJ682" s="17" t="s">
        <v>84</v>
      </c>
      <c r="BK682" s="150">
        <f>ROUND(I682*H682,2)</f>
        <v>0</v>
      </c>
      <c r="BL682" s="17" t="s">
        <v>357</v>
      </c>
      <c r="BM682" s="149" t="s">
        <v>6726</v>
      </c>
    </row>
    <row r="683" spans="2:65" s="1" customFormat="1" ht="19.2">
      <c r="B683" s="32"/>
      <c r="D683" s="151" t="s">
        <v>359</v>
      </c>
      <c r="F683" s="152" t="s">
        <v>6095</v>
      </c>
      <c r="I683" s="153"/>
      <c r="L683" s="32"/>
      <c r="M683" s="154"/>
      <c r="T683" s="56"/>
      <c r="AT683" s="17" t="s">
        <v>359</v>
      </c>
      <c r="AU683" s="17" t="s">
        <v>371</v>
      </c>
    </row>
    <row r="684" spans="2:65" s="1" customFormat="1" ht="16.5" customHeight="1">
      <c r="B684" s="32"/>
      <c r="C684" s="187" t="s">
        <v>3078</v>
      </c>
      <c r="D684" s="187" t="s">
        <v>1347</v>
      </c>
      <c r="E684" s="188" t="s">
        <v>6727</v>
      </c>
      <c r="F684" s="189" t="s">
        <v>1</v>
      </c>
      <c r="G684" s="190" t="s">
        <v>551</v>
      </c>
      <c r="H684" s="191">
        <v>20</v>
      </c>
      <c r="I684" s="192"/>
      <c r="J684" s="193">
        <f>ROUND(I684*H684,2)</f>
        <v>0</v>
      </c>
      <c r="K684" s="189" t="s">
        <v>1</v>
      </c>
      <c r="L684" s="194"/>
      <c r="M684" s="195" t="s">
        <v>1</v>
      </c>
      <c r="N684" s="196" t="s">
        <v>41</v>
      </c>
      <c r="P684" s="147">
        <f>O684*H684</f>
        <v>0</v>
      </c>
      <c r="Q684" s="147">
        <v>0</v>
      </c>
      <c r="R684" s="147">
        <f>Q684*H684</f>
        <v>0</v>
      </c>
      <c r="S684" s="147">
        <v>0</v>
      </c>
      <c r="T684" s="148">
        <f>S684*H684</f>
        <v>0</v>
      </c>
      <c r="AR684" s="149" t="s">
        <v>468</v>
      </c>
      <c r="AT684" s="149" t="s">
        <v>1347</v>
      </c>
      <c r="AU684" s="149" t="s">
        <v>371</v>
      </c>
      <c r="AY684" s="17" t="s">
        <v>350</v>
      </c>
      <c r="BE684" s="150">
        <f>IF(N684="základní",J684,0)</f>
        <v>0</v>
      </c>
      <c r="BF684" s="150">
        <f>IF(N684="snížená",J684,0)</f>
        <v>0</v>
      </c>
      <c r="BG684" s="150">
        <f>IF(N684="zákl. přenesená",J684,0)</f>
        <v>0</v>
      </c>
      <c r="BH684" s="150">
        <f>IF(N684="sníž. přenesená",J684,0)</f>
        <v>0</v>
      </c>
      <c r="BI684" s="150">
        <f>IF(N684="nulová",J684,0)</f>
        <v>0</v>
      </c>
      <c r="BJ684" s="17" t="s">
        <v>84</v>
      </c>
      <c r="BK684" s="150">
        <f>ROUND(I684*H684,2)</f>
        <v>0</v>
      </c>
      <c r="BL684" s="17" t="s">
        <v>357</v>
      </c>
      <c r="BM684" s="149" t="s">
        <v>6728</v>
      </c>
    </row>
    <row r="685" spans="2:65" s="1" customFormat="1" ht="10.199999999999999">
      <c r="B685" s="32"/>
      <c r="D685" s="151" t="s">
        <v>359</v>
      </c>
      <c r="F685" s="152" t="s">
        <v>6729</v>
      </c>
      <c r="I685" s="153"/>
      <c r="L685" s="32"/>
      <c r="M685" s="154"/>
      <c r="T685" s="56"/>
      <c r="AT685" s="17" t="s">
        <v>359</v>
      </c>
      <c r="AU685" s="17" t="s">
        <v>371</v>
      </c>
    </row>
    <row r="686" spans="2:65" s="1" customFormat="1" ht="24.15" customHeight="1">
      <c r="B686" s="32"/>
      <c r="C686" s="138" t="s">
        <v>3089</v>
      </c>
      <c r="D686" s="138" t="s">
        <v>352</v>
      </c>
      <c r="E686" s="139" t="s">
        <v>6730</v>
      </c>
      <c r="F686" s="140" t="s">
        <v>6731</v>
      </c>
      <c r="G686" s="141" t="s">
        <v>551</v>
      </c>
      <c r="H686" s="142">
        <v>3</v>
      </c>
      <c r="I686" s="143"/>
      <c r="J686" s="144">
        <f>ROUND(I686*H686,2)</f>
        <v>0</v>
      </c>
      <c r="K686" s="140" t="s">
        <v>385</v>
      </c>
      <c r="L686" s="32"/>
      <c r="M686" s="145" t="s">
        <v>1</v>
      </c>
      <c r="N686" s="146" t="s">
        <v>41</v>
      </c>
      <c r="P686" s="147">
        <f>O686*H686</f>
        <v>0</v>
      </c>
      <c r="Q686" s="147">
        <v>0</v>
      </c>
      <c r="R686" s="147">
        <f>Q686*H686</f>
        <v>0</v>
      </c>
      <c r="S686" s="147">
        <v>0</v>
      </c>
      <c r="T686" s="148">
        <f>S686*H686</f>
        <v>0</v>
      </c>
      <c r="AR686" s="149" t="s">
        <v>357</v>
      </c>
      <c r="AT686" s="149" t="s">
        <v>352</v>
      </c>
      <c r="AU686" s="149" t="s">
        <v>371</v>
      </c>
      <c r="AY686" s="17" t="s">
        <v>350</v>
      </c>
      <c r="BE686" s="150">
        <f>IF(N686="základní",J686,0)</f>
        <v>0</v>
      </c>
      <c r="BF686" s="150">
        <f>IF(N686="snížená",J686,0)</f>
        <v>0</v>
      </c>
      <c r="BG686" s="150">
        <f>IF(N686="zákl. přenesená",J686,0)</f>
        <v>0</v>
      </c>
      <c r="BH686" s="150">
        <f>IF(N686="sníž. přenesená",J686,0)</f>
        <v>0</v>
      </c>
      <c r="BI686" s="150">
        <f>IF(N686="nulová",J686,0)</f>
        <v>0</v>
      </c>
      <c r="BJ686" s="17" t="s">
        <v>84</v>
      </c>
      <c r="BK686" s="150">
        <f>ROUND(I686*H686,2)</f>
        <v>0</v>
      </c>
      <c r="BL686" s="17" t="s">
        <v>357</v>
      </c>
      <c r="BM686" s="149" t="s">
        <v>6732</v>
      </c>
    </row>
    <row r="687" spans="2:65" s="1" customFormat="1" ht="10.199999999999999">
      <c r="B687" s="32"/>
      <c r="D687" s="151" t="s">
        <v>359</v>
      </c>
      <c r="F687" s="152" t="s">
        <v>6733</v>
      </c>
      <c r="I687" s="153"/>
      <c r="L687" s="32"/>
      <c r="M687" s="154"/>
      <c r="T687" s="56"/>
      <c r="AT687" s="17" t="s">
        <v>359</v>
      </c>
      <c r="AU687" s="17" t="s">
        <v>371</v>
      </c>
    </row>
    <row r="688" spans="2:65" s="1" customFormat="1" ht="21.75" customHeight="1">
      <c r="B688" s="32"/>
      <c r="C688" s="187" t="s">
        <v>3096</v>
      </c>
      <c r="D688" s="187" t="s">
        <v>1347</v>
      </c>
      <c r="E688" s="188" t="s">
        <v>6734</v>
      </c>
      <c r="F688" s="189" t="s">
        <v>6735</v>
      </c>
      <c r="G688" s="190" t="s">
        <v>551</v>
      </c>
      <c r="H688" s="191">
        <v>3</v>
      </c>
      <c r="I688" s="192"/>
      <c r="J688" s="193">
        <f>ROUND(I688*H688,2)</f>
        <v>0</v>
      </c>
      <c r="K688" s="189" t="s">
        <v>385</v>
      </c>
      <c r="L688" s="194"/>
      <c r="M688" s="195" t="s">
        <v>1</v>
      </c>
      <c r="N688" s="196" t="s">
        <v>41</v>
      </c>
      <c r="P688" s="147">
        <f>O688*H688</f>
        <v>0</v>
      </c>
      <c r="Q688" s="147">
        <v>2.8999999999999998E-3</v>
      </c>
      <c r="R688" s="147">
        <f>Q688*H688</f>
        <v>8.6999999999999994E-3</v>
      </c>
      <c r="S688" s="147">
        <v>0</v>
      </c>
      <c r="T688" s="148">
        <f>S688*H688</f>
        <v>0</v>
      </c>
      <c r="AR688" s="149" t="s">
        <v>468</v>
      </c>
      <c r="AT688" s="149" t="s">
        <v>1347</v>
      </c>
      <c r="AU688" s="149" t="s">
        <v>371</v>
      </c>
      <c r="AY688" s="17" t="s">
        <v>350</v>
      </c>
      <c r="BE688" s="150">
        <f>IF(N688="základní",J688,0)</f>
        <v>0</v>
      </c>
      <c r="BF688" s="150">
        <f>IF(N688="snížená",J688,0)</f>
        <v>0</v>
      </c>
      <c r="BG688" s="150">
        <f>IF(N688="zákl. přenesená",J688,0)</f>
        <v>0</v>
      </c>
      <c r="BH688" s="150">
        <f>IF(N688="sníž. přenesená",J688,0)</f>
        <v>0</v>
      </c>
      <c r="BI688" s="150">
        <f>IF(N688="nulová",J688,0)</f>
        <v>0</v>
      </c>
      <c r="BJ688" s="17" t="s">
        <v>84</v>
      </c>
      <c r="BK688" s="150">
        <f>ROUND(I688*H688,2)</f>
        <v>0</v>
      </c>
      <c r="BL688" s="17" t="s">
        <v>357</v>
      </c>
      <c r="BM688" s="149" t="s">
        <v>6736</v>
      </c>
    </row>
    <row r="689" spans="2:65" s="1" customFormat="1" ht="10.199999999999999">
      <c r="B689" s="32"/>
      <c r="D689" s="151" t="s">
        <v>359</v>
      </c>
      <c r="F689" s="152" t="s">
        <v>6735</v>
      </c>
      <c r="I689" s="153"/>
      <c r="L689" s="32"/>
      <c r="M689" s="154"/>
      <c r="T689" s="56"/>
      <c r="AT689" s="17" t="s">
        <v>359</v>
      </c>
      <c r="AU689" s="17" t="s">
        <v>371</v>
      </c>
    </row>
    <row r="690" spans="2:65" s="1" customFormat="1" ht="21.75" customHeight="1">
      <c r="B690" s="32"/>
      <c r="C690" s="138" t="s">
        <v>3104</v>
      </c>
      <c r="D690" s="138" t="s">
        <v>352</v>
      </c>
      <c r="E690" s="139" t="s">
        <v>6737</v>
      </c>
      <c r="F690" s="140" t="s">
        <v>6738</v>
      </c>
      <c r="G690" s="141" t="s">
        <v>496</v>
      </c>
      <c r="H690" s="142">
        <v>346</v>
      </c>
      <c r="I690" s="143"/>
      <c r="J690" s="144">
        <f>ROUND(I690*H690,2)</f>
        <v>0</v>
      </c>
      <c r="K690" s="140" t="s">
        <v>385</v>
      </c>
      <c r="L690" s="32"/>
      <c r="M690" s="145" t="s">
        <v>1</v>
      </c>
      <c r="N690" s="146" t="s">
        <v>41</v>
      </c>
      <c r="P690" s="147">
        <f>O690*H690</f>
        <v>0</v>
      </c>
      <c r="Q690" s="147">
        <v>0</v>
      </c>
      <c r="R690" s="147">
        <f>Q690*H690</f>
        <v>0</v>
      </c>
      <c r="S690" s="147">
        <v>0</v>
      </c>
      <c r="T690" s="148">
        <f>S690*H690</f>
        <v>0</v>
      </c>
      <c r="AR690" s="149" t="s">
        <v>530</v>
      </c>
      <c r="AT690" s="149" t="s">
        <v>352</v>
      </c>
      <c r="AU690" s="149" t="s">
        <v>371</v>
      </c>
      <c r="AY690" s="17" t="s">
        <v>350</v>
      </c>
      <c r="BE690" s="150">
        <f>IF(N690="základní",J690,0)</f>
        <v>0</v>
      </c>
      <c r="BF690" s="150">
        <f>IF(N690="snížená",J690,0)</f>
        <v>0</v>
      </c>
      <c r="BG690" s="150">
        <f>IF(N690="zákl. přenesená",J690,0)</f>
        <v>0</v>
      </c>
      <c r="BH690" s="150">
        <f>IF(N690="sníž. přenesená",J690,0)</f>
        <v>0</v>
      </c>
      <c r="BI690" s="150">
        <f>IF(N690="nulová",J690,0)</f>
        <v>0</v>
      </c>
      <c r="BJ690" s="17" t="s">
        <v>84</v>
      </c>
      <c r="BK690" s="150">
        <f>ROUND(I690*H690,2)</f>
        <v>0</v>
      </c>
      <c r="BL690" s="17" t="s">
        <v>530</v>
      </c>
      <c r="BM690" s="149" t="s">
        <v>6739</v>
      </c>
    </row>
    <row r="691" spans="2:65" s="1" customFormat="1" ht="19.2">
      <c r="B691" s="32"/>
      <c r="D691" s="151" t="s">
        <v>359</v>
      </c>
      <c r="F691" s="152" t="s">
        <v>6740</v>
      </c>
      <c r="I691" s="153"/>
      <c r="L691" s="32"/>
      <c r="M691" s="154"/>
      <c r="T691" s="56"/>
      <c r="AT691" s="17" t="s">
        <v>359</v>
      </c>
      <c r="AU691" s="17" t="s">
        <v>371</v>
      </c>
    </row>
    <row r="692" spans="2:65" s="1" customFormat="1" ht="21.75" customHeight="1">
      <c r="B692" s="32"/>
      <c r="C692" s="138" t="s">
        <v>3111</v>
      </c>
      <c r="D692" s="138" t="s">
        <v>352</v>
      </c>
      <c r="E692" s="139" t="s">
        <v>6741</v>
      </c>
      <c r="F692" s="140" t="s">
        <v>6742</v>
      </c>
      <c r="G692" s="141" t="s">
        <v>496</v>
      </c>
      <c r="H692" s="142">
        <v>12</v>
      </c>
      <c r="I692" s="143"/>
      <c r="J692" s="144">
        <f>ROUND(I692*H692,2)</f>
        <v>0</v>
      </c>
      <c r="K692" s="140" t="s">
        <v>385</v>
      </c>
      <c r="L692" s="32"/>
      <c r="M692" s="145" t="s">
        <v>1</v>
      </c>
      <c r="N692" s="146" t="s">
        <v>41</v>
      </c>
      <c r="P692" s="147">
        <f>O692*H692</f>
        <v>0</v>
      </c>
      <c r="Q692" s="147">
        <v>0</v>
      </c>
      <c r="R692" s="147">
        <f>Q692*H692</f>
        <v>0</v>
      </c>
      <c r="S692" s="147">
        <v>0</v>
      </c>
      <c r="T692" s="148">
        <f>S692*H692</f>
        <v>0</v>
      </c>
      <c r="AR692" s="149" t="s">
        <v>530</v>
      </c>
      <c r="AT692" s="149" t="s">
        <v>352</v>
      </c>
      <c r="AU692" s="149" t="s">
        <v>371</v>
      </c>
      <c r="AY692" s="17" t="s">
        <v>350</v>
      </c>
      <c r="BE692" s="150">
        <f>IF(N692="základní",J692,0)</f>
        <v>0</v>
      </c>
      <c r="BF692" s="150">
        <f>IF(N692="snížená",J692,0)</f>
        <v>0</v>
      </c>
      <c r="BG692" s="150">
        <f>IF(N692="zákl. přenesená",J692,0)</f>
        <v>0</v>
      </c>
      <c r="BH692" s="150">
        <f>IF(N692="sníž. přenesená",J692,0)</f>
        <v>0</v>
      </c>
      <c r="BI692" s="150">
        <f>IF(N692="nulová",J692,0)</f>
        <v>0</v>
      </c>
      <c r="BJ692" s="17" t="s">
        <v>84</v>
      </c>
      <c r="BK692" s="150">
        <f>ROUND(I692*H692,2)</f>
        <v>0</v>
      </c>
      <c r="BL692" s="17" t="s">
        <v>530</v>
      </c>
      <c r="BM692" s="149" t="s">
        <v>6743</v>
      </c>
    </row>
    <row r="693" spans="2:65" s="1" customFormat="1" ht="19.2">
      <c r="B693" s="32"/>
      <c r="D693" s="151" t="s">
        <v>359</v>
      </c>
      <c r="F693" s="152" t="s">
        <v>6744</v>
      </c>
      <c r="I693" s="153"/>
      <c r="L693" s="32"/>
      <c r="M693" s="154"/>
      <c r="T693" s="56"/>
      <c r="AT693" s="17" t="s">
        <v>359</v>
      </c>
      <c r="AU693" s="17" t="s">
        <v>371</v>
      </c>
    </row>
    <row r="694" spans="2:65" s="1" customFormat="1" ht="24.15" customHeight="1">
      <c r="B694" s="32"/>
      <c r="C694" s="138" t="s">
        <v>3120</v>
      </c>
      <c r="D694" s="138" t="s">
        <v>352</v>
      </c>
      <c r="E694" s="139" t="s">
        <v>5647</v>
      </c>
      <c r="F694" s="140" t="s">
        <v>5648</v>
      </c>
      <c r="G694" s="141" t="s">
        <v>551</v>
      </c>
      <c r="H694" s="142">
        <v>20</v>
      </c>
      <c r="I694" s="143"/>
      <c r="J694" s="144">
        <f>ROUND(I694*H694,2)</f>
        <v>0</v>
      </c>
      <c r="K694" s="140" t="s">
        <v>385</v>
      </c>
      <c r="L694" s="32"/>
      <c r="M694" s="145" t="s">
        <v>1</v>
      </c>
      <c r="N694" s="146" t="s">
        <v>41</v>
      </c>
      <c r="P694" s="147">
        <f>O694*H694</f>
        <v>0</v>
      </c>
      <c r="Q694" s="147">
        <v>1.32E-3</v>
      </c>
      <c r="R694" s="147">
        <f>Q694*H694</f>
        <v>2.64E-2</v>
      </c>
      <c r="S694" s="147">
        <v>2.5000000000000001E-2</v>
      </c>
      <c r="T694" s="148">
        <f>S694*H694</f>
        <v>0.5</v>
      </c>
      <c r="AR694" s="149" t="s">
        <v>357</v>
      </c>
      <c r="AT694" s="149" t="s">
        <v>352</v>
      </c>
      <c r="AU694" s="149" t="s">
        <v>371</v>
      </c>
      <c r="AY694" s="17" t="s">
        <v>350</v>
      </c>
      <c r="BE694" s="150">
        <f>IF(N694="základní",J694,0)</f>
        <v>0</v>
      </c>
      <c r="BF694" s="150">
        <f>IF(N694="snížená",J694,0)</f>
        <v>0</v>
      </c>
      <c r="BG694" s="150">
        <f>IF(N694="zákl. přenesená",J694,0)</f>
        <v>0</v>
      </c>
      <c r="BH694" s="150">
        <f>IF(N694="sníž. přenesená",J694,0)</f>
        <v>0</v>
      </c>
      <c r="BI694" s="150">
        <f>IF(N694="nulová",J694,0)</f>
        <v>0</v>
      </c>
      <c r="BJ694" s="17" t="s">
        <v>84</v>
      </c>
      <c r="BK694" s="150">
        <f>ROUND(I694*H694,2)</f>
        <v>0</v>
      </c>
      <c r="BL694" s="17" t="s">
        <v>357</v>
      </c>
      <c r="BM694" s="149" t="s">
        <v>6745</v>
      </c>
    </row>
    <row r="695" spans="2:65" s="1" customFormat="1" ht="28.8">
      <c r="B695" s="32"/>
      <c r="D695" s="151" t="s">
        <v>359</v>
      </c>
      <c r="F695" s="152" t="s">
        <v>5650</v>
      </c>
      <c r="I695" s="153"/>
      <c r="L695" s="32"/>
      <c r="M695" s="154"/>
      <c r="T695" s="56"/>
      <c r="AT695" s="17" t="s">
        <v>359</v>
      </c>
      <c r="AU695" s="17" t="s">
        <v>371</v>
      </c>
    </row>
    <row r="696" spans="2:65" s="1" customFormat="1" ht="24.15" customHeight="1">
      <c r="B696" s="32"/>
      <c r="C696" s="138" t="s">
        <v>3129</v>
      </c>
      <c r="D696" s="138" t="s">
        <v>352</v>
      </c>
      <c r="E696" s="139" t="s">
        <v>5658</v>
      </c>
      <c r="F696" s="140" t="s">
        <v>5659</v>
      </c>
      <c r="G696" s="141" t="s">
        <v>551</v>
      </c>
      <c r="H696" s="142">
        <v>1500</v>
      </c>
      <c r="I696" s="143"/>
      <c r="J696" s="144">
        <f>ROUND(I696*H696,2)</f>
        <v>0</v>
      </c>
      <c r="K696" s="140" t="s">
        <v>385</v>
      </c>
      <c r="L696" s="32"/>
      <c r="M696" s="145" t="s">
        <v>1</v>
      </c>
      <c r="N696" s="146" t="s">
        <v>41</v>
      </c>
      <c r="P696" s="147">
        <f>O696*H696</f>
        <v>0</v>
      </c>
      <c r="Q696" s="147">
        <v>2.0000000000000002E-5</v>
      </c>
      <c r="R696" s="147">
        <f>Q696*H696</f>
        <v>3.0000000000000002E-2</v>
      </c>
      <c r="S696" s="147">
        <v>3.0000000000000001E-3</v>
      </c>
      <c r="T696" s="148">
        <f>S696*H696</f>
        <v>4.5</v>
      </c>
      <c r="AR696" s="149" t="s">
        <v>357</v>
      </c>
      <c r="AT696" s="149" t="s">
        <v>352</v>
      </c>
      <c r="AU696" s="149" t="s">
        <v>371</v>
      </c>
      <c r="AY696" s="17" t="s">
        <v>350</v>
      </c>
      <c r="BE696" s="150">
        <f>IF(N696="základní",J696,0)</f>
        <v>0</v>
      </c>
      <c r="BF696" s="150">
        <f>IF(N696="snížená",J696,0)</f>
        <v>0</v>
      </c>
      <c r="BG696" s="150">
        <f>IF(N696="zákl. přenesená",J696,0)</f>
        <v>0</v>
      </c>
      <c r="BH696" s="150">
        <f>IF(N696="sníž. přenesená",J696,0)</f>
        <v>0</v>
      </c>
      <c r="BI696" s="150">
        <f>IF(N696="nulová",J696,0)</f>
        <v>0</v>
      </c>
      <c r="BJ696" s="17" t="s">
        <v>84</v>
      </c>
      <c r="BK696" s="150">
        <f>ROUND(I696*H696,2)</f>
        <v>0</v>
      </c>
      <c r="BL696" s="17" t="s">
        <v>357</v>
      </c>
      <c r="BM696" s="149" t="s">
        <v>6746</v>
      </c>
    </row>
    <row r="697" spans="2:65" s="1" customFormat="1" ht="19.2">
      <c r="B697" s="32"/>
      <c r="D697" s="151" t="s">
        <v>359</v>
      </c>
      <c r="F697" s="152" t="s">
        <v>5661</v>
      </c>
      <c r="I697" s="153"/>
      <c r="L697" s="32"/>
      <c r="M697" s="154"/>
      <c r="T697" s="56"/>
      <c r="AT697" s="17" t="s">
        <v>359</v>
      </c>
      <c r="AU697" s="17" t="s">
        <v>371</v>
      </c>
    </row>
    <row r="698" spans="2:65" s="1" customFormat="1" ht="21.75" customHeight="1">
      <c r="B698" s="32"/>
      <c r="C698" s="138" t="s">
        <v>3137</v>
      </c>
      <c r="D698" s="138" t="s">
        <v>352</v>
      </c>
      <c r="E698" s="139" t="s">
        <v>6747</v>
      </c>
      <c r="F698" s="140" t="s">
        <v>5663</v>
      </c>
      <c r="G698" s="141" t="s">
        <v>5036</v>
      </c>
      <c r="H698" s="142">
        <v>1</v>
      </c>
      <c r="I698" s="143"/>
      <c r="J698" s="144">
        <f>ROUND(I698*H698,2)</f>
        <v>0</v>
      </c>
      <c r="K698" s="140" t="s">
        <v>1</v>
      </c>
      <c r="L698" s="32"/>
      <c r="M698" s="145" t="s">
        <v>1</v>
      </c>
      <c r="N698" s="146" t="s">
        <v>41</v>
      </c>
      <c r="P698" s="147">
        <f>O698*H698</f>
        <v>0</v>
      </c>
      <c r="Q698" s="147">
        <v>0</v>
      </c>
      <c r="R698" s="147">
        <f>Q698*H698</f>
        <v>0</v>
      </c>
      <c r="S698" s="147">
        <v>0</v>
      </c>
      <c r="T698" s="148">
        <f>S698*H698</f>
        <v>0</v>
      </c>
      <c r="AR698" s="149" t="s">
        <v>357</v>
      </c>
      <c r="AT698" s="149" t="s">
        <v>352</v>
      </c>
      <c r="AU698" s="149" t="s">
        <v>371</v>
      </c>
      <c r="AY698" s="17" t="s">
        <v>350</v>
      </c>
      <c r="BE698" s="150">
        <f>IF(N698="základní",J698,0)</f>
        <v>0</v>
      </c>
      <c r="BF698" s="150">
        <f>IF(N698="snížená",J698,0)</f>
        <v>0</v>
      </c>
      <c r="BG698" s="150">
        <f>IF(N698="zákl. přenesená",J698,0)</f>
        <v>0</v>
      </c>
      <c r="BH698" s="150">
        <f>IF(N698="sníž. přenesená",J698,0)</f>
        <v>0</v>
      </c>
      <c r="BI698" s="150">
        <f>IF(N698="nulová",J698,0)</f>
        <v>0</v>
      </c>
      <c r="BJ698" s="17" t="s">
        <v>84</v>
      </c>
      <c r="BK698" s="150">
        <f>ROUND(I698*H698,2)</f>
        <v>0</v>
      </c>
      <c r="BL698" s="17" t="s">
        <v>357</v>
      </c>
      <c r="BM698" s="149" t="s">
        <v>6748</v>
      </c>
    </row>
    <row r="699" spans="2:65" s="1" customFormat="1" ht="10.199999999999999">
      <c r="B699" s="32"/>
      <c r="D699" s="151" t="s">
        <v>359</v>
      </c>
      <c r="F699" s="152" t="s">
        <v>5663</v>
      </c>
      <c r="I699" s="153"/>
      <c r="L699" s="32"/>
      <c r="M699" s="154"/>
      <c r="T699" s="56"/>
      <c r="AT699" s="17" t="s">
        <v>359</v>
      </c>
      <c r="AU699" s="17" t="s">
        <v>371</v>
      </c>
    </row>
    <row r="700" spans="2:65" s="1" customFormat="1" ht="16.5" customHeight="1">
      <c r="B700" s="32"/>
      <c r="C700" s="138" t="s">
        <v>3141</v>
      </c>
      <c r="D700" s="138" t="s">
        <v>352</v>
      </c>
      <c r="E700" s="139" t="s">
        <v>5665</v>
      </c>
      <c r="F700" s="140" t="s">
        <v>5666</v>
      </c>
      <c r="G700" s="141" t="s">
        <v>551</v>
      </c>
      <c r="H700" s="142">
        <v>1500</v>
      </c>
      <c r="I700" s="143"/>
      <c r="J700" s="144">
        <f>ROUND(I700*H700,2)</f>
        <v>0</v>
      </c>
      <c r="K700" s="140" t="s">
        <v>1</v>
      </c>
      <c r="L700" s="32"/>
      <c r="M700" s="145" t="s">
        <v>1</v>
      </c>
      <c r="N700" s="146" t="s">
        <v>41</v>
      </c>
      <c r="P700" s="147">
        <f>O700*H700</f>
        <v>0</v>
      </c>
      <c r="Q700" s="147">
        <v>0</v>
      </c>
      <c r="R700" s="147">
        <f>Q700*H700</f>
        <v>0</v>
      </c>
      <c r="S700" s="147">
        <v>0</v>
      </c>
      <c r="T700" s="148">
        <f>S700*H700</f>
        <v>0</v>
      </c>
      <c r="AR700" s="149" t="s">
        <v>357</v>
      </c>
      <c r="AT700" s="149" t="s">
        <v>352</v>
      </c>
      <c r="AU700" s="149" t="s">
        <v>371</v>
      </c>
      <c r="AY700" s="17" t="s">
        <v>350</v>
      </c>
      <c r="BE700" s="150">
        <f>IF(N700="základní",J700,0)</f>
        <v>0</v>
      </c>
      <c r="BF700" s="150">
        <f>IF(N700="snížená",J700,0)</f>
        <v>0</v>
      </c>
      <c r="BG700" s="150">
        <f>IF(N700="zákl. přenesená",J700,0)</f>
        <v>0</v>
      </c>
      <c r="BH700" s="150">
        <f>IF(N700="sníž. přenesená",J700,0)</f>
        <v>0</v>
      </c>
      <c r="BI700" s="150">
        <f>IF(N700="nulová",J700,0)</f>
        <v>0</v>
      </c>
      <c r="BJ700" s="17" t="s">
        <v>84</v>
      </c>
      <c r="BK700" s="150">
        <f>ROUND(I700*H700,2)</f>
        <v>0</v>
      </c>
      <c r="BL700" s="17" t="s">
        <v>357</v>
      </c>
      <c r="BM700" s="149" t="s">
        <v>6749</v>
      </c>
    </row>
    <row r="701" spans="2:65" s="1" customFormat="1" ht="10.199999999999999">
      <c r="B701" s="32"/>
      <c r="D701" s="151" t="s">
        <v>359</v>
      </c>
      <c r="F701" s="152" t="s">
        <v>5666</v>
      </c>
      <c r="I701" s="153"/>
      <c r="L701" s="32"/>
      <c r="M701" s="154"/>
      <c r="T701" s="56"/>
      <c r="AT701" s="17" t="s">
        <v>359</v>
      </c>
      <c r="AU701" s="17" t="s">
        <v>371</v>
      </c>
    </row>
    <row r="702" spans="2:65" s="1" customFormat="1" ht="16.5" customHeight="1">
      <c r="B702" s="32"/>
      <c r="C702" s="138" t="s">
        <v>3145</v>
      </c>
      <c r="D702" s="138" t="s">
        <v>352</v>
      </c>
      <c r="E702" s="139" t="s">
        <v>6750</v>
      </c>
      <c r="F702" s="140" t="s">
        <v>6180</v>
      </c>
      <c r="G702" s="141" t="s">
        <v>5036</v>
      </c>
      <c r="H702" s="142">
        <v>1</v>
      </c>
      <c r="I702" s="143"/>
      <c r="J702" s="144">
        <f>ROUND(I702*H702,2)</f>
        <v>0</v>
      </c>
      <c r="K702" s="140" t="s">
        <v>1</v>
      </c>
      <c r="L702" s="32"/>
      <c r="M702" s="145" t="s">
        <v>1</v>
      </c>
      <c r="N702" s="146" t="s">
        <v>41</v>
      </c>
      <c r="P702" s="147">
        <f>O702*H702</f>
        <v>0</v>
      </c>
      <c r="Q702" s="147">
        <v>0</v>
      </c>
      <c r="R702" s="147">
        <f>Q702*H702</f>
        <v>0</v>
      </c>
      <c r="S702" s="147">
        <v>0</v>
      </c>
      <c r="T702" s="148">
        <f>S702*H702</f>
        <v>0</v>
      </c>
      <c r="AR702" s="149" t="s">
        <v>357</v>
      </c>
      <c r="AT702" s="149" t="s">
        <v>352</v>
      </c>
      <c r="AU702" s="149" t="s">
        <v>371</v>
      </c>
      <c r="AY702" s="17" t="s">
        <v>350</v>
      </c>
      <c r="BE702" s="150">
        <f>IF(N702="základní",J702,0)</f>
        <v>0</v>
      </c>
      <c r="BF702" s="150">
        <f>IF(N702="snížená",J702,0)</f>
        <v>0</v>
      </c>
      <c r="BG702" s="150">
        <f>IF(N702="zákl. přenesená",J702,0)</f>
        <v>0</v>
      </c>
      <c r="BH702" s="150">
        <f>IF(N702="sníž. přenesená",J702,0)</f>
        <v>0</v>
      </c>
      <c r="BI702" s="150">
        <f>IF(N702="nulová",J702,0)</f>
        <v>0</v>
      </c>
      <c r="BJ702" s="17" t="s">
        <v>84</v>
      </c>
      <c r="BK702" s="150">
        <f>ROUND(I702*H702,2)</f>
        <v>0</v>
      </c>
      <c r="BL702" s="17" t="s">
        <v>357</v>
      </c>
      <c r="BM702" s="149" t="s">
        <v>6751</v>
      </c>
    </row>
    <row r="703" spans="2:65" s="1" customFormat="1" ht="10.199999999999999">
      <c r="B703" s="32"/>
      <c r="D703" s="151" t="s">
        <v>359</v>
      </c>
      <c r="F703" s="152" t="s">
        <v>6180</v>
      </c>
      <c r="I703" s="153"/>
      <c r="L703" s="32"/>
      <c r="M703" s="154"/>
      <c r="T703" s="56"/>
      <c r="AT703" s="17" t="s">
        <v>359</v>
      </c>
      <c r="AU703" s="17" t="s">
        <v>371</v>
      </c>
    </row>
    <row r="704" spans="2:65" s="1" customFormat="1" ht="24.15" customHeight="1">
      <c r="B704" s="32"/>
      <c r="C704" s="138" t="s">
        <v>3150</v>
      </c>
      <c r="D704" s="138" t="s">
        <v>352</v>
      </c>
      <c r="E704" s="139" t="s">
        <v>6752</v>
      </c>
      <c r="F704" s="140" t="s">
        <v>6183</v>
      </c>
      <c r="G704" s="141" t="s">
        <v>5036</v>
      </c>
      <c r="H704" s="142">
        <v>1</v>
      </c>
      <c r="I704" s="143"/>
      <c r="J704" s="144">
        <f>ROUND(I704*H704,2)</f>
        <v>0</v>
      </c>
      <c r="K704" s="140" t="s">
        <v>1</v>
      </c>
      <c r="L704" s="32"/>
      <c r="M704" s="145" t="s">
        <v>1</v>
      </c>
      <c r="N704" s="146" t="s">
        <v>41</v>
      </c>
      <c r="P704" s="147">
        <f>O704*H704</f>
        <v>0</v>
      </c>
      <c r="Q704" s="147">
        <v>0</v>
      </c>
      <c r="R704" s="147">
        <f>Q704*H704</f>
        <v>0</v>
      </c>
      <c r="S704" s="147">
        <v>0</v>
      </c>
      <c r="T704" s="148">
        <f>S704*H704</f>
        <v>0</v>
      </c>
      <c r="AR704" s="149" t="s">
        <v>357</v>
      </c>
      <c r="AT704" s="149" t="s">
        <v>352</v>
      </c>
      <c r="AU704" s="149" t="s">
        <v>371</v>
      </c>
      <c r="AY704" s="17" t="s">
        <v>350</v>
      </c>
      <c r="BE704" s="150">
        <f>IF(N704="základní",J704,0)</f>
        <v>0</v>
      </c>
      <c r="BF704" s="150">
        <f>IF(N704="snížená",J704,0)</f>
        <v>0</v>
      </c>
      <c r="BG704" s="150">
        <f>IF(N704="zákl. přenesená",J704,0)</f>
        <v>0</v>
      </c>
      <c r="BH704" s="150">
        <f>IF(N704="sníž. přenesená",J704,0)</f>
        <v>0</v>
      </c>
      <c r="BI704" s="150">
        <f>IF(N704="nulová",J704,0)</f>
        <v>0</v>
      </c>
      <c r="BJ704" s="17" t="s">
        <v>84</v>
      </c>
      <c r="BK704" s="150">
        <f>ROUND(I704*H704,2)</f>
        <v>0</v>
      </c>
      <c r="BL704" s="17" t="s">
        <v>357</v>
      </c>
      <c r="BM704" s="149" t="s">
        <v>6753</v>
      </c>
    </row>
    <row r="705" spans="2:65" s="1" customFormat="1" ht="19.2">
      <c r="B705" s="32"/>
      <c r="D705" s="151" t="s">
        <v>359</v>
      </c>
      <c r="F705" s="152" t="s">
        <v>6183</v>
      </c>
      <c r="I705" s="153"/>
      <c r="L705" s="32"/>
      <c r="M705" s="154"/>
      <c r="T705" s="56"/>
      <c r="AT705" s="17" t="s">
        <v>359</v>
      </c>
      <c r="AU705" s="17" t="s">
        <v>371</v>
      </c>
    </row>
    <row r="706" spans="2:65" s="1" customFormat="1" ht="16.5" customHeight="1">
      <c r="B706" s="32"/>
      <c r="C706" s="138" t="s">
        <v>3159</v>
      </c>
      <c r="D706" s="138" t="s">
        <v>352</v>
      </c>
      <c r="E706" s="139" t="s">
        <v>6754</v>
      </c>
      <c r="F706" s="140" t="s">
        <v>6186</v>
      </c>
      <c r="G706" s="141" t="s">
        <v>5036</v>
      </c>
      <c r="H706" s="142">
        <v>1</v>
      </c>
      <c r="I706" s="143"/>
      <c r="J706" s="144">
        <f>ROUND(I706*H706,2)</f>
        <v>0</v>
      </c>
      <c r="K706" s="140" t="s">
        <v>1</v>
      </c>
      <c r="L706" s="32"/>
      <c r="M706" s="145" t="s">
        <v>1</v>
      </c>
      <c r="N706" s="146" t="s">
        <v>41</v>
      </c>
      <c r="P706" s="147">
        <f>O706*H706</f>
        <v>0</v>
      </c>
      <c r="Q706" s="147">
        <v>0</v>
      </c>
      <c r="R706" s="147">
        <f>Q706*H706</f>
        <v>0</v>
      </c>
      <c r="S706" s="147">
        <v>0</v>
      </c>
      <c r="T706" s="148">
        <f>S706*H706</f>
        <v>0</v>
      </c>
      <c r="AR706" s="149" t="s">
        <v>357</v>
      </c>
      <c r="AT706" s="149" t="s">
        <v>352</v>
      </c>
      <c r="AU706" s="149" t="s">
        <v>371</v>
      </c>
      <c r="AY706" s="17" t="s">
        <v>350</v>
      </c>
      <c r="BE706" s="150">
        <f>IF(N706="základní",J706,0)</f>
        <v>0</v>
      </c>
      <c r="BF706" s="150">
        <f>IF(N706="snížená",J706,0)</f>
        <v>0</v>
      </c>
      <c r="BG706" s="150">
        <f>IF(N706="zákl. přenesená",J706,0)</f>
        <v>0</v>
      </c>
      <c r="BH706" s="150">
        <f>IF(N706="sníž. přenesená",J706,0)</f>
        <v>0</v>
      </c>
      <c r="BI706" s="150">
        <f>IF(N706="nulová",J706,0)</f>
        <v>0</v>
      </c>
      <c r="BJ706" s="17" t="s">
        <v>84</v>
      </c>
      <c r="BK706" s="150">
        <f>ROUND(I706*H706,2)</f>
        <v>0</v>
      </c>
      <c r="BL706" s="17" t="s">
        <v>357</v>
      </c>
      <c r="BM706" s="149" t="s">
        <v>6755</v>
      </c>
    </row>
    <row r="707" spans="2:65" s="1" customFormat="1" ht="10.199999999999999">
      <c r="B707" s="32"/>
      <c r="D707" s="151" t="s">
        <v>359</v>
      </c>
      <c r="F707" s="152" t="s">
        <v>6186</v>
      </c>
      <c r="I707" s="153"/>
      <c r="L707" s="32"/>
      <c r="M707" s="154"/>
      <c r="T707" s="56"/>
      <c r="AT707" s="17" t="s">
        <v>359</v>
      </c>
      <c r="AU707" s="17" t="s">
        <v>371</v>
      </c>
    </row>
    <row r="708" spans="2:65" s="11" customFormat="1" ht="20.85" customHeight="1">
      <c r="B708" s="126"/>
      <c r="D708" s="127" t="s">
        <v>75</v>
      </c>
      <c r="E708" s="136" t="s">
        <v>6756</v>
      </c>
      <c r="F708" s="136" t="s">
        <v>6757</v>
      </c>
      <c r="I708" s="129"/>
      <c r="J708" s="137">
        <f>BK708</f>
        <v>0</v>
      </c>
      <c r="L708" s="126"/>
      <c r="M708" s="131"/>
      <c r="P708" s="132">
        <f>SUM(P709:P760)</f>
        <v>0</v>
      </c>
      <c r="R708" s="132">
        <f>SUM(R709:R760)</f>
        <v>0</v>
      </c>
      <c r="T708" s="133">
        <f>SUM(T709:T760)</f>
        <v>0</v>
      </c>
      <c r="AR708" s="127" t="s">
        <v>86</v>
      </c>
      <c r="AT708" s="134" t="s">
        <v>75</v>
      </c>
      <c r="AU708" s="134" t="s">
        <v>86</v>
      </c>
      <c r="AY708" s="127" t="s">
        <v>350</v>
      </c>
      <c r="BK708" s="135">
        <f>SUM(BK709:BK760)</f>
        <v>0</v>
      </c>
    </row>
    <row r="709" spans="2:65" s="1" customFormat="1" ht="16.5" customHeight="1">
      <c r="B709" s="32"/>
      <c r="C709" s="138" t="s">
        <v>3165</v>
      </c>
      <c r="D709" s="138" t="s">
        <v>352</v>
      </c>
      <c r="E709" s="139" t="s">
        <v>6758</v>
      </c>
      <c r="F709" s="140" t="s">
        <v>6759</v>
      </c>
      <c r="G709" s="141" t="s">
        <v>496</v>
      </c>
      <c r="H709" s="142">
        <v>1</v>
      </c>
      <c r="I709" s="143"/>
      <c r="J709" s="144">
        <f>ROUND(I709*H709,2)</f>
        <v>0</v>
      </c>
      <c r="K709" s="140" t="s">
        <v>385</v>
      </c>
      <c r="L709" s="32"/>
      <c r="M709" s="145" t="s">
        <v>1</v>
      </c>
      <c r="N709" s="146" t="s">
        <v>41</v>
      </c>
      <c r="P709" s="147">
        <f>O709*H709</f>
        <v>0</v>
      </c>
      <c r="Q709" s="147">
        <v>0</v>
      </c>
      <c r="R709" s="147">
        <f>Q709*H709</f>
        <v>0</v>
      </c>
      <c r="S709" s="147">
        <v>0</v>
      </c>
      <c r="T709" s="148">
        <f>S709*H709</f>
        <v>0</v>
      </c>
      <c r="AR709" s="149" t="s">
        <v>530</v>
      </c>
      <c r="AT709" s="149" t="s">
        <v>352</v>
      </c>
      <c r="AU709" s="149" t="s">
        <v>371</v>
      </c>
      <c r="AY709" s="17" t="s">
        <v>350</v>
      </c>
      <c r="BE709" s="150">
        <f>IF(N709="základní",J709,0)</f>
        <v>0</v>
      </c>
      <c r="BF709" s="150">
        <f>IF(N709="snížená",J709,0)</f>
        <v>0</v>
      </c>
      <c r="BG709" s="150">
        <f>IF(N709="zákl. přenesená",J709,0)</f>
        <v>0</v>
      </c>
      <c r="BH709" s="150">
        <f>IF(N709="sníž. přenesená",J709,0)</f>
        <v>0</v>
      </c>
      <c r="BI709" s="150">
        <f>IF(N709="nulová",J709,0)</f>
        <v>0</v>
      </c>
      <c r="BJ709" s="17" t="s">
        <v>84</v>
      </c>
      <c r="BK709" s="150">
        <f>ROUND(I709*H709,2)</f>
        <v>0</v>
      </c>
      <c r="BL709" s="17" t="s">
        <v>530</v>
      </c>
      <c r="BM709" s="149" t="s">
        <v>6760</v>
      </c>
    </row>
    <row r="710" spans="2:65" s="1" customFormat="1" ht="10.199999999999999">
      <c r="B710" s="32"/>
      <c r="D710" s="151" t="s">
        <v>359</v>
      </c>
      <c r="F710" s="152" t="s">
        <v>6761</v>
      </c>
      <c r="I710" s="153"/>
      <c r="L710" s="32"/>
      <c r="M710" s="154"/>
      <c r="T710" s="56"/>
      <c r="AT710" s="17" t="s">
        <v>359</v>
      </c>
      <c r="AU710" s="17" t="s">
        <v>371</v>
      </c>
    </row>
    <row r="711" spans="2:65" s="1" customFormat="1" ht="16.5" customHeight="1">
      <c r="B711" s="32"/>
      <c r="C711" s="138" t="s">
        <v>3168</v>
      </c>
      <c r="D711" s="138" t="s">
        <v>352</v>
      </c>
      <c r="E711" s="139" t="s">
        <v>6192</v>
      </c>
      <c r="F711" s="140" t="s">
        <v>6193</v>
      </c>
      <c r="G711" s="141" t="s">
        <v>496</v>
      </c>
      <c r="H711" s="142">
        <v>2</v>
      </c>
      <c r="I711" s="143"/>
      <c r="J711" s="144">
        <f>ROUND(I711*H711,2)</f>
        <v>0</v>
      </c>
      <c r="K711" s="140" t="s">
        <v>385</v>
      </c>
      <c r="L711" s="32"/>
      <c r="M711" s="145" t="s">
        <v>1</v>
      </c>
      <c r="N711" s="146" t="s">
        <v>41</v>
      </c>
      <c r="P711" s="147">
        <f>O711*H711</f>
        <v>0</v>
      </c>
      <c r="Q711" s="147">
        <v>0</v>
      </c>
      <c r="R711" s="147">
        <f>Q711*H711</f>
        <v>0</v>
      </c>
      <c r="S711" s="147">
        <v>0</v>
      </c>
      <c r="T711" s="148">
        <f>S711*H711</f>
        <v>0</v>
      </c>
      <c r="AR711" s="149" t="s">
        <v>530</v>
      </c>
      <c r="AT711" s="149" t="s">
        <v>352</v>
      </c>
      <c r="AU711" s="149" t="s">
        <v>371</v>
      </c>
      <c r="AY711" s="17" t="s">
        <v>350</v>
      </c>
      <c r="BE711" s="150">
        <f>IF(N711="základní",J711,0)</f>
        <v>0</v>
      </c>
      <c r="BF711" s="150">
        <f>IF(N711="snížená",J711,0)</f>
        <v>0</v>
      </c>
      <c r="BG711" s="150">
        <f>IF(N711="zákl. přenesená",J711,0)</f>
        <v>0</v>
      </c>
      <c r="BH711" s="150">
        <f>IF(N711="sníž. přenesená",J711,0)</f>
        <v>0</v>
      </c>
      <c r="BI711" s="150">
        <f>IF(N711="nulová",J711,0)</f>
        <v>0</v>
      </c>
      <c r="BJ711" s="17" t="s">
        <v>84</v>
      </c>
      <c r="BK711" s="150">
        <f>ROUND(I711*H711,2)</f>
        <v>0</v>
      </c>
      <c r="BL711" s="17" t="s">
        <v>530</v>
      </c>
      <c r="BM711" s="149" t="s">
        <v>6762</v>
      </c>
    </row>
    <row r="712" spans="2:65" s="1" customFormat="1" ht="10.199999999999999">
      <c r="B712" s="32"/>
      <c r="D712" s="151" t="s">
        <v>359</v>
      </c>
      <c r="F712" s="152" t="s">
        <v>6195</v>
      </c>
      <c r="I712" s="153"/>
      <c r="L712" s="32"/>
      <c r="M712" s="154"/>
      <c r="T712" s="56"/>
      <c r="AT712" s="17" t="s">
        <v>359</v>
      </c>
      <c r="AU712" s="17" t="s">
        <v>371</v>
      </c>
    </row>
    <row r="713" spans="2:65" s="1" customFormat="1" ht="16.5" customHeight="1">
      <c r="B713" s="32"/>
      <c r="C713" s="138" t="s">
        <v>3173</v>
      </c>
      <c r="D713" s="138" t="s">
        <v>352</v>
      </c>
      <c r="E713" s="139" t="s">
        <v>6199</v>
      </c>
      <c r="F713" s="140" t="s">
        <v>6200</v>
      </c>
      <c r="G713" s="141" t="s">
        <v>496</v>
      </c>
      <c r="H713" s="142">
        <v>3</v>
      </c>
      <c r="I713" s="143"/>
      <c r="J713" s="144">
        <f>ROUND(I713*H713,2)</f>
        <v>0</v>
      </c>
      <c r="K713" s="140" t="s">
        <v>385</v>
      </c>
      <c r="L713" s="32"/>
      <c r="M713" s="145" t="s">
        <v>1</v>
      </c>
      <c r="N713" s="146" t="s">
        <v>41</v>
      </c>
      <c r="P713" s="147">
        <f>O713*H713</f>
        <v>0</v>
      </c>
      <c r="Q713" s="147">
        <v>0</v>
      </c>
      <c r="R713" s="147">
        <f>Q713*H713</f>
        <v>0</v>
      </c>
      <c r="S713" s="147">
        <v>0</v>
      </c>
      <c r="T713" s="148">
        <f>S713*H713</f>
        <v>0</v>
      </c>
      <c r="AR713" s="149" t="s">
        <v>530</v>
      </c>
      <c r="AT713" s="149" t="s">
        <v>352</v>
      </c>
      <c r="AU713" s="149" t="s">
        <v>371</v>
      </c>
      <c r="AY713" s="17" t="s">
        <v>350</v>
      </c>
      <c r="BE713" s="150">
        <f>IF(N713="základní",J713,0)</f>
        <v>0</v>
      </c>
      <c r="BF713" s="150">
        <f>IF(N713="snížená",J713,0)</f>
        <v>0</v>
      </c>
      <c r="BG713" s="150">
        <f>IF(N713="zákl. přenesená",J713,0)</f>
        <v>0</v>
      </c>
      <c r="BH713" s="150">
        <f>IF(N713="sníž. přenesená",J713,0)</f>
        <v>0</v>
      </c>
      <c r="BI713" s="150">
        <f>IF(N713="nulová",J713,0)</f>
        <v>0</v>
      </c>
      <c r="BJ713" s="17" t="s">
        <v>84</v>
      </c>
      <c r="BK713" s="150">
        <f>ROUND(I713*H713,2)</f>
        <v>0</v>
      </c>
      <c r="BL713" s="17" t="s">
        <v>530</v>
      </c>
      <c r="BM713" s="149" t="s">
        <v>6763</v>
      </c>
    </row>
    <row r="714" spans="2:65" s="1" customFormat="1" ht="19.2">
      <c r="B714" s="32"/>
      <c r="D714" s="151" t="s">
        <v>359</v>
      </c>
      <c r="F714" s="152" t="s">
        <v>6202</v>
      </c>
      <c r="I714" s="153"/>
      <c r="L714" s="32"/>
      <c r="M714" s="154"/>
      <c r="T714" s="56"/>
      <c r="AT714" s="17" t="s">
        <v>359</v>
      </c>
      <c r="AU714" s="17" t="s">
        <v>371</v>
      </c>
    </row>
    <row r="715" spans="2:65" s="1" customFormat="1" ht="16.5" customHeight="1">
      <c r="B715" s="32"/>
      <c r="C715" s="138" t="s">
        <v>3182</v>
      </c>
      <c r="D715" s="138" t="s">
        <v>352</v>
      </c>
      <c r="E715" s="139" t="s">
        <v>6206</v>
      </c>
      <c r="F715" s="140" t="s">
        <v>6207</v>
      </c>
      <c r="G715" s="141" t="s">
        <v>496</v>
      </c>
      <c r="H715" s="142">
        <v>3</v>
      </c>
      <c r="I715" s="143"/>
      <c r="J715" s="144">
        <f>ROUND(I715*H715,2)</f>
        <v>0</v>
      </c>
      <c r="K715" s="140" t="s">
        <v>385</v>
      </c>
      <c r="L715" s="32"/>
      <c r="M715" s="145" t="s">
        <v>1</v>
      </c>
      <c r="N715" s="146" t="s">
        <v>41</v>
      </c>
      <c r="P715" s="147">
        <f>O715*H715</f>
        <v>0</v>
      </c>
      <c r="Q715" s="147">
        <v>0</v>
      </c>
      <c r="R715" s="147">
        <f>Q715*H715</f>
        <v>0</v>
      </c>
      <c r="S715" s="147">
        <v>0</v>
      </c>
      <c r="T715" s="148">
        <f>S715*H715</f>
        <v>0</v>
      </c>
      <c r="AR715" s="149" t="s">
        <v>530</v>
      </c>
      <c r="AT715" s="149" t="s">
        <v>352</v>
      </c>
      <c r="AU715" s="149" t="s">
        <v>371</v>
      </c>
      <c r="AY715" s="17" t="s">
        <v>350</v>
      </c>
      <c r="BE715" s="150">
        <f>IF(N715="základní",J715,0)</f>
        <v>0</v>
      </c>
      <c r="BF715" s="150">
        <f>IF(N715="snížená",J715,0)</f>
        <v>0</v>
      </c>
      <c r="BG715" s="150">
        <f>IF(N715="zákl. přenesená",J715,0)</f>
        <v>0</v>
      </c>
      <c r="BH715" s="150">
        <f>IF(N715="sníž. přenesená",J715,0)</f>
        <v>0</v>
      </c>
      <c r="BI715" s="150">
        <f>IF(N715="nulová",J715,0)</f>
        <v>0</v>
      </c>
      <c r="BJ715" s="17" t="s">
        <v>84</v>
      </c>
      <c r="BK715" s="150">
        <f>ROUND(I715*H715,2)</f>
        <v>0</v>
      </c>
      <c r="BL715" s="17" t="s">
        <v>530</v>
      </c>
      <c r="BM715" s="149" t="s">
        <v>6764</v>
      </c>
    </row>
    <row r="716" spans="2:65" s="1" customFormat="1" ht="19.2">
      <c r="B716" s="32"/>
      <c r="D716" s="151" t="s">
        <v>359</v>
      </c>
      <c r="F716" s="152" t="s">
        <v>6209</v>
      </c>
      <c r="I716" s="153"/>
      <c r="L716" s="32"/>
      <c r="M716" s="154"/>
      <c r="T716" s="56"/>
      <c r="AT716" s="17" t="s">
        <v>359</v>
      </c>
      <c r="AU716" s="17" t="s">
        <v>371</v>
      </c>
    </row>
    <row r="717" spans="2:65" s="1" customFormat="1" ht="16.5" customHeight="1">
      <c r="B717" s="32"/>
      <c r="C717" s="138" t="s">
        <v>3188</v>
      </c>
      <c r="D717" s="138" t="s">
        <v>352</v>
      </c>
      <c r="E717" s="139" t="s">
        <v>6213</v>
      </c>
      <c r="F717" s="140" t="s">
        <v>6214</v>
      </c>
      <c r="G717" s="141" t="s">
        <v>496</v>
      </c>
      <c r="H717" s="142">
        <v>7</v>
      </c>
      <c r="I717" s="143"/>
      <c r="J717" s="144">
        <f>ROUND(I717*H717,2)</f>
        <v>0</v>
      </c>
      <c r="K717" s="140" t="s">
        <v>385</v>
      </c>
      <c r="L717" s="32"/>
      <c r="M717" s="145" t="s">
        <v>1</v>
      </c>
      <c r="N717" s="146" t="s">
        <v>41</v>
      </c>
      <c r="P717" s="147">
        <f>O717*H717</f>
        <v>0</v>
      </c>
      <c r="Q717" s="147">
        <v>0</v>
      </c>
      <c r="R717" s="147">
        <f>Q717*H717</f>
        <v>0</v>
      </c>
      <c r="S717" s="147">
        <v>0</v>
      </c>
      <c r="T717" s="148">
        <f>S717*H717</f>
        <v>0</v>
      </c>
      <c r="AR717" s="149" t="s">
        <v>530</v>
      </c>
      <c r="AT717" s="149" t="s">
        <v>352</v>
      </c>
      <c r="AU717" s="149" t="s">
        <v>371</v>
      </c>
      <c r="AY717" s="17" t="s">
        <v>350</v>
      </c>
      <c r="BE717" s="150">
        <f>IF(N717="základní",J717,0)</f>
        <v>0</v>
      </c>
      <c r="BF717" s="150">
        <f>IF(N717="snížená",J717,0)</f>
        <v>0</v>
      </c>
      <c r="BG717" s="150">
        <f>IF(N717="zákl. přenesená",J717,0)</f>
        <v>0</v>
      </c>
      <c r="BH717" s="150">
        <f>IF(N717="sníž. přenesená",J717,0)</f>
        <v>0</v>
      </c>
      <c r="BI717" s="150">
        <f>IF(N717="nulová",J717,0)</f>
        <v>0</v>
      </c>
      <c r="BJ717" s="17" t="s">
        <v>84</v>
      </c>
      <c r="BK717" s="150">
        <f>ROUND(I717*H717,2)</f>
        <v>0</v>
      </c>
      <c r="BL717" s="17" t="s">
        <v>530</v>
      </c>
      <c r="BM717" s="149" t="s">
        <v>6765</v>
      </c>
    </row>
    <row r="718" spans="2:65" s="1" customFormat="1" ht="19.2">
      <c r="B718" s="32"/>
      <c r="D718" s="151" t="s">
        <v>359</v>
      </c>
      <c r="F718" s="152" t="s">
        <v>6216</v>
      </c>
      <c r="I718" s="153"/>
      <c r="L718" s="32"/>
      <c r="M718" s="154"/>
      <c r="T718" s="56"/>
      <c r="AT718" s="17" t="s">
        <v>359</v>
      </c>
      <c r="AU718" s="17" t="s">
        <v>371</v>
      </c>
    </row>
    <row r="719" spans="2:65" s="1" customFormat="1" ht="16.5" customHeight="1">
      <c r="B719" s="32"/>
      <c r="C719" s="138" t="s">
        <v>3192</v>
      </c>
      <c r="D719" s="138" t="s">
        <v>352</v>
      </c>
      <c r="E719" s="139" t="s">
        <v>6766</v>
      </c>
      <c r="F719" s="140" t="s">
        <v>6767</v>
      </c>
      <c r="G719" s="141" t="s">
        <v>496</v>
      </c>
      <c r="H719" s="142">
        <v>4</v>
      </c>
      <c r="I719" s="143"/>
      <c r="J719" s="144">
        <f>ROUND(I719*H719,2)</f>
        <v>0</v>
      </c>
      <c r="K719" s="140" t="s">
        <v>385</v>
      </c>
      <c r="L719" s="32"/>
      <c r="M719" s="145" t="s">
        <v>1</v>
      </c>
      <c r="N719" s="146" t="s">
        <v>41</v>
      </c>
      <c r="P719" s="147">
        <f>O719*H719</f>
        <v>0</v>
      </c>
      <c r="Q719" s="147">
        <v>0</v>
      </c>
      <c r="R719" s="147">
        <f>Q719*H719</f>
        <v>0</v>
      </c>
      <c r="S719" s="147">
        <v>0</v>
      </c>
      <c r="T719" s="148">
        <f>S719*H719</f>
        <v>0</v>
      </c>
      <c r="AR719" s="149" t="s">
        <v>530</v>
      </c>
      <c r="AT719" s="149" t="s">
        <v>352</v>
      </c>
      <c r="AU719" s="149" t="s">
        <v>371</v>
      </c>
      <c r="AY719" s="17" t="s">
        <v>350</v>
      </c>
      <c r="BE719" s="150">
        <f>IF(N719="základní",J719,0)</f>
        <v>0</v>
      </c>
      <c r="BF719" s="150">
        <f>IF(N719="snížená",J719,0)</f>
        <v>0</v>
      </c>
      <c r="BG719" s="150">
        <f>IF(N719="zákl. přenesená",J719,0)</f>
        <v>0</v>
      </c>
      <c r="BH719" s="150">
        <f>IF(N719="sníž. přenesená",J719,0)</f>
        <v>0</v>
      </c>
      <c r="BI719" s="150">
        <f>IF(N719="nulová",J719,0)</f>
        <v>0</v>
      </c>
      <c r="BJ719" s="17" t="s">
        <v>84</v>
      </c>
      <c r="BK719" s="150">
        <f>ROUND(I719*H719,2)</f>
        <v>0</v>
      </c>
      <c r="BL719" s="17" t="s">
        <v>530</v>
      </c>
      <c r="BM719" s="149" t="s">
        <v>6768</v>
      </c>
    </row>
    <row r="720" spans="2:65" s="1" customFormat="1" ht="19.2">
      <c r="B720" s="32"/>
      <c r="D720" s="151" t="s">
        <v>359</v>
      </c>
      <c r="F720" s="152" t="s">
        <v>6769</v>
      </c>
      <c r="I720" s="153"/>
      <c r="L720" s="32"/>
      <c r="M720" s="154"/>
      <c r="T720" s="56"/>
      <c r="AT720" s="17" t="s">
        <v>359</v>
      </c>
      <c r="AU720" s="17" t="s">
        <v>371</v>
      </c>
    </row>
    <row r="721" spans="2:65" s="1" customFormat="1" ht="16.5" customHeight="1">
      <c r="B721" s="32"/>
      <c r="C721" s="138" t="s">
        <v>3198</v>
      </c>
      <c r="D721" s="138" t="s">
        <v>352</v>
      </c>
      <c r="E721" s="139" t="s">
        <v>6770</v>
      </c>
      <c r="F721" s="140" t="s">
        <v>6771</v>
      </c>
      <c r="G721" s="141" t="s">
        <v>496</v>
      </c>
      <c r="H721" s="142">
        <v>15</v>
      </c>
      <c r="I721" s="143"/>
      <c r="J721" s="144">
        <f>ROUND(I721*H721,2)</f>
        <v>0</v>
      </c>
      <c r="K721" s="140" t="s">
        <v>385</v>
      </c>
      <c r="L721" s="32"/>
      <c r="M721" s="145" t="s">
        <v>1</v>
      </c>
      <c r="N721" s="146" t="s">
        <v>41</v>
      </c>
      <c r="P721" s="147">
        <f>O721*H721</f>
        <v>0</v>
      </c>
      <c r="Q721" s="147">
        <v>0</v>
      </c>
      <c r="R721" s="147">
        <f>Q721*H721</f>
        <v>0</v>
      </c>
      <c r="S721" s="147">
        <v>0</v>
      </c>
      <c r="T721" s="148">
        <f>S721*H721</f>
        <v>0</v>
      </c>
      <c r="AR721" s="149" t="s">
        <v>530</v>
      </c>
      <c r="AT721" s="149" t="s">
        <v>352</v>
      </c>
      <c r="AU721" s="149" t="s">
        <v>371</v>
      </c>
      <c r="AY721" s="17" t="s">
        <v>350</v>
      </c>
      <c r="BE721" s="150">
        <f>IF(N721="základní",J721,0)</f>
        <v>0</v>
      </c>
      <c r="BF721" s="150">
        <f>IF(N721="snížená",J721,0)</f>
        <v>0</v>
      </c>
      <c r="BG721" s="150">
        <f>IF(N721="zákl. přenesená",J721,0)</f>
        <v>0</v>
      </c>
      <c r="BH721" s="150">
        <f>IF(N721="sníž. přenesená",J721,0)</f>
        <v>0</v>
      </c>
      <c r="BI721" s="150">
        <f>IF(N721="nulová",J721,0)</f>
        <v>0</v>
      </c>
      <c r="BJ721" s="17" t="s">
        <v>84</v>
      </c>
      <c r="BK721" s="150">
        <f>ROUND(I721*H721,2)</f>
        <v>0</v>
      </c>
      <c r="BL721" s="17" t="s">
        <v>530</v>
      </c>
      <c r="BM721" s="149" t="s">
        <v>6772</v>
      </c>
    </row>
    <row r="722" spans="2:65" s="1" customFormat="1" ht="19.2">
      <c r="B722" s="32"/>
      <c r="D722" s="151" t="s">
        <v>359</v>
      </c>
      <c r="F722" s="152" t="s">
        <v>6773</v>
      </c>
      <c r="I722" s="153"/>
      <c r="L722" s="32"/>
      <c r="M722" s="154"/>
      <c r="T722" s="56"/>
      <c r="AT722" s="17" t="s">
        <v>359</v>
      </c>
      <c r="AU722" s="17" t="s">
        <v>371</v>
      </c>
    </row>
    <row r="723" spans="2:65" s="1" customFormat="1" ht="16.5" customHeight="1">
      <c r="B723" s="32"/>
      <c r="C723" s="138" t="s">
        <v>3202</v>
      </c>
      <c r="D723" s="138" t="s">
        <v>352</v>
      </c>
      <c r="E723" s="139" t="s">
        <v>6774</v>
      </c>
      <c r="F723" s="140" t="s">
        <v>6775</v>
      </c>
      <c r="G723" s="141" t="s">
        <v>496</v>
      </c>
      <c r="H723" s="142">
        <v>96</v>
      </c>
      <c r="I723" s="143"/>
      <c r="J723" s="144">
        <f>ROUND(I723*H723,2)</f>
        <v>0</v>
      </c>
      <c r="K723" s="140" t="s">
        <v>385</v>
      </c>
      <c r="L723" s="32"/>
      <c r="M723" s="145" t="s">
        <v>1</v>
      </c>
      <c r="N723" s="146" t="s">
        <v>41</v>
      </c>
      <c r="P723" s="147">
        <f>O723*H723</f>
        <v>0</v>
      </c>
      <c r="Q723" s="147">
        <v>0</v>
      </c>
      <c r="R723" s="147">
        <f>Q723*H723</f>
        <v>0</v>
      </c>
      <c r="S723" s="147">
        <v>0</v>
      </c>
      <c r="T723" s="148">
        <f>S723*H723</f>
        <v>0</v>
      </c>
      <c r="AR723" s="149" t="s">
        <v>530</v>
      </c>
      <c r="AT723" s="149" t="s">
        <v>352</v>
      </c>
      <c r="AU723" s="149" t="s">
        <v>371</v>
      </c>
      <c r="AY723" s="17" t="s">
        <v>350</v>
      </c>
      <c r="BE723" s="150">
        <f>IF(N723="základní",J723,0)</f>
        <v>0</v>
      </c>
      <c r="BF723" s="150">
        <f>IF(N723="snížená",J723,0)</f>
        <v>0</v>
      </c>
      <c r="BG723" s="150">
        <f>IF(N723="zákl. přenesená",J723,0)</f>
        <v>0</v>
      </c>
      <c r="BH723" s="150">
        <f>IF(N723="sníž. přenesená",J723,0)</f>
        <v>0</v>
      </c>
      <c r="BI723" s="150">
        <f>IF(N723="nulová",J723,0)</f>
        <v>0</v>
      </c>
      <c r="BJ723" s="17" t="s">
        <v>84</v>
      </c>
      <c r="BK723" s="150">
        <f>ROUND(I723*H723,2)</f>
        <v>0</v>
      </c>
      <c r="BL723" s="17" t="s">
        <v>530</v>
      </c>
      <c r="BM723" s="149" t="s">
        <v>6776</v>
      </c>
    </row>
    <row r="724" spans="2:65" s="1" customFormat="1" ht="19.2">
      <c r="B724" s="32"/>
      <c r="D724" s="151" t="s">
        <v>359</v>
      </c>
      <c r="F724" s="152" t="s">
        <v>6777</v>
      </c>
      <c r="I724" s="153"/>
      <c r="L724" s="32"/>
      <c r="M724" s="154"/>
      <c r="T724" s="56"/>
      <c r="AT724" s="17" t="s">
        <v>359</v>
      </c>
      <c r="AU724" s="17" t="s">
        <v>371</v>
      </c>
    </row>
    <row r="725" spans="2:65" s="12" customFormat="1" ht="10.199999999999999">
      <c r="B725" s="155"/>
      <c r="D725" s="151" t="s">
        <v>361</v>
      </c>
      <c r="E725" s="156" t="s">
        <v>1</v>
      </c>
      <c r="F725" s="157" t="s">
        <v>6778</v>
      </c>
      <c r="H725" s="158">
        <v>96</v>
      </c>
      <c r="I725" s="159"/>
      <c r="L725" s="155"/>
      <c r="M725" s="160"/>
      <c r="T725" s="161"/>
      <c r="AT725" s="156" t="s">
        <v>361</v>
      </c>
      <c r="AU725" s="156" t="s">
        <v>371</v>
      </c>
      <c r="AV725" s="12" t="s">
        <v>86</v>
      </c>
      <c r="AW725" s="12" t="s">
        <v>32</v>
      </c>
      <c r="AX725" s="12" t="s">
        <v>84</v>
      </c>
      <c r="AY725" s="156" t="s">
        <v>350</v>
      </c>
    </row>
    <row r="726" spans="2:65" s="1" customFormat="1" ht="16.5" customHeight="1">
      <c r="B726" s="32"/>
      <c r="C726" s="138" t="s">
        <v>3207</v>
      </c>
      <c r="D726" s="138" t="s">
        <v>352</v>
      </c>
      <c r="E726" s="139" t="s">
        <v>6779</v>
      </c>
      <c r="F726" s="140" t="s">
        <v>6780</v>
      </c>
      <c r="G726" s="141" t="s">
        <v>496</v>
      </c>
      <c r="H726" s="142">
        <v>336</v>
      </c>
      <c r="I726" s="143"/>
      <c r="J726" s="144">
        <f>ROUND(I726*H726,2)</f>
        <v>0</v>
      </c>
      <c r="K726" s="140" t="s">
        <v>385</v>
      </c>
      <c r="L726" s="32"/>
      <c r="M726" s="145" t="s">
        <v>1</v>
      </c>
      <c r="N726" s="146" t="s">
        <v>41</v>
      </c>
      <c r="P726" s="147">
        <f>O726*H726</f>
        <v>0</v>
      </c>
      <c r="Q726" s="147">
        <v>0</v>
      </c>
      <c r="R726" s="147">
        <f>Q726*H726</f>
        <v>0</v>
      </c>
      <c r="S726" s="147">
        <v>0</v>
      </c>
      <c r="T726" s="148">
        <f>S726*H726</f>
        <v>0</v>
      </c>
      <c r="AR726" s="149" t="s">
        <v>530</v>
      </c>
      <c r="AT726" s="149" t="s">
        <v>352</v>
      </c>
      <c r="AU726" s="149" t="s">
        <v>371</v>
      </c>
      <c r="AY726" s="17" t="s">
        <v>350</v>
      </c>
      <c r="BE726" s="150">
        <f>IF(N726="základní",J726,0)</f>
        <v>0</v>
      </c>
      <c r="BF726" s="150">
        <f>IF(N726="snížená",J726,0)</f>
        <v>0</v>
      </c>
      <c r="BG726" s="150">
        <f>IF(N726="zákl. přenesená",J726,0)</f>
        <v>0</v>
      </c>
      <c r="BH726" s="150">
        <f>IF(N726="sníž. přenesená",J726,0)</f>
        <v>0</v>
      </c>
      <c r="BI726" s="150">
        <f>IF(N726="nulová",J726,0)</f>
        <v>0</v>
      </c>
      <c r="BJ726" s="17" t="s">
        <v>84</v>
      </c>
      <c r="BK726" s="150">
        <f>ROUND(I726*H726,2)</f>
        <v>0</v>
      </c>
      <c r="BL726" s="17" t="s">
        <v>530</v>
      </c>
      <c r="BM726" s="149" t="s">
        <v>6781</v>
      </c>
    </row>
    <row r="727" spans="2:65" s="1" customFormat="1" ht="19.2">
      <c r="B727" s="32"/>
      <c r="D727" s="151" t="s">
        <v>359</v>
      </c>
      <c r="F727" s="152" t="s">
        <v>6782</v>
      </c>
      <c r="I727" s="153"/>
      <c r="L727" s="32"/>
      <c r="M727" s="154"/>
      <c r="T727" s="56"/>
      <c r="AT727" s="17" t="s">
        <v>359</v>
      </c>
      <c r="AU727" s="17" t="s">
        <v>371</v>
      </c>
    </row>
    <row r="728" spans="2:65" s="12" customFormat="1" ht="10.199999999999999">
      <c r="B728" s="155"/>
      <c r="D728" s="151" t="s">
        <v>361</v>
      </c>
      <c r="E728" s="156" t="s">
        <v>1</v>
      </c>
      <c r="F728" s="157" t="s">
        <v>6783</v>
      </c>
      <c r="H728" s="158">
        <v>336</v>
      </c>
      <c r="I728" s="159"/>
      <c r="L728" s="155"/>
      <c r="M728" s="160"/>
      <c r="T728" s="161"/>
      <c r="AT728" s="156" t="s">
        <v>361</v>
      </c>
      <c r="AU728" s="156" t="s">
        <v>371</v>
      </c>
      <c r="AV728" s="12" t="s">
        <v>86</v>
      </c>
      <c r="AW728" s="12" t="s">
        <v>32</v>
      </c>
      <c r="AX728" s="12" t="s">
        <v>84</v>
      </c>
      <c r="AY728" s="156" t="s">
        <v>350</v>
      </c>
    </row>
    <row r="729" spans="2:65" s="1" customFormat="1" ht="66.75" customHeight="1">
      <c r="B729" s="32"/>
      <c r="C729" s="187" t="s">
        <v>3213</v>
      </c>
      <c r="D729" s="187" t="s">
        <v>1347</v>
      </c>
      <c r="E729" s="188" t="s">
        <v>6784</v>
      </c>
      <c r="F729" s="189" t="s">
        <v>6785</v>
      </c>
      <c r="G729" s="190" t="s">
        <v>4951</v>
      </c>
      <c r="H729" s="191">
        <v>1</v>
      </c>
      <c r="I729" s="192"/>
      <c r="J729" s="193">
        <f>ROUND(I729*H729,2)</f>
        <v>0</v>
      </c>
      <c r="K729" s="189" t="s">
        <v>1</v>
      </c>
      <c r="L729" s="194"/>
      <c r="M729" s="195" t="s">
        <v>1</v>
      </c>
      <c r="N729" s="196" t="s">
        <v>41</v>
      </c>
      <c r="P729" s="147">
        <f>O729*H729</f>
        <v>0</v>
      </c>
      <c r="Q729" s="147">
        <v>0</v>
      </c>
      <c r="R729" s="147">
        <f>Q729*H729</f>
        <v>0</v>
      </c>
      <c r="S729" s="147">
        <v>0</v>
      </c>
      <c r="T729" s="148">
        <f>S729*H729</f>
        <v>0</v>
      </c>
      <c r="AR729" s="149" t="s">
        <v>695</v>
      </c>
      <c r="AT729" s="149" t="s">
        <v>1347</v>
      </c>
      <c r="AU729" s="149" t="s">
        <v>371</v>
      </c>
      <c r="AY729" s="17" t="s">
        <v>350</v>
      </c>
      <c r="BE729" s="150">
        <f>IF(N729="základní",J729,0)</f>
        <v>0</v>
      </c>
      <c r="BF729" s="150">
        <f>IF(N729="snížená",J729,0)</f>
        <v>0</v>
      </c>
      <c r="BG729" s="150">
        <f>IF(N729="zákl. přenesená",J729,0)</f>
        <v>0</v>
      </c>
      <c r="BH729" s="150">
        <f>IF(N729="sníž. přenesená",J729,0)</f>
        <v>0</v>
      </c>
      <c r="BI729" s="150">
        <f>IF(N729="nulová",J729,0)</f>
        <v>0</v>
      </c>
      <c r="BJ729" s="17" t="s">
        <v>84</v>
      </c>
      <c r="BK729" s="150">
        <f>ROUND(I729*H729,2)</f>
        <v>0</v>
      </c>
      <c r="BL729" s="17" t="s">
        <v>530</v>
      </c>
      <c r="BM729" s="149" t="s">
        <v>6786</v>
      </c>
    </row>
    <row r="730" spans="2:65" s="1" customFormat="1" ht="48">
      <c r="B730" s="32"/>
      <c r="D730" s="151" t="s">
        <v>359</v>
      </c>
      <c r="F730" s="152" t="s">
        <v>6785</v>
      </c>
      <c r="I730" s="153"/>
      <c r="L730" s="32"/>
      <c r="M730" s="154"/>
      <c r="T730" s="56"/>
      <c r="AT730" s="17" t="s">
        <v>359</v>
      </c>
      <c r="AU730" s="17" t="s">
        <v>371</v>
      </c>
    </row>
    <row r="731" spans="2:65" s="1" customFormat="1" ht="24.15" customHeight="1">
      <c r="B731" s="32"/>
      <c r="C731" s="187" t="s">
        <v>3219</v>
      </c>
      <c r="D731" s="187" t="s">
        <v>1347</v>
      </c>
      <c r="E731" s="188" t="s">
        <v>6787</v>
      </c>
      <c r="F731" s="189" t="s">
        <v>6788</v>
      </c>
      <c r="G731" s="190" t="s">
        <v>4951</v>
      </c>
      <c r="H731" s="191">
        <v>7</v>
      </c>
      <c r="I731" s="192"/>
      <c r="J731" s="193">
        <f>ROUND(I731*H731,2)</f>
        <v>0</v>
      </c>
      <c r="K731" s="189" t="s">
        <v>1</v>
      </c>
      <c r="L731" s="194"/>
      <c r="M731" s="195" t="s">
        <v>1</v>
      </c>
      <c r="N731" s="196" t="s">
        <v>41</v>
      </c>
      <c r="P731" s="147">
        <f>O731*H731</f>
        <v>0</v>
      </c>
      <c r="Q731" s="147">
        <v>0</v>
      </c>
      <c r="R731" s="147">
        <f>Q731*H731</f>
        <v>0</v>
      </c>
      <c r="S731" s="147">
        <v>0</v>
      </c>
      <c r="T731" s="148">
        <f>S731*H731</f>
        <v>0</v>
      </c>
      <c r="AR731" s="149" t="s">
        <v>695</v>
      </c>
      <c r="AT731" s="149" t="s">
        <v>1347</v>
      </c>
      <c r="AU731" s="149" t="s">
        <v>371</v>
      </c>
      <c r="AY731" s="17" t="s">
        <v>350</v>
      </c>
      <c r="BE731" s="150">
        <f>IF(N731="základní",J731,0)</f>
        <v>0</v>
      </c>
      <c r="BF731" s="150">
        <f>IF(N731="snížená",J731,0)</f>
        <v>0</v>
      </c>
      <c r="BG731" s="150">
        <f>IF(N731="zákl. přenesená",J731,0)</f>
        <v>0</v>
      </c>
      <c r="BH731" s="150">
        <f>IF(N731="sníž. přenesená",J731,0)</f>
        <v>0</v>
      </c>
      <c r="BI731" s="150">
        <f>IF(N731="nulová",J731,0)</f>
        <v>0</v>
      </c>
      <c r="BJ731" s="17" t="s">
        <v>84</v>
      </c>
      <c r="BK731" s="150">
        <f>ROUND(I731*H731,2)</f>
        <v>0</v>
      </c>
      <c r="BL731" s="17" t="s">
        <v>530</v>
      </c>
      <c r="BM731" s="149" t="s">
        <v>6789</v>
      </c>
    </row>
    <row r="732" spans="2:65" s="1" customFormat="1" ht="19.2">
      <c r="B732" s="32"/>
      <c r="D732" s="151" t="s">
        <v>359</v>
      </c>
      <c r="F732" s="152" t="s">
        <v>6788</v>
      </c>
      <c r="I732" s="153"/>
      <c r="L732" s="32"/>
      <c r="M732" s="154"/>
      <c r="T732" s="56"/>
      <c r="AT732" s="17" t="s">
        <v>359</v>
      </c>
      <c r="AU732" s="17" t="s">
        <v>371</v>
      </c>
    </row>
    <row r="733" spans="2:65" s="1" customFormat="1" ht="24.15" customHeight="1">
      <c r="B733" s="32"/>
      <c r="C733" s="187" t="s">
        <v>3225</v>
      </c>
      <c r="D733" s="187" t="s">
        <v>1347</v>
      </c>
      <c r="E733" s="188" t="s">
        <v>6790</v>
      </c>
      <c r="F733" s="189" t="s">
        <v>6791</v>
      </c>
      <c r="G733" s="190" t="s">
        <v>4951</v>
      </c>
      <c r="H733" s="191">
        <v>1</v>
      </c>
      <c r="I733" s="192"/>
      <c r="J733" s="193">
        <f>ROUND(I733*H733,2)</f>
        <v>0</v>
      </c>
      <c r="K733" s="189" t="s">
        <v>1</v>
      </c>
      <c r="L733" s="194"/>
      <c r="M733" s="195" t="s">
        <v>1</v>
      </c>
      <c r="N733" s="196" t="s">
        <v>41</v>
      </c>
      <c r="P733" s="147">
        <f>O733*H733</f>
        <v>0</v>
      </c>
      <c r="Q733" s="147">
        <v>0</v>
      </c>
      <c r="R733" s="147">
        <f>Q733*H733</f>
        <v>0</v>
      </c>
      <c r="S733" s="147">
        <v>0</v>
      </c>
      <c r="T733" s="148">
        <f>S733*H733</f>
        <v>0</v>
      </c>
      <c r="AR733" s="149" t="s">
        <v>695</v>
      </c>
      <c r="AT733" s="149" t="s">
        <v>1347</v>
      </c>
      <c r="AU733" s="149" t="s">
        <v>371</v>
      </c>
      <c r="AY733" s="17" t="s">
        <v>350</v>
      </c>
      <c r="BE733" s="150">
        <f>IF(N733="základní",J733,0)</f>
        <v>0</v>
      </c>
      <c r="BF733" s="150">
        <f>IF(N733="snížená",J733,0)</f>
        <v>0</v>
      </c>
      <c r="BG733" s="150">
        <f>IF(N733="zákl. přenesená",J733,0)</f>
        <v>0</v>
      </c>
      <c r="BH733" s="150">
        <f>IF(N733="sníž. přenesená",J733,0)</f>
        <v>0</v>
      </c>
      <c r="BI733" s="150">
        <f>IF(N733="nulová",J733,0)</f>
        <v>0</v>
      </c>
      <c r="BJ733" s="17" t="s">
        <v>84</v>
      </c>
      <c r="BK733" s="150">
        <f>ROUND(I733*H733,2)</f>
        <v>0</v>
      </c>
      <c r="BL733" s="17" t="s">
        <v>530</v>
      </c>
      <c r="BM733" s="149" t="s">
        <v>6792</v>
      </c>
    </row>
    <row r="734" spans="2:65" s="1" customFormat="1" ht="10.199999999999999">
      <c r="B734" s="32"/>
      <c r="D734" s="151" t="s">
        <v>359</v>
      </c>
      <c r="F734" s="152" t="s">
        <v>6791</v>
      </c>
      <c r="I734" s="153"/>
      <c r="L734" s="32"/>
      <c r="M734" s="154"/>
      <c r="T734" s="56"/>
      <c r="AT734" s="17" t="s">
        <v>359</v>
      </c>
      <c r="AU734" s="17" t="s">
        <v>371</v>
      </c>
    </row>
    <row r="735" spans="2:65" s="1" customFormat="1" ht="24.15" customHeight="1">
      <c r="B735" s="32"/>
      <c r="C735" s="187" t="s">
        <v>3231</v>
      </c>
      <c r="D735" s="187" t="s">
        <v>1347</v>
      </c>
      <c r="E735" s="188" t="s">
        <v>6793</v>
      </c>
      <c r="F735" s="189" t="s">
        <v>6794</v>
      </c>
      <c r="G735" s="190" t="s">
        <v>4951</v>
      </c>
      <c r="H735" s="191">
        <v>1</v>
      </c>
      <c r="I735" s="192"/>
      <c r="J735" s="193">
        <f>ROUND(I735*H735,2)</f>
        <v>0</v>
      </c>
      <c r="K735" s="189" t="s">
        <v>1</v>
      </c>
      <c r="L735" s="194"/>
      <c r="M735" s="195" t="s">
        <v>1</v>
      </c>
      <c r="N735" s="196" t="s">
        <v>41</v>
      </c>
      <c r="P735" s="147">
        <f>O735*H735</f>
        <v>0</v>
      </c>
      <c r="Q735" s="147">
        <v>0</v>
      </c>
      <c r="R735" s="147">
        <f>Q735*H735</f>
        <v>0</v>
      </c>
      <c r="S735" s="147">
        <v>0</v>
      </c>
      <c r="T735" s="148">
        <f>S735*H735</f>
        <v>0</v>
      </c>
      <c r="AR735" s="149" t="s">
        <v>695</v>
      </c>
      <c r="AT735" s="149" t="s">
        <v>1347</v>
      </c>
      <c r="AU735" s="149" t="s">
        <v>371</v>
      </c>
      <c r="AY735" s="17" t="s">
        <v>350</v>
      </c>
      <c r="BE735" s="150">
        <f>IF(N735="základní",J735,0)</f>
        <v>0</v>
      </c>
      <c r="BF735" s="150">
        <f>IF(N735="snížená",J735,0)</f>
        <v>0</v>
      </c>
      <c r="BG735" s="150">
        <f>IF(N735="zákl. přenesená",J735,0)</f>
        <v>0</v>
      </c>
      <c r="BH735" s="150">
        <f>IF(N735="sníž. přenesená",J735,0)</f>
        <v>0</v>
      </c>
      <c r="BI735" s="150">
        <f>IF(N735="nulová",J735,0)</f>
        <v>0</v>
      </c>
      <c r="BJ735" s="17" t="s">
        <v>84</v>
      </c>
      <c r="BK735" s="150">
        <f>ROUND(I735*H735,2)</f>
        <v>0</v>
      </c>
      <c r="BL735" s="17" t="s">
        <v>530</v>
      </c>
      <c r="BM735" s="149" t="s">
        <v>6795</v>
      </c>
    </row>
    <row r="736" spans="2:65" s="1" customFormat="1" ht="10.199999999999999">
      <c r="B736" s="32"/>
      <c r="D736" s="151" t="s">
        <v>359</v>
      </c>
      <c r="F736" s="152" t="s">
        <v>6794</v>
      </c>
      <c r="I736" s="153"/>
      <c r="L736" s="32"/>
      <c r="M736" s="154"/>
      <c r="T736" s="56"/>
      <c r="AT736" s="17" t="s">
        <v>359</v>
      </c>
      <c r="AU736" s="17" t="s">
        <v>371</v>
      </c>
    </row>
    <row r="737" spans="2:65" s="1" customFormat="1" ht="21.75" customHeight="1">
      <c r="B737" s="32"/>
      <c r="C737" s="187" t="s">
        <v>3237</v>
      </c>
      <c r="D737" s="187" t="s">
        <v>1347</v>
      </c>
      <c r="E737" s="188" t="s">
        <v>6796</v>
      </c>
      <c r="F737" s="189" t="s">
        <v>6797</v>
      </c>
      <c r="G737" s="190" t="s">
        <v>4951</v>
      </c>
      <c r="H737" s="191">
        <v>1</v>
      </c>
      <c r="I737" s="192"/>
      <c r="J737" s="193">
        <f>ROUND(I737*H737,2)</f>
        <v>0</v>
      </c>
      <c r="K737" s="189" t="s">
        <v>1</v>
      </c>
      <c r="L737" s="194"/>
      <c r="M737" s="195" t="s">
        <v>1</v>
      </c>
      <c r="N737" s="196" t="s">
        <v>41</v>
      </c>
      <c r="P737" s="147">
        <f>O737*H737</f>
        <v>0</v>
      </c>
      <c r="Q737" s="147">
        <v>0</v>
      </c>
      <c r="R737" s="147">
        <f>Q737*H737</f>
        <v>0</v>
      </c>
      <c r="S737" s="147">
        <v>0</v>
      </c>
      <c r="T737" s="148">
        <f>S737*H737</f>
        <v>0</v>
      </c>
      <c r="AR737" s="149" t="s">
        <v>695</v>
      </c>
      <c r="AT737" s="149" t="s">
        <v>1347</v>
      </c>
      <c r="AU737" s="149" t="s">
        <v>371</v>
      </c>
      <c r="AY737" s="17" t="s">
        <v>350</v>
      </c>
      <c r="BE737" s="150">
        <f>IF(N737="základní",J737,0)</f>
        <v>0</v>
      </c>
      <c r="BF737" s="150">
        <f>IF(N737="snížená",J737,0)</f>
        <v>0</v>
      </c>
      <c r="BG737" s="150">
        <f>IF(N737="zákl. přenesená",J737,0)</f>
        <v>0</v>
      </c>
      <c r="BH737" s="150">
        <f>IF(N737="sníž. přenesená",J737,0)</f>
        <v>0</v>
      </c>
      <c r="BI737" s="150">
        <f>IF(N737="nulová",J737,0)</f>
        <v>0</v>
      </c>
      <c r="BJ737" s="17" t="s">
        <v>84</v>
      </c>
      <c r="BK737" s="150">
        <f>ROUND(I737*H737,2)</f>
        <v>0</v>
      </c>
      <c r="BL737" s="17" t="s">
        <v>530</v>
      </c>
      <c r="BM737" s="149" t="s">
        <v>6798</v>
      </c>
    </row>
    <row r="738" spans="2:65" s="1" customFormat="1" ht="10.199999999999999">
      <c r="B738" s="32"/>
      <c r="D738" s="151" t="s">
        <v>359</v>
      </c>
      <c r="F738" s="152" t="s">
        <v>6797</v>
      </c>
      <c r="I738" s="153"/>
      <c r="L738" s="32"/>
      <c r="M738" s="154"/>
      <c r="T738" s="56"/>
      <c r="AT738" s="17" t="s">
        <v>359</v>
      </c>
      <c r="AU738" s="17" t="s">
        <v>371</v>
      </c>
    </row>
    <row r="739" spans="2:65" s="1" customFormat="1" ht="16.5" customHeight="1">
      <c r="B739" s="32"/>
      <c r="C739" s="187" t="s">
        <v>3244</v>
      </c>
      <c r="D739" s="187" t="s">
        <v>1347</v>
      </c>
      <c r="E739" s="188" t="s">
        <v>6799</v>
      </c>
      <c r="F739" s="189" t="s">
        <v>6800</v>
      </c>
      <c r="G739" s="190" t="s">
        <v>4951</v>
      </c>
      <c r="H739" s="191">
        <v>1</v>
      </c>
      <c r="I739" s="192"/>
      <c r="J739" s="193">
        <f>ROUND(I739*H739,2)</f>
        <v>0</v>
      </c>
      <c r="K739" s="189" t="s">
        <v>1</v>
      </c>
      <c r="L739" s="194"/>
      <c r="M739" s="195" t="s">
        <v>1</v>
      </c>
      <c r="N739" s="196" t="s">
        <v>41</v>
      </c>
      <c r="P739" s="147">
        <f>O739*H739</f>
        <v>0</v>
      </c>
      <c r="Q739" s="147">
        <v>0</v>
      </c>
      <c r="R739" s="147">
        <f>Q739*H739</f>
        <v>0</v>
      </c>
      <c r="S739" s="147">
        <v>0</v>
      </c>
      <c r="T739" s="148">
        <f>S739*H739</f>
        <v>0</v>
      </c>
      <c r="AR739" s="149" t="s">
        <v>695</v>
      </c>
      <c r="AT739" s="149" t="s">
        <v>1347</v>
      </c>
      <c r="AU739" s="149" t="s">
        <v>371</v>
      </c>
      <c r="AY739" s="17" t="s">
        <v>350</v>
      </c>
      <c r="BE739" s="150">
        <f>IF(N739="základní",J739,0)</f>
        <v>0</v>
      </c>
      <c r="BF739" s="150">
        <f>IF(N739="snížená",J739,0)</f>
        <v>0</v>
      </c>
      <c r="BG739" s="150">
        <f>IF(N739="zákl. přenesená",J739,0)</f>
        <v>0</v>
      </c>
      <c r="BH739" s="150">
        <f>IF(N739="sníž. přenesená",J739,0)</f>
        <v>0</v>
      </c>
      <c r="BI739" s="150">
        <f>IF(N739="nulová",J739,0)</f>
        <v>0</v>
      </c>
      <c r="BJ739" s="17" t="s">
        <v>84</v>
      </c>
      <c r="BK739" s="150">
        <f>ROUND(I739*H739,2)</f>
        <v>0</v>
      </c>
      <c r="BL739" s="17" t="s">
        <v>530</v>
      </c>
      <c r="BM739" s="149" t="s">
        <v>6801</v>
      </c>
    </row>
    <row r="740" spans="2:65" s="1" customFormat="1" ht="10.199999999999999">
      <c r="B740" s="32"/>
      <c r="D740" s="151" t="s">
        <v>359</v>
      </c>
      <c r="F740" s="152" t="s">
        <v>6800</v>
      </c>
      <c r="I740" s="153"/>
      <c r="L740" s="32"/>
      <c r="M740" s="154"/>
      <c r="T740" s="56"/>
      <c r="AT740" s="17" t="s">
        <v>359</v>
      </c>
      <c r="AU740" s="17" t="s">
        <v>371</v>
      </c>
    </row>
    <row r="741" spans="2:65" s="1" customFormat="1" ht="24.15" customHeight="1">
      <c r="B741" s="32"/>
      <c r="C741" s="187" t="s">
        <v>3250</v>
      </c>
      <c r="D741" s="187" t="s">
        <v>1347</v>
      </c>
      <c r="E741" s="188" t="s">
        <v>6802</v>
      </c>
      <c r="F741" s="189" t="s">
        <v>6803</v>
      </c>
      <c r="G741" s="190" t="s">
        <v>4951</v>
      </c>
      <c r="H741" s="191">
        <v>1</v>
      </c>
      <c r="I741" s="192"/>
      <c r="J741" s="193">
        <f>ROUND(I741*H741,2)</f>
        <v>0</v>
      </c>
      <c r="K741" s="189" t="s">
        <v>1</v>
      </c>
      <c r="L741" s="194"/>
      <c r="M741" s="195" t="s">
        <v>1</v>
      </c>
      <c r="N741" s="196" t="s">
        <v>41</v>
      </c>
      <c r="P741" s="147">
        <f>O741*H741</f>
        <v>0</v>
      </c>
      <c r="Q741" s="147">
        <v>0</v>
      </c>
      <c r="R741" s="147">
        <f>Q741*H741</f>
        <v>0</v>
      </c>
      <c r="S741" s="147">
        <v>0</v>
      </c>
      <c r="T741" s="148">
        <f>S741*H741</f>
        <v>0</v>
      </c>
      <c r="AR741" s="149" t="s">
        <v>695</v>
      </c>
      <c r="AT741" s="149" t="s">
        <v>1347</v>
      </c>
      <c r="AU741" s="149" t="s">
        <v>371</v>
      </c>
      <c r="AY741" s="17" t="s">
        <v>350</v>
      </c>
      <c r="BE741" s="150">
        <f>IF(N741="základní",J741,0)</f>
        <v>0</v>
      </c>
      <c r="BF741" s="150">
        <f>IF(N741="snížená",J741,0)</f>
        <v>0</v>
      </c>
      <c r="BG741" s="150">
        <f>IF(N741="zákl. přenesená",J741,0)</f>
        <v>0</v>
      </c>
      <c r="BH741" s="150">
        <f>IF(N741="sníž. přenesená",J741,0)</f>
        <v>0</v>
      </c>
      <c r="BI741" s="150">
        <f>IF(N741="nulová",J741,0)</f>
        <v>0</v>
      </c>
      <c r="BJ741" s="17" t="s">
        <v>84</v>
      </c>
      <c r="BK741" s="150">
        <f>ROUND(I741*H741,2)</f>
        <v>0</v>
      </c>
      <c r="BL741" s="17" t="s">
        <v>530</v>
      </c>
      <c r="BM741" s="149" t="s">
        <v>6804</v>
      </c>
    </row>
    <row r="742" spans="2:65" s="1" customFormat="1" ht="19.2">
      <c r="B742" s="32"/>
      <c r="D742" s="151" t="s">
        <v>359</v>
      </c>
      <c r="F742" s="152" t="s">
        <v>6803</v>
      </c>
      <c r="I742" s="153"/>
      <c r="L742" s="32"/>
      <c r="M742" s="154"/>
      <c r="T742" s="56"/>
      <c r="AT742" s="17" t="s">
        <v>359</v>
      </c>
      <c r="AU742" s="17" t="s">
        <v>371</v>
      </c>
    </row>
    <row r="743" spans="2:65" s="1" customFormat="1" ht="24.15" customHeight="1">
      <c r="B743" s="32"/>
      <c r="C743" s="187" t="s">
        <v>3256</v>
      </c>
      <c r="D743" s="187" t="s">
        <v>1347</v>
      </c>
      <c r="E743" s="188" t="s">
        <v>6805</v>
      </c>
      <c r="F743" s="189" t="s">
        <v>6806</v>
      </c>
      <c r="G743" s="190" t="s">
        <v>4951</v>
      </c>
      <c r="H743" s="191">
        <v>1</v>
      </c>
      <c r="I743" s="192"/>
      <c r="J743" s="193">
        <f>ROUND(I743*H743,2)</f>
        <v>0</v>
      </c>
      <c r="K743" s="189" t="s">
        <v>1</v>
      </c>
      <c r="L743" s="194"/>
      <c r="M743" s="195" t="s">
        <v>1</v>
      </c>
      <c r="N743" s="196" t="s">
        <v>41</v>
      </c>
      <c r="P743" s="147">
        <f>O743*H743</f>
        <v>0</v>
      </c>
      <c r="Q743" s="147">
        <v>0</v>
      </c>
      <c r="R743" s="147">
        <f>Q743*H743</f>
        <v>0</v>
      </c>
      <c r="S743" s="147">
        <v>0</v>
      </c>
      <c r="T743" s="148">
        <f>S743*H743</f>
        <v>0</v>
      </c>
      <c r="AR743" s="149" t="s">
        <v>695</v>
      </c>
      <c r="AT743" s="149" t="s">
        <v>1347</v>
      </c>
      <c r="AU743" s="149" t="s">
        <v>371</v>
      </c>
      <c r="AY743" s="17" t="s">
        <v>350</v>
      </c>
      <c r="BE743" s="150">
        <f>IF(N743="základní",J743,0)</f>
        <v>0</v>
      </c>
      <c r="BF743" s="150">
        <f>IF(N743="snížená",J743,0)</f>
        <v>0</v>
      </c>
      <c r="BG743" s="150">
        <f>IF(N743="zákl. přenesená",J743,0)</f>
        <v>0</v>
      </c>
      <c r="BH743" s="150">
        <f>IF(N743="sníž. přenesená",J743,0)</f>
        <v>0</v>
      </c>
      <c r="BI743" s="150">
        <f>IF(N743="nulová",J743,0)</f>
        <v>0</v>
      </c>
      <c r="BJ743" s="17" t="s">
        <v>84</v>
      </c>
      <c r="BK743" s="150">
        <f>ROUND(I743*H743,2)</f>
        <v>0</v>
      </c>
      <c r="BL743" s="17" t="s">
        <v>530</v>
      </c>
      <c r="BM743" s="149" t="s">
        <v>6807</v>
      </c>
    </row>
    <row r="744" spans="2:65" s="1" customFormat="1" ht="19.2">
      <c r="B744" s="32"/>
      <c r="D744" s="151" t="s">
        <v>359</v>
      </c>
      <c r="F744" s="152" t="s">
        <v>6806</v>
      </c>
      <c r="I744" s="153"/>
      <c r="L744" s="32"/>
      <c r="M744" s="154"/>
      <c r="T744" s="56"/>
      <c r="AT744" s="17" t="s">
        <v>359</v>
      </c>
      <c r="AU744" s="17" t="s">
        <v>371</v>
      </c>
    </row>
    <row r="745" spans="2:65" s="1" customFormat="1" ht="62.7" customHeight="1">
      <c r="B745" s="32"/>
      <c r="C745" s="187" t="s">
        <v>3262</v>
      </c>
      <c r="D745" s="187" t="s">
        <v>1347</v>
      </c>
      <c r="E745" s="188" t="s">
        <v>6808</v>
      </c>
      <c r="F745" s="189" t="s">
        <v>6809</v>
      </c>
      <c r="G745" s="190" t="s">
        <v>4951</v>
      </c>
      <c r="H745" s="191">
        <v>1</v>
      </c>
      <c r="I745" s="192"/>
      <c r="J745" s="193">
        <f>ROUND(I745*H745,2)</f>
        <v>0</v>
      </c>
      <c r="K745" s="189" t="s">
        <v>1</v>
      </c>
      <c r="L745" s="194"/>
      <c r="M745" s="195" t="s">
        <v>1</v>
      </c>
      <c r="N745" s="196" t="s">
        <v>41</v>
      </c>
      <c r="P745" s="147">
        <f>O745*H745</f>
        <v>0</v>
      </c>
      <c r="Q745" s="147">
        <v>0</v>
      </c>
      <c r="R745" s="147">
        <f>Q745*H745</f>
        <v>0</v>
      </c>
      <c r="S745" s="147">
        <v>0</v>
      </c>
      <c r="T745" s="148">
        <f>S745*H745</f>
        <v>0</v>
      </c>
      <c r="AR745" s="149" t="s">
        <v>695</v>
      </c>
      <c r="AT745" s="149" t="s">
        <v>1347</v>
      </c>
      <c r="AU745" s="149" t="s">
        <v>371</v>
      </c>
      <c r="AY745" s="17" t="s">
        <v>350</v>
      </c>
      <c r="BE745" s="150">
        <f>IF(N745="základní",J745,0)</f>
        <v>0</v>
      </c>
      <c r="BF745" s="150">
        <f>IF(N745="snížená",J745,0)</f>
        <v>0</v>
      </c>
      <c r="BG745" s="150">
        <f>IF(N745="zákl. přenesená",J745,0)</f>
        <v>0</v>
      </c>
      <c r="BH745" s="150">
        <f>IF(N745="sníž. přenesená",J745,0)</f>
        <v>0</v>
      </c>
      <c r="BI745" s="150">
        <f>IF(N745="nulová",J745,0)</f>
        <v>0</v>
      </c>
      <c r="BJ745" s="17" t="s">
        <v>84</v>
      </c>
      <c r="BK745" s="150">
        <f>ROUND(I745*H745,2)</f>
        <v>0</v>
      </c>
      <c r="BL745" s="17" t="s">
        <v>530</v>
      </c>
      <c r="BM745" s="149" t="s">
        <v>6810</v>
      </c>
    </row>
    <row r="746" spans="2:65" s="1" customFormat="1" ht="38.4">
      <c r="B746" s="32"/>
      <c r="D746" s="151" t="s">
        <v>359</v>
      </c>
      <c r="F746" s="152" t="s">
        <v>6809</v>
      </c>
      <c r="I746" s="153"/>
      <c r="L746" s="32"/>
      <c r="M746" s="154"/>
      <c r="T746" s="56"/>
      <c r="AT746" s="17" t="s">
        <v>359</v>
      </c>
      <c r="AU746" s="17" t="s">
        <v>371</v>
      </c>
    </row>
    <row r="747" spans="2:65" s="1" customFormat="1" ht="21.75" customHeight="1">
      <c r="B747" s="32"/>
      <c r="C747" s="187" t="s">
        <v>3268</v>
      </c>
      <c r="D747" s="187" t="s">
        <v>1347</v>
      </c>
      <c r="E747" s="188" t="s">
        <v>6811</v>
      </c>
      <c r="F747" s="189" t="s">
        <v>6211</v>
      </c>
      <c r="G747" s="190" t="s">
        <v>4951</v>
      </c>
      <c r="H747" s="191">
        <v>1</v>
      </c>
      <c r="I747" s="192"/>
      <c r="J747" s="193">
        <f>ROUND(I747*H747,2)</f>
        <v>0</v>
      </c>
      <c r="K747" s="189" t="s">
        <v>1</v>
      </c>
      <c r="L747" s="194"/>
      <c r="M747" s="195" t="s">
        <v>1</v>
      </c>
      <c r="N747" s="196" t="s">
        <v>41</v>
      </c>
      <c r="P747" s="147">
        <f>O747*H747</f>
        <v>0</v>
      </c>
      <c r="Q747" s="147">
        <v>0</v>
      </c>
      <c r="R747" s="147">
        <f>Q747*H747</f>
        <v>0</v>
      </c>
      <c r="S747" s="147">
        <v>0</v>
      </c>
      <c r="T747" s="148">
        <f>S747*H747</f>
        <v>0</v>
      </c>
      <c r="AR747" s="149" t="s">
        <v>695</v>
      </c>
      <c r="AT747" s="149" t="s">
        <v>1347</v>
      </c>
      <c r="AU747" s="149" t="s">
        <v>371</v>
      </c>
      <c r="AY747" s="17" t="s">
        <v>350</v>
      </c>
      <c r="BE747" s="150">
        <f>IF(N747="základní",J747,0)</f>
        <v>0</v>
      </c>
      <c r="BF747" s="150">
        <f>IF(N747="snížená",J747,0)</f>
        <v>0</v>
      </c>
      <c r="BG747" s="150">
        <f>IF(N747="zákl. přenesená",J747,0)</f>
        <v>0</v>
      </c>
      <c r="BH747" s="150">
        <f>IF(N747="sníž. přenesená",J747,0)</f>
        <v>0</v>
      </c>
      <c r="BI747" s="150">
        <f>IF(N747="nulová",J747,0)</f>
        <v>0</v>
      </c>
      <c r="BJ747" s="17" t="s">
        <v>84</v>
      </c>
      <c r="BK747" s="150">
        <f>ROUND(I747*H747,2)</f>
        <v>0</v>
      </c>
      <c r="BL747" s="17" t="s">
        <v>530</v>
      </c>
      <c r="BM747" s="149" t="s">
        <v>6812</v>
      </c>
    </row>
    <row r="748" spans="2:65" s="1" customFormat="1" ht="10.199999999999999">
      <c r="B748" s="32"/>
      <c r="D748" s="151" t="s">
        <v>359</v>
      </c>
      <c r="F748" s="152" t="s">
        <v>6211</v>
      </c>
      <c r="I748" s="153"/>
      <c r="L748" s="32"/>
      <c r="M748" s="154"/>
      <c r="T748" s="56"/>
      <c r="AT748" s="17" t="s">
        <v>359</v>
      </c>
      <c r="AU748" s="17" t="s">
        <v>371</v>
      </c>
    </row>
    <row r="749" spans="2:65" s="1" customFormat="1" ht="21.75" customHeight="1">
      <c r="B749" s="32"/>
      <c r="C749" s="187" t="s">
        <v>3275</v>
      </c>
      <c r="D749" s="187" t="s">
        <v>1347</v>
      </c>
      <c r="E749" s="188" t="s">
        <v>6796</v>
      </c>
      <c r="F749" s="189" t="s">
        <v>6797</v>
      </c>
      <c r="G749" s="190" t="s">
        <v>4951</v>
      </c>
      <c r="H749" s="191">
        <v>1</v>
      </c>
      <c r="I749" s="192"/>
      <c r="J749" s="193">
        <f>ROUND(I749*H749,2)</f>
        <v>0</v>
      </c>
      <c r="K749" s="189" t="s">
        <v>1</v>
      </c>
      <c r="L749" s="194"/>
      <c r="M749" s="195" t="s">
        <v>1</v>
      </c>
      <c r="N749" s="196" t="s">
        <v>41</v>
      </c>
      <c r="P749" s="147">
        <f>O749*H749</f>
        <v>0</v>
      </c>
      <c r="Q749" s="147">
        <v>0</v>
      </c>
      <c r="R749" s="147">
        <f>Q749*H749</f>
        <v>0</v>
      </c>
      <c r="S749" s="147">
        <v>0</v>
      </c>
      <c r="T749" s="148">
        <f>S749*H749</f>
        <v>0</v>
      </c>
      <c r="AR749" s="149" t="s">
        <v>695</v>
      </c>
      <c r="AT749" s="149" t="s">
        <v>1347</v>
      </c>
      <c r="AU749" s="149" t="s">
        <v>371</v>
      </c>
      <c r="AY749" s="17" t="s">
        <v>350</v>
      </c>
      <c r="BE749" s="150">
        <f>IF(N749="základní",J749,0)</f>
        <v>0</v>
      </c>
      <c r="BF749" s="150">
        <f>IF(N749="snížená",J749,0)</f>
        <v>0</v>
      </c>
      <c r="BG749" s="150">
        <f>IF(N749="zákl. přenesená",J749,0)</f>
        <v>0</v>
      </c>
      <c r="BH749" s="150">
        <f>IF(N749="sníž. přenesená",J749,0)</f>
        <v>0</v>
      </c>
      <c r="BI749" s="150">
        <f>IF(N749="nulová",J749,0)</f>
        <v>0</v>
      </c>
      <c r="BJ749" s="17" t="s">
        <v>84</v>
      </c>
      <c r="BK749" s="150">
        <f>ROUND(I749*H749,2)</f>
        <v>0</v>
      </c>
      <c r="BL749" s="17" t="s">
        <v>530</v>
      </c>
      <c r="BM749" s="149" t="s">
        <v>6813</v>
      </c>
    </row>
    <row r="750" spans="2:65" s="1" customFormat="1" ht="10.199999999999999">
      <c r="B750" s="32"/>
      <c r="D750" s="151" t="s">
        <v>359</v>
      </c>
      <c r="F750" s="152" t="s">
        <v>6797</v>
      </c>
      <c r="I750" s="153"/>
      <c r="L750" s="32"/>
      <c r="M750" s="154"/>
      <c r="T750" s="56"/>
      <c r="AT750" s="17" t="s">
        <v>359</v>
      </c>
      <c r="AU750" s="17" t="s">
        <v>371</v>
      </c>
    </row>
    <row r="751" spans="2:65" s="1" customFormat="1" ht="24.15" customHeight="1">
      <c r="B751" s="32"/>
      <c r="C751" s="187" t="s">
        <v>3281</v>
      </c>
      <c r="D751" s="187" t="s">
        <v>1347</v>
      </c>
      <c r="E751" s="188" t="s">
        <v>6802</v>
      </c>
      <c r="F751" s="189" t="s">
        <v>6803</v>
      </c>
      <c r="G751" s="190" t="s">
        <v>4951</v>
      </c>
      <c r="H751" s="191">
        <v>1</v>
      </c>
      <c r="I751" s="192"/>
      <c r="J751" s="193">
        <f>ROUND(I751*H751,2)</f>
        <v>0</v>
      </c>
      <c r="K751" s="189" t="s">
        <v>1</v>
      </c>
      <c r="L751" s="194"/>
      <c r="M751" s="195" t="s">
        <v>1</v>
      </c>
      <c r="N751" s="196" t="s">
        <v>41</v>
      </c>
      <c r="P751" s="147">
        <f>O751*H751</f>
        <v>0</v>
      </c>
      <c r="Q751" s="147">
        <v>0</v>
      </c>
      <c r="R751" s="147">
        <f>Q751*H751</f>
        <v>0</v>
      </c>
      <c r="S751" s="147">
        <v>0</v>
      </c>
      <c r="T751" s="148">
        <f>S751*H751</f>
        <v>0</v>
      </c>
      <c r="AR751" s="149" t="s">
        <v>695</v>
      </c>
      <c r="AT751" s="149" t="s">
        <v>1347</v>
      </c>
      <c r="AU751" s="149" t="s">
        <v>371</v>
      </c>
      <c r="AY751" s="17" t="s">
        <v>350</v>
      </c>
      <c r="BE751" s="150">
        <f>IF(N751="základní",J751,0)</f>
        <v>0</v>
      </c>
      <c r="BF751" s="150">
        <f>IF(N751="snížená",J751,0)</f>
        <v>0</v>
      </c>
      <c r="BG751" s="150">
        <f>IF(N751="zákl. přenesená",J751,0)</f>
        <v>0</v>
      </c>
      <c r="BH751" s="150">
        <f>IF(N751="sníž. přenesená",J751,0)</f>
        <v>0</v>
      </c>
      <c r="BI751" s="150">
        <f>IF(N751="nulová",J751,0)</f>
        <v>0</v>
      </c>
      <c r="BJ751" s="17" t="s">
        <v>84</v>
      </c>
      <c r="BK751" s="150">
        <f>ROUND(I751*H751,2)</f>
        <v>0</v>
      </c>
      <c r="BL751" s="17" t="s">
        <v>530</v>
      </c>
      <c r="BM751" s="149" t="s">
        <v>6814</v>
      </c>
    </row>
    <row r="752" spans="2:65" s="1" customFormat="1" ht="19.2">
      <c r="B752" s="32"/>
      <c r="D752" s="151" t="s">
        <v>359</v>
      </c>
      <c r="F752" s="152" t="s">
        <v>6803</v>
      </c>
      <c r="I752" s="153"/>
      <c r="L752" s="32"/>
      <c r="M752" s="154"/>
      <c r="T752" s="56"/>
      <c r="AT752" s="17" t="s">
        <v>359</v>
      </c>
      <c r="AU752" s="17" t="s">
        <v>371</v>
      </c>
    </row>
    <row r="753" spans="2:65" s="1" customFormat="1" ht="62.7" customHeight="1">
      <c r="B753" s="32"/>
      <c r="C753" s="187" t="s">
        <v>3288</v>
      </c>
      <c r="D753" s="187" t="s">
        <v>1347</v>
      </c>
      <c r="E753" s="188" t="s">
        <v>6815</v>
      </c>
      <c r="F753" s="189" t="s">
        <v>6816</v>
      </c>
      <c r="G753" s="190" t="s">
        <v>4951</v>
      </c>
      <c r="H753" s="191">
        <v>1</v>
      </c>
      <c r="I753" s="192"/>
      <c r="J753" s="193">
        <f>ROUND(I753*H753,2)</f>
        <v>0</v>
      </c>
      <c r="K753" s="189" t="s">
        <v>1</v>
      </c>
      <c r="L753" s="194"/>
      <c r="M753" s="195" t="s">
        <v>1</v>
      </c>
      <c r="N753" s="196" t="s">
        <v>41</v>
      </c>
      <c r="P753" s="147">
        <f>O753*H753</f>
        <v>0</v>
      </c>
      <c r="Q753" s="147">
        <v>0</v>
      </c>
      <c r="R753" s="147">
        <f>Q753*H753</f>
        <v>0</v>
      </c>
      <c r="S753" s="147">
        <v>0</v>
      </c>
      <c r="T753" s="148">
        <f>S753*H753</f>
        <v>0</v>
      </c>
      <c r="AR753" s="149" t="s">
        <v>695</v>
      </c>
      <c r="AT753" s="149" t="s">
        <v>1347</v>
      </c>
      <c r="AU753" s="149" t="s">
        <v>371</v>
      </c>
      <c r="AY753" s="17" t="s">
        <v>350</v>
      </c>
      <c r="BE753" s="150">
        <f>IF(N753="základní",J753,0)</f>
        <v>0</v>
      </c>
      <c r="BF753" s="150">
        <f>IF(N753="snížená",J753,0)</f>
        <v>0</v>
      </c>
      <c r="BG753" s="150">
        <f>IF(N753="zákl. přenesená",J753,0)</f>
        <v>0</v>
      </c>
      <c r="BH753" s="150">
        <f>IF(N753="sníž. přenesená",J753,0)</f>
        <v>0</v>
      </c>
      <c r="BI753" s="150">
        <f>IF(N753="nulová",J753,0)</f>
        <v>0</v>
      </c>
      <c r="BJ753" s="17" t="s">
        <v>84</v>
      </c>
      <c r="BK753" s="150">
        <f>ROUND(I753*H753,2)</f>
        <v>0</v>
      </c>
      <c r="BL753" s="17" t="s">
        <v>530</v>
      </c>
      <c r="BM753" s="149" t="s">
        <v>6817</v>
      </c>
    </row>
    <row r="754" spans="2:65" s="1" customFormat="1" ht="38.4">
      <c r="B754" s="32"/>
      <c r="D754" s="151" t="s">
        <v>359</v>
      </c>
      <c r="F754" s="152" t="s">
        <v>6816</v>
      </c>
      <c r="I754" s="153"/>
      <c r="L754" s="32"/>
      <c r="M754" s="154"/>
      <c r="T754" s="56"/>
      <c r="AT754" s="17" t="s">
        <v>359</v>
      </c>
      <c r="AU754" s="17" t="s">
        <v>371</v>
      </c>
    </row>
    <row r="755" spans="2:65" s="1" customFormat="1" ht="21.75" customHeight="1">
      <c r="B755" s="32"/>
      <c r="C755" s="187" t="s">
        <v>3294</v>
      </c>
      <c r="D755" s="187" t="s">
        <v>1347</v>
      </c>
      <c r="E755" s="188" t="s">
        <v>6818</v>
      </c>
      <c r="F755" s="189" t="s">
        <v>6211</v>
      </c>
      <c r="G755" s="190" t="s">
        <v>4951</v>
      </c>
      <c r="H755" s="191">
        <v>1</v>
      </c>
      <c r="I755" s="192"/>
      <c r="J755" s="193">
        <f>ROUND(I755*H755,2)</f>
        <v>0</v>
      </c>
      <c r="K755" s="189" t="s">
        <v>1</v>
      </c>
      <c r="L755" s="194"/>
      <c r="M755" s="195" t="s">
        <v>1</v>
      </c>
      <c r="N755" s="196" t="s">
        <v>41</v>
      </c>
      <c r="P755" s="147">
        <f>O755*H755</f>
        <v>0</v>
      </c>
      <c r="Q755" s="147">
        <v>0</v>
      </c>
      <c r="R755" s="147">
        <f>Q755*H755</f>
        <v>0</v>
      </c>
      <c r="S755" s="147">
        <v>0</v>
      </c>
      <c r="T755" s="148">
        <f>S755*H755</f>
        <v>0</v>
      </c>
      <c r="AR755" s="149" t="s">
        <v>695</v>
      </c>
      <c r="AT755" s="149" t="s">
        <v>1347</v>
      </c>
      <c r="AU755" s="149" t="s">
        <v>371</v>
      </c>
      <c r="AY755" s="17" t="s">
        <v>350</v>
      </c>
      <c r="BE755" s="150">
        <f>IF(N755="základní",J755,0)</f>
        <v>0</v>
      </c>
      <c r="BF755" s="150">
        <f>IF(N755="snížená",J755,0)</f>
        <v>0</v>
      </c>
      <c r="BG755" s="150">
        <f>IF(N755="zákl. přenesená",J755,0)</f>
        <v>0</v>
      </c>
      <c r="BH755" s="150">
        <f>IF(N755="sníž. přenesená",J755,0)</f>
        <v>0</v>
      </c>
      <c r="BI755" s="150">
        <f>IF(N755="nulová",J755,0)</f>
        <v>0</v>
      </c>
      <c r="BJ755" s="17" t="s">
        <v>84</v>
      </c>
      <c r="BK755" s="150">
        <f>ROUND(I755*H755,2)</f>
        <v>0</v>
      </c>
      <c r="BL755" s="17" t="s">
        <v>530</v>
      </c>
      <c r="BM755" s="149" t="s">
        <v>6819</v>
      </c>
    </row>
    <row r="756" spans="2:65" s="1" customFormat="1" ht="10.199999999999999">
      <c r="B756" s="32"/>
      <c r="D756" s="151" t="s">
        <v>359</v>
      </c>
      <c r="F756" s="152" t="s">
        <v>6211</v>
      </c>
      <c r="I756" s="153"/>
      <c r="L756" s="32"/>
      <c r="M756" s="154"/>
      <c r="T756" s="56"/>
      <c r="AT756" s="17" t="s">
        <v>359</v>
      </c>
      <c r="AU756" s="17" t="s">
        <v>371</v>
      </c>
    </row>
    <row r="757" spans="2:65" s="1" customFormat="1" ht="24.15" customHeight="1">
      <c r="B757" s="32"/>
      <c r="C757" s="187" t="s">
        <v>3298</v>
      </c>
      <c r="D757" s="187" t="s">
        <v>1347</v>
      </c>
      <c r="E757" s="188" t="s">
        <v>6820</v>
      </c>
      <c r="F757" s="189" t="s">
        <v>6204</v>
      </c>
      <c r="G757" s="190" t="s">
        <v>4951</v>
      </c>
      <c r="H757" s="191">
        <v>1</v>
      </c>
      <c r="I757" s="192"/>
      <c r="J757" s="193">
        <f>ROUND(I757*H757,2)</f>
        <v>0</v>
      </c>
      <c r="K757" s="189" t="s">
        <v>1</v>
      </c>
      <c r="L757" s="194"/>
      <c r="M757" s="195" t="s">
        <v>1</v>
      </c>
      <c r="N757" s="196" t="s">
        <v>41</v>
      </c>
      <c r="P757" s="147">
        <f>O757*H757</f>
        <v>0</v>
      </c>
      <c r="Q757" s="147">
        <v>0</v>
      </c>
      <c r="R757" s="147">
        <f>Q757*H757</f>
        <v>0</v>
      </c>
      <c r="S757" s="147">
        <v>0</v>
      </c>
      <c r="T757" s="148">
        <f>S757*H757</f>
        <v>0</v>
      </c>
      <c r="AR757" s="149" t="s">
        <v>695</v>
      </c>
      <c r="AT757" s="149" t="s">
        <v>1347</v>
      </c>
      <c r="AU757" s="149" t="s">
        <v>371</v>
      </c>
      <c r="AY757" s="17" t="s">
        <v>350</v>
      </c>
      <c r="BE757" s="150">
        <f>IF(N757="základní",J757,0)</f>
        <v>0</v>
      </c>
      <c r="BF757" s="150">
        <f>IF(N757="snížená",J757,0)</f>
        <v>0</v>
      </c>
      <c r="BG757" s="150">
        <f>IF(N757="zákl. přenesená",J757,0)</f>
        <v>0</v>
      </c>
      <c r="BH757" s="150">
        <f>IF(N757="sníž. přenesená",J757,0)</f>
        <v>0</v>
      </c>
      <c r="BI757" s="150">
        <f>IF(N757="nulová",J757,0)</f>
        <v>0</v>
      </c>
      <c r="BJ757" s="17" t="s">
        <v>84</v>
      </c>
      <c r="BK757" s="150">
        <f>ROUND(I757*H757,2)</f>
        <v>0</v>
      </c>
      <c r="BL757" s="17" t="s">
        <v>530</v>
      </c>
      <c r="BM757" s="149" t="s">
        <v>6821</v>
      </c>
    </row>
    <row r="758" spans="2:65" s="1" customFormat="1" ht="10.199999999999999">
      <c r="B758" s="32"/>
      <c r="D758" s="151" t="s">
        <v>359</v>
      </c>
      <c r="F758" s="152" t="s">
        <v>6204</v>
      </c>
      <c r="I758" s="153"/>
      <c r="L758" s="32"/>
      <c r="M758" s="154"/>
      <c r="T758" s="56"/>
      <c r="AT758" s="17" t="s">
        <v>359</v>
      </c>
      <c r="AU758" s="17" t="s">
        <v>371</v>
      </c>
    </row>
    <row r="759" spans="2:65" s="1" customFormat="1" ht="24.15" customHeight="1">
      <c r="B759" s="32"/>
      <c r="C759" s="187" t="s">
        <v>3304</v>
      </c>
      <c r="D759" s="187" t="s">
        <v>1347</v>
      </c>
      <c r="E759" s="188" t="s">
        <v>6802</v>
      </c>
      <c r="F759" s="189" t="s">
        <v>6803</v>
      </c>
      <c r="G759" s="190" t="s">
        <v>4951</v>
      </c>
      <c r="H759" s="191">
        <v>1</v>
      </c>
      <c r="I759" s="192"/>
      <c r="J759" s="193">
        <f>ROUND(I759*H759,2)</f>
        <v>0</v>
      </c>
      <c r="K759" s="189" t="s">
        <v>1</v>
      </c>
      <c r="L759" s="194"/>
      <c r="M759" s="195" t="s">
        <v>1</v>
      </c>
      <c r="N759" s="196" t="s">
        <v>41</v>
      </c>
      <c r="P759" s="147">
        <f>O759*H759</f>
        <v>0</v>
      </c>
      <c r="Q759" s="147">
        <v>0</v>
      </c>
      <c r="R759" s="147">
        <f>Q759*H759</f>
        <v>0</v>
      </c>
      <c r="S759" s="147">
        <v>0</v>
      </c>
      <c r="T759" s="148">
        <f>S759*H759</f>
        <v>0</v>
      </c>
      <c r="AR759" s="149" t="s">
        <v>695</v>
      </c>
      <c r="AT759" s="149" t="s">
        <v>1347</v>
      </c>
      <c r="AU759" s="149" t="s">
        <v>371</v>
      </c>
      <c r="AY759" s="17" t="s">
        <v>350</v>
      </c>
      <c r="BE759" s="150">
        <f>IF(N759="základní",J759,0)</f>
        <v>0</v>
      </c>
      <c r="BF759" s="150">
        <f>IF(N759="snížená",J759,0)</f>
        <v>0</v>
      </c>
      <c r="BG759" s="150">
        <f>IF(N759="zákl. přenesená",J759,0)</f>
        <v>0</v>
      </c>
      <c r="BH759" s="150">
        <f>IF(N759="sníž. přenesená",J759,0)</f>
        <v>0</v>
      </c>
      <c r="BI759" s="150">
        <f>IF(N759="nulová",J759,0)</f>
        <v>0</v>
      </c>
      <c r="BJ759" s="17" t="s">
        <v>84</v>
      </c>
      <c r="BK759" s="150">
        <f>ROUND(I759*H759,2)</f>
        <v>0</v>
      </c>
      <c r="BL759" s="17" t="s">
        <v>530</v>
      </c>
      <c r="BM759" s="149" t="s">
        <v>6822</v>
      </c>
    </row>
    <row r="760" spans="2:65" s="1" customFormat="1" ht="19.2">
      <c r="B760" s="32"/>
      <c r="D760" s="151" t="s">
        <v>359</v>
      </c>
      <c r="F760" s="152" t="s">
        <v>6803</v>
      </c>
      <c r="I760" s="153"/>
      <c r="L760" s="32"/>
      <c r="M760" s="154"/>
      <c r="T760" s="56"/>
      <c r="AT760" s="17" t="s">
        <v>359</v>
      </c>
      <c r="AU760" s="17" t="s">
        <v>371</v>
      </c>
    </row>
    <row r="761" spans="2:65" s="11" customFormat="1" ht="20.85" customHeight="1">
      <c r="B761" s="126"/>
      <c r="D761" s="127" t="s">
        <v>75</v>
      </c>
      <c r="E761" s="136" t="s">
        <v>6823</v>
      </c>
      <c r="F761" s="136" t="s">
        <v>6824</v>
      </c>
      <c r="I761" s="129"/>
      <c r="J761" s="137">
        <f>BK761</f>
        <v>0</v>
      </c>
      <c r="L761" s="126"/>
      <c r="M761" s="131"/>
      <c r="P761" s="132">
        <f>SUM(P762:P821)</f>
        <v>0</v>
      </c>
      <c r="R761" s="132">
        <f>SUM(R762:R821)</f>
        <v>0</v>
      </c>
      <c r="T761" s="133">
        <f>SUM(T762:T821)</f>
        <v>0</v>
      </c>
      <c r="AR761" s="127" t="s">
        <v>86</v>
      </c>
      <c r="AT761" s="134" t="s">
        <v>75</v>
      </c>
      <c r="AU761" s="134" t="s">
        <v>86</v>
      </c>
      <c r="AY761" s="127" t="s">
        <v>350</v>
      </c>
      <c r="BK761" s="135">
        <f>SUM(BK762:BK821)</f>
        <v>0</v>
      </c>
    </row>
    <row r="762" spans="2:65" s="1" customFormat="1" ht="24.15" customHeight="1">
      <c r="B762" s="32"/>
      <c r="C762" s="138" t="s">
        <v>3310</v>
      </c>
      <c r="D762" s="138" t="s">
        <v>352</v>
      </c>
      <c r="E762" s="139" t="s">
        <v>6092</v>
      </c>
      <c r="F762" s="140" t="s">
        <v>6093</v>
      </c>
      <c r="G762" s="141" t="s">
        <v>551</v>
      </c>
      <c r="H762" s="142">
        <v>1000</v>
      </c>
      <c r="I762" s="143"/>
      <c r="J762" s="144">
        <f>ROUND(I762*H762,2)</f>
        <v>0</v>
      </c>
      <c r="K762" s="140" t="s">
        <v>385</v>
      </c>
      <c r="L762" s="32"/>
      <c r="M762" s="145" t="s">
        <v>1</v>
      </c>
      <c r="N762" s="146" t="s">
        <v>41</v>
      </c>
      <c r="P762" s="147">
        <f>O762*H762</f>
        <v>0</v>
      </c>
      <c r="Q762" s="147">
        <v>0</v>
      </c>
      <c r="R762" s="147">
        <f>Q762*H762</f>
        <v>0</v>
      </c>
      <c r="S762" s="147">
        <v>0</v>
      </c>
      <c r="T762" s="148">
        <f>S762*H762</f>
        <v>0</v>
      </c>
      <c r="AR762" s="149" t="s">
        <v>530</v>
      </c>
      <c r="AT762" s="149" t="s">
        <v>352</v>
      </c>
      <c r="AU762" s="149" t="s">
        <v>371</v>
      </c>
      <c r="AY762" s="17" t="s">
        <v>350</v>
      </c>
      <c r="BE762" s="150">
        <f>IF(N762="základní",J762,0)</f>
        <v>0</v>
      </c>
      <c r="BF762" s="150">
        <f>IF(N762="snížená",J762,0)</f>
        <v>0</v>
      </c>
      <c r="BG762" s="150">
        <f>IF(N762="zákl. přenesená",J762,0)</f>
        <v>0</v>
      </c>
      <c r="BH762" s="150">
        <f>IF(N762="sníž. přenesená",J762,0)</f>
        <v>0</v>
      </c>
      <c r="BI762" s="150">
        <f>IF(N762="nulová",J762,0)</f>
        <v>0</v>
      </c>
      <c r="BJ762" s="17" t="s">
        <v>84</v>
      </c>
      <c r="BK762" s="150">
        <f>ROUND(I762*H762,2)</f>
        <v>0</v>
      </c>
      <c r="BL762" s="17" t="s">
        <v>530</v>
      </c>
      <c r="BM762" s="149" t="s">
        <v>6825</v>
      </c>
    </row>
    <row r="763" spans="2:65" s="1" customFormat="1" ht="19.2">
      <c r="B763" s="32"/>
      <c r="D763" s="151" t="s">
        <v>359</v>
      </c>
      <c r="F763" s="152" t="s">
        <v>6095</v>
      </c>
      <c r="I763" s="153"/>
      <c r="L763" s="32"/>
      <c r="M763" s="154"/>
      <c r="T763" s="56"/>
      <c r="AT763" s="17" t="s">
        <v>359</v>
      </c>
      <c r="AU763" s="17" t="s">
        <v>371</v>
      </c>
    </row>
    <row r="764" spans="2:65" s="1" customFormat="1" ht="16.5" customHeight="1">
      <c r="B764" s="32"/>
      <c r="C764" s="187" t="s">
        <v>3316</v>
      </c>
      <c r="D764" s="187" t="s">
        <v>1347</v>
      </c>
      <c r="E764" s="188" t="s">
        <v>6826</v>
      </c>
      <c r="F764" s="189" t="s">
        <v>6827</v>
      </c>
      <c r="G764" s="190" t="s">
        <v>551</v>
      </c>
      <c r="H764" s="191">
        <v>1000</v>
      </c>
      <c r="I764" s="192"/>
      <c r="J764" s="193">
        <f>ROUND(I764*H764,2)</f>
        <v>0</v>
      </c>
      <c r="K764" s="189" t="s">
        <v>1</v>
      </c>
      <c r="L764" s="194"/>
      <c r="M764" s="195" t="s">
        <v>1</v>
      </c>
      <c r="N764" s="196" t="s">
        <v>41</v>
      </c>
      <c r="P764" s="147">
        <f>O764*H764</f>
        <v>0</v>
      </c>
      <c r="Q764" s="147">
        <v>0</v>
      </c>
      <c r="R764" s="147">
        <f>Q764*H764</f>
        <v>0</v>
      </c>
      <c r="S764" s="147">
        <v>0</v>
      </c>
      <c r="T764" s="148">
        <f>S764*H764</f>
        <v>0</v>
      </c>
      <c r="AR764" s="149" t="s">
        <v>695</v>
      </c>
      <c r="AT764" s="149" t="s">
        <v>1347</v>
      </c>
      <c r="AU764" s="149" t="s">
        <v>371</v>
      </c>
      <c r="AY764" s="17" t="s">
        <v>350</v>
      </c>
      <c r="BE764" s="150">
        <f>IF(N764="základní",J764,0)</f>
        <v>0</v>
      </c>
      <c r="BF764" s="150">
        <f>IF(N764="snížená",J764,0)</f>
        <v>0</v>
      </c>
      <c r="BG764" s="150">
        <f>IF(N764="zákl. přenesená",J764,0)</f>
        <v>0</v>
      </c>
      <c r="BH764" s="150">
        <f>IF(N764="sníž. přenesená",J764,0)</f>
        <v>0</v>
      </c>
      <c r="BI764" s="150">
        <f>IF(N764="nulová",J764,0)</f>
        <v>0</v>
      </c>
      <c r="BJ764" s="17" t="s">
        <v>84</v>
      </c>
      <c r="BK764" s="150">
        <f>ROUND(I764*H764,2)</f>
        <v>0</v>
      </c>
      <c r="BL764" s="17" t="s">
        <v>530</v>
      </c>
      <c r="BM764" s="149" t="s">
        <v>6828</v>
      </c>
    </row>
    <row r="765" spans="2:65" s="1" customFormat="1" ht="10.199999999999999">
      <c r="B765" s="32"/>
      <c r="D765" s="151" t="s">
        <v>359</v>
      </c>
      <c r="F765" s="152" t="s">
        <v>6827</v>
      </c>
      <c r="I765" s="153"/>
      <c r="L765" s="32"/>
      <c r="M765" s="154"/>
      <c r="T765" s="56"/>
      <c r="AT765" s="17" t="s">
        <v>359</v>
      </c>
      <c r="AU765" s="17" t="s">
        <v>371</v>
      </c>
    </row>
    <row r="766" spans="2:65" s="1" customFormat="1" ht="16.5" customHeight="1">
      <c r="B766" s="32"/>
      <c r="C766" s="187" t="s">
        <v>3322</v>
      </c>
      <c r="D766" s="187" t="s">
        <v>1347</v>
      </c>
      <c r="E766" s="188" t="s">
        <v>6829</v>
      </c>
      <c r="F766" s="189" t="s">
        <v>6830</v>
      </c>
      <c r="G766" s="190" t="s">
        <v>551</v>
      </c>
      <c r="H766" s="191">
        <v>2500</v>
      </c>
      <c r="I766" s="192"/>
      <c r="J766" s="193">
        <f>ROUND(I766*H766,2)</f>
        <v>0</v>
      </c>
      <c r="K766" s="189" t="s">
        <v>1</v>
      </c>
      <c r="L766" s="194"/>
      <c r="M766" s="195" t="s">
        <v>1</v>
      </c>
      <c r="N766" s="196" t="s">
        <v>41</v>
      </c>
      <c r="P766" s="147">
        <f>O766*H766</f>
        <v>0</v>
      </c>
      <c r="Q766" s="147">
        <v>0</v>
      </c>
      <c r="R766" s="147">
        <f>Q766*H766</f>
        <v>0</v>
      </c>
      <c r="S766" s="147">
        <v>0</v>
      </c>
      <c r="T766" s="148">
        <f>S766*H766</f>
        <v>0</v>
      </c>
      <c r="AR766" s="149" t="s">
        <v>695</v>
      </c>
      <c r="AT766" s="149" t="s">
        <v>1347</v>
      </c>
      <c r="AU766" s="149" t="s">
        <v>371</v>
      </c>
      <c r="AY766" s="17" t="s">
        <v>350</v>
      </c>
      <c r="BE766" s="150">
        <f>IF(N766="základní",J766,0)</f>
        <v>0</v>
      </c>
      <c r="BF766" s="150">
        <f>IF(N766="snížená",J766,0)</f>
        <v>0</v>
      </c>
      <c r="BG766" s="150">
        <f>IF(N766="zákl. přenesená",J766,0)</f>
        <v>0</v>
      </c>
      <c r="BH766" s="150">
        <f>IF(N766="sníž. přenesená",J766,0)</f>
        <v>0</v>
      </c>
      <c r="BI766" s="150">
        <f>IF(N766="nulová",J766,0)</f>
        <v>0</v>
      </c>
      <c r="BJ766" s="17" t="s">
        <v>84</v>
      </c>
      <c r="BK766" s="150">
        <f>ROUND(I766*H766,2)</f>
        <v>0</v>
      </c>
      <c r="BL766" s="17" t="s">
        <v>530</v>
      </c>
      <c r="BM766" s="149" t="s">
        <v>6831</v>
      </c>
    </row>
    <row r="767" spans="2:65" s="1" customFormat="1" ht="10.199999999999999">
      <c r="B767" s="32"/>
      <c r="D767" s="151" t="s">
        <v>359</v>
      </c>
      <c r="F767" s="152" t="s">
        <v>6830</v>
      </c>
      <c r="I767" s="153"/>
      <c r="L767" s="32"/>
      <c r="M767" s="154"/>
      <c r="T767" s="56"/>
      <c r="AT767" s="17" t="s">
        <v>359</v>
      </c>
      <c r="AU767" s="17" t="s">
        <v>371</v>
      </c>
    </row>
    <row r="768" spans="2:65" s="1" customFormat="1" ht="16.5" customHeight="1">
      <c r="B768" s="32"/>
      <c r="C768" s="187" t="s">
        <v>3328</v>
      </c>
      <c r="D768" s="187" t="s">
        <v>1347</v>
      </c>
      <c r="E768" s="188" t="s">
        <v>6832</v>
      </c>
      <c r="F768" s="189" t="s">
        <v>6833</v>
      </c>
      <c r="G768" s="190" t="s">
        <v>551</v>
      </c>
      <c r="H768" s="191">
        <v>200</v>
      </c>
      <c r="I768" s="192"/>
      <c r="J768" s="193">
        <f>ROUND(I768*H768,2)</f>
        <v>0</v>
      </c>
      <c r="K768" s="189" t="s">
        <v>1</v>
      </c>
      <c r="L768" s="194"/>
      <c r="M768" s="195" t="s">
        <v>1</v>
      </c>
      <c r="N768" s="196" t="s">
        <v>41</v>
      </c>
      <c r="P768" s="147">
        <f>O768*H768</f>
        <v>0</v>
      </c>
      <c r="Q768" s="147">
        <v>0</v>
      </c>
      <c r="R768" s="147">
        <f>Q768*H768</f>
        <v>0</v>
      </c>
      <c r="S768" s="147">
        <v>0</v>
      </c>
      <c r="T768" s="148">
        <f>S768*H768</f>
        <v>0</v>
      </c>
      <c r="AR768" s="149" t="s">
        <v>695</v>
      </c>
      <c r="AT768" s="149" t="s">
        <v>1347</v>
      </c>
      <c r="AU768" s="149" t="s">
        <v>371</v>
      </c>
      <c r="AY768" s="17" t="s">
        <v>350</v>
      </c>
      <c r="BE768" s="150">
        <f>IF(N768="základní",J768,0)</f>
        <v>0</v>
      </c>
      <c r="BF768" s="150">
        <f>IF(N768="snížená",J768,0)</f>
        <v>0</v>
      </c>
      <c r="BG768" s="150">
        <f>IF(N768="zákl. přenesená",J768,0)</f>
        <v>0</v>
      </c>
      <c r="BH768" s="150">
        <f>IF(N768="sníž. přenesená",J768,0)</f>
        <v>0</v>
      </c>
      <c r="BI768" s="150">
        <f>IF(N768="nulová",J768,0)</f>
        <v>0</v>
      </c>
      <c r="BJ768" s="17" t="s">
        <v>84</v>
      </c>
      <c r="BK768" s="150">
        <f>ROUND(I768*H768,2)</f>
        <v>0</v>
      </c>
      <c r="BL768" s="17" t="s">
        <v>530</v>
      </c>
      <c r="BM768" s="149" t="s">
        <v>6834</v>
      </c>
    </row>
    <row r="769" spans="2:65" s="1" customFormat="1" ht="10.199999999999999">
      <c r="B769" s="32"/>
      <c r="D769" s="151" t="s">
        <v>359</v>
      </c>
      <c r="F769" s="152" t="s">
        <v>6833</v>
      </c>
      <c r="I769" s="153"/>
      <c r="L769" s="32"/>
      <c r="M769" s="154"/>
      <c r="T769" s="56"/>
      <c r="AT769" s="17" t="s">
        <v>359</v>
      </c>
      <c r="AU769" s="17" t="s">
        <v>371</v>
      </c>
    </row>
    <row r="770" spans="2:65" s="1" customFormat="1" ht="16.5" customHeight="1">
      <c r="B770" s="32"/>
      <c r="C770" s="187" t="s">
        <v>3333</v>
      </c>
      <c r="D770" s="187" t="s">
        <v>1347</v>
      </c>
      <c r="E770" s="188" t="s">
        <v>6835</v>
      </c>
      <c r="F770" s="189" t="s">
        <v>6836</v>
      </c>
      <c r="G770" s="190" t="s">
        <v>551</v>
      </c>
      <c r="H770" s="191">
        <v>400</v>
      </c>
      <c r="I770" s="192"/>
      <c r="J770" s="193">
        <f>ROUND(I770*H770,2)</f>
        <v>0</v>
      </c>
      <c r="K770" s="189" t="s">
        <v>1</v>
      </c>
      <c r="L770" s="194"/>
      <c r="M770" s="195" t="s">
        <v>1</v>
      </c>
      <c r="N770" s="196" t="s">
        <v>41</v>
      </c>
      <c r="P770" s="147">
        <f>O770*H770</f>
        <v>0</v>
      </c>
      <c r="Q770" s="147">
        <v>0</v>
      </c>
      <c r="R770" s="147">
        <f>Q770*H770</f>
        <v>0</v>
      </c>
      <c r="S770" s="147">
        <v>0</v>
      </c>
      <c r="T770" s="148">
        <f>S770*H770</f>
        <v>0</v>
      </c>
      <c r="AR770" s="149" t="s">
        <v>695</v>
      </c>
      <c r="AT770" s="149" t="s">
        <v>1347</v>
      </c>
      <c r="AU770" s="149" t="s">
        <v>371</v>
      </c>
      <c r="AY770" s="17" t="s">
        <v>350</v>
      </c>
      <c r="BE770" s="150">
        <f>IF(N770="základní",J770,0)</f>
        <v>0</v>
      </c>
      <c r="BF770" s="150">
        <f>IF(N770="snížená",J770,0)</f>
        <v>0</v>
      </c>
      <c r="BG770" s="150">
        <f>IF(N770="zákl. přenesená",J770,0)</f>
        <v>0</v>
      </c>
      <c r="BH770" s="150">
        <f>IF(N770="sníž. přenesená",J770,0)</f>
        <v>0</v>
      </c>
      <c r="BI770" s="150">
        <f>IF(N770="nulová",J770,0)</f>
        <v>0</v>
      </c>
      <c r="BJ770" s="17" t="s">
        <v>84</v>
      </c>
      <c r="BK770" s="150">
        <f>ROUND(I770*H770,2)</f>
        <v>0</v>
      </c>
      <c r="BL770" s="17" t="s">
        <v>530</v>
      </c>
      <c r="BM770" s="149" t="s">
        <v>6837</v>
      </c>
    </row>
    <row r="771" spans="2:65" s="1" customFormat="1" ht="10.199999999999999">
      <c r="B771" s="32"/>
      <c r="D771" s="151" t="s">
        <v>359</v>
      </c>
      <c r="F771" s="152" t="s">
        <v>6836</v>
      </c>
      <c r="I771" s="153"/>
      <c r="L771" s="32"/>
      <c r="M771" s="154"/>
      <c r="T771" s="56"/>
      <c r="AT771" s="17" t="s">
        <v>359</v>
      </c>
      <c r="AU771" s="17" t="s">
        <v>371</v>
      </c>
    </row>
    <row r="772" spans="2:65" s="1" customFormat="1" ht="16.5" customHeight="1">
      <c r="B772" s="32"/>
      <c r="C772" s="187" t="s">
        <v>3339</v>
      </c>
      <c r="D772" s="187" t="s">
        <v>1347</v>
      </c>
      <c r="E772" s="188" t="s">
        <v>6838</v>
      </c>
      <c r="F772" s="189" t="s">
        <v>6839</v>
      </c>
      <c r="G772" s="190" t="s">
        <v>4951</v>
      </c>
      <c r="H772" s="191">
        <v>10</v>
      </c>
      <c r="I772" s="192"/>
      <c r="J772" s="193">
        <f>ROUND(I772*H772,2)</f>
        <v>0</v>
      </c>
      <c r="K772" s="189" t="s">
        <v>1</v>
      </c>
      <c r="L772" s="194"/>
      <c r="M772" s="195" t="s">
        <v>1</v>
      </c>
      <c r="N772" s="196" t="s">
        <v>41</v>
      </c>
      <c r="P772" s="147">
        <f>O772*H772</f>
        <v>0</v>
      </c>
      <c r="Q772" s="147">
        <v>0</v>
      </c>
      <c r="R772" s="147">
        <f>Q772*H772</f>
        <v>0</v>
      </c>
      <c r="S772" s="147">
        <v>0</v>
      </c>
      <c r="T772" s="148">
        <f>S772*H772</f>
        <v>0</v>
      </c>
      <c r="AR772" s="149" t="s">
        <v>695</v>
      </c>
      <c r="AT772" s="149" t="s">
        <v>1347</v>
      </c>
      <c r="AU772" s="149" t="s">
        <v>371</v>
      </c>
      <c r="AY772" s="17" t="s">
        <v>350</v>
      </c>
      <c r="BE772" s="150">
        <f>IF(N772="základní",J772,0)</f>
        <v>0</v>
      </c>
      <c r="BF772" s="150">
        <f>IF(N772="snížená",J772,0)</f>
        <v>0</v>
      </c>
      <c r="BG772" s="150">
        <f>IF(N772="zákl. přenesená",J772,0)</f>
        <v>0</v>
      </c>
      <c r="BH772" s="150">
        <f>IF(N772="sníž. přenesená",J772,0)</f>
        <v>0</v>
      </c>
      <c r="BI772" s="150">
        <f>IF(N772="nulová",J772,0)</f>
        <v>0</v>
      </c>
      <c r="BJ772" s="17" t="s">
        <v>84</v>
      </c>
      <c r="BK772" s="150">
        <f>ROUND(I772*H772,2)</f>
        <v>0</v>
      </c>
      <c r="BL772" s="17" t="s">
        <v>530</v>
      </c>
      <c r="BM772" s="149" t="s">
        <v>6840</v>
      </c>
    </row>
    <row r="773" spans="2:65" s="1" customFormat="1" ht="10.199999999999999">
      <c r="B773" s="32"/>
      <c r="D773" s="151" t="s">
        <v>359</v>
      </c>
      <c r="F773" s="152" t="s">
        <v>6839</v>
      </c>
      <c r="I773" s="153"/>
      <c r="L773" s="32"/>
      <c r="M773" s="154"/>
      <c r="T773" s="56"/>
      <c r="AT773" s="17" t="s">
        <v>359</v>
      </c>
      <c r="AU773" s="17" t="s">
        <v>371</v>
      </c>
    </row>
    <row r="774" spans="2:65" s="1" customFormat="1" ht="21.75" customHeight="1">
      <c r="B774" s="32"/>
      <c r="C774" s="187" t="s">
        <v>3347</v>
      </c>
      <c r="D774" s="187" t="s">
        <v>1347</v>
      </c>
      <c r="E774" s="188" t="s">
        <v>6841</v>
      </c>
      <c r="F774" s="189" t="s">
        <v>6842</v>
      </c>
      <c r="G774" s="190" t="s">
        <v>551</v>
      </c>
      <c r="H774" s="191">
        <v>4</v>
      </c>
      <c r="I774" s="192"/>
      <c r="J774" s="193">
        <f>ROUND(I774*H774,2)</f>
        <v>0</v>
      </c>
      <c r="K774" s="189" t="s">
        <v>1</v>
      </c>
      <c r="L774" s="194"/>
      <c r="M774" s="195" t="s">
        <v>1</v>
      </c>
      <c r="N774" s="196" t="s">
        <v>41</v>
      </c>
      <c r="P774" s="147">
        <f>O774*H774</f>
        <v>0</v>
      </c>
      <c r="Q774" s="147">
        <v>0</v>
      </c>
      <c r="R774" s="147">
        <f>Q774*H774</f>
        <v>0</v>
      </c>
      <c r="S774" s="147">
        <v>0</v>
      </c>
      <c r="T774" s="148">
        <f>S774*H774</f>
        <v>0</v>
      </c>
      <c r="AR774" s="149" t="s">
        <v>695</v>
      </c>
      <c r="AT774" s="149" t="s">
        <v>1347</v>
      </c>
      <c r="AU774" s="149" t="s">
        <v>371</v>
      </c>
      <c r="AY774" s="17" t="s">
        <v>350</v>
      </c>
      <c r="BE774" s="150">
        <f>IF(N774="základní",J774,0)</f>
        <v>0</v>
      </c>
      <c r="BF774" s="150">
        <f>IF(N774="snížená",J774,0)</f>
        <v>0</v>
      </c>
      <c r="BG774" s="150">
        <f>IF(N774="zákl. přenesená",J774,0)</f>
        <v>0</v>
      </c>
      <c r="BH774" s="150">
        <f>IF(N774="sníž. přenesená",J774,0)</f>
        <v>0</v>
      </c>
      <c r="BI774" s="150">
        <f>IF(N774="nulová",J774,0)</f>
        <v>0</v>
      </c>
      <c r="BJ774" s="17" t="s">
        <v>84</v>
      </c>
      <c r="BK774" s="150">
        <f>ROUND(I774*H774,2)</f>
        <v>0</v>
      </c>
      <c r="BL774" s="17" t="s">
        <v>530</v>
      </c>
      <c r="BM774" s="149" t="s">
        <v>6843</v>
      </c>
    </row>
    <row r="775" spans="2:65" s="1" customFormat="1" ht="10.199999999999999">
      <c r="B775" s="32"/>
      <c r="D775" s="151" t="s">
        <v>359</v>
      </c>
      <c r="F775" s="152" t="s">
        <v>6842</v>
      </c>
      <c r="I775" s="153"/>
      <c r="L775" s="32"/>
      <c r="M775" s="154"/>
      <c r="T775" s="56"/>
      <c r="AT775" s="17" t="s">
        <v>359</v>
      </c>
      <c r="AU775" s="17" t="s">
        <v>371</v>
      </c>
    </row>
    <row r="776" spans="2:65" s="1" customFormat="1" ht="24.15" customHeight="1">
      <c r="B776" s="32"/>
      <c r="C776" s="138" t="s">
        <v>3353</v>
      </c>
      <c r="D776" s="138" t="s">
        <v>352</v>
      </c>
      <c r="E776" s="139" t="s">
        <v>6587</v>
      </c>
      <c r="F776" s="140" t="s">
        <v>6588</v>
      </c>
      <c r="G776" s="141" t="s">
        <v>551</v>
      </c>
      <c r="H776" s="142">
        <v>2700</v>
      </c>
      <c r="I776" s="143"/>
      <c r="J776" s="144">
        <f>ROUND(I776*H776,2)</f>
        <v>0</v>
      </c>
      <c r="K776" s="140" t="s">
        <v>385</v>
      </c>
      <c r="L776" s="32"/>
      <c r="M776" s="145" t="s">
        <v>1</v>
      </c>
      <c r="N776" s="146" t="s">
        <v>41</v>
      </c>
      <c r="P776" s="147">
        <f>O776*H776</f>
        <v>0</v>
      </c>
      <c r="Q776" s="147">
        <v>0</v>
      </c>
      <c r="R776" s="147">
        <f>Q776*H776</f>
        <v>0</v>
      </c>
      <c r="S776" s="147">
        <v>0</v>
      </c>
      <c r="T776" s="148">
        <f>S776*H776</f>
        <v>0</v>
      </c>
      <c r="AR776" s="149" t="s">
        <v>530</v>
      </c>
      <c r="AT776" s="149" t="s">
        <v>352</v>
      </c>
      <c r="AU776" s="149" t="s">
        <v>371</v>
      </c>
      <c r="AY776" s="17" t="s">
        <v>350</v>
      </c>
      <c r="BE776" s="150">
        <f>IF(N776="základní",J776,0)</f>
        <v>0</v>
      </c>
      <c r="BF776" s="150">
        <f>IF(N776="snížená",J776,0)</f>
        <v>0</v>
      </c>
      <c r="BG776" s="150">
        <f>IF(N776="zákl. přenesená",J776,0)</f>
        <v>0</v>
      </c>
      <c r="BH776" s="150">
        <f>IF(N776="sníž. přenesená",J776,0)</f>
        <v>0</v>
      </c>
      <c r="BI776" s="150">
        <f>IF(N776="nulová",J776,0)</f>
        <v>0</v>
      </c>
      <c r="BJ776" s="17" t="s">
        <v>84</v>
      </c>
      <c r="BK776" s="150">
        <f>ROUND(I776*H776,2)</f>
        <v>0</v>
      </c>
      <c r="BL776" s="17" t="s">
        <v>530</v>
      </c>
      <c r="BM776" s="149" t="s">
        <v>6844</v>
      </c>
    </row>
    <row r="777" spans="2:65" s="1" customFormat="1" ht="19.2">
      <c r="B777" s="32"/>
      <c r="D777" s="151" t="s">
        <v>359</v>
      </c>
      <c r="F777" s="152" t="s">
        <v>6590</v>
      </c>
      <c r="I777" s="153"/>
      <c r="L777" s="32"/>
      <c r="M777" s="154"/>
      <c r="T777" s="56"/>
      <c r="AT777" s="17" t="s">
        <v>359</v>
      </c>
      <c r="AU777" s="17" t="s">
        <v>371</v>
      </c>
    </row>
    <row r="778" spans="2:65" s="1" customFormat="1" ht="16.5" customHeight="1">
      <c r="B778" s="32"/>
      <c r="C778" s="138" t="s">
        <v>3359</v>
      </c>
      <c r="D778" s="138" t="s">
        <v>352</v>
      </c>
      <c r="E778" s="139" t="s">
        <v>6600</v>
      </c>
      <c r="F778" s="140" t="s">
        <v>6601</v>
      </c>
      <c r="G778" s="141" t="s">
        <v>551</v>
      </c>
      <c r="H778" s="142">
        <v>1200</v>
      </c>
      <c r="I778" s="143"/>
      <c r="J778" s="144">
        <f>ROUND(I778*H778,2)</f>
        <v>0</v>
      </c>
      <c r="K778" s="140" t="s">
        <v>385</v>
      </c>
      <c r="L778" s="32"/>
      <c r="M778" s="145" t="s">
        <v>1</v>
      </c>
      <c r="N778" s="146" t="s">
        <v>41</v>
      </c>
      <c r="P778" s="147">
        <f>O778*H778</f>
        <v>0</v>
      </c>
      <c r="Q778" s="147">
        <v>0</v>
      </c>
      <c r="R778" s="147">
        <f>Q778*H778</f>
        <v>0</v>
      </c>
      <c r="S778" s="147">
        <v>0</v>
      </c>
      <c r="T778" s="148">
        <f>S778*H778</f>
        <v>0</v>
      </c>
      <c r="AR778" s="149" t="s">
        <v>530</v>
      </c>
      <c r="AT778" s="149" t="s">
        <v>352</v>
      </c>
      <c r="AU778" s="149" t="s">
        <v>371</v>
      </c>
      <c r="AY778" s="17" t="s">
        <v>350</v>
      </c>
      <c r="BE778" s="150">
        <f>IF(N778="základní",J778,0)</f>
        <v>0</v>
      </c>
      <c r="BF778" s="150">
        <f>IF(N778="snížená",J778,0)</f>
        <v>0</v>
      </c>
      <c r="BG778" s="150">
        <f>IF(N778="zákl. přenesená",J778,0)</f>
        <v>0</v>
      </c>
      <c r="BH778" s="150">
        <f>IF(N778="sníž. přenesená",J778,0)</f>
        <v>0</v>
      </c>
      <c r="BI778" s="150">
        <f>IF(N778="nulová",J778,0)</f>
        <v>0</v>
      </c>
      <c r="BJ778" s="17" t="s">
        <v>84</v>
      </c>
      <c r="BK778" s="150">
        <f>ROUND(I778*H778,2)</f>
        <v>0</v>
      </c>
      <c r="BL778" s="17" t="s">
        <v>530</v>
      </c>
      <c r="BM778" s="149" t="s">
        <v>6845</v>
      </c>
    </row>
    <row r="779" spans="2:65" s="1" customFormat="1" ht="10.199999999999999">
      <c r="B779" s="32"/>
      <c r="D779" s="151" t="s">
        <v>359</v>
      </c>
      <c r="F779" s="152" t="s">
        <v>6603</v>
      </c>
      <c r="I779" s="153"/>
      <c r="L779" s="32"/>
      <c r="M779" s="154"/>
      <c r="T779" s="56"/>
      <c r="AT779" s="17" t="s">
        <v>359</v>
      </c>
      <c r="AU779" s="17" t="s">
        <v>371</v>
      </c>
    </row>
    <row r="780" spans="2:65" s="1" customFormat="1" ht="16.5" customHeight="1">
      <c r="B780" s="32"/>
      <c r="C780" s="187" t="s">
        <v>3365</v>
      </c>
      <c r="D780" s="187" t="s">
        <v>1347</v>
      </c>
      <c r="E780" s="188" t="s">
        <v>6846</v>
      </c>
      <c r="F780" s="189" t="s">
        <v>6847</v>
      </c>
      <c r="G780" s="190" t="s">
        <v>551</v>
      </c>
      <c r="H780" s="191">
        <v>500</v>
      </c>
      <c r="I780" s="192"/>
      <c r="J780" s="193">
        <f>ROUND(I780*H780,2)</f>
        <v>0</v>
      </c>
      <c r="K780" s="189" t="s">
        <v>1</v>
      </c>
      <c r="L780" s="194"/>
      <c r="M780" s="195" t="s">
        <v>1</v>
      </c>
      <c r="N780" s="196" t="s">
        <v>41</v>
      </c>
      <c r="P780" s="147">
        <f>O780*H780</f>
        <v>0</v>
      </c>
      <c r="Q780" s="147">
        <v>0</v>
      </c>
      <c r="R780" s="147">
        <f>Q780*H780</f>
        <v>0</v>
      </c>
      <c r="S780" s="147">
        <v>0</v>
      </c>
      <c r="T780" s="148">
        <f>S780*H780</f>
        <v>0</v>
      </c>
      <c r="AR780" s="149" t="s">
        <v>695</v>
      </c>
      <c r="AT780" s="149" t="s">
        <v>1347</v>
      </c>
      <c r="AU780" s="149" t="s">
        <v>371</v>
      </c>
      <c r="AY780" s="17" t="s">
        <v>350</v>
      </c>
      <c r="BE780" s="150">
        <f>IF(N780="základní",J780,0)</f>
        <v>0</v>
      </c>
      <c r="BF780" s="150">
        <f>IF(N780="snížená",J780,0)</f>
        <v>0</v>
      </c>
      <c r="BG780" s="150">
        <f>IF(N780="zákl. přenesená",J780,0)</f>
        <v>0</v>
      </c>
      <c r="BH780" s="150">
        <f>IF(N780="sníž. přenesená",J780,0)</f>
        <v>0</v>
      </c>
      <c r="BI780" s="150">
        <f>IF(N780="nulová",J780,0)</f>
        <v>0</v>
      </c>
      <c r="BJ780" s="17" t="s">
        <v>84</v>
      </c>
      <c r="BK780" s="150">
        <f>ROUND(I780*H780,2)</f>
        <v>0</v>
      </c>
      <c r="BL780" s="17" t="s">
        <v>530</v>
      </c>
      <c r="BM780" s="149" t="s">
        <v>6848</v>
      </c>
    </row>
    <row r="781" spans="2:65" s="1" customFormat="1" ht="10.199999999999999">
      <c r="B781" s="32"/>
      <c r="D781" s="151" t="s">
        <v>359</v>
      </c>
      <c r="F781" s="152" t="s">
        <v>6847</v>
      </c>
      <c r="I781" s="153"/>
      <c r="L781" s="32"/>
      <c r="M781" s="154"/>
      <c r="T781" s="56"/>
      <c r="AT781" s="17" t="s">
        <v>359</v>
      </c>
      <c r="AU781" s="17" t="s">
        <v>371</v>
      </c>
    </row>
    <row r="782" spans="2:65" s="1" customFormat="1" ht="16.5" customHeight="1">
      <c r="B782" s="32"/>
      <c r="C782" s="187" t="s">
        <v>3372</v>
      </c>
      <c r="D782" s="187" t="s">
        <v>1347</v>
      </c>
      <c r="E782" s="188" t="s">
        <v>6849</v>
      </c>
      <c r="F782" s="189" t="s">
        <v>6850</v>
      </c>
      <c r="G782" s="190" t="s">
        <v>551</v>
      </c>
      <c r="H782" s="191">
        <v>500</v>
      </c>
      <c r="I782" s="192"/>
      <c r="J782" s="193">
        <f>ROUND(I782*H782,2)</f>
        <v>0</v>
      </c>
      <c r="K782" s="189" t="s">
        <v>1</v>
      </c>
      <c r="L782" s="194"/>
      <c r="M782" s="195" t="s">
        <v>1</v>
      </c>
      <c r="N782" s="196" t="s">
        <v>41</v>
      </c>
      <c r="P782" s="147">
        <f>O782*H782</f>
        <v>0</v>
      </c>
      <c r="Q782" s="147">
        <v>0</v>
      </c>
      <c r="R782" s="147">
        <f>Q782*H782</f>
        <v>0</v>
      </c>
      <c r="S782" s="147">
        <v>0</v>
      </c>
      <c r="T782" s="148">
        <f>S782*H782</f>
        <v>0</v>
      </c>
      <c r="AR782" s="149" t="s">
        <v>695</v>
      </c>
      <c r="AT782" s="149" t="s">
        <v>1347</v>
      </c>
      <c r="AU782" s="149" t="s">
        <v>371</v>
      </c>
      <c r="AY782" s="17" t="s">
        <v>350</v>
      </c>
      <c r="BE782" s="150">
        <f>IF(N782="základní",J782,0)</f>
        <v>0</v>
      </c>
      <c r="BF782" s="150">
        <f>IF(N782="snížená",J782,0)</f>
        <v>0</v>
      </c>
      <c r="BG782" s="150">
        <f>IF(N782="zákl. přenesená",J782,0)</f>
        <v>0</v>
      </c>
      <c r="BH782" s="150">
        <f>IF(N782="sníž. přenesená",J782,0)</f>
        <v>0</v>
      </c>
      <c r="BI782" s="150">
        <f>IF(N782="nulová",J782,0)</f>
        <v>0</v>
      </c>
      <c r="BJ782" s="17" t="s">
        <v>84</v>
      </c>
      <c r="BK782" s="150">
        <f>ROUND(I782*H782,2)</f>
        <v>0</v>
      </c>
      <c r="BL782" s="17" t="s">
        <v>530</v>
      </c>
      <c r="BM782" s="149" t="s">
        <v>6851</v>
      </c>
    </row>
    <row r="783" spans="2:65" s="1" customFormat="1" ht="10.199999999999999">
      <c r="B783" s="32"/>
      <c r="D783" s="151" t="s">
        <v>359</v>
      </c>
      <c r="F783" s="152" t="s">
        <v>6850</v>
      </c>
      <c r="I783" s="153"/>
      <c r="L783" s="32"/>
      <c r="M783" s="154"/>
      <c r="T783" s="56"/>
      <c r="AT783" s="17" t="s">
        <v>359</v>
      </c>
      <c r="AU783" s="17" t="s">
        <v>371</v>
      </c>
    </row>
    <row r="784" spans="2:65" s="1" customFormat="1" ht="16.5" customHeight="1">
      <c r="B784" s="32"/>
      <c r="C784" s="187" t="s">
        <v>3377</v>
      </c>
      <c r="D784" s="187" t="s">
        <v>1347</v>
      </c>
      <c r="E784" s="188" t="s">
        <v>6852</v>
      </c>
      <c r="F784" s="189" t="s">
        <v>6853</v>
      </c>
      <c r="G784" s="190" t="s">
        <v>551</v>
      </c>
      <c r="H784" s="191">
        <v>200</v>
      </c>
      <c r="I784" s="192"/>
      <c r="J784" s="193">
        <f>ROUND(I784*H784,2)</f>
        <v>0</v>
      </c>
      <c r="K784" s="189" t="s">
        <v>1</v>
      </c>
      <c r="L784" s="194"/>
      <c r="M784" s="195" t="s">
        <v>1</v>
      </c>
      <c r="N784" s="196" t="s">
        <v>41</v>
      </c>
      <c r="P784" s="147">
        <f>O784*H784</f>
        <v>0</v>
      </c>
      <c r="Q784" s="147">
        <v>0</v>
      </c>
      <c r="R784" s="147">
        <f>Q784*H784</f>
        <v>0</v>
      </c>
      <c r="S784" s="147">
        <v>0</v>
      </c>
      <c r="T784" s="148">
        <f>S784*H784</f>
        <v>0</v>
      </c>
      <c r="AR784" s="149" t="s">
        <v>695</v>
      </c>
      <c r="AT784" s="149" t="s">
        <v>1347</v>
      </c>
      <c r="AU784" s="149" t="s">
        <v>371</v>
      </c>
      <c r="AY784" s="17" t="s">
        <v>350</v>
      </c>
      <c r="BE784" s="150">
        <f>IF(N784="základní",J784,0)</f>
        <v>0</v>
      </c>
      <c r="BF784" s="150">
        <f>IF(N784="snížená",J784,0)</f>
        <v>0</v>
      </c>
      <c r="BG784" s="150">
        <f>IF(N784="zákl. přenesená",J784,0)</f>
        <v>0</v>
      </c>
      <c r="BH784" s="150">
        <f>IF(N784="sníž. přenesená",J784,0)</f>
        <v>0</v>
      </c>
      <c r="BI784" s="150">
        <f>IF(N784="nulová",J784,0)</f>
        <v>0</v>
      </c>
      <c r="BJ784" s="17" t="s">
        <v>84</v>
      </c>
      <c r="BK784" s="150">
        <f>ROUND(I784*H784,2)</f>
        <v>0</v>
      </c>
      <c r="BL784" s="17" t="s">
        <v>530</v>
      </c>
      <c r="BM784" s="149" t="s">
        <v>6854</v>
      </c>
    </row>
    <row r="785" spans="2:65" s="1" customFormat="1" ht="10.199999999999999">
      <c r="B785" s="32"/>
      <c r="D785" s="151" t="s">
        <v>359</v>
      </c>
      <c r="F785" s="152" t="s">
        <v>6853</v>
      </c>
      <c r="I785" s="153"/>
      <c r="L785" s="32"/>
      <c r="M785" s="154"/>
      <c r="T785" s="56"/>
      <c r="AT785" s="17" t="s">
        <v>359</v>
      </c>
      <c r="AU785" s="17" t="s">
        <v>371</v>
      </c>
    </row>
    <row r="786" spans="2:65" s="1" customFormat="1" ht="21.75" customHeight="1">
      <c r="B786" s="32"/>
      <c r="C786" s="138" t="s">
        <v>3382</v>
      </c>
      <c r="D786" s="138" t="s">
        <v>352</v>
      </c>
      <c r="E786" s="139" t="s">
        <v>6100</v>
      </c>
      <c r="F786" s="140" t="s">
        <v>6101</v>
      </c>
      <c r="G786" s="141" t="s">
        <v>551</v>
      </c>
      <c r="H786" s="142">
        <v>12150</v>
      </c>
      <c r="I786" s="143"/>
      <c r="J786" s="144">
        <f>ROUND(I786*H786,2)</f>
        <v>0</v>
      </c>
      <c r="K786" s="140" t="s">
        <v>385</v>
      </c>
      <c r="L786" s="32"/>
      <c r="M786" s="145" t="s">
        <v>1</v>
      </c>
      <c r="N786" s="146" t="s">
        <v>41</v>
      </c>
      <c r="P786" s="147">
        <f>O786*H786</f>
        <v>0</v>
      </c>
      <c r="Q786" s="147">
        <v>0</v>
      </c>
      <c r="R786" s="147">
        <f>Q786*H786</f>
        <v>0</v>
      </c>
      <c r="S786" s="147">
        <v>0</v>
      </c>
      <c r="T786" s="148">
        <f>S786*H786</f>
        <v>0</v>
      </c>
      <c r="AR786" s="149" t="s">
        <v>530</v>
      </c>
      <c r="AT786" s="149" t="s">
        <v>352</v>
      </c>
      <c r="AU786" s="149" t="s">
        <v>371</v>
      </c>
      <c r="AY786" s="17" t="s">
        <v>350</v>
      </c>
      <c r="BE786" s="150">
        <f>IF(N786="základní",J786,0)</f>
        <v>0</v>
      </c>
      <c r="BF786" s="150">
        <f>IF(N786="snížená",J786,0)</f>
        <v>0</v>
      </c>
      <c r="BG786" s="150">
        <f>IF(N786="zákl. přenesená",J786,0)</f>
        <v>0</v>
      </c>
      <c r="BH786" s="150">
        <f>IF(N786="sníž. přenesená",J786,0)</f>
        <v>0</v>
      </c>
      <c r="BI786" s="150">
        <f>IF(N786="nulová",J786,0)</f>
        <v>0</v>
      </c>
      <c r="BJ786" s="17" t="s">
        <v>84</v>
      </c>
      <c r="BK786" s="150">
        <f>ROUND(I786*H786,2)</f>
        <v>0</v>
      </c>
      <c r="BL786" s="17" t="s">
        <v>530</v>
      </c>
      <c r="BM786" s="149" t="s">
        <v>6855</v>
      </c>
    </row>
    <row r="787" spans="2:65" s="1" customFormat="1" ht="10.199999999999999">
      <c r="B787" s="32"/>
      <c r="D787" s="151" t="s">
        <v>359</v>
      </c>
      <c r="F787" s="152" t="s">
        <v>6103</v>
      </c>
      <c r="I787" s="153"/>
      <c r="L787" s="32"/>
      <c r="M787" s="154"/>
      <c r="T787" s="56"/>
      <c r="AT787" s="17" t="s">
        <v>359</v>
      </c>
      <c r="AU787" s="17" t="s">
        <v>371</v>
      </c>
    </row>
    <row r="788" spans="2:65" s="1" customFormat="1" ht="16.5" customHeight="1">
      <c r="B788" s="32"/>
      <c r="C788" s="187" t="s">
        <v>3387</v>
      </c>
      <c r="D788" s="187" t="s">
        <v>1347</v>
      </c>
      <c r="E788" s="188" t="s">
        <v>6856</v>
      </c>
      <c r="F788" s="189" t="s">
        <v>6857</v>
      </c>
      <c r="G788" s="190" t="s">
        <v>551</v>
      </c>
      <c r="H788" s="191">
        <v>12000</v>
      </c>
      <c r="I788" s="192"/>
      <c r="J788" s="193">
        <f>ROUND(I788*H788,2)</f>
        <v>0</v>
      </c>
      <c r="K788" s="189" t="s">
        <v>1</v>
      </c>
      <c r="L788" s="194"/>
      <c r="M788" s="195" t="s">
        <v>1</v>
      </c>
      <c r="N788" s="196" t="s">
        <v>41</v>
      </c>
      <c r="P788" s="147">
        <f>O788*H788</f>
        <v>0</v>
      </c>
      <c r="Q788" s="147">
        <v>0</v>
      </c>
      <c r="R788" s="147">
        <f>Q788*H788</f>
        <v>0</v>
      </c>
      <c r="S788" s="147">
        <v>0</v>
      </c>
      <c r="T788" s="148">
        <f>S788*H788</f>
        <v>0</v>
      </c>
      <c r="AR788" s="149" t="s">
        <v>695</v>
      </c>
      <c r="AT788" s="149" t="s">
        <v>1347</v>
      </c>
      <c r="AU788" s="149" t="s">
        <v>371</v>
      </c>
      <c r="AY788" s="17" t="s">
        <v>350</v>
      </c>
      <c r="BE788" s="150">
        <f>IF(N788="základní",J788,0)</f>
        <v>0</v>
      </c>
      <c r="BF788" s="150">
        <f>IF(N788="snížená",J788,0)</f>
        <v>0</v>
      </c>
      <c r="BG788" s="150">
        <f>IF(N788="zákl. přenesená",J788,0)</f>
        <v>0</v>
      </c>
      <c r="BH788" s="150">
        <f>IF(N788="sníž. přenesená",J788,0)</f>
        <v>0</v>
      </c>
      <c r="BI788" s="150">
        <f>IF(N788="nulová",J788,0)</f>
        <v>0</v>
      </c>
      <c r="BJ788" s="17" t="s">
        <v>84</v>
      </c>
      <c r="BK788" s="150">
        <f>ROUND(I788*H788,2)</f>
        <v>0</v>
      </c>
      <c r="BL788" s="17" t="s">
        <v>530</v>
      </c>
      <c r="BM788" s="149" t="s">
        <v>6858</v>
      </c>
    </row>
    <row r="789" spans="2:65" s="1" customFormat="1" ht="10.199999999999999">
      <c r="B789" s="32"/>
      <c r="D789" s="151" t="s">
        <v>359</v>
      </c>
      <c r="F789" s="152" t="s">
        <v>6857</v>
      </c>
      <c r="I789" s="153"/>
      <c r="L789" s="32"/>
      <c r="M789" s="154"/>
      <c r="T789" s="56"/>
      <c r="AT789" s="17" t="s">
        <v>359</v>
      </c>
      <c r="AU789" s="17" t="s">
        <v>371</v>
      </c>
    </row>
    <row r="790" spans="2:65" s="1" customFormat="1" ht="55.5" customHeight="1">
      <c r="B790" s="32"/>
      <c r="C790" s="187" t="s">
        <v>3394</v>
      </c>
      <c r="D790" s="187" t="s">
        <v>1347</v>
      </c>
      <c r="E790" s="188" t="s">
        <v>6859</v>
      </c>
      <c r="F790" s="189" t="s">
        <v>6860</v>
      </c>
      <c r="G790" s="190" t="s">
        <v>551</v>
      </c>
      <c r="H790" s="191">
        <v>50</v>
      </c>
      <c r="I790" s="192"/>
      <c r="J790" s="193">
        <f>ROUND(I790*H790,2)</f>
        <v>0</v>
      </c>
      <c r="K790" s="189" t="s">
        <v>1</v>
      </c>
      <c r="L790" s="194"/>
      <c r="M790" s="195" t="s">
        <v>1</v>
      </c>
      <c r="N790" s="196" t="s">
        <v>41</v>
      </c>
      <c r="P790" s="147">
        <f>O790*H790</f>
        <v>0</v>
      </c>
      <c r="Q790" s="147">
        <v>0</v>
      </c>
      <c r="R790" s="147">
        <f>Q790*H790</f>
        <v>0</v>
      </c>
      <c r="S790" s="147">
        <v>0</v>
      </c>
      <c r="T790" s="148">
        <f>S790*H790</f>
        <v>0</v>
      </c>
      <c r="AR790" s="149" t="s">
        <v>695</v>
      </c>
      <c r="AT790" s="149" t="s">
        <v>1347</v>
      </c>
      <c r="AU790" s="149" t="s">
        <v>371</v>
      </c>
      <c r="AY790" s="17" t="s">
        <v>350</v>
      </c>
      <c r="BE790" s="150">
        <f>IF(N790="základní",J790,0)</f>
        <v>0</v>
      </c>
      <c r="BF790" s="150">
        <f>IF(N790="snížená",J790,0)</f>
        <v>0</v>
      </c>
      <c r="BG790" s="150">
        <f>IF(N790="zákl. přenesená",J790,0)</f>
        <v>0</v>
      </c>
      <c r="BH790" s="150">
        <f>IF(N790="sníž. přenesená",J790,0)</f>
        <v>0</v>
      </c>
      <c r="BI790" s="150">
        <f>IF(N790="nulová",J790,0)</f>
        <v>0</v>
      </c>
      <c r="BJ790" s="17" t="s">
        <v>84</v>
      </c>
      <c r="BK790" s="150">
        <f>ROUND(I790*H790,2)</f>
        <v>0</v>
      </c>
      <c r="BL790" s="17" t="s">
        <v>530</v>
      </c>
      <c r="BM790" s="149" t="s">
        <v>6861</v>
      </c>
    </row>
    <row r="791" spans="2:65" s="1" customFormat="1" ht="38.4">
      <c r="B791" s="32"/>
      <c r="D791" s="151" t="s">
        <v>359</v>
      </c>
      <c r="F791" s="152" t="s">
        <v>6862</v>
      </c>
      <c r="I791" s="153"/>
      <c r="L791" s="32"/>
      <c r="M791" s="154"/>
      <c r="T791" s="56"/>
      <c r="AT791" s="17" t="s">
        <v>359</v>
      </c>
      <c r="AU791" s="17" t="s">
        <v>371</v>
      </c>
    </row>
    <row r="792" spans="2:65" s="1" customFormat="1" ht="16.5" customHeight="1">
      <c r="B792" s="32"/>
      <c r="C792" s="187" t="s">
        <v>3400</v>
      </c>
      <c r="D792" s="187" t="s">
        <v>1347</v>
      </c>
      <c r="E792" s="188" t="s">
        <v>6863</v>
      </c>
      <c r="F792" s="189" t="s">
        <v>6864</v>
      </c>
      <c r="G792" s="190" t="s">
        <v>4951</v>
      </c>
      <c r="H792" s="191">
        <v>24</v>
      </c>
      <c r="I792" s="192"/>
      <c r="J792" s="193">
        <f>ROUND(I792*H792,2)</f>
        <v>0</v>
      </c>
      <c r="K792" s="189" t="s">
        <v>1</v>
      </c>
      <c r="L792" s="194"/>
      <c r="M792" s="195" t="s">
        <v>1</v>
      </c>
      <c r="N792" s="196" t="s">
        <v>41</v>
      </c>
      <c r="P792" s="147">
        <f>O792*H792</f>
        <v>0</v>
      </c>
      <c r="Q792" s="147">
        <v>0</v>
      </c>
      <c r="R792" s="147">
        <f>Q792*H792</f>
        <v>0</v>
      </c>
      <c r="S792" s="147">
        <v>0</v>
      </c>
      <c r="T792" s="148">
        <f>S792*H792</f>
        <v>0</v>
      </c>
      <c r="AR792" s="149" t="s">
        <v>695</v>
      </c>
      <c r="AT792" s="149" t="s">
        <v>1347</v>
      </c>
      <c r="AU792" s="149" t="s">
        <v>371</v>
      </c>
      <c r="AY792" s="17" t="s">
        <v>350</v>
      </c>
      <c r="BE792" s="150">
        <f>IF(N792="základní",J792,0)</f>
        <v>0</v>
      </c>
      <c r="BF792" s="150">
        <f>IF(N792="snížená",J792,0)</f>
        <v>0</v>
      </c>
      <c r="BG792" s="150">
        <f>IF(N792="zákl. přenesená",J792,0)</f>
        <v>0</v>
      </c>
      <c r="BH792" s="150">
        <f>IF(N792="sníž. přenesená",J792,0)</f>
        <v>0</v>
      </c>
      <c r="BI792" s="150">
        <f>IF(N792="nulová",J792,0)</f>
        <v>0</v>
      </c>
      <c r="BJ792" s="17" t="s">
        <v>84</v>
      </c>
      <c r="BK792" s="150">
        <f>ROUND(I792*H792,2)</f>
        <v>0</v>
      </c>
      <c r="BL792" s="17" t="s">
        <v>530</v>
      </c>
      <c r="BM792" s="149" t="s">
        <v>6865</v>
      </c>
    </row>
    <row r="793" spans="2:65" s="1" customFormat="1" ht="10.199999999999999">
      <c r="B793" s="32"/>
      <c r="D793" s="151" t="s">
        <v>359</v>
      </c>
      <c r="F793" s="152" t="s">
        <v>6864</v>
      </c>
      <c r="I793" s="153"/>
      <c r="L793" s="32"/>
      <c r="M793" s="154"/>
      <c r="T793" s="56"/>
      <c r="AT793" s="17" t="s">
        <v>359</v>
      </c>
      <c r="AU793" s="17" t="s">
        <v>371</v>
      </c>
    </row>
    <row r="794" spans="2:65" s="1" customFormat="1" ht="16.5" customHeight="1">
      <c r="B794" s="32"/>
      <c r="C794" s="138" t="s">
        <v>3407</v>
      </c>
      <c r="D794" s="138" t="s">
        <v>352</v>
      </c>
      <c r="E794" s="139" t="s">
        <v>6866</v>
      </c>
      <c r="F794" s="140" t="s">
        <v>6867</v>
      </c>
      <c r="G794" s="141" t="s">
        <v>496</v>
      </c>
      <c r="H794" s="142">
        <v>143</v>
      </c>
      <c r="I794" s="143"/>
      <c r="J794" s="144">
        <f>ROUND(I794*H794,2)</f>
        <v>0</v>
      </c>
      <c r="K794" s="140" t="s">
        <v>385</v>
      </c>
      <c r="L794" s="32"/>
      <c r="M794" s="145" t="s">
        <v>1</v>
      </c>
      <c r="N794" s="146" t="s">
        <v>41</v>
      </c>
      <c r="P794" s="147">
        <f>O794*H794</f>
        <v>0</v>
      </c>
      <c r="Q794" s="147">
        <v>0</v>
      </c>
      <c r="R794" s="147">
        <f>Q794*H794</f>
        <v>0</v>
      </c>
      <c r="S794" s="147">
        <v>0</v>
      </c>
      <c r="T794" s="148">
        <f>S794*H794</f>
        <v>0</v>
      </c>
      <c r="AR794" s="149" t="s">
        <v>530</v>
      </c>
      <c r="AT794" s="149" t="s">
        <v>352</v>
      </c>
      <c r="AU794" s="149" t="s">
        <v>371</v>
      </c>
      <c r="AY794" s="17" t="s">
        <v>350</v>
      </c>
      <c r="BE794" s="150">
        <f>IF(N794="základní",J794,0)</f>
        <v>0</v>
      </c>
      <c r="BF794" s="150">
        <f>IF(N794="snížená",J794,0)</f>
        <v>0</v>
      </c>
      <c r="BG794" s="150">
        <f>IF(N794="zákl. přenesená",J794,0)</f>
        <v>0</v>
      </c>
      <c r="BH794" s="150">
        <f>IF(N794="sníž. přenesená",J794,0)</f>
        <v>0</v>
      </c>
      <c r="BI794" s="150">
        <f>IF(N794="nulová",J794,0)</f>
        <v>0</v>
      </c>
      <c r="BJ794" s="17" t="s">
        <v>84</v>
      </c>
      <c r="BK794" s="150">
        <f>ROUND(I794*H794,2)</f>
        <v>0</v>
      </c>
      <c r="BL794" s="17" t="s">
        <v>530</v>
      </c>
      <c r="BM794" s="149" t="s">
        <v>6868</v>
      </c>
    </row>
    <row r="795" spans="2:65" s="1" customFormat="1" ht="28.8">
      <c r="B795" s="32"/>
      <c r="D795" s="151" t="s">
        <v>359</v>
      </c>
      <c r="F795" s="152" t="s">
        <v>6869</v>
      </c>
      <c r="I795" s="153"/>
      <c r="L795" s="32"/>
      <c r="M795" s="154"/>
      <c r="T795" s="56"/>
      <c r="AT795" s="17" t="s">
        <v>359</v>
      </c>
      <c r="AU795" s="17" t="s">
        <v>371</v>
      </c>
    </row>
    <row r="796" spans="2:65" s="1" customFormat="1" ht="21.75" customHeight="1">
      <c r="B796" s="32"/>
      <c r="C796" s="187" t="s">
        <v>3412</v>
      </c>
      <c r="D796" s="187" t="s">
        <v>1347</v>
      </c>
      <c r="E796" s="188" t="s">
        <v>6870</v>
      </c>
      <c r="F796" s="189" t="s">
        <v>6345</v>
      </c>
      <c r="G796" s="190" t="s">
        <v>4951</v>
      </c>
      <c r="H796" s="191">
        <v>44</v>
      </c>
      <c r="I796" s="192"/>
      <c r="J796" s="193">
        <f>ROUND(I796*H796,2)</f>
        <v>0</v>
      </c>
      <c r="K796" s="189" t="s">
        <v>1</v>
      </c>
      <c r="L796" s="194"/>
      <c r="M796" s="195" t="s">
        <v>1</v>
      </c>
      <c r="N796" s="196" t="s">
        <v>41</v>
      </c>
      <c r="P796" s="147">
        <f>O796*H796</f>
        <v>0</v>
      </c>
      <c r="Q796" s="147">
        <v>0</v>
      </c>
      <c r="R796" s="147">
        <f>Q796*H796</f>
        <v>0</v>
      </c>
      <c r="S796" s="147">
        <v>0</v>
      </c>
      <c r="T796" s="148">
        <f>S796*H796</f>
        <v>0</v>
      </c>
      <c r="AR796" s="149" t="s">
        <v>695</v>
      </c>
      <c r="AT796" s="149" t="s">
        <v>1347</v>
      </c>
      <c r="AU796" s="149" t="s">
        <v>371</v>
      </c>
      <c r="AY796" s="17" t="s">
        <v>350</v>
      </c>
      <c r="BE796" s="150">
        <f>IF(N796="základní",J796,0)</f>
        <v>0</v>
      </c>
      <c r="BF796" s="150">
        <f>IF(N796="snížená",J796,0)</f>
        <v>0</v>
      </c>
      <c r="BG796" s="150">
        <f>IF(N796="zákl. přenesená",J796,0)</f>
        <v>0</v>
      </c>
      <c r="BH796" s="150">
        <f>IF(N796="sníž. přenesená",J796,0)</f>
        <v>0</v>
      </c>
      <c r="BI796" s="150">
        <f>IF(N796="nulová",J796,0)</f>
        <v>0</v>
      </c>
      <c r="BJ796" s="17" t="s">
        <v>84</v>
      </c>
      <c r="BK796" s="150">
        <f>ROUND(I796*H796,2)</f>
        <v>0</v>
      </c>
      <c r="BL796" s="17" t="s">
        <v>530</v>
      </c>
      <c r="BM796" s="149" t="s">
        <v>6871</v>
      </c>
    </row>
    <row r="797" spans="2:65" s="1" customFormat="1" ht="10.199999999999999">
      <c r="B797" s="32"/>
      <c r="D797" s="151" t="s">
        <v>359</v>
      </c>
      <c r="F797" s="152" t="s">
        <v>6345</v>
      </c>
      <c r="I797" s="153"/>
      <c r="L797" s="32"/>
      <c r="M797" s="154"/>
      <c r="T797" s="56"/>
      <c r="AT797" s="17" t="s">
        <v>359</v>
      </c>
      <c r="AU797" s="17" t="s">
        <v>371</v>
      </c>
    </row>
    <row r="798" spans="2:65" s="1" customFormat="1" ht="16.5" customHeight="1">
      <c r="B798" s="32"/>
      <c r="C798" s="187" t="s">
        <v>3416</v>
      </c>
      <c r="D798" s="187" t="s">
        <v>1347</v>
      </c>
      <c r="E798" s="188" t="s">
        <v>6872</v>
      </c>
      <c r="F798" s="189" t="s">
        <v>6873</v>
      </c>
      <c r="G798" s="190" t="s">
        <v>4951</v>
      </c>
      <c r="H798" s="191">
        <v>14</v>
      </c>
      <c r="I798" s="192"/>
      <c r="J798" s="193">
        <f>ROUND(I798*H798,2)</f>
        <v>0</v>
      </c>
      <c r="K798" s="189" t="s">
        <v>1</v>
      </c>
      <c r="L798" s="194"/>
      <c r="M798" s="195" t="s">
        <v>1</v>
      </c>
      <c r="N798" s="196" t="s">
        <v>41</v>
      </c>
      <c r="P798" s="147">
        <f>O798*H798</f>
        <v>0</v>
      </c>
      <c r="Q798" s="147">
        <v>0</v>
      </c>
      <c r="R798" s="147">
        <f>Q798*H798</f>
        <v>0</v>
      </c>
      <c r="S798" s="147">
        <v>0</v>
      </c>
      <c r="T798" s="148">
        <f>S798*H798</f>
        <v>0</v>
      </c>
      <c r="AR798" s="149" t="s">
        <v>695</v>
      </c>
      <c r="AT798" s="149" t="s">
        <v>1347</v>
      </c>
      <c r="AU798" s="149" t="s">
        <v>371</v>
      </c>
      <c r="AY798" s="17" t="s">
        <v>350</v>
      </c>
      <c r="BE798" s="150">
        <f>IF(N798="základní",J798,0)</f>
        <v>0</v>
      </c>
      <c r="BF798" s="150">
        <f>IF(N798="snížená",J798,0)</f>
        <v>0</v>
      </c>
      <c r="BG798" s="150">
        <f>IF(N798="zákl. přenesená",J798,0)</f>
        <v>0</v>
      </c>
      <c r="BH798" s="150">
        <f>IF(N798="sníž. přenesená",J798,0)</f>
        <v>0</v>
      </c>
      <c r="BI798" s="150">
        <f>IF(N798="nulová",J798,0)</f>
        <v>0</v>
      </c>
      <c r="BJ798" s="17" t="s">
        <v>84</v>
      </c>
      <c r="BK798" s="150">
        <f>ROUND(I798*H798,2)</f>
        <v>0</v>
      </c>
      <c r="BL798" s="17" t="s">
        <v>530</v>
      </c>
      <c r="BM798" s="149" t="s">
        <v>6874</v>
      </c>
    </row>
    <row r="799" spans="2:65" s="1" customFormat="1" ht="10.199999999999999">
      <c r="B799" s="32"/>
      <c r="D799" s="151" t="s">
        <v>359</v>
      </c>
      <c r="F799" s="152" t="s">
        <v>6873</v>
      </c>
      <c r="I799" s="153"/>
      <c r="L799" s="32"/>
      <c r="M799" s="154"/>
      <c r="T799" s="56"/>
      <c r="AT799" s="17" t="s">
        <v>359</v>
      </c>
      <c r="AU799" s="17" t="s">
        <v>371</v>
      </c>
    </row>
    <row r="800" spans="2:65" s="1" customFormat="1" ht="24.15" customHeight="1">
      <c r="B800" s="32"/>
      <c r="C800" s="187" t="s">
        <v>3441</v>
      </c>
      <c r="D800" s="187" t="s">
        <v>1347</v>
      </c>
      <c r="E800" s="188" t="s">
        <v>6875</v>
      </c>
      <c r="F800" s="189" t="s">
        <v>6876</v>
      </c>
      <c r="G800" s="190" t="s">
        <v>4951</v>
      </c>
      <c r="H800" s="191">
        <v>138</v>
      </c>
      <c r="I800" s="192"/>
      <c r="J800" s="193">
        <f>ROUND(I800*H800,2)</f>
        <v>0</v>
      </c>
      <c r="K800" s="189" t="s">
        <v>1</v>
      </c>
      <c r="L800" s="194"/>
      <c r="M800" s="195" t="s">
        <v>1</v>
      </c>
      <c r="N800" s="196" t="s">
        <v>41</v>
      </c>
      <c r="P800" s="147">
        <f>O800*H800</f>
        <v>0</v>
      </c>
      <c r="Q800" s="147">
        <v>0</v>
      </c>
      <c r="R800" s="147">
        <f>Q800*H800</f>
        <v>0</v>
      </c>
      <c r="S800" s="147">
        <v>0</v>
      </c>
      <c r="T800" s="148">
        <f>S800*H800</f>
        <v>0</v>
      </c>
      <c r="AR800" s="149" t="s">
        <v>695</v>
      </c>
      <c r="AT800" s="149" t="s">
        <v>1347</v>
      </c>
      <c r="AU800" s="149" t="s">
        <v>371</v>
      </c>
      <c r="AY800" s="17" t="s">
        <v>350</v>
      </c>
      <c r="BE800" s="150">
        <f>IF(N800="základní",J800,0)</f>
        <v>0</v>
      </c>
      <c r="BF800" s="150">
        <f>IF(N800="snížená",J800,0)</f>
        <v>0</v>
      </c>
      <c r="BG800" s="150">
        <f>IF(N800="zákl. přenesená",J800,0)</f>
        <v>0</v>
      </c>
      <c r="BH800" s="150">
        <f>IF(N800="sníž. přenesená",J800,0)</f>
        <v>0</v>
      </c>
      <c r="BI800" s="150">
        <f>IF(N800="nulová",J800,0)</f>
        <v>0</v>
      </c>
      <c r="BJ800" s="17" t="s">
        <v>84</v>
      </c>
      <c r="BK800" s="150">
        <f>ROUND(I800*H800,2)</f>
        <v>0</v>
      </c>
      <c r="BL800" s="17" t="s">
        <v>530</v>
      </c>
      <c r="BM800" s="149" t="s">
        <v>6877</v>
      </c>
    </row>
    <row r="801" spans="2:65" s="1" customFormat="1" ht="10.199999999999999">
      <c r="B801" s="32"/>
      <c r="D801" s="151" t="s">
        <v>359</v>
      </c>
      <c r="F801" s="152" t="s">
        <v>6876</v>
      </c>
      <c r="I801" s="153"/>
      <c r="L801" s="32"/>
      <c r="M801" s="154"/>
      <c r="T801" s="56"/>
      <c r="AT801" s="17" t="s">
        <v>359</v>
      </c>
      <c r="AU801" s="17" t="s">
        <v>371</v>
      </c>
    </row>
    <row r="802" spans="2:65" s="1" customFormat="1" ht="16.5" customHeight="1">
      <c r="B802" s="32"/>
      <c r="C802" s="187" t="s">
        <v>3445</v>
      </c>
      <c r="D802" s="187" t="s">
        <v>1347</v>
      </c>
      <c r="E802" s="188" t="s">
        <v>6878</v>
      </c>
      <c r="F802" s="189" t="s">
        <v>6879</v>
      </c>
      <c r="G802" s="190" t="s">
        <v>4951</v>
      </c>
      <c r="H802" s="191">
        <v>5</v>
      </c>
      <c r="I802" s="192"/>
      <c r="J802" s="193">
        <f>ROUND(I802*H802,2)</f>
        <v>0</v>
      </c>
      <c r="K802" s="189" t="s">
        <v>1</v>
      </c>
      <c r="L802" s="194"/>
      <c r="M802" s="195" t="s">
        <v>1</v>
      </c>
      <c r="N802" s="196" t="s">
        <v>41</v>
      </c>
      <c r="P802" s="147">
        <f>O802*H802</f>
        <v>0</v>
      </c>
      <c r="Q802" s="147">
        <v>0</v>
      </c>
      <c r="R802" s="147">
        <f>Q802*H802</f>
        <v>0</v>
      </c>
      <c r="S802" s="147">
        <v>0</v>
      </c>
      <c r="T802" s="148">
        <f>S802*H802</f>
        <v>0</v>
      </c>
      <c r="AR802" s="149" t="s">
        <v>695</v>
      </c>
      <c r="AT802" s="149" t="s">
        <v>1347</v>
      </c>
      <c r="AU802" s="149" t="s">
        <v>371</v>
      </c>
      <c r="AY802" s="17" t="s">
        <v>350</v>
      </c>
      <c r="BE802" s="150">
        <f>IF(N802="základní",J802,0)</f>
        <v>0</v>
      </c>
      <c r="BF802" s="150">
        <f>IF(N802="snížená",J802,0)</f>
        <v>0</v>
      </c>
      <c r="BG802" s="150">
        <f>IF(N802="zákl. přenesená",J802,0)</f>
        <v>0</v>
      </c>
      <c r="BH802" s="150">
        <f>IF(N802="sníž. přenesená",J802,0)</f>
        <v>0</v>
      </c>
      <c r="BI802" s="150">
        <f>IF(N802="nulová",J802,0)</f>
        <v>0</v>
      </c>
      <c r="BJ802" s="17" t="s">
        <v>84</v>
      </c>
      <c r="BK802" s="150">
        <f>ROUND(I802*H802,2)</f>
        <v>0</v>
      </c>
      <c r="BL802" s="17" t="s">
        <v>530</v>
      </c>
      <c r="BM802" s="149" t="s">
        <v>6880</v>
      </c>
    </row>
    <row r="803" spans="2:65" s="1" customFormat="1" ht="10.199999999999999">
      <c r="B803" s="32"/>
      <c r="D803" s="151" t="s">
        <v>359</v>
      </c>
      <c r="F803" s="152" t="s">
        <v>6879</v>
      </c>
      <c r="I803" s="153"/>
      <c r="L803" s="32"/>
      <c r="M803" s="154"/>
      <c r="T803" s="56"/>
      <c r="AT803" s="17" t="s">
        <v>359</v>
      </c>
      <c r="AU803" s="17" t="s">
        <v>371</v>
      </c>
    </row>
    <row r="804" spans="2:65" s="1" customFormat="1" ht="24.15" customHeight="1">
      <c r="B804" s="32"/>
      <c r="C804" s="138" t="s">
        <v>3449</v>
      </c>
      <c r="D804" s="138" t="s">
        <v>352</v>
      </c>
      <c r="E804" s="139" t="s">
        <v>6881</v>
      </c>
      <c r="F804" s="140" t="s">
        <v>6882</v>
      </c>
      <c r="G804" s="141" t="s">
        <v>4951</v>
      </c>
      <c r="H804" s="142">
        <v>435</v>
      </c>
      <c r="I804" s="143"/>
      <c r="J804" s="144">
        <f>ROUND(I804*H804,2)</f>
        <v>0</v>
      </c>
      <c r="K804" s="140" t="s">
        <v>1</v>
      </c>
      <c r="L804" s="32"/>
      <c r="M804" s="145" t="s">
        <v>1</v>
      </c>
      <c r="N804" s="146" t="s">
        <v>41</v>
      </c>
      <c r="P804" s="147">
        <f>O804*H804</f>
        <v>0</v>
      </c>
      <c r="Q804" s="147">
        <v>0</v>
      </c>
      <c r="R804" s="147">
        <f>Q804*H804</f>
        <v>0</v>
      </c>
      <c r="S804" s="147">
        <v>0</v>
      </c>
      <c r="T804" s="148">
        <f>S804*H804</f>
        <v>0</v>
      </c>
      <c r="AR804" s="149" t="s">
        <v>530</v>
      </c>
      <c r="AT804" s="149" t="s">
        <v>352</v>
      </c>
      <c r="AU804" s="149" t="s">
        <v>371</v>
      </c>
      <c r="AY804" s="17" t="s">
        <v>350</v>
      </c>
      <c r="BE804" s="150">
        <f>IF(N804="základní",J804,0)</f>
        <v>0</v>
      </c>
      <c r="BF804" s="150">
        <f>IF(N804="snížená",J804,0)</f>
        <v>0</v>
      </c>
      <c r="BG804" s="150">
        <f>IF(N804="zákl. přenesená",J804,0)</f>
        <v>0</v>
      </c>
      <c r="BH804" s="150">
        <f>IF(N804="sníž. přenesená",J804,0)</f>
        <v>0</v>
      </c>
      <c r="BI804" s="150">
        <f>IF(N804="nulová",J804,0)</f>
        <v>0</v>
      </c>
      <c r="BJ804" s="17" t="s">
        <v>84</v>
      </c>
      <c r="BK804" s="150">
        <f>ROUND(I804*H804,2)</f>
        <v>0</v>
      </c>
      <c r="BL804" s="17" t="s">
        <v>530</v>
      </c>
      <c r="BM804" s="149" t="s">
        <v>6883</v>
      </c>
    </row>
    <row r="805" spans="2:65" s="1" customFormat="1" ht="10.199999999999999">
      <c r="B805" s="32"/>
      <c r="D805" s="151" t="s">
        <v>359</v>
      </c>
      <c r="F805" s="152" t="s">
        <v>6882</v>
      </c>
      <c r="I805" s="153"/>
      <c r="L805" s="32"/>
      <c r="M805" s="154"/>
      <c r="T805" s="56"/>
      <c r="AT805" s="17" t="s">
        <v>359</v>
      </c>
      <c r="AU805" s="17" t="s">
        <v>371</v>
      </c>
    </row>
    <row r="806" spans="2:65" s="1" customFormat="1" ht="49.05" customHeight="1">
      <c r="B806" s="32"/>
      <c r="C806" s="187" t="s">
        <v>3453</v>
      </c>
      <c r="D806" s="187" t="s">
        <v>1347</v>
      </c>
      <c r="E806" s="188" t="s">
        <v>6884</v>
      </c>
      <c r="F806" s="189" t="s">
        <v>6885</v>
      </c>
      <c r="G806" s="190" t="s">
        <v>4951</v>
      </c>
      <c r="H806" s="191">
        <v>100</v>
      </c>
      <c r="I806" s="192"/>
      <c r="J806" s="193">
        <f>ROUND(I806*H806,2)</f>
        <v>0</v>
      </c>
      <c r="K806" s="189" t="s">
        <v>1</v>
      </c>
      <c r="L806" s="194"/>
      <c r="M806" s="195" t="s">
        <v>1</v>
      </c>
      <c r="N806" s="196" t="s">
        <v>41</v>
      </c>
      <c r="P806" s="147">
        <f>O806*H806</f>
        <v>0</v>
      </c>
      <c r="Q806" s="147">
        <v>0</v>
      </c>
      <c r="R806" s="147">
        <f>Q806*H806</f>
        <v>0</v>
      </c>
      <c r="S806" s="147">
        <v>0</v>
      </c>
      <c r="T806" s="148">
        <f>S806*H806</f>
        <v>0</v>
      </c>
      <c r="AR806" s="149" t="s">
        <v>695</v>
      </c>
      <c r="AT806" s="149" t="s">
        <v>1347</v>
      </c>
      <c r="AU806" s="149" t="s">
        <v>371</v>
      </c>
      <c r="AY806" s="17" t="s">
        <v>350</v>
      </c>
      <c r="BE806" s="150">
        <f>IF(N806="základní",J806,0)</f>
        <v>0</v>
      </c>
      <c r="BF806" s="150">
        <f>IF(N806="snížená",J806,0)</f>
        <v>0</v>
      </c>
      <c r="BG806" s="150">
        <f>IF(N806="zákl. přenesená",J806,0)</f>
        <v>0</v>
      </c>
      <c r="BH806" s="150">
        <f>IF(N806="sníž. přenesená",J806,0)</f>
        <v>0</v>
      </c>
      <c r="BI806" s="150">
        <f>IF(N806="nulová",J806,0)</f>
        <v>0</v>
      </c>
      <c r="BJ806" s="17" t="s">
        <v>84</v>
      </c>
      <c r="BK806" s="150">
        <f>ROUND(I806*H806,2)</f>
        <v>0</v>
      </c>
      <c r="BL806" s="17" t="s">
        <v>530</v>
      </c>
      <c r="BM806" s="149" t="s">
        <v>6886</v>
      </c>
    </row>
    <row r="807" spans="2:65" s="1" customFormat="1" ht="38.4">
      <c r="B807" s="32"/>
      <c r="D807" s="151" t="s">
        <v>359</v>
      </c>
      <c r="F807" s="152" t="s">
        <v>6887</v>
      </c>
      <c r="I807" s="153"/>
      <c r="L807" s="32"/>
      <c r="M807" s="154"/>
      <c r="T807" s="56"/>
      <c r="AT807" s="17" t="s">
        <v>359</v>
      </c>
      <c r="AU807" s="17" t="s">
        <v>371</v>
      </c>
    </row>
    <row r="808" spans="2:65" s="1" customFormat="1" ht="24.15" customHeight="1">
      <c r="B808" s="32"/>
      <c r="C808" s="187" t="s">
        <v>3457</v>
      </c>
      <c r="D808" s="187" t="s">
        <v>1347</v>
      </c>
      <c r="E808" s="188" t="s">
        <v>6888</v>
      </c>
      <c r="F808" s="189" t="s">
        <v>6889</v>
      </c>
      <c r="G808" s="190" t="s">
        <v>4951</v>
      </c>
      <c r="H808" s="191">
        <v>10</v>
      </c>
      <c r="I808" s="192"/>
      <c r="J808" s="193">
        <f>ROUND(I808*H808,2)</f>
        <v>0</v>
      </c>
      <c r="K808" s="189" t="s">
        <v>1</v>
      </c>
      <c r="L808" s="194"/>
      <c r="M808" s="195" t="s">
        <v>1</v>
      </c>
      <c r="N808" s="196" t="s">
        <v>41</v>
      </c>
      <c r="P808" s="147">
        <f>O808*H808</f>
        <v>0</v>
      </c>
      <c r="Q808" s="147">
        <v>0</v>
      </c>
      <c r="R808" s="147">
        <f>Q808*H808</f>
        <v>0</v>
      </c>
      <c r="S808" s="147">
        <v>0</v>
      </c>
      <c r="T808" s="148">
        <f>S808*H808</f>
        <v>0</v>
      </c>
      <c r="AR808" s="149" t="s">
        <v>695</v>
      </c>
      <c r="AT808" s="149" t="s">
        <v>1347</v>
      </c>
      <c r="AU808" s="149" t="s">
        <v>371</v>
      </c>
      <c r="AY808" s="17" t="s">
        <v>350</v>
      </c>
      <c r="BE808" s="150">
        <f>IF(N808="základní",J808,0)</f>
        <v>0</v>
      </c>
      <c r="BF808" s="150">
        <f>IF(N808="snížená",J808,0)</f>
        <v>0</v>
      </c>
      <c r="BG808" s="150">
        <f>IF(N808="zákl. přenesená",J808,0)</f>
        <v>0</v>
      </c>
      <c r="BH808" s="150">
        <f>IF(N808="sníž. přenesená",J808,0)</f>
        <v>0</v>
      </c>
      <c r="BI808" s="150">
        <f>IF(N808="nulová",J808,0)</f>
        <v>0</v>
      </c>
      <c r="BJ808" s="17" t="s">
        <v>84</v>
      </c>
      <c r="BK808" s="150">
        <f>ROUND(I808*H808,2)</f>
        <v>0</v>
      </c>
      <c r="BL808" s="17" t="s">
        <v>530</v>
      </c>
      <c r="BM808" s="149" t="s">
        <v>6890</v>
      </c>
    </row>
    <row r="809" spans="2:65" s="1" customFormat="1" ht="10.199999999999999">
      <c r="B809" s="32"/>
      <c r="D809" s="151" t="s">
        <v>359</v>
      </c>
      <c r="F809" s="152" t="s">
        <v>6889</v>
      </c>
      <c r="I809" s="153"/>
      <c r="L809" s="32"/>
      <c r="M809" s="154"/>
      <c r="T809" s="56"/>
      <c r="AT809" s="17" t="s">
        <v>359</v>
      </c>
      <c r="AU809" s="17" t="s">
        <v>371</v>
      </c>
    </row>
    <row r="810" spans="2:65" s="1" customFormat="1" ht="24.15" customHeight="1">
      <c r="B810" s="32"/>
      <c r="C810" s="187" t="s">
        <v>3461</v>
      </c>
      <c r="D810" s="187" t="s">
        <v>1347</v>
      </c>
      <c r="E810" s="188" t="s">
        <v>6891</v>
      </c>
      <c r="F810" s="189" t="s">
        <v>6892</v>
      </c>
      <c r="G810" s="190" t="s">
        <v>4951</v>
      </c>
      <c r="H810" s="191">
        <v>50</v>
      </c>
      <c r="I810" s="192"/>
      <c r="J810" s="193">
        <f>ROUND(I810*H810,2)</f>
        <v>0</v>
      </c>
      <c r="K810" s="189" t="s">
        <v>1</v>
      </c>
      <c r="L810" s="194"/>
      <c r="M810" s="195" t="s">
        <v>1</v>
      </c>
      <c r="N810" s="196" t="s">
        <v>41</v>
      </c>
      <c r="P810" s="147">
        <f>O810*H810</f>
        <v>0</v>
      </c>
      <c r="Q810" s="147">
        <v>0</v>
      </c>
      <c r="R810" s="147">
        <f>Q810*H810</f>
        <v>0</v>
      </c>
      <c r="S810" s="147">
        <v>0</v>
      </c>
      <c r="T810" s="148">
        <f>S810*H810</f>
        <v>0</v>
      </c>
      <c r="AR810" s="149" t="s">
        <v>695</v>
      </c>
      <c r="AT810" s="149" t="s">
        <v>1347</v>
      </c>
      <c r="AU810" s="149" t="s">
        <v>371</v>
      </c>
      <c r="AY810" s="17" t="s">
        <v>350</v>
      </c>
      <c r="BE810" s="150">
        <f>IF(N810="základní",J810,0)</f>
        <v>0</v>
      </c>
      <c r="BF810" s="150">
        <f>IF(N810="snížená",J810,0)</f>
        <v>0</v>
      </c>
      <c r="BG810" s="150">
        <f>IF(N810="zákl. přenesená",J810,0)</f>
        <v>0</v>
      </c>
      <c r="BH810" s="150">
        <f>IF(N810="sníž. přenesená",J810,0)</f>
        <v>0</v>
      </c>
      <c r="BI810" s="150">
        <f>IF(N810="nulová",J810,0)</f>
        <v>0</v>
      </c>
      <c r="BJ810" s="17" t="s">
        <v>84</v>
      </c>
      <c r="BK810" s="150">
        <f>ROUND(I810*H810,2)</f>
        <v>0</v>
      </c>
      <c r="BL810" s="17" t="s">
        <v>530</v>
      </c>
      <c r="BM810" s="149" t="s">
        <v>6893</v>
      </c>
    </row>
    <row r="811" spans="2:65" s="1" customFormat="1" ht="10.199999999999999">
      <c r="B811" s="32"/>
      <c r="D811" s="151" t="s">
        <v>359</v>
      </c>
      <c r="F811" s="152" t="s">
        <v>6892</v>
      </c>
      <c r="I811" s="153"/>
      <c r="L811" s="32"/>
      <c r="M811" s="154"/>
      <c r="T811" s="56"/>
      <c r="AT811" s="17" t="s">
        <v>359</v>
      </c>
      <c r="AU811" s="17" t="s">
        <v>371</v>
      </c>
    </row>
    <row r="812" spans="2:65" s="1" customFormat="1" ht="24.15" customHeight="1">
      <c r="B812" s="32"/>
      <c r="C812" s="187" t="s">
        <v>3465</v>
      </c>
      <c r="D812" s="187" t="s">
        <v>1347</v>
      </c>
      <c r="E812" s="188" t="s">
        <v>6894</v>
      </c>
      <c r="F812" s="189" t="s">
        <v>6895</v>
      </c>
      <c r="G812" s="190" t="s">
        <v>4951</v>
      </c>
      <c r="H812" s="191">
        <v>75</v>
      </c>
      <c r="I812" s="192"/>
      <c r="J812" s="193">
        <f>ROUND(I812*H812,2)</f>
        <v>0</v>
      </c>
      <c r="K812" s="189" t="s">
        <v>1</v>
      </c>
      <c r="L812" s="194"/>
      <c r="M812" s="195" t="s">
        <v>1</v>
      </c>
      <c r="N812" s="196" t="s">
        <v>41</v>
      </c>
      <c r="P812" s="147">
        <f>O812*H812</f>
        <v>0</v>
      </c>
      <c r="Q812" s="147">
        <v>0</v>
      </c>
      <c r="R812" s="147">
        <f>Q812*H812</f>
        <v>0</v>
      </c>
      <c r="S812" s="147">
        <v>0</v>
      </c>
      <c r="T812" s="148">
        <f>S812*H812</f>
        <v>0</v>
      </c>
      <c r="AR812" s="149" t="s">
        <v>695</v>
      </c>
      <c r="AT812" s="149" t="s">
        <v>1347</v>
      </c>
      <c r="AU812" s="149" t="s">
        <v>371</v>
      </c>
      <c r="AY812" s="17" t="s">
        <v>350</v>
      </c>
      <c r="BE812" s="150">
        <f>IF(N812="základní",J812,0)</f>
        <v>0</v>
      </c>
      <c r="BF812" s="150">
        <f>IF(N812="snížená",J812,0)</f>
        <v>0</v>
      </c>
      <c r="BG812" s="150">
        <f>IF(N812="zákl. přenesená",J812,0)</f>
        <v>0</v>
      </c>
      <c r="BH812" s="150">
        <f>IF(N812="sníž. přenesená",J812,0)</f>
        <v>0</v>
      </c>
      <c r="BI812" s="150">
        <f>IF(N812="nulová",J812,0)</f>
        <v>0</v>
      </c>
      <c r="BJ812" s="17" t="s">
        <v>84</v>
      </c>
      <c r="BK812" s="150">
        <f>ROUND(I812*H812,2)</f>
        <v>0</v>
      </c>
      <c r="BL812" s="17" t="s">
        <v>530</v>
      </c>
      <c r="BM812" s="149" t="s">
        <v>6896</v>
      </c>
    </row>
    <row r="813" spans="2:65" s="1" customFormat="1" ht="10.199999999999999">
      <c r="B813" s="32"/>
      <c r="D813" s="151" t="s">
        <v>359</v>
      </c>
      <c r="F813" s="152" t="s">
        <v>6895</v>
      </c>
      <c r="I813" s="153"/>
      <c r="L813" s="32"/>
      <c r="M813" s="154"/>
      <c r="T813" s="56"/>
      <c r="AT813" s="17" t="s">
        <v>359</v>
      </c>
      <c r="AU813" s="17" t="s">
        <v>371</v>
      </c>
    </row>
    <row r="814" spans="2:65" s="1" customFormat="1" ht="24.15" customHeight="1">
      <c r="B814" s="32"/>
      <c r="C814" s="187" t="s">
        <v>3469</v>
      </c>
      <c r="D814" s="187" t="s">
        <v>1347</v>
      </c>
      <c r="E814" s="188" t="s">
        <v>6897</v>
      </c>
      <c r="F814" s="189" t="s">
        <v>6898</v>
      </c>
      <c r="G814" s="190" t="s">
        <v>4951</v>
      </c>
      <c r="H814" s="191">
        <v>100</v>
      </c>
      <c r="I814" s="192"/>
      <c r="J814" s="193">
        <f>ROUND(I814*H814,2)</f>
        <v>0</v>
      </c>
      <c r="K814" s="189" t="s">
        <v>1</v>
      </c>
      <c r="L814" s="194"/>
      <c r="M814" s="195" t="s">
        <v>1</v>
      </c>
      <c r="N814" s="196" t="s">
        <v>41</v>
      </c>
      <c r="P814" s="147">
        <f>O814*H814</f>
        <v>0</v>
      </c>
      <c r="Q814" s="147">
        <v>0</v>
      </c>
      <c r="R814" s="147">
        <f>Q814*H814</f>
        <v>0</v>
      </c>
      <c r="S814" s="147">
        <v>0</v>
      </c>
      <c r="T814" s="148">
        <f>S814*H814</f>
        <v>0</v>
      </c>
      <c r="AR814" s="149" t="s">
        <v>695</v>
      </c>
      <c r="AT814" s="149" t="s">
        <v>1347</v>
      </c>
      <c r="AU814" s="149" t="s">
        <v>371</v>
      </c>
      <c r="AY814" s="17" t="s">
        <v>350</v>
      </c>
      <c r="BE814" s="150">
        <f>IF(N814="základní",J814,0)</f>
        <v>0</v>
      </c>
      <c r="BF814" s="150">
        <f>IF(N814="snížená",J814,0)</f>
        <v>0</v>
      </c>
      <c r="BG814" s="150">
        <f>IF(N814="zákl. přenesená",J814,0)</f>
        <v>0</v>
      </c>
      <c r="BH814" s="150">
        <f>IF(N814="sníž. přenesená",J814,0)</f>
        <v>0</v>
      </c>
      <c r="BI814" s="150">
        <f>IF(N814="nulová",J814,0)</f>
        <v>0</v>
      </c>
      <c r="BJ814" s="17" t="s">
        <v>84</v>
      </c>
      <c r="BK814" s="150">
        <f>ROUND(I814*H814,2)</f>
        <v>0</v>
      </c>
      <c r="BL814" s="17" t="s">
        <v>530</v>
      </c>
      <c r="BM814" s="149" t="s">
        <v>6899</v>
      </c>
    </row>
    <row r="815" spans="2:65" s="1" customFormat="1" ht="10.199999999999999">
      <c r="B815" s="32"/>
      <c r="D815" s="151" t="s">
        <v>359</v>
      </c>
      <c r="F815" s="152" t="s">
        <v>6898</v>
      </c>
      <c r="I815" s="153"/>
      <c r="L815" s="32"/>
      <c r="M815" s="154"/>
      <c r="T815" s="56"/>
      <c r="AT815" s="17" t="s">
        <v>359</v>
      </c>
      <c r="AU815" s="17" t="s">
        <v>371</v>
      </c>
    </row>
    <row r="816" spans="2:65" s="1" customFormat="1" ht="24.15" customHeight="1">
      <c r="B816" s="32"/>
      <c r="C816" s="187" t="s">
        <v>3473</v>
      </c>
      <c r="D816" s="187" t="s">
        <v>1347</v>
      </c>
      <c r="E816" s="188" t="s">
        <v>6900</v>
      </c>
      <c r="F816" s="189" t="s">
        <v>6901</v>
      </c>
      <c r="G816" s="190" t="s">
        <v>4951</v>
      </c>
      <c r="H816" s="191">
        <v>100</v>
      </c>
      <c r="I816" s="192"/>
      <c r="J816" s="193">
        <f>ROUND(I816*H816,2)</f>
        <v>0</v>
      </c>
      <c r="K816" s="189" t="s">
        <v>1</v>
      </c>
      <c r="L816" s="194"/>
      <c r="M816" s="195" t="s">
        <v>1</v>
      </c>
      <c r="N816" s="196" t="s">
        <v>41</v>
      </c>
      <c r="P816" s="147">
        <f>O816*H816</f>
        <v>0</v>
      </c>
      <c r="Q816" s="147">
        <v>0</v>
      </c>
      <c r="R816" s="147">
        <f>Q816*H816</f>
        <v>0</v>
      </c>
      <c r="S816" s="147">
        <v>0</v>
      </c>
      <c r="T816" s="148">
        <f>S816*H816</f>
        <v>0</v>
      </c>
      <c r="AR816" s="149" t="s">
        <v>695</v>
      </c>
      <c r="AT816" s="149" t="s">
        <v>1347</v>
      </c>
      <c r="AU816" s="149" t="s">
        <v>371</v>
      </c>
      <c r="AY816" s="17" t="s">
        <v>350</v>
      </c>
      <c r="BE816" s="150">
        <f>IF(N816="základní",J816,0)</f>
        <v>0</v>
      </c>
      <c r="BF816" s="150">
        <f>IF(N816="snížená",J816,0)</f>
        <v>0</v>
      </c>
      <c r="BG816" s="150">
        <f>IF(N816="zákl. přenesená",J816,0)</f>
        <v>0</v>
      </c>
      <c r="BH816" s="150">
        <f>IF(N816="sníž. přenesená",J816,0)</f>
        <v>0</v>
      </c>
      <c r="BI816" s="150">
        <f>IF(N816="nulová",J816,0)</f>
        <v>0</v>
      </c>
      <c r="BJ816" s="17" t="s">
        <v>84</v>
      </c>
      <c r="BK816" s="150">
        <f>ROUND(I816*H816,2)</f>
        <v>0</v>
      </c>
      <c r="BL816" s="17" t="s">
        <v>530</v>
      </c>
      <c r="BM816" s="149" t="s">
        <v>6902</v>
      </c>
    </row>
    <row r="817" spans="2:65" s="1" customFormat="1" ht="10.199999999999999">
      <c r="B817" s="32"/>
      <c r="D817" s="151" t="s">
        <v>359</v>
      </c>
      <c r="F817" s="152" t="s">
        <v>6901</v>
      </c>
      <c r="I817" s="153"/>
      <c r="L817" s="32"/>
      <c r="M817" s="154"/>
      <c r="T817" s="56"/>
      <c r="AT817" s="17" t="s">
        <v>359</v>
      </c>
      <c r="AU817" s="17" t="s">
        <v>371</v>
      </c>
    </row>
    <row r="818" spans="2:65" s="1" customFormat="1" ht="16.5" customHeight="1">
      <c r="B818" s="32"/>
      <c r="C818" s="187" t="s">
        <v>3477</v>
      </c>
      <c r="D818" s="187" t="s">
        <v>1347</v>
      </c>
      <c r="E818" s="188" t="s">
        <v>6903</v>
      </c>
      <c r="F818" s="189" t="s">
        <v>6904</v>
      </c>
      <c r="G818" s="190" t="s">
        <v>4951</v>
      </c>
      <c r="H818" s="191">
        <v>10</v>
      </c>
      <c r="I818" s="192"/>
      <c r="J818" s="193">
        <f>ROUND(I818*H818,2)</f>
        <v>0</v>
      </c>
      <c r="K818" s="189" t="s">
        <v>1</v>
      </c>
      <c r="L818" s="194"/>
      <c r="M818" s="195" t="s">
        <v>1</v>
      </c>
      <c r="N818" s="196" t="s">
        <v>41</v>
      </c>
      <c r="P818" s="147">
        <f>O818*H818</f>
        <v>0</v>
      </c>
      <c r="Q818" s="147">
        <v>0</v>
      </c>
      <c r="R818" s="147">
        <f>Q818*H818</f>
        <v>0</v>
      </c>
      <c r="S818" s="147">
        <v>0</v>
      </c>
      <c r="T818" s="148">
        <f>S818*H818</f>
        <v>0</v>
      </c>
      <c r="AR818" s="149" t="s">
        <v>695</v>
      </c>
      <c r="AT818" s="149" t="s">
        <v>1347</v>
      </c>
      <c r="AU818" s="149" t="s">
        <v>371</v>
      </c>
      <c r="AY818" s="17" t="s">
        <v>350</v>
      </c>
      <c r="BE818" s="150">
        <f>IF(N818="základní",J818,0)</f>
        <v>0</v>
      </c>
      <c r="BF818" s="150">
        <f>IF(N818="snížená",J818,0)</f>
        <v>0</v>
      </c>
      <c r="BG818" s="150">
        <f>IF(N818="zákl. přenesená",J818,0)</f>
        <v>0</v>
      </c>
      <c r="BH818" s="150">
        <f>IF(N818="sníž. přenesená",J818,0)</f>
        <v>0</v>
      </c>
      <c r="BI818" s="150">
        <f>IF(N818="nulová",J818,0)</f>
        <v>0</v>
      </c>
      <c r="BJ818" s="17" t="s">
        <v>84</v>
      </c>
      <c r="BK818" s="150">
        <f>ROUND(I818*H818,2)</f>
        <v>0</v>
      </c>
      <c r="BL818" s="17" t="s">
        <v>530</v>
      </c>
      <c r="BM818" s="149" t="s">
        <v>6905</v>
      </c>
    </row>
    <row r="819" spans="2:65" s="1" customFormat="1" ht="10.199999999999999">
      <c r="B819" s="32"/>
      <c r="D819" s="151" t="s">
        <v>359</v>
      </c>
      <c r="F819" s="152" t="s">
        <v>6904</v>
      </c>
      <c r="I819" s="153"/>
      <c r="L819" s="32"/>
      <c r="M819" s="154"/>
      <c r="T819" s="56"/>
      <c r="AT819" s="17" t="s">
        <v>359</v>
      </c>
      <c r="AU819" s="17" t="s">
        <v>371</v>
      </c>
    </row>
    <row r="820" spans="2:65" s="1" customFormat="1" ht="62.7" customHeight="1">
      <c r="B820" s="32"/>
      <c r="C820" s="187" t="s">
        <v>3481</v>
      </c>
      <c r="D820" s="187" t="s">
        <v>1347</v>
      </c>
      <c r="E820" s="188" t="s">
        <v>6906</v>
      </c>
      <c r="F820" s="189" t="s">
        <v>6907</v>
      </c>
      <c r="G820" s="190" t="s">
        <v>4951</v>
      </c>
      <c r="H820" s="191">
        <v>44</v>
      </c>
      <c r="I820" s="192"/>
      <c r="J820" s="193">
        <f>ROUND(I820*H820,2)</f>
        <v>0</v>
      </c>
      <c r="K820" s="189" t="s">
        <v>1</v>
      </c>
      <c r="L820" s="194"/>
      <c r="M820" s="195" t="s">
        <v>1</v>
      </c>
      <c r="N820" s="196" t="s">
        <v>41</v>
      </c>
      <c r="P820" s="147">
        <f>O820*H820</f>
        <v>0</v>
      </c>
      <c r="Q820" s="147">
        <v>0</v>
      </c>
      <c r="R820" s="147">
        <f>Q820*H820</f>
        <v>0</v>
      </c>
      <c r="S820" s="147">
        <v>0</v>
      </c>
      <c r="T820" s="148">
        <f>S820*H820</f>
        <v>0</v>
      </c>
      <c r="AR820" s="149" t="s">
        <v>695</v>
      </c>
      <c r="AT820" s="149" t="s">
        <v>1347</v>
      </c>
      <c r="AU820" s="149" t="s">
        <v>371</v>
      </c>
      <c r="AY820" s="17" t="s">
        <v>350</v>
      </c>
      <c r="BE820" s="150">
        <f>IF(N820="základní",J820,0)</f>
        <v>0</v>
      </c>
      <c r="BF820" s="150">
        <f>IF(N820="snížená",J820,0)</f>
        <v>0</v>
      </c>
      <c r="BG820" s="150">
        <f>IF(N820="zákl. přenesená",J820,0)</f>
        <v>0</v>
      </c>
      <c r="BH820" s="150">
        <f>IF(N820="sníž. přenesená",J820,0)</f>
        <v>0</v>
      </c>
      <c r="BI820" s="150">
        <f>IF(N820="nulová",J820,0)</f>
        <v>0</v>
      </c>
      <c r="BJ820" s="17" t="s">
        <v>84</v>
      </c>
      <c r="BK820" s="150">
        <f>ROUND(I820*H820,2)</f>
        <v>0</v>
      </c>
      <c r="BL820" s="17" t="s">
        <v>530</v>
      </c>
      <c r="BM820" s="149" t="s">
        <v>6908</v>
      </c>
    </row>
    <row r="821" spans="2:65" s="1" customFormat="1" ht="38.4">
      <c r="B821" s="32"/>
      <c r="D821" s="151" t="s">
        <v>359</v>
      </c>
      <c r="F821" s="152" t="s">
        <v>6909</v>
      </c>
      <c r="I821" s="153"/>
      <c r="L821" s="32"/>
      <c r="M821" s="154"/>
      <c r="T821" s="56"/>
      <c r="AT821" s="17" t="s">
        <v>359</v>
      </c>
      <c r="AU821" s="17" t="s">
        <v>371</v>
      </c>
    </row>
    <row r="822" spans="2:65" s="11" customFormat="1" ht="20.85" customHeight="1">
      <c r="B822" s="126"/>
      <c r="D822" s="127" t="s">
        <v>75</v>
      </c>
      <c r="E822" s="136" t="s">
        <v>6910</v>
      </c>
      <c r="F822" s="136" t="s">
        <v>6911</v>
      </c>
      <c r="I822" s="129"/>
      <c r="J822" s="137">
        <f>BK822</f>
        <v>0</v>
      </c>
      <c r="L822" s="126"/>
      <c r="M822" s="131"/>
      <c r="P822" s="132">
        <f>SUM(P823:P846)</f>
        <v>0</v>
      </c>
      <c r="R822" s="132">
        <f>SUM(R823:R846)</f>
        <v>0</v>
      </c>
      <c r="T822" s="133">
        <f>SUM(T823:T846)</f>
        <v>0</v>
      </c>
      <c r="AR822" s="127" t="s">
        <v>86</v>
      </c>
      <c r="AT822" s="134" t="s">
        <v>75</v>
      </c>
      <c r="AU822" s="134" t="s">
        <v>86</v>
      </c>
      <c r="AY822" s="127" t="s">
        <v>350</v>
      </c>
      <c r="BK822" s="135">
        <f>SUM(BK823:BK846)</f>
        <v>0</v>
      </c>
    </row>
    <row r="823" spans="2:65" s="1" customFormat="1" ht="24.15" customHeight="1">
      <c r="B823" s="32"/>
      <c r="C823" s="138" t="s">
        <v>3485</v>
      </c>
      <c r="D823" s="138" t="s">
        <v>352</v>
      </c>
      <c r="E823" s="139" t="s">
        <v>6479</v>
      </c>
      <c r="F823" s="140" t="s">
        <v>6480</v>
      </c>
      <c r="G823" s="141" t="s">
        <v>496</v>
      </c>
      <c r="H823" s="142">
        <v>38</v>
      </c>
      <c r="I823" s="143"/>
      <c r="J823" s="144">
        <f>ROUND(I823*H823,2)</f>
        <v>0</v>
      </c>
      <c r="K823" s="140" t="s">
        <v>385</v>
      </c>
      <c r="L823" s="32"/>
      <c r="M823" s="145" t="s">
        <v>1</v>
      </c>
      <c r="N823" s="146" t="s">
        <v>41</v>
      </c>
      <c r="P823" s="147">
        <f>O823*H823</f>
        <v>0</v>
      </c>
      <c r="Q823" s="147">
        <v>0</v>
      </c>
      <c r="R823" s="147">
        <f>Q823*H823</f>
        <v>0</v>
      </c>
      <c r="S823" s="147">
        <v>0</v>
      </c>
      <c r="T823" s="148">
        <f>S823*H823</f>
        <v>0</v>
      </c>
      <c r="AR823" s="149" t="s">
        <v>530</v>
      </c>
      <c r="AT823" s="149" t="s">
        <v>352</v>
      </c>
      <c r="AU823" s="149" t="s">
        <v>371</v>
      </c>
      <c r="AY823" s="17" t="s">
        <v>350</v>
      </c>
      <c r="BE823" s="150">
        <f>IF(N823="základní",J823,0)</f>
        <v>0</v>
      </c>
      <c r="BF823" s="150">
        <f>IF(N823="snížená",J823,0)</f>
        <v>0</v>
      </c>
      <c r="BG823" s="150">
        <f>IF(N823="zákl. přenesená",J823,0)</f>
        <v>0</v>
      </c>
      <c r="BH823" s="150">
        <f>IF(N823="sníž. přenesená",J823,0)</f>
        <v>0</v>
      </c>
      <c r="BI823" s="150">
        <f>IF(N823="nulová",J823,0)</f>
        <v>0</v>
      </c>
      <c r="BJ823" s="17" t="s">
        <v>84</v>
      </c>
      <c r="BK823" s="150">
        <f>ROUND(I823*H823,2)</f>
        <v>0</v>
      </c>
      <c r="BL823" s="17" t="s">
        <v>530</v>
      </c>
      <c r="BM823" s="149" t="s">
        <v>6912</v>
      </c>
    </row>
    <row r="824" spans="2:65" s="1" customFormat="1" ht="19.2">
      <c r="B824" s="32"/>
      <c r="D824" s="151" t="s">
        <v>359</v>
      </c>
      <c r="F824" s="152" t="s">
        <v>6482</v>
      </c>
      <c r="I824" s="153"/>
      <c r="L824" s="32"/>
      <c r="M824" s="154"/>
      <c r="T824" s="56"/>
      <c r="AT824" s="17" t="s">
        <v>359</v>
      </c>
      <c r="AU824" s="17" t="s">
        <v>371</v>
      </c>
    </row>
    <row r="825" spans="2:65" s="1" customFormat="1" ht="16.5" customHeight="1">
      <c r="B825" s="32"/>
      <c r="C825" s="138" t="s">
        <v>3489</v>
      </c>
      <c r="D825" s="138" t="s">
        <v>352</v>
      </c>
      <c r="E825" s="139" t="s">
        <v>6913</v>
      </c>
      <c r="F825" s="140" t="s">
        <v>6914</v>
      </c>
      <c r="G825" s="141" t="s">
        <v>4951</v>
      </c>
      <c r="H825" s="142">
        <v>38</v>
      </c>
      <c r="I825" s="143"/>
      <c r="J825" s="144">
        <f>ROUND(I825*H825,2)</f>
        <v>0</v>
      </c>
      <c r="K825" s="140" t="s">
        <v>1</v>
      </c>
      <c r="L825" s="32"/>
      <c r="M825" s="145" t="s">
        <v>1</v>
      </c>
      <c r="N825" s="146" t="s">
        <v>41</v>
      </c>
      <c r="P825" s="147">
        <f>O825*H825</f>
        <v>0</v>
      </c>
      <c r="Q825" s="147">
        <v>0</v>
      </c>
      <c r="R825" s="147">
        <f>Q825*H825</f>
        <v>0</v>
      </c>
      <c r="S825" s="147">
        <v>0</v>
      </c>
      <c r="T825" s="148">
        <f>S825*H825</f>
        <v>0</v>
      </c>
      <c r="AR825" s="149" t="s">
        <v>530</v>
      </c>
      <c r="AT825" s="149" t="s">
        <v>352</v>
      </c>
      <c r="AU825" s="149" t="s">
        <v>371</v>
      </c>
      <c r="AY825" s="17" t="s">
        <v>350</v>
      </c>
      <c r="BE825" s="150">
        <f>IF(N825="základní",J825,0)</f>
        <v>0</v>
      </c>
      <c r="BF825" s="150">
        <f>IF(N825="snížená",J825,0)</f>
        <v>0</v>
      </c>
      <c r="BG825" s="150">
        <f>IF(N825="zákl. přenesená",J825,0)</f>
        <v>0</v>
      </c>
      <c r="BH825" s="150">
        <f>IF(N825="sníž. přenesená",J825,0)</f>
        <v>0</v>
      </c>
      <c r="BI825" s="150">
        <f>IF(N825="nulová",J825,0)</f>
        <v>0</v>
      </c>
      <c r="BJ825" s="17" t="s">
        <v>84</v>
      </c>
      <c r="BK825" s="150">
        <f>ROUND(I825*H825,2)</f>
        <v>0</v>
      </c>
      <c r="BL825" s="17" t="s">
        <v>530</v>
      </c>
      <c r="BM825" s="149" t="s">
        <v>6915</v>
      </c>
    </row>
    <row r="826" spans="2:65" s="1" customFormat="1" ht="10.199999999999999">
      <c r="B826" s="32"/>
      <c r="D826" s="151" t="s">
        <v>359</v>
      </c>
      <c r="F826" s="152" t="s">
        <v>6914</v>
      </c>
      <c r="I826" s="153"/>
      <c r="L826" s="32"/>
      <c r="M826" s="154"/>
      <c r="T826" s="56"/>
      <c r="AT826" s="17" t="s">
        <v>359</v>
      </c>
      <c r="AU826" s="17" t="s">
        <v>371</v>
      </c>
    </row>
    <row r="827" spans="2:65" s="1" customFormat="1" ht="24.15" customHeight="1">
      <c r="B827" s="32"/>
      <c r="C827" s="187" t="s">
        <v>3493</v>
      </c>
      <c r="D827" s="187" t="s">
        <v>1347</v>
      </c>
      <c r="E827" s="188" t="s">
        <v>6916</v>
      </c>
      <c r="F827" s="189" t="s">
        <v>6917</v>
      </c>
      <c r="G827" s="190" t="s">
        <v>4951</v>
      </c>
      <c r="H827" s="191">
        <v>7</v>
      </c>
      <c r="I827" s="192"/>
      <c r="J827" s="193">
        <f>ROUND(I827*H827,2)</f>
        <v>0</v>
      </c>
      <c r="K827" s="189" t="s">
        <v>1</v>
      </c>
      <c r="L827" s="194"/>
      <c r="M827" s="195" t="s">
        <v>1</v>
      </c>
      <c r="N827" s="196" t="s">
        <v>41</v>
      </c>
      <c r="P827" s="147">
        <f>O827*H827</f>
        <v>0</v>
      </c>
      <c r="Q827" s="147">
        <v>0</v>
      </c>
      <c r="R827" s="147">
        <f>Q827*H827</f>
        <v>0</v>
      </c>
      <c r="S827" s="147">
        <v>0</v>
      </c>
      <c r="T827" s="148">
        <f>S827*H827</f>
        <v>0</v>
      </c>
      <c r="AR827" s="149" t="s">
        <v>695</v>
      </c>
      <c r="AT827" s="149" t="s">
        <v>1347</v>
      </c>
      <c r="AU827" s="149" t="s">
        <v>371</v>
      </c>
      <c r="AY827" s="17" t="s">
        <v>350</v>
      </c>
      <c r="BE827" s="150">
        <f>IF(N827="základní",J827,0)</f>
        <v>0</v>
      </c>
      <c r="BF827" s="150">
        <f>IF(N827="snížená",J827,0)</f>
        <v>0</v>
      </c>
      <c r="BG827" s="150">
        <f>IF(N827="zákl. přenesená",J827,0)</f>
        <v>0</v>
      </c>
      <c r="BH827" s="150">
        <f>IF(N827="sníž. přenesená",J827,0)</f>
        <v>0</v>
      </c>
      <c r="BI827" s="150">
        <f>IF(N827="nulová",J827,0)</f>
        <v>0</v>
      </c>
      <c r="BJ827" s="17" t="s">
        <v>84</v>
      </c>
      <c r="BK827" s="150">
        <f>ROUND(I827*H827,2)</f>
        <v>0</v>
      </c>
      <c r="BL827" s="17" t="s">
        <v>530</v>
      </c>
      <c r="BM827" s="149" t="s">
        <v>6918</v>
      </c>
    </row>
    <row r="828" spans="2:65" s="1" customFormat="1" ht="19.2">
      <c r="B828" s="32"/>
      <c r="D828" s="151" t="s">
        <v>359</v>
      </c>
      <c r="F828" s="152" t="s">
        <v>6917</v>
      </c>
      <c r="I828" s="153"/>
      <c r="L828" s="32"/>
      <c r="M828" s="154"/>
      <c r="T828" s="56"/>
      <c r="AT828" s="17" t="s">
        <v>359</v>
      </c>
      <c r="AU828" s="17" t="s">
        <v>371</v>
      </c>
    </row>
    <row r="829" spans="2:65" s="1" customFormat="1" ht="21.75" customHeight="1">
      <c r="B829" s="32"/>
      <c r="C829" s="187" t="s">
        <v>3497</v>
      </c>
      <c r="D829" s="187" t="s">
        <v>1347</v>
      </c>
      <c r="E829" s="188" t="s">
        <v>6919</v>
      </c>
      <c r="F829" s="189" t="s">
        <v>6920</v>
      </c>
      <c r="G829" s="190" t="s">
        <v>4951</v>
      </c>
      <c r="H829" s="191">
        <v>30</v>
      </c>
      <c r="I829" s="192"/>
      <c r="J829" s="193">
        <f>ROUND(I829*H829,2)</f>
        <v>0</v>
      </c>
      <c r="K829" s="189" t="s">
        <v>1</v>
      </c>
      <c r="L829" s="194"/>
      <c r="M829" s="195" t="s">
        <v>1</v>
      </c>
      <c r="N829" s="196" t="s">
        <v>41</v>
      </c>
      <c r="P829" s="147">
        <f>O829*H829</f>
        <v>0</v>
      </c>
      <c r="Q829" s="147">
        <v>0</v>
      </c>
      <c r="R829" s="147">
        <f>Q829*H829</f>
        <v>0</v>
      </c>
      <c r="S829" s="147">
        <v>0</v>
      </c>
      <c r="T829" s="148">
        <f>S829*H829</f>
        <v>0</v>
      </c>
      <c r="AR829" s="149" t="s">
        <v>695</v>
      </c>
      <c r="AT829" s="149" t="s">
        <v>1347</v>
      </c>
      <c r="AU829" s="149" t="s">
        <v>371</v>
      </c>
      <c r="AY829" s="17" t="s">
        <v>350</v>
      </c>
      <c r="BE829" s="150">
        <f>IF(N829="základní",J829,0)</f>
        <v>0</v>
      </c>
      <c r="BF829" s="150">
        <f>IF(N829="snížená",J829,0)</f>
        <v>0</v>
      </c>
      <c r="BG829" s="150">
        <f>IF(N829="zákl. přenesená",J829,0)</f>
        <v>0</v>
      </c>
      <c r="BH829" s="150">
        <f>IF(N829="sníž. přenesená",J829,0)</f>
        <v>0</v>
      </c>
      <c r="BI829" s="150">
        <f>IF(N829="nulová",J829,0)</f>
        <v>0</v>
      </c>
      <c r="BJ829" s="17" t="s">
        <v>84</v>
      </c>
      <c r="BK829" s="150">
        <f>ROUND(I829*H829,2)</f>
        <v>0</v>
      </c>
      <c r="BL829" s="17" t="s">
        <v>530</v>
      </c>
      <c r="BM829" s="149" t="s">
        <v>6921</v>
      </c>
    </row>
    <row r="830" spans="2:65" s="1" customFormat="1" ht="10.199999999999999">
      <c r="B830" s="32"/>
      <c r="D830" s="151" t="s">
        <v>359</v>
      </c>
      <c r="F830" s="152" t="s">
        <v>6920</v>
      </c>
      <c r="I830" s="153"/>
      <c r="L830" s="32"/>
      <c r="M830" s="154"/>
      <c r="T830" s="56"/>
      <c r="AT830" s="17" t="s">
        <v>359</v>
      </c>
      <c r="AU830" s="17" t="s">
        <v>371</v>
      </c>
    </row>
    <row r="831" spans="2:65" s="1" customFormat="1" ht="21.75" customHeight="1">
      <c r="B831" s="32"/>
      <c r="C831" s="187" t="s">
        <v>3501</v>
      </c>
      <c r="D831" s="187" t="s">
        <v>1347</v>
      </c>
      <c r="E831" s="188" t="s">
        <v>6922</v>
      </c>
      <c r="F831" s="189" t="s">
        <v>6923</v>
      </c>
      <c r="G831" s="190" t="s">
        <v>4951</v>
      </c>
      <c r="H831" s="191">
        <v>1</v>
      </c>
      <c r="I831" s="192"/>
      <c r="J831" s="193">
        <f>ROUND(I831*H831,2)</f>
        <v>0</v>
      </c>
      <c r="K831" s="189" t="s">
        <v>1</v>
      </c>
      <c r="L831" s="194"/>
      <c r="M831" s="195" t="s">
        <v>1</v>
      </c>
      <c r="N831" s="196" t="s">
        <v>41</v>
      </c>
      <c r="P831" s="147">
        <f>O831*H831</f>
        <v>0</v>
      </c>
      <c r="Q831" s="147">
        <v>0</v>
      </c>
      <c r="R831" s="147">
        <f>Q831*H831</f>
        <v>0</v>
      </c>
      <c r="S831" s="147">
        <v>0</v>
      </c>
      <c r="T831" s="148">
        <f>S831*H831</f>
        <v>0</v>
      </c>
      <c r="AR831" s="149" t="s">
        <v>695</v>
      </c>
      <c r="AT831" s="149" t="s">
        <v>1347</v>
      </c>
      <c r="AU831" s="149" t="s">
        <v>371</v>
      </c>
      <c r="AY831" s="17" t="s">
        <v>350</v>
      </c>
      <c r="BE831" s="150">
        <f>IF(N831="základní",J831,0)</f>
        <v>0</v>
      </c>
      <c r="BF831" s="150">
        <f>IF(N831="snížená",J831,0)</f>
        <v>0</v>
      </c>
      <c r="BG831" s="150">
        <f>IF(N831="zákl. přenesená",J831,0)</f>
        <v>0</v>
      </c>
      <c r="BH831" s="150">
        <f>IF(N831="sníž. přenesená",J831,0)</f>
        <v>0</v>
      </c>
      <c r="BI831" s="150">
        <f>IF(N831="nulová",J831,0)</f>
        <v>0</v>
      </c>
      <c r="BJ831" s="17" t="s">
        <v>84</v>
      </c>
      <c r="BK831" s="150">
        <f>ROUND(I831*H831,2)</f>
        <v>0</v>
      </c>
      <c r="BL831" s="17" t="s">
        <v>530</v>
      </c>
      <c r="BM831" s="149" t="s">
        <v>6924</v>
      </c>
    </row>
    <row r="832" spans="2:65" s="1" customFormat="1" ht="10.199999999999999">
      <c r="B832" s="32"/>
      <c r="D832" s="151" t="s">
        <v>359</v>
      </c>
      <c r="F832" s="152" t="s">
        <v>6923</v>
      </c>
      <c r="I832" s="153"/>
      <c r="L832" s="32"/>
      <c r="M832" s="154"/>
      <c r="T832" s="56"/>
      <c r="AT832" s="17" t="s">
        <v>359</v>
      </c>
      <c r="AU832" s="17" t="s">
        <v>371</v>
      </c>
    </row>
    <row r="833" spans="2:65" s="1" customFormat="1" ht="16.5" customHeight="1">
      <c r="B833" s="32"/>
      <c r="C833" s="138" t="s">
        <v>3505</v>
      </c>
      <c r="D833" s="138" t="s">
        <v>352</v>
      </c>
      <c r="E833" s="139" t="s">
        <v>5655</v>
      </c>
      <c r="F833" s="140" t="s">
        <v>5656</v>
      </c>
      <c r="G833" s="141" t="s">
        <v>5469</v>
      </c>
      <c r="H833" s="142">
        <v>1</v>
      </c>
      <c r="I833" s="143"/>
      <c r="J833" s="144">
        <f>ROUND(I833*H833,2)</f>
        <v>0</v>
      </c>
      <c r="K833" s="140" t="s">
        <v>1</v>
      </c>
      <c r="L833" s="32"/>
      <c r="M833" s="145" t="s">
        <v>1</v>
      </c>
      <c r="N833" s="146" t="s">
        <v>41</v>
      </c>
      <c r="P833" s="147">
        <f>O833*H833</f>
        <v>0</v>
      </c>
      <c r="Q833" s="147">
        <v>0</v>
      </c>
      <c r="R833" s="147">
        <f>Q833*H833</f>
        <v>0</v>
      </c>
      <c r="S833" s="147">
        <v>0</v>
      </c>
      <c r="T833" s="148">
        <f>S833*H833</f>
        <v>0</v>
      </c>
      <c r="AR833" s="149" t="s">
        <v>530</v>
      </c>
      <c r="AT833" s="149" t="s">
        <v>352</v>
      </c>
      <c r="AU833" s="149" t="s">
        <v>371</v>
      </c>
      <c r="AY833" s="17" t="s">
        <v>350</v>
      </c>
      <c r="BE833" s="150">
        <f>IF(N833="základní",J833,0)</f>
        <v>0</v>
      </c>
      <c r="BF833" s="150">
        <f>IF(N833="snížená",J833,0)</f>
        <v>0</v>
      </c>
      <c r="BG833" s="150">
        <f>IF(N833="zákl. přenesená",J833,0)</f>
        <v>0</v>
      </c>
      <c r="BH833" s="150">
        <f>IF(N833="sníž. přenesená",J833,0)</f>
        <v>0</v>
      </c>
      <c r="BI833" s="150">
        <f>IF(N833="nulová",J833,0)</f>
        <v>0</v>
      </c>
      <c r="BJ833" s="17" t="s">
        <v>84</v>
      </c>
      <c r="BK833" s="150">
        <f>ROUND(I833*H833,2)</f>
        <v>0</v>
      </c>
      <c r="BL833" s="17" t="s">
        <v>530</v>
      </c>
      <c r="BM833" s="149" t="s">
        <v>6925</v>
      </c>
    </row>
    <row r="834" spans="2:65" s="1" customFormat="1" ht="10.199999999999999">
      <c r="B834" s="32"/>
      <c r="D834" s="151" t="s">
        <v>359</v>
      </c>
      <c r="F834" s="152" t="s">
        <v>5656</v>
      </c>
      <c r="I834" s="153"/>
      <c r="L834" s="32"/>
      <c r="M834" s="154"/>
      <c r="T834" s="56"/>
      <c r="AT834" s="17" t="s">
        <v>359</v>
      </c>
      <c r="AU834" s="17" t="s">
        <v>371</v>
      </c>
    </row>
    <row r="835" spans="2:65" s="1" customFormat="1" ht="16.5" customHeight="1">
      <c r="B835" s="32"/>
      <c r="C835" s="187" t="s">
        <v>3509</v>
      </c>
      <c r="D835" s="187" t="s">
        <v>1347</v>
      </c>
      <c r="E835" s="188" t="s">
        <v>5651</v>
      </c>
      <c r="F835" s="189" t="s">
        <v>5652</v>
      </c>
      <c r="G835" s="190" t="s">
        <v>4951</v>
      </c>
      <c r="H835" s="191">
        <v>1</v>
      </c>
      <c r="I835" s="192"/>
      <c r="J835" s="193">
        <f>ROUND(I835*H835,2)</f>
        <v>0</v>
      </c>
      <c r="K835" s="189" t="s">
        <v>1</v>
      </c>
      <c r="L835" s="194"/>
      <c r="M835" s="195" t="s">
        <v>1</v>
      </c>
      <c r="N835" s="196" t="s">
        <v>41</v>
      </c>
      <c r="P835" s="147">
        <f>O835*H835</f>
        <v>0</v>
      </c>
      <c r="Q835" s="147">
        <v>0</v>
      </c>
      <c r="R835" s="147">
        <f>Q835*H835</f>
        <v>0</v>
      </c>
      <c r="S835" s="147">
        <v>0</v>
      </c>
      <c r="T835" s="148">
        <f>S835*H835</f>
        <v>0</v>
      </c>
      <c r="AR835" s="149" t="s">
        <v>695</v>
      </c>
      <c r="AT835" s="149" t="s">
        <v>1347</v>
      </c>
      <c r="AU835" s="149" t="s">
        <v>371</v>
      </c>
      <c r="AY835" s="17" t="s">
        <v>350</v>
      </c>
      <c r="BE835" s="150">
        <f>IF(N835="základní",J835,0)</f>
        <v>0</v>
      </c>
      <c r="BF835" s="150">
        <f>IF(N835="snížená",J835,0)</f>
        <v>0</v>
      </c>
      <c r="BG835" s="150">
        <f>IF(N835="zákl. přenesená",J835,0)</f>
        <v>0</v>
      </c>
      <c r="BH835" s="150">
        <f>IF(N835="sníž. přenesená",J835,0)</f>
        <v>0</v>
      </c>
      <c r="BI835" s="150">
        <f>IF(N835="nulová",J835,0)</f>
        <v>0</v>
      </c>
      <c r="BJ835" s="17" t="s">
        <v>84</v>
      </c>
      <c r="BK835" s="150">
        <f>ROUND(I835*H835,2)</f>
        <v>0</v>
      </c>
      <c r="BL835" s="17" t="s">
        <v>530</v>
      </c>
      <c r="BM835" s="149" t="s">
        <v>6926</v>
      </c>
    </row>
    <row r="836" spans="2:65" s="1" customFormat="1" ht="57.6">
      <c r="B836" s="32"/>
      <c r="D836" s="151" t="s">
        <v>359</v>
      </c>
      <c r="F836" s="152" t="s">
        <v>5654</v>
      </c>
      <c r="I836" s="153"/>
      <c r="L836" s="32"/>
      <c r="M836" s="154"/>
      <c r="T836" s="56"/>
      <c r="AT836" s="17" t="s">
        <v>359</v>
      </c>
      <c r="AU836" s="17" t="s">
        <v>371</v>
      </c>
    </row>
    <row r="837" spans="2:65" s="1" customFormat="1" ht="16.5" customHeight="1">
      <c r="B837" s="32"/>
      <c r="C837" s="138" t="s">
        <v>3513</v>
      </c>
      <c r="D837" s="138" t="s">
        <v>352</v>
      </c>
      <c r="E837" s="139" t="s">
        <v>6927</v>
      </c>
      <c r="F837" s="140" t="s">
        <v>6928</v>
      </c>
      <c r="G837" s="141" t="s">
        <v>5469</v>
      </c>
      <c r="H837" s="142">
        <v>1</v>
      </c>
      <c r="I837" s="143"/>
      <c r="J837" s="144">
        <f>ROUND(I837*H837,2)</f>
        <v>0</v>
      </c>
      <c r="K837" s="140" t="s">
        <v>1</v>
      </c>
      <c r="L837" s="32"/>
      <c r="M837" s="145" t="s">
        <v>1</v>
      </c>
      <c r="N837" s="146" t="s">
        <v>41</v>
      </c>
      <c r="P837" s="147">
        <f>O837*H837</f>
        <v>0</v>
      </c>
      <c r="Q837" s="147">
        <v>0</v>
      </c>
      <c r="R837" s="147">
        <f>Q837*H837</f>
        <v>0</v>
      </c>
      <c r="S837" s="147">
        <v>0</v>
      </c>
      <c r="T837" s="148">
        <f>S837*H837</f>
        <v>0</v>
      </c>
      <c r="AR837" s="149" t="s">
        <v>530</v>
      </c>
      <c r="AT837" s="149" t="s">
        <v>352</v>
      </c>
      <c r="AU837" s="149" t="s">
        <v>371</v>
      </c>
      <c r="AY837" s="17" t="s">
        <v>350</v>
      </c>
      <c r="BE837" s="150">
        <f>IF(N837="základní",J837,0)</f>
        <v>0</v>
      </c>
      <c r="BF837" s="150">
        <f>IF(N837="snížená",J837,0)</f>
        <v>0</v>
      </c>
      <c r="BG837" s="150">
        <f>IF(N837="zákl. přenesená",J837,0)</f>
        <v>0</v>
      </c>
      <c r="BH837" s="150">
        <f>IF(N837="sníž. přenesená",J837,0)</f>
        <v>0</v>
      </c>
      <c r="BI837" s="150">
        <f>IF(N837="nulová",J837,0)</f>
        <v>0</v>
      </c>
      <c r="BJ837" s="17" t="s">
        <v>84</v>
      </c>
      <c r="BK837" s="150">
        <f>ROUND(I837*H837,2)</f>
        <v>0</v>
      </c>
      <c r="BL837" s="17" t="s">
        <v>530</v>
      </c>
      <c r="BM837" s="149" t="s">
        <v>6929</v>
      </c>
    </row>
    <row r="838" spans="2:65" s="1" customFormat="1" ht="10.199999999999999">
      <c r="B838" s="32"/>
      <c r="D838" s="151" t="s">
        <v>359</v>
      </c>
      <c r="F838" s="152" t="s">
        <v>6928</v>
      </c>
      <c r="I838" s="153"/>
      <c r="L838" s="32"/>
      <c r="M838" s="154"/>
      <c r="T838" s="56"/>
      <c r="AT838" s="17" t="s">
        <v>359</v>
      </c>
      <c r="AU838" s="17" t="s">
        <v>371</v>
      </c>
    </row>
    <row r="839" spans="2:65" s="1" customFormat="1" ht="16.5" customHeight="1">
      <c r="B839" s="32"/>
      <c r="C839" s="187" t="s">
        <v>3517</v>
      </c>
      <c r="D839" s="187" t="s">
        <v>1347</v>
      </c>
      <c r="E839" s="188" t="s">
        <v>6930</v>
      </c>
      <c r="F839" s="189" t="s">
        <v>6931</v>
      </c>
      <c r="G839" s="190" t="s">
        <v>4951</v>
      </c>
      <c r="H839" s="191">
        <v>1</v>
      </c>
      <c r="I839" s="192"/>
      <c r="J839" s="193">
        <f>ROUND(I839*H839,2)</f>
        <v>0</v>
      </c>
      <c r="K839" s="189" t="s">
        <v>1</v>
      </c>
      <c r="L839" s="194"/>
      <c r="M839" s="195" t="s">
        <v>1</v>
      </c>
      <c r="N839" s="196" t="s">
        <v>41</v>
      </c>
      <c r="P839" s="147">
        <f>O839*H839</f>
        <v>0</v>
      </c>
      <c r="Q839" s="147">
        <v>0</v>
      </c>
      <c r="R839" s="147">
        <f>Q839*H839</f>
        <v>0</v>
      </c>
      <c r="S839" s="147">
        <v>0</v>
      </c>
      <c r="T839" s="148">
        <f>S839*H839</f>
        <v>0</v>
      </c>
      <c r="AR839" s="149" t="s">
        <v>695</v>
      </c>
      <c r="AT839" s="149" t="s">
        <v>1347</v>
      </c>
      <c r="AU839" s="149" t="s">
        <v>371</v>
      </c>
      <c r="AY839" s="17" t="s">
        <v>350</v>
      </c>
      <c r="BE839" s="150">
        <f>IF(N839="základní",J839,0)</f>
        <v>0</v>
      </c>
      <c r="BF839" s="150">
        <f>IF(N839="snížená",J839,0)</f>
        <v>0</v>
      </c>
      <c r="BG839" s="150">
        <f>IF(N839="zákl. přenesená",J839,0)</f>
        <v>0</v>
      </c>
      <c r="BH839" s="150">
        <f>IF(N839="sníž. přenesená",J839,0)</f>
        <v>0</v>
      </c>
      <c r="BI839" s="150">
        <f>IF(N839="nulová",J839,0)</f>
        <v>0</v>
      </c>
      <c r="BJ839" s="17" t="s">
        <v>84</v>
      </c>
      <c r="BK839" s="150">
        <f>ROUND(I839*H839,2)</f>
        <v>0</v>
      </c>
      <c r="BL839" s="17" t="s">
        <v>530</v>
      </c>
      <c r="BM839" s="149" t="s">
        <v>6932</v>
      </c>
    </row>
    <row r="840" spans="2:65" s="1" customFormat="1" ht="10.199999999999999">
      <c r="B840" s="32"/>
      <c r="D840" s="151" t="s">
        <v>359</v>
      </c>
      <c r="F840" s="152" t="s">
        <v>6931</v>
      </c>
      <c r="I840" s="153"/>
      <c r="L840" s="32"/>
      <c r="M840" s="154"/>
      <c r="T840" s="56"/>
      <c r="AT840" s="17" t="s">
        <v>359</v>
      </c>
      <c r="AU840" s="17" t="s">
        <v>371</v>
      </c>
    </row>
    <row r="841" spans="2:65" s="1" customFormat="1" ht="16.5" customHeight="1">
      <c r="B841" s="32"/>
      <c r="C841" s="187" t="s">
        <v>3521</v>
      </c>
      <c r="D841" s="187" t="s">
        <v>1347</v>
      </c>
      <c r="E841" s="188" t="s">
        <v>6933</v>
      </c>
      <c r="F841" s="189" t="s">
        <v>6934</v>
      </c>
      <c r="G841" s="190" t="s">
        <v>4951</v>
      </c>
      <c r="H841" s="191">
        <v>20</v>
      </c>
      <c r="I841" s="192"/>
      <c r="J841" s="193">
        <f>ROUND(I841*H841,2)</f>
        <v>0</v>
      </c>
      <c r="K841" s="189" t="s">
        <v>1</v>
      </c>
      <c r="L841" s="194"/>
      <c r="M841" s="195" t="s">
        <v>1</v>
      </c>
      <c r="N841" s="196" t="s">
        <v>41</v>
      </c>
      <c r="P841" s="147">
        <f>O841*H841</f>
        <v>0</v>
      </c>
      <c r="Q841" s="147">
        <v>0</v>
      </c>
      <c r="R841" s="147">
        <f>Q841*H841</f>
        <v>0</v>
      </c>
      <c r="S841" s="147">
        <v>0</v>
      </c>
      <c r="T841" s="148">
        <f>S841*H841</f>
        <v>0</v>
      </c>
      <c r="AR841" s="149" t="s">
        <v>695</v>
      </c>
      <c r="AT841" s="149" t="s">
        <v>1347</v>
      </c>
      <c r="AU841" s="149" t="s">
        <v>371</v>
      </c>
      <c r="AY841" s="17" t="s">
        <v>350</v>
      </c>
      <c r="BE841" s="150">
        <f>IF(N841="základní",J841,0)</f>
        <v>0</v>
      </c>
      <c r="BF841" s="150">
        <f>IF(N841="snížená",J841,0)</f>
        <v>0</v>
      </c>
      <c r="BG841" s="150">
        <f>IF(N841="zákl. přenesená",J841,0)</f>
        <v>0</v>
      </c>
      <c r="BH841" s="150">
        <f>IF(N841="sníž. přenesená",J841,0)</f>
        <v>0</v>
      </c>
      <c r="BI841" s="150">
        <f>IF(N841="nulová",J841,0)</f>
        <v>0</v>
      </c>
      <c r="BJ841" s="17" t="s">
        <v>84</v>
      </c>
      <c r="BK841" s="150">
        <f>ROUND(I841*H841,2)</f>
        <v>0</v>
      </c>
      <c r="BL841" s="17" t="s">
        <v>530</v>
      </c>
      <c r="BM841" s="149" t="s">
        <v>6935</v>
      </c>
    </row>
    <row r="842" spans="2:65" s="1" customFormat="1" ht="10.199999999999999">
      <c r="B842" s="32"/>
      <c r="D842" s="151" t="s">
        <v>359</v>
      </c>
      <c r="F842" s="152" t="s">
        <v>6934</v>
      </c>
      <c r="I842" s="153"/>
      <c r="L842" s="32"/>
      <c r="M842" s="154"/>
      <c r="T842" s="56"/>
      <c r="AT842" s="17" t="s">
        <v>359</v>
      </c>
      <c r="AU842" s="17" t="s">
        <v>371</v>
      </c>
    </row>
    <row r="843" spans="2:65" s="1" customFormat="1" ht="24.15" customHeight="1">
      <c r="B843" s="32"/>
      <c r="C843" s="187" t="s">
        <v>3527</v>
      </c>
      <c r="D843" s="187" t="s">
        <v>1347</v>
      </c>
      <c r="E843" s="188" t="s">
        <v>6936</v>
      </c>
      <c r="F843" s="189" t="s">
        <v>6937</v>
      </c>
      <c r="G843" s="190" t="s">
        <v>4951</v>
      </c>
      <c r="H843" s="191">
        <v>20</v>
      </c>
      <c r="I843" s="192"/>
      <c r="J843" s="193">
        <f>ROUND(I843*H843,2)</f>
        <v>0</v>
      </c>
      <c r="K843" s="189" t="s">
        <v>1</v>
      </c>
      <c r="L843" s="194"/>
      <c r="M843" s="195" t="s">
        <v>1</v>
      </c>
      <c r="N843" s="196" t="s">
        <v>41</v>
      </c>
      <c r="P843" s="147">
        <f>O843*H843</f>
        <v>0</v>
      </c>
      <c r="Q843" s="147">
        <v>0</v>
      </c>
      <c r="R843" s="147">
        <f>Q843*H843</f>
        <v>0</v>
      </c>
      <c r="S843" s="147">
        <v>0</v>
      </c>
      <c r="T843" s="148">
        <f>S843*H843</f>
        <v>0</v>
      </c>
      <c r="AR843" s="149" t="s">
        <v>695</v>
      </c>
      <c r="AT843" s="149" t="s">
        <v>1347</v>
      </c>
      <c r="AU843" s="149" t="s">
        <v>371</v>
      </c>
      <c r="AY843" s="17" t="s">
        <v>350</v>
      </c>
      <c r="BE843" s="150">
        <f>IF(N843="základní",J843,0)</f>
        <v>0</v>
      </c>
      <c r="BF843" s="150">
        <f>IF(N843="snížená",J843,0)</f>
        <v>0</v>
      </c>
      <c r="BG843" s="150">
        <f>IF(N843="zákl. přenesená",J843,0)</f>
        <v>0</v>
      </c>
      <c r="BH843" s="150">
        <f>IF(N843="sníž. přenesená",J843,0)</f>
        <v>0</v>
      </c>
      <c r="BI843" s="150">
        <f>IF(N843="nulová",J843,0)</f>
        <v>0</v>
      </c>
      <c r="BJ843" s="17" t="s">
        <v>84</v>
      </c>
      <c r="BK843" s="150">
        <f>ROUND(I843*H843,2)</f>
        <v>0</v>
      </c>
      <c r="BL843" s="17" t="s">
        <v>530</v>
      </c>
      <c r="BM843" s="149" t="s">
        <v>6938</v>
      </c>
    </row>
    <row r="844" spans="2:65" s="1" customFormat="1" ht="10.199999999999999">
      <c r="B844" s="32"/>
      <c r="D844" s="151" t="s">
        <v>359</v>
      </c>
      <c r="F844" s="152" t="s">
        <v>6937</v>
      </c>
      <c r="I844" s="153"/>
      <c r="L844" s="32"/>
      <c r="M844" s="154"/>
      <c r="T844" s="56"/>
      <c r="AT844" s="17" t="s">
        <v>359</v>
      </c>
      <c r="AU844" s="17" t="s">
        <v>371</v>
      </c>
    </row>
    <row r="845" spans="2:65" s="1" customFormat="1" ht="55.5" customHeight="1">
      <c r="B845" s="32"/>
      <c r="C845" s="187" t="s">
        <v>3533</v>
      </c>
      <c r="D845" s="187" t="s">
        <v>1347</v>
      </c>
      <c r="E845" s="188" t="s">
        <v>6939</v>
      </c>
      <c r="F845" s="189" t="s">
        <v>6940</v>
      </c>
      <c r="G845" s="190" t="s">
        <v>4951</v>
      </c>
      <c r="H845" s="191">
        <v>1</v>
      </c>
      <c r="I845" s="192"/>
      <c r="J845" s="193">
        <f>ROUND(I845*H845,2)</f>
        <v>0</v>
      </c>
      <c r="K845" s="189" t="s">
        <v>1</v>
      </c>
      <c r="L845" s="194"/>
      <c r="M845" s="195" t="s">
        <v>1</v>
      </c>
      <c r="N845" s="196" t="s">
        <v>41</v>
      </c>
      <c r="P845" s="147">
        <f>O845*H845</f>
        <v>0</v>
      </c>
      <c r="Q845" s="147">
        <v>0</v>
      </c>
      <c r="R845" s="147">
        <f>Q845*H845</f>
        <v>0</v>
      </c>
      <c r="S845" s="147">
        <v>0</v>
      </c>
      <c r="T845" s="148">
        <f>S845*H845</f>
        <v>0</v>
      </c>
      <c r="AR845" s="149" t="s">
        <v>695</v>
      </c>
      <c r="AT845" s="149" t="s">
        <v>1347</v>
      </c>
      <c r="AU845" s="149" t="s">
        <v>371</v>
      </c>
      <c r="AY845" s="17" t="s">
        <v>350</v>
      </c>
      <c r="BE845" s="150">
        <f>IF(N845="základní",J845,0)</f>
        <v>0</v>
      </c>
      <c r="BF845" s="150">
        <f>IF(N845="snížená",J845,0)</f>
        <v>0</v>
      </c>
      <c r="BG845" s="150">
        <f>IF(N845="zákl. přenesená",J845,0)</f>
        <v>0</v>
      </c>
      <c r="BH845" s="150">
        <f>IF(N845="sníž. přenesená",J845,0)</f>
        <v>0</v>
      </c>
      <c r="BI845" s="150">
        <f>IF(N845="nulová",J845,0)</f>
        <v>0</v>
      </c>
      <c r="BJ845" s="17" t="s">
        <v>84</v>
      </c>
      <c r="BK845" s="150">
        <f>ROUND(I845*H845,2)</f>
        <v>0</v>
      </c>
      <c r="BL845" s="17" t="s">
        <v>530</v>
      </c>
      <c r="BM845" s="149" t="s">
        <v>6941</v>
      </c>
    </row>
    <row r="846" spans="2:65" s="1" customFormat="1" ht="38.4">
      <c r="B846" s="32"/>
      <c r="D846" s="151" t="s">
        <v>359</v>
      </c>
      <c r="F846" s="152" t="s">
        <v>6940</v>
      </c>
      <c r="I846" s="153"/>
      <c r="L846" s="32"/>
      <c r="M846" s="154"/>
      <c r="T846" s="56"/>
      <c r="AT846" s="17" t="s">
        <v>359</v>
      </c>
      <c r="AU846" s="17" t="s">
        <v>371</v>
      </c>
    </row>
    <row r="847" spans="2:65" s="11" customFormat="1" ht="20.85" customHeight="1">
      <c r="B847" s="126"/>
      <c r="D847" s="127" t="s">
        <v>75</v>
      </c>
      <c r="E847" s="136" t="s">
        <v>6942</v>
      </c>
      <c r="F847" s="136" t="s">
        <v>6943</v>
      </c>
      <c r="I847" s="129"/>
      <c r="J847" s="137">
        <f>BK847</f>
        <v>0</v>
      </c>
      <c r="L847" s="126"/>
      <c r="M847" s="131"/>
      <c r="P847" s="132">
        <f>SUM(P848:P869)</f>
        <v>0</v>
      </c>
      <c r="R847" s="132">
        <f>SUM(R848:R869)</f>
        <v>5.0000000000000001E-4</v>
      </c>
      <c r="T847" s="133">
        <f>SUM(T848:T869)</f>
        <v>0</v>
      </c>
      <c r="AR847" s="127" t="s">
        <v>86</v>
      </c>
      <c r="AT847" s="134" t="s">
        <v>75</v>
      </c>
      <c r="AU847" s="134" t="s">
        <v>86</v>
      </c>
      <c r="AY847" s="127" t="s">
        <v>350</v>
      </c>
      <c r="BK847" s="135">
        <f>SUM(BK848:BK869)</f>
        <v>0</v>
      </c>
    </row>
    <row r="848" spans="2:65" s="1" customFormat="1" ht="37.799999999999997" customHeight="1">
      <c r="B848" s="32"/>
      <c r="C848" s="138" t="s">
        <v>3539</v>
      </c>
      <c r="D848" s="138" t="s">
        <v>352</v>
      </c>
      <c r="E848" s="139" t="s">
        <v>6583</v>
      </c>
      <c r="F848" s="140" t="s">
        <v>6584</v>
      </c>
      <c r="G848" s="141" t="s">
        <v>496</v>
      </c>
      <c r="H848" s="142">
        <v>10</v>
      </c>
      <c r="I848" s="143"/>
      <c r="J848" s="144">
        <f>ROUND(I848*H848,2)</f>
        <v>0</v>
      </c>
      <c r="K848" s="140" t="s">
        <v>1</v>
      </c>
      <c r="L848" s="32"/>
      <c r="M848" s="145" t="s">
        <v>1</v>
      </c>
      <c r="N848" s="146" t="s">
        <v>41</v>
      </c>
      <c r="P848" s="147">
        <f>O848*H848</f>
        <v>0</v>
      </c>
      <c r="Q848" s="147">
        <v>5.0000000000000002E-5</v>
      </c>
      <c r="R848" s="147">
        <f>Q848*H848</f>
        <v>5.0000000000000001E-4</v>
      </c>
      <c r="S848" s="147">
        <v>0</v>
      </c>
      <c r="T848" s="148">
        <f>S848*H848</f>
        <v>0</v>
      </c>
      <c r="AR848" s="149" t="s">
        <v>357</v>
      </c>
      <c r="AT848" s="149" t="s">
        <v>352</v>
      </c>
      <c r="AU848" s="149" t="s">
        <v>371</v>
      </c>
      <c r="AY848" s="17" t="s">
        <v>350</v>
      </c>
      <c r="BE848" s="150">
        <f>IF(N848="základní",J848,0)</f>
        <v>0</v>
      </c>
      <c r="BF848" s="150">
        <f>IF(N848="snížená",J848,0)</f>
        <v>0</v>
      </c>
      <c r="BG848" s="150">
        <f>IF(N848="zákl. přenesená",J848,0)</f>
        <v>0</v>
      </c>
      <c r="BH848" s="150">
        <f>IF(N848="sníž. přenesená",J848,0)</f>
        <v>0</v>
      </c>
      <c r="BI848" s="150">
        <f>IF(N848="nulová",J848,0)</f>
        <v>0</v>
      </c>
      <c r="BJ848" s="17" t="s">
        <v>84</v>
      </c>
      <c r="BK848" s="150">
        <f>ROUND(I848*H848,2)</f>
        <v>0</v>
      </c>
      <c r="BL848" s="17" t="s">
        <v>357</v>
      </c>
      <c r="BM848" s="149" t="s">
        <v>6944</v>
      </c>
    </row>
    <row r="849" spans="2:65" s="1" customFormat="1" ht="19.2">
      <c r="B849" s="32"/>
      <c r="D849" s="151" t="s">
        <v>359</v>
      </c>
      <c r="F849" s="152" t="s">
        <v>6584</v>
      </c>
      <c r="I849" s="153"/>
      <c r="L849" s="32"/>
      <c r="M849" s="154"/>
      <c r="T849" s="56"/>
      <c r="AT849" s="17" t="s">
        <v>359</v>
      </c>
      <c r="AU849" s="17" t="s">
        <v>371</v>
      </c>
    </row>
    <row r="850" spans="2:65" s="1" customFormat="1" ht="16.5" customHeight="1">
      <c r="B850" s="32"/>
      <c r="C850" s="138" t="s">
        <v>3545</v>
      </c>
      <c r="D850" s="138" t="s">
        <v>352</v>
      </c>
      <c r="E850" s="139" t="s">
        <v>6945</v>
      </c>
      <c r="F850" s="140" t="s">
        <v>6946</v>
      </c>
      <c r="G850" s="141" t="s">
        <v>5469</v>
      </c>
      <c r="H850" s="142">
        <v>3</v>
      </c>
      <c r="I850" s="143"/>
      <c r="J850" s="144">
        <f>ROUND(I850*H850,2)</f>
        <v>0</v>
      </c>
      <c r="K850" s="140" t="s">
        <v>1</v>
      </c>
      <c r="L850" s="32"/>
      <c r="M850" s="145" t="s">
        <v>1</v>
      </c>
      <c r="N850" s="146" t="s">
        <v>41</v>
      </c>
      <c r="P850" s="147">
        <f>O850*H850</f>
        <v>0</v>
      </c>
      <c r="Q850" s="147">
        <v>0</v>
      </c>
      <c r="R850" s="147">
        <f>Q850*H850</f>
        <v>0</v>
      </c>
      <c r="S850" s="147">
        <v>0</v>
      </c>
      <c r="T850" s="148">
        <f>S850*H850</f>
        <v>0</v>
      </c>
      <c r="AR850" s="149" t="s">
        <v>530</v>
      </c>
      <c r="AT850" s="149" t="s">
        <v>352</v>
      </c>
      <c r="AU850" s="149" t="s">
        <v>371</v>
      </c>
      <c r="AY850" s="17" t="s">
        <v>350</v>
      </c>
      <c r="BE850" s="150">
        <f>IF(N850="základní",J850,0)</f>
        <v>0</v>
      </c>
      <c r="BF850" s="150">
        <f>IF(N850="snížená",J850,0)</f>
        <v>0</v>
      </c>
      <c r="BG850" s="150">
        <f>IF(N850="zákl. přenesená",J850,0)</f>
        <v>0</v>
      </c>
      <c r="BH850" s="150">
        <f>IF(N850="sníž. přenesená",J850,0)</f>
        <v>0</v>
      </c>
      <c r="BI850" s="150">
        <f>IF(N850="nulová",J850,0)</f>
        <v>0</v>
      </c>
      <c r="BJ850" s="17" t="s">
        <v>84</v>
      </c>
      <c r="BK850" s="150">
        <f>ROUND(I850*H850,2)</f>
        <v>0</v>
      </c>
      <c r="BL850" s="17" t="s">
        <v>530</v>
      </c>
      <c r="BM850" s="149" t="s">
        <v>6947</v>
      </c>
    </row>
    <row r="851" spans="2:65" s="1" customFormat="1" ht="10.199999999999999">
      <c r="B851" s="32"/>
      <c r="D851" s="151" t="s">
        <v>359</v>
      </c>
      <c r="F851" s="152" t="s">
        <v>6946</v>
      </c>
      <c r="I851" s="153"/>
      <c r="L851" s="32"/>
      <c r="M851" s="154"/>
      <c r="T851" s="56"/>
      <c r="AT851" s="17" t="s">
        <v>359</v>
      </c>
      <c r="AU851" s="17" t="s">
        <v>371</v>
      </c>
    </row>
    <row r="852" spans="2:65" s="1" customFormat="1" ht="16.5" customHeight="1">
      <c r="B852" s="32"/>
      <c r="C852" s="187" t="s">
        <v>3551</v>
      </c>
      <c r="D852" s="187" t="s">
        <v>1347</v>
      </c>
      <c r="E852" s="188" t="s">
        <v>6948</v>
      </c>
      <c r="F852" s="189" t="s">
        <v>6949</v>
      </c>
      <c r="G852" s="190" t="s">
        <v>4951</v>
      </c>
      <c r="H852" s="191">
        <v>12</v>
      </c>
      <c r="I852" s="192"/>
      <c r="J852" s="193">
        <f>ROUND(I852*H852,2)</f>
        <v>0</v>
      </c>
      <c r="K852" s="189" t="s">
        <v>1</v>
      </c>
      <c r="L852" s="194"/>
      <c r="M852" s="195" t="s">
        <v>1</v>
      </c>
      <c r="N852" s="196" t="s">
        <v>41</v>
      </c>
      <c r="P852" s="147">
        <f>O852*H852</f>
        <v>0</v>
      </c>
      <c r="Q852" s="147">
        <v>0</v>
      </c>
      <c r="R852" s="147">
        <f>Q852*H852</f>
        <v>0</v>
      </c>
      <c r="S852" s="147">
        <v>0</v>
      </c>
      <c r="T852" s="148">
        <f>S852*H852</f>
        <v>0</v>
      </c>
      <c r="AR852" s="149" t="s">
        <v>695</v>
      </c>
      <c r="AT852" s="149" t="s">
        <v>1347</v>
      </c>
      <c r="AU852" s="149" t="s">
        <v>371</v>
      </c>
      <c r="AY852" s="17" t="s">
        <v>350</v>
      </c>
      <c r="BE852" s="150">
        <f>IF(N852="základní",J852,0)</f>
        <v>0</v>
      </c>
      <c r="BF852" s="150">
        <f>IF(N852="snížená",J852,0)</f>
        <v>0</v>
      </c>
      <c r="BG852" s="150">
        <f>IF(N852="zákl. přenesená",J852,0)</f>
        <v>0</v>
      </c>
      <c r="BH852" s="150">
        <f>IF(N852="sníž. přenesená",J852,0)</f>
        <v>0</v>
      </c>
      <c r="BI852" s="150">
        <f>IF(N852="nulová",J852,0)</f>
        <v>0</v>
      </c>
      <c r="BJ852" s="17" t="s">
        <v>84</v>
      </c>
      <c r="BK852" s="150">
        <f>ROUND(I852*H852,2)</f>
        <v>0</v>
      </c>
      <c r="BL852" s="17" t="s">
        <v>530</v>
      </c>
      <c r="BM852" s="149" t="s">
        <v>6950</v>
      </c>
    </row>
    <row r="853" spans="2:65" s="1" customFormat="1" ht="10.199999999999999">
      <c r="B853" s="32"/>
      <c r="D853" s="151" t="s">
        <v>359</v>
      </c>
      <c r="F853" s="152" t="s">
        <v>6949</v>
      </c>
      <c r="I853" s="153"/>
      <c r="L853" s="32"/>
      <c r="M853" s="154"/>
      <c r="T853" s="56"/>
      <c r="AT853" s="17" t="s">
        <v>359</v>
      </c>
      <c r="AU853" s="17" t="s">
        <v>371</v>
      </c>
    </row>
    <row r="854" spans="2:65" s="1" customFormat="1" ht="16.5" customHeight="1">
      <c r="B854" s="32"/>
      <c r="C854" s="187" t="s">
        <v>3557</v>
      </c>
      <c r="D854" s="187" t="s">
        <v>1347</v>
      </c>
      <c r="E854" s="188" t="s">
        <v>6951</v>
      </c>
      <c r="F854" s="189" t="s">
        <v>6952</v>
      </c>
      <c r="G854" s="190" t="s">
        <v>4951</v>
      </c>
      <c r="H854" s="191">
        <v>3</v>
      </c>
      <c r="I854" s="192"/>
      <c r="J854" s="193">
        <f>ROUND(I854*H854,2)</f>
        <v>0</v>
      </c>
      <c r="K854" s="189" t="s">
        <v>1</v>
      </c>
      <c r="L854" s="194"/>
      <c r="M854" s="195" t="s">
        <v>1</v>
      </c>
      <c r="N854" s="196" t="s">
        <v>41</v>
      </c>
      <c r="P854" s="147">
        <f>O854*H854</f>
        <v>0</v>
      </c>
      <c r="Q854" s="147">
        <v>0</v>
      </c>
      <c r="R854" s="147">
        <f>Q854*H854</f>
        <v>0</v>
      </c>
      <c r="S854" s="147">
        <v>0</v>
      </c>
      <c r="T854" s="148">
        <f>S854*H854</f>
        <v>0</v>
      </c>
      <c r="AR854" s="149" t="s">
        <v>695</v>
      </c>
      <c r="AT854" s="149" t="s">
        <v>1347</v>
      </c>
      <c r="AU854" s="149" t="s">
        <v>371</v>
      </c>
      <c r="AY854" s="17" t="s">
        <v>350</v>
      </c>
      <c r="BE854" s="150">
        <f>IF(N854="základní",J854,0)</f>
        <v>0</v>
      </c>
      <c r="BF854" s="150">
        <f>IF(N854="snížená",J854,0)</f>
        <v>0</v>
      </c>
      <c r="BG854" s="150">
        <f>IF(N854="zákl. přenesená",J854,0)</f>
        <v>0</v>
      </c>
      <c r="BH854" s="150">
        <f>IF(N854="sníž. přenesená",J854,0)</f>
        <v>0</v>
      </c>
      <c r="BI854" s="150">
        <f>IF(N854="nulová",J854,0)</f>
        <v>0</v>
      </c>
      <c r="BJ854" s="17" t="s">
        <v>84</v>
      </c>
      <c r="BK854" s="150">
        <f>ROUND(I854*H854,2)</f>
        <v>0</v>
      </c>
      <c r="BL854" s="17" t="s">
        <v>530</v>
      </c>
      <c r="BM854" s="149" t="s">
        <v>6953</v>
      </c>
    </row>
    <row r="855" spans="2:65" s="1" customFormat="1" ht="10.199999999999999">
      <c r="B855" s="32"/>
      <c r="D855" s="151" t="s">
        <v>359</v>
      </c>
      <c r="F855" s="152" t="s">
        <v>6952</v>
      </c>
      <c r="I855" s="153"/>
      <c r="L855" s="32"/>
      <c r="M855" s="154"/>
      <c r="T855" s="56"/>
      <c r="AT855" s="17" t="s">
        <v>359</v>
      </c>
      <c r="AU855" s="17" t="s">
        <v>371</v>
      </c>
    </row>
    <row r="856" spans="2:65" s="1" customFormat="1" ht="16.5" customHeight="1">
      <c r="B856" s="32"/>
      <c r="C856" s="187" t="s">
        <v>3563</v>
      </c>
      <c r="D856" s="187" t="s">
        <v>1347</v>
      </c>
      <c r="E856" s="188" t="s">
        <v>6954</v>
      </c>
      <c r="F856" s="189" t="s">
        <v>6955</v>
      </c>
      <c r="G856" s="190" t="s">
        <v>4951</v>
      </c>
      <c r="H856" s="191">
        <v>3</v>
      </c>
      <c r="I856" s="192"/>
      <c r="J856" s="193">
        <f>ROUND(I856*H856,2)</f>
        <v>0</v>
      </c>
      <c r="K856" s="189" t="s">
        <v>1</v>
      </c>
      <c r="L856" s="194"/>
      <c r="M856" s="195" t="s">
        <v>1</v>
      </c>
      <c r="N856" s="196" t="s">
        <v>41</v>
      </c>
      <c r="P856" s="147">
        <f>O856*H856</f>
        <v>0</v>
      </c>
      <c r="Q856" s="147">
        <v>0</v>
      </c>
      <c r="R856" s="147">
        <f>Q856*H856</f>
        <v>0</v>
      </c>
      <c r="S856" s="147">
        <v>0</v>
      </c>
      <c r="T856" s="148">
        <f>S856*H856</f>
        <v>0</v>
      </c>
      <c r="AR856" s="149" t="s">
        <v>695</v>
      </c>
      <c r="AT856" s="149" t="s">
        <v>1347</v>
      </c>
      <c r="AU856" s="149" t="s">
        <v>371</v>
      </c>
      <c r="AY856" s="17" t="s">
        <v>350</v>
      </c>
      <c r="BE856" s="150">
        <f>IF(N856="základní",J856,0)</f>
        <v>0</v>
      </c>
      <c r="BF856" s="150">
        <f>IF(N856="snížená",J856,0)</f>
        <v>0</v>
      </c>
      <c r="BG856" s="150">
        <f>IF(N856="zákl. přenesená",J856,0)</f>
        <v>0</v>
      </c>
      <c r="BH856" s="150">
        <f>IF(N856="sníž. přenesená",J856,0)</f>
        <v>0</v>
      </c>
      <c r="BI856" s="150">
        <f>IF(N856="nulová",J856,0)</f>
        <v>0</v>
      </c>
      <c r="BJ856" s="17" t="s">
        <v>84</v>
      </c>
      <c r="BK856" s="150">
        <f>ROUND(I856*H856,2)</f>
        <v>0</v>
      </c>
      <c r="BL856" s="17" t="s">
        <v>530</v>
      </c>
      <c r="BM856" s="149" t="s">
        <v>6956</v>
      </c>
    </row>
    <row r="857" spans="2:65" s="1" customFormat="1" ht="10.199999999999999">
      <c r="B857" s="32"/>
      <c r="D857" s="151" t="s">
        <v>359</v>
      </c>
      <c r="F857" s="152" t="s">
        <v>6955</v>
      </c>
      <c r="I857" s="153"/>
      <c r="L857" s="32"/>
      <c r="M857" s="154"/>
      <c r="T857" s="56"/>
      <c r="AT857" s="17" t="s">
        <v>359</v>
      </c>
      <c r="AU857" s="17" t="s">
        <v>371</v>
      </c>
    </row>
    <row r="858" spans="2:65" s="1" customFormat="1" ht="16.5" customHeight="1">
      <c r="B858" s="32"/>
      <c r="C858" s="187" t="s">
        <v>3568</v>
      </c>
      <c r="D858" s="187" t="s">
        <v>1347</v>
      </c>
      <c r="E858" s="188" t="s">
        <v>6957</v>
      </c>
      <c r="F858" s="189" t="s">
        <v>6958</v>
      </c>
      <c r="G858" s="190" t="s">
        <v>4951</v>
      </c>
      <c r="H858" s="191">
        <v>3</v>
      </c>
      <c r="I858" s="192"/>
      <c r="J858" s="193">
        <f>ROUND(I858*H858,2)</f>
        <v>0</v>
      </c>
      <c r="K858" s="189" t="s">
        <v>1</v>
      </c>
      <c r="L858" s="194"/>
      <c r="M858" s="195" t="s">
        <v>1</v>
      </c>
      <c r="N858" s="196" t="s">
        <v>41</v>
      </c>
      <c r="P858" s="147">
        <f>O858*H858</f>
        <v>0</v>
      </c>
      <c r="Q858" s="147">
        <v>0</v>
      </c>
      <c r="R858" s="147">
        <f>Q858*H858</f>
        <v>0</v>
      </c>
      <c r="S858" s="147">
        <v>0</v>
      </c>
      <c r="T858" s="148">
        <f>S858*H858</f>
        <v>0</v>
      </c>
      <c r="AR858" s="149" t="s">
        <v>695</v>
      </c>
      <c r="AT858" s="149" t="s">
        <v>1347</v>
      </c>
      <c r="AU858" s="149" t="s">
        <v>371</v>
      </c>
      <c r="AY858" s="17" t="s">
        <v>350</v>
      </c>
      <c r="BE858" s="150">
        <f>IF(N858="základní",J858,0)</f>
        <v>0</v>
      </c>
      <c r="BF858" s="150">
        <f>IF(N858="snížená",J858,0)</f>
        <v>0</v>
      </c>
      <c r="BG858" s="150">
        <f>IF(N858="zákl. přenesená",J858,0)</f>
        <v>0</v>
      </c>
      <c r="BH858" s="150">
        <f>IF(N858="sníž. přenesená",J858,0)</f>
        <v>0</v>
      </c>
      <c r="BI858" s="150">
        <f>IF(N858="nulová",J858,0)</f>
        <v>0</v>
      </c>
      <c r="BJ858" s="17" t="s">
        <v>84</v>
      </c>
      <c r="BK858" s="150">
        <f>ROUND(I858*H858,2)</f>
        <v>0</v>
      </c>
      <c r="BL858" s="17" t="s">
        <v>530</v>
      </c>
      <c r="BM858" s="149" t="s">
        <v>6959</v>
      </c>
    </row>
    <row r="859" spans="2:65" s="1" customFormat="1" ht="10.199999999999999">
      <c r="B859" s="32"/>
      <c r="D859" s="151" t="s">
        <v>359</v>
      </c>
      <c r="F859" s="152" t="s">
        <v>6958</v>
      </c>
      <c r="I859" s="153"/>
      <c r="L859" s="32"/>
      <c r="M859" s="154"/>
      <c r="T859" s="56"/>
      <c r="AT859" s="17" t="s">
        <v>359</v>
      </c>
      <c r="AU859" s="17" t="s">
        <v>371</v>
      </c>
    </row>
    <row r="860" spans="2:65" s="1" customFormat="1" ht="16.5" customHeight="1">
      <c r="B860" s="32"/>
      <c r="C860" s="187" t="s">
        <v>3576</v>
      </c>
      <c r="D860" s="187" t="s">
        <v>1347</v>
      </c>
      <c r="E860" s="188" t="s">
        <v>6960</v>
      </c>
      <c r="F860" s="189" t="s">
        <v>6961</v>
      </c>
      <c r="G860" s="190" t="s">
        <v>4951</v>
      </c>
      <c r="H860" s="191">
        <v>1</v>
      </c>
      <c r="I860" s="192"/>
      <c r="J860" s="193">
        <f>ROUND(I860*H860,2)</f>
        <v>0</v>
      </c>
      <c r="K860" s="189" t="s">
        <v>1</v>
      </c>
      <c r="L860" s="194"/>
      <c r="M860" s="195" t="s">
        <v>1</v>
      </c>
      <c r="N860" s="196" t="s">
        <v>41</v>
      </c>
      <c r="P860" s="147">
        <f>O860*H860</f>
        <v>0</v>
      </c>
      <c r="Q860" s="147">
        <v>0</v>
      </c>
      <c r="R860" s="147">
        <f>Q860*H860</f>
        <v>0</v>
      </c>
      <c r="S860" s="147">
        <v>0</v>
      </c>
      <c r="T860" s="148">
        <f>S860*H860</f>
        <v>0</v>
      </c>
      <c r="AR860" s="149" t="s">
        <v>695</v>
      </c>
      <c r="AT860" s="149" t="s">
        <v>1347</v>
      </c>
      <c r="AU860" s="149" t="s">
        <v>371</v>
      </c>
      <c r="AY860" s="17" t="s">
        <v>350</v>
      </c>
      <c r="BE860" s="150">
        <f>IF(N860="základní",J860,0)</f>
        <v>0</v>
      </c>
      <c r="BF860" s="150">
        <f>IF(N860="snížená",J860,0)</f>
        <v>0</v>
      </c>
      <c r="BG860" s="150">
        <f>IF(N860="zákl. přenesená",J860,0)</f>
        <v>0</v>
      </c>
      <c r="BH860" s="150">
        <f>IF(N860="sníž. přenesená",J860,0)</f>
        <v>0</v>
      </c>
      <c r="BI860" s="150">
        <f>IF(N860="nulová",J860,0)</f>
        <v>0</v>
      </c>
      <c r="BJ860" s="17" t="s">
        <v>84</v>
      </c>
      <c r="BK860" s="150">
        <f>ROUND(I860*H860,2)</f>
        <v>0</v>
      </c>
      <c r="BL860" s="17" t="s">
        <v>530</v>
      </c>
      <c r="BM860" s="149" t="s">
        <v>6962</v>
      </c>
    </row>
    <row r="861" spans="2:65" s="1" customFormat="1" ht="10.199999999999999">
      <c r="B861" s="32"/>
      <c r="D861" s="151" t="s">
        <v>359</v>
      </c>
      <c r="F861" s="152" t="s">
        <v>6961</v>
      </c>
      <c r="I861" s="153"/>
      <c r="L861" s="32"/>
      <c r="M861" s="154"/>
      <c r="T861" s="56"/>
      <c r="AT861" s="17" t="s">
        <v>359</v>
      </c>
      <c r="AU861" s="17" t="s">
        <v>371</v>
      </c>
    </row>
    <row r="862" spans="2:65" s="1" customFormat="1" ht="16.5" customHeight="1">
      <c r="B862" s="32"/>
      <c r="C862" s="187" t="s">
        <v>3580</v>
      </c>
      <c r="D862" s="187" t="s">
        <v>1347</v>
      </c>
      <c r="E862" s="188" t="s">
        <v>6963</v>
      </c>
      <c r="F862" s="189" t="s">
        <v>6964</v>
      </c>
      <c r="G862" s="190" t="s">
        <v>4951</v>
      </c>
      <c r="H862" s="191">
        <v>3</v>
      </c>
      <c r="I862" s="192"/>
      <c r="J862" s="193">
        <f>ROUND(I862*H862,2)</f>
        <v>0</v>
      </c>
      <c r="K862" s="189" t="s">
        <v>1</v>
      </c>
      <c r="L862" s="194"/>
      <c r="M862" s="195" t="s">
        <v>1</v>
      </c>
      <c r="N862" s="196" t="s">
        <v>41</v>
      </c>
      <c r="P862" s="147">
        <f>O862*H862</f>
        <v>0</v>
      </c>
      <c r="Q862" s="147">
        <v>0</v>
      </c>
      <c r="R862" s="147">
        <f>Q862*H862</f>
        <v>0</v>
      </c>
      <c r="S862" s="147">
        <v>0</v>
      </c>
      <c r="T862" s="148">
        <f>S862*H862</f>
        <v>0</v>
      </c>
      <c r="AR862" s="149" t="s">
        <v>695</v>
      </c>
      <c r="AT862" s="149" t="s">
        <v>1347</v>
      </c>
      <c r="AU862" s="149" t="s">
        <v>371</v>
      </c>
      <c r="AY862" s="17" t="s">
        <v>350</v>
      </c>
      <c r="BE862" s="150">
        <f>IF(N862="základní",J862,0)</f>
        <v>0</v>
      </c>
      <c r="BF862" s="150">
        <f>IF(N862="snížená",J862,0)</f>
        <v>0</v>
      </c>
      <c r="BG862" s="150">
        <f>IF(N862="zákl. přenesená",J862,0)</f>
        <v>0</v>
      </c>
      <c r="BH862" s="150">
        <f>IF(N862="sníž. přenesená",J862,0)</f>
        <v>0</v>
      </c>
      <c r="BI862" s="150">
        <f>IF(N862="nulová",J862,0)</f>
        <v>0</v>
      </c>
      <c r="BJ862" s="17" t="s">
        <v>84</v>
      </c>
      <c r="BK862" s="150">
        <f>ROUND(I862*H862,2)</f>
        <v>0</v>
      </c>
      <c r="BL862" s="17" t="s">
        <v>530</v>
      </c>
      <c r="BM862" s="149" t="s">
        <v>6965</v>
      </c>
    </row>
    <row r="863" spans="2:65" s="1" customFormat="1" ht="10.199999999999999">
      <c r="B863" s="32"/>
      <c r="D863" s="151" t="s">
        <v>359</v>
      </c>
      <c r="F863" s="152" t="s">
        <v>6964</v>
      </c>
      <c r="I863" s="153"/>
      <c r="L863" s="32"/>
      <c r="M863" s="154"/>
      <c r="T863" s="56"/>
      <c r="AT863" s="17" t="s">
        <v>359</v>
      </c>
      <c r="AU863" s="17" t="s">
        <v>371</v>
      </c>
    </row>
    <row r="864" spans="2:65" s="1" customFormat="1" ht="16.5" customHeight="1">
      <c r="B864" s="32"/>
      <c r="C864" s="187" t="s">
        <v>3584</v>
      </c>
      <c r="D864" s="187" t="s">
        <v>1347</v>
      </c>
      <c r="E864" s="188" t="s">
        <v>6966</v>
      </c>
      <c r="F864" s="189" t="s">
        <v>6967</v>
      </c>
      <c r="G864" s="190" t="s">
        <v>4951</v>
      </c>
      <c r="H864" s="191">
        <v>3</v>
      </c>
      <c r="I864" s="192"/>
      <c r="J864" s="193">
        <f>ROUND(I864*H864,2)</f>
        <v>0</v>
      </c>
      <c r="K864" s="189" t="s">
        <v>1</v>
      </c>
      <c r="L864" s="194"/>
      <c r="M864" s="195" t="s">
        <v>1</v>
      </c>
      <c r="N864" s="196" t="s">
        <v>41</v>
      </c>
      <c r="P864" s="147">
        <f>O864*H864</f>
        <v>0</v>
      </c>
      <c r="Q864" s="147">
        <v>0</v>
      </c>
      <c r="R864" s="147">
        <f>Q864*H864</f>
        <v>0</v>
      </c>
      <c r="S864" s="147">
        <v>0</v>
      </c>
      <c r="T864" s="148">
        <f>S864*H864</f>
        <v>0</v>
      </c>
      <c r="AR864" s="149" t="s">
        <v>695</v>
      </c>
      <c r="AT864" s="149" t="s">
        <v>1347</v>
      </c>
      <c r="AU864" s="149" t="s">
        <v>371</v>
      </c>
      <c r="AY864" s="17" t="s">
        <v>350</v>
      </c>
      <c r="BE864" s="150">
        <f>IF(N864="základní",J864,0)</f>
        <v>0</v>
      </c>
      <c r="BF864" s="150">
        <f>IF(N864="snížená",J864,0)</f>
        <v>0</v>
      </c>
      <c r="BG864" s="150">
        <f>IF(N864="zákl. přenesená",J864,0)</f>
        <v>0</v>
      </c>
      <c r="BH864" s="150">
        <f>IF(N864="sníž. přenesená",J864,0)</f>
        <v>0</v>
      </c>
      <c r="BI864" s="150">
        <f>IF(N864="nulová",J864,0)</f>
        <v>0</v>
      </c>
      <c r="BJ864" s="17" t="s">
        <v>84</v>
      </c>
      <c r="BK864" s="150">
        <f>ROUND(I864*H864,2)</f>
        <v>0</v>
      </c>
      <c r="BL864" s="17" t="s">
        <v>530</v>
      </c>
      <c r="BM864" s="149" t="s">
        <v>6968</v>
      </c>
    </row>
    <row r="865" spans="2:65" s="1" customFormat="1" ht="10.199999999999999">
      <c r="B865" s="32"/>
      <c r="D865" s="151" t="s">
        <v>359</v>
      </c>
      <c r="F865" s="152" t="s">
        <v>6967</v>
      </c>
      <c r="I865" s="153"/>
      <c r="L865" s="32"/>
      <c r="M865" s="154"/>
      <c r="T865" s="56"/>
      <c r="AT865" s="17" t="s">
        <v>359</v>
      </c>
      <c r="AU865" s="17" t="s">
        <v>371</v>
      </c>
    </row>
    <row r="866" spans="2:65" s="1" customFormat="1" ht="16.5" customHeight="1">
      <c r="B866" s="32"/>
      <c r="C866" s="187" t="s">
        <v>3588</v>
      </c>
      <c r="D866" s="187" t="s">
        <v>1347</v>
      </c>
      <c r="E866" s="188" t="s">
        <v>6969</v>
      </c>
      <c r="F866" s="189" t="s">
        <v>6970</v>
      </c>
      <c r="G866" s="190" t="s">
        <v>4951</v>
      </c>
      <c r="H866" s="191">
        <v>9</v>
      </c>
      <c r="I866" s="192"/>
      <c r="J866" s="193">
        <f>ROUND(I866*H866,2)</f>
        <v>0</v>
      </c>
      <c r="K866" s="189" t="s">
        <v>1</v>
      </c>
      <c r="L866" s="194"/>
      <c r="M866" s="195" t="s">
        <v>1</v>
      </c>
      <c r="N866" s="196" t="s">
        <v>41</v>
      </c>
      <c r="P866" s="147">
        <f>O866*H866</f>
        <v>0</v>
      </c>
      <c r="Q866" s="147">
        <v>0</v>
      </c>
      <c r="R866" s="147">
        <f>Q866*H866</f>
        <v>0</v>
      </c>
      <c r="S866" s="147">
        <v>0</v>
      </c>
      <c r="T866" s="148">
        <f>S866*H866</f>
        <v>0</v>
      </c>
      <c r="AR866" s="149" t="s">
        <v>695</v>
      </c>
      <c r="AT866" s="149" t="s">
        <v>1347</v>
      </c>
      <c r="AU866" s="149" t="s">
        <v>371</v>
      </c>
      <c r="AY866" s="17" t="s">
        <v>350</v>
      </c>
      <c r="BE866" s="150">
        <f>IF(N866="základní",J866,0)</f>
        <v>0</v>
      </c>
      <c r="BF866" s="150">
        <f>IF(N866="snížená",J866,0)</f>
        <v>0</v>
      </c>
      <c r="BG866" s="150">
        <f>IF(N866="zákl. přenesená",J866,0)</f>
        <v>0</v>
      </c>
      <c r="BH866" s="150">
        <f>IF(N866="sníž. přenesená",J866,0)</f>
        <v>0</v>
      </c>
      <c r="BI866" s="150">
        <f>IF(N866="nulová",J866,0)</f>
        <v>0</v>
      </c>
      <c r="BJ866" s="17" t="s">
        <v>84</v>
      </c>
      <c r="BK866" s="150">
        <f>ROUND(I866*H866,2)</f>
        <v>0</v>
      </c>
      <c r="BL866" s="17" t="s">
        <v>530</v>
      </c>
      <c r="BM866" s="149" t="s">
        <v>6971</v>
      </c>
    </row>
    <row r="867" spans="2:65" s="1" customFormat="1" ht="10.199999999999999">
      <c r="B867" s="32"/>
      <c r="D867" s="151" t="s">
        <v>359</v>
      </c>
      <c r="F867" s="152" t="s">
        <v>6970</v>
      </c>
      <c r="I867" s="153"/>
      <c r="L867" s="32"/>
      <c r="M867" s="154"/>
      <c r="T867" s="56"/>
      <c r="AT867" s="17" t="s">
        <v>359</v>
      </c>
      <c r="AU867" s="17" t="s">
        <v>371</v>
      </c>
    </row>
    <row r="868" spans="2:65" s="1" customFormat="1" ht="16.5" customHeight="1">
      <c r="B868" s="32"/>
      <c r="C868" s="187" t="s">
        <v>3603</v>
      </c>
      <c r="D868" s="187" t="s">
        <v>1347</v>
      </c>
      <c r="E868" s="188" t="s">
        <v>6972</v>
      </c>
      <c r="F868" s="189" t="s">
        <v>6973</v>
      </c>
      <c r="G868" s="190" t="s">
        <v>1</v>
      </c>
      <c r="H868" s="191">
        <v>9</v>
      </c>
      <c r="I868" s="192"/>
      <c r="J868" s="193">
        <f>ROUND(I868*H868,2)</f>
        <v>0</v>
      </c>
      <c r="K868" s="189" t="s">
        <v>1</v>
      </c>
      <c r="L868" s="194"/>
      <c r="M868" s="195" t="s">
        <v>1</v>
      </c>
      <c r="N868" s="196" t="s">
        <v>41</v>
      </c>
      <c r="P868" s="147">
        <f>O868*H868</f>
        <v>0</v>
      </c>
      <c r="Q868" s="147">
        <v>0</v>
      </c>
      <c r="R868" s="147">
        <f>Q868*H868</f>
        <v>0</v>
      </c>
      <c r="S868" s="147">
        <v>0</v>
      </c>
      <c r="T868" s="148">
        <f>S868*H868</f>
        <v>0</v>
      </c>
      <c r="AR868" s="149" t="s">
        <v>695</v>
      </c>
      <c r="AT868" s="149" t="s">
        <v>1347</v>
      </c>
      <c r="AU868" s="149" t="s">
        <v>371</v>
      </c>
      <c r="AY868" s="17" t="s">
        <v>350</v>
      </c>
      <c r="BE868" s="150">
        <f>IF(N868="základní",J868,0)</f>
        <v>0</v>
      </c>
      <c r="BF868" s="150">
        <f>IF(N868="snížená",J868,0)</f>
        <v>0</v>
      </c>
      <c r="BG868" s="150">
        <f>IF(N868="zákl. přenesená",J868,0)</f>
        <v>0</v>
      </c>
      <c r="BH868" s="150">
        <f>IF(N868="sníž. přenesená",J868,0)</f>
        <v>0</v>
      </c>
      <c r="BI868" s="150">
        <f>IF(N868="nulová",J868,0)</f>
        <v>0</v>
      </c>
      <c r="BJ868" s="17" t="s">
        <v>84</v>
      </c>
      <c r="BK868" s="150">
        <f>ROUND(I868*H868,2)</f>
        <v>0</v>
      </c>
      <c r="BL868" s="17" t="s">
        <v>530</v>
      </c>
      <c r="BM868" s="149" t="s">
        <v>6974</v>
      </c>
    </row>
    <row r="869" spans="2:65" s="1" customFormat="1" ht="10.199999999999999">
      <c r="B869" s="32"/>
      <c r="D869" s="151" t="s">
        <v>359</v>
      </c>
      <c r="F869" s="152" t="s">
        <v>6973</v>
      </c>
      <c r="I869" s="153"/>
      <c r="L869" s="32"/>
      <c r="M869" s="154"/>
      <c r="T869" s="56"/>
      <c r="AT869" s="17" t="s">
        <v>359</v>
      </c>
      <c r="AU869" s="17" t="s">
        <v>371</v>
      </c>
    </row>
    <row r="870" spans="2:65" s="11" customFormat="1" ht="22.8" customHeight="1">
      <c r="B870" s="126"/>
      <c r="D870" s="127" t="s">
        <v>75</v>
      </c>
      <c r="E870" s="136" t="s">
        <v>6975</v>
      </c>
      <c r="F870" s="136" t="s">
        <v>6976</v>
      </c>
      <c r="I870" s="129"/>
      <c r="J870" s="137">
        <f>BK870</f>
        <v>0</v>
      </c>
      <c r="L870" s="126"/>
      <c r="M870" s="131"/>
      <c r="P870" s="132">
        <f>P871+P884+P912</f>
        <v>0</v>
      </c>
      <c r="R870" s="132">
        <f>R871+R884+R912</f>
        <v>9.6799999999999976E-3</v>
      </c>
      <c r="T870" s="133">
        <f>T871+T884+T912</f>
        <v>0.06</v>
      </c>
      <c r="AR870" s="127" t="s">
        <v>86</v>
      </c>
      <c r="AT870" s="134" t="s">
        <v>75</v>
      </c>
      <c r="AU870" s="134" t="s">
        <v>84</v>
      </c>
      <c r="AY870" s="127" t="s">
        <v>350</v>
      </c>
      <c r="BK870" s="135">
        <f>BK871+BK884+BK912</f>
        <v>0</v>
      </c>
    </row>
    <row r="871" spans="2:65" s="11" customFormat="1" ht="20.85" customHeight="1">
      <c r="B871" s="126"/>
      <c r="D871" s="127" t="s">
        <v>75</v>
      </c>
      <c r="E871" s="136" t="s">
        <v>6977</v>
      </c>
      <c r="F871" s="136" t="s">
        <v>5945</v>
      </c>
      <c r="I871" s="129"/>
      <c r="J871" s="137">
        <f>BK871</f>
        <v>0</v>
      </c>
      <c r="L871" s="126"/>
      <c r="M871" s="131"/>
      <c r="P871" s="132">
        <f>SUM(P872:P883)</f>
        <v>0</v>
      </c>
      <c r="R871" s="132">
        <f>SUM(R872:R883)</f>
        <v>1.3800000000000002E-3</v>
      </c>
      <c r="T871" s="133">
        <f>SUM(T872:T883)</f>
        <v>0</v>
      </c>
      <c r="AR871" s="127" t="s">
        <v>86</v>
      </c>
      <c r="AT871" s="134" t="s">
        <v>75</v>
      </c>
      <c r="AU871" s="134" t="s">
        <v>86</v>
      </c>
      <c r="AY871" s="127" t="s">
        <v>350</v>
      </c>
      <c r="BK871" s="135">
        <f>SUM(BK872:BK883)</f>
        <v>0</v>
      </c>
    </row>
    <row r="872" spans="2:65" s="1" customFormat="1" ht="24.15" customHeight="1">
      <c r="B872" s="32"/>
      <c r="C872" s="138" t="s">
        <v>3607</v>
      </c>
      <c r="D872" s="138" t="s">
        <v>352</v>
      </c>
      <c r="E872" s="139" t="s">
        <v>6978</v>
      </c>
      <c r="F872" s="140" t="s">
        <v>6979</v>
      </c>
      <c r="G872" s="141" t="s">
        <v>496</v>
      </c>
      <c r="H872" s="142">
        <v>3</v>
      </c>
      <c r="I872" s="143"/>
      <c r="J872" s="144">
        <f>ROUND(I872*H872,2)</f>
        <v>0</v>
      </c>
      <c r="K872" s="140" t="s">
        <v>385</v>
      </c>
      <c r="L872" s="32"/>
      <c r="M872" s="145" t="s">
        <v>1</v>
      </c>
      <c r="N872" s="146" t="s">
        <v>41</v>
      </c>
      <c r="P872" s="147">
        <f>O872*H872</f>
        <v>0</v>
      </c>
      <c r="Q872" s="147">
        <v>0</v>
      </c>
      <c r="R872" s="147">
        <f>Q872*H872</f>
        <v>0</v>
      </c>
      <c r="S872" s="147">
        <v>0</v>
      </c>
      <c r="T872" s="148">
        <f>S872*H872</f>
        <v>0</v>
      </c>
      <c r="AR872" s="149" t="s">
        <v>530</v>
      </c>
      <c r="AT872" s="149" t="s">
        <v>352</v>
      </c>
      <c r="AU872" s="149" t="s">
        <v>371</v>
      </c>
      <c r="AY872" s="17" t="s">
        <v>350</v>
      </c>
      <c r="BE872" s="150">
        <f>IF(N872="základní",J872,0)</f>
        <v>0</v>
      </c>
      <c r="BF872" s="150">
        <f>IF(N872="snížená",J872,0)</f>
        <v>0</v>
      </c>
      <c r="BG872" s="150">
        <f>IF(N872="zákl. přenesená",J872,0)</f>
        <v>0</v>
      </c>
      <c r="BH872" s="150">
        <f>IF(N872="sníž. přenesená",J872,0)</f>
        <v>0</v>
      </c>
      <c r="BI872" s="150">
        <f>IF(N872="nulová",J872,0)</f>
        <v>0</v>
      </c>
      <c r="BJ872" s="17" t="s">
        <v>84</v>
      </c>
      <c r="BK872" s="150">
        <f>ROUND(I872*H872,2)</f>
        <v>0</v>
      </c>
      <c r="BL872" s="17" t="s">
        <v>530</v>
      </c>
      <c r="BM872" s="149" t="s">
        <v>6980</v>
      </c>
    </row>
    <row r="873" spans="2:65" s="1" customFormat="1" ht="19.2">
      <c r="B873" s="32"/>
      <c r="D873" s="151" t="s">
        <v>359</v>
      </c>
      <c r="F873" s="152" t="s">
        <v>6981</v>
      </c>
      <c r="I873" s="153"/>
      <c r="L873" s="32"/>
      <c r="M873" s="154"/>
      <c r="T873" s="56"/>
      <c r="AT873" s="17" t="s">
        <v>359</v>
      </c>
      <c r="AU873" s="17" t="s">
        <v>371</v>
      </c>
    </row>
    <row r="874" spans="2:65" s="1" customFormat="1" ht="16.5" customHeight="1">
      <c r="B874" s="32"/>
      <c r="C874" s="138" t="s">
        <v>3611</v>
      </c>
      <c r="D874" s="138" t="s">
        <v>352</v>
      </c>
      <c r="E874" s="139" t="s">
        <v>6982</v>
      </c>
      <c r="F874" s="140" t="s">
        <v>6983</v>
      </c>
      <c r="G874" s="141" t="s">
        <v>496</v>
      </c>
      <c r="H874" s="142">
        <v>3</v>
      </c>
      <c r="I874" s="143"/>
      <c r="J874" s="144">
        <f>ROUND(I874*H874,2)</f>
        <v>0</v>
      </c>
      <c r="K874" s="140" t="s">
        <v>385</v>
      </c>
      <c r="L874" s="32"/>
      <c r="M874" s="145" t="s">
        <v>1</v>
      </c>
      <c r="N874" s="146" t="s">
        <v>41</v>
      </c>
      <c r="P874" s="147">
        <f>O874*H874</f>
        <v>0</v>
      </c>
      <c r="Q874" s="147">
        <v>0</v>
      </c>
      <c r="R874" s="147">
        <f>Q874*H874</f>
        <v>0</v>
      </c>
      <c r="S874" s="147">
        <v>0</v>
      </c>
      <c r="T874" s="148">
        <f>S874*H874</f>
        <v>0</v>
      </c>
      <c r="AR874" s="149" t="s">
        <v>530</v>
      </c>
      <c r="AT874" s="149" t="s">
        <v>352</v>
      </c>
      <c r="AU874" s="149" t="s">
        <v>371</v>
      </c>
      <c r="AY874" s="17" t="s">
        <v>350</v>
      </c>
      <c r="BE874" s="150">
        <f>IF(N874="základní",J874,0)</f>
        <v>0</v>
      </c>
      <c r="BF874" s="150">
        <f>IF(N874="snížená",J874,0)</f>
        <v>0</v>
      </c>
      <c r="BG874" s="150">
        <f>IF(N874="zákl. přenesená",J874,0)</f>
        <v>0</v>
      </c>
      <c r="BH874" s="150">
        <f>IF(N874="sníž. přenesená",J874,0)</f>
        <v>0</v>
      </c>
      <c r="BI874" s="150">
        <f>IF(N874="nulová",J874,0)</f>
        <v>0</v>
      </c>
      <c r="BJ874" s="17" t="s">
        <v>84</v>
      </c>
      <c r="BK874" s="150">
        <f>ROUND(I874*H874,2)</f>
        <v>0</v>
      </c>
      <c r="BL874" s="17" t="s">
        <v>530</v>
      </c>
      <c r="BM874" s="149" t="s">
        <v>6984</v>
      </c>
    </row>
    <row r="875" spans="2:65" s="1" customFormat="1" ht="10.199999999999999">
      <c r="B875" s="32"/>
      <c r="D875" s="151" t="s">
        <v>359</v>
      </c>
      <c r="F875" s="152" t="s">
        <v>6985</v>
      </c>
      <c r="I875" s="153"/>
      <c r="L875" s="32"/>
      <c r="M875" s="154"/>
      <c r="T875" s="56"/>
      <c r="AT875" s="17" t="s">
        <v>359</v>
      </c>
      <c r="AU875" s="17" t="s">
        <v>371</v>
      </c>
    </row>
    <row r="876" spans="2:65" s="1" customFormat="1" ht="24.15" customHeight="1">
      <c r="B876" s="32"/>
      <c r="C876" s="138" t="s">
        <v>3615</v>
      </c>
      <c r="D876" s="138" t="s">
        <v>352</v>
      </c>
      <c r="E876" s="139" t="s">
        <v>6986</v>
      </c>
      <c r="F876" s="140" t="s">
        <v>6987</v>
      </c>
      <c r="G876" s="141" t="s">
        <v>496</v>
      </c>
      <c r="H876" s="142">
        <v>3</v>
      </c>
      <c r="I876" s="143"/>
      <c r="J876" s="144">
        <f>ROUND(I876*H876,2)</f>
        <v>0</v>
      </c>
      <c r="K876" s="140" t="s">
        <v>385</v>
      </c>
      <c r="L876" s="32"/>
      <c r="M876" s="145" t="s">
        <v>1</v>
      </c>
      <c r="N876" s="146" t="s">
        <v>41</v>
      </c>
      <c r="P876" s="147">
        <f>O876*H876</f>
        <v>0</v>
      </c>
      <c r="Q876" s="147">
        <v>0</v>
      </c>
      <c r="R876" s="147">
        <f>Q876*H876</f>
        <v>0</v>
      </c>
      <c r="S876" s="147">
        <v>0</v>
      </c>
      <c r="T876" s="148">
        <f>S876*H876</f>
        <v>0</v>
      </c>
      <c r="AR876" s="149" t="s">
        <v>530</v>
      </c>
      <c r="AT876" s="149" t="s">
        <v>352</v>
      </c>
      <c r="AU876" s="149" t="s">
        <v>371</v>
      </c>
      <c r="AY876" s="17" t="s">
        <v>350</v>
      </c>
      <c r="BE876" s="150">
        <f>IF(N876="základní",J876,0)</f>
        <v>0</v>
      </c>
      <c r="BF876" s="150">
        <f>IF(N876="snížená",J876,0)</f>
        <v>0</v>
      </c>
      <c r="BG876" s="150">
        <f>IF(N876="zákl. přenesená",J876,0)</f>
        <v>0</v>
      </c>
      <c r="BH876" s="150">
        <f>IF(N876="sníž. přenesená",J876,0)</f>
        <v>0</v>
      </c>
      <c r="BI876" s="150">
        <f>IF(N876="nulová",J876,0)</f>
        <v>0</v>
      </c>
      <c r="BJ876" s="17" t="s">
        <v>84</v>
      </c>
      <c r="BK876" s="150">
        <f>ROUND(I876*H876,2)</f>
        <v>0</v>
      </c>
      <c r="BL876" s="17" t="s">
        <v>530</v>
      </c>
      <c r="BM876" s="149" t="s">
        <v>6988</v>
      </c>
    </row>
    <row r="877" spans="2:65" s="1" customFormat="1" ht="19.2">
      <c r="B877" s="32"/>
      <c r="D877" s="151" t="s">
        <v>359</v>
      </c>
      <c r="F877" s="152" t="s">
        <v>6989</v>
      </c>
      <c r="I877" s="153"/>
      <c r="L877" s="32"/>
      <c r="M877" s="154"/>
      <c r="T877" s="56"/>
      <c r="AT877" s="17" t="s">
        <v>359</v>
      </c>
      <c r="AU877" s="17" t="s">
        <v>371</v>
      </c>
    </row>
    <row r="878" spans="2:65" s="1" customFormat="1" ht="21.75" customHeight="1">
      <c r="B878" s="32"/>
      <c r="C878" s="138" t="s">
        <v>3619</v>
      </c>
      <c r="D878" s="138" t="s">
        <v>352</v>
      </c>
      <c r="E878" s="139" t="s">
        <v>6990</v>
      </c>
      <c r="F878" s="140" t="s">
        <v>6991</v>
      </c>
      <c r="G878" s="141" t="s">
        <v>496</v>
      </c>
      <c r="H878" s="142">
        <v>3</v>
      </c>
      <c r="I878" s="143"/>
      <c r="J878" s="144">
        <f>ROUND(I878*H878,2)</f>
        <v>0</v>
      </c>
      <c r="K878" s="140" t="s">
        <v>385</v>
      </c>
      <c r="L878" s="32"/>
      <c r="M878" s="145" t="s">
        <v>1</v>
      </c>
      <c r="N878" s="146" t="s">
        <v>41</v>
      </c>
      <c r="P878" s="147">
        <f>O878*H878</f>
        <v>0</v>
      </c>
      <c r="Q878" s="147">
        <v>0</v>
      </c>
      <c r="R878" s="147">
        <f>Q878*H878</f>
        <v>0</v>
      </c>
      <c r="S878" s="147">
        <v>0</v>
      </c>
      <c r="T878" s="148">
        <f>S878*H878</f>
        <v>0</v>
      </c>
      <c r="AR878" s="149" t="s">
        <v>530</v>
      </c>
      <c r="AT878" s="149" t="s">
        <v>352</v>
      </c>
      <c r="AU878" s="149" t="s">
        <v>371</v>
      </c>
      <c r="AY878" s="17" t="s">
        <v>350</v>
      </c>
      <c r="BE878" s="150">
        <f>IF(N878="základní",J878,0)</f>
        <v>0</v>
      </c>
      <c r="BF878" s="150">
        <f>IF(N878="snížená",J878,0)</f>
        <v>0</v>
      </c>
      <c r="BG878" s="150">
        <f>IF(N878="zákl. přenesená",J878,0)</f>
        <v>0</v>
      </c>
      <c r="BH878" s="150">
        <f>IF(N878="sníž. přenesená",J878,0)</f>
        <v>0</v>
      </c>
      <c r="BI878" s="150">
        <f>IF(N878="nulová",J878,0)</f>
        <v>0</v>
      </c>
      <c r="BJ878" s="17" t="s">
        <v>84</v>
      </c>
      <c r="BK878" s="150">
        <f>ROUND(I878*H878,2)</f>
        <v>0</v>
      </c>
      <c r="BL878" s="17" t="s">
        <v>530</v>
      </c>
      <c r="BM878" s="149" t="s">
        <v>6992</v>
      </c>
    </row>
    <row r="879" spans="2:65" s="1" customFormat="1" ht="10.199999999999999">
      <c r="B879" s="32"/>
      <c r="D879" s="151" t="s">
        <v>359</v>
      </c>
      <c r="F879" s="152" t="s">
        <v>6993</v>
      </c>
      <c r="I879" s="153"/>
      <c r="L879" s="32"/>
      <c r="M879" s="154"/>
      <c r="T879" s="56"/>
      <c r="AT879" s="17" t="s">
        <v>359</v>
      </c>
      <c r="AU879" s="17" t="s">
        <v>371</v>
      </c>
    </row>
    <row r="880" spans="2:65" s="1" customFormat="1" ht="16.5" customHeight="1">
      <c r="B880" s="32"/>
      <c r="C880" s="138" t="s">
        <v>3632</v>
      </c>
      <c r="D880" s="138" t="s">
        <v>352</v>
      </c>
      <c r="E880" s="139" t="s">
        <v>6994</v>
      </c>
      <c r="F880" s="140" t="s">
        <v>6995</v>
      </c>
      <c r="G880" s="141" t="s">
        <v>496</v>
      </c>
      <c r="H880" s="142">
        <v>3</v>
      </c>
      <c r="I880" s="143"/>
      <c r="J880" s="144">
        <f>ROUND(I880*H880,2)</f>
        <v>0</v>
      </c>
      <c r="K880" s="140" t="s">
        <v>385</v>
      </c>
      <c r="L880" s="32"/>
      <c r="M880" s="145" t="s">
        <v>1</v>
      </c>
      <c r="N880" s="146" t="s">
        <v>41</v>
      </c>
      <c r="P880" s="147">
        <f>O880*H880</f>
        <v>0</v>
      </c>
      <c r="Q880" s="147">
        <v>0</v>
      </c>
      <c r="R880" s="147">
        <f>Q880*H880</f>
        <v>0</v>
      </c>
      <c r="S880" s="147">
        <v>0</v>
      </c>
      <c r="T880" s="148">
        <f>S880*H880</f>
        <v>0</v>
      </c>
      <c r="AR880" s="149" t="s">
        <v>530</v>
      </c>
      <c r="AT880" s="149" t="s">
        <v>352</v>
      </c>
      <c r="AU880" s="149" t="s">
        <v>371</v>
      </c>
      <c r="AY880" s="17" t="s">
        <v>350</v>
      </c>
      <c r="BE880" s="150">
        <f>IF(N880="základní",J880,0)</f>
        <v>0</v>
      </c>
      <c r="BF880" s="150">
        <f>IF(N880="snížená",J880,0)</f>
        <v>0</v>
      </c>
      <c r="BG880" s="150">
        <f>IF(N880="zákl. přenesená",J880,0)</f>
        <v>0</v>
      </c>
      <c r="BH880" s="150">
        <f>IF(N880="sníž. přenesená",J880,0)</f>
        <v>0</v>
      </c>
      <c r="BI880" s="150">
        <f>IF(N880="nulová",J880,0)</f>
        <v>0</v>
      </c>
      <c r="BJ880" s="17" t="s">
        <v>84</v>
      </c>
      <c r="BK880" s="150">
        <f>ROUND(I880*H880,2)</f>
        <v>0</v>
      </c>
      <c r="BL880" s="17" t="s">
        <v>530</v>
      </c>
      <c r="BM880" s="149" t="s">
        <v>6996</v>
      </c>
    </row>
    <row r="881" spans="2:65" s="1" customFormat="1" ht="19.2">
      <c r="B881" s="32"/>
      <c r="D881" s="151" t="s">
        <v>359</v>
      </c>
      <c r="F881" s="152" t="s">
        <v>6997</v>
      </c>
      <c r="I881" s="153"/>
      <c r="L881" s="32"/>
      <c r="M881" s="154"/>
      <c r="T881" s="56"/>
      <c r="AT881" s="17" t="s">
        <v>359</v>
      </c>
      <c r="AU881" s="17" t="s">
        <v>371</v>
      </c>
    </row>
    <row r="882" spans="2:65" s="1" customFormat="1" ht="24.15" customHeight="1">
      <c r="B882" s="32"/>
      <c r="C882" s="187" t="s">
        <v>3637</v>
      </c>
      <c r="D882" s="187" t="s">
        <v>1347</v>
      </c>
      <c r="E882" s="188" t="s">
        <v>6998</v>
      </c>
      <c r="F882" s="189" t="s">
        <v>6999</v>
      </c>
      <c r="G882" s="190" t="s">
        <v>496</v>
      </c>
      <c r="H882" s="191">
        <v>3</v>
      </c>
      <c r="I882" s="192"/>
      <c r="J882" s="193">
        <f>ROUND(I882*H882,2)</f>
        <v>0</v>
      </c>
      <c r="K882" s="189" t="s">
        <v>1</v>
      </c>
      <c r="L882" s="194"/>
      <c r="M882" s="195" t="s">
        <v>1</v>
      </c>
      <c r="N882" s="196" t="s">
        <v>41</v>
      </c>
      <c r="P882" s="147">
        <f>O882*H882</f>
        <v>0</v>
      </c>
      <c r="Q882" s="147">
        <v>4.6000000000000001E-4</v>
      </c>
      <c r="R882" s="147">
        <f>Q882*H882</f>
        <v>1.3800000000000002E-3</v>
      </c>
      <c r="S882" s="147">
        <v>0</v>
      </c>
      <c r="T882" s="148">
        <f>S882*H882</f>
        <v>0</v>
      </c>
      <c r="AR882" s="149" t="s">
        <v>695</v>
      </c>
      <c r="AT882" s="149" t="s">
        <v>1347</v>
      </c>
      <c r="AU882" s="149" t="s">
        <v>371</v>
      </c>
      <c r="AY882" s="17" t="s">
        <v>350</v>
      </c>
      <c r="BE882" s="150">
        <f>IF(N882="základní",J882,0)</f>
        <v>0</v>
      </c>
      <c r="BF882" s="150">
        <f>IF(N882="snížená",J882,0)</f>
        <v>0</v>
      </c>
      <c r="BG882" s="150">
        <f>IF(N882="zákl. přenesená",J882,0)</f>
        <v>0</v>
      </c>
      <c r="BH882" s="150">
        <f>IF(N882="sníž. přenesená",J882,0)</f>
        <v>0</v>
      </c>
      <c r="BI882" s="150">
        <f>IF(N882="nulová",J882,0)</f>
        <v>0</v>
      </c>
      <c r="BJ882" s="17" t="s">
        <v>84</v>
      </c>
      <c r="BK882" s="150">
        <f>ROUND(I882*H882,2)</f>
        <v>0</v>
      </c>
      <c r="BL882" s="17" t="s">
        <v>530</v>
      </c>
      <c r="BM882" s="149" t="s">
        <v>7000</v>
      </c>
    </row>
    <row r="883" spans="2:65" s="1" customFormat="1" ht="28.8">
      <c r="B883" s="32"/>
      <c r="D883" s="151" t="s">
        <v>359</v>
      </c>
      <c r="F883" s="152" t="s">
        <v>7001</v>
      </c>
      <c r="I883" s="153"/>
      <c r="L883" s="32"/>
      <c r="M883" s="154"/>
      <c r="T883" s="56"/>
      <c r="AT883" s="17" t="s">
        <v>359</v>
      </c>
      <c r="AU883" s="17" t="s">
        <v>371</v>
      </c>
    </row>
    <row r="884" spans="2:65" s="11" customFormat="1" ht="20.85" customHeight="1">
      <c r="B884" s="126"/>
      <c r="D884" s="127" t="s">
        <v>75</v>
      </c>
      <c r="E884" s="136" t="s">
        <v>7002</v>
      </c>
      <c r="F884" s="136" t="s">
        <v>6091</v>
      </c>
      <c r="I884" s="129"/>
      <c r="J884" s="137">
        <f>BK884</f>
        <v>0</v>
      </c>
      <c r="L884" s="126"/>
      <c r="M884" s="131"/>
      <c r="P884" s="132">
        <f>SUM(P885:P911)</f>
        <v>0</v>
      </c>
      <c r="R884" s="132">
        <f>SUM(R885:R911)</f>
        <v>8.2999999999999984E-3</v>
      </c>
      <c r="T884" s="133">
        <f>SUM(T885:T911)</f>
        <v>0.06</v>
      </c>
      <c r="AR884" s="127" t="s">
        <v>86</v>
      </c>
      <c r="AT884" s="134" t="s">
        <v>75</v>
      </c>
      <c r="AU884" s="134" t="s">
        <v>86</v>
      </c>
      <c r="AY884" s="127" t="s">
        <v>350</v>
      </c>
      <c r="BK884" s="135">
        <f>SUM(BK885:BK911)</f>
        <v>0</v>
      </c>
    </row>
    <row r="885" spans="2:65" s="1" customFormat="1" ht="37.799999999999997" customHeight="1">
      <c r="B885" s="32"/>
      <c r="C885" s="138" t="s">
        <v>3640</v>
      </c>
      <c r="D885" s="138" t="s">
        <v>352</v>
      </c>
      <c r="E885" s="139" t="s">
        <v>6583</v>
      </c>
      <c r="F885" s="140" t="s">
        <v>6584</v>
      </c>
      <c r="G885" s="141" t="s">
        <v>496</v>
      </c>
      <c r="H885" s="142">
        <v>2</v>
      </c>
      <c r="I885" s="143"/>
      <c r="J885" s="144">
        <f>ROUND(I885*H885,2)</f>
        <v>0</v>
      </c>
      <c r="K885" s="140" t="s">
        <v>1</v>
      </c>
      <c r="L885" s="32"/>
      <c r="M885" s="145" t="s">
        <v>1</v>
      </c>
      <c r="N885" s="146" t="s">
        <v>41</v>
      </c>
      <c r="P885" s="147">
        <f>O885*H885</f>
        <v>0</v>
      </c>
      <c r="Q885" s="147">
        <v>5.0000000000000002E-5</v>
      </c>
      <c r="R885" s="147">
        <f>Q885*H885</f>
        <v>1E-4</v>
      </c>
      <c r="S885" s="147">
        <v>0</v>
      </c>
      <c r="T885" s="148">
        <f>S885*H885</f>
        <v>0</v>
      </c>
      <c r="AR885" s="149" t="s">
        <v>357</v>
      </c>
      <c r="AT885" s="149" t="s">
        <v>352</v>
      </c>
      <c r="AU885" s="149" t="s">
        <v>371</v>
      </c>
      <c r="AY885" s="17" t="s">
        <v>350</v>
      </c>
      <c r="BE885" s="150">
        <f>IF(N885="základní",J885,0)</f>
        <v>0</v>
      </c>
      <c r="BF885" s="150">
        <f>IF(N885="snížená",J885,0)</f>
        <v>0</v>
      </c>
      <c r="BG885" s="150">
        <f>IF(N885="zákl. přenesená",J885,0)</f>
        <v>0</v>
      </c>
      <c r="BH885" s="150">
        <f>IF(N885="sníž. přenesená",J885,0)</f>
        <v>0</v>
      </c>
      <c r="BI885" s="150">
        <f>IF(N885="nulová",J885,0)</f>
        <v>0</v>
      </c>
      <c r="BJ885" s="17" t="s">
        <v>84</v>
      </c>
      <c r="BK885" s="150">
        <f>ROUND(I885*H885,2)</f>
        <v>0</v>
      </c>
      <c r="BL885" s="17" t="s">
        <v>357</v>
      </c>
      <c r="BM885" s="149" t="s">
        <v>7003</v>
      </c>
    </row>
    <row r="886" spans="2:65" s="1" customFormat="1" ht="19.2">
      <c r="B886" s="32"/>
      <c r="D886" s="151" t="s">
        <v>359</v>
      </c>
      <c r="F886" s="152" t="s">
        <v>6584</v>
      </c>
      <c r="I886" s="153"/>
      <c r="L886" s="32"/>
      <c r="M886" s="154"/>
      <c r="T886" s="56"/>
      <c r="AT886" s="17" t="s">
        <v>359</v>
      </c>
      <c r="AU886" s="17" t="s">
        <v>371</v>
      </c>
    </row>
    <row r="887" spans="2:65" s="1" customFormat="1" ht="24.15" customHeight="1">
      <c r="B887" s="32"/>
      <c r="C887" s="138" t="s">
        <v>3644</v>
      </c>
      <c r="D887" s="138" t="s">
        <v>352</v>
      </c>
      <c r="E887" s="139" t="s">
        <v>6092</v>
      </c>
      <c r="F887" s="140" t="s">
        <v>6093</v>
      </c>
      <c r="G887" s="141" t="s">
        <v>551</v>
      </c>
      <c r="H887" s="142">
        <v>50</v>
      </c>
      <c r="I887" s="143"/>
      <c r="J887" s="144">
        <f>ROUND(I887*H887,2)</f>
        <v>0</v>
      </c>
      <c r="K887" s="140" t="s">
        <v>385</v>
      </c>
      <c r="L887" s="32"/>
      <c r="M887" s="145" t="s">
        <v>1</v>
      </c>
      <c r="N887" s="146" t="s">
        <v>41</v>
      </c>
      <c r="P887" s="147">
        <f>O887*H887</f>
        <v>0</v>
      </c>
      <c r="Q887" s="147">
        <v>0</v>
      </c>
      <c r="R887" s="147">
        <f>Q887*H887</f>
        <v>0</v>
      </c>
      <c r="S887" s="147">
        <v>0</v>
      </c>
      <c r="T887" s="148">
        <f>S887*H887</f>
        <v>0</v>
      </c>
      <c r="AR887" s="149" t="s">
        <v>357</v>
      </c>
      <c r="AT887" s="149" t="s">
        <v>352</v>
      </c>
      <c r="AU887" s="149" t="s">
        <v>371</v>
      </c>
      <c r="AY887" s="17" t="s">
        <v>350</v>
      </c>
      <c r="BE887" s="150">
        <f>IF(N887="základní",J887,0)</f>
        <v>0</v>
      </c>
      <c r="BF887" s="150">
        <f>IF(N887="snížená",J887,0)</f>
        <v>0</v>
      </c>
      <c r="BG887" s="150">
        <f>IF(N887="zákl. přenesená",J887,0)</f>
        <v>0</v>
      </c>
      <c r="BH887" s="150">
        <f>IF(N887="sníž. přenesená",J887,0)</f>
        <v>0</v>
      </c>
      <c r="BI887" s="150">
        <f>IF(N887="nulová",J887,0)</f>
        <v>0</v>
      </c>
      <c r="BJ887" s="17" t="s">
        <v>84</v>
      </c>
      <c r="BK887" s="150">
        <f>ROUND(I887*H887,2)</f>
        <v>0</v>
      </c>
      <c r="BL887" s="17" t="s">
        <v>357</v>
      </c>
      <c r="BM887" s="149" t="s">
        <v>7004</v>
      </c>
    </row>
    <row r="888" spans="2:65" s="1" customFormat="1" ht="19.2">
      <c r="B888" s="32"/>
      <c r="D888" s="151" t="s">
        <v>359</v>
      </c>
      <c r="F888" s="152" t="s">
        <v>6095</v>
      </c>
      <c r="I888" s="153"/>
      <c r="L888" s="32"/>
      <c r="M888" s="154"/>
      <c r="T888" s="56"/>
      <c r="AT888" s="17" t="s">
        <v>359</v>
      </c>
      <c r="AU888" s="17" t="s">
        <v>371</v>
      </c>
    </row>
    <row r="889" spans="2:65" s="1" customFormat="1" ht="21.75" customHeight="1">
      <c r="B889" s="32"/>
      <c r="C889" s="187" t="s">
        <v>3648</v>
      </c>
      <c r="D889" s="187" t="s">
        <v>1347</v>
      </c>
      <c r="E889" s="188" t="s">
        <v>6591</v>
      </c>
      <c r="F889" s="189" t="s">
        <v>6592</v>
      </c>
      <c r="G889" s="190" t="s">
        <v>551</v>
      </c>
      <c r="H889" s="191">
        <v>40</v>
      </c>
      <c r="I889" s="192"/>
      <c r="J889" s="193">
        <f>ROUND(I889*H889,2)</f>
        <v>0</v>
      </c>
      <c r="K889" s="189" t="s">
        <v>385</v>
      </c>
      <c r="L889" s="194"/>
      <c r="M889" s="195" t="s">
        <v>1</v>
      </c>
      <c r="N889" s="196" t="s">
        <v>41</v>
      </c>
      <c r="P889" s="147">
        <f>O889*H889</f>
        <v>0</v>
      </c>
      <c r="Q889" s="147">
        <v>6.9999999999999994E-5</v>
      </c>
      <c r="R889" s="147">
        <f>Q889*H889</f>
        <v>2.7999999999999995E-3</v>
      </c>
      <c r="S889" s="147">
        <v>0</v>
      </c>
      <c r="T889" s="148">
        <f>S889*H889</f>
        <v>0</v>
      </c>
      <c r="AR889" s="149" t="s">
        <v>468</v>
      </c>
      <c r="AT889" s="149" t="s">
        <v>1347</v>
      </c>
      <c r="AU889" s="149" t="s">
        <v>371</v>
      </c>
      <c r="AY889" s="17" t="s">
        <v>350</v>
      </c>
      <c r="BE889" s="150">
        <f>IF(N889="základní",J889,0)</f>
        <v>0</v>
      </c>
      <c r="BF889" s="150">
        <f>IF(N889="snížená",J889,0)</f>
        <v>0</v>
      </c>
      <c r="BG889" s="150">
        <f>IF(N889="zákl. přenesená",J889,0)</f>
        <v>0</v>
      </c>
      <c r="BH889" s="150">
        <f>IF(N889="sníž. přenesená",J889,0)</f>
        <v>0</v>
      </c>
      <c r="BI889" s="150">
        <f>IF(N889="nulová",J889,0)</f>
        <v>0</v>
      </c>
      <c r="BJ889" s="17" t="s">
        <v>84</v>
      </c>
      <c r="BK889" s="150">
        <f>ROUND(I889*H889,2)</f>
        <v>0</v>
      </c>
      <c r="BL889" s="17" t="s">
        <v>357</v>
      </c>
      <c r="BM889" s="149" t="s">
        <v>7005</v>
      </c>
    </row>
    <row r="890" spans="2:65" s="1" customFormat="1" ht="10.199999999999999">
      <c r="B890" s="32"/>
      <c r="D890" s="151" t="s">
        <v>359</v>
      </c>
      <c r="F890" s="152" t="s">
        <v>6592</v>
      </c>
      <c r="I890" s="153"/>
      <c r="L890" s="32"/>
      <c r="M890" s="154"/>
      <c r="T890" s="56"/>
      <c r="AT890" s="17" t="s">
        <v>359</v>
      </c>
      <c r="AU890" s="17" t="s">
        <v>371</v>
      </c>
    </row>
    <row r="891" spans="2:65" s="12" customFormat="1" ht="20.399999999999999">
      <c r="B891" s="155"/>
      <c r="D891" s="151" t="s">
        <v>361</v>
      </c>
      <c r="E891" s="156" t="s">
        <v>1</v>
      </c>
      <c r="F891" s="157" t="s">
        <v>7006</v>
      </c>
      <c r="H891" s="158">
        <v>40</v>
      </c>
      <c r="I891" s="159"/>
      <c r="L891" s="155"/>
      <c r="M891" s="160"/>
      <c r="T891" s="161"/>
      <c r="AT891" s="156" t="s">
        <v>361</v>
      </c>
      <c r="AU891" s="156" t="s">
        <v>371</v>
      </c>
      <c r="AV891" s="12" t="s">
        <v>86</v>
      </c>
      <c r="AW891" s="12" t="s">
        <v>32</v>
      </c>
      <c r="AX891" s="12" t="s">
        <v>84</v>
      </c>
      <c r="AY891" s="156" t="s">
        <v>350</v>
      </c>
    </row>
    <row r="892" spans="2:65" s="1" customFormat="1" ht="21.75" customHeight="1">
      <c r="B892" s="32"/>
      <c r="C892" s="187" t="s">
        <v>3655</v>
      </c>
      <c r="D892" s="187" t="s">
        <v>1347</v>
      </c>
      <c r="E892" s="188" t="s">
        <v>6595</v>
      </c>
      <c r="F892" s="189" t="s">
        <v>6596</v>
      </c>
      <c r="G892" s="190" t="s">
        <v>551</v>
      </c>
      <c r="H892" s="191">
        <v>50</v>
      </c>
      <c r="I892" s="192"/>
      <c r="J892" s="193">
        <f>ROUND(I892*H892,2)</f>
        <v>0</v>
      </c>
      <c r="K892" s="189" t="s">
        <v>385</v>
      </c>
      <c r="L892" s="194"/>
      <c r="M892" s="195" t="s">
        <v>1</v>
      </c>
      <c r="N892" s="196" t="s">
        <v>41</v>
      </c>
      <c r="P892" s="147">
        <f>O892*H892</f>
        <v>0</v>
      </c>
      <c r="Q892" s="147">
        <v>1E-4</v>
      </c>
      <c r="R892" s="147">
        <f>Q892*H892</f>
        <v>5.0000000000000001E-3</v>
      </c>
      <c r="S892" s="147">
        <v>0</v>
      </c>
      <c r="T892" s="148">
        <f>S892*H892</f>
        <v>0</v>
      </c>
      <c r="AR892" s="149" t="s">
        <v>468</v>
      </c>
      <c r="AT892" s="149" t="s">
        <v>1347</v>
      </c>
      <c r="AU892" s="149" t="s">
        <v>371</v>
      </c>
      <c r="AY892" s="17" t="s">
        <v>350</v>
      </c>
      <c r="BE892" s="150">
        <f>IF(N892="základní",J892,0)</f>
        <v>0</v>
      </c>
      <c r="BF892" s="150">
        <f>IF(N892="snížená",J892,0)</f>
        <v>0</v>
      </c>
      <c r="BG892" s="150">
        <f>IF(N892="zákl. přenesená",J892,0)</f>
        <v>0</v>
      </c>
      <c r="BH892" s="150">
        <f>IF(N892="sníž. přenesená",J892,0)</f>
        <v>0</v>
      </c>
      <c r="BI892" s="150">
        <f>IF(N892="nulová",J892,0)</f>
        <v>0</v>
      </c>
      <c r="BJ892" s="17" t="s">
        <v>84</v>
      </c>
      <c r="BK892" s="150">
        <f>ROUND(I892*H892,2)</f>
        <v>0</v>
      </c>
      <c r="BL892" s="17" t="s">
        <v>357</v>
      </c>
      <c r="BM892" s="149" t="s">
        <v>7007</v>
      </c>
    </row>
    <row r="893" spans="2:65" s="1" customFormat="1" ht="10.199999999999999">
      <c r="B893" s="32"/>
      <c r="D893" s="151" t="s">
        <v>359</v>
      </c>
      <c r="F893" s="152" t="s">
        <v>6596</v>
      </c>
      <c r="I893" s="153"/>
      <c r="L893" s="32"/>
      <c r="M893" s="154"/>
      <c r="T893" s="56"/>
      <c r="AT893" s="17" t="s">
        <v>359</v>
      </c>
      <c r="AU893" s="17" t="s">
        <v>371</v>
      </c>
    </row>
    <row r="894" spans="2:65" s="12" customFormat="1" ht="20.399999999999999">
      <c r="B894" s="155"/>
      <c r="D894" s="151" t="s">
        <v>361</v>
      </c>
      <c r="E894" s="156" t="s">
        <v>1</v>
      </c>
      <c r="F894" s="157" t="s">
        <v>7008</v>
      </c>
      <c r="H894" s="158">
        <v>50</v>
      </c>
      <c r="I894" s="159"/>
      <c r="L894" s="155"/>
      <c r="M894" s="160"/>
      <c r="T894" s="161"/>
      <c r="AT894" s="156" t="s">
        <v>361</v>
      </c>
      <c r="AU894" s="156" t="s">
        <v>371</v>
      </c>
      <c r="AV894" s="12" t="s">
        <v>86</v>
      </c>
      <c r="AW894" s="12" t="s">
        <v>32</v>
      </c>
      <c r="AX894" s="12" t="s">
        <v>84</v>
      </c>
      <c r="AY894" s="156" t="s">
        <v>350</v>
      </c>
    </row>
    <row r="895" spans="2:65" s="1" customFormat="1" ht="24.15" customHeight="1">
      <c r="B895" s="32"/>
      <c r="C895" s="138" t="s">
        <v>3659</v>
      </c>
      <c r="D895" s="138" t="s">
        <v>352</v>
      </c>
      <c r="E895" s="139" t="s">
        <v>6458</v>
      </c>
      <c r="F895" s="140" t="s">
        <v>6459</v>
      </c>
      <c r="G895" s="141" t="s">
        <v>496</v>
      </c>
      <c r="H895" s="142">
        <v>9</v>
      </c>
      <c r="I895" s="143"/>
      <c r="J895" s="144">
        <f>ROUND(I895*H895,2)</f>
        <v>0</v>
      </c>
      <c r="K895" s="140" t="s">
        <v>385</v>
      </c>
      <c r="L895" s="32"/>
      <c r="M895" s="145" t="s">
        <v>1</v>
      </c>
      <c r="N895" s="146" t="s">
        <v>41</v>
      </c>
      <c r="P895" s="147">
        <f>O895*H895</f>
        <v>0</v>
      </c>
      <c r="Q895" s="147">
        <v>0</v>
      </c>
      <c r="R895" s="147">
        <f>Q895*H895</f>
        <v>0</v>
      </c>
      <c r="S895" s="147">
        <v>0</v>
      </c>
      <c r="T895" s="148">
        <f>S895*H895</f>
        <v>0</v>
      </c>
      <c r="AR895" s="149" t="s">
        <v>530</v>
      </c>
      <c r="AT895" s="149" t="s">
        <v>352</v>
      </c>
      <c r="AU895" s="149" t="s">
        <v>371</v>
      </c>
      <c r="AY895" s="17" t="s">
        <v>350</v>
      </c>
      <c r="BE895" s="150">
        <f>IF(N895="základní",J895,0)</f>
        <v>0</v>
      </c>
      <c r="BF895" s="150">
        <f>IF(N895="snížená",J895,0)</f>
        <v>0</v>
      </c>
      <c r="BG895" s="150">
        <f>IF(N895="zákl. přenesená",J895,0)</f>
        <v>0</v>
      </c>
      <c r="BH895" s="150">
        <f>IF(N895="sníž. přenesená",J895,0)</f>
        <v>0</v>
      </c>
      <c r="BI895" s="150">
        <f>IF(N895="nulová",J895,0)</f>
        <v>0</v>
      </c>
      <c r="BJ895" s="17" t="s">
        <v>84</v>
      </c>
      <c r="BK895" s="150">
        <f>ROUND(I895*H895,2)</f>
        <v>0</v>
      </c>
      <c r="BL895" s="17" t="s">
        <v>530</v>
      </c>
      <c r="BM895" s="149" t="s">
        <v>7009</v>
      </c>
    </row>
    <row r="896" spans="2:65" s="1" customFormat="1" ht="19.2">
      <c r="B896" s="32"/>
      <c r="D896" s="151" t="s">
        <v>359</v>
      </c>
      <c r="F896" s="152" t="s">
        <v>6461</v>
      </c>
      <c r="I896" s="153"/>
      <c r="L896" s="32"/>
      <c r="M896" s="154"/>
      <c r="T896" s="56"/>
      <c r="AT896" s="17" t="s">
        <v>359</v>
      </c>
      <c r="AU896" s="17" t="s">
        <v>371</v>
      </c>
    </row>
    <row r="897" spans="2:65" s="1" customFormat="1" ht="16.5" customHeight="1">
      <c r="B897" s="32"/>
      <c r="C897" s="187" t="s">
        <v>3678</v>
      </c>
      <c r="D897" s="187" t="s">
        <v>1347</v>
      </c>
      <c r="E897" s="188" t="s">
        <v>7010</v>
      </c>
      <c r="F897" s="189" t="s">
        <v>7011</v>
      </c>
      <c r="G897" s="190" t="s">
        <v>4951</v>
      </c>
      <c r="H897" s="191">
        <v>3</v>
      </c>
      <c r="I897" s="192"/>
      <c r="J897" s="193">
        <f>ROUND(I897*H897,2)</f>
        <v>0</v>
      </c>
      <c r="K897" s="189" t="s">
        <v>1</v>
      </c>
      <c r="L897" s="194"/>
      <c r="M897" s="195" t="s">
        <v>1</v>
      </c>
      <c r="N897" s="196" t="s">
        <v>41</v>
      </c>
      <c r="P897" s="147">
        <f>O897*H897</f>
        <v>0</v>
      </c>
      <c r="Q897" s="147">
        <v>0</v>
      </c>
      <c r="R897" s="147">
        <f>Q897*H897</f>
        <v>0</v>
      </c>
      <c r="S897" s="147">
        <v>0</v>
      </c>
      <c r="T897" s="148">
        <f>S897*H897</f>
        <v>0</v>
      </c>
      <c r="AR897" s="149" t="s">
        <v>695</v>
      </c>
      <c r="AT897" s="149" t="s">
        <v>1347</v>
      </c>
      <c r="AU897" s="149" t="s">
        <v>371</v>
      </c>
      <c r="AY897" s="17" t="s">
        <v>350</v>
      </c>
      <c r="BE897" s="150">
        <f>IF(N897="základní",J897,0)</f>
        <v>0</v>
      </c>
      <c r="BF897" s="150">
        <f>IF(N897="snížená",J897,0)</f>
        <v>0</v>
      </c>
      <c r="BG897" s="150">
        <f>IF(N897="zákl. přenesená",J897,0)</f>
        <v>0</v>
      </c>
      <c r="BH897" s="150">
        <f>IF(N897="sníž. přenesená",J897,0)</f>
        <v>0</v>
      </c>
      <c r="BI897" s="150">
        <f>IF(N897="nulová",J897,0)</f>
        <v>0</v>
      </c>
      <c r="BJ897" s="17" t="s">
        <v>84</v>
      </c>
      <c r="BK897" s="150">
        <f>ROUND(I897*H897,2)</f>
        <v>0</v>
      </c>
      <c r="BL897" s="17" t="s">
        <v>530</v>
      </c>
      <c r="BM897" s="149" t="s">
        <v>7012</v>
      </c>
    </row>
    <row r="898" spans="2:65" s="1" customFormat="1" ht="10.199999999999999">
      <c r="B898" s="32"/>
      <c r="D898" s="151" t="s">
        <v>359</v>
      </c>
      <c r="F898" s="152" t="s">
        <v>7011</v>
      </c>
      <c r="I898" s="153"/>
      <c r="L898" s="32"/>
      <c r="M898" s="154"/>
      <c r="T898" s="56"/>
      <c r="AT898" s="17" t="s">
        <v>359</v>
      </c>
      <c r="AU898" s="17" t="s">
        <v>371</v>
      </c>
    </row>
    <row r="899" spans="2:65" s="1" customFormat="1" ht="16.5" customHeight="1">
      <c r="B899" s="32"/>
      <c r="C899" s="187" t="s">
        <v>3682</v>
      </c>
      <c r="D899" s="187" t="s">
        <v>1347</v>
      </c>
      <c r="E899" s="188" t="s">
        <v>7013</v>
      </c>
      <c r="F899" s="189" t="s">
        <v>7014</v>
      </c>
      <c r="G899" s="190" t="s">
        <v>4951</v>
      </c>
      <c r="H899" s="191">
        <v>6</v>
      </c>
      <c r="I899" s="192"/>
      <c r="J899" s="193">
        <f>ROUND(I899*H899,2)</f>
        <v>0</v>
      </c>
      <c r="K899" s="189" t="s">
        <v>1</v>
      </c>
      <c r="L899" s="194"/>
      <c r="M899" s="195" t="s">
        <v>1</v>
      </c>
      <c r="N899" s="196" t="s">
        <v>41</v>
      </c>
      <c r="P899" s="147">
        <f>O899*H899</f>
        <v>0</v>
      </c>
      <c r="Q899" s="147">
        <v>0</v>
      </c>
      <c r="R899" s="147">
        <f>Q899*H899</f>
        <v>0</v>
      </c>
      <c r="S899" s="147">
        <v>0</v>
      </c>
      <c r="T899" s="148">
        <f>S899*H899</f>
        <v>0</v>
      </c>
      <c r="AR899" s="149" t="s">
        <v>695</v>
      </c>
      <c r="AT899" s="149" t="s">
        <v>1347</v>
      </c>
      <c r="AU899" s="149" t="s">
        <v>371</v>
      </c>
      <c r="AY899" s="17" t="s">
        <v>350</v>
      </c>
      <c r="BE899" s="150">
        <f>IF(N899="základní",J899,0)</f>
        <v>0</v>
      </c>
      <c r="BF899" s="150">
        <f>IF(N899="snížená",J899,0)</f>
        <v>0</v>
      </c>
      <c r="BG899" s="150">
        <f>IF(N899="zákl. přenesená",J899,0)</f>
        <v>0</v>
      </c>
      <c r="BH899" s="150">
        <f>IF(N899="sníž. přenesená",J899,0)</f>
        <v>0</v>
      </c>
      <c r="BI899" s="150">
        <f>IF(N899="nulová",J899,0)</f>
        <v>0</v>
      </c>
      <c r="BJ899" s="17" t="s">
        <v>84</v>
      </c>
      <c r="BK899" s="150">
        <f>ROUND(I899*H899,2)</f>
        <v>0</v>
      </c>
      <c r="BL899" s="17" t="s">
        <v>530</v>
      </c>
      <c r="BM899" s="149" t="s">
        <v>7015</v>
      </c>
    </row>
    <row r="900" spans="2:65" s="1" customFormat="1" ht="10.199999999999999">
      <c r="B900" s="32"/>
      <c r="D900" s="151" t="s">
        <v>359</v>
      </c>
      <c r="F900" s="152" t="s">
        <v>7014</v>
      </c>
      <c r="I900" s="153"/>
      <c r="L900" s="32"/>
      <c r="M900" s="154"/>
      <c r="T900" s="56"/>
      <c r="AT900" s="17" t="s">
        <v>359</v>
      </c>
      <c r="AU900" s="17" t="s">
        <v>371</v>
      </c>
    </row>
    <row r="901" spans="2:65" s="1" customFormat="1" ht="21.75" customHeight="1">
      <c r="B901" s="32"/>
      <c r="C901" s="138" t="s">
        <v>3686</v>
      </c>
      <c r="D901" s="138" t="s">
        <v>352</v>
      </c>
      <c r="E901" s="139" t="s">
        <v>6100</v>
      </c>
      <c r="F901" s="140" t="s">
        <v>6101</v>
      </c>
      <c r="G901" s="141" t="s">
        <v>551</v>
      </c>
      <c r="H901" s="142">
        <v>50</v>
      </c>
      <c r="I901" s="143"/>
      <c r="J901" s="144">
        <f>ROUND(I901*H901,2)</f>
        <v>0</v>
      </c>
      <c r="K901" s="140" t="s">
        <v>385</v>
      </c>
      <c r="L901" s="32"/>
      <c r="M901" s="145" t="s">
        <v>1</v>
      </c>
      <c r="N901" s="146" t="s">
        <v>41</v>
      </c>
      <c r="P901" s="147">
        <f>O901*H901</f>
        <v>0</v>
      </c>
      <c r="Q901" s="147">
        <v>0</v>
      </c>
      <c r="R901" s="147">
        <f>Q901*H901</f>
        <v>0</v>
      </c>
      <c r="S901" s="147">
        <v>0</v>
      </c>
      <c r="T901" s="148">
        <f>S901*H901</f>
        <v>0</v>
      </c>
      <c r="AR901" s="149" t="s">
        <v>530</v>
      </c>
      <c r="AT901" s="149" t="s">
        <v>352</v>
      </c>
      <c r="AU901" s="149" t="s">
        <v>371</v>
      </c>
      <c r="AY901" s="17" t="s">
        <v>350</v>
      </c>
      <c r="BE901" s="150">
        <f>IF(N901="základní",J901,0)</f>
        <v>0</v>
      </c>
      <c r="BF901" s="150">
        <f>IF(N901="snížená",J901,0)</f>
        <v>0</v>
      </c>
      <c r="BG901" s="150">
        <f>IF(N901="zákl. přenesená",J901,0)</f>
        <v>0</v>
      </c>
      <c r="BH901" s="150">
        <f>IF(N901="sníž. přenesená",J901,0)</f>
        <v>0</v>
      </c>
      <c r="BI901" s="150">
        <f>IF(N901="nulová",J901,0)</f>
        <v>0</v>
      </c>
      <c r="BJ901" s="17" t="s">
        <v>84</v>
      </c>
      <c r="BK901" s="150">
        <f>ROUND(I901*H901,2)</f>
        <v>0</v>
      </c>
      <c r="BL901" s="17" t="s">
        <v>530</v>
      </c>
      <c r="BM901" s="149" t="s">
        <v>7016</v>
      </c>
    </row>
    <row r="902" spans="2:65" s="1" customFormat="1" ht="10.199999999999999">
      <c r="B902" s="32"/>
      <c r="D902" s="151" t="s">
        <v>359</v>
      </c>
      <c r="F902" s="152" t="s">
        <v>6103</v>
      </c>
      <c r="I902" s="153"/>
      <c r="L902" s="32"/>
      <c r="M902" s="154"/>
      <c r="T902" s="56"/>
      <c r="AT902" s="17" t="s">
        <v>359</v>
      </c>
      <c r="AU902" s="17" t="s">
        <v>371</v>
      </c>
    </row>
    <row r="903" spans="2:65" s="1" customFormat="1" ht="16.5" customHeight="1">
      <c r="B903" s="32"/>
      <c r="C903" s="187" t="s">
        <v>3690</v>
      </c>
      <c r="D903" s="187" t="s">
        <v>1347</v>
      </c>
      <c r="E903" s="188" t="s">
        <v>7017</v>
      </c>
      <c r="F903" s="189" t="s">
        <v>7018</v>
      </c>
      <c r="G903" s="190" t="s">
        <v>551</v>
      </c>
      <c r="H903" s="191">
        <v>60</v>
      </c>
      <c r="I903" s="192"/>
      <c r="J903" s="193">
        <f>ROUND(I903*H903,2)</f>
        <v>0</v>
      </c>
      <c r="K903" s="189" t="s">
        <v>1</v>
      </c>
      <c r="L903" s="194"/>
      <c r="M903" s="195" t="s">
        <v>1</v>
      </c>
      <c r="N903" s="196" t="s">
        <v>41</v>
      </c>
      <c r="P903" s="147">
        <f>O903*H903</f>
        <v>0</v>
      </c>
      <c r="Q903" s="147">
        <v>0</v>
      </c>
      <c r="R903" s="147">
        <f>Q903*H903</f>
        <v>0</v>
      </c>
      <c r="S903" s="147">
        <v>0</v>
      </c>
      <c r="T903" s="148">
        <f>S903*H903</f>
        <v>0</v>
      </c>
      <c r="AR903" s="149" t="s">
        <v>695</v>
      </c>
      <c r="AT903" s="149" t="s">
        <v>1347</v>
      </c>
      <c r="AU903" s="149" t="s">
        <v>371</v>
      </c>
      <c r="AY903" s="17" t="s">
        <v>350</v>
      </c>
      <c r="BE903" s="150">
        <f>IF(N903="základní",J903,0)</f>
        <v>0</v>
      </c>
      <c r="BF903" s="150">
        <f>IF(N903="snížená",J903,0)</f>
        <v>0</v>
      </c>
      <c r="BG903" s="150">
        <f>IF(N903="zákl. přenesená",J903,0)</f>
        <v>0</v>
      </c>
      <c r="BH903" s="150">
        <f>IF(N903="sníž. přenesená",J903,0)</f>
        <v>0</v>
      </c>
      <c r="BI903" s="150">
        <f>IF(N903="nulová",J903,0)</f>
        <v>0</v>
      </c>
      <c r="BJ903" s="17" t="s">
        <v>84</v>
      </c>
      <c r="BK903" s="150">
        <f>ROUND(I903*H903,2)</f>
        <v>0</v>
      </c>
      <c r="BL903" s="17" t="s">
        <v>530</v>
      </c>
      <c r="BM903" s="149" t="s">
        <v>7019</v>
      </c>
    </row>
    <row r="904" spans="2:65" s="1" customFormat="1" ht="10.199999999999999">
      <c r="B904" s="32"/>
      <c r="D904" s="151" t="s">
        <v>359</v>
      </c>
      <c r="F904" s="152" t="s">
        <v>7018</v>
      </c>
      <c r="I904" s="153"/>
      <c r="L904" s="32"/>
      <c r="M904" s="154"/>
      <c r="T904" s="56"/>
      <c r="AT904" s="17" t="s">
        <v>359</v>
      </c>
      <c r="AU904" s="17" t="s">
        <v>371</v>
      </c>
    </row>
    <row r="905" spans="2:65" s="12" customFormat="1" ht="10.199999999999999">
      <c r="B905" s="155"/>
      <c r="D905" s="151" t="s">
        <v>361</v>
      </c>
      <c r="E905" s="156" t="s">
        <v>1</v>
      </c>
      <c r="F905" s="157" t="s">
        <v>7020</v>
      </c>
      <c r="H905" s="158">
        <v>60</v>
      </c>
      <c r="I905" s="159"/>
      <c r="L905" s="155"/>
      <c r="M905" s="160"/>
      <c r="T905" s="161"/>
      <c r="AT905" s="156" t="s">
        <v>361</v>
      </c>
      <c r="AU905" s="156" t="s">
        <v>371</v>
      </c>
      <c r="AV905" s="12" t="s">
        <v>86</v>
      </c>
      <c r="AW905" s="12" t="s">
        <v>32</v>
      </c>
      <c r="AX905" s="12" t="s">
        <v>84</v>
      </c>
      <c r="AY905" s="156" t="s">
        <v>350</v>
      </c>
    </row>
    <row r="906" spans="2:65" s="1" customFormat="1" ht="24.15" customHeight="1">
      <c r="B906" s="32"/>
      <c r="C906" s="138" t="s">
        <v>3696</v>
      </c>
      <c r="D906" s="138" t="s">
        <v>352</v>
      </c>
      <c r="E906" s="139" t="s">
        <v>5658</v>
      </c>
      <c r="F906" s="140" t="s">
        <v>5659</v>
      </c>
      <c r="G906" s="141" t="s">
        <v>551</v>
      </c>
      <c r="H906" s="142">
        <v>20</v>
      </c>
      <c r="I906" s="143"/>
      <c r="J906" s="144">
        <f>ROUND(I906*H906,2)</f>
        <v>0</v>
      </c>
      <c r="K906" s="140" t="s">
        <v>385</v>
      </c>
      <c r="L906" s="32"/>
      <c r="M906" s="145" t="s">
        <v>1</v>
      </c>
      <c r="N906" s="146" t="s">
        <v>41</v>
      </c>
      <c r="P906" s="147">
        <f>O906*H906</f>
        <v>0</v>
      </c>
      <c r="Q906" s="147">
        <v>2.0000000000000002E-5</v>
      </c>
      <c r="R906" s="147">
        <f>Q906*H906</f>
        <v>4.0000000000000002E-4</v>
      </c>
      <c r="S906" s="147">
        <v>3.0000000000000001E-3</v>
      </c>
      <c r="T906" s="148">
        <f>S906*H906</f>
        <v>0.06</v>
      </c>
      <c r="AR906" s="149" t="s">
        <v>357</v>
      </c>
      <c r="AT906" s="149" t="s">
        <v>352</v>
      </c>
      <c r="AU906" s="149" t="s">
        <v>371</v>
      </c>
      <c r="AY906" s="17" t="s">
        <v>350</v>
      </c>
      <c r="BE906" s="150">
        <f>IF(N906="základní",J906,0)</f>
        <v>0</v>
      </c>
      <c r="BF906" s="150">
        <f>IF(N906="snížená",J906,0)</f>
        <v>0</v>
      </c>
      <c r="BG906" s="150">
        <f>IF(N906="zákl. přenesená",J906,0)</f>
        <v>0</v>
      </c>
      <c r="BH906" s="150">
        <f>IF(N906="sníž. přenesená",J906,0)</f>
        <v>0</v>
      </c>
      <c r="BI906" s="150">
        <f>IF(N906="nulová",J906,0)</f>
        <v>0</v>
      </c>
      <c r="BJ906" s="17" t="s">
        <v>84</v>
      </c>
      <c r="BK906" s="150">
        <f>ROUND(I906*H906,2)</f>
        <v>0</v>
      </c>
      <c r="BL906" s="17" t="s">
        <v>357</v>
      </c>
      <c r="BM906" s="149" t="s">
        <v>7021</v>
      </c>
    </row>
    <row r="907" spans="2:65" s="1" customFormat="1" ht="19.2">
      <c r="B907" s="32"/>
      <c r="D907" s="151" t="s">
        <v>359</v>
      </c>
      <c r="F907" s="152" t="s">
        <v>5661</v>
      </c>
      <c r="I907" s="153"/>
      <c r="L907" s="32"/>
      <c r="M907" s="154"/>
      <c r="T907" s="56"/>
      <c r="AT907" s="17" t="s">
        <v>359</v>
      </c>
      <c r="AU907" s="17" t="s">
        <v>371</v>
      </c>
    </row>
    <row r="908" spans="2:65" s="1" customFormat="1" ht="21.75" customHeight="1">
      <c r="B908" s="32"/>
      <c r="C908" s="138" t="s">
        <v>3701</v>
      </c>
      <c r="D908" s="138" t="s">
        <v>352</v>
      </c>
      <c r="E908" s="139" t="s">
        <v>5662</v>
      </c>
      <c r="F908" s="140" t="s">
        <v>5663</v>
      </c>
      <c r="G908" s="141" t="s">
        <v>5036</v>
      </c>
      <c r="H908" s="142">
        <v>1</v>
      </c>
      <c r="I908" s="143"/>
      <c r="J908" s="144">
        <f>ROUND(I908*H908,2)</f>
        <v>0</v>
      </c>
      <c r="K908" s="140" t="s">
        <v>1</v>
      </c>
      <c r="L908" s="32"/>
      <c r="M908" s="145" t="s">
        <v>1</v>
      </c>
      <c r="N908" s="146" t="s">
        <v>41</v>
      </c>
      <c r="P908" s="147">
        <f>O908*H908</f>
        <v>0</v>
      </c>
      <c r="Q908" s="147">
        <v>0</v>
      </c>
      <c r="R908" s="147">
        <f>Q908*H908</f>
        <v>0</v>
      </c>
      <c r="S908" s="147">
        <v>0</v>
      </c>
      <c r="T908" s="148">
        <f>S908*H908</f>
        <v>0</v>
      </c>
      <c r="AR908" s="149" t="s">
        <v>357</v>
      </c>
      <c r="AT908" s="149" t="s">
        <v>352</v>
      </c>
      <c r="AU908" s="149" t="s">
        <v>371</v>
      </c>
      <c r="AY908" s="17" t="s">
        <v>350</v>
      </c>
      <c r="BE908" s="150">
        <f>IF(N908="základní",J908,0)</f>
        <v>0</v>
      </c>
      <c r="BF908" s="150">
        <f>IF(N908="snížená",J908,0)</f>
        <v>0</v>
      </c>
      <c r="BG908" s="150">
        <f>IF(N908="zákl. přenesená",J908,0)</f>
        <v>0</v>
      </c>
      <c r="BH908" s="150">
        <f>IF(N908="sníž. přenesená",J908,0)</f>
        <v>0</v>
      </c>
      <c r="BI908" s="150">
        <f>IF(N908="nulová",J908,0)</f>
        <v>0</v>
      </c>
      <c r="BJ908" s="17" t="s">
        <v>84</v>
      </c>
      <c r="BK908" s="150">
        <f>ROUND(I908*H908,2)</f>
        <v>0</v>
      </c>
      <c r="BL908" s="17" t="s">
        <v>357</v>
      </c>
      <c r="BM908" s="149" t="s">
        <v>7022</v>
      </c>
    </row>
    <row r="909" spans="2:65" s="1" customFormat="1" ht="10.199999999999999">
      <c r="B909" s="32"/>
      <c r="D909" s="151" t="s">
        <v>359</v>
      </c>
      <c r="F909" s="152" t="s">
        <v>5663</v>
      </c>
      <c r="I909" s="153"/>
      <c r="L909" s="32"/>
      <c r="M909" s="154"/>
      <c r="T909" s="56"/>
      <c r="AT909" s="17" t="s">
        <v>359</v>
      </c>
      <c r="AU909" s="17" t="s">
        <v>371</v>
      </c>
    </row>
    <row r="910" spans="2:65" s="1" customFormat="1" ht="16.5" customHeight="1">
      <c r="B910" s="32"/>
      <c r="C910" s="138" t="s">
        <v>3710</v>
      </c>
      <c r="D910" s="138" t="s">
        <v>352</v>
      </c>
      <c r="E910" s="139" t="s">
        <v>5665</v>
      </c>
      <c r="F910" s="140" t="s">
        <v>5666</v>
      </c>
      <c r="G910" s="141" t="s">
        <v>551</v>
      </c>
      <c r="H910" s="142">
        <v>20</v>
      </c>
      <c r="I910" s="143"/>
      <c r="J910" s="144">
        <f>ROUND(I910*H910,2)</f>
        <v>0</v>
      </c>
      <c r="K910" s="140" t="s">
        <v>1</v>
      </c>
      <c r="L910" s="32"/>
      <c r="M910" s="145" t="s">
        <v>1</v>
      </c>
      <c r="N910" s="146" t="s">
        <v>41</v>
      </c>
      <c r="P910" s="147">
        <f>O910*H910</f>
        <v>0</v>
      </c>
      <c r="Q910" s="147">
        <v>0</v>
      </c>
      <c r="R910" s="147">
        <f>Q910*H910</f>
        <v>0</v>
      </c>
      <c r="S910" s="147">
        <v>0</v>
      </c>
      <c r="T910" s="148">
        <f>S910*H910</f>
        <v>0</v>
      </c>
      <c r="AR910" s="149" t="s">
        <v>357</v>
      </c>
      <c r="AT910" s="149" t="s">
        <v>352</v>
      </c>
      <c r="AU910" s="149" t="s">
        <v>371</v>
      </c>
      <c r="AY910" s="17" t="s">
        <v>350</v>
      </c>
      <c r="BE910" s="150">
        <f>IF(N910="základní",J910,0)</f>
        <v>0</v>
      </c>
      <c r="BF910" s="150">
        <f>IF(N910="snížená",J910,0)</f>
        <v>0</v>
      </c>
      <c r="BG910" s="150">
        <f>IF(N910="zákl. přenesená",J910,0)</f>
        <v>0</v>
      </c>
      <c r="BH910" s="150">
        <f>IF(N910="sníž. přenesená",J910,0)</f>
        <v>0</v>
      </c>
      <c r="BI910" s="150">
        <f>IF(N910="nulová",J910,0)</f>
        <v>0</v>
      </c>
      <c r="BJ910" s="17" t="s">
        <v>84</v>
      </c>
      <c r="BK910" s="150">
        <f>ROUND(I910*H910,2)</f>
        <v>0</v>
      </c>
      <c r="BL910" s="17" t="s">
        <v>357</v>
      </c>
      <c r="BM910" s="149" t="s">
        <v>7023</v>
      </c>
    </row>
    <row r="911" spans="2:65" s="1" customFormat="1" ht="10.199999999999999">
      <c r="B911" s="32"/>
      <c r="D911" s="151" t="s">
        <v>359</v>
      </c>
      <c r="F911" s="152" t="s">
        <v>5666</v>
      </c>
      <c r="I911" s="153"/>
      <c r="L911" s="32"/>
      <c r="M911" s="154"/>
      <c r="T911" s="56"/>
      <c r="AT911" s="17" t="s">
        <v>359</v>
      </c>
      <c r="AU911" s="17" t="s">
        <v>371</v>
      </c>
    </row>
    <row r="912" spans="2:65" s="11" customFormat="1" ht="20.85" customHeight="1">
      <c r="B912" s="126"/>
      <c r="D912" s="127" t="s">
        <v>75</v>
      </c>
      <c r="E912" s="136" t="s">
        <v>7024</v>
      </c>
      <c r="F912" s="136" t="s">
        <v>7025</v>
      </c>
      <c r="I912" s="129"/>
      <c r="J912" s="137">
        <f>BK912</f>
        <v>0</v>
      </c>
      <c r="L912" s="126"/>
      <c r="M912" s="131"/>
      <c r="P912" s="132">
        <f>SUM(P913:P922)</f>
        <v>0</v>
      </c>
      <c r="R912" s="132">
        <f>SUM(R913:R922)</f>
        <v>0</v>
      </c>
      <c r="T912" s="133">
        <f>SUM(T913:T922)</f>
        <v>0</v>
      </c>
      <c r="AR912" s="127" t="s">
        <v>86</v>
      </c>
      <c r="AT912" s="134" t="s">
        <v>75</v>
      </c>
      <c r="AU912" s="134" t="s">
        <v>86</v>
      </c>
      <c r="AY912" s="127" t="s">
        <v>350</v>
      </c>
      <c r="BK912" s="135">
        <f>SUM(BK913:BK922)</f>
        <v>0</v>
      </c>
    </row>
    <row r="913" spans="2:65" s="1" customFormat="1" ht="16.5" customHeight="1">
      <c r="B913" s="32"/>
      <c r="C913" s="138" t="s">
        <v>3714</v>
      </c>
      <c r="D913" s="138" t="s">
        <v>352</v>
      </c>
      <c r="E913" s="139" t="s">
        <v>7026</v>
      </c>
      <c r="F913" s="140" t="s">
        <v>6148</v>
      </c>
      <c r="G913" s="141" t="s">
        <v>6149</v>
      </c>
      <c r="H913" s="142">
        <v>1</v>
      </c>
      <c r="I913" s="143"/>
      <c r="J913" s="144">
        <f>ROUND(I913*H913,2)</f>
        <v>0</v>
      </c>
      <c r="K913" s="140" t="s">
        <v>385</v>
      </c>
      <c r="L913" s="32"/>
      <c r="M913" s="145" t="s">
        <v>1</v>
      </c>
      <c r="N913" s="146" t="s">
        <v>41</v>
      </c>
      <c r="P913" s="147">
        <f>O913*H913</f>
        <v>0</v>
      </c>
      <c r="Q913" s="147">
        <v>0</v>
      </c>
      <c r="R913" s="147">
        <f>Q913*H913</f>
        <v>0</v>
      </c>
      <c r="S913" s="147">
        <v>0</v>
      </c>
      <c r="T913" s="148">
        <f>S913*H913</f>
        <v>0</v>
      </c>
      <c r="AR913" s="149" t="s">
        <v>6150</v>
      </c>
      <c r="AT913" s="149" t="s">
        <v>352</v>
      </c>
      <c r="AU913" s="149" t="s">
        <v>371</v>
      </c>
      <c r="AY913" s="17" t="s">
        <v>350</v>
      </c>
      <c r="BE913" s="150">
        <f>IF(N913="základní",J913,0)</f>
        <v>0</v>
      </c>
      <c r="BF913" s="150">
        <f>IF(N913="snížená",J913,0)</f>
        <v>0</v>
      </c>
      <c r="BG913" s="150">
        <f>IF(N913="zákl. přenesená",J913,0)</f>
        <v>0</v>
      </c>
      <c r="BH913" s="150">
        <f>IF(N913="sníž. přenesená",J913,0)</f>
        <v>0</v>
      </c>
      <c r="BI913" s="150">
        <f>IF(N913="nulová",J913,0)</f>
        <v>0</v>
      </c>
      <c r="BJ913" s="17" t="s">
        <v>84</v>
      </c>
      <c r="BK913" s="150">
        <f>ROUND(I913*H913,2)</f>
        <v>0</v>
      </c>
      <c r="BL913" s="17" t="s">
        <v>6150</v>
      </c>
      <c r="BM913" s="149" t="s">
        <v>7027</v>
      </c>
    </row>
    <row r="914" spans="2:65" s="1" customFormat="1" ht="10.199999999999999">
      <c r="B914" s="32"/>
      <c r="D914" s="151" t="s">
        <v>359</v>
      </c>
      <c r="F914" s="152" t="s">
        <v>6148</v>
      </c>
      <c r="I914" s="153"/>
      <c r="L914" s="32"/>
      <c r="M914" s="154"/>
      <c r="T914" s="56"/>
      <c r="AT914" s="17" t="s">
        <v>359</v>
      </c>
      <c r="AU914" s="17" t="s">
        <v>371</v>
      </c>
    </row>
    <row r="915" spans="2:65" s="1" customFormat="1" ht="21.75" customHeight="1">
      <c r="B915" s="32"/>
      <c r="C915" s="138" t="s">
        <v>3718</v>
      </c>
      <c r="D915" s="138" t="s">
        <v>352</v>
      </c>
      <c r="E915" s="139" t="s">
        <v>7028</v>
      </c>
      <c r="F915" s="140" t="s">
        <v>5663</v>
      </c>
      <c r="G915" s="141" t="s">
        <v>5036</v>
      </c>
      <c r="H915" s="142">
        <v>1</v>
      </c>
      <c r="I915" s="143"/>
      <c r="J915" s="144">
        <f>ROUND(I915*H915,2)</f>
        <v>0</v>
      </c>
      <c r="K915" s="140" t="s">
        <v>1</v>
      </c>
      <c r="L915" s="32"/>
      <c r="M915" s="145" t="s">
        <v>1</v>
      </c>
      <c r="N915" s="146" t="s">
        <v>41</v>
      </c>
      <c r="P915" s="147">
        <f>O915*H915</f>
        <v>0</v>
      </c>
      <c r="Q915" s="147">
        <v>0</v>
      </c>
      <c r="R915" s="147">
        <f>Q915*H915</f>
        <v>0</v>
      </c>
      <c r="S915" s="147">
        <v>0</v>
      </c>
      <c r="T915" s="148">
        <f>S915*H915</f>
        <v>0</v>
      </c>
      <c r="AR915" s="149" t="s">
        <v>357</v>
      </c>
      <c r="AT915" s="149" t="s">
        <v>352</v>
      </c>
      <c r="AU915" s="149" t="s">
        <v>371</v>
      </c>
      <c r="AY915" s="17" t="s">
        <v>350</v>
      </c>
      <c r="BE915" s="150">
        <f>IF(N915="základní",J915,0)</f>
        <v>0</v>
      </c>
      <c r="BF915" s="150">
        <f>IF(N915="snížená",J915,0)</f>
        <v>0</v>
      </c>
      <c r="BG915" s="150">
        <f>IF(N915="zákl. přenesená",J915,0)</f>
        <v>0</v>
      </c>
      <c r="BH915" s="150">
        <f>IF(N915="sníž. přenesená",J915,0)</f>
        <v>0</v>
      </c>
      <c r="BI915" s="150">
        <f>IF(N915="nulová",J915,0)</f>
        <v>0</v>
      </c>
      <c r="BJ915" s="17" t="s">
        <v>84</v>
      </c>
      <c r="BK915" s="150">
        <f>ROUND(I915*H915,2)</f>
        <v>0</v>
      </c>
      <c r="BL915" s="17" t="s">
        <v>357</v>
      </c>
      <c r="BM915" s="149" t="s">
        <v>7029</v>
      </c>
    </row>
    <row r="916" spans="2:65" s="1" customFormat="1" ht="10.199999999999999">
      <c r="B916" s="32"/>
      <c r="D916" s="151" t="s">
        <v>359</v>
      </c>
      <c r="F916" s="152" t="s">
        <v>5663</v>
      </c>
      <c r="I916" s="153"/>
      <c r="L916" s="32"/>
      <c r="M916" s="154"/>
      <c r="T916" s="56"/>
      <c r="AT916" s="17" t="s">
        <v>359</v>
      </c>
      <c r="AU916" s="17" t="s">
        <v>371</v>
      </c>
    </row>
    <row r="917" spans="2:65" s="1" customFormat="1" ht="16.5" customHeight="1">
      <c r="B917" s="32"/>
      <c r="C917" s="138" t="s">
        <v>3722</v>
      </c>
      <c r="D917" s="138" t="s">
        <v>352</v>
      </c>
      <c r="E917" s="139" t="s">
        <v>7030</v>
      </c>
      <c r="F917" s="140" t="s">
        <v>6180</v>
      </c>
      <c r="G917" s="141" t="s">
        <v>5036</v>
      </c>
      <c r="H917" s="142">
        <v>1</v>
      </c>
      <c r="I917" s="143"/>
      <c r="J917" s="144">
        <f>ROUND(I917*H917,2)</f>
        <v>0</v>
      </c>
      <c r="K917" s="140" t="s">
        <v>1</v>
      </c>
      <c r="L917" s="32"/>
      <c r="M917" s="145" t="s">
        <v>1</v>
      </c>
      <c r="N917" s="146" t="s">
        <v>41</v>
      </c>
      <c r="P917" s="147">
        <f>O917*H917</f>
        <v>0</v>
      </c>
      <c r="Q917" s="147">
        <v>0</v>
      </c>
      <c r="R917" s="147">
        <f>Q917*H917</f>
        <v>0</v>
      </c>
      <c r="S917" s="147">
        <v>0</v>
      </c>
      <c r="T917" s="148">
        <f>S917*H917</f>
        <v>0</v>
      </c>
      <c r="AR917" s="149" t="s">
        <v>357</v>
      </c>
      <c r="AT917" s="149" t="s">
        <v>352</v>
      </c>
      <c r="AU917" s="149" t="s">
        <v>371</v>
      </c>
      <c r="AY917" s="17" t="s">
        <v>350</v>
      </c>
      <c r="BE917" s="150">
        <f>IF(N917="základní",J917,0)</f>
        <v>0</v>
      </c>
      <c r="BF917" s="150">
        <f>IF(N917="snížená",J917,0)</f>
        <v>0</v>
      </c>
      <c r="BG917" s="150">
        <f>IF(N917="zákl. přenesená",J917,0)</f>
        <v>0</v>
      </c>
      <c r="BH917" s="150">
        <f>IF(N917="sníž. přenesená",J917,0)</f>
        <v>0</v>
      </c>
      <c r="BI917" s="150">
        <f>IF(N917="nulová",J917,0)</f>
        <v>0</v>
      </c>
      <c r="BJ917" s="17" t="s">
        <v>84</v>
      </c>
      <c r="BK917" s="150">
        <f>ROUND(I917*H917,2)</f>
        <v>0</v>
      </c>
      <c r="BL917" s="17" t="s">
        <v>357</v>
      </c>
      <c r="BM917" s="149" t="s">
        <v>7031</v>
      </c>
    </row>
    <row r="918" spans="2:65" s="1" customFormat="1" ht="10.199999999999999">
      <c r="B918" s="32"/>
      <c r="D918" s="151" t="s">
        <v>359</v>
      </c>
      <c r="F918" s="152" t="s">
        <v>6180</v>
      </c>
      <c r="I918" s="153"/>
      <c r="L918" s="32"/>
      <c r="M918" s="154"/>
      <c r="T918" s="56"/>
      <c r="AT918" s="17" t="s">
        <v>359</v>
      </c>
      <c r="AU918" s="17" t="s">
        <v>371</v>
      </c>
    </row>
    <row r="919" spans="2:65" s="1" customFormat="1" ht="24.15" customHeight="1">
      <c r="B919" s="32"/>
      <c r="C919" s="138" t="s">
        <v>3726</v>
      </c>
      <c r="D919" s="138" t="s">
        <v>352</v>
      </c>
      <c r="E919" s="139" t="s">
        <v>7032</v>
      </c>
      <c r="F919" s="140" t="s">
        <v>6183</v>
      </c>
      <c r="G919" s="141" t="s">
        <v>5036</v>
      </c>
      <c r="H919" s="142">
        <v>1</v>
      </c>
      <c r="I919" s="143"/>
      <c r="J919" s="144">
        <f>ROUND(I919*H919,2)</f>
        <v>0</v>
      </c>
      <c r="K919" s="140" t="s">
        <v>1</v>
      </c>
      <c r="L919" s="32"/>
      <c r="M919" s="145" t="s">
        <v>1</v>
      </c>
      <c r="N919" s="146" t="s">
        <v>41</v>
      </c>
      <c r="P919" s="147">
        <f>O919*H919</f>
        <v>0</v>
      </c>
      <c r="Q919" s="147">
        <v>0</v>
      </c>
      <c r="R919" s="147">
        <f>Q919*H919</f>
        <v>0</v>
      </c>
      <c r="S919" s="147">
        <v>0</v>
      </c>
      <c r="T919" s="148">
        <f>S919*H919</f>
        <v>0</v>
      </c>
      <c r="AR919" s="149" t="s">
        <v>357</v>
      </c>
      <c r="AT919" s="149" t="s">
        <v>352</v>
      </c>
      <c r="AU919" s="149" t="s">
        <v>371</v>
      </c>
      <c r="AY919" s="17" t="s">
        <v>350</v>
      </c>
      <c r="BE919" s="150">
        <f>IF(N919="základní",J919,0)</f>
        <v>0</v>
      </c>
      <c r="BF919" s="150">
        <f>IF(N919="snížená",J919,0)</f>
        <v>0</v>
      </c>
      <c r="BG919" s="150">
        <f>IF(N919="zákl. přenesená",J919,0)</f>
        <v>0</v>
      </c>
      <c r="BH919" s="150">
        <f>IF(N919="sníž. přenesená",J919,0)</f>
        <v>0</v>
      </c>
      <c r="BI919" s="150">
        <f>IF(N919="nulová",J919,0)</f>
        <v>0</v>
      </c>
      <c r="BJ919" s="17" t="s">
        <v>84</v>
      </c>
      <c r="BK919" s="150">
        <f>ROUND(I919*H919,2)</f>
        <v>0</v>
      </c>
      <c r="BL919" s="17" t="s">
        <v>357</v>
      </c>
      <c r="BM919" s="149" t="s">
        <v>7033</v>
      </c>
    </row>
    <row r="920" spans="2:65" s="1" customFormat="1" ht="19.2">
      <c r="B920" s="32"/>
      <c r="D920" s="151" t="s">
        <v>359</v>
      </c>
      <c r="F920" s="152" t="s">
        <v>6183</v>
      </c>
      <c r="I920" s="153"/>
      <c r="L920" s="32"/>
      <c r="M920" s="154"/>
      <c r="T920" s="56"/>
      <c r="AT920" s="17" t="s">
        <v>359</v>
      </c>
      <c r="AU920" s="17" t="s">
        <v>371</v>
      </c>
    </row>
    <row r="921" spans="2:65" s="1" customFormat="1" ht="16.5" customHeight="1">
      <c r="B921" s="32"/>
      <c r="C921" s="138" t="s">
        <v>3742</v>
      </c>
      <c r="D921" s="138" t="s">
        <v>352</v>
      </c>
      <c r="E921" s="139" t="s">
        <v>7034</v>
      </c>
      <c r="F921" s="140" t="s">
        <v>6186</v>
      </c>
      <c r="G921" s="141" t="s">
        <v>5036</v>
      </c>
      <c r="H921" s="142">
        <v>1</v>
      </c>
      <c r="I921" s="143"/>
      <c r="J921" s="144">
        <f>ROUND(I921*H921,2)</f>
        <v>0</v>
      </c>
      <c r="K921" s="140" t="s">
        <v>1</v>
      </c>
      <c r="L921" s="32"/>
      <c r="M921" s="145" t="s">
        <v>1</v>
      </c>
      <c r="N921" s="146" t="s">
        <v>41</v>
      </c>
      <c r="P921" s="147">
        <f>O921*H921</f>
        <v>0</v>
      </c>
      <c r="Q921" s="147">
        <v>0</v>
      </c>
      <c r="R921" s="147">
        <f>Q921*H921</f>
        <v>0</v>
      </c>
      <c r="S921" s="147">
        <v>0</v>
      </c>
      <c r="T921" s="148">
        <f>S921*H921</f>
        <v>0</v>
      </c>
      <c r="AR921" s="149" t="s">
        <v>357</v>
      </c>
      <c r="AT921" s="149" t="s">
        <v>352</v>
      </c>
      <c r="AU921" s="149" t="s">
        <v>371</v>
      </c>
      <c r="AY921" s="17" t="s">
        <v>350</v>
      </c>
      <c r="BE921" s="150">
        <f>IF(N921="základní",J921,0)</f>
        <v>0</v>
      </c>
      <c r="BF921" s="150">
        <f>IF(N921="snížená",J921,0)</f>
        <v>0</v>
      </c>
      <c r="BG921" s="150">
        <f>IF(N921="zákl. přenesená",J921,0)</f>
        <v>0</v>
      </c>
      <c r="BH921" s="150">
        <f>IF(N921="sníž. přenesená",J921,0)</f>
        <v>0</v>
      </c>
      <c r="BI921" s="150">
        <f>IF(N921="nulová",J921,0)</f>
        <v>0</v>
      </c>
      <c r="BJ921" s="17" t="s">
        <v>84</v>
      </c>
      <c r="BK921" s="150">
        <f>ROUND(I921*H921,2)</f>
        <v>0</v>
      </c>
      <c r="BL921" s="17" t="s">
        <v>357</v>
      </c>
      <c r="BM921" s="149" t="s">
        <v>7035</v>
      </c>
    </row>
    <row r="922" spans="2:65" s="1" customFormat="1" ht="10.199999999999999">
      <c r="B922" s="32"/>
      <c r="D922" s="151" t="s">
        <v>359</v>
      </c>
      <c r="F922" s="152" t="s">
        <v>6186</v>
      </c>
      <c r="I922" s="153"/>
      <c r="L922" s="32"/>
      <c r="M922" s="154"/>
      <c r="T922" s="56"/>
      <c r="AT922" s="17" t="s">
        <v>359</v>
      </c>
      <c r="AU922" s="17" t="s">
        <v>371</v>
      </c>
    </row>
    <row r="923" spans="2:65" s="11" customFormat="1" ht="22.8" customHeight="1">
      <c r="B923" s="126"/>
      <c r="D923" s="127" t="s">
        <v>75</v>
      </c>
      <c r="E923" s="136" t="s">
        <v>7036</v>
      </c>
      <c r="F923" s="136" t="s">
        <v>7037</v>
      </c>
      <c r="I923" s="129"/>
      <c r="J923" s="137">
        <f>BK923</f>
        <v>0</v>
      </c>
      <c r="L923" s="126"/>
      <c r="M923" s="131"/>
      <c r="P923" s="132">
        <f>P924+P957+P980</f>
        <v>0</v>
      </c>
      <c r="R923" s="132">
        <f>R924+R957+R980</f>
        <v>5.0577999999999994</v>
      </c>
      <c r="T923" s="133">
        <f>T924+T957+T980</f>
        <v>0.9</v>
      </c>
      <c r="AR923" s="127" t="s">
        <v>86</v>
      </c>
      <c r="AT923" s="134" t="s">
        <v>75</v>
      </c>
      <c r="AU923" s="134" t="s">
        <v>84</v>
      </c>
      <c r="AY923" s="127" t="s">
        <v>350</v>
      </c>
      <c r="BK923" s="135">
        <f>BK924+BK957+BK980</f>
        <v>0</v>
      </c>
    </row>
    <row r="924" spans="2:65" s="11" customFormat="1" ht="20.85" customHeight="1">
      <c r="B924" s="126"/>
      <c r="D924" s="127" t="s">
        <v>75</v>
      </c>
      <c r="E924" s="136" t="s">
        <v>7038</v>
      </c>
      <c r="F924" s="136" t="s">
        <v>7039</v>
      </c>
      <c r="I924" s="129"/>
      <c r="J924" s="137">
        <f>BK924</f>
        <v>0</v>
      </c>
      <c r="L924" s="126"/>
      <c r="M924" s="131"/>
      <c r="P924" s="132">
        <f>SUM(P925:P956)</f>
        <v>0</v>
      </c>
      <c r="R924" s="132">
        <f>SUM(R925:R956)</f>
        <v>5.5000000000000003E-4</v>
      </c>
      <c r="T924" s="133">
        <f>SUM(T925:T956)</f>
        <v>0</v>
      </c>
      <c r="AR924" s="127" t="s">
        <v>86</v>
      </c>
      <c r="AT924" s="134" t="s">
        <v>75</v>
      </c>
      <c r="AU924" s="134" t="s">
        <v>86</v>
      </c>
      <c r="AY924" s="127" t="s">
        <v>350</v>
      </c>
      <c r="BK924" s="135">
        <f>SUM(BK925:BK956)</f>
        <v>0</v>
      </c>
    </row>
    <row r="925" spans="2:65" s="1" customFormat="1" ht="21.75" customHeight="1">
      <c r="B925" s="32"/>
      <c r="C925" s="138" t="s">
        <v>3746</v>
      </c>
      <c r="D925" s="138" t="s">
        <v>352</v>
      </c>
      <c r="E925" s="139" t="s">
        <v>7040</v>
      </c>
      <c r="F925" s="140" t="s">
        <v>7041</v>
      </c>
      <c r="G925" s="141" t="s">
        <v>496</v>
      </c>
      <c r="H925" s="142">
        <v>5</v>
      </c>
      <c r="I925" s="143"/>
      <c r="J925" s="144">
        <f>ROUND(I925*H925,2)</f>
        <v>0</v>
      </c>
      <c r="K925" s="140" t="s">
        <v>385</v>
      </c>
      <c r="L925" s="32"/>
      <c r="M925" s="145" t="s">
        <v>1</v>
      </c>
      <c r="N925" s="146" t="s">
        <v>41</v>
      </c>
      <c r="P925" s="147">
        <f>O925*H925</f>
        <v>0</v>
      </c>
      <c r="Q925" s="147">
        <v>0</v>
      </c>
      <c r="R925" s="147">
        <f>Q925*H925</f>
        <v>0</v>
      </c>
      <c r="S925" s="147">
        <v>0</v>
      </c>
      <c r="T925" s="148">
        <f>S925*H925</f>
        <v>0</v>
      </c>
      <c r="AR925" s="149" t="s">
        <v>530</v>
      </c>
      <c r="AT925" s="149" t="s">
        <v>352</v>
      </c>
      <c r="AU925" s="149" t="s">
        <v>371</v>
      </c>
      <c r="AY925" s="17" t="s">
        <v>350</v>
      </c>
      <c r="BE925" s="150">
        <f>IF(N925="základní",J925,0)</f>
        <v>0</v>
      </c>
      <c r="BF925" s="150">
        <f>IF(N925="snížená",J925,0)</f>
        <v>0</v>
      </c>
      <c r="BG925" s="150">
        <f>IF(N925="zákl. přenesená",J925,0)</f>
        <v>0</v>
      </c>
      <c r="BH925" s="150">
        <f>IF(N925="sníž. přenesená",J925,0)</f>
        <v>0</v>
      </c>
      <c r="BI925" s="150">
        <f>IF(N925="nulová",J925,0)</f>
        <v>0</v>
      </c>
      <c r="BJ925" s="17" t="s">
        <v>84</v>
      </c>
      <c r="BK925" s="150">
        <f>ROUND(I925*H925,2)</f>
        <v>0</v>
      </c>
      <c r="BL925" s="17" t="s">
        <v>530</v>
      </c>
      <c r="BM925" s="149" t="s">
        <v>7042</v>
      </c>
    </row>
    <row r="926" spans="2:65" s="1" customFormat="1" ht="10.199999999999999">
      <c r="B926" s="32"/>
      <c r="D926" s="151" t="s">
        <v>359</v>
      </c>
      <c r="F926" s="152" t="s">
        <v>7041</v>
      </c>
      <c r="I926" s="153"/>
      <c r="L926" s="32"/>
      <c r="M926" s="154"/>
      <c r="T926" s="56"/>
      <c r="AT926" s="17" t="s">
        <v>359</v>
      </c>
      <c r="AU926" s="17" t="s">
        <v>371</v>
      </c>
    </row>
    <row r="927" spans="2:65" s="1" customFormat="1" ht="16.5" customHeight="1">
      <c r="B927" s="32"/>
      <c r="C927" s="187" t="s">
        <v>3750</v>
      </c>
      <c r="D927" s="187" t="s">
        <v>1347</v>
      </c>
      <c r="E927" s="188" t="s">
        <v>7043</v>
      </c>
      <c r="F927" s="189" t="s">
        <v>7044</v>
      </c>
      <c r="G927" s="190" t="s">
        <v>496</v>
      </c>
      <c r="H927" s="191">
        <v>5</v>
      </c>
      <c r="I927" s="192"/>
      <c r="J927" s="193">
        <f>ROUND(I927*H927,2)</f>
        <v>0</v>
      </c>
      <c r="K927" s="189" t="s">
        <v>1</v>
      </c>
      <c r="L927" s="194"/>
      <c r="M927" s="195" t="s">
        <v>1</v>
      </c>
      <c r="N927" s="196" t="s">
        <v>41</v>
      </c>
      <c r="P927" s="147">
        <f>O927*H927</f>
        <v>0</v>
      </c>
      <c r="Q927" s="147">
        <v>1.1E-4</v>
      </c>
      <c r="R927" s="147">
        <f>Q927*H927</f>
        <v>5.5000000000000003E-4</v>
      </c>
      <c r="S927" s="147">
        <v>0</v>
      </c>
      <c r="T927" s="148">
        <f>S927*H927</f>
        <v>0</v>
      </c>
      <c r="AR927" s="149" t="s">
        <v>695</v>
      </c>
      <c r="AT927" s="149" t="s">
        <v>1347</v>
      </c>
      <c r="AU927" s="149" t="s">
        <v>371</v>
      </c>
      <c r="AY927" s="17" t="s">
        <v>350</v>
      </c>
      <c r="BE927" s="150">
        <f>IF(N927="základní",J927,0)</f>
        <v>0</v>
      </c>
      <c r="BF927" s="150">
        <f>IF(N927="snížená",J927,0)</f>
        <v>0</v>
      </c>
      <c r="BG927" s="150">
        <f>IF(N927="zákl. přenesená",J927,0)</f>
        <v>0</v>
      </c>
      <c r="BH927" s="150">
        <f>IF(N927="sníž. přenesená",J927,0)</f>
        <v>0</v>
      </c>
      <c r="BI927" s="150">
        <f>IF(N927="nulová",J927,0)</f>
        <v>0</v>
      </c>
      <c r="BJ927" s="17" t="s">
        <v>84</v>
      </c>
      <c r="BK927" s="150">
        <f>ROUND(I927*H927,2)</f>
        <v>0</v>
      </c>
      <c r="BL927" s="17" t="s">
        <v>530</v>
      </c>
      <c r="BM927" s="149" t="s">
        <v>7045</v>
      </c>
    </row>
    <row r="928" spans="2:65" s="1" customFormat="1" ht="10.199999999999999">
      <c r="B928" s="32"/>
      <c r="D928" s="151" t="s">
        <v>359</v>
      </c>
      <c r="F928" s="152" t="s">
        <v>7044</v>
      </c>
      <c r="I928" s="153"/>
      <c r="L928" s="32"/>
      <c r="M928" s="154"/>
      <c r="T928" s="56"/>
      <c r="AT928" s="17" t="s">
        <v>359</v>
      </c>
      <c r="AU928" s="17" t="s">
        <v>371</v>
      </c>
    </row>
    <row r="929" spans="2:65" s="1" customFormat="1" ht="16.5" customHeight="1">
      <c r="B929" s="32"/>
      <c r="C929" s="138" t="s">
        <v>3754</v>
      </c>
      <c r="D929" s="138" t="s">
        <v>352</v>
      </c>
      <c r="E929" s="139" t="s">
        <v>7046</v>
      </c>
      <c r="F929" s="140" t="s">
        <v>7047</v>
      </c>
      <c r="G929" s="141" t="s">
        <v>496</v>
      </c>
      <c r="H929" s="142">
        <v>2</v>
      </c>
      <c r="I929" s="143"/>
      <c r="J929" s="144">
        <f>ROUND(I929*H929,2)</f>
        <v>0</v>
      </c>
      <c r="K929" s="140" t="s">
        <v>385</v>
      </c>
      <c r="L929" s="32"/>
      <c r="M929" s="145" t="s">
        <v>1</v>
      </c>
      <c r="N929" s="146" t="s">
        <v>41</v>
      </c>
      <c r="P929" s="147">
        <f>O929*H929</f>
        <v>0</v>
      </c>
      <c r="Q929" s="147">
        <v>0</v>
      </c>
      <c r="R929" s="147">
        <f>Q929*H929</f>
        <v>0</v>
      </c>
      <c r="S929" s="147">
        <v>0</v>
      </c>
      <c r="T929" s="148">
        <f>S929*H929</f>
        <v>0</v>
      </c>
      <c r="AR929" s="149" t="s">
        <v>530</v>
      </c>
      <c r="AT929" s="149" t="s">
        <v>352</v>
      </c>
      <c r="AU929" s="149" t="s">
        <v>371</v>
      </c>
      <c r="AY929" s="17" t="s">
        <v>350</v>
      </c>
      <c r="BE929" s="150">
        <f>IF(N929="základní",J929,0)</f>
        <v>0</v>
      </c>
      <c r="BF929" s="150">
        <f>IF(N929="snížená",J929,0)</f>
        <v>0</v>
      </c>
      <c r="BG929" s="150">
        <f>IF(N929="zákl. přenesená",J929,0)</f>
        <v>0</v>
      </c>
      <c r="BH929" s="150">
        <f>IF(N929="sníž. přenesená",J929,0)</f>
        <v>0</v>
      </c>
      <c r="BI929" s="150">
        <f>IF(N929="nulová",J929,0)</f>
        <v>0</v>
      </c>
      <c r="BJ929" s="17" t="s">
        <v>84</v>
      </c>
      <c r="BK929" s="150">
        <f>ROUND(I929*H929,2)</f>
        <v>0</v>
      </c>
      <c r="BL929" s="17" t="s">
        <v>530</v>
      </c>
      <c r="BM929" s="149" t="s">
        <v>7048</v>
      </c>
    </row>
    <row r="930" spans="2:65" s="1" customFormat="1" ht="10.199999999999999">
      <c r="B930" s="32"/>
      <c r="D930" s="151" t="s">
        <v>359</v>
      </c>
      <c r="F930" s="152" t="s">
        <v>7049</v>
      </c>
      <c r="I930" s="153"/>
      <c r="L930" s="32"/>
      <c r="M930" s="154"/>
      <c r="T930" s="56"/>
      <c r="AT930" s="17" t="s">
        <v>359</v>
      </c>
      <c r="AU930" s="17" t="s">
        <v>371</v>
      </c>
    </row>
    <row r="931" spans="2:65" s="1" customFormat="1" ht="21.75" customHeight="1">
      <c r="B931" s="32"/>
      <c r="C931" s="187" t="s">
        <v>3758</v>
      </c>
      <c r="D931" s="187" t="s">
        <v>1347</v>
      </c>
      <c r="E931" s="188" t="s">
        <v>7050</v>
      </c>
      <c r="F931" s="189" t="s">
        <v>7051</v>
      </c>
      <c r="G931" s="190" t="s">
        <v>4951</v>
      </c>
      <c r="H931" s="191">
        <v>1</v>
      </c>
      <c r="I931" s="192"/>
      <c r="J931" s="193">
        <f>ROUND(I931*H931,2)</f>
        <v>0</v>
      </c>
      <c r="K931" s="189" t="s">
        <v>1</v>
      </c>
      <c r="L931" s="194"/>
      <c r="M931" s="195" t="s">
        <v>1</v>
      </c>
      <c r="N931" s="196" t="s">
        <v>41</v>
      </c>
      <c r="P931" s="147">
        <f>O931*H931</f>
        <v>0</v>
      </c>
      <c r="Q931" s="147">
        <v>0</v>
      </c>
      <c r="R931" s="147">
        <f>Q931*H931</f>
        <v>0</v>
      </c>
      <c r="S931" s="147">
        <v>0</v>
      </c>
      <c r="T931" s="148">
        <f>S931*H931</f>
        <v>0</v>
      </c>
      <c r="AR931" s="149" t="s">
        <v>695</v>
      </c>
      <c r="AT931" s="149" t="s">
        <v>1347</v>
      </c>
      <c r="AU931" s="149" t="s">
        <v>371</v>
      </c>
      <c r="AY931" s="17" t="s">
        <v>350</v>
      </c>
      <c r="BE931" s="150">
        <f>IF(N931="základní",J931,0)</f>
        <v>0</v>
      </c>
      <c r="BF931" s="150">
        <f>IF(N931="snížená",J931,0)</f>
        <v>0</v>
      </c>
      <c r="BG931" s="150">
        <f>IF(N931="zákl. přenesená",J931,0)</f>
        <v>0</v>
      </c>
      <c r="BH931" s="150">
        <f>IF(N931="sníž. přenesená",J931,0)</f>
        <v>0</v>
      </c>
      <c r="BI931" s="150">
        <f>IF(N931="nulová",J931,0)</f>
        <v>0</v>
      </c>
      <c r="BJ931" s="17" t="s">
        <v>84</v>
      </c>
      <c r="BK931" s="150">
        <f>ROUND(I931*H931,2)</f>
        <v>0</v>
      </c>
      <c r="BL931" s="17" t="s">
        <v>530</v>
      </c>
      <c r="BM931" s="149" t="s">
        <v>7052</v>
      </c>
    </row>
    <row r="932" spans="2:65" s="1" customFormat="1" ht="10.199999999999999">
      <c r="B932" s="32"/>
      <c r="D932" s="151" t="s">
        <v>359</v>
      </c>
      <c r="F932" s="152" t="s">
        <v>7051</v>
      </c>
      <c r="I932" s="153"/>
      <c r="L932" s="32"/>
      <c r="M932" s="154"/>
      <c r="T932" s="56"/>
      <c r="AT932" s="17" t="s">
        <v>359</v>
      </c>
      <c r="AU932" s="17" t="s">
        <v>371</v>
      </c>
    </row>
    <row r="933" spans="2:65" s="1" customFormat="1" ht="16.5" customHeight="1">
      <c r="B933" s="32"/>
      <c r="C933" s="187" t="s">
        <v>3762</v>
      </c>
      <c r="D933" s="187" t="s">
        <v>1347</v>
      </c>
      <c r="E933" s="188" t="s">
        <v>7053</v>
      </c>
      <c r="F933" s="189" t="s">
        <v>7054</v>
      </c>
      <c r="G933" s="190" t="s">
        <v>1</v>
      </c>
      <c r="H933" s="191">
        <v>1</v>
      </c>
      <c r="I933" s="192"/>
      <c r="J933" s="193">
        <f>ROUND(I933*H933,2)</f>
        <v>0</v>
      </c>
      <c r="K933" s="189" t="s">
        <v>1</v>
      </c>
      <c r="L933" s="194"/>
      <c r="M933" s="195" t="s">
        <v>1</v>
      </c>
      <c r="N933" s="196" t="s">
        <v>41</v>
      </c>
      <c r="P933" s="147">
        <f>O933*H933</f>
        <v>0</v>
      </c>
      <c r="Q933" s="147">
        <v>0</v>
      </c>
      <c r="R933" s="147">
        <f>Q933*H933</f>
        <v>0</v>
      </c>
      <c r="S933" s="147">
        <v>0</v>
      </c>
      <c r="T933" s="148">
        <f>S933*H933</f>
        <v>0</v>
      </c>
      <c r="AR933" s="149" t="s">
        <v>695</v>
      </c>
      <c r="AT933" s="149" t="s">
        <v>1347</v>
      </c>
      <c r="AU933" s="149" t="s">
        <v>371</v>
      </c>
      <c r="AY933" s="17" t="s">
        <v>350</v>
      </c>
      <c r="BE933" s="150">
        <f>IF(N933="základní",J933,0)</f>
        <v>0</v>
      </c>
      <c r="BF933" s="150">
        <f>IF(N933="snížená",J933,0)</f>
        <v>0</v>
      </c>
      <c r="BG933" s="150">
        <f>IF(N933="zákl. přenesená",J933,0)</f>
        <v>0</v>
      </c>
      <c r="BH933" s="150">
        <f>IF(N933="sníž. přenesená",J933,0)</f>
        <v>0</v>
      </c>
      <c r="BI933" s="150">
        <f>IF(N933="nulová",J933,0)</f>
        <v>0</v>
      </c>
      <c r="BJ933" s="17" t="s">
        <v>84</v>
      </c>
      <c r="BK933" s="150">
        <f>ROUND(I933*H933,2)</f>
        <v>0</v>
      </c>
      <c r="BL933" s="17" t="s">
        <v>530</v>
      </c>
      <c r="BM933" s="149" t="s">
        <v>7055</v>
      </c>
    </row>
    <row r="934" spans="2:65" s="1" customFormat="1" ht="10.199999999999999">
      <c r="B934" s="32"/>
      <c r="D934" s="151" t="s">
        <v>359</v>
      </c>
      <c r="F934" s="152" t="s">
        <v>7054</v>
      </c>
      <c r="I934" s="153"/>
      <c r="L934" s="32"/>
      <c r="M934" s="154"/>
      <c r="T934" s="56"/>
      <c r="AT934" s="17" t="s">
        <v>359</v>
      </c>
      <c r="AU934" s="17" t="s">
        <v>371</v>
      </c>
    </row>
    <row r="935" spans="2:65" s="1" customFormat="1" ht="16.5" customHeight="1">
      <c r="B935" s="32"/>
      <c r="C935" s="187" t="s">
        <v>3766</v>
      </c>
      <c r="D935" s="187" t="s">
        <v>1347</v>
      </c>
      <c r="E935" s="188" t="s">
        <v>7056</v>
      </c>
      <c r="F935" s="189" t="s">
        <v>7057</v>
      </c>
      <c r="G935" s="190" t="s">
        <v>1</v>
      </c>
      <c r="H935" s="191">
        <v>1</v>
      </c>
      <c r="I935" s="192"/>
      <c r="J935" s="193">
        <f>ROUND(I935*H935,2)</f>
        <v>0</v>
      </c>
      <c r="K935" s="189" t="s">
        <v>1</v>
      </c>
      <c r="L935" s="194"/>
      <c r="M935" s="195" t="s">
        <v>1</v>
      </c>
      <c r="N935" s="196" t="s">
        <v>41</v>
      </c>
      <c r="P935" s="147">
        <f>O935*H935</f>
        <v>0</v>
      </c>
      <c r="Q935" s="147">
        <v>0</v>
      </c>
      <c r="R935" s="147">
        <f>Q935*H935</f>
        <v>0</v>
      </c>
      <c r="S935" s="147">
        <v>0</v>
      </c>
      <c r="T935" s="148">
        <f>S935*H935</f>
        <v>0</v>
      </c>
      <c r="AR935" s="149" t="s">
        <v>695</v>
      </c>
      <c r="AT935" s="149" t="s">
        <v>1347</v>
      </c>
      <c r="AU935" s="149" t="s">
        <v>371</v>
      </c>
      <c r="AY935" s="17" t="s">
        <v>350</v>
      </c>
      <c r="BE935" s="150">
        <f>IF(N935="základní",J935,0)</f>
        <v>0</v>
      </c>
      <c r="BF935" s="150">
        <f>IF(N935="snížená",J935,0)</f>
        <v>0</v>
      </c>
      <c r="BG935" s="150">
        <f>IF(N935="zákl. přenesená",J935,0)</f>
        <v>0</v>
      </c>
      <c r="BH935" s="150">
        <f>IF(N935="sníž. přenesená",J935,0)</f>
        <v>0</v>
      </c>
      <c r="BI935" s="150">
        <f>IF(N935="nulová",J935,0)</f>
        <v>0</v>
      </c>
      <c r="BJ935" s="17" t="s">
        <v>84</v>
      </c>
      <c r="BK935" s="150">
        <f>ROUND(I935*H935,2)</f>
        <v>0</v>
      </c>
      <c r="BL935" s="17" t="s">
        <v>530</v>
      </c>
      <c r="BM935" s="149" t="s">
        <v>7058</v>
      </c>
    </row>
    <row r="936" spans="2:65" s="1" customFormat="1" ht="249.6">
      <c r="B936" s="32"/>
      <c r="D936" s="151" t="s">
        <v>359</v>
      </c>
      <c r="F936" s="152" t="s">
        <v>7059</v>
      </c>
      <c r="I936" s="153"/>
      <c r="L936" s="32"/>
      <c r="M936" s="154"/>
      <c r="T936" s="56"/>
      <c r="AT936" s="17" t="s">
        <v>359</v>
      </c>
      <c r="AU936" s="17" t="s">
        <v>371</v>
      </c>
    </row>
    <row r="937" spans="2:65" s="1" customFormat="1" ht="24.15" customHeight="1">
      <c r="B937" s="32"/>
      <c r="C937" s="138" t="s">
        <v>3770</v>
      </c>
      <c r="D937" s="138" t="s">
        <v>352</v>
      </c>
      <c r="E937" s="139" t="s">
        <v>7060</v>
      </c>
      <c r="F937" s="140" t="s">
        <v>7061</v>
      </c>
      <c r="G937" s="141" t="s">
        <v>496</v>
      </c>
      <c r="H937" s="142">
        <v>1</v>
      </c>
      <c r="I937" s="143"/>
      <c r="J937" s="144">
        <f>ROUND(I937*H937,2)</f>
        <v>0</v>
      </c>
      <c r="K937" s="140" t="s">
        <v>385</v>
      </c>
      <c r="L937" s="32"/>
      <c r="M937" s="145" t="s">
        <v>1</v>
      </c>
      <c r="N937" s="146" t="s">
        <v>41</v>
      </c>
      <c r="P937" s="147">
        <f>O937*H937</f>
        <v>0</v>
      </c>
      <c r="Q937" s="147">
        <v>0</v>
      </c>
      <c r="R937" s="147">
        <f>Q937*H937</f>
        <v>0</v>
      </c>
      <c r="S937" s="147">
        <v>0</v>
      </c>
      <c r="T937" s="148">
        <f>S937*H937</f>
        <v>0</v>
      </c>
      <c r="AR937" s="149" t="s">
        <v>530</v>
      </c>
      <c r="AT937" s="149" t="s">
        <v>352</v>
      </c>
      <c r="AU937" s="149" t="s">
        <v>371</v>
      </c>
      <c r="AY937" s="17" t="s">
        <v>350</v>
      </c>
      <c r="BE937" s="150">
        <f>IF(N937="základní",J937,0)</f>
        <v>0</v>
      </c>
      <c r="BF937" s="150">
        <f>IF(N937="snížená",J937,0)</f>
        <v>0</v>
      </c>
      <c r="BG937" s="150">
        <f>IF(N937="zákl. přenesená",J937,0)</f>
        <v>0</v>
      </c>
      <c r="BH937" s="150">
        <f>IF(N937="sníž. přenesená",J937,0)</f>
        <v>0</v>
      </c>
      <c r="BI937" s="150">
        <f>IF(N937="nulová",J937,0)</f>
        <v>0</v>
      </c>
      <c r="BJ937" s="17" t="s">
        <v>84</v>
      </c>
      <c r="BK937" s="150">
        <f>ROUND(I937*H937,2)</f>
        <v>0</v>
      </c>
      <c r="BL937" s="17" t="s">
        <v>530</v>
      </c>
      <c r="BM937" s="149" t="s">
        <v>7062</v>
      </c>
    </row>
    <row r="938" spans="2:65" s="1" customFormat="1" ht="19.2">
      <c r="B938" s="32"/>
      <c r="D938" s="151" t="s">
        <v>359</v>
      </c>
      <c r="F938" s="152" t="s">
        <v>7063</v>
      </c>
      <c r="I938" s="153"/>
      <c r="L938" s="32"/>
      <c r="M938" s="154"/>
      <c r="T938" s="56"/>
      <c r="AT938" s="17" t="s">
        <v>359</v>
      </c>
      <c r="AU938" s="17" t="s">
        <v>371</v>
      </c>
    </row>
    <row r="939" spans="2:65" s="1" customFormat="1" ht="16.5" customHeight="1">
      <c r="B939" s="32"/>
      <c r="C939" s="187" t="s">
        <v>3774</v>
      </c>
      <c r="D939" s="187" t="s">
        <v>1347</v>
      </c>
      <c r="E939" s="188" t="s">
        <v>7064</v>
      </c>
      <c r="F939" s="189" t="s">
        <v>7065</v>
      </c>
      <c r="G939" s="190" t="s">
        <v>4951</v>
      </c>
      <c r="H939" s="191">
        <v>1</v>
      </c>
      <c r="I939" s="192"/>
      <c r="J939" s="193">
        <f>ROUND(I939*H939,2)</f>
        <v>0</v>
      </c>
      <c r="K939" s="189" t="s">
        <v>1</v>
      </c>
      <c r="L939" s="194"/>
      <c r="M939" s="195" t="s">
        <v>1</v>
      </c>
      <c r="N939" s="196" t="s">
        <v>41</v>
      </c>
      <c r="P939" s="147">
        <f>O939*H939</f>
        <v>0</v>
      </c>
      <c r="Q939" s="147">
        <v>0</v>
      </c>
      <c r="R939" s="147">
        <f>Q939*H939</f>
        <v>0</v>
      </c>
      <c r="S939" s="147">
        <v>0</v>
      </c>
      <c r="T939" s="148">
        <f>S939*H939</f>
        <v>0</v>
      </c>
      <c r="AR939" s="149" t="s">
        <v>695</v>
      </c>
      <c r="AT939" s="149" t="s">
        <v>1347</v>
      </c>
      <c r="AU939" s="149" t="s">
        <v>371</v>
      </c>
      <c r="AY939" s="17" t="s">
        <v>350</v>
      </c>
      <c r="BE939" s="150">
        <f>IF(N939="základní",J939,0)</f>
        <v>0</v>
      </c>
      <c r="BF939" s="150">
        <f>IF(N939="snížená",J939,0)</f>
        <v>0</v>
      </c>
      <c r="BG939" s="150">
        <f>IF(N939="zákl. přenesená",J939,0)</f>
        <v>0</v>
      </c>
      <c r="BH939" s="150">
        <f>IF(N939="sníž. přenesená",J939,0)</f>
        <v>0</v>
      </c>
      <c r="BI939" s="150">
        <f>IF(N939="nulová",J939,0)</f>
        <v>0</v>
      </c>
      <c r="BJ939" s="17" t="s">
        <v>84</v>
      </c>
      <c r="BK939" s="150">
        <f>ROUND(I939*H939,2)</f>
        <v>0</v>
      </c>
      <c r="BL939" s="17" t="s">
        <v>530</v>
      </c>
      <c r="BM939" s="149" t="s">
        <v>7066</v>
      </c>
    </row>
    <row r="940" spans="2:65" s="1" customFormat="1" ht="19.2">
      <c r="B940" s="32"/>
      <c r="D940" s="151" t="s">
        <v>359</v>
      </c>
      <c r="F940" s="152" t="s">
        <v>7067</v>
      </c>
      <c r="I940" s="153"/>
      <c r="L940" s="32"/>
      <c r="M940" s="154"/>
      <c r="T940" s="56"/>
      <c r="AT940" s="17" t="s">
        <v>359</v>
      </c>
      <c r="AU940" s="17" t="s">
        <v>371</v>
      </c>
    </row>
    <row r="941" spans="2:65" s="1" customFormat="1" ht="16.5" customHeight="1">
      <c r="B941" s="32"/>
      <c r="C941" s="138" t="s">
        <v>3778</v>
      </c>
      <c r="D941" s="138" t="s">
        <v>352</v>
      </c>
      <c r="E941" s="139" t="s">
        <v>7068</v>
      </c>
      <c r="F941" s="140" t="s">
        <v>7069</v>
      </c>
      <c r="G941" s="141" t="s">
        <v>496</v>
      </c>
      <c r="H941" s="142">
        <v>2</v>
      </c>
      <c r="I941" s="143"/>
      <c r="J941" s="144">
        <f>ROUND(I941*H941,2)</f>
        <v>0</v>
      </c>
      <c r="K941" s="140" t="s">
        <v>385</v>
      </c>
      <c r="L941" s="32"/>
      <c r="M941" s="145" t="s">
        <v>1</v>
      </c>
      <c r="N941" s="146" t="s">
        <v>41</v>
      </c>
      <c r="P941" s="147">
        <f>O941*H941</f>
        <v>0</v>
      </c>
      <c r="Q941" s="147">
        <v>0</v>
      </c>
      <c r="R941" s="147">
        <f>Q941*H941</f>
        <v>0</v>
      </c>
      <c r="S941" s="147">
        <v>0</v>
      </c>
      <c r="T941" s="148">
        <f>S941*H941</f>
        <v>0</v>
      </c>
      <c r="AR941" s="149" t="s">
        <v>530</v>
      </c>
      <c r="AT941" s="149" t="s">
        <v>352</v>
      </c>
      <c r="AU941" s="149" t="s">
        <v>371</v>
      </c>
      <c r="AY941" s="17" t="s">
        <v>350</v>
      </c>
      <c r="BE941" s="150">
        <f>IF(N941="základní",J941,0)</f>
        <v>0</v>
      </c>
      <c r="BF941" s="150">
        <f>IF(N941="snížená",J941,0)</f>
        <v>0</v>
      </c>
      <c r="BG941" s="150">
        <f>IF(N941="zákl. přenesená",J941,0)</f>
        <v>0</v>
      </c>
      <c r="BH941" s="150">
        <f>IF(N941="sníž. přenesená",J941,0)</f>
        <v>0</v>
      </c>
      <c r="BI941" s="150">
        <f>IF(N941="nulová",J941,0)</f>
        <v>0</v>
      </c>
      <c r="BJ941" s="17" t="s">
        <v>84</v>
      </c>
      <c r="BK941" s="150">
        <f>ROUND(I941*H941,2)</f>
        <v>0</v>
      </c>
      <c r="BL941" s="17" t="s">
        <v>530</v>
      </c>
      <c r="BM941" s="149" t="s">
        <v>7070</v>
      </c>
    </row>
    <row r="942" spans="2:65" s="1" customFormat="1" ht="10.199999999999999">
      <c r="B942" s="32"/>
      <c r="D942" s="151" t="s">
        <v>359</v>
      </c>
      <c r="F942" s="152" t="s">
        <v>7071</v>
      </c>
      <c r="I942" s="153"/>
      <c r="L942" s="32"/>
      <c r="M942" s="154"/>
      <c r="T942" s="56"/>
      <c r="AT942" s="17" t="s">
        <v>359</v>
      </c>
      <c r="AU942" s="17" t="s">
        <v>371</v>
      </c>
    </row>
    <row r="943" spans="2:65" s="1" customFormat="1" ht="21.75" customHeight="1">
      <c r="B943" s="32"/>
      <c r="C943" s="187" t="s">
        <v>3782</v>
      </c>
      <c r="D943" s="187" t="s">
        <v>1347</v>
      </c>
      <c r="E943" s="188" t="s">
        <v>7072</v>
      </c>
      <c r="F943" s="189" t="s">
        <v>7073</v>
      </c>
      <c r="G943" s="190" t="s">
        <v>4951</v>
      </c>
      <c r="H943" s="191">
        <v>1</v>
      </c>
      <c r="I943" s="192"/>
      <c r="J943" s="193">
        <f>ROUND(I943*H943,2)</f>
        <v>0</v>
      </c>
      <c r="K943" s="189" t="s">
        <v>1</v>
      </c>
      <c r="L943" s="194"/>
      <c r="M943" s="195" t="s">
        <v>1</v>
      </c>
      <c r="N943" s="196" t="s">
        <v>41</v>
      </c>
      <c r="P943" s="147">
        <f>O943*H943</f>
        <v>0</v>
      </c>
      <c r="Q943" s="147">
        <v>0</v>
      </c>
      <c r="R943" s="147">
        <f>Q943*H943</f>
        <v>0</v>
      </c>
      <c r="S943" s="147">
        <v>0</v>
      </c>
      <c r="T943" s="148">
        <f>S943*H943</f>
        <v>0</v>
      </c>
      <c r="AR943" s="149" t="s">
        <v>695</v>
      </c>
      <c r="AT943" s="149" t="s">
        <v>1347</v>
      </c>
      <c r="AU943" s="149" t="s">
        <v>371</v>
      </c>
      <c r="AY943" s="17" t="s">
        <v>350</v>
      </c>
      <c r="BE943" s="150">
        <f>IF(N943="základní",J943,0)</f>
        <v>0</v>
      </c>
      <c r="BF943" s="150">
        <f>IF(N943="snížená",J943,0)</f>
        <v>0</v>
      </c>
      <c r="BG943" s="150">
        <f>IF(N943="zákl. přenesená",J943,0)</f>
        <v>0</v>
      </c>
      <c r="BH943" s="150">
        <f>IF(N943="sníž. přenesená",J943,0)</f>
        <v>0</v>
      </c>
      <c r="BI943" s="150">
        <f>IF(N943="nulová",J943,0)</f>
        <v>0</v>
      </c>
      <c r="BJ943" s="17" t="s">
        <v>84</v>
      </c>
      <c r="BK943" s="150">
        <f>ROUND(I943*H943,2)</f>
        <v>0</v>
      </c>
      <c r="BL943" s="17" t="s">
        <v>530</v>
      </c>
      <c r="BM943" s="149" t="s">
        <v>7074</v>
      </c>
    </row>
    <row r="944" spans="2:65" s="1" customFormat="1" ht="153.6">
      <c r="B944" s="32"/>
      <c r="D944" s="151" t="s">
        <v>359</v>
      </c>
      <c r="F944" s="152" t="s">
        <v>7075</v>
      </c>
      <c r="I944" s="153"/>
      <c r="L944" s="32"/>
      <c r="M944" s="154"/>
      <c r="T944" s="56"/>
      <c r="AT944" s="17" t="s">
        <v>359</v>
      </c>
      <c r="AU944" s="17" t="s">
        <v>371</v>
      </c>
    </row>
    <row r="945" spans="2:65" s="1" customFormat="1" ht="21.75" customHeight="1">
      <c r="B945" s="32"/>
      <c r="C945" s="187" t="s">
        <v>3786</v>
      </c>
      <c r="D945" s="187" t="s">
        <v>1347</v>
      </c>
      <c r="E945" s="188" t="s">
        <v>7076</v>
      </c>
      <c r="F945" s="189" t="s">
        <v>7077</v>
      </c>
      <c r="G945" s="190" t="s">
        <v>4951</v>
      </c>
      <c r="H945" s="191">
        <v>1</v>
      </c>
      <c r="I945" s="192"/>
      <c r="J945" s="193">
        <f>ROUND(I945*H945,2)</f>
        <v>0</v>
      </c>
      <c r="K945" s="189" t="s">
        <v>1</v>
      </c>
      <c r="L945" s="194"/>
      <c r="M945" s="195" t="s">
        <v>1</v>
      </c>
      <c r="N945" s="196" t="s">
        <v>41</v>
      </c>
      <c r="P945" s="147">
        <f>O945*H945</f>
        <v>0</v>
      </c>
      <c r="Q945" s="147">
        <v>0</v>
      </c>
      <c r="R945" s="147">
        <f>Q945*H945</f>
        <v>0</v>
      </c>
      <c r="S945" s="147">
        <v>0</v>
      </c>
      <c r="T945" s="148">
        <f>S945*H945</f>
        <v>0</v>
      </c>
      <c r="AR945" s="149" t="s">
        <v>695</v>
      </c>
      <c r="AT945" s="149" t="s">
        <v>1347</v>
      </c>
      <c r="AU945" s="149" t="s">
        <v>371</v>
      </c>
      <c r="AY945" s="17" t="s">
        <v>350</v>
      </c>
      <c r="BE945" s="150">
        <f>IF(N945="základní",J945,0)</f>
        <v>0</v>
      </c>
      <c r="BF945" s="150">
        <f>IF(N945="snížená",J945,0)</f>
        <v>0</v>
      </c>
      <c r="BG945" s="150">
        <f>IF(N945="zákl. přenesená",J945,0)</f>
        <v>0</v>
      </c>
      <c r="BH945" s="150">
        <f>IF(N945="sníž. přenesená",J945,0)</f>
        <v>0</v>
      </c>
      <c r="BI945" s="150">
        <f>IF(N945="nulová",J945,0)</f>
        <v>0</v>
      </c>
      <c r="BJ945" s="17" t="s">
        <v>84</v>
      </c>
      <c r="BK945" s="150">
        <f>ROUND(I945*H945,2)</f>
        <v>0</v>
      </c>
      <c r="BL945" s="17" t="s">
        <v>530</v>
      </c>
      <c r="BM945" s="149" t="s">
        <v>7078</v>
      </c>
    </row>
    <row r="946" spans="2:65" s="1" customFormat="1" ht="144">
      <c r="B946" s="32"/>
      <c r="D946" s="151" t="s">
        <v>359</v>
      </c>
      <c r="F946" s="152" t="s">
        <v>7079</v>
      </c>
      <c r="I946" s="153"/>
      <c r="L946" s="32"/>
      <c r="M946" s="154"/>
      <c r="T946" s="56"/>
      <c r="AT946" s="17" t="s">
        <v>359</v>
      </c>
      <c r="AU946" s="17" t="s">
        <v>371</v>
      </c>
    </row>
    <row r="947" spans="2:65" s="1" customFormat="1" ht="16.5" customHeight="1">
      <c r="B947" s="32"/>
      <c r="C947" s="138" t="s">
        <v>3792</v>
      </c>
      <c r="D947" s="138" t="s">
        <v>352</v>
      </c>
      <c r="E947" s="139" t="s">
        <v>7080</v>
      </c>
      <c r="F947" s="140" t="s">
        <v>7081</v>
      </c>
      <c r="G947" s="141" t="s">
        <v>496</v>
      </c>
      <c r="H947" s="142">
        <v>40</v>
      </c>
      <c r="I947" s="143"/>
      <c r="J947" s="144">
        <f>ROUND(I947*H947,2)</f>
        <v>0</v>
      </c>
      <c r="K947" s="140" t="s">
        <v>385</v>
      </c>
      <c r="L947" s="32"/>
      <c r="M947" s="145" t="s">
        <v>1</v>
      </c>
      <c r="N947" s="146" t="s">
        <v>41</v>
      </c>
      <c r="P947" s="147">
        <f>O947*H947</f>
        <v>0</v>
      </c>
      <c r="Q947" s="147">
        <v>0</v>
      </c>
      <c r="R947" s="147">
        <f>Q947*H947</f>
        <v>0</v>
      </c>
      <c r="S947" s="147">
        <v>0</v>
      </c>
      <c r="T947" s="148">
        <f>S947*H947</f>
        <v>0</v>
      </c>
      <c r="AR947" s="149" t="s">
        <v>530</v>
      </c>
      <c r="AT947" s="149" t="s">
        <v>352</v>
      </c>
      <c r="AU947" s="149" t="s">
        <v>371</v>
      </c>
      <c r="AY947" s="17" t="s">
        <v>350</v>
      </c>
      <c r="BE947" s="150">
        <f>IF(N947="základní",J947,0)</f>
        <v>0</v>
      </c>
      <c r="BF947" s="150">
        <f>IF(N947="snížená",J947,0)</f>
        <v>0</v>
      </c>
      <c r="BG947" s="150">
        <f>IF(N947="zákl. přenesená",J947,0)</f>
        <v>0</v>
      </c>
      <c r="BH947" s="150">
        <f>IF(N947="sníž. přenesená",J947,0)</f>
        <v>0</v>
      </c>
      <c r="BI947" s="150">
        <f>IF(N947="nulová",J947,0)</f>
        <v>0</v>
      </c>
      <c r="BJ947" s="17" t="s">
        <v>84</v>
      </c>
      <c r="BK947" s="150">
        <f>ROUND(I947*H947,2)</f>
        <v>0</v>
      </c>
      <c r="BL947" s="17" t="s">
        <v>530</v>
      </c>
      <c r="BM947" s="149" t="s">
        <v>7082</v>
      </c>
    </row>
    <row r="948" spans="2:65" s="1" customFormat="1" ht="10.199999999999999">
      <c r="B948" s="32"/>
      <c r="D948" s="151" t="s">
        <v>359</v>
      </c>
      <c r="F948" s="152" t="s">
        <v>7083</v>
      </c>
      <c r="I948" s="153"/>
      <c r="L948" s="32"/>
      <c r="M948" s="154"/>
      <c r="T948" s="56"/>
      <c r="AT948" s="17" t="s">
        <v>359</v>
      </c>
      <c r="AU948" s="17" t="s">
        <v>371</v>
      </c>
    </row>
    <row r="949" spans="2:65" s="1" customFormat="1" ht="16.5" customHeight="1">
      <c r="B949" s="32"/>
      <c r="C949" s="187" t="s">
        <v>3797</v>
      </c>
      <c r="D949" s="187" t="s">
        <v>1347</v>
      </c>
      <c r="E949" s="188" t="s">
        <v>7084</v>
      </c>
      <c r="F949" s="189" t="s">
        <v>7085</v>
      </c>
      <c r="G949" s="190" t="s">
        <v>496</v>
      </c>
      <c r="H949" s="191">
        <v>40</v>
      </c>
      <c r="I949" s="192"/>
      <c r="J949" s="193">
        <f>ROUND(I949*H949,2)</f>
        <v>0</v>
      </c>
      <c r="K949" s="189" t="s">
        <v>1</v>
      </c>
      <c r="L949" s="194"/>
      <c r="M949" s="195" t="s">
        <v>1</v>
      </c>
      <c r="N949" s="196" t="s">
        <v>41</v>
      </c>
      <c r="P949" s="147">
        <f>O949*H949</f>
        <v>0</v>
      </c>
      <c r="Q949" s="147">
        <v>0</v>
      </c>
      <c r="R949" s="147">
        <f>Q949*H949</f>
        <v>0</v>
      </c>
      <c r="S949" s="147">
        <v>0</v>
      </c>
      <c r="T949" s="148">
        <f>S949*H949</f>
        <v>0</v>
      </c>
      <c r="AR949" s="149" t="s">
        <v>695</v>
      </c>
      <c r="AT949" s="149" t="s">
        <v>1347</v>
      </c>
      <c r="AU949" s="149" t="s">
        <v>371</v>
      </c>
      <c r="AY949" s="17" t="s">
        <v>350</v>
      </c>
      <c r="BE949" s="150">
        <f>IF(N949="základní",J949,0)</f>
        <v>0</v>
      </c>
      <c r="BF949" s="150">
        <f>IF(N949="snížená",J949,0)</f>
        <v>0</v>
      </c>
      <c r="BG949" s="150">
        <f>IF(N949="zákl. přenesená",J949,0)</f>
        <v>0</v>
      </c>
      <c r="BH949" s="150">
        <f>IF(N949="sníž. přenesená",J949,0)</f>
        <v>0</v>
      </c>
      <c r="BI949" s="150">
        <f>IF(N949="nulová",J949,0)</f>
        <v>0</v>
      </c>
      <c r="BJ949" s="17" t="s">
        <v>84</v>
      </c>
      <c r="BK949" s="150">
        <f>ROUND(I949*H949,2)</f>
        <v>0</v>
      </c>
      <c r="BL949" s="17" t="s">
        <v>530</v>
      </c>
      <c r="BM949" s="149" t="s">
        <v>7086</v>
      </c>
    </row>
    <row r="950" spans="2:65" s="1" customFormat="1" ht="10.199999999999999">
      <c r="B950" s="32"/>
      <c r="D950" s="151" t="s">
        <v>359</v>
      </c>
      <c r="F950" s="152" t="s">
        <v>7085</v>
      </c>
      <c r="I950" s="153"/>
      <c r="L950" s="32"/>
      <c r="M950" s="154"/>
      <c r="T950" s="56"/>
      <c r="AT950" s="17" t="s">
        <v>359</v>
      </c>
      <c r="AU950" s="17" t="s">
        <v>371</v>
      </c>
    </row>
    <row r="951" spans="2:65" s="1" customFormat="1" ht="16.5" customHeight="1">
      <c r="B951" s="32"/>
      <c r="C951" s="138" t="s">
        <v>3804</v>
      </c>
      <c r="D951" s="138" t="s">
        <v>352</v>
      </c>
      <c r="E951" s="139" t="s">
        <v>5578</v>
      </c>
      <c r="F951" s="140" t="s">
        <v>5579</v>
      </c>
      <c r="G951" s="141" t="s">
        <v>496</v>
      </c>
      <c r="H951" s="142">
        <v>19</v>
      </c>
      <c r="I951" s="143"/>
      <c r="J951" s="144">
        <f>ROUND(I951*H951,2)</f>
        <v>0</v>
      </c>
      <c r="K951" s="140" t="s">
        <v>385</v>
      </c>
      <c r="L951" s="32"/>
      <c r="M951" s="145" t="s">
        <v>1</v>
      </c>
      <c r="N951" s="146" t="s">
        <v>41</v>
      </c>
      <c r="P951" s="147">
        <f>O951*H951</f>
        <v>0</v>
      </c>
      <c r="Q951" s="147">
        <v>0</v>
      </c>
      <c r="R951" s="147">
        <f>Q951*H951</f>
        <v>0</v>
      </c>
      <c r="S951" s="147">
        <v>0</v>
      </c>
      <c r="T951" s="148">
        <f>S951*H951</f>
        <v>0</v>
      </c>
      <c r="AR951" s="149" t="s">
        <v>530</v>
      </c>
      <c r="AT951" s="149" t="s">
        <v>352</v>
      </c>
      <c r="AU951" s="149" t="s">
        <v>371</v>
      </c>
      <c r="AY951" s="17" t="s">
        <v>350</v>
      </c>
      <c r="BE951" s="150">
        <f>IF(N951="základní",J951,0)</f>
        <v>0</v>
      </c>
      <c r="BF951" s="150">
        <f>IF(N951="snížená",J951,0)</f>
        <v>0</v>
      </c>
      <c r="BG951" s="150">
        <f>IF(N951="zákl. přenesená",J951,0)</f>
        <v>0</v>
      </c>
      <c r="BH951" s="150">
        <f>IF(N951="sníž. přenesená",J951,0)</f>
        <v>0</v>
      </c>
      <c r="BI951" s="150">
        <f>IF(N951="nulová",J951,0)</f>
        <v>0</v>
      </c>
      <c r="BJ951" s="17" t="s">
        <v>84</v>
      </c>
      <c r="BK951" s="150">
        <f>ROUND(I951*H951,2)</f>
        <v>0</v>
      </c>
      <c r="BL951" s="17" t="s">
        <v>530</v>
      </c>
      <c r="BM951" s="149" t="s">
        <v>7087</v>
      </c>
    </row>
    <row r="952" spans="2:65" s="1" customFormat="1" ht="19.2">
      <c r="B952" s="32"/>
      <c r="D952" s="151" t="s">
        <v>359</v>
      </c>
      <c r="F952" s="152" t="s">
        <v>5581</v>
      </c>
      <c r="I952" s="153"/>
      <c r="L952" s="32"/>
      <c r="M952" s="154"/>
      <c r="T952" s="56"/>
      <c r="AT952" s="17" t="s">
        <v>359</v>
      </c>
      <c r="AU952" s="17" t="s">
        <v>371</v>
      </c>
    </row>
    <row r="953" spans="2:65" s="1" customFormat="1" ht="16.5" customHeight="1">
      <c r="B953" s="32"/>
      <c r="C953" s="187" t="s">
        <v>3808</v>
      </c>
      <c r="D953" s="187" t="s">
        <v>1347</v>
      </c>
      <c r="E953" s="188" t="s">
        <v>7088</v>
      </c>
      <c r="F953" s="189" t="s">
        <v>7089</v>
      </c>
      <c r="G953" s="190" t="s">
        <v>4951</v>
      </c>
      <c r="H953" s="191">
        <v>19</v>
      </c>
      <c r="I953" s="192"/>
      <c r="J953" s="193">
        <f>ROUND(I953*H953,2)</f>
        <v>0</v>
      </c>
      <c r="K953" s="189" t="s">
        <v>1</v>
      </c>
      <c r="L953" s="194"/>
      <c r="M953" s="195" t="s">
        <v>1</v>
      </c>
      <c r="N953" s="196" t="s">
        <v>41</v>
      </c>
      <c r="P953" s="147">
        <f>O953*H953</f>
        <v>0</v>
      </c>
      <c r="Q953" s="147">
        <v>0</v>
      </c>
      <c r="R953" s="147">
        <f>Q953*H953</f>
        <v>0</v>
      </c>
      <c r="S953" s="147">
        <v>0</v>
      </c>
      <c r="T953" s="148">
        <f>S953*H953</f>
        <v>0</v>
      </c>
      <c r="AR953" s="149" t="s">
        <v>695</v>
      </c>
      <c r="AT953" s="149" t="s">
        <v>1347</v>
      </c>
      <c r="AU953" s="149" t="s">
        <v>371</v>
      </c>
      <c r="AY953" s="17" t="s">
        <v>350</v>
      </c>
      <c r="BE953" s="150">
        <f>IF(N953="základní",J953,0)</f>
        <v>0</v>
      </c>
      <c r="BF953" s="150">
        <f>IF(N953="snížená",J953,0)</f>
        <v>0</v>
      </c>
      <c r="BG953" s="150">
        <f>IF(N953="zákl. přenesená",J953,0)</f>
        <v>0</v>
      </c>
      <c r="BH953" s="150">
        <f>IF(N953="sníž. přenesená",J953,0)</f>
        <v>0</v>
      </c>
      <c r="BI953" s="150">
        <f>IF(N953="nulová",J953,0)</f>
        <v>0</v>
      </c>
      <c r="BJ953" s="17" t="s">
        <v>84</v>
      </c>
      <c r="BK953" s="150">
        <f>ROUND(I953*H953,2)</f>
        <v>0</v>
      </c>
      <c r="BL953" s="17" t="s">
        <v>530</v>
      </c>
      <c r="BM953" s="149" t="s">
        <v>7090</v>
      </c>
    </row>
    <row r="954" spans="2:65" s="1" customFormat="1" ht="19.2">
      <c r="B954" s="32"/>
      <c r="D954" s="151" t="s">
        <v>359</v>
      </c>
      <c r="F954" s="152" t="s">
        <v>7091</v>
      </c>
      <c r="I954" s="153"/>
      <c r="L954" s="32"/>
      <c r="M954" s="154"/>
      <c r="T954" s="56"/>
      <c r="AT954" s="17" t="s">
        <v>359</v>
      </c>
      <c r="AU954" s="17" t="s">
        <v>371</v>
      </c>
    </row>
    <row r="955" spans="2:65" s="1" customFormat="1" ht="16.5" customHeight="1">
      <c r="B955" s="32"/>
      <c r="C955" s="138" t="s">
        <v>3812</v>
      </c>
      <c r="D955" s="138" t="s">
        <v>352</v>
      </c>
      <c r="E955" s="139" t="s">
        <v>7092</v>
      </c>
      <c r="F955" s="140" t="s">
        <v>7093</v>
      </c>
      <c r="G955" s="141" t="s">
        <v>496</v>
      </c>
      <c r="H955" s="142">
        <v>19</v>
      </c>
      <c r="I955" s="143"/>
      <c r="J955" s="144">
        <f>ROUND(I955*H955,2)</f>
        <v>0</v>
      </c>
      <c r="K955" s="140" t="s">
        <v>385</v>
      </c>
      <c r="L955" s="32"/>
      <c r="M955" s="145" t="s">
        <v>1</v>
      </c>
      <c r="N955" s="146" t="s">
        <v>41</v>
      </c>
      <c r="P955" s="147">
        <f>O955*H955</f>
        <v>0</v>
      </c>
      <c r="Q955" s="147">
        <v>0</v>
      </c>
      <c r="R955" s="147">
        <f>Q955*H955</f>
        <v>0</v>
      </c>
      <c r="S955" s="147">
        <v>0</v>
      </c>
      <c r="T955" s="148">
        <f>S955*H955</f>
        <v>0</v>
      </c>
      <c r="AR955" s="149" t="s">
        <v>530</v>
      </c>
      <c r="AT955" s="149" t="s">
        <v>352</v>
      </c>
      <c r="AU955" s="149" t="s">
        <v>371</v>
      </c>
      <c r="AY955" s="17" t="s">
        <v>350</v>
      </c>
      <c r="BE955" s="150">
        <f>IF(N955="základní",J955,0)</f>
        <v>0</v>
      </c>
      <c r="BF955" s="150">
        <f>IF(N955="snížená",J955,0)</f>
        <v>0</v>
      </c>
      <c r="BG955" s="150">
        <f>IF(N955="zákl. přenesená",J955,0)</f>
        <v>0</v>
      </c>
      <c r="BH955" s="150">
        <f>IF(N955="sníž. přenesená",J955,0)</f>
        <v>0</v>
      </c>
      <c r="BI955" s="150">
        <f>IF(N955="nulová",J955,0)</f>
        <v>0</v>
      </c>
      <c r="BJ955" s="17" t="s">
        <v>84</v>
      </c>
      <c r="BK955" s="150">
        <f>ROUND(I955*H955,2)</f>
        <v>0</v>
      </c>
      <c r="BL955" s="17" t="s">
        <v>530</v>
      </c>
      <c r="BM955" s="149" t="s">
        <v>7094</v>
      </c>
    </row>
    <row r="956" spans="2:65" s="1" customFormat="1" ht="19.2">
      <c r="B956" s="32"/>
      <c r="D956" s="151" t="s">
        <v>359</v>
      </c>
      <c r="F956" s="152" t="s">
        <v>7095</v>
      </c>
      <c r="I956" s="153"/>
      <c r="L956" s="32"/>
      <c r="M956" s="154"/>
      <c r="T956" s="56"/>
      <c r="AT956" s="17" t="s">
        <v>359</v>
      </c>
      <c r="AU956" s="17" t="s">
        <v>371</v>
      </c>
    </row>
    <row r="957" spans="2:65" s="11" customFormat="1" ht="20.85" customHeight="1">
      <c r="B957" s="126"/>
      <c r="D957" s="127" t="s">
        <v>75</v>
      </c>
      <c r="E957" s="136" t="s">
        <v>7096</v>
      </c>
      <c r="F957" s="136" t="s">
        <v>7097</v>
      </c>
      <c r="I957" s="129"/>
      <c r="J957" s="137">
        <f>BK957</f>
        <v>0</v>
      </c>
      <c r="L957" s="126"/>
      <c r="M957" s="131"/>
      <c r="P957" s="132">
        <f>SUM(P958:P979)</f>
        <v>0</v>
      </c>
      <c r="R957" s="132">
        <f>SUM(R958:R979)</f>
        <v>5.0572499999999998</v>
      </c>
      <c r="T957" s="133">
        <f>SUM(T958:T979)</f>
        <v>0.9</v>
      </c>
      <c r="AR957" s="127" t="s">
        <v>86</v>
      </c>
      <c r="AT957" s="134" t="s">
        <v>75</v>
      </c>
      <c r="AU957" s="134" t="s">
        <v>86</v>
      </c>
      <c r="AY957" s="127" t="s">
        <v>350</v>
      </c>
      <c r="BK957" s="135">
        <f>SUM(BK958:BK979)</f>
        <v>0</v>
      </c>
    </row>
    <row r="958" spans="2:65" s="1" customFormat="1" ht="37.799999999999997" customHeight="1">
      <c r="B958" s="32"/>
      <c r="C958" s="138" t="s">
        <v>3817</v>
      </c>
      <c r="D958" s="138" t="s">
        <v>352</v>
      </c>
      <c r="E958" s="139" t="s">
        <v>6583</v>
      </c>
      <c r="F958" s="140" t="s">
        <v>6584</v>
      </c>
      <c r="G958" s="141" t="s">
        <v>496</v>
      </c>
      <c r="H958" s="142">
        <v>5</v>
      </c>
      <c r="I958" s="143"/>
      <c r="J958" s="144">
        <f>ROUND(I958*H958,2)</f>
        <v>0</v>
      </c>
      <c r="K958" s="140" t="s">
        <v>1</v>
      </c>
      <c r="L958" s="32"/>
      <c r="M958" s="145" t="s">
        <v>1</v>
      </c>
      <c r="N958" s="146" t="s">
        <v>41</v>
      </c>
      <c r="P958" s="147">
        <f>O958*H958</f>
        <v>0</v>
      </c>
      <c r="Q958" s="147">
        <v>5.0000000000000002E-5</v>
      </c>
      <c r="R958" s="147">
        <f>Q958*H958</f>
        <v>2.5000000000000001E-4</v>
      </c>
      <c r="S958" s="147">
        <v>0</v>
      </c>
      <c r="T958" s="148">
        <f>S958*H958</f>
        <v>0</v>
      </c>
      <c r="AR958" s="149" t="s">
        <v>357</v>
      </c>
      <c r="AT958" s="149" t="s">
        <v>352</v>
      </c>
      <c r="AU958" s="149" t="s">
        <v>371</v>
      </c>
      <c r="AY958" s="17" t="s">
        <v>350</v>
      </c>
      <c r="BE958" s="150">
        <f>IF(N958="základní",J958,0)</f>
        <v>0</v>
      </c>
      <c r="BF958" s="150">
        <f>IF(N958="snížená",J958,0)</f>
        <v>0</v>
      </c>
      <c r="BG958" s="150">
        <f>IF(N958="zákl. přenesená",J958,0)</f>
        <v>0</v>
      </c>
      <c r="BH958" s="150">
        <f>IF(N958="sníž. přenesená",J958,0)</f>
        <v>0</v>
      </c>
      <c r="BI958" s="150">
        <f>IF(N958="nulová",J958,0)</f>
        <v>0</v>
      </c>
      <c r="BJ958" s="17" t="s">
        <v>84</v>
      </c>
      <c r="BK958" s="150">
        <f>ROUND(I958*H958,2)</f>
        <v>0</v>
      </c>
      <c r="BL958" s="17" t="s">
        <v>357</v>
      </c>
      <c r="BM958" s="149" t="s">
        <v>7098</v>
      </c>
    </row>
    <row r="959" spans="2:65" s="1" customFormat="1" ht="19.2">
      <c r="B959" s="32"/>
      <c r="D959" s="151" t="s">
        <v>359</v>
      </c>
      <c r="F959" s="152" t="s">
        <v>6584</v>
      </c>
      <c r="I959" s="153"/>
      <c r="L959" s="32"/>
      <c r="M959" s="154"/>
      <c r="T959" s="56"/>
      <c r="AT959" s="17" t="s">
        <v>359</v>
      </c>
      <c r="AU959" s="17" t="s">
        <v>371</v>
      </c>
    </row>
    <row r="960" spans="2:65" s="1" customFormat="1" ht="24.15" customHeight="1">
      <c r="B960" s="32"/>
      <c r="C960" s="138" t="s">
        <v>3819</v>
      </c>
      <c r="D960" s="138" t="s">
        <v>352</v>
      </c>
      <c r="E960" s="139" t="s">
        <v>6092</v>
      </c>
      <c r="F960" s="140" t="s">
        <v>6093</v>
      </c>
      <c r="G960" s="141" t="s">
        <v>551</v>
      </c>
      <c r="H960" s="142">
        <v>600</v>
      </c>
      <c r="I960" s="143"/>
      <c r="J960" s="144">
        <f>ROUND(I960*H960,2)</f>
        <v>0</v>
      </c>
      <c r="K960" s="140" t="s">
        <v>385</v>
      </c>
      <c r="L960" s="32"/>
      <c r="M960" s="145" t="s">
        <v>1</v>
      </c>
      <c r="N960" s="146" t="s">
        <v>41</v>
      </c>
      <c r="P960" s="147">
        <f>O960*H960</f>
        <v>0</v>
      </c>
      <c r="Q960" s="147">
        <v>0</v>
      </c>
      <c r="R960" s="147">
        <f>Q960*H960</f>
        <v>0</v>
      </c>
      <c r="S960" s="147">
        <v>0</v>
      </c>
      <c r="T960" s="148">
        <f>S960*H960</f>
        <v>0</v>
      </c>
      <c r="AR960" s="149" t="s">
        <v>357</v>
      </c>
      <c r="AT960" s="149" t="s">
        <v>352</v>
      </c>
      <c r="AU960" s="149" t="s">
        <v>371</v>
      </c>
      <c r="AY960" s="17" t="s">
        <v>350</v>
      </c>
      <c r="BE960" s="150">
        <f>IF(N960="základní",J960,0)</f>
        <v>0</v>
      </c>
      <c r="BF960" s="150">
        <f>IF(N960="snížená",J960,0)</f>
        <v>0</v>
      </c>
      <c r="BG960" s="150">
        <f>IF(N960="zákl. přenesená",J960,0)</f>
        <v>0</v>
      </c>
      <c r="BH960" s="150">
        <f>IF(N960="sníž. přenesená",J960,0)</f>
        <v>0</v>
      </c>
      <c r="BI960" s="150">
        <f>IF(N960="nulová",J960,0)</f>
        <v>0</v>
      </c>
      <c r="BJ960" s="17" t="s">
        <v>84</v>
      </c>
      <c r="BK960" s="150">
        <f>ROUND(I960*H960,2)</f>
        <v>0</v>
      </c>
      <c r="BL960" s="17" t="s">
        <v>357</v>
      </c>
      <c r="BM960" s="149" t="s">
        <v>7099</v>
      </c>
    </row>
    <row r="961" spans="2:65" s="1" customFormat="1" ht="19.2">
      <c r="B961" s="32"/>
      <c r="D961" s="151" t="s">
        <v>359</v>
      </c>
      <c r="F961" s="152" t="s">
        <v>6095</v>
      </c>
      <c r="I961" s="153"/>
      <c r="L961" s="32"/>
      <c r="M961" s="154"/>
      <c r="T961" s="56"/>
      <c r="AT961" s="17" t="s">
        <v>359</v>
      </c>
      <c r="AU961" s="17" t="s">
        <v>371</v>
      </c>
    </row>
    <row r="962" spans="2:65" s="1" customFormat="1" ht="21.75" customHeight="1">
      <c r="B962" s="32"/>
      <c r="C962" s="187" t="s">
        <v>3824</v>
      </c>
      <c r="D962" s="187" t="s">
        <v>1347</v>
      </c>
      <c r="E962" s="188" t="s">
        <v>6591</v>
      </c>
      <c r="F962" s="189" t="s">
        <v>6592</v>
      </c>
      <c r="G962" s="190" t="s">
        <v>551</v>
      </c>
      <c r="H962" s="191">
        <v>300</v>
      </c>
      <c r="I962" s="192"/>
      <c r="J962" s="193">
        <f>ROUND(I962*H962,2)</f>
        <v>0</v>
      </c>
      <c r="K962" s="189" t="s">
        <v>385</v>
      </c>
      <c r="L962" s="194"/>
      <c r="M962" s="195" t="s">
        <v>1</v>
      </c>
      <c r="N962" s="196" t="s">
        <v>41</v>
      </c>
      <c r="P962" s="147">
        <f>O962*H962</f>
        <v>0</v>
      </c>
      <c r="Q962" s="147">
        <v>6.9999999999999994E-5</v>
      </c>
      <c r="R962" s="147">
        <f>Q962*H962</f>
        <v>2.0999999999999998E-2</v>
      </c>
      <c r="S962" s="147">
        <v>0</v>
      </c>
      <c r="T962" s="148">
        <f>S962*H962</f>
        <v>0</v>
      </c>
      <c r="AR962" s="149" t="s">
        <v>468</v>
      </c>
      <c r="AT962" s="149" t="s">
        <v>1347</v>
      </c>
      <c r="AU962" s="149" t="s">
        <v>371</v>
      </c>
      <c r="AY962" s="17" t="s">
        <v>350</v>
      </c>
      <c r="BE962" s="150">
        <f>IF(N962="základní",J962,0)</f>
        <v>0</v>
      </c>
      <c r="BF962" s="150">
        <f>IF(N962="snížená",J962,0)</f>
        <v>0</v>
      </c>
      <c r="BG962" s="150">
        <f>IF(N962="zákl. přenesená",J962,0)</f>
        <v>0</v>
      </c>
      <c r="BH962" s="150">
        <f>IF(N962="sníž. přenesená",J962,0)</f>
        <v>0</v>
      </c>
      <c r="BI962" s="150">
        <f>IF(N962="nulová",J962,0)</f>
        <v>0</v>
      </c>
      <c r="BJ962" s="17" t="s">
        <v>84</v>
      </c>
      <c r="BK962" s="150">
        <f>ROUND(I962*H962,2)</f>
        <v>0</v>
      </c>
      <c r="BL962" s="17" t="s">
        <v>357</v>
      </c>
      <c r="BM962" s="149" t="s">
        <v>7100</v>
      </c>
    </row>
    <row r="963" spans="2:65" s="1" customFormat="1" ht="10.199999999999999">
      <c r="B963" s="32"/>
      <c r="D963" s="151" t="s">
        <v>359</v>
      </c>
      <c r="F963" s="152" t="s">
        <v>6592</v>
      </c>
      <c r="I963" s="153"/>
      <c r="L963" s="32"/>
      <c r="M963" s="154"/>
      <c r="T963" s="56"/>
      <c r="AT963" s="17" t="s">
        <v>359</v>
      </c>
      <c r="AU963" s="17" t="s">
        <v>371</v>
      </c>
    </row>
    <row r="964" spans="2:65" s="12" customFormat="1" ht="20.399999999999999">
      <c r="B964" s="155"/>
      <c r="D964" s="151" t="s">
        <v>361</v>
      </c>
      <c r="E964" s="156" t="s">
        <v>1</v>
      </c>
      <c r="F964" s="157" t="s">
        <v>7101</v>
      </c>
      <c r="H964" s="158">
        <v>300</v>
      </c>
      <c r="I964" s="159"/>
      <c r="L964" s="155"/>
      <c r="M964" s="160"/>
      <c r="T964" s="161"/>
      <c r="AT964" s="156" t="s">
        <v>361</v>
      </c>
      <c r="AU964" s="156" t="s">
        <v>371</v>
      </c>
      <c r="AV964" s="12" t="s">
        <v>86</v>
      </c>
      <c r="AW964" s="12" t="s">
        <v>32</v>
      </c>
      <c r="AX964" s="12" t="s">
        <v>84</v>
      </c>
      <c r="AY964" s="156" t="s">
        <v>350</v>
      </c>
    </row>
    <row r="965" spans="2:65" s="1" customFormat="1" ht="21.75" customHeight="1">
      <c r="B965" s="32"/>
      <c r="C965" s="187" t="s">
        <v>3829</v>
      </c>
      <c r="D965" s="187" t="s">
        <v>1347</v>
      </c>
      <c r="E965" s="188" t="s">
        <v>6595</v>
      </c>
      <c r="F965" s="189" t="s">
        <v>6596</v>
      </c>
      <c r="G965" s="190" t="s">
        <v>551</v>
      </c>
      <c r="H965" s="191">
        <v>300</v>
      </c>
      <c r="I965" s="192"/>
      <c r="J965" s="193">
        <f>ROUND(I965*H965,2)</f>
        <v>0</v>
      </c>
      <c r="K965" s="189" t="s">
        <v>385</v>
      </c>
      <c r="L965" s="194"/>
      <c r="M965" s="195" t="s">
        <v>1</v>
      </c>
      <c r="N965" s="196" t="s">
        <v>41</v>
      </c>
      <c r="P965" s="147">
        <f>O965*H965</f>
        <v>0</v>
      </c>
      <c r="Q965" s="147">
        <v>1E-4</v>
      </c>
      <c r="R965" s="147">
        <f>Q965*H965</f>
        <v>3.0000000000000002E-2</v>
      </c>
      <c r="S965" s="147">
        <v>0</v>
      </c>
      <c r="T965" s="148">
        <f>S965*H965</f>
        <v>0</v>
      </c>
      <c r="AR965" s="149" t="s">
        <v>468</v>
      </c>
      <c r="AT965" s="149" t="s">
        <v>1347</v>
      </c>
      <c r="AU965" s="149" t="s">
        <v>371</v>
      </c>
      <c r="AY965" s="17" t="s">
        <v>350</v>
      </c>
      <c r="BE965" s="150">
        <f>IF(N965="základní",J965,0)</f>
        <v>0</v>
      </c>
      <c r="BF965" s="150">
        <f>IF(N965="snížená",J965,0)</f>
        <v>0</v>
      </c>
      <c r="BG965" s="150">
        <f>IF(N965="zákl. přenesená",J965,0)</f>
        <v>0</v>
      </c>
      <c r="BH965" s="150">
        <f>IF(N965="sníž. přenesená",J965,0)</f>
        <v>0</v>
      </c>
      <c r="BI965" s="150">
        <f>IF(N965="nulová",J965,0)</f>
        <v>0</v>
      </c>
      <c r="BJ965" s="17" t="s">
        <v>84</v>
      </c>
      <c r="BK965" s="150">
        <f>ROUND(I965*H965,2)</f>
        <v>0</v>
      </c>
      <c r="BL965" s="17" t="s">
        <v>357</v>
      </c>
      <c r="BM965" s="149" t="s">
        <v>7102</v>
      </c>
    </row>
    <row r="966" spans="2:65" s="1" customFormat="1" ht="10.199999999999999">
      <c r="B966" s="32"/>
      <c r="D966" s="151" t="s">
        <v>359</v>
      </c>
      <c r="F966" s="152" t="s">
        <v>6596</v>
      </c>
      <c r="I966" s="153"/>
      <c r="L966" s="32"/>
      <c r="M966" s="154"/>
      <c r="T966" s="56"/>
      <c r="AT966" s="17" t="s">
        <v>359</v>
      </c>
      <c r="AU966" s="17" t="s">
        <v>371</v>
      </c>
    </row>
    <row r="967" spans="2:65" s="12" customFormat="1" ht="20.399999999999999">
      <c r="B967" s="155"/>
      <c r="D967" s="151" t="s">
        <v>361</v>
      </c>
      <c r="E967" s="156" t="s">
        <v>1</v>
      </c>
      <c r="F967" s="157" t="s">
        <v>7101</v>
      </c>
      <c r="H967" s="158">
        <v>300</v>
      </c>
      <c r="I967" s="159"/>
      <c r="L967" s="155"/>
      <c r="M967" s="160"/>
      <c r="T967" s="161"/>
      <c r="AT967" s="156" t="s">
        <v>361</v>
      </c>
      <c r="AU967" s="156" t="s">
        <v>371</v>
      </c>
      <c r="AV967" s="12" t="s">
        <v>86</v>
      </c>
      <c r="AW967" s="12" t="s">
        <v>32</v>
      </c>
      <c r="AX967" s="12" t="s">
        <v>84</v>
      </c>
      <c r="AY967" s="156" t="s">
        <v>350</v>
      </c>
    </row>
    <row r="968" spans="2:65" s="1" customFormat="1" ht="24.15" customHeight="1">
      <c r="B968" s="32"/>
      <c r="C968" s="138" t="s">
        <v>3834</v>
      </c>
      <c r="D968" s="138" t="s">
        <v>352</v>
      </c>
      <c r="E968" s="139" t="s">
        <v>6458</v>
      </c>
      <c r="F968" s="140" t="s">
        <v>6459</v>
      </c>
      <c r="G968" s="141" t="s">
        <v>496</v>
      </c>
      <c r="H968" s="142">
        <v>19</v>
      </c>
      <c r="I968" s="143"/>
      <c r="J968" s="144">
        <f>ROUND(I968*H968,2)</f>
        <v>0</v>
      </c>
      <c r="K968" s="140" t="s">
        <v>385</v>
      </c>
      <c r="L968" s="32"/>
      <c r="M968" s="145" t="s">
        <v>1</v>
      </c>
      <c r="N968" s="146" t="s">
        <v>41</v>
      </c>
      <c r="P968" s="147">
        <f>O968*H968</f>
        <v>0</v>
      </c>
      <c r="Q968" s="147">
        <v>0</v>
      </c>
      <c r="R968" s="147">
        <f>Q968*H968</f>
        <v>0</v>
      </c>
      <c r="S968" s="147">
        <v>0</v>
      </c>
      <c r="T968" s="148">
        <f>S968*H968</f>
        <v>0</v>
      </c>
      <c r="AR968" s="149" t="s">
        <v>530</v>
      </c>
      <c r="AT968" s="149" t="s">
        <v>352</v>
      </c>
      <c r="AU968" s="149" t="s">
        <v>371</v>
      </c>
      <c r="AY968" s="17" t="s">
        <v>350</v>
      </c>
      <c r="BE968" s="150">
        <f>IF(N968="základní",J968,0)</f>
        <v>0</v>
      </c>
      <c r="BF968" s="150">
        <f>IF(N968="snížená",J968,0)</f>
        <v>0</v>
      </c>
      <c r="BG968" s="150">
        <f>IF(N968="zákl. přenesená",J968,0)</f>
        <v>0</v>
      </c>
      <c r="BH968" s="150">
        <f>IF(N968="sníž. přenesená",J968,0)</f>
        <v>0</v>
      </c>
      <c r="BI968" s="150">
        <f>IF(N968="nulová",J968,0)</f>
        <v>0</v>
      </c>
      <c r="BJ968" s="17" t="s">
        <v>84</v>
      </c>
      <c r="BK968" s="150">
        <f>ROUND(I968*H968,2)</f>
        <v>0</v>
      </c>
      <c r="BL968" s="17" t="s">
        <v>530</v>
      </c>
      <c r="BM968" s="149" t="s">
        <v>7103</v>
      </c>
    </row>
    <row r="969" spans="2:65" s="1" customFormat="1" ht="19.2">
      <c r="B969" s="32"/>
      <c r="D969" s="151" t="s">
        <v>359</v>
      </c>
      <c r="F969" s="152" t="s">
        <v>6461</v>
      </c>
      <c r="I969" s="153"/>
      <c r="L969" s="32"/>
      <c r="M969" s="154"/>
      <c r="T969" s="56"/>
      <c r="AT969" s="17" t="s">
        <v>359</v>
      </c>
      <c r="AU969" s="17" t="s">
        <v>371</v>
      </c>
    </row>
    <row r="970" spans="2:65" s="1" customFormat="1" ht="16.5" customHeight="1">
      <c r="B970" s="32"/>
      <c r="C970" s="187" t="s">
        <v>3838</v>
      </c>
      <c r="D970" s="187" t="s">
        <v>1347</v>
      </c>
      <c r="E970" s="188" t="s">
        <v>7013</v>
      </c>
      <c r="F970" s="189" t="s">
        <v>7014</v>
      </c>
      <c r="G970" s="190" t="s">
        <v>4951</v>
      </c>
      <c r="H970" s="191">
        <v>19</v>
      </c>
      <c r="I970" s="192"/>
      <c r="J970" s="193">
        <f>ROUND(I970*H970,2)</f>
        <v>0</v>
      </c>
      <c r="K970" s="189" t="s">
        <v>1</v>
      </c>
      <c r="L970" s="194"/>
      <c r="M970" s="195" t="s">
        <v>1</v>
      </c>
      <c r="N970" s="196" t="s">
        <v>41</v>
      </c>
      <c r="P970" s="147">
        <f>O970*H970</f>
        <v>0</v>
      </c>
      <c r="Q970" s="147">
        <v>0</v>
      </c>
      <c r="R970" s="147">
        <f>Q970*H970</f>
        <v>0</v>
      </c>
      <c r="S970" s="147">
        <v>0</v>
      </c>
      <c r="T970" s="148">
        <f>S970*H970</f>
        <v>0</v>
      </c>
      <c r="AR970" s="149" t="s">
        <v>695</v>
      </c>
      <c r="AT970" s="149" t="s">
        <v>1347</v>
      </c>
      <c r="AU970" s="149" t="s">
        <v>371</v>
      </c>
      <c r="AY970" s="17" t="s">
        <v>350</v>
      </c>
      <c r="BE970" s="150">
        <f>IF(N970="základní",J970,0)</f>
        <v>0</v>
      </c>
      <c r="BF970" s="150">
        <f>IF(N970="snížená",J970,0)</f>
        <v>0</v>
      </c>
      <c r="BG970" s="150">
        <f>IF(N970="zákl. přenesená",J970,0)</f>
        <v>0</v>
      </c>
      <c r="BH970" s="150">
        <f>IF(N970="sníž. přenesená",J970,0)</f>
        <v>0</v>
      </c>
      <c r="BI970" s="150">
        <f>IF(N970="nulová",J970,0)</f>
        <v>0</v>
      </c>
      <c r="BJ970" s="17" t="s">
        <v>84</v>
      </c>
      <c r="BK970" s="150">
        <f>ROUND(I970*H970,2)</f>
        <v>0</v>
      </c>
      <c r="BL970" s="17" t="s">
        <v>530</v>
      </c>
      <c r="BM970" s="149" t="s">
        <v>7104</v>
      </c>
    </row>
    <row r="971" spans="2:65" s="1" customFormat="1" ht="10.199999999999999">
      <c r="B971" s="32"/>
      <c r="D971" s="151" t="s">
        <v>359</v>
      </c>
      <c r="F971" s="152" t="s">
        <v>7014</v>
      </c>
      <c r="I971" s="153"/>
      <c r="L971" s="32"/>
      <c r="M971" s="154"/>
      <c r="T971" s="56"/>
      <c r="AT971" s="17" t="s">
        <v>359</v>
      </c>
      <c r="AU971" s="17" t="s">
        <v>371</v>
      </c>
    </row>
    <row r="972" spans="2:65" s="1" customFormat="1" ht="21.75" customHeight="1">
      <c r="B972" s="32"/>
      <c r="C972" s="138" t="s">
        <v>3845</v>
      </c>
      <c r="D972" s="138" t="s">
        <v>352</v>
      </c>
      <c r="E972" s="139" t="s">
        <v>6100</v>
      </c>
      <c r="F972" s="140" t="s">
        <v>6101</v>
      </c>
      <c r="G972" s="141" t="s">
        <v>551</v>
      </c>
      <c r="H972" s="142">
        <v>50</v>
      </c>
      <c r="I972" s="143"/>
      <c r="J972" s="144">
        <f>ROUND(I972*H972,2)</f>
        <v>0</v>
      </c>
      <c r="K972" s="140" t="s">
        <v>385</v>
      </c>
      <c r="L972" s="32"/>
      <c r="M972" s="145" t="s">
        <v>1</v>
      </c>
      <c r="N972" s="146" t="s">
        <v>41</v>
      </c>
      <c r="P972" s="147">
        <f>O972*H972</f>
        <v>0</v>
      </c>
      <c r="Q972" s="147">
        <v>0</v>
      </c>
      <c r="R972" s="147">
        <f>Q972*H972</f>
        <v>0</v>
      </c>
      <c r="S972" s="147">
        <v>0</v>
      </c>
      <c r="T972" s="148">
        <f>S972*H972</f>
        <v>0</v>
      </c>
      <c r="AR972" s="149" t="s">
        <v>530</v>
      </c>
      <c r="AT972" s="149" t="s">
        <v>352</v>
      </c>
      <c r="AU972" s="149" t="s">
        <v>371</v>
      </c>
      <c r="AY972" s="17" t="s">
        <v>350</v>
      </c>
      <c r="BE972" s="150">
        <f>IF(N972="základní",J972,0)</f>
        <v>0</v>
      </c>
      <c r="BF972" s="150">
        <f>IF(N972="snížená",J972,0)</f>
        <v>0</v>
      </c>
      <c r="BG972" s="150">
        <f>IF(N972="zákl. přenesená",J972,0)</f>
        <v>0</v>
      </c>
      <c r="BH972" s="150">
        <f>IF(N972="sníž. přenesená",J972,0)</f>
        <v>0</v>
      </c>
      <c r="BI972" s="150">
        <f>IF(N972="nulová",J972,0)</f>
        <v>0</v>
      </c>
      <c r="BJ972" s="17" t="s">
        <v>84</v>
      </c>
      <c r="BK972" s="150">
        <f>ROUND(I972*H972,2)</f>
        <v>0</v>
      </c>
      <c r="BL972" s="17" t="s">
        <v>530</v>
      </c>
      <c r="BM972" s="149" t="s">
        <v>7105</v>
      </c>
    </row>
    <row r="973" spans="2:65" s="1" customFormat="1" ht="10.199999999999999">
      <c r="B973" s="32"/>
      <c r="D973" s="151" t="s">
        <v>359</v>
      </c>
      <c r="F973" s="152" t="s">
        <v>6103</v>
      </c>
      <c r="I973" s="153"/>
      <c r="L973" s="32"/>
      <c r="M973" s="154"/>
      <c r="T973" s="56"/>
      <c r="AT973" s="17" t="s">
        <v>359</v>
      </c>
      <c r="AU973" s="17" t="s">
        <v>371</v>
      </c>
    </row>
    <row r="974" spans="2:65" s="1" customFormat="1" ht="16.5" customHeight="1">
      <c r="B974" s="32"/>
      <c r="C974" s="187" t="s">
        <v>3850</v>
      </c>
      <c r="D974" s="187" t="s">
        <v>1347</v>
      </c>
      <c r="E974" s="188" t="s">
        <v>7106</v>
      </c>
      <c r="F974" s="189" t="s">
        <v>7107</v>
      </c>
      <c r="G974" s="190" t="s">
        <v>551</v>
      </c>
      <c r="H974" s="191">
        <v>1000</v>
      </c>
      <c r="I974" s="192"/>
      <c r="J974" s="193">
        <f>ROUND(I974*H974,2)</f>
        <v>0</v>
      </c>
      <c r="K974" s="189" t="s">
        <v>1</v>
      </c>
      <c r="L974" s="194"/>
      <c r="M974" s="195" t="s">
        <v>1</v>
      </c>
      <c r="N974" s="196" t="s">
        <v>41</v>
      </c>
      <c r="P974" s="147">
        <f>O974*H974</f>
        <v>0</v>
      </c>
      <c r="Q974" s="147">
        <v>5.0000000000000001E-3</v>
      </c>
      <c r="R974" s="147">
        <f>Q974*H974</f>
        <v>5</v>
      </c>
      <c r="S974" s="147">
        <v>0</v>
      </c>
      <c r="T974" s="148">
        <f>S974*H974</f>
        <v>0</v>
      </c>
      <c r="AR974" s="149" t="s">
        <v>695</v>
      </c>
      <c r="AT974" s="149" t="s">
        <v>1347</v>
      </c>
      <c r="AU974" s="149" t="s">
        <v>371</v>
      </c>
      <c r="AY974" s="17" t="s">
        <v>350</v>
      </c>
      <c r="BE974" s="150">
        <f>IF(N974="základní",J974,0)</f>
        <v>0</v>
      </c>
      <c r="BF974" s="150">
        <f>IF(N974="snížená",J974,0)</f>
        <v>0</v>
      </c>
      <c r="BG974" s="150">
        <f>IF(N974="zákl. přenesená",J974,0)</f>
        <v>0</v>
      </c>
      <c r="BH974" s="150">
        <f>IF(N974="sníž. přenesená",J974,0)</f>
        <v>0</v>
      </c>
      <c r="BI974" s="150">
        <f>IF(N974="nulová",J974,0)</f>
        <v>0</v>
      </c>
      <c r="BJ974" s="17" t="s">
        <v>84</v>
      </c>
      <c r="BK974" s="150">
        <f>ROUND(I974*H974,2)</f>
        <v>0</v>
      </c>
      <c r="BL974" s="17" t="s">
        <v>530</v>
      </c>
      <c r="BM974" s="149" t="s">
        <v>7108</v>
      </c>
    </row>
    <row r="975" spans="2:65" s="1" customFormat="1" ht="134.4">
      <c r="B975" s="32"/>
      <c r="D975" s="151" t="s">
        <v>359</v>
      </c>
      <c r="F975" s="152" t="s">
        <v>7109</v>
      </c>
      <c r="I975" s="153"/>
      <c r="L975" s="32"/>
      <c r="M975" s="154"/>
      <c r="T975" s="56"/>
      <c r="AT975" s="17" t="s">
        <v>359</v>
      </c>
      <c r="AU975" s="17" t="s">
        <v>371</v>
      </c>
    </row>
    <row r="976" spans="2:65" s="1" customFormat="1" ht="24.15" customHeight="1">
      <c r="B976" s="32"/>
      <c r="C976" s="138" t="s">
        <v>3855</v>
      </c>
      <c r="D976" s="138" t="s">
        <v>352</v>
      </c>
      <c r="E976" s="139" t="s">
        <v>5658</v>
      </c>
      <c r="F976" s="140" t="s">
        <v>5659</v>
      </c>
      <c r="G976" s="141" t="s">
        <v>551</v>
      </c>
      <c r="H976" s="142">
        <v>300</v>
      </c>
      <c r="I976" s="143"/>
      <c r="J976" s="144">
        <f>ROUND(I976*H976,2)</f>
        <v>0</v>
      </c>
      <c r="K976" s="140" t="s">
        <v>385</v>
      </c>
      <c r="L976" s="32"/>
      <c r="M976" s="145" t="s">
        <v>1</v>
      </c>
      <c r="N976" s="146" t="s">
        <v>41</v>
      </c>
      <c r="P976" s="147">
        <f>O976*H976</f>
        <v>0</v>
      </c>
      <c r="Q976" s="147">
        <v>2.0000000000000002E-5</v>
      </c>
      <c r="R976" s="147">
        <f>Q976*H976</f>
        <v>6.0000000000000001E-3</v>
      </c>
      <c r="S976" s="147">
        <v>3.0000000000000001E-3</v>
      </c>
      <c r="T976" s="148">
        <f>S976*H976</f>
        <v>0.9</v>
      </c>
      <c r="AR976" s="149" t="s">
        <v>357</v>
      </c>
      <c r="AT976" s="149" t="s">
        <v>352</v>
      </c>
      <c r="AU976" s="149" t="s">
        <v>371</v>
      </c>
      <c r="AY976" s="17" t="s">
        <v>350</v>
      </c>
      <c r="BE976" s="150">
        <f>IF(N976="základní",J976,0)</f>
        <v>0</v>
      </c>
      <c r="BF976" s="150">
        <f>IF(N976="snížená",J976,0)</f>
        <v>0</v>
      </c>
      <c r="BG976" s="150">
        <f>IF(N976="zákl. přenesená",J976,0)</f>
        <v>0</v>
      </c>
      <c r="BH976" s="150">
        <f>IF(N976="sníž. přenesená",J976,0)</f>
        <v>0</v>
      </c>
      <c r="BI976" s="150">
        <f>IF(N976="nulová",J976,0)</f>
        <v>0</v>
      </c>
      <c r="BJ976" s="17" t="s">
        <v>84</v>
      </c>
      <c r="BK976" s="150">
        <f>ROUND(I976*H976,2)</f>
        <v>0</v>
      </c>
      <c r="BL976" s="17" t="s">
        <v>357</v>
      </c>
      <c r="BM976" s="149" t="s">
        <v>7110</v>
      </c>
    </row>
    <row r="977" spans="2:65" s="1" customFormat="1" ht="19.2">
      <c r="B977" s="32"/>
      <c r="D977" s="151" t="s">
        <v>359</v>
      </c>
      <c r="F977" s="152" t="s">
        <v>5661</v>
      </c>
      <c r="I977" s="153"/>
      <c r="L977" s="32"/>
      <c r="M977" s="154"/>
      <c r="T977" s="56"/>
      <c r="AT977" s="17" t="s">
        <v>359</v>
      </c>
      <c r="AU977" s="17" t="s">
        <v>371</v>
      </c>
    </row>
    <row r="978" spans="2:65" s="1" customFormat="1" ht="16.5" customHeight="1">
      <c r="B978" s="32"/>
      <c r="C978" s="138" t="s">
        <v>3859</v>
      </c>
      <c r="D978" s="138" t="s">
        <v>352</v>
      </c>
      <c r="E978" s="139" t="s">
        <v>5665</v>
      </c>
      <c r="F978" s="140" t="s">
        <v>5666</v>
      </c>
      <c r="G978" s="141" t="s">
        <v>551</v>
      </c>
      <c r="H978" s="142">
        <v>300</v>
      </c>
      <c r="I978" s="143"/>
      <c r="J978" s="144">
        <f>ROUND(I978*H978,2)</f>
        <v>0</v>
      </c>
      <c r="K978" s="140" t="s">
        <v>1</v>
      </c>
      <c r="L978" s="32"/>
      <c r="M978" s="145" t="s">
        <v>1</v>
      </c>
      <c r="N978" s="146" t="s">
        <v>41</v>
      </c>
      <c r="P978" s="147">
        <f>O978*H978</f>
        <v>0</v>
      </c>
      <c r="Q978" s="147">
        <v>0</v>
      </c>
      <c r="R978" s="147">
        <f>Q978*H978</f>
        <v>0</v>
      </c>
      <c r="S978" s="147">
        <v>0</v>
      </c>
      <c r="T978" s="148">
        <f>S978*H978</f>
        <v>0</v>
      </c>
      <c r="AR978" s="149" t="s">
        <v>357</v>
      </c>
      <c r="AT978" s="149" t="s">
        <v>352</v>
      </c>
      <c r="AU978" s="149" t="s">
        <v>371</v>
      </c>
      <c r="AY978" s="17" t="s">
        <v>350</v>
      </c>
      <c r="BE978" s="150">
        <f>IF(N978="základní",J978,0)</f>
        <v>0</v>
      </c>
      <c r="BF978" s="150">
        <f>IF(N978="snížená",J978,0)</f>
        <v>0</v>
      </c>
      <c r="BG978" s="150">
        <f>IF(N978="zákl. přenesená",J978,0)</f>
        <v>0</v>
      </c>
      <c r="BH978" s="150">
        <f>IF(N978="sníž. přenesená",J978,0)</f>
        <v>0</v>
      </c>
      <c r="BI978" s="150">
        <f>IF(N978="nulová",J978,0)</f>
        <v>0</v>
      </c>
      <c r="BJ978" s="17" t="s">
        <v>84</v>
      </c>
      <c r="BK978" s="150">
        <f>ROUND(I978*H978,2)</f>
        <v>0</v>
      </c>
      <c r="BL978" s="17" t="s">
        <v>357</v>
      </c>
      <c r="BM978" s="149" t="s">
        <v>7111</v>
      </c>
    </row>
    <row r="979" spans="2:65" s="1" customFormat="1" ht="10.199999999999999">
      <c r="B979" s="32"/>
      <c r="D979" s="151" t="s">
        <v>359</v>
      </c>
      <c r="F979" s="152" t="s">
        <v>5666</v>
      </c>
      <c r="I979" s="153"/>
      <c r="L979" s="32"/>
      <c r="M979" s="154"/>
      <c r="T979" s="56"/>
      <c r="AT979" s="17" t="s">
        <v>359</v>
      </c>
      <c r="AU979" s="17" t="s">
        <v>371</v>
      </c>
    </row>
    <row r="980" spans="2:65" s="11" customFormat="1" ht="20.85" customHeight="1">
      <c r="B980" s="126"/>
      <c r="D980" s="127" t="s">
        <v>75</v>
      </c>
      <c r="E980" s="136" t="s">
        <v>7112</v>
      </c>
      <c r="F980" s="136" t="s">
        <v>7025</v>
      </c>
      <c r="I980" s="129"/>
      <c r="J980" s="137">
        <f>BK980</f>
        <v>0</v>
      </c>
      <c r="L980" s="126"/>
      <c r="M980" s="131"/>
      <c r="P980" s="132">
        <f>SUM(P981:P990)</f>
        <v>0</v>
      </c>
      <c r="R980" s="132">
        <f>SUM(R981:R990)</f>
        <v>0</v>
      </c>
      <c r="T980" s="133">
        <f>SUM(T981:T990)</f>
        <v>0</v>
      </c>
      <c r="AR980" s="127" t="s">
        <v>86</v>
      </c>
      <c r="AT980" s="134" t="s">
        <v>75</v>
      </c>
      <c r="AU980" s="134" t="s">
        <v>86</v>
      </c>
      <c r="AY980" s="127" t="s">
        <v>350</v>
      </c>
      <c r="BK980" s="135">
        <f>SUM(BK981:BK990)</f>
        <v>0</v>
      </c>
    </row>
    <row r="981" spans="2:65" s="1" customFormat="1" ht="16.5" customHeight="1">
      <c r="B981" s="32"/>
      <c r="C981" s="138" t="s">
        <v>3865</v>
      </c>
      <c r="D981" s="138" t="s">
        <v>352</v>
      </c>
      <c r="E981" s="139" t="s">
        <v>7113</v>
      </c>
      <c r="F981" s="140" t="s">
        <v>6148</v>
      </c>
      <c r="G981" s="141" t="s">
        <v>6149</v>
      </c>
      <c r="H981" s="142">
        <v>1</v>
      </c>
      <c r="I981" s="143"/>
      <c r="J981" s="144">
        <f>ROUND(I981*H981,2)</f>
        <v>0</v>
      </c>
      <c r="K981" s="140" t="s">
        <v>385</v>
      </c>
      <c r="L981" s="32"/>
      <c r="M981" s="145" t="s">
        <v>1</v>
      </c>
      <c r="N981" s="146" t="s">
        <v>41</v>
      </c>
      <c r="P981" s="147">
        <f>O981*H981</f>
        <v>0</v>
      </c>
      <c r="Q981" s="147">
        <v>0</v>
      </c>
      <c r="R981" s="147">
        <f>Q981*H981</f>
        <v>0</v>
      </c>
      <c r="S981" s="147">
        <v>0</v>
      </c>
      <c r="T981" s="148">
        <f>S981*H981</f>
        <v>0</v>
      </c>
      <c r="AR981" s="149" t="s">
        <v>6150</v>
      </c>
      <c r="AT981" s="149" t="s">
        <v>352</v>
      </c>
      <c r="AU981" s="149" t="s">
        <v>371</v>
      </c>
      <c r="AY981" s="17" t="s">
        <v>350</v>
      </c>
      <c r="BE981" s="150">
        <f>IF(N981="základní",J981,0)</f>
        <v>0</v>
      </c>
      <c r="BF981" s="150">
        <f>IF(N981="snížená",J981,0)</f>
        <v>0</v>
      </c>
      <c r="BG981" s="150">
        <f>IF(N981="zákl. přenesená",J981,0)</f>
        <v>0</v>
      </c>
      <c r="BH981" s="150">
        <f>IF(N981="sníž. přenesená",J981,0)</f>
        <v>0</v>
      </c>
      <c r="BI981" s="150">
        <f>IF(N981="nulová",J981,0)</f>
        <v>0</v>
      </c>
      <c r="BJ981" s="17" t="s">
        <v>84</v>
      </c>
      <c r="BK981" s="150">
        <f>ROUND(I981*H981,2)</f>
        <v>0</v>
      </c>
      <c r="BL981" s="17" t="s">
        <v>6150</v>
      </c>
      <c r="BM981" s="149" t="s">
        <v>7114</v>
      </c>
    </row>
    <row r="982" spans="2:65" s="1" customFormat="1" ht="10.199999999999999">
      <c r="B982" s="32"/>
      <c r="D982" s="151" t="s">
        <v>359</v>
      </c>
      <c r="F982" s="152" t="s">
        <v>6148</v>
      </c>
      <c r="I982" s="153"/>
      <c r="L982" s="32"/>
      <c r="M982" s="154"/>
      <c r="T982" s="56"/>
      <c r="AT982" s="17" t="s">
        <v>359</v>
      </c>
      <c r="AU982" s="17" t="s">
        <v>371</v>
      </c>
    </row>
    <row r="983" spans="2:65" s="1" customFormat="1" ht="21.75" customHeight="1">
      <c r="B983" s="32"/>
      <c r="C983" s="138" t="s">
        <v>3870</v>
      </c>
      <c r="D983" s="138" t="s">
        <v>352</v>
      </c>
      <c r="E983" s="139" t="s">
        <v>7115</v>
      </c>
      <c r="F983" s="140" t="s">
        <v>5663</v>
      </c>
      <c r="G983" s="141" t="s">
        <v>5036</v>
      </c>
      <c r="H983" s="142">
        <v>1</v>
      </c>
      <c r="I983" s="143"/>
      <c r="J983" s="144">
        <f>ROUND(I983*H983,2)</f>
        <v>0</v>
      </c>
      <c r="K983" s="140" t="s">
        <v>1</v>
      </c>
      <c r="L983" s="32"/>
      <c r="M983" s="145" t="s">
        <v>1</v>
      </c>
      <c r="N983" s="146" t="s">
        <v>41</v>
      </c>
      <c r="P983" s="147">
        <f>O983*H983</f>
        <v>0</v>
      </c>
      <c r="Q983" s="147">
        <v>0</v>
      </c>
      <c r="R983" s="147">
        <f>Q983*H983</f>
        <v>0</v>
      </c>
      <c r="S983" s="147">
        <v>0</v>
      </c>
      <c r="T983" s="148">
        <f>S983*H983</f>
        <v>0</v>
      </c>
      <c r="AR983" s="149" t="s">
        <v>357</v>
      </c>
      <c r="AT983" s="149" t="s">
        <v>352</v>
      </c>
      <c r="AU983" s="149" t="s">
        <v>371</v>
      </c>
      <c r="AY983" s="17" t="s">
        <v>350</v>
      </c>
      <c r="BE983" s="150">
        <f>IF(N983="základní",J983,0)</f>
        <v>0</v>
      </c>
      <c r="BF983" s="150">
        <f>IF(N983="snížená",J983,0)</f>
        <v>0</v>
      </c>
      <c r="BG983" s="150">
        <f>IF(N983="zákl. přenesená",J983,0)</f>
        <v>0</v>
      </c>
      <c r="BH983" s="150">
        <f>IF(N983="sníž. přenesená",J983,0)</f>
        <v>0</v>
      </c>
      <c r="BI983" s="150">
        <f>IF(N983="nulová",J983,0)</f>
        <v>0</v>
      </c>
      <c r="BJ983" s="17" t="s">
        <v>84</v>
      </c>
      <c r="BK983" s="150">
        <f>ROUND(I983*H983,2)</f>
        <v>0</v>
      </c>
      <c r="BL983" s="17" t="s">
        <v>357</v>
      </c>
      <c r="BM983" s="149" t="s">
        <v>7116</v>
      </c>
    </row>
    <row r="984" spans="2:65" s="1" customFormat="1" ht="10.199999999999999">
      <c r="B984" s="32"/>
      <c r="D984" s="151" t="s">
        <v>359</v>
      </c>
      <c r="F984" s="152" t="s">
        <v>5663</v>
      </c>
      <c r="I984" s="153"/>
      <c r="L984" s="32"/>
      <c r="M984" s="154"/>
      <c r="T984" s="56"/>
      <c r="AT984" s="17" t="s">
        <v>359</v>
      </c>
      <c r="AU984" s="17" t="s">
        <v>371</v>
      </c>
    </row>
    <row r="985" spans="2:65" s="1" customFormat="1" ht="16.5" customHeight="1">
      <c r="B985" s="32"/>
      <c r="C985" s="138" t="s">
        <v>3875</v>
      </c>
      <c r="D985" s="138" t="s">
        <v>352</v>
      </c>
      <c r="E985" s="139" t="s">
        <v>7117</v>
      </c>
      <c r="F985" s="140" t="s">
        <v>6180</v>
      </c>
      <c r="G985" s="141" t="s">
        <v>5036</v>
      </c>
      <c r="H985" s="142">
        <v>1</v>
      </c>
      <c r="I985" s="143"/>
      <c r="J985" s="144">
        <f>ROUND(I985*H985,2)</f>
        <v>0</v>
      </c>
      <c r="K985" s="140" t="s">
        <v>1</v>
      </c>
      <c r="L985" s="32"/>
      <c r="M985" s="145" t="s">
        <v>1</v>
      </c>
      <c r="N985" s="146" t="s">
        <v>41</v>
      </c>
      <c r="P985" s="147">
        <f>O985*H985</f>
        <v>0</v>
      </c>
      <c r="Q985" s="147">
        <v>0</v>
      </c>
      <c r="R985" s="147">
        <f>Q985*H985</f>
        <v>0</v>
      </c>
      <c r="S985" s="147">
        <v>0</v>
      </c>
      <c r="T985" s="148">
        <f>S985*H985</f>
        <v>0</v>
      </c>
      <c r="AR985" s="149" t="s">
        <v>357</v>
      </c>
      <c r="AT985" s="149" t="s">
        <v>352</v>
      </c>
      <c r="AU985" s="149" t="s">
        <v>371</v>
      </c>
      <c r="AY985" s="17" t="s">
        <v>350</v>
      </c>
      <c r="BE985" s="150">
        <f>IF(N985="základní",J985,0)</f>
        <v>0</v>
      </c>
      <c r="BF985" s="150">
        <f>IF(N985="snížená",J985,0)</f>
        <v>0</v>
      </c>
      <c r="BG985" s="150">
        <f>IF(N985="zákl. přenesená",J985,0)</f>
        <v>0</v>
      </c>
      <c r="BH985" s="150">
        <f>IF(N985="sníž. přenesená",J985,0)</f>
        <v>0</v>
      </c>
      <c r="BI985" s="150">
        <f>IF(N985="nulová",J985,0)</f>
        <v>0</v>
      </c>
      <c r="BJ985" s="17" t="s">
        <v>84</v>
      </c>
      <c r="BK985" s="150">
        <f>ROUND(I985*H985,2)</f>
        <v>0</v>
      </c>
      <c r="BL985" s="17" t="s">
        <v>357</v>
      </c>
      <c r="BM985" s="149" t="s">
        <v>7118</v>
      </c>
    </row>
    <row r="986" spans="2:65" s="1" customFormat="1" ht="10.199999999999999">
      <c r="B986" s="32"/>
      <c r="D986" s="151" t="s">
        <v>359</v>
      </c>
      <c r="F986" s="152" t="s">
        <v>6180</v>
      </c>
      <c r="I986" s="153"/>
      <c r="L986" s="32"/>
      <c r="M986" s="154"/>
      <c r="T986" s="56"/>
      <c r="AT986" s="17" t="s">
        <v>359</v>
      </c>
      <c r="AU986" s="17" t="s">
        <v>371</v>
      </c>
    </row>
    <row r="987" spans="2:65" s="1" customFormat="1" ht="24.15" customHeight="1">
      <c r="B987" s="32"/>
      <c r="C987" s="138" t="s">
        <v>3880</v>
      </c>
      <c r="D987" s="138" t="s">
        <v>352</v>
      </c>
      <c r="E987" s="139" t="s">
        <v>7119</v>
      </c>
      <c r="F987" s="140" t="s">
        <v>6183</v>
      </c>
      <c r="G987" s="141" t="s">
        <v>5036</v>
      </c>
      <c r="H987" s="142">
        <v>1</v>
      </c>
      <c r="I987" s="143"/>
      <c r="J987" s="144">
        <f>ROUND(I987*H987,2)</f>
        <v>0</v>
      </c>
      <c r="K987" s="140" t="s">
        <v>1</v>
      </c>
      <c r="L987" s="32"/>
      <c r="M987" s="145" t="s">
        <v>1</v>
      </c>
      <c r="N987" s="146" t="s">
        <v>41</v>
      </c>
      <c r="P987" s="147">
        <f>O987*H987</f>
        <v>0</v>
      </c>
      <c r="Q987" s="147">
        <v>0</v>
      </c>
      <c r="R987" s="147">
        <f>Q987*H987</f>
        <v>0</v>
      </c>
      <c r="S987" s="147">
        <v>0</v>
      </c>
      <c r="T987" s="148">
        <f>S987*H987</f>
        <v>0</v>
      </c>
      <c r="AR987" s="149" t="s">
        <v>357</v>
      </c>
      <c r="AT987" s="149" t="s">
        <v>352</v>
      </c>
      <c r="AU987" s="149" t="s">
        <v>371</v>
      </c>
      <c r="AY987" s="17" t="s">
        <v>350</v>
      </c>
      <c r="BE987" s="150">
        <f>IF(N987="základní",J987,0)</f>
        <v>0</v>
      </c>
      <c r="BF987" s="150">
        <f>IF(N987="snížená",J987,0)</f>
        <v>0</v>
      </c>
      <c r="BG987" s="150">
        <f>IF(N987="zákl. přenesená",J987,0)</f>
        <v>0</v>
      </c>
      <c r="BH987" s="150">
        <f>IF(N987="sníž. přenesená",J987,0)</f>
        <v>0</v>
      </c>
      <c r="BI987" s="150">
        <f>IF(N987="nulová",J987,0)</f>
        <v>0</v>
      </c>
      <c r="BJ987" s="17" t="s">
        <v>84</v>
      </c>
      <c r="BK987" s="150">
        <f>ROUND(I987*H987,2)</f>
        <v>0</v>
      </c>
      <c r="BL987" s="17" t="s">
        <v>357</v>
      </c>
      <c r="BM987" s="149" t="s">
        <v>7120</v>
      </c>
    </row>
    <row r="988" spans="2:65" s="1" customFormat="1" ht="19.2">
      <c r="B988" s="32"/>
      <c r="D988" s="151" t="s">
        <v>359</v>
      </c>
      <c r="F988" s="152" t="s">
        <v>6183</v>
      </c>
      <c r="I988" s="153"/>
      <c r="L988" s="32"/>
      <c r="M988" s="154"/>
      <c r="T988" s="56"/>
      <c r="AT988" s="17" t="s">
        <v>359</v>
      </c>
      <c r="AU988" s="17" t="s">
        <v>371</v>
      </c>
    </row>
    <row r="989" spans="2:65" s="1" customFormat="1" ht="16.5" customHeight="1">
      <c r="B989" s="32"/>
      <c r="C989" s="138" t="s">
        <v>3885</v>
      </c>
      <c r="D989" s="138" t="s">
        <v>352</v>
      </c>
      <c r="E989" s="139" t="s">
        <v>7121</v>
      </c>
      <c r="F989" s="140" t="s">
        <v>6186</v>
      </c>
      <c r="G989" s="141" t="s">
        <v>5036</v>
      </c>
      <c r="H989" s="142">
        <v>1</v>
      </c>
      <c r="I989" s="143"/>
      <c r="J989" s="144">
        <f>ROUND(I989*H989,2)</f>
        <v>0</v>
      </c>
      <c r="K989" s="140" t="s">
        <v>1</v>
      </c>
      <c r="L989" s="32"/>
      <c r="M989" s="145" t="s">
        <v>1</v>
      </c>
      <c r="N989" s="146" t="s">
        <v>41</v>
      </c>
      <c r="P989" s="147">
        <f>O989*H989</f>
        <v>0</v>
      </c>
      <c r="Q989" s="147">
        <v>0</v>
      </c>
      <c r="R989" s="147">
        <f>Q989*H989</f>
        <v>0</v>
      </c>
      <c r="S989" s="147">
        <v>0</v>
      </c>
      <c r="T989" s="148">
        <f>S989*H989</f>
        <v>0</v>
      </c>
      <c r="AR989" s="149" t="s">
        <v>357</v>
      </c>
      <c r="AT989" s="149" t="s">
        <v>352</v>
      </c>
      <c r="AU989" s="149" t="s">
        <v>371</v>
      </c>
      <c r="AY989" s="17" t="s">
        <v>350</v>
      </c>
      <c r="BE989" s="150">
        <f>IF(N989="základní",J989,0)</f>
        <v>0</v>
      </c>
      <c r="BF989" s="150">
        <f>IF(N989="snížená",J989,0)</f>
        <v>0</v>
      </c>
      <c r="BG989" s="150">
        <f>IF(N989="zákl. přenesená",J989,0)</f>
        <v>0</v>
      </c>
      <c r="BH989" s="150">
        <f>IF(N989="sníž. přenesená",J989,0)</f>
        <v>0</v>
      </c>
      <c r="BI989" s="150">
        <f>IF(N989="nulová",J989,0)</f>
        <v>0</v>
      </c>
      <c r="BJ989" s="17" t="s">
        <v>84</v>
      </c>
      <c r="BK989" s="150">
        <f>ROUND(I989*H989,2)</f>
        <v>0</v>
      </c>
      <c r="BL989" s="17" t="s">
        <v>357</v>
      </c>
      <c r="BM989" s="149" t="s">
        <v>7122</v>
      </c>
    </row>
    <row r="990" spans="2:65" s="1" customFormat="1" ht="10.199999999999999">
      <c r="B990" s="32"/>
      <c r="D990" s="151" t="s">
        <v>359</v>
      </c>
      <c r="F990" s="152" t="s">
        <v>6186</v>
      </c>
      <c r="I990" s="153"/>
      <c r="L990" s="32"/>
      <c r="M990" s="154"/>
      <c r="T990" s="56"/>
      <c r="AT990" s="17" t="s">
        <v>359</v>
      </c>
      <c r="AU990" s="17" t="s">
        <v>371</v>
      </c>
    </row>
    <row r="991" spans="2:65" s="11" customFormat="1" ht="22.8" customHeight="1">
      <c r="B991" s="126"/>
      <c r="D991" s="127" t="s">
        <v>75</v>
      </c>
      <c r="E991" s="136" t="s">
        <v>7123</v>
      </c>
      <c r="F991" s="136" t="s">
        <v>7124</v>
      </c>
      <c r="I991" s="129"/>
      <c r="J991" s="137">
        <f>BK991</f>
        <v>0</v>
      </c>
      <c r="L991" s="126"/>
      <c r="M991" s="131"/>
      <c r="P991" s="132">
        <f>P992+P1017+P1047</f>
        <v>0</v>
      </c>
      <c r="R991" s="132">
        <f>R992+R1017+R1047</f>
        <v>5.5680000000000007E-2</v>
      </c>
      <c r="T991" s="133">
        <f>T992+T1017+T1047</f>
        <v>0.3</v>
      </c>
      <c r="AR991" s="127" t="s">
        <v>86</v>
      </c>
      <c r="AT991" s="134" t="s">
        <v>75</v>
      </c>
      <c r="AU991" s="134" t="s">
        <v>84</v>
      </c>
      <c r="AY991" s="127" t="s">
        <v>350</v>
      </c>
      <c r="BK991" s="135">
        <f>BK992+BK1017+BK1047</f>
        <v>0</v>
      </c>
    </row>
    <row r="992" spans="2:65" s="11" customFormat="1" ht="20.85" customHeight="1">
      <c r="B992" s="126"/>
      <c r="D992" s="127" t="s">
        <v>75</v>
      </c>
      <c r="E992" s="136" t="s">
        <v>7125</v>
      </c>
      <c r="F992" s="136" t="s">
        <v>5945</v>
      </c>
      <c r="I992" s="129"/>
      <c r="J992" s="137">
        <f>BK992</f>
        <v>0</v>
      </c>
      <c r="L992" s="126"/>
      <c r="M992" s="131"/>
      <c r="P992" s="132">
        <f>SUM(P993:P1016)</f>
        <v>0</v>
      </c>
      <c r="R992" s="132">
        <f>SUM(R993:R1016)</f>
        <v>0</v>
      </c>
      <c r="T992" s="133">
        <f>SUM(T993:T1016)</f>
        <v>0</v>
      </c>
      <c r="AR992" s="127" t="s">
        <v>86</v>
      </c>
      <c r="AT992" s="134" t="s">
        <v>75</v>
      </c>
      <c r="AU992" s="134" t="s">
        <v>86</v>
      </c>
      <c r="AY992" s="127" t="s">
        <v>350</v>
      </c>
      <c r="BK992" s="135">
        <f>SUM(BK993:BK1016)</f>
        <v>0</v>
      </c>
    </row>
    <row r="993" spans="2:65" s="1" customFormat="1" ht="24.15" customHeight="1">
      <c r="B993" s="32"/>
      <c r="C993" s="138" t="s">
        <v>3890</v>
      </c>
      <c r="D993" s="138" t="s">
        <v>352</v>
      </c>
      <c r="E993" s="139" t="s">
        <v>7126</v>
      </c>
      <c r="F993" s="140" t="s">
        <v>7127</v>
      </c>
      <c r="G993" s="141" t="s">
        <v>496</v>
      </c>
      <c r="H993" s="142">
        <v>2</v>
      </c>
      <c r="I993" s="143"/>
      <c r="J993" s="144">
        <f>ROUND(I993*H993,2)</f>
        <v>0</v>
      </c>
      <c r="K993" s="140" t="s">
        <v>385</v>
      </c>
      <c r="L993" s="32"/>
      <c r="M993" s="145" t="s">
        <v>1</v>
      </c>
      <c r="N993" s="146" t="s">
        <v>41</v>
      </c>
      <c r="P993" s="147">
        <f>O993*H993</f>
        <v>0</v>
      </c>
      <c r="Q993" s="147">
        <v>0</v>
      </c>
      <c r="R993" s="147">
        <f>Q993*H993</f>
        <v>0</v>
      </c>
      <c r="S993" s="147">
        <v>0</v>
      </c>
      <c r="T993" s="148">
        <f>S993*H993</f>
        <v>0</v>
      </c>
      <c r="AR993" s="149" t="s">
        <v>530</v>
      </c>
      <c r="AT993" s="149" t="s">
        <v>352</v>
      </c>
      <c r="AU993" s="149" t="s">
        <v>371</v>
      </c>
      <c r="AY993" s="17" t="s">
        <v>350</v>
      </c>
      <c r="BE993" s="150">
        <f>IF(N993="základní",J993,0)</f>
        <v>0</v>
      </c>
      <c r="BF993" s="150">
        <f>IF(N993="snížená",J993,0)</f>
        <v>0</v>
      </c>
      <c r="BG993" s="150">
        <f>IF(N993="zákl. přenesená",J993,0)</f>
        <v>0</v>
      </c>
      <c r="BH993" s="150">
        <f>IF(N993="sníž. přenesená",J993,0)</f>
        <v>0</v>
      </c>
      <c r="BI993" s="150">
        <f>IF(N993="nulová",J993,0)</f>
        <v>0</v>
      </c>
      <c r="BJ993" s="17" t="s">
        <v>84</v>
      </c>
      <c r="BK993" s="150">
        <f>ROUND(I993*H993,2)</f>
        <v>0</v>
      </c>
      <c r="BL993" s="17" t="s">
        <v>530</v>
      </c>
      <c r="BM993" s="149" t="s">
        <v>7128</v>
      </c>
    </row>
    <row r="994" spans="2:65" s="1" customFormat="1" ht="19.2">
      <c r="B994" s="32"/>
      <c r="D994" s="151" t="s">
        <v>359</v>
      </c>
      <c r="F994" s="152" t="s">
        <v>7129</v>
      </c>
      <c r="I994" s="153"/>
      <c r="L994" s="32"/>
      <c r="M994" s="154"/>
      <c r="T994" s="56"/>
      <c r="AT994" s="17" t="s">
        <v>359</v>
      </c>
      <c r="AU994" s="17" t="s">
        <v>371</v>
      </c>
    </row>
    <row r="995" spans="2:65" s="1" customFormat="1" ht="16.5" customHeight="1">
      <c r="B995" s="32"/>
      <c r="C995" s="187" t="s">
        <v>3895</v>
      </c>
      <c r="D995" s="187" t="s">
        <v>1347</v>
      </c>
      <c r="E995" s="188" t="s">
        <v>7130</v>
      </c>
      <c r="F995" s="189" t="s">
        <v>7131</v>
      </c>
      <c r="G995" s="190" t="s">
        <v>4951</v>
      </c>
      <c r="H995" s="191">
        <v>2</v>
      </c>
      <c r="I995" s="192"/>
      <c r="J995" s="193">
        <f>ROUND(I995*H995,2)</f>
        <v>0</v>
      </c>
      <c r="K995" s="189" t="s">
        <v>1</v>
      </c>
      <c r="L995" s="194"/>
      <c r="M995" s="195" t="s">
        <v>1</v>
      </c>
      <c r="N995" s="196" t="s">
        <v>41</v>
      </c>
      <c r="P995" s="147">
        <f>O995*H995</f>
        <v>0</v>
      </c>
      <c r="Q995" s="147">
        <v>0</v>
      </c>
      <c r="R995" s="147">
        <f>Q995*H995</f>
        <v>0</v>
      </c>
      <c r="S995" s="147">
        <v>0</v>
      </c>
      <c r="T995" s="148">
        <f>S995*H995</f>
        <v>0</v>
      </c>
      <c r="AR995" s="149" t="s">
        <v>695</v>
      </c>
      <c r="AT995" s="149" t="s">
        <v>1347</v>
      </c>
      <c r="AU995" s="149" t="s">
        <v>371</v>
      </c>
      <c r="AY995" s="17" t="s">
        <v>350</v>
      </c>
      <c r="BE995" s="150">
        <f>IF(N995="základní",J995,0)</f>
        <v>0</v>
      </c>
      <c r="BF995" s="150">
        <f>IF(N995="snížená",J995,0)</f>
        <v>0</v>
      </c>
      <c r="BG995" s="150">
        <f>IF(N995="zákl. přenesená",J995,0)</f>
        <v>0</v>
      </c>
      <c r="BH995" s="150">
        <f>IF(N995="sníž. přenesená",J995,0)</f>
        <v>0</v>
      </c>
      <c r="BI995" s="150">
        <f>IF(N995="nulová",J995,0)</f>
        <v>0</v>
      </c>
      <c r="BJ995" s="17" t="s">
        <v>84</v>
      </c>
      <c r="BK995" s="150">
        <f>ROUND(I995*H995,2)</f>
        <v>0</v>
      </c>
      <c r="BL995" s="17" t="s">
        <v>530</v>
      </c>
      <c r="BM995" s="149" t="s">
        <v>7132</v>
      </c>
    </row>
    <row r="996" spans="2:65" s="1" customFormat="1" ht="28.8">
      <c r="B996" s="32"/>
      <c r="D996" s="151" t="s">
        <v>359</v>
      </c>
      <c r="F996" s="152" t="s">
        <v>7133</v>
      </c>
      <c r="I996" s="153"/>
      <c r="L996" s="32"/>
      <c r="M996" s="154"/>
      <c r="T996" s="56"/>
      <c r="AT996" s="17" t="s">
        <v>359</v>
      </c>
      <c r="AU996" s="17" t="s">
        <v>371</v>
      </c>
    </row>
    <row r="997" spans="2:65" s="1" customFormat="1" ht="24.15" customHeight="1">
      <c r="B997" s="32"/>
      <c r="C997" s="187" t="s">
        <v>3900</v>
      </c>
      <c r="D997" s="187" t="s">
        <v>1347</v>
      </c>
      <c r="E997" s="188" t="s">
        <v>7134</v>
      </c>
      <c r="F997" s="189" t="s">
        <v>7135</v>
      </c>
      <c r="G997" s="190" t="s">
        <v>4951</v>
      </c>
      <c r="H997" s="191">
        <v>1</v>
      </c>
      <c r="I997" s="192"/>
      <c r="J997" s="193">
        <f>ROUND(I997*H997,2)</f>
        <v>0</v>
      </c>
      <c r="K997" s="189" t="s">
        <v>1</v>
      </c>
      <c r="L997" s="194"/>
      <c r="M997" s="195" t="s">
        <v>1</v>
      </c>
      <c r="N997" s="196" t="s">
        <v>41</v>
      </c>
      <c r="P997" s="147">
        <f>O997*H997</f>
        <v>0</v>
      </c>
      <c r="Q997" s="147">
        <v>0</v>
      </c>
      <c r="R997" s="147">
        <f>Q997*H997</f>
        <v>0</v>
      </c>
      <c r="S997" s="147">
        <v>0</v>
      </c>
      <c r="T997" s="148">
        <f>S997*H997</f>
        <v>0</v>
      </c>
      <c r="AR997" s="149" t="s">
        <v>695</v>
      </c>
      <c r="AT997" s="149" t="s">
        <v>1347</v>
      </c>
      <c r="AU997" s="149" t="s">
        <v>371</v>
      </c>
      <c r="AY997" s="17" t="s">
        <v>350</v>
      </c>
      <c r="BE997" s="150">
        <f>IF(N997="základní",J997,0)</f>
        <v>0</v>
      </c>
      <c r="BF997" s="150">
        <f>IF(N997="snížená",J997,0)</f>
        <v>0</v>
      </c>
      <c r="BG997" s="150">
        <f>IF(N997="zákl. přenesená",J997,0)</f>
        <v>0</v>
      </c>
      <c r="BH997" s="150">
        <f>IF(N997="sníž. přenesená",J997,0)</f>
        <v>0</v>
      </c>
      <c r="BI997" s="150">
        <f>IF(N997="nulová",J997,0)</f>
        <v>0</v>
      </c>
      <c r="BJ997" s="17" t="s">
        <v>84</v>
      </c>
      <c r="BK997" s="150">
        <f>ROUND(I997*H997,2)</f>
        <v>0</v>
      </c>
      <c r="BL997" s="17" t="s">
        <v>530</v>
      </c>
      <c r="BM997" s="149" t="s">
        <v>7136</v>
      </c>
    </row>
    <row r="998" spans="2:65" s="1" customFormat="1" ht="19.2">
      <c r="B998" s="32"/>
      <c r="D998" s="151" t="s">
        <v>359</v>
      </c>
      <c r="F998" s="152" t="s">
        <v>7135</v>
      </c>
      <c r="I998" s="153"/>
      <c r="L998" s="32"/>
      <c r="M998" s="154"/>
      <c r="T998" s="56"/>
      <c r="AT998" s="17" t="s">
        <v>359</v>
      </c>
      <c r="AU998" s="17" t="s">
        <v>371</v>
      </c>
    </row>
    <row r="999" spans="2:65" s="1" customFormat="1" ht="44.25" customHeight="1">
      <c r="B999" s="32"/>
      <c r="C999" s="187" t="s">
        <v>3906</v>
      </c>
      <c r="D999" s="187" t="s">
        <v>1347</v>
      </c>
      <c r="E999" s="188" t="s">
        <v>7137</v>
      </c>
      <c r="F999" s="189" t="s">
        <v>7138</v>
      </c>
      <c r="G999" s="190" t="s">
        <v>4951</v>
      </c>
      <c r="H999" s="191">
        <v>1</v>
      </c>
      <c r="I999" s="192"/>
      <c r="J999" s="193">
        <f>ROUND(I999*H999,2)</f>
        <v>0</v>
      </c>
      <c r="K999" s="189" t="s">
        <v>1</v>
      </c>
      <c r="L999" s="194"/>
      <c r="M999" s="195" t="s">
        <v>1</v>
      </c>
      <c r="N999" s="196" t="s">
        <v>41</v>
      </c>
      <c r="P999" s="147">
        <f>O999*H999</f>
        <v>0</v>
      </c>
      <c r="Q999" s="147">
        <v>0</v>
      </c>
      <c r="R999" s="147">
        <f>Q999*H999</f>
        <v>0</v>
      </c>
      <c r="S999" s="147">
        <v>0</v>
      </c>
      <c r="T999" s="148">
        <f>S999*H999</f>
        <v>0</v>
      </c>
      <c r="AR999" s="149" t="s">
        <v>695</v>
      </c>
      <c r="AT999" s="149" t="s">
        <v>1347</v>
      </c>
      <c r="AU999" s="149" t="s">
        <v>371</v>
      </c>
      <c r="AY999" s="17" t="s">
        <v>350</v>
      </c>
      <c r="BE999" s="150">
        <f>IF(N999="základní",J999,0)</f>
        <v>0</v>
      </c>
      <c r="BF999" s="150">
        <f>IF(N999="snížená",J999,0)</f>
        <v>0</v>
      </c>
      <c r="BG999" s="150">
        <f>IF(N999="zákl. přenesená",J999,0)</f>
        <v>0</v>
      </c>
      <c r="BH999" s="150">
        <f>IF(N999="sníž. přenesená",J999,0)</f>
        <v>0</v>
      </c>
      <c r="BI999" s="150">
        <f>IF(N999="nulová",J999,0)</f>
        <v>0</v>
      </c>
      <c r="BJ999" s="17" t="s">
        <v>84</v>
      </c>
      <c r="BK999" s="150">
        <f>ROUND(I999*H999,2)</f>
        <v>0</v>
      </c>
      <c r="BL999" s="17" t="s">
        <v>530</v>
      </c>
      <c r="BM999" s="149" t="s">
        <v>7139</v>
      </c>
    </row>
    <row r="1000" spans="2:65" s="1" customFormat="1" ht="28.8">
      <c r="B1000" s="32"/>
      <c r="D1000" s="151" t="s">
        <v>359</v>
      </c>
      <c r="F1000" s="152" t="s">
        <v>7138</v>
      </c>
      <c r="I1000" s="153"/>
      <c r="L1000" s="32"/>
      <c r="M1000" s="154"/>
      <c r="T1000" s="56"/>
      <c r="AT1000" s="17" t="s">
        <v>359</v>
      </c>
      <c r="AU1000" s="17" t="s">
        <v>371</v>
      </c>
    </row>
    <row r="1001" spans="2:65" s="1" customFormat="1" ht="16.5" customHeight="1">
      <c r="B1001" s="32"/>
      <c r="C1001" s="138" t="s">
        <v>3911</v>
      </c>
      <c r="D1001" s="138" t="s">
        <v>352</v>
      </c>
      <c r="E1001" s="139" t="s">
        <v>7140</v>
      </c>
      <c r="F1001" s="140" t="s">
        <v>7141</v>
      </c>
      <c r="G1001" s="141" t="s">
        <v>496</v>
      </c>
      <c r="H1001" s="142">
        <v>16</v>
      </c>
      <c r="I1001" s="143"/>
      <c r="J1001" s="144">
        <f>ROUND(I1001*H1001,2)</f>
        <v>0</v>
      </c>
      <c r="K1001" s="140" t="s">
        <v>385</v>
      </c>
      <c r="L1001" s="32"/>
      <c r="M1001" s="145" t="s">
        <v>1</v>
      </c>
      <c r="N1001" s="146" t="s">
        <v>41</v>
      </c>
      <c r="P1001" s="147">
        <f>O1001*H1001</f>
        <v>0</v>
      </c>
      <c r="Q1001" s="147">
        <v>0</v>
      </c>
      <c r="R1001" s="147">
        <f>Q1001*H1001</f>
        <v>0</v>
      </c>
      <c r="S1001" s="147">
        <v>0</v>
      </c>
      <c r="T1001" s="148">
        <f>S1001*H1001</f>
        <v>0</v>
      </c>
      <c r="AR1001" s="149" t="s">
        <v>530</v>
      </c>
      <c r="AT1001" s="149" t="s">
        <v>352</v>
      </c>
      <c r="AU1001" s="149" t="s">
        <v>371</v>
      </c>
      <c r="AY1001" s="17" t="s">
        <v>350</v>
      </c>
      <c r="BE1001" s="150">
        <f>IF(N1001="základní",J1001,0)</f>
        <v>0</v>
      </c>
      <c r="BF1001" s="150">
        <f>IF(N1001="snížená",J1001,0)</f>
        <v>0</v>
      </c>
      <c r="BG1001" s="150">
        <f>IF(N1001="zákl. přenesená",J1001,0)</f>
        <v>0</v>
      </c>
      <c r="BH1001" s="150">
        <f>IF(N1001="sníž. přenesená",J1001,0)</f>
        <v>0</v>
      </c>
      <c r="BI1001" s="150">
        <f>IF(N1001="nulová",J1001,0)</f>
        <v>0</v>
      </c>
      <c r="BJ1001" s="17" t="s">
        <v>84</v>
      </c>
      <c r="BK1001" s="150">
        <f>ROUND(I1001*H1001,2)</f>
        <v>0</v>
      </c>
      <c r="BL1001" s="17" t="s">
        <v>530</v>
      </c>
      <c r="BM1001" s="149" t="s">
        <v>7142</v>
      </c>
    </row>
    <row r="1002" spans="2:65" s="1" customFormat="1" ht="10.199999999999999">
      <c r="B1002" s="32"/>
      <c r="D1002" s="151" t="s">
        <v>359</v>
      </c>
      <c r="F1002" s="152" t="s">
        <v>7143</v>
      </c>
      <c r="I1002" s="153"/>
      <c r="L1002" s="32"/>
      <c r="M1002" s="154"/>
      <c r="T1002" s="56"/>
      <c r="AT1002" s="17" t="s">
        <v>359</v>
      </c>
      <c r="AU1002" s="17" t="s">
        <v>371</v>
      </c>
    </row>
    <row r="1003" spans="2:65" s="1" customFormat="1" ht="16.5" customHeight="1">
      <c r="B1003" s="32"/>
      <c r="C1003" s="187" t="s">
        <v>3915</v>
      </c>
      <c r="D1003" s="187" t="s">
        <v>1347</v>
      </c>
      <c r="E1003" s="188" t="s">
        <v>7144</v>
      </c>
      <c r="F1003" s="189" t="s">
        <v>7145</v>
      </c>
      <c r="G1003" s="190" t="s">
        <v>4951</v>
      </c>
      <c r="H1003" s="191">
        <v>16</v>
      </c>
      <c r="I1003" s="192"/>
      <c r="J1003" s="193">
        <f>ROUND(I1003*H1003,2)</f>
        <v>0</v>
      </c>
      <c r="K1003" s="189" t="s">
        <v>1</v>
      </c>
      <c r="L1003" s="194"/>
      <c r="M1003" s="195" t="s">
        <v>1</v>
      </c>
      <c r="N1003" s="196" t="s">
        <v>41</v>
      </c>
      <c r="P1003" s="147">
        <f>O1003*H1003</f>
        <v>0</v>
      </c>
      <c r="Q1003" s="147">
        <v>0</v>
      </c>
      <c r="R1003" s="147">
        <f>Q1003*H1003</f>
        <v>0</v>
      </c>
      <c r="S1003" s="147">
        <v>0</v>
      </c>
      <c r="T1003" s="148">
        <f>S1003*H1003</f>
        <v>0</v>
      </c>
      <c r="AR1003" s="149" t="s">
        <v>695</v>
      </c>
      <c r="AT1003" s="149" t="s">
        <v>1347</v>
      </c>
      <c r="AU1003" s="149" t="s">
        <v>371</v>
      </c>
      <c r="AY1003" s="17" t="s">
        <v>350</v>
      </c>
      <c r="BE1003" s="150">
        <f>IF(N1003="základní",J1003,0)</f>
        <v>0</v>
      </c>
      <c r="BF1003" s="150">
        <f>IF(N1003="snížená",J1003,0)</f>
        <v>0</v>
      </c>
      <c r="BG1003" s="150">
        <f>IF(N1003="zákl. přenesená",J1003,0)</f>
        <v>0</v>
      </c>
      <c r="BH1003" s="150">
        <f>IF(N1003="sníž. přenesená",J1003,0)</f>
        <v>0</v>
      </c>
      <c r="BI1003" s="150">
        <f>IF(N1003="nulová",J1003,0)</f>
        <v>0</v>
      </c>
      <c r="BJ1003" s="17" t="s">
        <v>84</v>
      </c>
      <c r="BK1003" s="150">
        <f>ROUND(I1003*H1003,2)</f>
        <v>0</v>
      </c>
      <c r="BL1003" s="17" t="s">
        <v>530</v>
      </c>
      <c r="BM1003" s="149" t="s">
        <v>7146</v>
      </c>
    </row>
    <row r="1004" spans="2:65" s="1" customFormat="1" ht="28.8">
      <c r="B1004" s="32"/>
      <c r="D1004" s="151" t="s">
        <v>359</v>
      </c>
      <c r="F1004" s="152" t="s">
        <v>7147</v>
      </c>
      <c r="I1004" s="153"/>
      <c r="L1004" s="32"/>
      <c r="M1004" s="154"/>
      <c r="T1004" s="56"/>
      <c r="AT1004" s="17" t="s">
        <v>359</v>
      </c>
      <c r="AU1004" s="17" t="s">
        <v>371</v>
      </c>
    </row>
    <row r="1005" spans="2:65" s="1" customFormat="1" ht="24.15" customHeight="1">
      <c r="B1005" s="32"/>
      <c r="C1005" s="187" t="s">
        <v>3920</v>
      </c>
      <c r="D1005" s="187" t="s">
        <v>1347</v>
      </c>
      <c r="E1005" s="188" t="s">
        <v>7148</v>
      </c>
      <c r="F1005" s="189" t="s">
        <v>7149</v>
      </c>
      <c r="G1005" s="190" t="s">
        <v>4951</v>
      </c>
      <c r="H1005" s="191">
        <v>16</v>
      </c>
      <c r="I1005" s="192"/>
      <c r="J1005" s="193">
        <f>ROUND(I1005*H1005,2)</f>
        <v>0</v>
      </c>
      <c r="K1005" s="189" t="s">
        <v>1</v>
      </c>
      <c r="L1005" s="194"/>
      <c r="M1005" s="195" t="s">
        <v>1</v>
      </c>
      <c r="N1005" s="196" t="s">
        <v>41</v>
      </c>
      <c r="P1005" s="147">
        <f>O1005*H1005</f>
        <v>0</v>
      </c>
      <c r="Q1005" s="147">
        <v>0</v>
      </c>
      <c r="R1005" s="147">
        <f>Q1005*H1005</f>
        <v>0</v>
      </c>
      <c r="S1005" s="147">
        <v>0</v>
      </c>
      <c r="T1005" s="148">
        <f>S1005*H1005</f>
        <v>0</v>
      </c>
      <c r="AR1005" s="149" t="s">
        <v>695</v>
      </c>
      <c r="AT1005" s="149" t="s">
        <v>1347</v>
      </c>
      <c r="AU1005" s="149" t="s">
        <v>371</v>
      </c>
      <c r="AY1005" s="17" t="s">
        <v>350</v>
      </c>
      <c r="BE1005" s="150">
        <f>IF(N1005="základní",J1005,0)</f>
        <v>0</v>
      </c>
      <c r="BF1005" s="150">
        <f>IF(N1005="snížená",J1005,0)</f>
        <v>0</v>
      </c>
      <c r="BG1005" s="150">
        <f>IF(N1005="zákl. přenesená",J1005,0)</f>
        <v>0</v>
      </c>
      <c r="BH1005" s="150">
        <f>IF(N1005="sníž. přenesená",J1005,0)</f>
        <v>0</v>
      </c>
      <c r="BI1005" s="150">
        <f>IF(N1005="nulová",J1005,0)</f>
        <v>0</v>
      </c>
      <c r="BJ1005" s="17" t="s">
        <v>84</v>
      </c>
      <c r="BK1005" s="150">
        <f>ROUND(I1005*H1005,2)</f>
        <v>0</v>
      </c>
      <c r="BL1005" s="17" t="s">
        <v>530</v>
      </c>
      <c r="BM1005" s="149" t="s">
        <v>7150</v>
      </c>
    </row>
    <row r="1006" spans="2:65" s="1" customFormat="1" ht="19.2">
      <c r="B1006" s="32"/>
      <c r="D1006" s="151" t="s">
        <v>359</v>
      </c>
      <c r="F1006" s="152" t="s">
        <v>7149</v>
      </c>
      <c r="I1006" s="153"/>
      <c r="L1006" s="32"/>
      <c r="M1006" s="154"/>
      <c r="T1006" s="56"/>
      <c r="AT1006" s="17" t="s">
        <v>359</v>
      </c>
      <c r="AU1006" s="17" t="s">
        <v>371</v>
      </c>
    </row>
    <row r="1007" spans="2:65" s="1" customFormat="1" ht="16.5" customHeight="1">
      <c r="B1007" s="32"/>
      <c r="C1007" s="138" t="s">
        <v>3924</v>
      </c>
      <c r="D1007" s="138" t="s">
        <v>352</v>
      </c>
      <c r="E1007" s="139" t="s">
        <v>7151</v>
      </c>
      <c r="F1007" s="140" t="s">
        <v>7152</v>
      </c>
      <c r="G1007" s="141" t="s">
        <v>496</v>
      </c>
      <c r="H1007" s="142">
        <v>1</v>
      </c>
      <c r="I1007" s="143"/>
      <c r="J1007" s="144">
        <f>ROUND(I1007*H1007,2)</f>
        <v>0</v>
      </c>
      <c r="K1007" s="140" t="s">
        <v>385</v>
      </c>
      <c r="L1007" s="32"/>
      <c r="M1007" s="145" t="s">
        <v>1</v>
      </c>
      <c r="N1007" s="146" t="s">
        <v>41</v>
      </c>
      <c r="P1007" s="147">
        <f>O1007*H1007</f>
        <v>0</v>
      </c>
      <c r="Q1007" s="147">
        <v>0</v>
      </c>
      <c r="R1007" s="147">
        <f>Q1007*H1007</f>
        <v>0</v>
      </c>
      <c r="S1007" s="147">
        <v>0</v>
      </c>
      <c r="T1007" s="148">
        <f>S1007*H1007</f>
        <v>0</v>
      </c>
      <c r="AR1007" s="149" t="s">
        <v>530</v>
      </c>
      <c r="AT1007" s="149" t="s">
        <v>352</v>
      </c>
      <c r="AU1007" s="149" t="s">
        <v>371</v>
      </c>
      <c r="AY1007" s="17" t="s">
        <v>350</v>
      </c>
      <c r="BE1007" s="150">
        <f>IF(N1007="základní",J1007,0)</f>
        <v>0</v>
      </c>
      <c r="BF1007" s="150">
        <f>IF(N1007="snížená",J1007,0)</f>
        <v>0</v>
      </c>
      <c r="BG1007" s="150">
        <f>IF(N1007="zákl. přenesená",J1007,0)</f>
        <v>0</v>
      </c>
      <c r="BH1007" s="150">
        <f>IF(N1007="sníž. přenesená",J1007,0)</f>
        <v>0</v>
      </c>
      <c r="BI1007" s="150">
        <f>IF(N1007="nulová",J1007,0)</f>
        <v>0</v>
      </c>
      <c r="BJ1007" s="17" t="s">
        <v>84</v>
      </c>
      <c r="BK1007" s="150">
        <f>ROUND(I1007*H1007,2)</f>
        <v>0</v>
      </c>
      <c r="BL1007" s="17" t="s">
        <v>530</v>
      </c>
      <c r="BM1007" s="149" t="s">
        <v>7153</v>
      </c>
    </row>
    <row r="1008" spans="2:65" s="1" customFormat="1" ht="19.2">
      <c r="B1008" s="32"/>
      <c r="D1008" s="151" t="s">
        <v>359</v>
      </c>
      <c r="F1008" s="152" t="s">
        <v>7154</v>
      </c>
      <c r="I1008" s="153"/>
      <c r="L1008" s="32"/>
      <c r="M1008" s="154"/>
      <c r="T1008" s="56"/>
      <c r="AT1008" s="17" t="s">
        <v>359</v>
      </c>
      <c r="AU1008" s="17" t="s">
        <v>371</v>
      </c>
    </row>
    <row r="1009" spans="2:65" s="1" customFormat="1" ht="55.5" customHeight="1">
      <c r="B1009" s="32"/>
      <c r="C1009" s="187" t="s">
        <v>3929</v>
      </c>
      <c r="D1009" s="187" t="s">
        <v>1347</v>
      </c>
      <c r="E1009" s="188" t="s">
        <v>7155</v>
      </c>
      <c r="F1009" s="189" t="s">
        <v>7156</v>
      </c>
      <c r="G1009" s="190" t="s">
        <v>4951</v>
      </c>
      <c r="H1009" s="191">
        <v>1</v>
      </c>
      <c r="I1009" s="192"/>
      <c r="J1009" s="193">
        <f>ROUND(I1009*H1009,2)</f>
        <v>0</v>
      </c>
      <c r="K1009" s="189" t="s">
        <v>1</v>
      </c>
      <c r="L1009" s="194"/>
      <c r="M1009" s="195" t="s">
        <v>1</v>
      </c>
      <c r="N1009" s="196" t="s">
        <v>41</v>
      </c>
      <c r="P1009" s="147">
        <f>O1009*H1009</f>
        <v>0</v>
      </c>
      <c r="Q1009" s="147">
        <v>0</v>
      </c>
      <c r="R1009" s="147">
        <f>Q1009*H1009</f>
        <v>0</v>
      </c>
      <c r="S1009" s="147">
        <v>0</v>
      </c>
      <c r="T1009" s="148">
        <f>S1009*H1009</f>
        <v>0</v>
      </c>
      <c r="AR1009" s="149" t="s">
        <v>695</v>
      </c>
      <c r="AT1009" s="149" t="s">
        <v>1347</v>
      </c>
      <c r="AU1009" s="149" t="s">
        <v>371</v>
      </c>
      <c r="AY1009" s="17" t="s">
        <v>350</v>
      </c>
      <c r="BE1009" s="150">
        <f>IF(N1009="základní",J1009,0)</f>
        <v>0</v>
      </c>
      <c r="BF1009" s="150">
        <f>IF(N1009="snížená",J1009,0)</f>
        <v>0</v>
      </c>
      <c r="BG1009" s="150">
        <f>IF(N1009="zákl. přenesená",J1009,0)</f>
        <v>0</v>
      </c>
      <c r="BH1009" s="150">
        <f>IF(N1009="sníž. přenesená",J1009,0)</f>
        <v>0</v>
      </c>
      <c r="BI1009" s="150">
        <f>IF(N1009="nulová",J1009,0)</f>
        <v>0</v>
      </c>
      <c r="BJ1009" s="17" t="s">
        <v>84</v>
      </c>
      <c r="BK1009" s="150">
        <f>ROUND(I1009*H1009,2)</f>
        <v>0</v>
      </c>
      <c r="BL1009" s="17" t="s">
        <v>530</v>
      </c>
      <c r="BM1009" s="149" t="s">
        <v>7157</v>
      </c>
    </row>
    <row r="1010" spans="2:65" s="1" customFormat="1" ht="38.4">
      <c r="B1010" s="32"/>
      <c r="D1010" s="151" t="s">
        <v>359</v>
      </c>
      <c r="F1010" s="152" t="s">
        <v>7156</v>
      </c>
      <c r="I1010" s="153"/>
      <c r="L1010" s="32"/>
      <c r="M1010" s="154"/>
      <c r="T1010" s="56"/>
      <c r="AT1010" s="17" t="s">
        <v>359</v>
      </c>
      <c r="AU1010" s="17" t="s">
        <v>371</v>
      </c>
    </row>
    <row r="1011" spans="2:65" s="1" customFormat="1" ht="55.5" customHeight="1">
      <c r="B1011" s="32"/>
      <c r="C1011" s="187" t="s">
        <v>3933</v>
      </c>
      <c r="D1011" s="187" t="s">
        <v>1347</v>
      </c>
      <c r="E1011" s="188" t="s">
        <v>7158</v>
      </c>
      <c r="F1011" s="189" t="s">
        <v>7159</v>
      </c>
      <c r="G1011" s="190" t="s">
        <v>4951</v>
      </c>
      <c r="H1011" s="191">
        <v>1</v>
      </c>
      <c r="I1011" s="192"/>
      <c r="J1011" s="193">
        <f>ROUND(I1011*H1011,2)</f>
        <v>0</v>
      </c>
      <c r="K1011" s="189" t="s">
        <v>1</v>
      </c>
      <c r="L1011" s="194"/>
      <c r="M1011" s="195" t="s">
        <v>1</v>
      </c>
      <c r="N1011" s="196" t="s">
        <v>41</v>
      </c>
      <c r="P1011" s="147">
        <f>O1011*H1011</f>
        <v>0</v>
      </c>
      <c r="Q1011" s="147">
        <v>0</v>
      </c>
      <c r="R1011" s="147">
        <f>Q1011*H1011</f>
        <v>0</v>
      </c>
      <c r="S1011" s="147">
        <v>0</v>
      </c>
      <c r="T1011" s="148">
        <f>S1011*H1011</f>
        <v>0</v>
      </c>
      <c r="AR1011" s="149" t="s">
        <v>695</v>
      </c>
      <c r="AT1011" s="149" t="s">
        <v>1347</v>
      </c>
      <c r="AU1011" s="149" t="s">
        <v>371</v>
      </c>
      <c r="AY1011" s="17" t="s">
        <v>350</v>
      </c>
      <c r="BE1011" s="150">
        <f>IF(N1011="základní",J1011,0)</f>
        <v>0</v>
      </c>
      <c r="BF1011" s="150">
        <f>IF(N1011="snížená",J1011,0)</f>
        <v>0</v>
      </c>
      <c r="BG1011" s="150">
        <f>IF(N1011="zákl. přenesená",J1011,0)</f>
        <v>0</v>
      </c>
      <c r="BH1011" s="150">
        <f>IF(N1011="sníž. přenesená",J1011,0)</f>
        <v>0</v>
      </c>
      <c r="BI1011" s="150">
        <f>IF(N1011="nulová",J1011,0)</f>
        <v>0</v>
      </c>
      <c r="BJ1011" s="17" t="s">
        <v>84</v>
      </c>
      <c r="BK1011" s="150">
        <f>ROUND(I1011*H1011,2)</f>
        <v>0</v>
      </c>
      <c r="BL1011" s="17" t="s">
        <v>530</v>
      </c>
      <c r="BM1011" s="149" t="s">
        <v>7160</v>
      </c>
    </row>
    <row r="1012" spans="2:65" s="1" customFormat="1" ht="38.4">
      <c r="B1012" s="32"/>
      <c r="D1012" s="151" t="s">
        <v>359</v>
      </c>
      <c r="F1012" s="152" t="s">
        <v>7159</v>
      </c>
      <c r="I1012" s="153"/>
      <c r="L1012" s="32"/>
      <c r="M1012" s="154"/>
      <c r="T1012" s="56"/>
      <c r="AT1012" s="17" t="s">
        <v>359</v>
      </c>
      <c r="AU1012" s="17" t="s">
        <v>371</v>
      </c>
    </row>
    <row r="1013" spans="2:65" s="1" customFormat="1" ht="16.5" customHeight="1">
      <c r="B1013" s="32"/>
      <c r="C1013" s="138" t="s">
        <v>3937</v>
      </c>
      <c r="D1013" s="138" t="s">
        <v>352</v>
      </c>
      <c r="E1013" s="139" t="s">
        <v>7161</v>
      </c>
      <c r="F1013" s="140" t="s">
        <v>7162</v>
      </c>
      <c r="G1013" s="141" t="s">
        <v>4951</v>
      </c>
      <c r="H1013" s="142">
        <v>5</v>
      </c>
      <c r="I1013" s="143"/>
      <c r="J1013" s="144">
        <f>ROUND(I1013*H1013,2)</f>
        <v>0</v>
      </c>
      <c r="K1013" s="140" t="s">
        <v>1</v>
      </c>
      <c r="L1013" s="32"/>
      <c r="M1013" s="145" t="s">
        <v>1</v>
      </c>
      <c r="N1013" s="146" t="s">
        <v>41</v>
      </c>
      <c r="P1013" s="147">
        <f>O1013*H1013</f>
        <v>0</v>
      </c>
      <c r="Q1013" s="147">
        <v>0</v>
      </c>
      <c r="R1013" s="147">
        <f>Q1013*H1013</f>
        <v>0</v>
      </c>
      <c r="S1013" s="147">
        <v>0</v>
      </c>
      <c r="T1013" s="148">
        <f>S1013*H1013</f>
        <v>0</v>
      </c>
      <c r="AR1013" s="149" t="s">
        <v>530</v>
      </c>
      <c r="AT1013" s="149" t="s">
        <v>352</v>
      </c>
      <c r="AU1013" s="149" t="s">
        <v>371</v>
      </c>
      <c r="AY1013" s="17" t="s">
        <v>350</v>
      </c>
      <c r="BE1013" s="150">
        <f>IF(N1013="základní",J1013,0)</f>
        <v>0</v>
      </c>
      <c r="BF1013" s="150">
        <f>IF(N1013="snížená",J1013,0)</f>
        <v>0</v>
      </c>
      <c r="BG1013" s="150">
        <f>IF(N1013="zákl. přenesená",J1013,0)</f>
        <v>0</v>
      </c>
      <c r="BH1013" s="150">
        <f>IF(N1013="sníž. přenesená",J1013,0)</f>
        <v>0</v>
      </c>
      <c r="BI1013" s="150">
        <f>IF(N1013="nulová",J1013,0)</f>
        <v>0</v>
      </c>
      <c r="BJ1013" s="17" t="s">
        <v>84</v>
      </c>
      <c r="BK1013" s="150">
        <f>ROUND(I1013*H1013,2)</f>
        <v>0</v>
      </c>
      <c r="BL1013" s="17" t="s">
        <v>530</v>
      </c>
      <c r="BM1013" s="149" t="s">
        <v>7163</v>
      </c>
    </row>
    <row r="1014" spans="2:65" s="1" customFormat="1" ht="10.199999999999999">
      <c r="B1014" s="32"/>
      <c r="D1014" s="151" t="s">
        <v>359</v>
      </c>
      <c r="F1014" s="152" t="s">
        <v>7162</v>
      </c>
      <c r="I1014" s="153"/>
      <c r="L1014" s="32"/>
      <c r="M1014" s="154"/>
      <c r="T1014" s="56"/>
      <c r="AT1014" s="17" t="s">
        <v>359</v>
      </c>
      <c r="AU1014" s="17" t="s">
        <v>371</v>
      </c>
    </row>
    <row r="1015" spans="2:65" s="1" customFormat="1" ht="16.5" customHeight="1">
      <c r="B1015" s="32"/>
      <c r="C1015" s="187" t="s">
        <v>3942</v>
      </c>
      <c r="D1015" s="187" t="s">
        <v>1347</v>
      </c>
      <c r="E1015" s="188" t="s">
        <v>7164</v>
      </c>
      <c r="F1015" s="189" t="s">
        <v>7165</v>
      </c>
      <c r="G1015" s="190" t="s">
        <v>4951</v>
      </c>
      <c r="H1015" s="191">
        <v>5</v>
      </c>
      <c r="I1015" s="192"/>
      <c r="J1015" s="193">
        <f>ROUND(I1015*H1015,2)</f>
        <v>0</v>
      </c>
      <c r="K1015" s="189" t="s">
        <v>1</v>
      </c>
      <c r="L1015" s="194"/>
      <c r="M1015" s="195" t="s">
        <v>1</v>
      </c>
      <c r="N1015" s="196" t="s">
        <v>41</v>
      </c>
      <c r="P1015" s="147">
        <f>O1015*H1015</f>
        <v>0</v>
      </c>
      <c r="Q1015" s="147">
        <v>0</v>
      </c>
      <c r="R1015" s="147">
        <f>Q1015*H1015</f>
        <v>0</v>
      </c>
      <c r="S1015" s="147">
        <v>0</v>
      </c>
      <c r="T1015" s="148">
        <f>S1015*H1015</f>
        <v>0</v>
      </c>
      <c r="AR1015" s="149" t="s">
        <v>695</v>
      </c>
      <c r="AT1015" s="149" t="s">
        <v>1347</v>
      </c>
      <c r="AU1015" s="149" t="s">
        <v>371</v>
      </c>
      <c r="AY1015" s="17" t="s">
        <v>350</v>
      </c>
      <c r="BE1015" s="150">
        <f>IF(N1015="základní",J1015,0)</f>
        <v>0</v>
      </c>
      <c r="BF1015" s="150">
        <f>IF(N1015="snížená",J1015,0)</f>
        <v>0</v>
      </c>
      <c r="BG1015" s="150">
        <f>IF(N1015="zákl. přenesená",J1015,0)</f>
        <v>0</v>
      </c>
      <c r="BH1015" s="150">
        <f>IF(N1015="sníž. přenesená",J1015,0)</f>
        <v>0</v>
      </c>
      <c r="BI1015" s="150">
        <f>IF(N1015="nulová",J1015,0)</f>
        <v>0</v>
      </c>
      <c r="BJ1015" s="17" t="s">
        <v>84</v>
      </c>
      <c r="BK1015" s="150">
        <f>ROUND(I1015*H1015,2)</f>
        <v>0</v>
      </c>
      <c r="BL1015" s="17" t="s">
        <v>530</v>
      </c>
      <c r="BM1015" s="149" t="s">
        <v>7166</v>
      </c>
    </row>
    <row r="1016" spans="2:65" s="1" customFormat="1" ht="57.6">
      <c r="B1016" s="32"/>
      <c r="D1016" s="151" t="s">
        <v>359</v>
      </c>
      <c r="F1016" s="152" t="s">
        <v>7167</v>
      </c>
      <c r="I1016" s="153"/>
      <c r="L1016" s="32"/>
      <c r="M1016" s="154"/>
      <c r="T1016" s="56"/>
      <c r="AT1016" s="17" t="s">
        <v>359</v>
      </c>
      <c r="AU1016" s="17" t="s">
        <v>371</v>
      </c>
    </row>
    <row r="1017" spans="2:65" s="11" customFormat="1" ht="20.85" customHeight="1">
      <c r="B1017" s="126"/>
      <c r="D1017" s="127" t="s">
        <v>75</v>
      </c>
      <c r="E1017" s="136" t="s">
        <v>7168</v>
      </c>
      <c r="F1017" s="136" t="s">
        <v>7097</v>
      </c>
      <c r="I1017" s="129"/>
      <c r="J1017" s="137">
        <f>BK1017</f>
        <v>0</v>
      </c>
      <c r="L1017" s="126"/>
      <c r="M1017" s="131"/>
      <c r="P1017" s="132">
        <f>SUM(P1018:P1046)</f>
        <v>0</v>
      </c>
      <c r="R1017" s="132">
        <f>SUM(R1018:R1046)</f>
        <v>5.5680000000000007E-2</v>
      </c>
      <c r="T1017" s="133">
        <f>SUM(T1018:T1046)</f>
        <v>0.3</v>
      </c>
      <c r="AR1017" s="127" t="s">
        <v>86</v>
      </c>
      <c r="AT1017" s="134" t="s">
        <v>75</v>
      </c>
      <c r="AU1017" s="134" t="s">
        <v>86</v>
      </c>
      <c r="AY1017" s="127" t="s">
        <v>350</v>
      </c>
      <c r="BK1017" s="135">
        <f>SUM(BK1018:BK1046)</f>
        <v>0</v>
      </c>
    </row>
    <row r="1018" spans="2:65" s="1" customFormat="1" ht="24.15" customHeight="1">
      <c r="B1018" s="32"/>
      <c r="C1018" s="138" t="s">
        <v>3948</v>
      </c>
      <c r="D1018" s="138" t="s">
        <v>352</v>
      </c>
      <c r="E1018" s="139" t="s">
        <v>6092</v>
      </c>
      <c r="F1018" s="140" t="s">
        <v>6093</v>
      </c>
      <c r="G1018" s="141" t="s">
        <v>551</v>
      </c>
      <c r="H1018" s="142">
        <v>300</v>
      </c>
      <c r="I1018" s="143"/>
      <c r="J1018" s="144">
        <f>ROUND(I1018*H1018,2)</f>
        <v>0</v>
      </c>
      <c r="K1018" s="140" t="s">
        <v>385</v>
      </c>
      <c r="L1018" s="32"/>
      <c r="M1018" s="145" t="s">
        <v>1</v>
      </c>
      <c r="N1018" s="146" t="s">
        <v>41</v>
      </c>
      <c r="P1018" s="147">
        <f>O1018*H1018</f>
        <v>0</v>
      </c>
      <c r="Q1018" s="147">
        <v>0</v>
      </c>
      <c r="R1018" s="147">
        <f>Q1018*H1018</f>
        <v>0</v>
      </c>
      <c r="S1018" s="147">
        <v>0</v>
      </c>
      <c r="T1018" s="148">
        <f>S1018*H1018</f>
        <v>0</v>
      </c>
      <c r="AR1018" s="149" t="s">
        <v>357</v>
      </c>
      <c r="AT1018" s="149" t="s">
        <v>352</v>
      </c>
      <c r="AU1018" s="149" t="s">
        <v>371</v>
      </c>
      <c r="AY1018" s="17" t="s">
        <v>350</v>
      </c>
      <c r="BE1018" s="150">
        <f>IF(N1018="základní",J1018,0)</f>
        <v>0</v>
      </c>
      <c r="BF1018" s="150">
        <f>IF(N1018="snížená",J1018,0)</f>
        <v>0</v>
      </c>
      <c r="BG1018" s="150">
        <f>IF(N1018="zákl. přenesená",J1018,0)</f>
        <v>0</v>
      </c>
      <c r="BH1018" s="150">
        <f>IF(N1018="sníž. přenesená",J1018,0)</f>
        <v>0</v>
      </c>
      <c r="BI1018" s="150">
        <f>IF(N1018="nulová",J1018,0)</f>
        <v>0</v>
      </c>
      <c r="BJ1018" s="17" t="s">
        <v>84</v>
      </c>
      <c r="BK1018" s="150">
        <f>ROUND(I1018*H1018,2)</f>
        <v>0</v>
      </c>
      <c r="BL1018" s="17" t="s">
        <v>357</v>
      </c>
      <c r="BM1018" s="149" t="s">
        <v>7169</v>
      </c>
    </row>
    <row r="1019" spans="2:65" s="1" customFormat="1" ht="19.2">
      <c r="B1019" s="32"/>
      <c r="D1019" s="151" t="s">
        <v>359</v>
      </c>
      <c r="F1019" s="152" t="s">
        <v>6095</v>
      </c>
      <c r="I1019" s="153"/>
      <c r="L1019" s="32"/>
      <c r="M1019" s="154"/>
      <c r="T1019" s="56"/>
      <c r="AT1019" s="17" t="s">
        <v>359</v>
      </c>
      <c r="AU1019" s="17" t="s">
        <v>371</v>
      </c>
    </row>
    <row r="1020" spans="2:65" s="1" customFormat="1" ht="21.75" customHeight="1">
      <c r="B1020" s="32"/>
      <c r="C1020" s="187" t="s">
        <v>3953</v>
      </c>
      <c r="D1020" s="187" t="s">
        <v>1347</v>
      </c>
      <c r="E1020" s="188" t="s">
        <v>6591</v>
      </c>
      <c r="F1020" s="189" t="s">
        <v>6592</v>
      </c>
      <c r="G1020" s="190" t="s">
        <v>551</v>
      </c>
      <c r="H1020" s="191">
        <v>200</v>
      </c>
      <c r="I1020" s="192"/>
      <c r="J1020" s="193">
        <f>ROUND(I1020*H1020,2)</f>
        <v>0</v>
      </c>
      <c r="K1020" s="189" t="s">
        <v>385</v>
      </c>
      <c r="L1020" s="194"/>
      <c r="M1020" s="195" t="s">
        <v>1</v>
      </c>
      <c r="N1020" s="196" t="s">
        <v>41</v>
      </c>
      <c r="P1020" s="147">
        <f>O1020*H1020</f>
        <v>0</v>
      </c>
      <c r="Q1020" s="147">
        <v>6.9999999999999994E-5</v>
      </c>
      <c r="R1020" s="147">
        <f>Q1020*H1020</f>
        <v>1.3999999999999999E-2</v>
      </c>
      <c r="S1020" s="147">
        <v>0</v>
      </c>
      <c r="T1020" s="148">
        <f>S1020*H1020</f>
        <v>0</v>
      </c>
      <c r="AR1020" s="149" t="s">
        <v>468</v>
      </c>
      <c r="AT1020" s="149" t="s">
        <v>1347</v>
      </c>
      <c r="AU1020" s="149" t="s">
        <v>371</v>
      </c>
      <c r="AY1020" s="17" t="s">
        <v>350</v>
      </c>
      <c r="BE1020" s="150">
        <f>IF(N1020="základní",J1020,0)</f>
        <v>0</v>
      </c>
      <c r="BF1020" s="150">
        <f>IF(N1020="snížená",J1020,0)</f>
        <v>0</v>
      </c>
      <c r="BG1020" s="150">
        <f>IF(N1020="zákl. přenesená",J1020,0)</f>
        <v>0</v>
      </c>
      <c r="BH1020" s="150">
        <f>IF(N1020="sníž. přenesená",J1020,0)</f>
        <v>0</v>
      </c>
      <c r="BI1020" s="150">
        <f>IF(N1020="nulová",J1020,0)</f>
        <v>0</v>
      </c>
      <c r="BJ1020" s="17" t="s">
        <v>84</v>
      </c>
      <c r="BK1020" s="150">
        <f>ROUND(I1020*H1020,2)</f>
        <v>0</v>
      </c>
      <c r="BL1020" s="17" t="s">
        <v>357</v>
      </c>
      <c r="BM1020" s="149" t="s">
        <v>7170</v>
      </c>
    </row>
    <row r="1021" spans="2:65" s="1" customFormat="1" ht="10.199999999999999">
      <c r="B1021" s="32"/>
      <c r="D1021" s="151" t="s">
        <v>359</v>
      </c>
      <c r="F1021" s="152" t="s">
        <v>6592</v>
      </c>
      <c r="I1021" s="153"/>
      <c r="L1021" s="32"/>
      <c r="M1021" s="154"/>
      <c r="T1021" s="56"/>
      <c r="AT1021" s="17" t="s">
        <v>359</v>
      </c>
      <c r="AU1021" s="17" t="s">
        <v>371</v>
      </c>
    </row>
    <row r="1022" spans="2:65" s="12" customFormat="1" ht="10.199999999999999">
      <c r="B1022" s="155"/>
      <c r="D1022" s="151" t="s">
        <v>361</v>
      </c>
      <c r="E1022" s="156" t="s">
        <v>1</v>
      </c>
      <c r="F1022" s="157" t="s">
        <v>7171</v>
      </c>
      <c r="H1022" s="158">
        <v>200</v>
      </c>
      <c r="I1022" s="159"/>
      <c r="L1022" s="155"/>
      <c r="M1022" s="160"/>
      <c r="T1022" s="161"/>
      <c r="AT1022" s="156" t="s">
        <v>361</v>
      </c>
      <c r="AU1022" s="156" t="s">
        <v>371</v>
      </c>
      <c r="AV1022" s="12" t="s">
        <v>86</v>
      </c>
      <c r="AW1022" s="12" t="s">
        <v>32</v>
      </c>
      <c r="AX1022" s="12" t="s">
        <v>84</v>
      </c>
      <c r="AY1022" s="156" t="s">
        <v>350</v>
      </c>
    </row>
    <row r="1023" spans="2:65" s="1" customFormat="1" ht="21.75" customHeight="1">
      <c r="B1023" s="32"/>
      <c r="C1023" s="187" t="s">
        <v>3958</v>
      </c>
      <c r="D1023" s="187" t="s">
        <v>1347</v>
      </c>
      <c r="E1023" s="188" t="s">
        <v>6595</v>
      </c>
      <c r="F1023" s="189" t="s">
        <v>6596</v>
      </c>
      <c r="G1023" s="190" t="s">
        <v>551</v>
      </c>
      <c r="H1023" s="191">
        <v>100</v>
      </c>
      <c r="I1023" s="192"/>
      <c r="J1023" s="193">
        <f>ROUND(I1023*H1023,2)</f>
        <v>0</v>
      </c>
      <c r="K1023" s="189" t="s">
        <v>385</v>
      </c>
      <c r="L1023" s="194"/>
      <c r="M1023" s="195" t="s">
        <v>1</v>
      </c>
      <c r="N1023" s="196" t="s">
        <v>41</v>
      </c>
      <c r="P1023" s="147">
        <f>O1023*H1023</f>
        <v>0</v>
      </c>
      <c r="Q1023" s="147">
        <v>1E-4</v>
      </c>
      <c r="R1023" s="147">
        <f>Q1023*H1023</f>
        <v>0.01</v>
      </c>
      <c r="S1023" s="147">
        <v>0</v>
      </c>
      <c r="T1023" s="148">
        <f>S1023*H1023</f>
        <v>0</v>
      </c>
      <c r="AR1023" s="149" t="s">
        <v>468</v>
      </c>
      <c r="AT1023" s="149" t="s">
        <v>1347</v>
      </c>
      <c r="AU1023" s="149" t="s">
        <v>371</v>
      </c>
      <c r="AY1023" s="17" t="s">
        <v>350</v>
      </c>
      <c r="BE1023" s="150">
        <f>IF(N1023="základní",J1023,0)</f>
        <v>0</v>
      </c>
      <c r="BF1023" s="150">
        <f>IF(N1023="snížená",J1023,0)</f>
        <v>0</v>
      </c>
      <c r="BG1023" s="150">
        <f>IF(N1023="zákl. přenesená",J1023,0)</f>
        <v>0</v>
      </c>
      <c r="BH1023" s="150">
        <f>IF(N1023="sníž. přenesená",J1023,0)</f>
        <v>0</v>
      </c>
      <c r="BI1023" s="150">
        <f>IF(N1023="nulová",J1023,0)</f>
        <v>0</v>
      </c>
      <c r="BJ1023" s="17" t="s">
        <v>84</v>
      </c>
      <c r="BK1023" s="150">
        <f>ROUND(I1023*H1023,2)</f>
        <v>0</v>
      </c>
      <c r="BL1023" s="17" t="s">
        <v>357</v>
      </c>
      <c r="BM1023" s="149" t="s">
        <v>7172</v>
      </c>
    </row>
    <row r="1024" spans="2:65" s="1" customFormat="1" ht="10.199999999999999">
      <c r="B1024" s="32"/>
      <c r="D1024" s="151" t="s">
        <v>359</v>
      </c>
      <c r="F1024" s="152" t="s">
        <v>6596</v>
      </c>
      <c r="I1024" s="153"/>
      <c r="L1024" s="32"/>
      <c r="M1024" s="154"/>
      <c r="T1024" s="56"/>
      <c r="AT1024" s="17" t="s">
        <v>359</v>
      </c>
      <c r="AU1024" s="17" t="s">
        <v>371</v>
      </c>
    </row>
    <row r="1025" spans="2:65" s="12" customFormat="1" ht="20.399999999999999">
      <c r="B1025" s="155"/>
      <c r="D1025" s="151" t="s">
        <v>361</v>
      </c>
      <c r="E1025" s="156" t="s">
        <v>1</v>
      </c>
      <c r="F1025" s="157" t="s">
        <v>7173</v>
      </c>
      <c r="H1025" s="158">
        <v>100</v>
      </c>
      <c r="I1025" s="159"/>
      <c r="L1025" s="155"/>
      <c r="M1025" s="160"/>
      <c r="T1025" s="161"/>
      <c r="AT1025" s="156" t="s">
        <v>361</v>
      </c>
      <c r="AU1025" s="156" t="s">
        <v>371</v>
      </c>
      <c r="AV1025" s="12" t="s">
        <v>86</v>
      </c>
      <c r="AW1025" s="12" t="s">
        <v>32</v>
      </c>
      <c r="AX1025" s="12" t="s">
        <v>84</v>
      </c>
      <c r="AY1025" s="156" t="s">
        <v>350</v>
      </c>
    </row>
    <row r="1026" spans="2:65" s="1" customFormat="1" ht="21.75" customHeight="1">
      <c r="B1026" s="32"/>
      <c r="C1026" s="138" t="s">
        <v>3963</v>
      </c>
      <c r="D1026" s="138" t="s">
        <v>352</v>
      </c>
      <c r="E1026" s="139" t="s">
        <v>6100</v>
      </c>
      <c r="F1026" s="140" t="s">
        <v>6101</v>
      </c>
      <c r="G1026" s="141" t="s">
        <v>551</v>
      </c>
      <c r="H1026" s="142">
        <v>360</v>
      </c>
      <c r="I1026" s="143"/>
      <c r="J1026" s="144">
        <f>ROUND(I1026*H1026,2)</f>
        <v>0</v>
      </c>
      <c r="K1026" s="140" t="s">
        <v>385</v>
      </c>
      <c r="L1026" s="32"/>
      <c r="M1026" s="145" t="s">
        <v>1</v>
      </c>
      <c r="N1026" s="146" t="s">
        <v>41</v>
      </c>
      <c r="P1026" s="147">
        <f>O1026*H1026</f>
        <v>0</v>
      </c>
      <c r="Q1026" s="147">
        <v>0</v>
      </c>
      <c r="R1026" s="147">
        <f>Q1026*H1026</f>
        <v>0</v>
      </c>
      <c r="S1026" s="147">
        <v>0</v>
      </c>
      <c r="T1026" s="148">
        <f>S1026*H1026</f>
        <v>0</v>
      </c>
      <c r="AR1026" s="149" t="s">
        <v>530</v>
      </c>
      <c r="AT1026" s="149" t="s">
        <v>352</v>
      </c>
      <c r="AU1026" s="149" t="s">
        <v>371</v>
      </c>
      <c r="AY1026" s="17" t="s">
        <v>350</v>
      </c>
      <c r="BE1026" s="150">
        <f>IF(N1026="základní",J1026,0)</f>
        <v>0</v>
      </c>
      <c r="BF1026" s="150">
        <f>IF(N1026="snížená",J1026,0)</f>
        <v>0</v>
      </c>
      <c r="BG1026" s="150">
        <f>IF(N1026="zákl. přenesená",J1026,0)</f>
        <v>0</v>
      </c>
      <c r="BH1026" s="150">
        <f>IF(N1026="sníž. přenesená",J1026,0)</f>
        <v>0</v>
      </c>
      <c r="BI1026" s="150">
        <f>IF(N1026="nulová",J1026,0)</f>
        <v>0</v>
      </c>
      <c r="BJ1026" s="17" t="s">
        <v>84</v>
      </c>
      <c r="BK1026" s="150">
        <f>ROUND(I1026*H1026,2)</f>
        <v>0</v>
      </c>
      <c r="BL1026" s="17" t="s">
        <v>530</v>
      </c>
      <c r="BM1026" s="149" t="s">
        <v>7174</v>
      </c>
    </row>
    <row r="1027" spans="2:65" s="1" customFormat="1" ht="10.199999999999999">
      <c r="B1027" s="32"/>
      <c r="D1027" s="151" t="s">
        <v>359</v>
      </c>
      <c r="F1027" s="152" t="s">
        <v>6103</v>
      </c>
      <c r="I1027" s="153"/>
      <c r="L1027" s="32"/>
      <c r="M1027" s="154"/>
      <c r="T1027" s="56"/>
      <c r="AT1027" s="17" t="s">
        <v>359</v>
      </c>
      <c r="AU1027" s="17" t="s">
        <v>371</v>
      </c>
    </row>
    <row r="1028" spans="2:65" s="1" customFormat="1" ht="16.5" customHeight="1">
      <c r="B1028" s="32"/>
      <c r="C1028" s="187" t="s">
        <v>3967</v>
      </c>
      <c r="D1028" s="187" t="s">
        <v>1347</v>
      </c>
      <c r="E1028" s="188" t="s">
        <v>7175</v>
      </c>
      <c r="F1028" s="189" t="s">
        <v>7176</v>
      </c>
      <c r="G1028" s="190" t="s">
        <v>551</v>
      </c>
      <c r="H1028" s="191">
        <v>432</v>
      </c>
      <c r="I1028" s="192"/>
      <c r="J1028" s="193">
        <f>ROUND(I1028*H1028,2)</f>
        <v>0</v>
      </c>
      <c r="K1028" s="189" t="s">
        <v>1</v>
      </c>
      <c r="L1028" s="194"/>
      <c r="M1028" s="195" t="s">
        <v>1</v>
      </c>
      <c r="N1028" s="196" t="s">
        <v>41</v>
      </c>
      <c r="P1028" s="147">
        <f>O1028*H1028</f>
        <v>0</v>
      </c>
      <c r="Q1028" s="147">
        <v>6.0000000000000002E-5</v>
      </c>
      <c r="R1028" s="147">
        <f>Q1028*H1028</f>
        <v>2.5920000000000002E-2</v>
      </c>
      <c r="S1028" s="147">
        <v>0</v>
      </c>
      <c r="T1028" s="148">
        <f>S1028*H1028</f>
        <v>0</v>
      </c>
      <c r="AR1028" s="149" t="s">
        <v>695</v>
      </c>
      <c r="AT1028" s="149" t="s">
        <v>1347</v>
      </c>
      <c r="AU1028" s="149" t="s">
        <v>371</v>
      </c>
      <c r="AY1028" s="17" t="s">
        <v>350</v>
      </c>
      <c r="BE1028" s="150">
        <f>IF(N1028="základní",J1028,0)</f>
        <v>0</v>
      </c>
      <c r="BF1028" s="150">
        <f>IF(N1028="snížená",J1028,0)</f>
        <v>0</v>
      </c>
      <c r="BG1028" s="150">
        <f>IF(N1028="zákl. přenesená",J1028,0)</f>
        <v>0</v>
      </c>
      <c r="BH1028" s="150">
        <f>IF(N1028="sníž. přenesená",J1028,0)</f>
        <v>0</v>
      </c>
      <c r="BI1028" s="150">
        <f>IF(N1028="nulová",J1028,0)</f>
        <v>0</v>
      </c>
      <c r="BJ1028" s="17" t="s">
        <v>84</v>
      </c>
      <c r="BK1028" s="150">
        <f>ROUND(I1028*H1028,2)</f>
        <v>0</v>
      </c>
      <c r="BL1028" s="17" t="s">
        <v>530</v>
      </c>
      <c r="BM1028" s="149" t="s">
        <v>7177</v>
      </c>
    </row>
    <row r="1029" spans="2:65" s="1" customFormat="1" ht="10.199999999999999">
      <c r="B1029" s="32"/>
      <c r="D1029" s="151" t="s">
        <v>359</v>
      </c>
      <c r="F1029" s="152" t="s">
        <v>7176</v>
      </c>
      <c r="I1029" s="153"/>
      <c r="L1029" s="32"/>
      <c r="M1029" s="154"/>
      <c r="T1029" s="56"/>
      <c r="AT1029" s="17" t="s">
        <v>359</v>
      </c>
      <c r="AU1029" s="17" t="s">
        <v>371</v>
      </c>
    </row>
    <row r="1030" spans="2:65" s="12" customFormat="1" ht="10.199999999999999">
      <c r="B1030" s="155"/>
      <c r="D1030" s="151" t="s">
        <v>361</v>
      </c>
      <c r="E1030" s="156" t="s">
        <v>1</v>
      </c>
      <c r="F1030" s="157" t="s">
        <v>7178</v>
      </c>
      <c r="H1030" s="158">
        <v>432</v>
      </c>
      <c r="I1030" s="159"/>
      <c r="L1030" s="155"/>
      <c r="M1030" s="160"/>
      <c r="T1030" s="161"/>
      <c r="AT1030" s="156" t="s">
        <v>361</v>
      </c>
      <c r="AU1030" s="156" t="s">
        <v>371</v>
      </c>
      <c r="AV1030" s="12" t="s">
        <v>86</v>
      </c>
      <c r="AW1030" s="12" t="s">
        <v>32</v>
      </c>
      <c r="AX1030" s="12" t="s">
        <v>84</v>
      </c>
      <c r="AY1030" s="156" t="s">
        <v>350</v>
      </c>
    </row>
    <row r="1031" spans="2:65" s="1" customFormat="1" ht="16.5" customHeight="1">
      <c r="B1031" s="32"/>
      <c r="C1031" s="138" t="s">
        <v>3972</v>
      </c>
      <c r="D1031" s="138" t="s">
        <v>352</v>
      </c>
      <c r="E1031" s="139" t="s">
        <v>7179</v>
      </c>
      <c r="F1031" s="140" t="s">
        <v>7180</v>
      </c>
      <c r="G1031" s="141" t="s">
        <v>496</v>
      </c>
      <c r="H1031" s="142">
        <v>12</v>
      </c>
      <c r="I1031" s="143"/>
      <c r="J1031" s="144">
        <f>ROUND(I1031*H1031,2)</f>
        <v>0</v>
      </c>
      <c r="K1031" s="140" t="s">
        <v>385</v>
      </c>
      <c r="L1031" s="32"/>
      <c r="M1031" s="145" t="s">
        <v>1</v>
      </c>
      <c r="N1031" s="146" t="s">
        <v>41</v>
      </c>
      <c r="P1031" s="147">
        <f>O1031*H1031</f>
        <v>0</v>
      </c>
      <c r="Q1031" s="147">
        <v>0</v>
      </c>
      <c r="R1031" s="147">
        <f>Q1031*H1031</f>
        <v>0</v>
      </c>
      <c r="S1031" s="147">
        <v>0</v>
      </c>
      <c r="T1031" s="148">
        <f>S1031*H1031</f>
        <v>0</v>
      </c>
      <c r="AR1031" s="149" t="s">
        <v>530</v>
      </c>
      <c r="AT1031" s="149" t="s">
        <v>352</v>
      </c>
      <c r="AU1031" s="149" t="s">
        <v>371</v>
      </c>
      <c r="AY1031" s="17" t="s">
        <v>350</v>
      </c>
      <c r="BE1031" s="150">
        <f>IF(N1031="základní",J1031,0)</f>
        <v>0</v>
      </c>
      <c r="BF1031" s="150">
        <f>IF(N1031="snížená",J1031,0)</f>
        <v>0</v>
      </c>
      <c r="BG1031" s="150">
        <f>IF(N1031="zákl. přenesená",J1031,0)</f>
        <v>0</v>
      </c>
      <c r="BH1031" s="150">
        <f>IF(N1031="sníž. přenesená",J1031,0)</f>
        <v>0</v>
      </c>
      <c r="BI1031" s="150">
        <f>IF(N1031="nulová",J1031,0)</f>
        <v>0</v>
      </c>
      <c r="BJ1031" s="17" t="s">
        <v>84</v>
      </c>
      <c r="BK1031" s="150">
        <f>ROUND(I1031*H1031,2)</f>
        <v>0</v>
      </c>
      <c r="BL1031" s="17" t="s">
        <v>530</v>
      </c>
      <c r="BM1031" s="149" t="s">
        <v>7181</v>
      </c>
    </row>
    <row r="1032" spans="2:65" s="1" customFormat="1" ht="10.199999999999999">
      <c r="B1032" s="32"/>
      <c r="D1032" s="151" t="s">
        <v>359</v>
      </c>
      <c r="F1032" s="152" t="s">
        <v>7182</v>
      </c>
      <c r="I1032" s="153"/>
      <c r="L1032" s="32"/>
      <c r="M1032" s="154"/>
      <c r="T1032" s="56"/>
      <c r="AT1032" s="17" t="s">
        <v>359</v>
      </c>
      <c r="AU1032" s="17" t="s">
        <v>371</v>
      </c>
    </row>
    <row r="1033" spans="2:65" s="1" customFormat="1" ht="16.5" customHeight="1">
      <c r="B1033" s="32"/>
      <c r="C1033" s="187" t="s">
        <v>3976</v>
      </c>
      <c r="D1033" s="187" t="s">
        <v>1347</v>
      </c>
      <c r="E1033" s="188" t="s">
        <v>7183</v>
      </c>
      <c r="F1033" s="189" t="s">
        <v>7184</v>
      </c>
      <c r="G1033" s="190" t="s">
        <v>4951</v>
      </c>
      <c r="H1033" s="191">
        <v>10</v>
      </c>
      <c r="I1033" s="192"/>
      <c r="J1033" s="193">
        <f>ROUND(I1033*H1033,2)</f>
        <v>0</v>
      </c>
      <c r="K1033" s="189" t="s">
        <v>1</v>
      </c>
      <c r="L1033" s="194"/>
      <c r="M1033" s="195" t="s">
        <v>1</v>
      </c>
      <c r="N1033" s="196" t="s">
        <v>41</v>
      </c>
      <c r="P1033" s="147">
        <f>O1033*H1033</f>
        <v>0</v>
      </c>
      <c r="Q1033" s="147">
        <v>0</v>
      </c>
      <c r="R1033" s="147">
        <f>Q1033*H1033</f>
        <v>0</v>
      </c>
      <c r="S1033" s="147">
        <v>0</v>
      </c>
      <c r="T1033" s="148">
        <f>S1033*H1033</f>
        <v>0</v>
      </c>
      <c r="AR1033" s="149" t="s">
        <v>695</v>
      </c>
      <c r="AT1033" s="149" t="s">
        <v>1347</v>
      </c>
      <c r="AU1033" s="149" t="s">
        <v>371</v>
      </c>
      <c r="AY1033" s="17" t="s">
        <v>350</v>
      </c>
      <c r="BE1033" s="150">
        <f>IF(N1033="základní",J1033,0)</f>
        <v>0</v>
      </c>
      <c r="BF1033" s="150">
        <f>IF(N1033="snížená",J1033,0)</f>
        <v>0</v>
      </c>
      <c r="BG1033" s="150">
        <f>IF(N1033="zákl. přenesená",J1033,0)</f>
        <v>0</v>
      </c>
      <c r="BH1033" s="150">
        <f>IF(N1033="sníž. přenesená",J1033,0)</f>
        <v>0</v>
      </c>
      <c r="BI1033" s="150">
        <f>IF(N1033="nulová",J1033,0)</f>
        <v>0</v>
      </c>
      <c r="BJ1033" s="17" t="s">
        <v>84</v>
      </c>
      <c r="BK1033" s="150">
        <f>ROUND(I1033*H1033,2)</f>
        <v>0</v>
      </c>
      <c r="BL1033" s="17" t="s">
        <v>530</v>
      </c>
      <c r="BM1033" s="149" t="s">
        <v>7185</v>
      </c>
    </row>
    <row r="1034" spans="2:65" s="1" customFormat="1" ht="19.2">
      <c r="B1034" s="32"/>
      <c r="D1034" s="151" t="s">
        <v>359</v>
      </c>
      <c r="F1034" s="152" t="s">
        <v>7186</v>
      </c>
      <c r="I1034" s="153"/>
      <c r="L1034" s="32"/>
      <c r="M1034" s="154"/>
      <c r="T1034" s="56"/>
      <c r="AT1034" s="17" t="s">
        <v>359</v>
      </c>
      <c r="AU1034" s="17" t="s">
        <v>371</v>
      </c>
    </row>
    <row r="1035" spans="2:65" s="1" customFormat="1" ht="16.5" customHeight="1">
      <c r="B1035" s="32"/>
      <c r="C1035" s="187" t="s">
        <v>3981</v>
      </c>
      <c r="D1035" s="187" t="s">
        <v>1347</v>
      </c>
      <c r="E1035" s="188" t="s">
        <v>7187</v>
      </c>
      <c r="F1035" s="189" t="s">
        <v>7188</v>
      </c>
      <c r="G1035" s="190" t="s">
        <v>4951</v>
      </c>
      <c r="H1035" s="191">
        <v>2</v>
      </c>
      <c r="I1035" s="192"/>
      <c r="J1035" s="193">
        <f>ROUND(I1035*H1035,2)</f>
        <v>0</v>
      </c>
      <c r="K1035" s="189" t="s">
        <v>1</v>
      </c>
      <c r="L1035" s="194"/>
      <c r="M1035" s="195" t="s">
        <v>1</v>
      </c>
      <c r="N1035" s="196" t="s">
        <v>41</v>
      </c>
      <c r="P1035" s="147">
        <f>O1035*H1035</f>
        <v>0</v>
      </c>
      <c r="Q1035" s="147">
        <v>0</v>
      </c>
      <c r="R1035" s="147">
        <f>Q1035*H1035</f>
        <v>0</v>
      </c>
      <c r="S1035" s="147">
        <v>0</v>
      </c>
      <c r="T1035" s="148">
        <f>S1035*H1035</f>
        <v>0</v>
      </c>
      <c r="AR1035" s="149" t="s">
        <v>695</v>
      </c>
      <c r="AT1035" s="149" t="s">
        <v>1347</v>
      </c>
      <c r="AU1035" s="149" t="s">
        <v>371</v>
      </c>
      <c r="AY1035" s="17" t="s">
        <v>350</v>
      </c>
      <c r="BE1035" s="150">
        <f>IF(N1035="základní",J1035,0)</f>
        <v>0</v>
      </c>
      <c r="BF1035" s="150">
        <f>IF(N1035="snížená",J1035,0)</f>
        <v>0</v>
      </c>
      <c r="BG1035" s="150">
        <f>IF(N1035="zákl. přenesená",J1035,0)</f>
        <v>0</v>
      </c>
      <c r="BH1035" s="150">
        <f>IF(N1035="sníž. přenesená",J1035,0)</f>
        <v>0</v>
      </c>
      <c r="BI1035" s="150">
        <f>IF(N1035="nulová",J1035,0)</f>
        <v>0</v>
      </c>
      <c r="BJ1035" s="17" t="s">
        <v>84</v>
      </c>
      <c r="BK1035" s="150">
        <f>ROUND(I1035*H1035,2)</f>
        <v>0</v>
      </c>
      <c r="BL1035" s="17" t="s">
        <v>530</v>
      </c>
      <c r="BM1035" s="149" t="s">
        <v>7189</v>
      </c>
    </row>
    <row r="1036" spans="2:65" s="1" customFormat="1" ht="10.199999999999999">
      <c r="B1036" s="32"/>
      <c r="D1036" s="151" t="s">
        <v>359</v>
      </c>
      <c r="F1036" s="152" t="s">
        <v>7190</v>
      </c>
      <c r="I1036" s="153"/>
      <c r="L1036" s="32"/>
      <c r="M1036" s="154"/>
      <c r="T1036" s="56"/>
      <c r="AT1036" s="17" t="s">
        <v>359</v>
      </c>
      <c r="AU1036" s="17" t="s">
        <v>371</v>
      </c>
    </row>
    <row r="1037" spans="2:65" s="1" customFormat="1" ht="16.5" customHeight="1">
      <c r="B1037" s="32"/>
      <c r="C1037" s="138" t="s">
        <v>3985</v>
      </c>
      <c r="D1037" s="138" t="s">
        <v>352</v>
      </c>
      <c r="E1037" s="139" t="s">
        <v>7191</v>
      </c>
      <c r="F1037" s="140" t="s">
        <v>7192</v>
      </c>
      <c r="G1037" s="141" t="s">
        <v>496</v>
      </c>
      <c r="H1037" s="142">
        <v>15</v>
      </c>
      <c r="I1037" s="143"/>
      <c r="J1037" s="144">
        <f>ROUND(I1037*H1037,2)</f>
        <v>0</v>
      </c>
      <c r="K1037" s="140" t="s">
        <v>385</v>
      </c>
      <c r="L1037" s="32"/>
      <c r="M1037" s="145" t="s">
        <v>1</v>
      </c>
      <c r="N1037" s="146" t="s">
        <v>41</v>
      </c>
      <c r="P1037" s="147">
        <f>O1037*H1037</f>
        <v>0</v>
      </c>
      <c r="Q1037" s="147">
        <v>0</v>
      </c>
      <c r="R1037" s="147">
        <f>Q1037*H1037</f>
        <v>0</v>
      </c>
      <c r="S1037" s="147">
        <v>0</v>
      </c>
      <c r="T1037" s="148">
        <f>S1037*H1037</f>
        <v>0</v>
      </c>
      <c r="AR1037" s="149" t="s">
        <v>530</v>
      </c>
      <c r="AT1037" s="149" t="s">
        <v>352</v>
      </c>
      <c r="AU1037" s="149" t="s">
        <v>371</v>
      </c>
      <c r="AY1037" s="17" t="s">
        <v>350</v>
      </c>
      <c r="BE1037" s="150">
        <f>IF(N1037="základní",J1037,0)</f>
        <v>0</v>
      </c>
      <c r="BF1037" s="150">
        <f>IF(N1037="snížená",J1037,0)</f>
        <v>0</v>
      </c>
      <c r="BG1037" s="150">
        <f>IF(N1037="zákl. přenesená",J1037,0)</f>
        <v>0</v>
      </c>
      <c r="BH1037" s="150">
        <f>IF(N1037="sníž. přenesená",J1037,0)</f>
        <v>0</v>
      </c>
      <c r="BI1037" s="150">
        <f>IF(N1037="nulová",J1037,0)</f>
        <v>0</v>
      </c>
      <c r="BJ1037" s="17" t="s">
        <v>84</v>
      </c>
      <c r="BK1037" s="150">
        <f>ROUND(I1037*H1037,2)</f>
        <v>0</v>
      </c>
      <c r="BL1037" s="17" t="s">
        <v>530</v>
      </c>
      <c r="BM1037" s="149" t="s">
        <v>7193</v>
      </c>
    </row>
    <row r="1038" spans="2:65" s="1" customFormat="1" ht="19.2">
      <c r="B1038" s="32"/>
      <c r="D1038" s="151" t="s">
        <v>359</v>
      </c>
      <c r="F1038" s="152" t="s">
        <v>7194</v>
      </c>
      <c r="I1038" s="153"/>
      <c r="L1038" s="32"/>
      <c r="M1038" s="154"/>
      <c r="T1038" s="56"/>
      <c r="AT1038" s="17" t="s">
        <v>359</v>
      </c>
      <c r="AU1038" s="17" t="s">
        <v>371</v>
      </c>
    </row>
    <row r="1039" spans="2:65" s="1" customFormat="1" ht="24.15" customHeight="1">
      <c r="B1039" s="32"/>
      <c r="C1039" s="138" t="s">
        <v>3990</v>
      </c>
      <c r="D1039" s="138" t="s">
        <v>352</v>
      </c>
      <c r="E1039" s="139" t="s">
        <v>7195</v>
      </c>
      <c r="F1039" s="140" t="s">
        <v>7196</v>
      </c>
      <c r="G1039" s="141" t="s">
        <v>496</v>
      </c>
      <c r="H1039" s="142">
        <v>2</v>
      </c>
      <c r="I1039" s="143"/>
      <c r="J1039" s="144">
        <f>ROUND(I1039*H1039,2)</f>
        <v>0</v>
      </c>
      <c r="K1039" s="140" t="s">
        <v>385</v>
      </c>
      <c r="L1039" s="32"/>
      <c r="M1039" s="145" t="s">
        <v>1</v>
      </c>
      <c r="N1039" s="146" t="s">
        <v>41</v>
      </c>
      <c r="P1039" s="147">
        <f>O1039*H1039</f>
        <v>0</v>
      </c>
      <c r="Q1039" s="147">
        <v>0</v>
      </c>
      <c r="R1039" s="147">
        <f>Q1039*H1039</f>
        <v>0</v>
      </c>
      <c r="S1039" s="147">
        <v>0</v>
      </c>
      <c r="T1039" s="148">
        <f>S1039*H1039</f>
        <v>0</v>
      </c>
      <c r="AR1039" s="149" t="s">
        <v>530</v>
      </c>
      <c r="AT1039" s="149" t="s">
        <v>352</v>
      </c>
      <c r="AU1039" s="149" t="s">
        <v>371</v>
      </c>
      <c r="AY1039" s="17" t="s">
        <v>350</v>
      </c>
      <c r="BE1039" s="150">
        <f>IF(N1039="základní",J1039,0)</f>
        <v>0</v>
      </c>
      <c r="BF1039" s="150">
        <f>IF(N1039="snížená",J1039,0)</f>
        <v>0</v>
      </c>
      <c r="BG1039" s="150">
        <f>IF(N1039="zákl. přenesená",J1039,0)</f>
        <v>0</v>
      </c>
      <c r="BH1039" s="150">
        <f>IF(N1039="sníž. přenesená",J1039,0)</f>
        <v>0</v>
      </c>
      <c r="BI1039" s="150">
        <f>IF(N1039="nulová",J1039,0)</f>
        <v>0</v>
      </c>
      <c r="BJ1039" s="17" t="s">
        <v>84</v>
      </c>
      <c r="BK1039" s="150">
        <f>ROUND(I1039*H1039,2)</f>
        <v>0</v>
      </c>
      <c r="BL1039" s="17" t="s">
        <v>530</v>
      </c>
      <c r="BM1039" s="149" t="s">
        <v>7197</v>
      </c>
    </row>
    <row r="1040" spans="2:65" s="1" customFormat="1" ht="19.2">
      <c r="B1040" s="32"/>
      <c r="D1040" s="151" t="s">
        <v>359</v>
      </c>
      <c r="F1040" s="152" t="s">
        <v>7198</v>
      </c>
      <c r="I1040" s="153"/>
      <c r="L1040" s="32"/>
      <c r="M1040" s="154"/>
      <c r="T1040" s="56"/>
      <c r="AT1040" s="17" t="s">
        <v>359</v>
      </c>
      <c r="AU1040" s="17" t="s">
        <v>371</v>
      </c>
    </row>
    <row r="1041" spans="2:65" s="1" customFormat="1" ht="16.5" customHeight="1">
      <c r="B1041" s="32"/>
      <c r="C1041" s="187" t="s">
        <v>3994</v>
      </c>
      <c r="D1041" s="187" t="s">
        <v>1347</v>
      </c>
      <c r="E1041" s="188" t="s">
        <v>7199</v>
      </c>
      <c r="F1041" s="189" t="s">
        <v>7200</v>
      </c>
      <c r="G1041" s="190" t="s">
        <v>496</v>
      </c>
      <c r="H1041" s="191">
        <v>2</v>
      </c>
      <c r="I1041" s="192"/>
      <c r="J1041" s="193">
        <f>ROUND(I1041*H1041,2)</f>
        <v>0</v>
      </c>
      <c r="K1041" s="189" t="s">
        <v>1</v>
      </c>
      <c r="L1041" s="194"/>
      <c r="M1041" s="195" t="s">
        <v>1</v>
      </c>
      <c r="N1041" s="196" t="s">
        <v>41</v>
      </c>
      <c r="P1041" s="147">
        <f>O1041*H1041</f>
        <v>0</v>
      </c>
      <c r="Q1041" s="147">
        <v>1.8799999999999999E-3</v>
      </c>
      <c r="R1041" s="147">
        <f>Q1041*H1041</f>
        <v>3.7599999999999999E-3</v>
      </c>
      <c r="S1041" s="147">
        <v>0</v>
      </c>
      <c r="T1041" s="148">
        <f>S1041*H1041</f>
        <v>0</v>
      </c>
      <c r="AR1041" s="149" t="s">
        <v>695</v>
      </c>
      <c r="AT1041" s="149" t="s">
        <v>1347</v>
      </c>
      <c r="AU1041" s="149" t="s">
        <v>371</v>
      </c>
      <c r="AY1041" s="17" t="s">
        <v>350</v>
      </c>
      <c r="BE1041" s="150">
        <f>IF(N1041="základní",J1041,0)</f>
        <v>0</v>
      </c>
      <c r="BF1041" s="150">
        <f>IF(N1041="snížená",J1041,0)</f>
        <v>0</v>
      </c>
      <c r="BG1041" s="150">
        <f>IF(N1041="zákl. přenesená",J1041,0)</f>
        <v>0</v>
      </c>
      <c r="BH1041" s="150">
        <f>IF(N1041="sníž. přenesená",J1041,0)</f>
        <v>0</v>
      </c>
      <c r="BI1041" s="150">
        <f>IF(N1041="nulová",J1041,0)</f>
        <v>0</v>
      </c>
      <c r="BJ1041" s="17" t="s">
        <v>84</v>
      </c>
      <c r="BK1041" s="150">
        <f>ROUND(I1041*H1041,2)</f>
        <v>0</v>
      </c>
      <c r="BL1041" s="17" t="s">
        <v>530</v>
      </c>
      <c r="BM1041" s="149" t="s">
        <v>7201</v>
      </c>
    </row>
    <row r="1042" spans="2:65" s="1" customFormat="1" ht="10.199999999999999">
      <c r="B1042" s="32"/>
      <c r="D1042" s="151" t="s">
        <v>359</v>
      </c>
      <c r="F1042" s="152" t="s">
        <v>7200</v>
      </c>
      <c r="I1042" s="153"/>
      <c r="L1042" s="32"/>
      <c r="M1042" s="154"/>
      <c r="T1042" s="56"/>
      <c r="AT1042" s="17" t="s">
        <v>359</v>
      </c>
      <c r="AU1042" s="17" t="s">
        <v>371</v>
      </c>
    </row>
    <row r="1043" spans="2:65" s="1" customFormat="1" ht="24.15" customHeight="1">
      <c r="B1043" s="32"/>
      <c r="C1043" s="138" t="s">
        <v>3998</v>
      </c>
      <c r="D1043" s="138" t="s">
        <v>352</v>
      </c>
      <c r="E1043" s="139" t="s">
        <v>5658</v>
      </c>
      <c r="F1043" s="140" t="s">
        <v>5659</v>
      </c>
      <c r="G1043" s="141" t="s">
        <v>551</v>
      </c>
      <c r="H1043" s="142">
        <v>100</v>
      </c>
      <c r="I1043" s="143"/>
      <c r="J1043" s="144">
        <f>ROUND(I1043*H1043,2)</f>
        <v>0</v>
      </c>
      <c r="K1043" s="140" t="s">
        <v>385</v>
      </c>
      <c r="L1043" s="32"/>
      <c r="M1043" s="145" t="s">
        <v>1</v>
      </c>
      <c r="N1043" s="146" t="s">
        <v>41</v>
      </c>
      <c r="P1043" s="147">
        <f>O1043*H1043</f>
        <v>0</v>
      </c>
      <c r="Q1043" s="147">
        <v>2.0000000000000002E-5</v>
      </c>
      <c r="R1043" s="147">
        <f>Q1043*H1043</f>
        <v>2E-3</v>
      </c>
      <c r="S1043" s="147">
        <v>3.0000000000000001E-3</v>
      </c>
      <c r="T1043" s="148">
        <f>S1043*H1043</f>
        <v>0.3</v>
      </c>
      <c r="AR1043" s="149" t="s">
        <v>357</v>
      </c>
      <c r="AT1043" s="149" t="s">
        <v>352</v>
      </c>
      <c r="AU1043" s="149" t="s">
        <v>371</v>
      </c>
      <c r="AY1043" s="17" t="s">
        <v>350</v>
      </c>
      <c r="BE1043" s="150">
        <f>IF(N1043="základní",J1043,0)</f>
        <v>0</v>
      </c>
      <c r="BF1043" s="150">
        <f>IF(N1043="snížená",J1043,0)</f>
        <v>0</v>
      </c>
      <c r="BG1043" s="150">
        <f>IF(N1043="zákl. přenesená",J1043,0)</f>
        <v>0</v>
      </c>
      <c r="BH1043" s="150">
        <f>IF(N1043="sníž. přenesená",J1043,0)</f>
        <v>0</v>
      </c>
      <c r="BI1043" s="150">
        <f>IF(N1043="nulová",J1043,0)</f>
        <v>0</v>
      </c>
      <c r="BJ1043" s="17" t="s">
        <v>84</v>
      </c>
      <c r="BK1043" s="150">
        <f>ROUND(I1043*H1043,2)</f>
        <v>0</v>
      </c>
      <c r="BL1043" s="17" t="s">
        <v>357</v>
      </c>
      <c r="BM1043" s="149" t="s">
        <v>7202</v>
      </c>
    </row>
    <row r="1044" spans="2:65" s="1" customFormat="1" ht="19.2">
      <c r="B1044" s="32"/>
      <c r="D1044" s="151" t="s">
        <v>359</v>
      </c>
      <c r="F1044" s="152" t="s">
        <v>5661</v>
      </c>
      <c r="I1044" s="153"/>
      <c r="L1044" s="32"/>
      <c r="M1044" s="154"/>
      <c r="T1044" s="56"/>
      <c r="AT1044" s="17" t="s">
        <v>359</v>
      </c>
      <c r="AU1044" s="17" t="s">
        <v>371</v>
      </c>
    </row>
    <row r="1045" spans="2:65" s="1" customFormat="1" ht="16.5" customHeight="1">
      <c r="B1045" s="32"/>
      <c r="C1045" s="138" t="s">
        <v>4003</v>
      </c>
      <c r="D1045" s="138" t="s">
        <v>352</v>
      </c>
      <c r="E1045" s="139" t="s">
        <v>5665</v>
      </c>
      <c r="F1045" s="140" t="s">
        <v>5666</v>
      </c>
      <c r="G1045" s="141" t="s">
        <v>551</v>
      </c>
      <c r="H1045" s="142">
        <v>100</v>
      </c>
      <c r="I1045" s="143"/>
      <c r="J1045" s="144">
        <f>ROUND(I1045*H1045,2)</f>
        <v>0</v>
      </c>
      <c r="K1045" s="140" t="s">
        <v>1</v>
      </c>
      <c r="L1045" s="32"/>
      <c r="M1045" s="145" t="s">
        <v>1</v>
      </c>
      <c r="N1045" s="146" t="s">
        <v>41</v>
      </c>
      <c r="P1045" s="147">
        <f>O1045*H1045</f>
        <v>0</v>
      </c>
      <c r="Q1045" s="147">
        <v>0</v>
      </c>
      <c r="R1045" s="147">
        <f>Q1045*H1045</f>
        <v>0</v>
      </c>
      <c r="S1045" s="147">
        <v>0</v>
      </c>
      <c r="T1045" s="148">
        <f>S1045*H1045</f>
        <v>0</v>
      </c>
      <c r="AR1045" s="149" t="s">
        <v>357</v>
      </c>
      <c r="AT1045" s="149" t="s">
        <v>352</v>
      </c>
      <c r="AU1045" s="149" t="s">
        <v>371</v>
      </c>
      <c r="AY1045" s="17" t="s">
        <v>350</v>
      </c>
      <c r="BE1045" s="150">
        <f>IF(N1045="základní",J1045,0)</f>
        <v>0</v>
      </c>
      <c r="BF1045" s="150">
        <f>IF(N1045="snížená",J1045,0)</f>
        <v>0</v>
      </c>
      <c r="BG1045" s="150">
        <f>IF(N1045="zákl. přenesená",J1045,0)</f>
        <v>0</v>
      </c>
      <c r="BH1045" s="150">
        <f>IF(N1045="sníž. přenesená",J1045,0)</f>
        <v>0</v>
      </c>
      <c r="BI1045" s="150">
        <f>IF(N1045="nulová",J1045,0)</f>
        <v>0</v>
      </c>
      <c r="BJ1045" s="17" t="s">
        <v>84</v>
      </c>
      <c r="BK1045" s="150">
        <f>ROUND(I1045*H1045,2)</f>
        <v>0</v>
      </c>
      <c r="BL1045" s="17" t="s">
        <v>357</v>
      </c>
      <c r="BM1045" s="149" t="s">
        <v>7203</v>
      </c>
    </row>
    <row r="1046" spans="2:65" s="1" customFormat="1" ht="10.199999999999999">
      <c r="B1046" s="32"/>
      <c r="D1046" s="151" t="s">
        <v>359</v>
      </c>
      <c r="F1046" s="152" t="s">
        <v>5666</v>
      </c>
      <c r="I1046" s="153"/>
      <c r="L1046" s="32"/>
      <c r="M1046" s="154"/>
      <c r="T1046" s="56"/>
      <c r="AT1046" s="17" t="s">
        <v>359</v>
      </c>
      <c r="AU1046" s="17" t="s">
        <v>371</v>
      </c>
    </row>
    <row r="1047" spans="2:65" s="11" customFormat="1" ht="20.85" customHeight="1">
      <c r="B1047" s="126"/>
      <c r="D1047" s="127" t="s">
        <v>75</v>
      </c>
      <c r="E1047" s="136" t="s">
        <v>7204</v>
      </c>
      <c r="F1047" s="136" t="s">
        <v>7025</v>
      </c>
      <c r="I1047" s="129"/>
      <c r="J1047" s="137">
        <f>BK1047</f>
        <v>0</v>
      </c>
      <c r="L1047" s="126"/>
      <c r="M1047" s="131"/>
      <c r="P1047" s="132">
        <f>SUM(P1048:P1055)</f>
        <v>0</v>
      </c>
      <c r="R1047" s="132">
        <f>SUM(R1048:R1055)</f>
        <v>0</v>
      </c>
      <c r="T1047" s="133">
        <f>SUM(T1048:T1055)</f>
        <v>0</v>
      </c>
      <c r="AR1047" s="127" t="s">
        <v>86</v>
      </c>
      <c r="AT1047" s="134" t="s">
        <v>75</v>
      </c>
      <c r="AU1047" s="134" t="s">
        <v>86</v>
      </c>
      <c r="AY1047" s="127" t="s">
        <v>350</v>
      </c>
      <c r="BK1047" s="135">
        <f>SUM(BK1048:BK1055)</f>
        <v>0</v>
      </c>
    </row>
    <row r="1048" spans="2:65" s="1" customFormat="1" ht="21.75" customHeight="1">
      <c r="B1048" s="32"/>
      <c r="C1048" s="138" t="s">
        <v>4007</v>
      </c>
      <c r="D1048" s="138" t="s">
        <v>352</v>
      </c>
      <c r="E1048" s="139" t="s">
        <v>7205</v>
      </c>
      <c r="F1048" s="140" t="s">
        <v>5663</v>
      </c>
      <c r="G1048" s="141" t="s">
        <v>5036</v>
      </c>
      <c r="H1048" s="142">
        <v>1</v>
      </c>
      <c r="I1048" s="143"/>
      <c r="J1048" s="144">
        <f>ROUND(I1048*H1048,2)</f>
        <v>0</v>
      </c>
      <c r="K1048" s="140" t="s">
        <v>1</v>
      </c>
      <c r="L1048" s="32"/>
      <c r="M1048" s="145" t="s">
        <v>1</v>
      </c>
      <c r="N1048" s="146" t="s">
        <v>41</v>
      </c>
      <c r="P1048" s="147">
        <f>O1048*H1048</f>
        <v>0</v>
      </c>
      <c r="Q1048" s="147">
        <v>0</v>
      </c>
      <c r="R1048" s="147">
        <f>Q1048*H1048</f>
        <v>0</v>
      </c>
      <c r="S1048" s="147">
        <v>0</v>
      </c>
      <c r="T1048" s="148">
        <f>S1048*H1048</f>
        <v>0</v>
      </c>
      <c r="AR1048" s="149" t="s">
        <v>357</v>
      </c>
      <c r="AT1048" s="149" t="s">
        <v>352</v>
      </c>
      <c r="AU1048" s="149" t="s">
        <v>371</v>
      </c>
      <c r="AY1048" s="17" t="s">
        <v>350</v>
      </c>
      <c r="BE1048" s="150">
        <f>IF(N1048="základní",J1048,0)</f>
        <v>0</v>
      </c>
      <c r="BF1048" s="150">
        <f>IF(N1048="snížená",J1048,0)</f>
        <v>0</v>
      </c>
      <c r="BG1048" s="150">
        <f>IF(N1048="zákl. přenesená",J1048,0)</f>
        <v>0</v>
      </c>
      <c r="BH1048" s="150">
        <f>IF(N1048="sníž. přenesená",J1048,0)</f>
        <v>0</v>
      </c>
      <c r="BI1048" s="150">
        <f>IF(N1048="nulová",J1048,0)</f>
        <v>0</v>
      </c>
      <c r="BJ1048" s="17" t="s">
        <v>84</v>
      </c>
      <c r="BK1048" s="150">
        <f>ROUND(I1048*H1048,2)</f>
        <v>0</v>
      </c>
      <c r="BL1048" s="17" t="s">
        <v>357</v>
      </c>
      <c r="BM1048" s="149" t="s">
        <v>7206</v>
      </c>
    </row>
    <row r="1049" spans="2:65" s="1" customFormat="1" ht="10.199999999999999">
      <c r="B1049" s="32"/>
      <c r="D1049" s="151" t="s">
        <v>359</v>
      </c>
      <c r="F1049" s="152" t="s">
        <v>5663</v>
      </c>
      <c r="I1049" s="153"/>
      <c r="L1049" s="32"/>
      <c r="M1049" s="154"/>
      <c r="T1049" s="56"/>
      <c r="AT1049" s="17" t="s">
        <v>359</v>
      </c>
      <c r="AU1049" s="17" t="s">
        <v>371</v>
      </c>
    </row>
    <row r="1050" spans="2:65" s="1" customFormat="1" ht="16.5" customHeight="1">
      <c r="B1050" s="32"/>
      <c r="C1050" s="138" t="s">
        <v>4019</v>
      </c>
      <c r="D1050" s="138" t="s">
        <v>352</v>
      </c>
      <c r="E1050" s="139" t="s">
        <v>7207</v>
      </c>
      <c r="F1050" s="140" t="s">
        <v>6180</v>
      </c>
      <c r="G1050" s="141" t="s">
        <v>5036</v>
      </c>
      <c r="H1050" s="142">
        <v>1</v>
      </c>
      <c r="I1050" s="143"/>
      <c r="J1050" s="144">
        <f>ROUND(I1050*H1050,2)</f>
        <v>0</v>
      </c>
      <c r="K1050" s="140" t="s">
        <v>1</v>
      </c>
      <c r="L1050" s="32"/>
      <c r="M1050" s="145" t="s">
        <v>1</v>
      </c>
      <c r="N1050" s="146" t="s">
        <v>41</v>
      </c>
      <c r="P1050" s="147">
        <f>O1050*H1050</f>
        <v>0</v>
      </c>
      <c r="Q1050" s="147">
        <v>0</v>
      </c>
      <c r="R1050" s="147">
        <f>Q1050*H1050</f>
        <v>0</v>
      </c>
      <c r="S1050" s="147">
        <v>0</v>
      </c>
      <c r="T1050" s="148">
        <f>S1050*H1050</f>
        <v>0</v>
      </c>
      <c r="AR1050" s="149" t="s">
        <v>357</v>
      </c>
      <c r="AT1050" s="149" t="s">
        <v>352</v>
      </c>
      <c r="AU1050" s="149" t="s">
        <v>371</v>
      </c>
      <c r="AY1050" s="17" t="s">
        <v>350</v>
      </c>
      <c r="BE1050" s="150">
        <f>IF(N1050="základní",J1050,0)</f>
        <v>0</v>
      </c>
      <c r="BF1050" s="150">
        <f>IF(N1050="snížená",J1050,0)</f>
        <v>0</v>
      </c>
      <c r="BG1050" s="150">
        <f>IF(N1050="zákl. přenesená",J1050,0)</f>
        <v>0</v>
      </c>
      <c r="BH1050" s="150">
        <f>IF(N1050="sníž. přenesená",J1050,0)</f>
        <v>0</v>
      </c>
      <c r="BI1050" s="150">
        <f>IF(N1050="nulová",J1050,0)</f>
        <v>0</v>
      </c>
      <c r="BJ1050" s="17" t="s">
        <v>84</v>
      </c>
      <c r="BK1050" s="150">
        <f>ROUND(I1050*H1050,2)</f>
        <v>0</v>
      </c>
      <c r="BL1050" s="17" t="s">
        <v>357</v>
      </c>
      <c r="BM1050" s="149" t="s">
        <v>7208</v>
      </c>
    </row>
    <row r="1051" spans="2:65" s="1" customFormat="1" ht="10.199999999999999">
      <c r="B1051" s="32"/>
      <c r="D1051" s="151" t="s">
        <v>359</v>
      </c>
      <c r="F1051" s="152" t="s">
        <v>6180</v>
      </c>
      <c r="I1051" s="153"/>
      <c r="L1051" s="32"/>
      <c r="M1051" s="154"/>
      <c r="T1051" s="56"/>
      <c r="AT1051" s="17" t="s">
        <v>359</v>
      </c>
      <c r="AU1051" s="17" t="s">
        <v>371</v>
      </c>
    </row>
    <row r="1052" spans="2:65" s="1" customFormat="1" ht="24.15" customHeight="1">
      <c r="B1052" s="32"/>
      <c r="C1052" s="138" t="s">
        <v>4025</v>
      </c>
      <c r="D1052" s="138" t="s">
        <v>352</v>
      </c>
      <c r="E1052" s="139" t="s">
        <v>7209</v>
      </c>
      <c r="F1052" s="140" t="s">
        <v>6183</v>
      </c>
      <c r="G1052" s="141" t="s">
        <v>5036</v>
      </c>
      <c r="H1052" s="142">
        <v>1</v>
      </c>
      <c r="I1052" s="143"/>
      <c r="J1052" s="144">
        <f>ROUND(I1052*H1052,2)</f>
        <v>0</v>
      </c>
      <c r="K1052" s="140" t="s">
        <v>1</v>
      </c>
      <c r="L1052" s="32"/>
      <c r="M1052" s="145" t="s">
        <v>1</v>
      </c>
      <c r="N1052" s="146" t="s">
        <v>41</v>
      </c>
      <c r="P1052" s="147">
        <f>O1052*H1052</f>
        <v>0</v>
      </c>
      <c r="Q1052" s="147">
        <v>0</v>
      </c>
      <c r="R1052" s="147">
        <f>Q1052*H1052</f>
        <v>0</v>
      </c>
      <c r="S1052" s="147">
        <v>0</v>
      </c>
      <c r="T1052" s="148">
        <f>S1052*H1052</f>
        <v>0</v>
      </c>
      <c r="AR1052" s="149" t="s">
        <v>357</v>
      </c>
      <c r="AT1052" s="149" t="s">
        <v>352</v>
      </c>
      <c r="AU1052" s="149" t="s">
        <v>371</v>
      </c>
      <c r="AY1052" s="17" t="s">
        <v>350</v>
      </c>
      <c r="BE1052" s="150">
        <f>IF(N1052="základní",J1052,0)</f>
        <v>0</v>
      </c>
      <c r="BF1052" s="150">
        <f>IF(N1052="snížená",J1052,0)</f>
        <v>0</v>
      </c>
      <c r="BG1052" s="150">
        <f>IF(N1052="zákl. přenesená",J1052,0)</f>
        <v>0</v>
      </c>
      <c r="BH1052" s="150">
        <f>IF(N1052="sníž. přenesená",J1052,0)</f>
        <v>0</v>
      </c>
      <c r="BI1052" s="150">
        <f>IF(N1052="nulová",J1052,0)</f>
        <v>0</v>
      </c>
      <c r="BJ1052" s="17" t="s">
        <v>84</v>
      </c>
      <c r="BK1052" s="150">
        <f>ROUND(I1052*H1052,2)</f>
        <v>0</v>
      </c>
      <c r="BL1052" s="17" t="s">
        <v>357</v>
      </c>
      <c r="BM1052" s="149" t="s">
        <v>7210</v>
      </c>
    </row>
    <row r="1053" spans="2:65" s="1" customFormat="1" ht="19.2">
      <c r="B1053" s="32"/>
      <c r="D1053" s="151" t="s">
        <v>359</v>
      </c>
      <c r="F1053" s="152" t="s">
        <v>6183</v>
      </c>
      <c r="I1053" s="153"/>
      <c r="L1053" s="32"/>
      <c r="M1053" s="154"/>
      <c r="T1053" s="56"/>
      <c r="AT1053" s="17" t="s">
        <v>359</v>
      </c>
      <c r="AU1053" s="17" t="s">
        <v>371</v>
      </c>
    </row>
    <row r="1054" spans="2:65" s="1" customFormat="1" ht="16.5" customHeight="1">
      <c r="B1054" s="32"/>
      <c r="C1054" s="138" t="s">
        <v>4030</v>
      </c>
      <c r="D1054" s="138" t="s">
        <v>352</v>
      </c>
      <c r="E1054" s="139" t="s">
        <v>7211</v>
      </c>
      <c r="F1054" s="140" t="s">
        <v>6186</v>
      </c>
      <c r="G1054" s="141" t="s">
        <v>5036</v>
      </c>
      <c r="H1054" s="142">
        <v>1</v>
      </c>
      <c r="I1054" s="143"/>
      <c r="J1054" s="144">
        <f>ROUND(I1054*H1054,2)</f>
        <v>0</v>
      </c>
      <c r="K1054" s="140" t="s">
        <v>1</v>
      </c>
      <c r="L1054" s="32"/>
      <c r="M1054" s="145" t="s">
        <v>1</v>
      </c>
      <c r="N1054" s="146" t="s">
        <v>41</v>
      </c>
      <c r="P1054" s="147">
        <f>O1054*H1054</f>
        <v>0</v>
      </c>
      <c r="Q1054" s="147">
        <v>0</v>
      </c>
      <c r="R1054" s="147">
        <f>Q1054*H1054</f>
        <v>0</v>
      </c>
      <c r="S1054" s="147">
        <v>0</v>
      </c>
      <c r="T1054" s="148">
        <f>S1054*H1054</f>
        <v>0</v>
      </c>
      <c r="AR1054" s="149" t="s">
        <v>357</v>
      </c>
      <c r="AT1054" s="149" t="s">
        <v>352</v>
      </c>
      <c r="AU1054" s="149" t="s">
        <v>371</v>
      </c>
      <c r="AY1054" s="17" t="s">
        <v>350</v>
      </c>
      <c r="BE1054" s="150">
        <f>IF(N1054="základní",J1054,0)</f>
        <v>0</v>
      </c>
      <c r="BF1054" s="150">
        <f>IF(N1054="snížená",J1054,0)</f>
        <v>0</v>
      </c>
      <c r="BG1054" s="150">
        <f>IF(N1054="zákl. přenesená",J1054,0)</f>
        <v>0</v>
      </c>
      <c r="BH1054" s="150">
        <f>IF(N1054="sníž. přenesená",J1054,0)</f>
        <v>0</v>
      </c>
      <c r="BI1054" s="150">
        <f>IF(N1054="nulová",J1054,0)</f>
        <v>0</v>
      </c>
      <c r="BJ1054" s="17" t="s">
        <v>84</v>
      </c>
      <c r="BK1054" s="150">
        <f>ROUND(I1054*H1054,2)</f>
        <v>0</v>
      </c>
      <c r="BL1054" s="17" t="s">
        <v>357</v>
      </c>
      <c r="BM1054" s="149" t="s">
        <v>7212</v>
      </c>
    </row>
    <row r="1055" spans="2:65" s="1" customFormat="1" ht="10.199999999999999">
      <c r="B1055" s="32"/>
      <c r="D1055" s="151" t="s">
        <v>359</v>
      </c>
      <c r="F1055" s="152" t="s">
        <v>6186</v>
      </c>
      <c r="I1055" s="153"/>
      <c r="L1055" s="32"/>
      <c r="M1055" s="198"/>
      <c r="N1055" s="199"/>
      <c r="O1055" s="199"/>
      <c r="P1055" s="199"/>
      <c r="Q1055" s="199"/>
      <c r="R1055" s="199"/>
      <c r="S1055" s="199"/>
      <c r="T1055" s="200"/>
      <c r="AT1055" s="17" t="s">
        <v>359</v>
      </c>
      <c r="AU1055" s="17" t="s">
        <v>371</v>
      </c>
    </row>
    <row r="1056" spans="2:65" s="1" customFormat="1" ht="6.9" customHeight="1">
      <c r="B1056" s="44"/>
      <c r="C1056" s="45"/>
      <c r="D1056" s="45"/>
      <c r="E1056" s="45"/>
      <c r="F1056" s="45"/>
      <c r="G1056" s="45"/>
      <c r="H1056" s="45"/>
      <c r="I1056" s="45"/>
      <c r="J1056" s="45"/>
      <c r="K1056" s="45"/>
      <c r="L1056" s="32"/>
    </row>
  </sheetData>
  <sheetProtection algorithmName="SHA-512" hashValue="KDgyRnDkh+AruFh44YS1CAYhJ5FFj/pqa0mLJD/5llCj47WHx9mP4xsoxaFNaLGl4ZiJDFbktdSxmviAoEmkQA==" saltValue="TegQbMn3vAnSZ1ql+etkZNc4baAVYdC6yE7TwRIY3MtL61UpkSxJ9xXgsQ+SwPwfBBdRmTVQ9Ug0Om3Tg3HJWw==" spinCount="100000" sheet="1" objects="1" scenarios="1" formatColumns="0" formatRows="0" autoFilter="0"/>
  <autoFilter ref="C162:K1055" xr:uid="{00000000-0009-0000-0000-000004000000}"/>
  <mergeCells count="12">
    <mergeCell ref="E155:H155"/>
    <mergeCell ref="L2:V2"/>
    <mergeCell ref="E85:H85"/>
    <mergeCell ref="E87:H87"/>
    <mergeCell ref="E89:H89"/>
    <mergeCell ref="E151:H151"/>
    <mergeCell ref="E153:H15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46"/>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25"/>
      <c r="M2" s="225"/>
      <c r="N2" s="225"/>
      <c r="O2" s="225"/>
      <c r="P2" s="225"/>
      <c r="Q2" s="225"/>
      <c r="R2" s="225"/>
      <c r="S2" s="225"/>
      <c r="T2" s="225"/>
      <c r="U2" s="225"/>
      <c r="V2" s="225"/>
      <c r="AT2" s="17" t="s">
        <v>105</v>
      </c>
    </row>
    <row r="3" spans="2:46" ht="6.9" customHeight="1">
      <c r="B3" s="18"/>
      <c r="C3" s="19"/>
      <c r="D3" s="19"/>
      <c r="E3" s="19"/>
      <c r="F3" s="19"/>
      <c r="G3" s="19"/>
      <c r="H3" s="19"/>
      <c r="I3" s="19"/>
      <c r="J3" s="19"/>
      <c r="K3" s="19"/>
      <c r="L3" s="20"/>
      <c r="AT3" s="17" t="s">
        <v>86</v>
      </c>
    </row>
    <row r="4" spans="2:46" ht="24.9" customHeight="1">
      <c r="B4" s="20"/>
      <c r="D4" s="21" t="s">
        <v>142</v>
      </c>
      <c r="L4" s="20"/>
      <c r="M4" s="94" t="s">
        <v>10</v>
      </c>
      <c r="AT4" s="17" t="s">
        <v>4</v>
      </c>
    </row>
    <row r="5" spans="2:46" ht="6.9"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ht="12" customHeight="1">
      <c r="B8" s="20"/>
      <c r="D8" s="27" t="s">
        <v>151</v>
      </c>
      <c r="L8" s="20"/>
    </row>
    <row r="9" spans="2:46" s="1" customFormat="1" ht="16.5" customHeight="1">
      <c r="B9" s="32"/>
      <c r="E9" s="256" t="s">
        <v>7213</v>
      </c>
      <c r="F9" s="258"/>
      <c r="G9" s="258"/>
      <c r="H9" s="258"/>
      <c r="L9" s="32"/>
    </row>
    <row r="10" spans="2:46" s="1" customFormat="1" ht="12" customHeight="1">
      <c r="B10" s="32"/>
      <c r="D10" s="27" t="s">
        <v>4933</v>
      </c>
      <c r="L10" s="32"/>
    </row>
    <row r="11" spans="2:46" s="1" customFormat="1" ht="16.5" customHeight="1">
      <c r="B11" s="32"/>
      <c r="E11" s="219" t="s">
        <v>7214</v>
      </c>
      <c r="F11" s="258"/>
      <c r="G11" s="258"/>
      <c r="H11" s="258"/>
      <c r="L11" s="32"/>
    </row>
    <row r="12" spans="2:46" s="1" customFormat="1" ht="10.199999999999999">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5. 12. 2022</v>
      </c>
      <c r="L14" s="32"/>
    </row>
    <row r="15" spans="2:46" s="1" customFormat="1" ht="10.8"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24"/>
      <c r="G20" s="224"/>
      <c r="H20" s="224"/>
      <c r="I20" s="27" t="s">
        <v>27</v>
      </c>
      <c r="J20" s="28" t="str">
        <f>'Rekapitulace stavby'!AN14</f>
        <v>Vyplň údaj</v>
      </c>
      <c r="L20" s="32"/>
    </row>
    <row r="21" spans="2:12" s="1" customFormat="1" ht="6.9"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 customHeight="1">
      <c r="B24" s="32"/>
      <c r="L24" s="32"/>
    </row>
    <row r="25" spans="2:12" s="1" customFormat="1" ht="12" customHeight="1">
      <c r="B25" s="32"/>
      <c r="D25" s="27" t="s">
        <v>33</v>
      </c>
      <c r="I25" s="27" t="s">
        <v>25</v>
      </c>
      <c r="J25" s="25" t="s">
        <v>1</v>
      </c>
      <c r="L25" s="32"/>
    </row>
    <row r="26" spans="2:12" s="1" customFormat="1" ht="18" customHeight="1">
      <c r="B26" s="32"/>
      <c r="E26" s="25" t="s">
        <v>7215</v>
      </c>
      <c r="I26" s="27" t="s">
        <v>27</v>
      </c>
      <c r="J26" s="25" t="s">
        <v>1</v>
      </c>
      <c r="L26" s="32"/>
    </row>
    <row r="27" spans="2:12" s="1" customFormat="1" ht="6.9" customHeight="1">
      <c r="B27" s="32"/>
      <c r="L27" s="32"/>
    </row>
    <row r="28" spans="2:12" s="1" customFormat="1" ht="12" customHeight="1">
      <c r="B28" s="32"/>
      <c r="D28" s="27" t="s">
        <v>35</v>
      </c>
      <c r="L28" s="32"/>
    </row>
    <row r="29" spans="2:12" s="7" customFormat="1" ht="16.5" customHeight="1">
      <c r="B29" s="95"/>
      <c r="E29" s="229" t="s">
        <v>1</v>
      </c>
      <c r="F29" s="229"/>
      <c r="G29" s="229"/>
      <c r="H29" s="229"/>
      <c r="L29" s="95"/>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7" t="s">
        <v>36</v>
      </c>
      <c r="J32" s="66">
        <f>ROUND(J120, 2)</f>
        <v>0</v>
      </c>
      <c r="L32" s="32"/>
    </row>
    <row r="33" spans="2:12" s="1" customFormat="1" ht="6.9" customHeight="1">
      <c r="B33" s="32"/>
      <c r="D33" s="53"/>
      <c r="E33" s="53"/>
      <c r="F33" s="53"/>
      <c r="G33" s="53"/>
      <c r="H33" s="53"/>
      <c r="I33" s="53"/>
      <c r="J33" s="53"/>
      <c r="K33" s="53"/>
      <c r="L33" s="32"/>
    </row>
    <row r="34" spans="2:12" s="1" customFormat="1" ht="14.4" customHeight="1">
      <c r="B34" s="32"/>
      <c r="F34" s="35" t="s">
        <v>38</v>
      </c>
      <c r="I34" s="35" t="s">
        <v>37</v>
      </c>
      <c r="J34" s="35" t="s">
        <v>39</v>
      </c>
      <c r="L34" s="32"/>
    </row>
    <row r="35" spans="2:12" s="1" customFormat="1" ht="14.4" customHeight="1">
      <c r="B35" s="32"/>
      <c r="D35" s="55" t="s">
        <v>40</v>
      </c>
      <c r="E35" s="27" t="s">
        <v>41</v>
      </c>
      <c r="F35" s="86">
        <f>ROUND((SUM(BE120:BE145)),  2)</f>
        <v>0</v>
      </c>
      <c r="I35" s="98">
        <v>0.21</v>
      </c>
      <c r="J35" s="86">
        <f>ROUND(((SUM(BE120:BE145))*I35),  2)</f>
        <v>0</v>
      </c>
      <c r="L35" s="32"/>
    </row>
    <row r="36" spans="2:12" s="1" customFormat="1" ht="14.4" customHeight="1">
      <c r="B36" s="32"/>
      <c r="E36" s="27" t="s">
        <v>42</v>
      </c>
      <c r="F36" s="86">
        <f>ROUND((SUM(BF120:BF145)),  2)</f>
        <v>0</v>
      </c>
      <c r="I36" s="98">
        <v>0.12</v>
      </c>
      <c r="J36" s="86">
        <f>ROUND(((SUM(BF120:BF145))*I36),  2)</f>
        <v>0</v>
      </c>
      <c r="L36" s="32"/>
    </row>
    <row r="37" spans="2:12" s="1" customFormat="1" ht="14.4" hidden="1" customHeight="1">
      <c r="B37" s="32"/>
      <c r="E37" s="27" t="s">
        <v>43</v>
      </c>
      <c r="F37" s="86">
        <f>ROUND((SUM(BG120:BG145)),  2)</f>
        <v>0</v>
      </c>
      <c r="I37" s="98">
        <v>0.21</v>
      </c>
      <c r="J37" s="86">
        <f>0</f>
        <v>0</v>
      </c>
      <c r="L37" s="32"/>
    </row>
    <row r="38" spans="2:12" s="1" customFormat="1" ht="14.4" hidden="1" customHeight="1">
      <c r="B38" s="32"/>
      <c r="E38" s="27" t="s">
        <v>44</v>
      </c>
      <c r="F38" s="86">
        <f>ROUND((SUM(BH120:BH145)),  2)</f>
        <v>0</v>
      </c>
      <c r="I38" s="98">
        <v>0.12</v>
      </c>
      <c r="J38" s="86">
        <f>0</f>
        <v>0</v>
      </c>
      <c r="L38" s="32"/>
    </row>
    <row r="39" spans="2:12" s="1" customFormat="1" ht="14.4" hidden="1" customHeight="1">
      <c r="B39" s="32"/>
      <c r="E39" s="27" t="s">
        <v>45</v>
      </c>
      <c r="F39" s="86">
        <f>ROUND((SUM(BI120:BI145)),  2)</f>
        <v>0</v>
      </c>
      <c r="I39" s="98">
        <v>0</v>
      </c>
      <c r="J39" s="86">
        <f>0</f>
        <v>0</v>
      </c>
      <c r="L39" s="32"/>
    </row>
    <row r="40" spans="2:12" s="1" customFormat="1" ht="6.9" customHeight="1">
      <c r="B40" s="32"/>
      <c r="L40" s="32"/>
    </row>
    <row r="41" spans="2:12" s="1" customFormat="1" ht="25.35" customHeight="1">
      <c r="B41" s="32"/>
      <c r="C41" s="99"/>
      <c r="D41" s="100" t="s">
        <v>46</v>
      </c>
      <c r="E41" s="57"/>
      <c r="F41" s="57"/>
      <c r="G41" s="101" t="s">
        <v>47</v>
      </c>
      <c r="H41" s="102" t="s">
        <v>48</v>
      </c>
      <c r="I41" s="57"/>
      <c r="J41" s="103">
        <f>SUM(J32:J39)</f>
        <v>0</v>
      </c>
      <c r="K41" s="104"/>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49</v>
      </c>
      <c r="E50" s="42"/>
      <c r="F50" s="42"/>
      <c r="G50" s="41" t="s">
        <v>50</v>
      </c>
      <c r="H50" s="42"/>
      <c r="I50" s="42"/>
      <c r="J50" s="42"/>
      <c r="K50" s="42"/>
      <c r="L50" s="32"/>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3.2">
      <c r="B61" s="32"/>
      <c r="D61" s="43" t="s">
        <v>51</v>
      </c>
      <c r="E61" s="34"/>
      <c r="F61" s="105" t="s">
        <v>52</v>
      </c>
      <c r="G61" s="43" t="s">
        <v>51</v>
      </c>
      <c r="H61" s="34"/>
      <c r="I61" s="34"/>
      <c r="J61" s="106" t="s">
        <v>52</v>
      </c>
      <c r="K61" s="34"/>
      <c r="L61" s="32"/>
    </row>
    <row r="62" spans="2:12" ht="10.199999999999999">
      <c r="B62" s="20"/>
      <c r="L62" s="20"/>
    </row>
    <row r="63" spans="2:12" ht="10.199999999999999">
      <c r="B63" s="20"/>
      <c r="L63" s="20"/>
    </row>
    <row r="64" spans="2:12" ht="10.199999999999999">
      <c r="B64" s="20"/>
      <c r="L64" s="20"/>
    </row>
    <row r="65" spans="2:12" s="1" customFormat="1" ht="13.2">
      <c r="B65" s="32"/>
      <c r="D65" s="41" t="s">
        <v>53</v>
      </c>
      <c r="E65" s="42"/>
      <c r="F65" s="42"/>
      <c r="G65" s="41" t="s">
        <v>54</v>
      </c>
      <c r="H65" s="42"/>
      <c r="I65" s="42"/>
      <c r="J65" s="42"/>
      <c r="K65" s="42"/>
      <c r="L65" s="32"/>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3.2">
      <c r="B76" s="32"/>
      <c r="D76" s="43" t="s">
        <v>51</v>
      </c>
      <c r="E76" s="34"/>
      <c r="F76" s="105" t="s">
        <v>52</v>
      </c>
      <c r="G76" s="43" t="s">
        <v>51</v>
      </c>
      <c r="H76" s="34"/>
      <c r="I76" s="34"/>
      <c r="J76" s="106" t="s">
        <v>52</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299</v>
      </c>
      <c r="L82" s="32"/>
    </row>
    <row r="83" spans="2:12" s="1" customFormat="1" ht="6.9" customHeight="1">
      <c r="B83" s="32"/>
      <c r="L83" s="32"/>
    </row>
    <row r="84" spans="2:12" s="1" customFormat="1" ht="12" customHeight="1">
      <c r="B84" s="32"/>
      <c r="C84" s="27" t="s">
        <v>16</v>
      </c>
      <c r="L84" s="32"/>
    </row>
    <row r="85" spans="2:12" s="1" customFormat="1" ht="16.5" customHeight="1">
      <c r="B85" s="32"/>
      <c r="E85" s="256" t="str">
        <f>E7</f>
        <v>Rekonstrukce Kounicova domu, Berkova ul. č.p. 100, Česká Lípa</v>
      </c>
      <c r="F85" s="257"/>
      <c r="G85" s="257"/>
      <c r="H85" s="257"/>
      <c r="L85" s="32"/>
    </row>
    <row r="86" spans="2:12" ht="12" customHeight="1">
      <c r="B86" s="20"/>
      <c r="C86" s="27" t="s">
        <v>151</v>
      </c>
      <c r="L86" s="20"/>
    </row>
    <row r="87" spans="2:12" s="1" customFormat="1" ht="16.5" customHeight="1">
      <c r="B87" s="32"/>
      <c r="E87" s="256" t="s">
        <v>7213</v>
      </c>
      <c r="F87" s="258"/>
      <c r="G87" s="258"/>
      <c r="H87" s="258"/>
      <c r="L87" s="32"/>
    </row>
    <row r="88" spans="2:12" s="1" customFormat="1" ht="12" customHeight="1">
      <c r="B88" s="32"/>
      <c r="C88" s="27" t="s">
        <v>4933</v>
      </c>
      <c r="L88" s="32"/>
    </row>
    <row r="89" spans="2:12" s="1" customFormat="1" ht="16.5" customHeight="1">
      <c r="B89" s="32"/>
      <c r="E89" s="219" t="str">
        <f>E11</f>
        <v>MOB-GR - Mobiliář - infografika</v>
      </c>
      <c r="F89" s="258"/>
      <c r="G89" s="258"/>
      <c r="H89" s="258"/>
      <c r="L89" s="32"/>
    </row>
    <row r="90" spans="2:12" s="1" customFormat="1" ht="6.9" customHeight="1">
      <c r="B90" s="32"/>
      <c r="L90" s="32"/>
    </row>
    <row r="91" spans="2:12" s="1" customFormat="1" ht="12" customHeight="1">
      <c r="B91" s="32"/>
      <c r="C91" s="27" t="s">
        <v>20</v>
      </c>
      <c r="F91" s="25" t="str">
        <f>F14</f>
        <v>Berkova ul. č.p. 100</v>
      </c>
      <c r="I91" s="27" t="s">
        <v>22</v>
      </c>
      <c r="J91" s="52" t="str">
        <f>IF(J14="","",J14)</f>
        <v>5. 12. 2022</v>
      </c>
      <c r="L91" s="32"/>
    </row>
    <row r="92" spans="2:12" s="1" customFormat="1" ht="6.9" customHeight="1">
      <c r="B92" s="32"/>
      <c r="L92" s="32"/>
    </row>
    <row r="93" spans="2:12" s="1" customFormat="1" ht="25.65" customHeight="1">
      <c r="B93" s="32"/>
      <c r="C93" s="27" t="s">
        <v>24</v>
      </c>
      <c r="F93" s="25" t="str">
        <f>E17</f>
        <v>Město Česká Lípa</v>
      </c>
      <c r="I93" s="27" t="s">
        <v>30</v>
      </c>
      <c r="J93" s="30" t="str">
        <f>E23</f>
        <v>DigiTry Art Technologies s.r.o.</v>
      </c>
      <c r="L93" s="32"/>
    </row>
    <row r="94" spans="2:12" s="1" customFormat="1" ht="15.15" customHeight="1">
      <c r="B94" s="32"/>
      <c r="C94" s="27" t="s">
        <v>28</v>
      </c>
      <c r="F94" s="25" t="str">
        <f>IF(E20="","",E20)</f>
        <v>Vyplň údaj</v>
      </c>
      <c r="I94" s="27" t="s">
        <v>33</v>
      </c>
      <c r="J94" s="30" t="str">
        <f>E26</f>
        <v>SGL Projekt s.r.o.</v>
      </c>
      <c r="L94" s="32"/>
    </row>
    <row r="95" spans="2:12" s="1" customFormat="1" ht="10.35" customHeight="1">
      <c r="B95" s="32"/>
      <c r="L95" s="32"/>
    </row>
    <row r="96" spans="2:12" s="1" customFormat="1" ht="29.25" customHeight="1">
      <c r="B96" s="32"/>
      <c r="C96" s="107" t="s">
        <v>314</v>
      </c>
      <c r="D96" s="99"/>
      <c r="E96" s="99"/>
      <c r="F96" s="99"/>
      <c r="G96" s="99"/>
      <c r="H96" s="99"/>
      <c r="I96" s="99"/>
      <c r="J96" s="108" t="s">
        <v>315</v>
      </c>
      <c r="K96" s="99"/>
      <c r="L96" s="32"/>
    </row>
    <row r="97" spans="2:47" s="1" customFormat="1" ht="10.35" customHeight="1">
      <c r="B97" s="32"/>
      <c r="L97" s="32"/>
    </row>
    <row r="98" spans="2:47" s="1" customFormat="1" ht="22.8" customHeight="1">
      <c r="B98" s="32"/>
      <c r="C98" s="109" t="s">
        <v>316</v>
      </c>
      <c r="J98" s="66">
        <f>J120</f>
        <v>0</v>
      </c>
      <c r="L98" s="32"/>
      <c r="AU98" s="17" t="s">
        <v>317</v>
      </c>
    </row>
    <row r="99" spans="2:47" s="1" customFormat="1" ht="21.75" customHeight="1">
      <c r="B99" s="32"/>
      <c r="L99" s="32"/>
    </row>
    <row r="100" spans="2:47" s="1" customFormat="1" ht="6.9" customHeight="1">
      <c r="B100" s="44"/>
      <c r="C100" s="45"/>
      <c r="D100" s="45"/>
      <c r="E100" s="45"/>
      <c r="F100" s="45"/>
      <c r="G100" s="45"/>
      <c r="H100" s="45"/>
      <c r="I100" s="45"/>
      <c r="J100" s="45"/>
      <c r="K100" s="45"/>
      <c r="L100" s="32"/>
    </row>
    <row r="104" spans="2:47" s="1" customFormat="1" ht="6.9" customHeight="1">
      <c r="B104" s="46"/>
      <c r="C104" s="47"/>
      <c r="D104" s="47"/>
      <c r="E104" s="47"/>
      <c r="F104" s="47"/>
      <c r="G104" s="47"/>
      <c r="H104" s="47"/>
      <c r="I104" s="47"/>
      <c r="J104" s="47"/>
      <c r="K104" s="47"/>
      <c r="L104" s="32"/>
    </row>
    <row r="105" spans="2:47" s="1" customFormat="1" ht="24.9" customHeight="1">
      <c r="B105" s="32"/>
      <c r="C105" s="21" t="s">
        <v>335</v>
      </c>
      <c r="L105" s="32"/>
    </row>
    <row r="106" spans="2:47" s="1" customFormat="1" ht="6.9" customHeight="1">
      <c r="B106" s="32"/>
      <c r="L106" s="32"/>
    </row>
    <row r="107" spans="2:47" s="1" customFormat="1" ht="12" customHeight="1">
      <c r="B107" s="32"/>
      <c r="C107" s="27" t="s">
        <v>16</v>
      </c>
      <c r="L107" s="32"/>
    </row>
    <row r="108" spans="2:47" s="1" customFormat="1" ht="16.5" customHeight="1">
      <c r="B108" s="32"/>
      <c r="E108" s="256" t="str">
        <f>E7</f>
        <v>Rekonstrukce Kounicova domu, Berkova ul. č.p. 100, Česká Lípa</v>
      </c>
      <c r="F108" s="257"/>
      <c r="G108" s="257"/>
      <c r="H108" s="257"/>
      <c r="L108" s="32"/>
    </row>
    <row r="109" spans="2:47" ht="12" customHeight="1">
      <c r="B109" s="20"/>
      <c r="C109" s="27" t="s">
        <v>151</v>
      </c>
      <c r="L109" s="20"/>
    </row>
    <row r="110" spans="2:47" s="1" customFormat="1" ht="16.5" customHeight="1">
      <c r="B110" s="32"/>
      <c r="E110" s="256" t="s">
        <v>7213</v>
      </c>
      <c r="F110" s="258"/>
      <c r="G110" s="258"/>
      <c r="H110" s="258"/>
      <c r="L110" s="32"/>
    </row>
    <row r="111" spans="2:47" s="1" customFormat="1" ht="12" customHeight="1">
      <c r="B111" s="32"/>
      <c r="C111" s="27" t="s">
        <v>4933</v>
      </c>
      <c r="L111" s="32"/>
    </row>
    <row r="112" spans="2:47" s="1" customFormat="1" ht="16.5" customHeight="1">
      <c r="B112" s="32"/>
      <c r="E112" s="219" t="str">
        <f>E11</f>
        <v>MOB-GR - Mobiliář - infografika</v>
      </c>
      <c r="F112" s="258"/>
      <c r="G112" s="258"/>
      <c r="H112" s="258"/>
      <c r="L112" s="32"/>
    </row>
    <row r="113" spans="2:65" s="1" customFormat="1" ht="6.9" customHeight="1">
      <c r="B113" s="32"/>
      <c r="L113" s="32"/>
    </row>
    <row r="114" spans="2:65" s="1" customFormat="1" ht="12" customHeight="1">
      <c r="B114" s="32"/>
      <c r="C114" s="27" t="s">
        <v>20</v>
      </c>
      <c r="F114" s="25" t="str">
        <f>F14</f>
        <v>Berkova ul. č.p. 100</v>
      </c>
      <c r="I114" s="27" t="s">
        <v>22</v>
      </c>
      <c r="J114" s="52" t="str">
        <f>IF(J14="","",J14)</f>
        <v>5. 12. 2022</v>
      </c>
      <c r="L114" s="32"/>
    </row>
    <row r="115" spans="2:65" s="1" customFormat="1" ht="6.9" customHeight="1">
      <c r="B115" s="32"/>
      <c r="L115" s="32"/>
    </row>
    <row r="116" spans="2:65" s="1" customFormat="1" ht="25.65" customHeight="1">
      <c r="B116" s="32"/>
      <c r="C116" s="27" t="s">
        <v>24</v>
      </c>
      <c r="F116" s="25" t="str">
        <f>E17</f>
        <v>Město Česká Lípa</v>
      </c>
      <c r="I116" s="27" t="s">
        <v>30</v>
      </c>
      <c r="J116" s="30" t="str">
        <f>E23</f>
        <v>DigiTry Art Technologies s.r.o.</v>
      </c>
      <c r="L116" s="32"/>
    </row>
    <row r="117" spans="2:65" s="1" customFormat="1" ht="15.15" customHeight="1">
      <c r="B117" s="32"/>
      <c r="C117" s="27" t="s">
        <v>28</v>
      </c>
      <c r="F117" s="25" t="str">
        <f>IF(E20="","",E20)</f>
        <v>Vyplň údaj</v>
      </c>
      <c r="I117" s="27" t="s">
        <v>33</v>
      </c>
      <c r="J117" s="30" t="str">
        <f>E26</f>
        <v>SGL Projekt s.r.o.</v>
      </c>
      <c r="L117" s="32"/>
    </row>
    <row r="118" spans="2:65" s="1" customFormat="1" ht="10.35" customHeight="1">
      <c r="B118" s="32"/>
      <c r="L118" s="32"/>
    </row>
    <row r="119" spans="2:65" s="10" customFormat="1" ht="29.25" customHeight="1">
      <c r="B119" s="118"/>
      <c r="C119" s="119" t="s">
        <v>336</v>
      </c>
      <c r="D119" s="120" t="s">
        <v>61</v>
      </c>
      <c r="E119" s="120" t="s">
        <v>57</v>
      </c>
      <c r="F119" s="120" t="s">
        <v>58</v>
      </c>
      <c r="G119" s="120" t="s">
        <v>337</v>
      </c>
      <c r="H119" s="120" t="s">
        <v>338</v>
      </c>
      <c r="I119" s="120" t="s">
        <v>339</v>
      </c>
      <c r="J119" s="120" t="s">
        <v>315</v>
      </c>
      <c r="K119" s="121" t="s">
        <v>340</v>
      </c>
      <c r="L119" s="118"/>
      <c r="M119" s="59" t="s">
        <v>1</v>
      </c>
      <c r="N119" s="60" t="s">
        <v>40</v>
      </c>
      <c r="O119" s="60" t="s">
        <v>341</v>
      </c>
      <c r="P119" s="60" t="s">
        <v>342</v>
      </c>
      <c r="Q119" s="60" t="s">
        <v>343</v>
      </c>
      <c r="R119" s="60" t="s">
        <v>344</v>
      </c>
      <c r="S119" s="60" t="s">
        <v>345</v>
      </c>
      <c r="T119" s="61" t="s">
        <v>346</v>
      </c>
    </row>
    <row r="120" spans="2:65" s="1" customFormat="1" ht="22.8" customHeight="1">
      <c r="B120" s="32"/>
      <c r="C120" s="64" t="s">
        <v>347</v>
      </c>
      <c r="J120" s="122">
        <f>BK120</f>
        <v>0</v>
      </c>
      <c r="L120" s="32"/>
      <c r="M120" s="62"/>
      <c r="N120" s="53"/>
      <c r="O120" s="53"/>
      <c r="P120" s="123">
        <f>SUM(P121:P145)</f>
        <v>0</v>
      </c>
      <c r="Q120" s="53"/>
      <c r="R120" s="123">
        <f>SUM(R121:R145)</f>
        <v>0</v>
      </c>
      <c r="S120" s="53"/>
      <c r="T120" s="124">
        <f>SUM(T121:T145)</f>
        <v>0</v>
      </c>
      <c r="AT120" s="17" t="s">
        <v>75</v>
      </c>
      <c r="AU120" s="17" t="s">
        <v>317</v>
      </c>
      <c r="BK120" s="125">
        <f>SUM(BK121:BK145)</f>
        <v>0</v>
      </c>
    </row>
    <row r="121" spans="2:65" s="1" customFormat="1" ht="16.5" customHeight="1">
      <c r="B121" s="32"/>
      <c r="C121" s="138" t="s">
        <v>84</v>
      </c>
      <c r="D121" s="138" t="s">
        <v>352</v>
      </c>
      <c r="E121" s="139" t="s">
        <v>7216</v>
      </c>
      <c r="F121" s="140" t="s">
        <v>7217</v>
      </c>
      <c r="G121" s="141" t="s">
        <v>496</v>
      </c>
      <c r="H121" s="142">
        <v>6</v>
      </c>
      <c r="I121" s="143"/>
      <c r="J121" s="144">
        <f>ROUND(I121*H121,2)</f>
        <v>0</v>
      </c>
      <c r="K121" s="140" t="s">
        <v>1</v>
      </c>
      <c r="L121" s="32"/>
      <c r="M121" s="145" t="s">
        <v>1</v>
      </c>
      <c r="N121" s="146" t="s">
        <v>41</v>
      </c>
      <c r="P121" s="147">
        <f>O121*H121</f>
        <v>0</v>
      </c>
      <c r="Q121" s="147">
        <v>0</v>
      </c>
      <c r="R121" s="147">
        <f>Q121*H121</f>
        <v>0</v>
      </c>
      <c r="S121" s="147">
        <v>0</v>
      </c>
      <c r="T121" s="148">
        <f>S121*H121</f>
        <v>0</v>
      </c>
      <c r="AR121" s="149" t="s">
        <v>357</v>
      </c>
      <c r="AT121" s="149" t="s">
        <v>352</v>
      </c>
      <c r="AU121" s="149" t="s">
        <v>76</v>
      </c>
      <c r="AY121" s="17" t="s">
        <v>350</v>
      </c>
      <c r="BE121" s="150">
        <f>IF(N121="základní",J121,0)</f>
        <v>0</v>
      </c>
      <c r="BF121" s="150">
        <f>IF(N121="snížená",J121,0)</f>
        <v>0</v>
      </c>
      <c r="BG121" s="150">
        <f>IF(N121="zákl. přenesená",J121,0)</f>
        <v>0</v>
      </c>
      <c r="BH121" s="150">
        <f>IF(N121="sníž. přenesená",J121,0)</f>
        <v>0</v>
      </c>
      <c r="BI121" s="150">
        <f>IF(N121="nulová",J121,0)</f>
        <v>0</v>
      </c>
      <c r="BJ121" s="17" t="s">
        <v>84</v>
      </c>
      <c r="BK121" s="150">
        <f>ROUND(I121*H121,2)</f>
        <v>0</v>
      </c>
      <c r="BL121" s="17" t="s">
        <v>357</v>
      </c>
      <c r="BM121" s="149" t="s">
        <v>86</v>
      </c>
    </row>
    <row r="122" spans="2:65" s="1" customFormat="1" ht="10.199999999999999">
      <c r="B122" s="32"/>
      <c r="D122" s="151" t="s">
        <v>359</v>
      </c>
      <c r="F122" s="152" t="s">
        <v>7217</v>
      </c>
      <c r="I122" s="153"/>
      <c r="L122" s="32"/>
      <c r="M122" s="154"/>
      <c r="T122" s="56"/>
      <c r="AT122" s="17" t="s">
        <v>359</v>
      </c>
      <c r="AU122" s="17" t="s">
        <v>76</v>
      </c>
    </row>
    <row r="123" spans="2:65" s="14" customFormat="1" ht="10.199999999999999">
      <c r="B123" s="169"/>
      <c r="D123" s="151" t="s">
        <v>361</v>
      </c>
      <c r="E123" s="170" t="s">
        <v>1</v>
      </c>
      <c r="F123" s="171" t="s">
        <v>7218</v>
      </c>
      <c r="H123" s="170" t="s">
        <v>1</v>
      </c>
      <c r="I123" s="172"/>
      <c r="L123" s="169"/>
      <c r="M123" s="173"/>
      <c r="T123" s="174"/>
      <c r="AT123" s="170" t="s">
        <v>361</v>
      </c>
      <c r="AU123" s="170" t="s">
        <v>76</v>
      </c>
      <c r="AV123" s="14" t="s">
        <v>84</v>
      </c>
      <c r="AW123" s="14" t="s">
        <v>32</v>
      </c>
      <c r="AX123" s="14" t="s">
        <v>76</v>
      </c>
      <c r="AY123" s="170" t="s">
        <v>350</v>
      </c>
    </row>
    <row r="124" spans="2:65" s="12" customFormat="1" ht="10.199999999999999">
      <c r="B124" s="155"/>
      <c r="D124" s="151" t="s">
        <v>361</v>
      </c>
      <c r="E124" s="156" t="s">
        <v>1</v>
      </c>
      <c r="F124" s="157" t="s">
        <v>456</v>
      </c>
      <c r="H124" s="158">
        <v>6</v>
      </c>
      <c r="I124" s="159"/>
      <c r="L124" s="155"/>
      <c r="M124" s="160"/>
      <c r="T124" s="161"/>
      <c r="AT124" s="156" t="s">
        <v>361</v>
      </c>
      <c r="AU124" s="156" t="s">
        <v>76</v>
      </c>
      <c r="AV124" s="12" t="s">
        <v>86</v>
      </c>
      <c r="AW124" s="12" t="s">
        <v>32</v>
      </c>
      <c r="AX124" s="12" t="s">
        <v>84</v>
      </c>
      <c r="AY124" s="156" t="s">
        <v>350</v>
      </c>
    </row>
    <row r="125" spans="2:65" s="1" customFormat="1" ht="16.5" customHeight="1">
      <c r="B125" s="32"/>
      <c r="C125" s="138" t="s">
        <v>86</v>
      </c>
      <c r="D125" s="138" t="s">
        <v>352</v>
      </c>
      <c r="E125" s="139" t="s">
        <v>7219</v>
      </c>
      <c r="F125" s="140" t="s">
        <v>7220</v>
      </c>
      <c r="G125" s="141" t="s">
        <v>496</v>
      </c>
      <c r="H125" s="142">
        <v>7</v>
      </c>
      <c r="I125" s="143"/>
      <c r="J125" s="144">
        <f>ROUND(I125*H125,2)</f>
        <v>0</v>
      </c>
      <c r="K125" s="140" t="s">
        <v>1</v>
      </c>
      <c r="L125" s="32"/>
      <c r="M125" s="145" t="s">
        <v>1</v>
      </c>
      <c r="N125" s="146" t="s">
        <v>41</v>
      </c>
      <c r="P125" s="147">
        <f>O125*H125</f>
        <v>0</v>
      </c>
      <c r="Q125" s="147">
        <v>0</v>
      </c>
      <c r="R125" s="147">
        <f>Q125*H125</f>
        <v>0</v>
      </c>
      <c r="S125" s="147">
        <v>0</v>
      </c>
      <c r="T125" s="148">
        <f>S125*H125</f>
        <v>0</v>
      </c>
      <c r="AR125" s="149" t="s">
        <v>357</v>
      </c>
      <c r="AT125" s="149" t="s">
        <v>352</v>
      </c>
      <c r="AU125" s="149" t="s">
        <v>76</v>
      </c>
      <c r="AY125" s="17" t="s">
        <v>350</v>
      </c>
      <c r="BE125" s="150">
        <f>IF(N125="základní",J125,0)</f>
        <v>0</v>
      </c>
      <c r="BF125" s="150">
        <f>IF(N125="snížená",J125,0)</f>
        <v>0</v>
      </c>
      <c r="BG125" s="150">
        <f>IF(N125="zákl. přenesená",J125,0)</f>
        <v>0</v>
      </c>
      <c r="BH125" s="150">
        <f>IF(N125="sníž. přenesená",J125,0)</f>
        <v>0</v>
      </c>
      <c r="BI125" s="150">
        <f>IF(N125="nulová",J125,0)</f>
        <v>0</v>
      </c>
      <c r="BJ125" s="17" t="s">
        <v>84</v>
      </c>
      <c r="BK125" s="150">
        <f>ROUND(I125*H125,2)</f>
        <v>0</v>
      </c>
      <c r="BL125" s="17" t="s">
        <v>357</v>
      </c>
      <c r="BM125" s="149" t="s">
        <v>357</v>
      </c>
    </row>
    <row r="126" spans="2:65" s="1" customFormat="1" ht="10.199999999999999">
      <c r="B126" s="32"/>
      <c r="D126" s="151" t="s">
        <v>359</v>
      </c>
      <c r="F126" s="152" t="s">
        <v>7220</v>
      </c>
      <c r="I126" s="153"/>
      <c r="L126" s="32"/>
      <c r="M126" s="154"/>
      <c r="T126" s="56"/>
      <c r="AT126" s="17" t="s">
        <v>359</v>
      </c>
      <c r="AU126" s="17" t="s">
        <v>76</v>
      </c>
    </row>
    <row r="127" spans="2:65" s="14" customFormat="1" ht="10.199999999999999">
      <c r="B127" s="169"/>
      <c r="D127" s="151" t="s">
        <v>361</v>
      </c>
      <c r="E127" s="170" t="s">
        <v>1</v>
      </c>
      <c r="F127" s="171" t="s">
        <v>7221</v>
      </c>
      <c r="H127" s="170" t="s">
        <v>1</v>
      </c>
      <c r="I127" s="172"/>
      <c r="L127" s="169"/>
      <c r="M127" s="173"/>
      <c r="T127" s="174"/>
      <c r="AT127" s="170" t="s">
        <v>361</v>
      </c>
      <c r="AU127" s="170" t="s">
        <v>76</v>
      </c>
      <c r="AV127" s="14" t="s">
        <v>84</v>
      </c>
      <c r="AW127" s="14" t="s">
        <v>32</v>
      </c>
      <c r="AX127" s="14" t="s">
        <v>76</v>
      </c>
      <c r="AY127" s="170" t="s">
        <v>350</v>
      </c>
    </row>
    <row r="128" spans="2:65" s="12" customFormat="1" ht="10.199999999999999">
      <c r="B128" s="155"/>
      <c r="D128" s="151" t="s">
        <v>361</v>
      </c>
      <c r="E128" s="156" t="s">
        <v>1</v>
      </c>
      <c r="F128" s="157" t="s">
        <v>462</v>
      </c>
      <c r="H128" s="158">
        <v>7</v>
      </c>
      <c r="I128" s="159"/>
      <c r="L128" s="155"/>
      <c r="M128" s="160"/>
      <c r="T128" s="161"/>
      <c r="AT128" s="156" t="s">
        <v>361</v>
      </c>
      <c r="AU128" s="156" t="s">
        <v>76</v>
      </c>
      <c r="AV128" s="12" t="s">
        <v>86</v>
      </c>
      <c r="AW128" s="12" t="s">
        <v>32</v>
      </c>
      <c r="AX128" s="12" t="s">
        <v>84</v>
      </c>
      <c r="AY128" s="156" t="s">
        <v>350</v>
      </c>
    </row>
    <row r="129" spans="2:65" s="1" customFormat="1" ht="16.5" customHeight="1">
      <c r="B129" s="32"/>
      <c r="C129" s="138" t="s">
        <v>371</v>
      </c>
      <c r="D129" s="138" t="s">
        <v>352</v>
      </c>
      <c r="E129" s="139" t="s">
        <v>7222</v>
      </c>
      <c r="F129" s="140" t="s">
        <v>7223</v>
      </c>
      <c r="G129" s="141" t="s">
        <v>496</v>
      </c>
      <c r="H129" s="142">
        <v>80</v>
      </c>
      <c r="I129" s="143"/>
      <c r="J129" s="144">
        <f>ROUND(I129*H129,2)</f>
        <v>0</v>
      </c>
      <c r="K129" s="140" t="s">
        <v>1</v>
      </c>
      <c r="L129" s="32"/>
      <c r="M129" s="145" t="s">
        <v>1</v>
      </c>
      <c r="N129" s="146" t="s">
        <v>41</v>
      </c>
      <c r="P129" s="147">
        <f>O129*H129</f>
        <v>0</v>
      </c>
      <c r="Q129" s="147">
        <v>0</v>
      </c>
      <c r="R129" s="147">
        <f>Q129*H129</f>
        <v>0</v>
      </c>
      <c r="S129" s="147">
        <v>0</v>
      </c>
      <c r="T129" s="148">
        <f>S129*H129</f>
        <v>0</v>
      </c>
      <c r="AR129" s="149" t="s">
        <v>357</v>
      </c>
      <c r="AT129" s="149" t="s">
        <v>352</v>
      </c>
      <c r="AU129" s="149" t="s">
        <v>76</v>
      </c>
      <c r="AY129" s="17" t="s">
        <v>350</v>
      </c>
      <c r="BE129" s="150">
        <f>IF(N129="základní",J129,0)</f>
        <v>0</v>
      </c>
      <c r="BF129" s="150">
        <f>IF(N129="snížená",J129,0)</f>
        <v>0</v>
      </c>
      <c r="BG129" s="150">
        <f>IF(N129="zákl. přenesená",J129,0)</f>
        <v>0</v>
      </c>
      <c r="BH129" s="150">
        <f>IF(N129="sníž. přenesená",J129,0)</f>
        <v>0</v>
      </c>
      <c r="BI129" s="150">
        <f>IF(N129="nulová",J129,0)</f>
        <v>0</v>
      </c>
      <c r="BJ129" s="17" t="s">
        <v>84</v>
      </c>
      <c r="BK129" s="150">
        <f>ROUND(I129*H129,2)</f>
        <v>0</v>
      </c>
      <c r="BL129" s="17" t="s">
        <v>357</v>
      </c>
      <c r="BM129" s="149" t="s">
        <v>456</v>
      </c>
    </row>
    <row r="130" spans="2:65" s="1" customFormat="1" ht="10.199999999999999">
      <c r="B130" s="32"/>
      <c r="D130" s="151" t="s">
        <v>359</v>
      </c>
      <c r="F130" s="152" t="s">
        <v>7223</v>
      </c>
      <c r="I130" s="153"/>
      <c r="L130" s="32"/>
      <c r="M130" s="154"/>
      <c r="T130" s="56"/>
      <c r="AT130" s="17" t="s">
        <v>359</v>
      </c>
      <c r="AU130" s="17" t="s">
        <v>76</v>
      </c>
    </row>
    <row r="131" spans="2:65" s="14" customFormat="1" ht="30.6">
      <c r="B131" s="169"/>
      <c r="D131" s="151" t="s">
        <v>361</v>
      </c>
      <c r="E131" s="170" t="s">
        <v>1</v>
      </c>
      <c r="F131" s="171" t="s">
        <v>7224</v>
      </c>
      <c r="H131" s="170" t="s">
        <v>1</v>
      </c>
      <c r="I131" s="172"/>
      <c r="L131" s="169"/>
      <c r="M131" s="173"/>
      <c r="T131" s="174"/>
      <c r="AT131" s="170" t="s">
        <v>361</v>
      </c>
      <c r="AU131" s="170" t="s">
        <v>76</v>
      </c>
      <c r="AV131" s="14" t="s">
        <v>84</v>
      </c>
      <c r="AW131" s="14" t="s">
        <v>32</v>
      </c>
      <c r="AX131" s="14" t="s">
        <v>76</v>
      </c>
      <c r="AY131" s="170" t="s">
        <v>350</v>
      </c>
    </row>
    <row r="132" spans="2:65" s="14" customFormat="1" ht="20.399999999999999">
      <c r="B132" s="169"/>
      <c r="D132" s="151" t="s">
        <v>361</v>
      </c>
      <c r="E132" s="170" t="s">
        <v>1</v>
      </c>
      <c r="F132" s="171" t="s">
        <v>7225</v>
      </c>
      <c r="H132" s="170" t="s">
        <v>1</v>
      </c>
      <c r="I132" s="172"/>
      <c r="L132" s="169"/>
      <c r="M132" s="173"/>
      <c r="T132" s="174"/>
      <c r="AT132" s="170" t="s">
        <v>361</v>
      </c>
      <c r="AU132" s="170" t="s">
        <v>76</v>
      </c>
      <c r="AV132" s="14" t="s">
        <v>84</v>
      </c>
      <c r="AW132" s="14" t="s">
        <v>32</v>
      </c>
      <c r="AX132" s="14" t="s">
        <v>76</v>
      </c>
      <c r="AY132" s="170" t="s">
        <v>350</v>
      </c>
    </row>
    <row r="133" spans="2:65" s="12" customFormat="1" ht="10.199999999999999">
      <c r="B133" s="155"/>
      <c r="D133" s="151" t="s">
        <v>361</v>
      </c>
      <c r="E133" s="156" t="s">
        <v>1</v>
      </c>
      <c r="F133" s="157" t="s">
        <v>1871</v>
      </c>
      <c r="H133" s="158">
        <v>80</v>
      </c>
      <c r="I133" s="159"/>
      <c r="L133" s="155"/>
      <c r="M133" s="160"/>
      <c r="T133" s="161"/>
      <c r="AT133" s="156" t="s">
        <v>361</v>
      </c>
      <c r="AU133" s="156" t="s">
        <v>76</v>
      </c>
      <c r="AV133" s="12" t="s">
        <v>86</v>
      </c>
      <c r="AW133" s="12" t="s">
        <v>32</v>
      </c>
      <c r="AX133" s="12" t="s">
        <v>84</v>
      </c>
      <c r="AY133" s="156" t="s">
        <v>350</v>
      </c>
    </row>
    <row r="134" spans="2:65" s="1" customFormat="1" ht="16.5" customHeight="1">
      <c r="B134" s="32"/>
      <c r="C134" s="138" t="s">
        <v>357</v>
      </c>
      <c r="D134" s="138" t="s">
        <v>352</v>
      </c>
      <c r="E134" s="139" t="s">
        <v>7226</v>
      </c>
      <c r="F134" s="140" t="s">
        <v>7227</v>
      </c>
      <c r="G134" s="141" t="s">
        <v>496</v>
      </c>
      <c r="H134" s="142">
        <v>22</v>
      </c>
      <c r="I134" s="143"/>
      <c r="J134" s="144">
        <f>ROUND(I134*H134,2)</f>
        <v>0</v>
      </c>
      <c r="K134" s="140" t="s">
        <v>1</v>
      </c>
      <c r="L134" s="32"/>
      <c r="M134" s="145" t="s">
        <v>1</v>
      </c>
      <c r="N134" s="146" t="s">
        <v>41</v>
      </c>
      <c r="P134" s="147">
        <f>O134*H134</f>
        <v>0</v>
      </c>
      <c r="Q134" s="147">
        <v>0</v>
      </c>
      <c r="R134" s="147">
        <f>Q134*H134</f>
        <v>0</v>
      </c>
      <c r="S134" s="147">
        <v>0</v>
      </c>
      <c r="T134" s="148">
        <f>S134*H134</f>
        <v>0</v>
      </c>
      <c r="AR134" s="149" t="s">
        <v>357</v>
      </c>
      <c r="AT134" s="149" t="s">
        <v>352</v>
      </c>
      <c r="AU134" s="149" t="s">
        <v>76</v>
      </c>
      <c r="AY134" s="17" t="s">
        <v>350</v>
      </c>
      <c r="BE134" s="150">
        <f>IF(N134="základní",J134,0)</f>
        <v>0</v>
      </c>
      <c r="BF134" s="150">
        <f>IF(N134="snížená",J134,0)</f>
        <v>0</v>
      </c>
      <c r="BG134" s="150">
        <f>IF(N134="zákl. přenesená",J134,0)</f>
        <v>0</v>
      </c>
      <c r="BH134" s="150">
        <f>IF(N134="sníž. přenesená",J134,0)</f>
        <v>0</v>
      </c>
      <c r="BI134" s="150">
        <f>IF(N134="nulová",J134,0)</f>
        <v>0</v>
      </c>
      <c r="BJ134" s="17" t="s">
        <v>84</v>
      </c>
      <c r="BK134" s="150">
        <f>ROUND(I134*H134,2)</f>
        <v>0</v>
      </c>
      <c r="BL134" s="17" t="s">
        <v>357</v>
      </c>
      <c r="BM134" s="149" t="s">
        <v>468</v>
      </c>
    </row>
    <row r="135" spans="2:65" s="1" customFormat="1" ht="10.199999999999999">
      <c r="B135" s="32"/>
      <c r="D135" s="151" t="s">
        <v>359</v>
      </c>
      <c r="F135" s="152" t="s">
        <v>7227</v>
      </c>
      <c r="I135" s="153"/>
      <c r="L135" s="32"/>
      <c r="M135" s="154"/>
      <c r="T135" s="56"/>
      <c r="AT135" s="17" t="s">
        <v>359</v>
      </c>
      <c r="AU135" s="17" t="s">
        <v>76</v>
      </c>
    </row>
    <row r="136" spans="2:65" s="14" customFormat="1" ht="10.199999999999999">
      <c r="B136" s="169"/>
      <c r="D136" s="151" t="s">
        <v>361</v>
      </c>
      <c r="E136" s="170" t="s">
        <v>1</v>
      </c>
      <c r="F136" s="171" t="s">
        <v>7228</v>
      </c>
      <c r="H136" s="170" t="s">
        <v>1</v>
      </c>
      <c r="I136" s="172"/>
      <c r="L136" s="169"/>
      <c r="M136" s="173"/>
      <c r="T136" s="174"/>
      <c r="AT136" s="170" t="s">
        <v>361</v>
      </c>
      <c r="AU136" s="170" t="s">
        <v>76</v>
      </c>
      <c r="AV136" s="14" t="s">
        <v>84</v>
      </c>
      <c r="AW136" s="14" t="s">
        <v>32</v>
      </c>
      <c r="AX136" s="14" t="s">
        <v>76</v>
      </c>
      <c r="AY136" s="170" t="s">
        <v>350</v>
      </c>
    </row>
    <row r="137" spans="2:65" s="12" customFormat="1" ht="10.199999999999999">
      <c r="B137" s="155"/>
      <c r="D137" s="151" t="s">
        <v>361</v>
      </c>
      <c r="E137" s="156" t="s">
        <v>1</v>
      </c>
      <c r="F137" s="157" t="s">
        <v>576</v>
      </c>
      <c r="H137" s="158">
        <v>22</v>
      </c>
      <c r="I137" s="159"/>
      <c r="L137" s="155"/>
      <c r="M137" s="160"/>
      <c r="T137" s="161"/>
      <c r="AT137" s="156" t="s">
        <v>361</v>
      </c>
      <c r="AU137" s="156" t="s">
        <v>76</v>
      </c>
      <c r="AV137" s="12" t="s">
        <v>86</v>
      </c>
      <c r="AW137" s="12" t="s">
        <v>32</v>
      </c>
      <c r="AX137" s="12" t="s">
        <v>84</v>
      </c>
      <c r="AY137" s="156" t="s">
        <v>350</v>
      </c>
    </row>
    <row r="138" spans="2:65" s="1" customFormat="1" ht="16.5" customHeight="1">
      <c r="B138" s="32"/>
      <c r="C138" s="138" t="s">
        <v>389</v>
      </c>
      <c r="D138" s="138" t="s">
        <v>352</v>
      </c>
      <c r="E138" s="139" t="s">
        <v>7229</v>
      </c>
      <c r="F138" s="140" t="s">
        <v>7230</v>
      </c>
      <c r="G138" s="141" t="s">
        <v>496</v>
      </c>
      <c r="H138" s="142">
        <v>15</v>
      </c>
      <c r="I138" s="143"/>
      <c r="J138" s="144">
        <f>ROUND(I138*H138,2)</f>
        <v>0</v>
      </c>
      <c r="K138" s="140" t="s">
        <v>1</v>
      </c>
      <c r="L138" s="32"/>
      <c r="M138" s="145" t="s">
        <v>1</v>
      </c>
      <c r="N138" s="146" t="s">
        <v>41</v>
      </c>
      <c r="P138" s="147">
        <f>O138*H138</f>
        <v>0</v>
      </c>
      <c r="Q138" s="147">
        <v>0</v>
      </c>
      <c r="R138" s="147">
        <f>Q138*H138</f>
        <v>0</v>
      </c>
      <c r="S138" s="147">
        <v>0</v>
      </c>
      <c r="T138" s="148">
        <f>S138*H138</f>
        <v>0</v>
      </c>
      <c r="AR138" s="149" t="s">
        <v>357</v>
      </c>
      <c r="AT138" s="149" t="s">
        <v>352</v>
      </c>
      <c r="AU138" s="149" t="s">
        <v>76</v>
      </c>
      <c r="AY138" s="17" t="s">
        <v>350</v>
      </c>
      <c r="BE138" s="150">
        <f>IF(N138="základní",J138,0)</f>
        <v>0</v>
      </c>
      <c r="BF138" s="150">
        <f>IF(N138="snížená",J138,0)</f>
        <v>0</v>
      </c>
      <c r="BG138" s="150">
        <f>IF(N138="zákl. přenesená",J138,0)</f>
        <v>0</v>
      </c>
      <c r="BH138" s="150">
        <f>IF(N138="sníž. přenesená",J138,0)</f>
        <v>0</v>
      </c>
      <c r="BI138" s="150">
        <f>IF(N138="nulová",J138,0)</f>
        <v>0</v>
      </c>
      <c r="BJ138" s="17" t="s">
        <v>84</v>
      </c>
      <c r="BK138" s="150">
        <f>ROUND(I138*H138,2)</f>
        <v>0</v>
      </c>
      <c r="BL138" s="17" t="s">
        <v>357</v>
      </c>
      <c r="BM138" s="149" t="s">
        <v>480</v>
      </c>
    </row>
    <row r="139" spans="2:65" s="1" customFormat="1" ht="10.199999999999999">
      <c r="B139" s="32"/>
      <c r="D139" s="151" t="s">
        <v>359</v>
      </c>
      <c r="F139" s="152" t="s">
        <v>7230</v>
      </c>
      <c r="I139" s="153"/>
      <c r="L139" s="32"/>
      <c r="M139" s="154"/>
      <c r="T139" s="56"/>
      <c r="AT139" s="17" t="s">
        <v>359</v>
      </c>
      <c r="AU139" s="17" t="s">
        <v>76</v>
      </c>
    </row>
    <row r="140" spans="2:65" s="14" customFormat="1" ht="10.199999999999999">
      <c r="B140" s="169"/>
      <c r="D140" s="151" t="s">
        <v>361</v>
      </c>
      <c r="E140" s="170" t="s">
        <v>1</v>
      </c>
      <c r="F140" s="171" t="s">
        <v>7231</v>
      </c>
      <c r="H140" s="170" t="s">
        <v>1</v>
      </c>
      <c r="I140" s="172"/>
      <c r="L140" s="169"/>
      <c r="M140" s="173"/>
      <c r="T140" s="174"/>
      <c r="AT140" s="170" t="s">
        <v>361</v>
      </c>
      <c r="AU140" s="170" t="s">
        <v>76</v>
      </c>
      <c r="AV140" s="14" t="s">
        <v>84</v>
      </c>
      <c r="AW140" s="14" t="s">
        <v>32</v>
      </c>
      <c r="AX140" s="14" t="s">
        <v>76</v>
      </c>
      <c r="AY140" s="170" t="s">
        <v>350</v>
      </c>
    </row>
    <row r="141" spans="2:65" s="12" customFormat="1" ht="10.199999999999999">
      <c r="B141" s="155"/>
      <c r="D141" s="151" t="s">
        <v>361</v>
      </c>
      <c r="E141" s="156" t="s">
        <v>1</v>
      </c>
      <c r="F141" s="157" t="s">
        <v>522</v>
      </c>
      <c r="H141" s="158">
        <v>15</v>
      </c>
      <c r="I141" s="159"/>
      <c r="L141" s="155"/>
      <c r="M141" s="160"/>
      <c r="T141" s="161"/>
      <c r="AT141" s="156" t="s">
        <v>361</v>
      </c>
      <c r="AU141" s="156" t="s">
        <v>76</v>
      </c>
      <c r="AV141" s="12" t="s">
        <v>86</v>
      </c>
      <c r="AW141" s="12" t="s">
        <v>32</v>
      </c>
      <c r="AX141" s="12" t="s">
        <v>84</v>
      </c>
      <c r="AY141" s="156" t="s">
        <v>350</v>
      </c>
    </row>
    <row r="142" spans="2:65" s="1" customFormat="1" ht="16.5" customHeight="1">
      <c r="B142" s="32"/>
      <c r="C142" s="138" t="s">
        <v>456</v>
      </c>
      <c r="D142" s="138" t="s">
        <v>352</v>
      </c>
      <c r="E142" s="139" t="s">
        <v>7232</v>
      </c>
      <c r="F142" s="140" t="s">
        <v>7233</v>
      </c>
      <c r="G142" s="141" t="s">
        <v>496</v>
      </c>
      <c r="H142" s="142">
        <v>68</v>
      </c>
      <c r="I142" s="143"/>
      <c r="J142" s="144">
        <f>ROUND(I142*H142,2)</f>
        <v>0</v>
      </c>
      <c r="K142" s="140" t="s">
        <v>1</v>
      </c>
      <c r="L142" s="32"/>
      <c r="M142" s="145" t="s">
        <v>1</v>
      </c>
      <c r="N142" s="146" t="s">
        <v>41</v>
      </c>
      <c r="P142" s="147">
        <f>O142*H142</f>
        <v>0</v>
      </c>
      <c r="Q142" s="147">
        <v>0</v>
      </c>
      <c r="R142" s="147">
        <f>Q142*H142</f>
        <v>0</v>
      </c>
      <c r="S142" s="147">
        <v>0</v>
      </c>
      <c r="T142" s="148">
        <f>S142*H142</f>
        <v>0</v>
      </c>
      <c r="AR142" s="149" t="s">
        <v>357</v>
      </c>
      <c r="AT142" s="149" t="s">
        <v>352</v>
      </c>
      <c r="AU142" s="149" t="s">
        <v>76</v>
      </c>
      <c r="AY142" s="17" t="s">
        <v>350</v>
      </c>
      <c r="BE142" s="150">
        <f>IF(N142="základní",J142,0)</f>
        <v>0</v>
      </c>
      <c r="BF142" s="150">
        <f>IF(N142="snížená",J142,0)</f>
        <v>0</v>
      </c>
      <c r="BG142" s="150">
        <f>IF(N142="zákl. přenesená",J142,0)</f>
        <v>0</v>
      </c>
      <c r="BH142" s="150">
        <f>IF(N142="sníž. přenesená",J142,0)</f>
        <v>0</v>
      </c>
      <c r="BI142" s="150">
        <f>IF(N142="nulová",J142,0)</f>
        <v>0</v>
      </c>
      <c r="BJ142" s="17" t="s">
        <v>84</v>
      </c>
      <c r="BK142" s="150">
        <f>ROUND(I142*H142,2)</f>
        <v>0</v>
      </c>
      <c r="BL142" s="17" t="s">
        <v>357</v>
      </c>
      <c r="BM142" s="149" t="s">
        <v>8</v>
      </c>
    </row>
    <row r="143" spans="2:65" s="1" customFormat="1" ht="10.199999999999999">
      <c r="B143" s="32"/>
      <c r="D143" s="151" t="s">
        <v>359</v>
      </c>
      <c r="F143" s="152" t="s">
        <v>7233</v>
      </c>
      <c r="I143" s="153"/>
      <c r="L143" s="32"/>
      <c r="M143" s="154"/>
      <c r="T143" s="56"/>
      <c r="AT143" s="17" t="s">
        <v>359</v>
      </c>
      <c r="AU143" s="17" t="s">
        <v>76</v>
      </c>
    </row>
    <row r="144" spans="2:65" s="14" customFormat="1" ht="10.199999999999999">
      <c r="B144" s="169"/>
      <c r="D144" s="151" t="s">
        <v>361</v>
      </c>
      <c r="E144" s="170" t="s">
        <v>1</v>
      </c>
      <c r="F144" s="171" t="s">
        <v>7234</v>
      </c>
      <c r="H144" s="170" t="s">
        <v>1</v>
      </c>
      <c r="I144" s="172"/>
      <c r="L144" s="169"/>
      <c r="M144" s="173"/>
      <c r="T144" s="174"/>
      <c r="AT144" s="170" t="s">
        <v>361</v>
      </c>
      <c r="AU144" s="170" t="s">
        <v>76</v>
      </c>
      <c r="AV144" s="14" t="s">
        <v>84</v>
      </c>
      <c r="AW144" s="14" t="s">
        <v>32</v>
      </c>
      <c r="AX144" s="14" t="s">
        <v>76</v>
      </c>
      <c r="AY144" s="170" t="s">
        <v>350</v>
      </c>
    </row>
    <row r="145" spans="2:51" s="12" customFormat="1" ht="10.199999999999999">
      <c r="B145" s="155"/>
      <c r="D145" s="151" t="s">
        <v>361</v>
      </c>
      <c r="E145" s="156" t="s">
        <v>1</v>
      </c>
      <c r="F145" s="157" t="s">
        <v>1034</v>
      </c>
      <c r="H145" s="158">
        <v>68</v>
      </c>
      <c r="I145" s="159"/>
      <c r="L145" s="155"/>
      <c r="M145" s="202"/>
      <c r="N145" s="203"/>
      <c r="O145" s="203"/>
      <c r="P145" s="203"/>
      <c r="Q145" s="203"/>
      <c r="R145" s="203"/>
      <c r="S145" s="203"/>
      <c r="T145" s="204"/>
      <c r="AT145" s="156" t="s">
        <v>361</v>
      </c>
      <c r="AU145" s="156" t="s">
        <v>76</v>
      </c>
      <c r="AV145" s="12" t="s">
        <v>86</v>
      </c>
      <c r="AW145" s="12" t="s">
        <v>32</v>
      </c>
      <c r="AX145" s="12" t="s">
        <v>84</v>
      </c>
      <c r="AY145" s="156" t="s">
        <v>350</v>
      </c>
    </row>
    <row r="146" spans="2:51" s="1" customFormat="1" ht="6.9" customHeight="1">
      <c r="B146" s="44"/>
      <c r="C146" s="45"/>
      <c r="D146" s="45"/>
      <c r="E146" s="45"/>
      <c r="F146" s="45"/>
      <c r="G146" s="45"/>
      <c r="H146" s="45"/>
      <c r="I146" s="45"/>
      <c r="J146" s="45"/>
      <c r="K146" s="45"/>
      <c r="L146" s="32"/>
    </row>
  </sheetData>
  <sheetProtection algorithmName="SHA-512" hashValue="PkRK4wZE4Umpr9bCa0g+M/6aJHoEg07N2EthNenivgGZNo76cPVvLbxqun5sqZfoSFSLqrm2pN/cNeCnb2W84w==" saltValue="1KA415f1eB1JlMFjlgr/SpiiRPwCGdR/g9rSXfqPjJMQ9+ixe7PFsZdvOw6M1vB4Zw60VIUKZAutAefpsY1xkg==" spinCount="100000" sheet="1" objects="1" scenarios="1" formatColumns="0" formatRows="0" autoFilter="0"/>
  <autoFilter ref="C119:K145" xr:uid="{00000000-0009-0000-0000-000005000000}"/>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366"/>
  <sheetViews>
    <sheetView showGridLines="0" tabSelected="1" topLeftCell="A145" workbookViewId="0">
      <selection activeCell="C2" sqref="C2"/>
    </sheetView>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25"/>
      <c r="M2" s="225"/>
      <c r="N2" s="225"/>
      <c r="O2" s="225"/>
      <c r="P2" s="225"/>
      <c r="Q2" s="225"/>
      <c r="R2" s="225"/>
      <c r="S2" s="225"/>
      <c r="T2" s="225"/>
      <c r="U2" s="225"/>
      <c r="V2" s="225"/>
      <c r="AT2" s="17" t="s">
        <v>108</v>
      </c>
    </row>
    <row r="3" spans="2:46" ht="6.9" customHeight="1">
      <c r="B3" s="18"/>
      <c r="C3" s="19"/>
      <c r="D3" s="19"/>
      <c r="E3" s="19"/>
      <c r="F3" s="19"/>
      <c r="G3" s="19"/>
      <c r="H3" s="19"/>
      <c r="I3" s="19"/>
      <c r="J3" s="19"/>
      <c r="K3" s="19"/>
      <c r="L3" s="20"/>
      <c r="AT3" s="17" t="s">
        <v>86</v>
      </c>
    </row>
    <row r="4" spans="2:46" ht="24.9" customHeight="1">
      <c r="B4" s="20"/>
      <c r="D4" s="21" t="s">
        <v>142</v>
      </c>
      <c r="L4" s="20"/>
      <c r="M4" s="94" t="s">
        <v>10</v>
      </c>
      <c r="AT4" s="17" t="s">
        <v>4</v>
      </c>
    </row>
    <row r="5" spans="2:46" ht="6.9"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ht="12" customHeight="1">
      <c r="B8" s="20"/>
      <c r="D8" s="27" t="s">
        <v>151</v>
      </c>
      <c r="L8" s="20"/>
    </row>
    <row r="9" spans="2:46" s="1" customFormat="1" ht="16.5" customHeight="1">
      <c r="B9" s="32"/>
      <c r="E9" s="256" t="s">
        <v>7213</v>
      </c>
      <c r="F9" s="258"/>
      <c r="G9" s="258"/>
      <c r="H9" s="258"/>
      <c r="L9" s="32"/>
    </row>
    <row r="10" spans="2:46" s="1" customFormat="1" ht="12" customHeight="1">
      <c r="B10" s="32"/>
      <c r="D10" s="27" t="s">
        <v>4933</v>
      </c>
      <c r="L10" s="32"/>
    </row>
    <row r="11" spans="2:46" s="1" customFormat="1" ht="16.5" customHeight="1">
      <c r="B11" s="32"/>
      <c r="E11" s="219" t="s">
        <v>7235</v>
      </c>
      <c r="F11" s="258"/>
      <c r="G11" s="258"/>
      <c r="H11" s="258"/>
      <c r="L11" s="32"/>
    </row>
    <row r="12" spans="2:46" s="1" customFormat="1" ht="10.199999999999999">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5. 12. 2022</v>
      </c>
      <c r="L14" s="32"/>
    </row>
    <row r="15" spans="2:46" s="1" customFormat="1" ht="10.8"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24"/>
      <c r="G20" s="224"/>
      <c r="H20" s="224"/>
      <c r="I20" s="27" t="s">
        <v>27</v>
      </c>
      <c r="J20" s="28" t="str">
        <f>'Rekapitulace stavby'!AN14</f>
        <v>Vyplň údaj</v>
      </c>
      <c r="L20" s="32"/>
    </row>
    <row r="21" spans="2:12" s="1" customFormat="1" ht="6.9"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 customHeight="1">
      <c r="B24" s="32"/>
      <c r="L24" s="32"/>
    </row>
    <row r="25" spans="2:12" s="1" customFormat="1" ht="12" customHeight="1">
      <c r="B25" s="32"/>
      <c r="D25" s="27" t="s">
        <v>33</v>
      </c>
      <c r="I25" s="27" t="s">
        <v>25</v>
      </c>
      <c r="J25" s="25" t="s">
        <v>1</v>
      </c>
      <c r="L25" s="32"/>
    </row>
    <row r="26" spans="2:12" s="1" customFormat="1" ht="18" customHeight="1">
      <c r="B26" s="32"/>
      <c r="E26" s="25" t="s">
        <v>7215</v>
      </c>
      <c r="I26" s="27" t="s">
        <v>27</v>
      </c>
      <c r="J26" s="25" t="s">
        <v>1</v>
      </c>
      <c r="L26" s="32"/>
    </row>
    <row r="27" spans="2:12" s="1" customFormat="1" ht="6.9" customHeight="1">
      <c r="B27" s="32"/>
      <c r="L27" s="32"/>
    </row>
    <row r="28" spans="2:12" s="1" customFormat="1" ht="12" customHeight="1">
      <c r="B28" s="32"/>
      <c r="D28" s="27" t="s">
        <v>35</v>
      </c>
      <c r="L28" s="32"/>
    </row>
    <row r="29" spans="2:12" s="7" customFormat="1" ht="16.5" customHeight="1">
      <c r="B29" s="95"/>
      <c r="E29" s="229" t="s">
        <v>1</v>
      </c>
      <c r="F29" s="229"/>
      <c r="G29" s="229"/>
      <c r="H29" s="229"/>
      <c r="L29" s="95"/>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7" t="s">
        <v>36</v>
      </c>
      <c r="J32" s="66">
        <f>ROUND(J120, 2)</f>
        <v>0</v>
      </c>
      <c r="L32" s="32"/>
    </row>
    <row r="33" spans="2:12" s="1" customFormat="1" ht="6.9" customHeight="1">
      <c r="B33" s="32"/>
      <c r="D33" s="53"/>
      <c r="E33" s="53"/>
      <c r="F33" s="53"/>
      <c r="G33" s="53"/>
      <c r="H33" s="53"/>
      <c r="I33" s="53"/>
      <c r="J33" s="53"/>
      <c r="K33" s="53"/>
      <c r="L33" s="32"/>
    </row>
    <row r="34" spans="2:12" s="1" customFormat="1" ht="14.4" customHeight="1">
      <c r="B34" s="32"/>
      <c r="F34" s="35" t="s">
        <v>38</v>
      </c>
      <c r="I34" s="35" t="s">
        <v>37</v>
      </c>
      <c r="J34" s="35" t="s">
        <v>39</v>
      </c>
      <c r="L34" s="32"/>
    </row>
    <row r="35" spans="2:12" s="1" customFormat="1" ht="14.4" customHeight="1">
      <c r="B35" s="32"/>
      <c r="D35" s="55" t="s">
        <v>40</v>
      </c>
      <c r="E35" s="27" t="s">
        <v>41</v>
      </c>
      <c r="F35" s="86">
        <f>ROUND((SUM(BE120:BE365)),  2)</f>
        <v>0</v>
      </c>
      <c r="I35" s="98">
        <v>0.21</v>
      </c>
      <c r="J35" s="86">
        <f>ROUND(((SUM(BE120:BE365))*I35),  2)</f>
        <v>0</v>
      </c>
      <c r="L35" s="32"/>
    </row>
    <row r="36" spans="2:12" s="1" customFormat="1" ht="14.4" customHeight="1">
      <c r="B36" s="32"/>
      <c r="E36" s="27" t="s">
        <v>42</v>
      </c>
      <c r="F36" s="86">
        <f>ROUND((SUM(BF120:BF365)),  2)</f>
        <v>0</v>
      </c>
      <c r="I36" s="98">
        <v>0.12</v>
      </c>
      <c r="J36" s="86">
        <f>ROUND(((SUM(BF120:BF365))*I36),  2)</f>
        <v>0</v>
      </c>
      <c r="L36" s="32"/>
    </row>
    <row r="37" spans="2:12" s="1" customFormat="1" ht="14.4" hidden="1" customHeight="1">
      <c r="B37" s="32"/>
      <c r="E37" s="27" t="s">
        <v>43</v>
      </c>
      <c r="F37" s="86">
        <f>ROUND((SUM(BG120:BG365)),  2)</f>
        <v>0</v>
      </c>
      <c r="I37" s="98">
        <v>0.21</v>
      </c>
      <c r="J37" s="86">
        <f>0</f>
        <v>0</v>
      </c>
      <c r="L37" s="32"/>
    </row>
    <row r="38" spans="2:12" s="1" customFormat="1" ht="14.4" hidden="1" customHeight="1">
      <c r="B38" s="32"/>
      <c r="E38" s="27" t="s">
        <v>44</v>
      </c>
      <c r="F38" s="86">
        <f>ROUND((SUM(BH120:BH365)),  2)</f>
        <v>0</v>
      </c>
      <c r="I38" s="98">
        <v>0.12</v>
      </c>
      <c r="J38" s="86">
        <f>0</f>
        <v>0</v>
      </c>
      <c r="L38" s="32"/>
    </row>
    <row r="39" spans="2:12" s="1" customFormat="1" ht="14.4" hidden="1" customHeight="1">
      <c r="B39" s="32"/>
      <c r="E39" s="27" t="s">
        <v>45</v>
      </c>
      <c r="F39" s="86">
        <f>ROUND((SUM(BI120:BI365)),  2)</f>
        <v>0</v>
      </c>
      <c r="I39" s="98">
        <v>0</v>
      </c>
      <c r="J39" s="86">
        <f>0</f>
        <v>0</v>
      </c>
      <c r="L39" s="32"/>
    </row>
    <row r="40" spans="2:12" s="1" customFormat="1" ht="6.9" customHeight="1">
      <c r="B40" s="32"/>
      <c r="L40" s="32"/>
    </row>
    <row r="41" spans="2:12" s="1" customFormat="1" ht="25.35" customHeight="1">
      <c r="B41" s="32"/>
      <c r="C41" s="99"/>
      <c r="D41" s="100" t="s">
        <v>46</v>
      </c>
      <c r="E41" s="57"/>
      <c r="F41" s="57"/>
      <c r="G41" s="101" t="s">
        <v>47</v>
      </c>
      <c r="H41" s="102" t="s">
        <v>48</v>
      </c>
      <c r="I41" s="57"/>
      <c r="J41" s="103">
        <f>SUM(J32:J39)</f>
        <v>0</v>
      </c>
      <c r="K41" s="104"/>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49</v>
      </c>
      <c r="E50" s="42"/>
      <c r="F50" s="42"/>
      <c r="G50" s="41" t="s">
        <v>50</v>
      </c>
      <c r="H50" s="42"/>
      <c r="I50" s="42"/>
      <c r="J50" s="42"/>
      <c r="K50" s="42"/>
      <c r="L50" s="32"/>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3.2">
      <c r="B61" s="32"/>
      <c r="D61" s="43" t="s">
        <v>51</v>
      </c>
      <c r="E61" s="34"/>
      <c r="F61" s="105" t="s">
        <v>52</v>
      </c>
      <c r="G61" s="43" t="s">
        <v>51</v>
      </c>
      <c r="H61" s="34"/>
      <c r="I61" s="34"/>
      <c r="J61" s="106" t="s">
        <v>52</v>
      </c>
      <c r="K61" s="34"/>
      <c r="L61" s="32"/>
    </row>
    <row r="62" spans="2:12" ht="10.199999999999999">
      <c r="B62" s="20"/>
      <c r="L62" s="20"/>
    </row>
    <row r="63" spans="2:12" ht="10.199999999999999">
      <c r="B63" s="20"/>
      <c r="L63" s="20"/>
    </row>
    <row r="64" spans="2:12" ht="10.199999999999999">
      <c r="B64" s="20"/>
      <c r="L64" s="20"/>
    </row>
    <row r="65" spans="2:12" s="1" customFormat="1" ht="13.2">
      <c r="B65" s="32"/>
      <c r="D65" s="41" t="s">
        <v>53</v>
      </c>
      <c r="E65" s="42"/>
      <c r="F65" s="42"/>
      <c r="G65" s="41" t="s">
        <v>54</v>
      </c>
      <c r="H65" s="42"/>
      <c r="I65" s="42"/>
      <c r="J65" s="42"/>
      <c r="K65" s="42"/>
      <c r="L65" s="32"/>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3.2">
      <c r="B76" s="32"/>
      <c r="D76" s="43" t="s">
        <v>51</v>
      </c>
      <c r="E76" s="34"/>
      <c r="F76" s="105" t="s">
        <v>52</v>
      </c>
      <c r="G76" s="43" t="s">
        <v>51</v>
      </c>
      <c r="H76" s="34"/>
      <c r="I76" s="34"/>
      <c r="J76" s="106" t="s">
        <v>52</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299</v>
      </c>
      <c r="L82" s="32"/>
    </row>
    <row r="83" spans="2:12" s="1" customFormat="1" ht="6.9" customHeight="1">
      <c r="B83" s="32"/>
      <c r="L83" s="32"/>
    </row>
    <row r="84" spans="2:12" s="1" customFormat="1" ht="12" customHeight="1">
      <c r="B84" s="32"/>
      <c r="C84" s="27" t="s">
        <v>16</v>
      </c>
      <c r="L84" s="32"/>
    </row>
    <row r="85" spans="2:12" s="1" customFormat="1" ht="16.5" customHeight="1">
      <c r="B85" s="32"/>
      <c r="E85" s="256" t="str">
        <f>E7</f>
        <v>Rekonstrukce Kounicova domu, Berkova ul. č.p. 100, Česká Lípa</v>
      </c>
      <c r="F85" s="257"/>
      <c r="G85" s="257"/>
      <c r="H85" s="257"/>
      <c r="L85" s="32"/>
    </row>
    <row r="86" spans="2:12" ht="12" customHeight="1">
      <c r="B86" s="20"/>
      <c r="C86" s="27" t="s">
        <v>151</v>
      </c>
      <c r="L86" s="20"/>
    </row>
    <row r="87" spans="2:12" s="1" customFormat="1" ht="16.5" customHeight="1">
      <c r="B87" s="32"/>
      <c r="E87" s="256" t="s">
        <v>7213</v>
      </c>
      <c r="F87" s="258"/>
      <c r="G87" s="258"/>
      <c r="H87" s="258"/>
      <c r="L87" s="32"/>
    </row>
    <row r="88" spans="2:12" s="1" customFormat="1" ht="12" customHeight="1">
      <c r="B88" s="32"/>
      <c r="C88" s="27" t="s">
        <v>4933</v>
      </c>
      <c r="L88" s="32"/>
    </row>
    <row r="89" spans="2:12" s="1" customFormat="1" ht="16.5" customHeight="1">
      <c r="B89" s="32"/>
      <c r="E89" s="219" t="str">
        <f>E11</f>
        <v>MOB-ZTI - Mobiliář - zdravotechnika</v>
      </c>
      <c r="F89" s="258"/>
      <c r="G89" s="258"/>
      <c r="H89" s="258"/>
      <c r="L89" s="32"/>
    </row>
    <row r="90" spans="2:12" s="1" customFormat="1" ht="6.9" customHeight="1">
      <c r="B90" s="32"/>
      <c r="L90" s="32"/>
    </row>
    <row r="91" spans="2:12" s="1" customFormat="1" ht="12" customHeight="1">
      <c r="B91" s="32"/>
      <c r="C91" s="27" t="s">
        <v>20</v>
      </c>
      <c r="F91" s="25" t="str">
        <f>F14</f>
        <v>Berkova ul. č.p. 100</v>
      </c>
      <c r="I91" s="27" t="s">
        <v>22</v>
      </c>
      <c r="J91" s="52" t="str">
        <f>IF(J14="","",J14)</f>
        <v>5. 12. 2022</v>
      </c>
      <c r="L91" s="32"/>
    </row>
    <row r="92" spans="2:12" s="1" customFormat="1" ht="6.9" customHeight="1">
      <c r="B92" s="32"/>
      <c r="L92" s="32"/>
    </row>
    <row r="93" spans="2:12" s="1" customFormat="1" ht="25.65" customHeight="1">
      <c r="B93" s="32"/>
      <c r="C93" s="27" t="s">
        <v>24</v>
      </c>
      <c r="F93" s="25" t="str">
        <f>E17</f>
        <v>Město Česká Lípa</v>
      </c>
      <c r="I93" s="27" t="s">
        <v>30</v>
      </c>
      <c r="J93" s="30" t="str">
        <f>E23</f>
        <v>DigiTry Art Technologies s.r.o.</v>
      </c>
      <c r="L93" s="32"/>
    </row>
    <row r="94" spans="2:12" s="1" customFormat="1" ht="15.15" customHeight="1">
      <c r="B94" s="32"/>
      <c r="C94" s="27" t="s">
        <v>28</v>
      </c>
      <c r="F94" s="25" t="str">
        <f>IF(E20="","",E20)</f>
        <v>Vyplň údaj</v>
      </c>
      <c r="I94" s="27" t="s">
        <v>33</v>
      </c>
      <c r="J94" s="30" t="str">
        <f>E26</f>
        <v>SGL Projekt s.r.o.</v>
      </c>
      <c r="L94" s="32"/>
    </row>
    <row r="95" spans="2:12" s="1" customFormat="1" ht="10.35" customHeight="1">
      <c r="B95" s="32"/>
      <c r="L95" s="32"/>
    </row>
    <row r="96" spans="2:12" s="1" customFormat="1" ht="29.25" customHeight="1">
      <c r="B96" s="32"/>
      <c r="C96" s="107" t="s">
        <v>314</v>
      </c>
      <c r="D96" s="99"/>
      <c r="E96" s="99"/>
      <c r="F96" s="99"/>
      <c r="G96" s="99"/>
      <c r="H96" s="99"/>
      <c r="I96" s="99"/>
      <c r="J96" s="108" t="s">
        <v>315</v>
      </c>
      <c r="K96" s="99"/>
      <c r="L96" s="32"/>
    </row>
    <row r="97" spans="2:47" s="1" customFormat="1" ht="10.35" customHeight="1">
      <c r="B97" s="32"/>
      <c r="L97" s="32"/>
    </row>
    <row r="98" spans="2:47" s="1" customFormat="1" ht="22.8" customHeight="1">
      <c r="B98" s="32"/>
      <c r="C98" s="109" t="s">
        <v>316</v>
      </c>
      <c r="J98" s="66">
        <f>J120</f>
        <v>0</v>
      </c>
      <c r="L98" s="32"/>
      <c r="AU98" s="17" t="s">
        <v>317</v>
      </c>
    </row>
    <row r="99" spans="2:47" s="1" customFormat="1" ht="21.75" customHeight="1">
      <c r="B99" s="32"/>
      <c r="L99" s="32"/>
    </row>
    <row r="100" spans="2:47" s="1" customFormat="1" ht="6.9" customHeight="1">
      <c r="B100" s="44"/>
      <c r="C100" s="45"/>
      <c r="D100" s="45"/>
      <c r="E100" s="45"/>
      <c r="F100" s="45"/>
      <c r="G100" s="45"/>
      <c r="H100" s="45"/>
      <c r="I100" s="45"/>
      <c r="J100" s="45"/>
      <c r="K100" s="45"/>
      <c r="L100" s="32"/>
    </row>
    <row r="104" spans="2:47" s="1" customFormat="1" ht="6.9" customHeight="1">
      <c r="B104" s="46"/>
      <c r="C104" s="47"/>
      <c r="D104" s="47"/>
      <c r="E104" s="47"/>
      <c r="F104" s="47"/>
      <c r="G104" s="47"/>
      <c r="H104" s="47"/>
      <c r="I104" s="47"/>
      <c r="J104" s="47"/>
      <c r="K104" s="47"/>
      <c r="L104" s="32"/>
    </row>
    <row r="105" spans="2:47" s="1" customFormat="1" ht="24.9" customHeight="1">
      <c r="B105" s="32"/>
      <c r="C105" s="21" t="s">
        <v>335</v>
      </c>
      <c r="L105" s="32"/>
    </row>
    <row r="106" spans="2:47" s="1" customFormat="1" ht="6.9" customHeight="1">
      <c r="B106" s="32"/>
      <c r="L106" s="32"/>
    </row>
    <row r="107" spans="2:47" s="1" customFormat="1" ht="12" customHeight="1">
      <c r="B107" s="32"/>
      <c r="C107" s="27" t="s">
        <v>16</v>
      </c>
      <c r="L107" s="32"/>
    </row>
    <row r="108" spans="2:47" s="1" customFormat="1" ht="16.5" customHeight="1">
      <c r="B108" s="32"/>
      <c r="E108" s="256" t="str">
        <f>E7</f>
        <v>Rekonstrukce Kounicova domu, Berkova ul. č.p. 100, Česká Lípa</v>
      </c>
      <c r="F108" s="257"/>
      <c r="G108" s="257"/>
      <c r="H108" s="257"/>
      <c r="L108" s="32"/>
    </row>
    <row r="109" spans="2:47" ht="12" customHeight="1">
      <c r="B109" s="20"/>
      <c r="C109" s="27" t="s">
        <v>151</v>
      </c>
      <c r="L109" s="20"/>
    </row>
    <row r="110" spans="2:47" s="1" customFormat="1" ht="16.5" customHeight="1">
      <c r="B110" s="32"/>
      <c r="E110" s="256" t="s">
        <v>7213</v>
      </c>
      <c r="F110" s="258"/>
      <c r="G110" s="258"/>
      <c r="H110" s="258"/>
      <c r="L110" s="32"/>
    </row>
    <row r="111" spans="2:47" s="1" customFormat="1" ht="12" customHeight="1">
      <c r="B111" s="32"/>
      <c r="C111" s="27" t="s">
        <v>4933</v>
      </c>
      <c r="L111" s="32"/>
    </row>
    <row r="112" spans="2:47" s="1" customFormat="1" ht="16.5" customHeight="1">
      <c r="B112" s="32"/>
      <c r="E112" s="219" t="str">
        <f>E11</f>
        <v>MOB-ZTI - Mobiliář - zdravotechnika</v>
      </c>
      <c r="F112" s="258"/>
      <c r="G112" s="258"/>
      <c r="H112" s="258"/>
      <c r="L112" s="32"/>
    </row>
    <row r="113" spans="2:65" s="1" customFormat="1" ht="6.9" customHeight="1">
      <c r="B113" s="32"/>
      <c r="L113" s="32"/>
    </row>
    <row r="114" spans="2:65" s="1" customFormat="1" ht="12" customHeight="1">
      <c r="B114" s="32"/>
      <c r="C114" s="27" t="s">
        <v>20</v>
      </c>
      <c r="F114" s="25" t="str">
        <f>F14</f>
        <v>Berkova ul. č.p. 100</v>
      </c>
      <c r="I114" s="27" t="s">
        <v>22</v>
      </c>
      <c r="J114" s="52" t="str">
        <f>IF(J14="","",J14)</f>
        <v>5. 12. 2022</v>
      </c>
      <c r="L114" s="32"/>
    </row>
    <row r="115" spans="2:65" s="1" customFormat="1" ht="6.9" customHeight="1">
      <c r="B115" s="32"/>
      <c r="L115" s="32"/>
    </row>
    <row r="116" spans="2:65" s="1" customFormat="1" ht="25.65" customHeight="1">
      <c r="B116" s="32"/>
      <c r="C116" s="27" t="s">
        <v>24</v>
      </c>
      <c r="F116" s="25" t="str">
        <f>E17</f>
        <v>Město Česká Lípa</v>
      </c>
      <c r="I116" s="27" t="s">
        <v>30</v>
      </c>
      <c r="J116" s="30" t="str">
        <f>E23</f>
        <v>DigiTry Art Technologies s.r.o.</v>
      </c>
      <c r="L116" s="32"/>
    </row>
    <row r="117" spans="2:65" s="1" customFormat="1" ht="15.15" customHeight="1">
      <c r="B117" s="32"/>
      <c r="C117" s="27" t="s">
        <v>28</v>
      </c>
      <c r="F117" s="25" t="str">
        <f>IF(E20="","",E20)</f>
        <v>Vyplň údaj</v>
      </c>
      <c r="I117" s="27" t="s">
        <v>33</v>
      </c>
      <c r="J117" s="30" t="str">
        <f>E26</f>
        <v>SGL Projekt s.r.o.</v>
      </c>
      <c r="L117" s="32"/>
    </row>
    <row r="118" spans="2:65" s="1" customFormat="1" ht="10.35" customHeight="1">
      <c r="B118" s="32"/>
      <c r="L118" s="32"/>
    </row>
    <row r="119" spans="2:65" s="10" customFormat="1" ht="29.25" customHeight="1">
      <c r="B119" s="118"/>
      <c r="C119" s="119" t="s">
        <v>336</v>
      </c>
      <c r="D119" s="120" t="s">
        <v>61</v>
      </c>
      <c r="E119" s="120" t="s">
        <v>57</v>
      </c>
      <c r="F119" s="120" t="s">
        <v>58</v>
      </c>
      <c r="G119" s="120" t="s">
        <v>337</v>
      </c>
      <c r="H119" s="120" t="s">
        <v>338</v>
      </c>
      <c r="I119" s="120" t="s">
        <v>339</v>
      </c>
      <c r="J119" s="120" t="s">
        <v>315</v>
      </c>
      <c r="K119" s="121" t="s">
        <v>340</v>
      </c>
      <c r="L119" s="118"/>
      <c r="M119" s="59" t="s">
        <v>1</v>
      </c>
      <c r="N119" s="60" t="s">
        <v>40</v>
      </c>
      <c r="O119" s="60" t="s">
        <v>341</v>
      </c>
      <c r="P119" s="60" t="s">
        <v>342</v>
      </c>
      <c r="Q119" s="60" t="s">
        <v>343</v>
      </c>
      <c r="R119" s="60" t="s">
        <v>344</v>
      </c>
      <c r="S119" s="60" t="s">
        <v>345</v>
      </c>
      <c r="T119" s="61" t="s">
        <v>346</v>
      </c>
    </row>
    <row r="120" spans="2:65" s="1" customFormat="1" ht="22.8" customHeight="1">
      <c r="B120" s="32"/>
      <c r="C120" s="64" t="s">
        <v>347</v>
      </c>
      <c r="J120" s="122">
        <f>BK120</f>
        <v>0</v>
      </c>
      <c r="L120" s="32"/>
      <c r="M120" s="62"/>
      <c r="N120" s="53"/>
      <c r="O120" s="53"/>
      <c r="P120" s="123">
        <f>SUM(P121:P365)</f>
        <v>0</v>
      </c>
      <c r="Q120" s="53"/>
      <c r="R120" s="123">
        <f>SUM(R121:R365)</f>
        <v>0</v>
      </c>
      <c r="S120" s="53"/>
      <c r="T120" s="124">
        <f>SUM(T121:T365)</f>
        <v>0</v>
      </c>
      <c r="AT120" s="17" t="s">
        <v>75</v>
      </c>
      <c r="AU120" s="17" t="s">
        <v>317</v>
      </c>
      <c r="BK120" s="125">
        <f>SUM(BK121:BK365)</f>
        <v>0</v>
      </c>
    </row>
    <row r="121" spans="2:65" s="1" customFormat="1" ht="16.5" customHeight="1">
      <c r="B121" s="32"/>
      <c r="C121" s="138" t="s">
        <v>84</v>
      </c>
      <c r="D121" s="138" t="s">
        <v>352</v>
      </c>
      <c r="E121" s="139" t="s">
        <v>7236</v>
      </c>
      <c r="F121" s="140" t="s">
        <v>7237</v>
      </c>
      <c r="G121" s="141" t="s">
        <v>496</v>
      </c>
      <c r="H121" s="142">
        <v>25</v>
      </c>
      <c r="I121" s="143"/>
      <c r="J121" s="144">
        <f>ROUND(I121*H121,2)</f>
        <v>0</v>
      </c>
      <c r="K121" s="140" t="s">
        <v>1</v>
      </c>
      <c r="L121" s="32"/>
      <c r="M121" s="145" t="s">
        <v>1</v>
      </c>
      <c r="N121" s="146" t="s">
        <v>41</v>
      </c>
      <c r="P121" s="147">
        <f>O121*H121</f>
        <v>0</v>
      </c>
      <c r="Q121" s="147">
        <v>0</v>
      </c>
      <c r="R121" s="147">
        <f>Q121*H121</f>
        <v>0</v>
      </c>
      <c r="S121" s="147">
        <v>0</v>
      </c>
      <c r="T121" s="148">
        <f>S121*H121</f>
        <v>0</v>
      </c>
      <c r="AR121" s="149" t="s">
        <v>357</v>
      </c>
      <c r="AT121" s="149" t="s">
        <v>352</v>
      </c>
      <c r="AU121" s="149" t="s">
        <v>76</v>
      </c>
      <c r="AY121" s="17" t="s">
        <v>350</v>
      </c>
      <c r="BE121" s="150">
        <f>IF(N121="základní",J121,0)</f>
        <v>0</v>
      </c>
      <c r="BF121" s="150">
        <f>IF(N121="snížená",J121,0)</f>
        <v>0</v>
      </c>
      <c r="BG121" s="150">
        <f>IF(N121="zákl. přenesená",J121,0)</f>
        <v>0</v>
      </c>
      <c r="BH121" s="150">
        <f>IF(N121="sníž. přenesená",J121,0)</f>
        <v>0</v>
      </c>
      <c r="BI121" s="150">
        <f>IF(N121="nulová",J121,0)</f>
        <v>0</v>
      </c>
      <c r="BJ121" s="17" t="s">
        <v>84</v>
      </c>
      <c r="BK121" s="150">
        <f>ROUND(I121*H121,2)</f>
        <v>0</v>
      </c>
      <c r="BL121" s="17" t="s">
        <v>357</v>
      </c>
      <c r="BM121" s="149" t="s">
        <v>86</v>
      </c>
    </row>
    <row r="122" spans="2:65" s="1" customFormat="1" ht="10.199999999999999">
      <c r="B122" s="32"/>
      <c r="D122" s="151" t="s">
        <v>359</v>
      </c>
      <c r="F122" s="152" t="s">
        <v>7237</v>
      </c>
      <c r="I122" s="153"/>
      <c r="L122" s="32"/>
      <c r="M122" s="154"/>
      <c r="T122" s="56"/>
      <c r="AT122" s="17" t="s">
        <v>359</v>
      </c>
      <c r="AU122" s="17" t="s">
        <v>76</v>
      </c>
    </row>
    <row r="123" spans="2:65" s="14" customFormat="1" ht="10.199999999999999">
      <c r="B123" s="169"/>
      <c r="D123" s="151" t="s">
        <v>361</v>
      </c>
      <c r="E123" s="170" t="s">
        <v>1</v>
      </c>
      <c r="F123" s="171" t="s">
        <v>7238</v>
      </c>
      <c r="H123" s="170" t="s">
        <v>1</v>
      </c>
      <c r="I123" s="172"/>
      <c r="L123" s="169"/>
      <c r="M123" s="173"/>
      <c r="T123" s="174"/>
      <c r="AT123" s="170" t="s">
        <v>361</v>
      </c>
      <c r="AU123" s="170" t="s">
        <v>76</v>
      </c>
      <c r="AV123" s="14" t="s">
        <v>84</v>
      </c>
      <c r="AW123" s="14" t="s">
        <v>32</v>
      </c>
      <c r="AX123" s="14" t="s">
        <v>76</v>
      </c>
      <c r="AY123" s="170" t="s">
        <v>350</v>
      </c>
    </row>
    <row r="124" spans="2:65" s="14" customFormat="1" ht="10.199999999999999">
      <c r="B124" s="169"/>
      <c r="D124" s="151" t="s">
        <v>361</v>
      </c>
      <c r="E124" s="170" t="s">
        <v>1</v>
      </c>
      <c r="F124" s="171" t="s">
        <v>7239</v>
      </c>
      <c r="H124" s="170" t="s">
        <v>1</v>
      </c>
      <c r="I124" s="172"/>
      <c r="L124" s="169"/>
      <c r="M124" s="173"/>
      <c r="T124" s="174"/>
      <c r="AT124" s="170" t="s">
        <v>361</v>
      </c>
      <c r="AU124" s="170" t="s">
        <v>76</v>
      </c>
      <c r="AV124" s="14" t="s">
        <v>84</v>
      </c>
      <c r="AW124" s="14" t="s">
        <v>32</v>
      </c>
      <c r="AX124" s="14" t="s">
        <v>76</v>
      </c>
      <c r="AY124" s="170" t="s">
        <v>350</v>
      </c>
    </row>
    <row r="125" spans="2:65" s="12" customFormat="1" ht="10.199999999999999">
      <c r="B125" s="155"/>
      <c r="D125" s="151" t="s">
        <v>361</v>
      </c>
      <c r="E125" s="156" t="s">
        <v>1</v>
      </c>
      <c r="F125" s="157" t="s">
        <v>617</v>
      </c>
      <c r="H125" s="158">
        <v>25</v>
      </c>
      <c r="I125" s="159"/>
      <c r="L125" s="155"/>
      <c r="M125" s="160"/>
      <c r="T125" s="161"/>
      <c r="AT125" s="156" t="s">
        <v>361</v>
      </c>
      <c r="AU125" s="156" t="s">
        <v>76</v>
      </c>
      <c r="AV125" s="12" t="s">
        <v>86</v>
      </c>
      <c r="AW125" s="12" t="s">
        <v>32</v>
      </c>
      <c r="AX125" s="12" t="s">
        <v>84</v>
      </c>
      <c r="AY125" s="156" t="s">
        <v>350</v>
      </c>
    </row>
    <row r="126" spans="2:65" s="1" customFormat="1" ht="16.5" customHeight="1">
      <c r="B126" s="32"/>
      <c r="C126" s="138" t="s">
        <v>86</v>
      </c>
      <c r="D126" s="138" t="s">
        <v>352</v>
      </c>
      <c r="E126" s="139" t="s">
        <v>7240</v>
      </c>
      <c r="F126" s="140" t="s">
        <v>7241</v>
      </c>
      <c r="G126" s="141" t="s">
        <v>496</v>
      </c>
      <c r="H126" s="142">
        <v>25</v>
      </c>
      <c r="I126" s="143"/>
      <c r="J126" s="144">
        <f>ROUND(I126*H126,2)</f>
        <v>0</v>
      </c>
      <c r="K126" s="140" t="s">
        <v>1</v>
      </c>
      <c r="L126" s="32"/>
      <c r="M126" s="145" t="s">
        <v>1</v>
      </c>
      <c r="N126" s="146" t="s">
        <v>41</v>
      </c>
      <c r="P126" s="147">
        <f>O126*H126</f>
        <v>0</v>
      </c>
      <c r="Q126" s="147">
        <v>0</v>
      </c>
      <c r="R126" s="147">
        <f>Q126*H126</f>
        <v>0</v>
      </c>
      <c r="S126" s="147">
        <v>0</v>
      </c>
      <c r="T126" s="148">
        <f>S126*H126</f>
        <v>0</v>
      </c>
      <c r="AR126" s="149" t="s">
        <v>357</v>
      </c>
      <c r="AT126" s="149" t="s">
        <v>352</v>
      </c>
      <c r="AU126" s="149" t="s">
        <v>76</v>
      </c>
      <c r="AY126" s="17" t="s">
        <v>350</v>
      </c>
      <c r="BE126" s="150">
        <f>IF(N126="základní",J126,0)</f>
        <v>0</v>
      </c>
      <c r="BF126" s="150">
        <f>IF(N126="snížená",J126,0)</f>
        <v>0</v>
      </c>
      <c r="BG126" s="150">
        <f>IF(N126="zákl. přenesená",J126,0)</f>
        <v>0</v>
      </c>
      <c r="BH126" s="150">
        <f>IF(N126="sníž. přenesená",J126,0)</f>
        <v>0</v>
      </c>
      <c r="BI126" s="150">
        <f>IF(N126="nulová",J126,0)</f>
        <v>0</v>
      </c>
      <c r="BJ126" s="17" t="s">
        <v>84</v>
      </c>
      <c r="BK126" s="150">
        <f>ROUND(I126*H126,2)</f>
        <v>0</v>
      </c>
      <c r="BL126" s="17" t="s">
        <v>357</v>
      </c>
      <c r="BM126" s="149" t="s">
        <v>357</v>
      </c>
    </row>
    <row r="127" spans="2:65" s="1" customFormat="1" ht="10.199999999999999">
      <c r="B127" s="32"/>
      <c r="D127" s="151" t="s">
        <v>359</v>
      </c>
      <c r="F127" s="152" t="s">
        <v>7241</v>
      </c>
      <c r="I127" s="153"/>
      <c r="L127" s="32"/>
      <c r="M127" s="154"/>
      <c r="T127" s="56"/>
      <c r="AT127" s="17" t="s">
        <v>359</v>
      </c>
      <c r="AU127" s="17" t="s">
        <v>76</v>
      </c>
    </row>
    <row r="128" spans="2:65" s="14" customFormat="1" ht="10.199999999999999">
      <c r="B128" s="169"/>
      <c r="D128" s="151" t="s">
        <v>361</v>
      </c>
      <c r="E128" s="170" t="s">
        <v>1</v>
      </c>
      <c r="F128" s="171" t="s">
        <v>7238</v>
      </c>
      <c r="H128" s="170" t="s">
        <v>1</v>
      </c>
      <c r="I128" s="172"/>
      <c r="L128" s="169"/>
      <c r="M128" s="173"/>
      <c r="T128" s="174"/>
      <c r="AT128" s="170" t="s">
        <v>361</v>
      </c>
      <c r="AU128" s="170" t="s">
        <v>76</v>
      </c>
      <c r="AV128" s="14" t="s">
        <v>84</v>
      </c>
      <c r="AW128" s="14" t="s">
        <v>32</v>
      </c>
      <c r="AX128" s="14" t="s">
        <v>76</v>
      </c>
      <c r="AY128" s="170" t="s">
        <v>350</v>
      </c>
    </row>
    <row r="129" spans="2:65" s="14" customFormat="1" ht="10.199999999999999">
      <c r="B129" s="169"/>
      <c r="D129" s="151" t="s">
        <v>361</v>
      </c>
      <c r="E129" s="170" t="s">
        <v>1</v>
      </c>
      <c r="F129" s="171" t="s">
        <v>7239</v>
      </c>
      <c r="H129" s="170" t="s">
        <v>1</v>
      </c>
      <c r="I129" s="172"/>
      <c r="L129" s="169"/>
      <c r="M129" s="173"/>
      <c r="T129" s="174"/>
      <c r="AT129" s="170" t="s">
        <v>361</v>
      </c>
      <c r="AU129" s="170" t="s">
        <v>76</v>
      </c>
      <c r="AV129" s="14" t="s">
        <v>84</v>
      </c>
      <c r="AW129" s="14" t="s">
        <v>32</v>
      </c>
      <c r="AX129" s="14" t="s">
        <v>76</v>
      </c>
      <c r="AY129" s="170" t="s">
        <v>350</v>
      </c>
    </row>
    <row r="130" spans="2:65" s="12" customFormat="1" ht="10.199999999999999">
      <c r="B130" s="155"/>
      <c r="D130" s="151" t="s">
        <v>361</v>
      </c>
      <c r="E130" s="156" t="s">
        <v>1</v>
      </c>
      <c r="F130" s="157" t="s">
        <v>617</v>
      </c>
      <c r="H130" s="158">
        <v>25</v>
      </c>
      <c r="I130" s="159"/>
      <c r="L130" s="155"/>
      <c r="M130" s="160"/>
      <c r="T130" s="161"/>
      <c r="AT130" s="156" t="s">
        <v>361</v>
      </c>
      <c r="AU130" s="156" t="s">
        <v>76</v>
      </c>
      <c r="AV130" s="12" t="s">
        <v>86</v>
      </c>
      <c r="AW130" s="12" t="s">
        <v>32</v>
      </c>
      <c r="AX130" s="12" t="s">
        <v>84</v>
      </c>
      <c r="AY130" s="156" t="s">
        <v>350</v>
      </c>
    </row>
    <row r="131" spans="2:65" s="1" customFormat="1" ht="16.5" customHeight="1">
      <c r="B131" s="32"/>
      <c r="C131" s="138" t="s">
        <v>371</v>
      </c>
      <c r="D131" s="138" t="s">
        <v>352</v>
      </c>
      <c r="E131" s="139" t="s">
        <v>7242</v>
      </c>
      <c r="F131" s="140" t="s">
        <v>7243</v>
      </c>
      <c r="G131" s="141" t="s">
        <v>496</v>
      </c>
      <c r="H131" s="142">
        <v>14</v>
      </c>
      <c r="I131" s="143"/>
      <c r="J131" s="144">
        <f>ROUND(I131*H131,2)</f>
        <v>0</v>
      </c>
      <c r="K131" s="140" t="s">
        <v>1</v>
      </c>
      <c r="L131" s="32"/>
      <c r="M131" s="145" t="s">
        <v>1</v>
      </c>
      <c r="N131" s="146" t="s">
        <v>41</v>
      </c>
      <c r="P131" s="147">
        <f>O131*H131</f>
        <v>0</v>
      </c>
      <c r="Q131" s="147">
        <v>0</v>
      </c>
      <c r="R131" s="147">
        <f>Q131*H131</f>
        <v>0</v>
      </c>
      <c r="S131" s="147">
        <v>0</v>
      </c>
      <c r="T131" s="148">
        <f>S131*H131</f>
        <v>0</v>
      </c>
      <c r="AR131" s="149" t="s">
        <v>357</v>
      </c>
      <c r="AT131" s="149" t="s">
        <v>352</v>
      </c>
      <c r="AU131" s="149" t="s">
        <v>76</v>
      </c>
      <c r="AY131" s="17" t="s">
        <v>350</v>
      </c>
      <c r="BE131" s="150">
        <f>IF(N131="základní",J131,0)</f>
        <v>0</v>
      </c>
      <c r="BF131" s="150">
        <f>IF(N131="snížená",J131,0)</f>
        <v>0</v>
      </c>
      <c r="BG131" s="150">
        <f>IF(N131="zákl. přenesená",J131,0)</f>
        <v>0</v>
      </c>
      <c r="BH131" s="150">
        <f>IF(N131="sníž. přenesená",J131,0)</f>
        <v>0</v>
      </c>
      <c r="BI131" s="150">
        <f>IF(N131="nulová",J131,0)</f>
        <v>0</v>
      </c>
      <c r="BJ131" s="17" t="s">
        <v>84</v>
      </c>
      <c r="BK131" s="150">
        <f>ROUND(I131*H131,2)</f>
        <v>0</v>
      </c>
      <c r="BL131" s="17" t="s">
        <v>357</v>
      </c>
      <c r="BM131" s="149" t="s">
        <v>456</v>
      </c>
    </row>
    <row r="132" spans="2:65" s="1" customFormat="1" ht="10.199999999999999">
      <c r="B132" s="32"/>
      <c r="D132" s="151" t="s">
        <v>359</v>
      </c>
      <c r="F132" s="152" t="s">
        <v>7243</v>
      </c>
      <c r="I132" s="153"/>
      <c r="L132" s="32"/>
      <c r="M132" s="154"/>
      <c r="T132" s="56"/>
      <c r="AT132" s="17" t="s">
        <v>359</v>
      </c>
      <c r="AU132" s="17" t="s">
        <v>76</v>
      </c>
    </row>
    <row r="133" spans="2:65" s="14" customFormat="1" ht="10.199999999999999">
      <c r="B133" s="169"/>
      <c r="D133" s="151" t="s">
        <v>361</v>
      </c>
      <c r="E133" s="170" t="s">
        <v>1</v>
      </c>
      <c r="F133" s="171" t="s">
        <v>7244</v>
      </c>
      <c r="H133" s="170" t="s">
        <v>1</v>
      </c>
      <c r="I133" s="172"/>
      <c r="L133" s="169"/>
      <c r="M133" s="173"/>
      <c r="T133" s="174"/>
      <c r="AT133" s="170" t="s">
        <v>361</v>
      </c>
      <c r="AU133" s="170" t="s">
        <v>76</v>
      </c>
      <c r="AV133" s="14" t="s">
        <v>84</v>
      </c>
      <c r="AW133" s="14" t="s">
        <v>32</v>
      </c>
      <c r="AX133" s="14" t="s">
        <v>76</v>
      </c>
      <c r="AY133" s="170" t="s">
        <v>350</v>
      </c>
    </row>
    <row r="134" spans="2:65" s="14" customFormat="1" ht="10.199999999999999">
      <c r="B134" s="169"/>
      <c r="D134" s="151" t="s">
        <v>361</v>
      </c>
      <c r="E134" s="170" t="s">
        <v>1</v>
      </c>
      <c r="F134" s="171" t="s">
        <v>7245</v>
      </c>
      <c r="H134" s="170" t="s">
        <v>1</v>
      </c>
      <c r="I134" s="172"/>
      <c r="L134" s="169"/>
      <c r="M134" s="173"/>
      <c r="T134" s="174"/>
      <c r="AT134" s="170" t="s">
        <v>361</v>
      </c>
      <c r="AU134" s="170" t="s">
        <v>76</v>
      </c>
      <c r="AV134" s="14" t="s">
        <v>84</v>
      </c>
      <c r="AW134" s="14" t="s">
        <v>32</v>
      </c>
      <c r="AX134" s="14" t="s">
        <v>76</v>
      </c>
      <c r="AY134" s="170" t="s">
        <v>350</v>
      </c>
    </row>
    <row r="135" spans="2:65" s="14" customFormat="1" ht="10.199999999999999">
      <c r="B135" s="169"/>
      <c r="D135" s="151" t="s">
        <v>361</v>
      </c>
      <c r="E135" s="170" t="s">
        <v>1</v>
      </c>
      <c r="F135" s="171" t="s">
        <v>7239</v>
      </c>
      <c r="H135" s="170" t="s">
        <v>1</v>
      </c>
      <c r="I135" s="172"/>
      <c r="L135" s="169"/>
      <c r="M135" s="173"/>
      <c r="T135" s="174"/>
      <c r="AT135" s="170" t="s">
        <v>361</v>
      </c>
      <c r="AU135" s="170" t="s">
        <v>76</v>
      </c>
      <c r="AV135" s="14" t="s">
        <v>84</v>
      </c>
      <c r="AW135" s="14" t="s">
        <v>32</v>
      </c>
      <c r="AX135" s="14" t="s">
        <v>76</v>
      </c>
      <c r="AY135" s="170" t="s">
        <v>350</v>
      </c>
    </row>
    <row r="136" spans="2:65" s="12" customFormat="1" ht="10.199999999999999">
      <c r="B136" s="155"/>
      <c r="D136" s="151" t="s">
        <v>361</v>
      </c>
      <c r="E136" s="156" t="s">
        <v>1</v>
      </c>
      <c r="F136" s="157" t="s">
        <v>511</v>
      </c>
      <c r="H136" s="158">
        <v>14</v>
      </c>
      <c r="I136" s="159"/>
      <c r="L136" s="155"/>
      <c r="M136" s="160"/>
      <c r="T136" s="161"/>
      <c r="AT136" s="156" t="s">
        <v>361</v>
      </c>
      <c r="AU136" s="156" t="s">
        <v>76</v>
      </c>
      <c r="AV136" s="12" t="s">
        <v>86</v>
      </c>
      <c r="AW136" s="12" t="s">
        <v>32</v>
      </c>
      <c r="AX136" s="12" t="s">
        <v>84</v>
      </c>
      <c r="AY136" s="156" t="s">
        <v>350</v>
      </c>
    </row>
    <row r="137" spans="2:65" s="1" customFormat="1" ht="16.5" customHeight="1">
      <c r="B137" s="32"/>
      <c r="C137" s="138" t="s">
        <v>357</v>
      </c>
      <c r="D137" s="138" t="s">
        <v>352</v>
      </c>
      <c r="E137" s="139" t="s">
        <v>7246</v>
      </c>
      <c r="F137" s="140" t="s">
        <v>7247</v>
      </c>
      <c r="G137" s="141" t="s">
        <v>496</v>
      </c>
      <c r="H137" s="142">
        <v>19</v>
      </c>
      <c r="I137" s="143"/>
      <c r="J137" s="144">
        <f>ROUND(I137*H137,2)</f>
        <v>0</v>
      </c>
      <c r="K137" s="140" t="s">
        <v>1</v>
      </c>
      <c r="L137" s="32"/>
      <c r="M137" s="145" t="s">
        <v>1</v>
      </c>
      <c r="N137" s="146" t="s">
        <v>41</v>
      </c>
      <c r="P137" s="147">
        <f>O137*H137</f>
        <v>0</v>
      </c>
      <c r="Q137" s="147">
        <v>0</v>
      </c>
      <c r="R137" s="147">
        <f>Q137*H137</f>
        <v>0</v>
      </c>
      <c r="S137" s="147">
        <v>0</v>
      </c>
      <c r="T137" s="148">
        <f>S137*H137</f>
        <v>0</v>
      </c>
      <c r="AR137" s="149" t="s">
        <v>357</v>
      </c>
      <c r="AT137" s="149" t="s">
        <v>352</v>
      </c>
      <c r="AU137" s="149" t="s">
        <v>76</v>
      </c>
      <c r="AY137" s="17" t="s">
        <v>350</v>
      </c>
      <c r="BE137" s="150">
        <f>IF(N137="základní",J137,0)</f>
        <v>0</v>
      </c>
      <c r="BF137" s="150">
        <f>IF(N137="snížená",J137,0)</f>
        <v>0</v>
      </c>
      <c r="BG137" s="150">
        <f>IF(N137="zákl. přenesená",J137,0)</f>
        <v>0</v>
      </c>
      <c r="BH137" s="150">
        <f>IF(N137="sníž. přenesená",J137,0)</f>
        <v>0</v>
      </c>
      <c r="BI137" s="150">
        <f>IF(N137="nulová",J137,0)</f>
        <v>0</v>
      </c>
      <c r="BJ137" s="17" t="s">
        <v>84</v>
      </c>
      <c r="BK137" s="150">
        <f>ROUND(I137*H137,2)</f>
        <v>0</v>
      </c>
      <c r="BL137" s="17" t="s">
        <v>357</v>
      </c>
      <c r="BM137" s="149" t="s">
        <v>468</v>
      </c>
    </row>
    <row r="138" spans="2:65" s="1" customFormat="1" ht="10.199999999999999">
      <c r="B138" s="32"/>
      <c r="D138" s="151" t="s">
        <v>359</v>
      </c>
      <c r="F138" s="152" t="s">
        <v>7247</v>
      </c>
      <c r="I138" s="153"/>
      <c r="L138" s="32"/>
      <c r="M138" s="154"/>
      <c r="T138" s="56"/>
      <c r="AT138" s="17" t="s">
        <v>359</v>
      </c>
      <c r="AU138" s="17" t="s">
        <v>76</v>
      </c>
    </row>
    <row r="139" spans="2:65" s="14" customFormat="1" ht="20.399999999999999">
      <c r="B139" s="169"/>
      <c r="D139" s="151" t="s">
        <v>361</v>
      </c>
      <c r="E139" s="170" t="s">
        <v>1</v>
      </c>
      <c r="F139" s="171" t="s">
        <v>7248</v>
      </c>
      <c r="H139" s="170" t="s">
        <v>1</v>
      </c>
      <c r="I139" s="172"/>
      <c r="L139" s="169"/>
      <c r="M139" s="173"/>
      <c r="T139" s="174"/>
      <c r="AT139" s="170" t="s">
        <v>361</v>
      </c>
      <c r="AU139" s="170" t="s">
        <v>76</v>
      </c>
      <c r="AV139" s="14" t="s">
        <v>84</v>
      </c>
      <c r="AW139" s="14" t="s">
        <v>32</v>
      </c>
      <c r="AX139" s="14" t="s">
        <v>76</v>
      </c>
      <c r="AY139" s="170" t="s">
        <v>350</v>
      </c>
    </row>
    <row r="140" spans="2:65" s="14" customFormat="1" ht="10.199999999999999">
      <c r="B140" s="169"/>
      <c r="D140" s="151" t="s">
        <v>361</v>
      </c>
      <c r="E140" s="170" t="s">
        <v>1</v>
      </c>
      <c r="F140" s="171" t="s">
        <v>7239</v>
      </c>
      <c r="H140" s="170" t="s">
        <v>1</v>
      </c>
      <c r="I140" s="172"/>
      <c r="L140" s="169"/>
      <c r="M140" s="173"/>
      <c r="T140" s="174"/>
      <c r="AT140" s="170" t="s">
        <v>361</v>
      </c>
      <c r="AU140" s="170" t="s">
        <v>76</v>
      </c>
      <c r="AV140" s="14" t="s">
        <v>84</v>
      </c>
      <c r="AW140" s="14" t="s">
        <v>32</v>
      </c>
      <c r="AX140" s="14" t="s">
        <v>76</v>
      </c>
      <c r="AY140" s="170" t="s">
        <v>350</v>
      </c>
    </row>
    <row r="141" spans="2:65" s="12" customFormat="1" ht="10.199999999999999">
      <c r="B141" s="155"/>
      <c r="D141" s="151" t="s">
        <v>361</v>
      </c>
      <c r="E141" s="156" t="s">
        <v>1</v>
      </c>
      <c r="F141" s="157" t="s">
        <v>556</v>
      </c>
      <c r="H141" s="158">
        <v>19</v>
      </c>
      <c r="I141" s="159"/>
      <c r="L141" s="155"/>
      <c r="M141" s="160"/>
      <c r="T141" s="161"/>
      <c r="AT141" s="156" t="s">
        <v>361</v>
      </c>
      <c r="AU141" s="156" t="s">
        <v>76</v>
      </c>
      <c r="AV141" s="12" t="s">
        <v>86</v>
      </c>
      <c r="AW141" s="12" t="s">
        <v>32</v>
      </c>
      <c r="AX141" s="12" t="s">
        <v>84</v>
      </c>
      <c r="AY141" s="156" t="s">
        <v>350</v>
      </c>
    </row>
    <row r="142" spans="2:65" s="1" customFormat="1" ht="16.5" customHeight="1">
      <c r="B142" s="32"/>
      <c r="C142" s="138" t="s">
        <v>389</v>
      </c>
      <c r="D142" s="138" t="s">
        <v>352</v>
      </c>
      <c r="E142" s="139" t="s">
        <v>7249</v>
      </c>
      <c r="F142" s="140" t="s">
        <v>7247</v>
      </c>
      <c r="G142" s="141" t="s">
        <v>496</v>
      </c>
      <c r="H142" s="142">
        <v>2</v>
      </c>
      <c r="I142" s="143"/>
      <c r="J142" s="144">
        <f>ROUND(I142*H142,2)</f>
        <v>0</v>
      </c>
      <c r="K142" s="140" t="s">
        <v>1</v>
      </c>
      <c r="L142" s="32"/>
      <c r="M142" s="145" t="s">
        <v>1</v>
      </c>
      <c r="N142" s="146" t="s">
        <v>41</v>
      </c>
      <c r="P142" s="147">
        <f>O142*H142</f>
        <v>0</v>
      </c>
      <c r="Q142" s="147">
        <v>0</v>
      </c>
      <c r="R142" s="147">
        <f>Q142*H142</f>
        <v>0</v>
      </c>
      <c r="S142" s="147">
        <v>0</v>
      </c>
      <c r="T142" s="148">
        <f>S142*H142</f>
        <v>0</v>
      </c>
      <c r="AR142" s="149" t="s">
        <v>357</v>
      </c>
      <c r="AT142" s="149" t="s">
        <v>352</v>
      </c>
      <c r="AU142" s="149" t="s">
        <v>76</v>
      </c>
      <c r="AY142" s="17" t="s">
        <v>350</v>
      </c>
      <c r="BE142" s="150">
        <f>IF(N142="základní",J142,0)</f>
        <v>0</v>
      </c>
      <c r="BF142" s="150">
        <f>IF(N142="snížená",J142,0)</f>
        <v>0</v>
      </c>
      <c r="BG142" s="150">
        <f>IF(N142="zákl. přenesená",J142,0)</f>
        <v>0</v>
      </c>
      <c r="BH142" s="150">
        <f>IF(N142="sníž. přenesená",J142,0)</f>
        <v>0</v>
      </c>
      <c r="BI142" s="150">
        <f>IF(N142="nulová",J142,0)</f>
        <v>0</v>
      </c>
      <c r="BJ142" s="17" t="s">
        <v>84</v>
      </c>
      <c r="BK142" s="150">
        <f>ROUND(I142*H142,2)</f>
        <v>0</v>
      </c>
      <c r="BL142" s="17" t="s">
        <v>357</v>
      </c>
      <c r="BM142" s="149" t="s">
        <v>480</v>
      </c>
    </row>
    <row r="143" spans="2:65" s="1" customFormat="1" ht="10.199999999999999">
      <c r="B143" s="32"/>
      <c r="D143" s="151" t="s">
        <v>359</v>
      </c>
      <c r="F143" s="152" t="s">
        <v>7250</v>
      </c>
      <c r="I143" s="153"/>
      <c r="L143" s="32"/>
      <c r="M143" s="154"/>
      <c r="T143" s="56"/>
      <c r="AT143" s="17" t="s">
        <v>359</v>
      </c>
      <c r="AU143" s="17" t="s">
        <v>76</v>
      </c>
    </row>
    <row r="144" spans="2:65" s="14" customFormat="1" ht="20.399999999999999">
      <c r="B144" s="169"/>
      <c r="D144" s="151" t="s">
        <v>361</v>
      </c>
      <c r="E144" s="170" t="s">
        <v>1</v>
      </c>
      <c r="F144" s="171" t="s">
        <v>7251</v>
      </c>
      <c r="H144" s="170" t="s">
        <v>1</v>
      </c>
      <c r="I144" s="172"/>
      <c r="L144" s="169"/>
      <c r="M144" s="173"/>
      <c r="T144" s="174"/>
      <c r="AT144" s="170" t="s">
        <v>361</v>
      </c>
      <c r="AU144" s="170" t="s">
        <v>76</v>
      </c>
      <c r="AV144" s="14" t="s">
        <v>84</v>
      </c>
      <c r="AW144" s="14" t="s">
        <v>32</v>
      </c>
      <c r="AX144" s="14" t="s">
        <v>76</v>
      </c>
      <c r="AY144" s="170" t="s">
        <v>350</v>
      </c>
    </row>
    <row r="145" spans="2:65" s="14" customFormat="1" ht="10.199999999999999">
      <c r="B145" s="169"/>
      <c r="D145" s="151" t="s">
        <v>361</v>
      </c>
      <c r="E145" s="170" t="s">
        <v>1</v>
      </c>
      <c r="F145" s="171" t="s">
        <v>7252</v>
      </c>
      <c r="H145" s="170" t="s">
        <v>1</v>
      </c>
      <c r="I145" s="172"/>
      <c r="L145" s="169"/>
      <c r="M145" s="173"/>
      <c r="T145" s="174"/>
      <c r="AT145" s="170" t="s">
        <v>361</v>
      </c>
      <c r="AU145" s="170" t="s">
        <v>76</v>
      </c>
      <c r="AV145" s="14" t="s">
        <v>84</v>
      </c>
      <c r="AW145" s="14" t="s">
        <v>32</v>
      </c>
      <c r="AX145" s="14" t="s">
        <v>76</v>
      </c>
      <c r="AY145" s="170" t="s">
        <v>350</v>
      </c>
    </row>
    <row r="146" spans="2:65" s="14" customFormat="1" ht="10.199999999999999">
      <c r="B146" s="169"/>
      <c r="D146" s="151" t="s">
        <v>361</v>
      </c>
      <c r="E146" s="170" t="s">
        <v>1</v>
      </c>
      <c r="F146" s="171" t="s">
        <v>7253</v>
      </c>
      <c r="H146" s="170" t="s">
        <v>1</v>
      </c>
      <c r="I146" s="172"/>
      <c r="L146" s="169"/>
      <c r="M146" s="173"/>
      <c r="T146" s="174"/>
      <c r="AT146" s="170" t="s">
        <v>361</v>
      </c>
      <c r="AU146" s="170" t="s">
        <v>76</v>
      </c>
      <c r="AV146" s="14" t="s">
        <v>84</v>
      </c>
      <c r="AW146" s="14" t="s">
        <v>32</v>
      </c>
      <c r="AX146" s="14" t="s">
        <v>76</v>
      </c>
      <c r="AY146" s="170" t="s">
        <v>350</v>
      </c>
    </row>
    <row r="147" spans="2:65" s="14" customFormat="1" ht="10.199999999999999">
      <c r="B147" s="169"/>
      <c r="D147" s="151" t="s">
        <v>361</v>
      </c>
      <c r="E147" s="170" t="s">
        <v>1</v>
      </c>
      <c r="F147" s="171" t="s">
        <v>7239</v>
      </c>
      <c r="H147" s="170" t="s">
        <v>1</v>
      </c>
      <c r="I147" s="172"/>
      <c r="L147" s="169"/>
      <c r="M147" s="173"/>
      <c r="T147" s="174"/>
      <c r="AT147" s="170" t="s">
        <v>361</v>
      </c>
      <c r="AU147" s="170" t="s">
        <v>76</v>
      </c>
      <c r="AV147" s="14" t="s">
        <v>84</v>
      </c>
      <c r="AW147" s="14" t="s">
        <v>32</v>
      </c>
      <c r="AX147" s="14" t="s">
        <v>76</v>
      </c>
      <c r="AY147" s="170" t="s">
        <v>350</v>
      </c>
    </row>
    <row r="148" spans="2:65" s="12" customFormat="1" ht="10.199999999999999">
      <c r="B148" s="155"/>
      <c r="D148" s="151" t="s">
        <v>361</v>
      </c>
      <c r="E148" s="156" t="s">
        <v>1</v>
      </c>
      <c r="F148" s="157" t="s">
        <v>86</v>
      </c>
      <c r="H148" s="158">
        <v>2</v>
      </c>
      <c r="I148" s="159"/>
      <c r="L148" s="155"/>
      <c r="M148" s="160"/>
      <c r="T148" s="161"/>
      <c r="AT148" s="156" t="s">
        <v>361</v>
      </c>
      <c r="AU148" s="156" t="s">
        <v>76</v>
      </c>
      <c r="AV148" s="12" t="s">
        <v>86</v>
      </c>
      <c r="AW148" s="12" t="s">
        <v>32</v>
      </c>
      <c r="AX148" s="12" t="s">
        <v>84</v>
      </c>
      <c r="AY148" s="156" t="s">
        <v>350</v>
      </c>
    </row>
    <row r="149" spans="2:65" s="1" customFormat="1" ht="16.5" customHeight="1">
      <c r="B149" s="32"/>
      <c r="C149" s="138" t="s">
        <v>456</v>
      </c>
      <c r="D149" s="138" t="s">
        <v>352</v>
      </c>
      <c r="E149" s="139" t="s">
        <v>7254</v>
      </c>
      <c r="F149" s="140" t="s">
        <v>7255</v>
      </c>
      <c r="G149" s="141" t="s">
        <v>496</v>
      </c>
      <c r="H149" s="142">
        <v>14</v>
      </c>
      <c r="I149" s="143"/>
      <c r="J149" s="144">
        <f>ROUND(I149*H149,2)</f>
        <v>0</v>
      </c>
      <c r="K149" s="140" t="s">
        <v>1</v>
      </c>
      <c r="L149" s="32"/>
      <c r="M149" s="145" t="s">
        <v>1</v>
      </c>
      <c r="N149" s="146" t="s">
        <v>41</v>
      </c>
      <c r="P149" s="147">
        <f>O149*H149</f>
        <v>0</v>
      </c>
      <c r="Q149" s="147">
        <v>0</v>
      </c>
      <c r="R149" s="147">
        <f>Q149*H149</f>
        <v>0</v>
      </c>
      <c r="S149" s="147">
        <v>0</v>
      </c>
      <c r="T149" s="148">
        <f>S149*H149</f>
        <v>0</v>
      </c>
      <c r="AR149" s="149" t="s">
        <v>357</v>
      </c>
      <c r="AT149" s="149" t="s">
        <v>352</v>
      </c>
      <c r="AU149" s="149" t="s">
        <v>76</v>
      </c>
      <c r="AY149" s="17" t="s">
        <v>350</v>
      </c>
      <c r="BE149" s="150">
        <f>IF(N149="základní",J149,0)</f>
        <v>0</v>
      </c>
      <c r="BF149" s="150">
        <f>IF(N149="snížená",J149,0)</f>
        <v>0</v>
      </c>
      <c r="BG149" s="150">
        <f>IF(N149="zákl. přenesená",J149,0)</f>
        <v>0</v>
      </c>
      <c r="BH149" s="150">
        <f>IF(N149="sníž. přenesená",J149,0)</f>
        <v>0</v>
      </c>
      <c r="BI149" s="150">
        <f>IF(N149="nulová",J149,0)</f>
        <v>0</v>
      </c>
      <c r="BJ149" s="17" t="s">
        <v>84</v>
      </c>
      <c r="BK149" s="150">
        <f>ROUND(I149*H149,2)</f>
        <v>0</v>
      </c>
      <c r="BL149" s="17" t="s">
        <v>357</v>
      </c>
      <c r="BM149" s="149" t="s">
        <v>8</v>
      </c>
    </row>
    <row r="150" spans="2:65" s="1" customFormat="1" ht="10.199999999999999">
      <c r="B150" s="32"/>
      <c r="D150" s="151" t="s">
        <v>359</v>
      </c>
      <c r="F150" s="152" t="s">
        <v>7255</v>
      </c>
      <c r="I150" s="153"/>
      <c r="L150" s="32"/>
      <c r="M150" s="154"/>
      <c r="T150" s="56"/>
      <c r="AT150" s="17" t="s">
        <v>359</v>
      </c>
      <c r="AU150" s="17" t="s">
        <v>76</v>
      </c>
    </row>
    <row r="151" spans="2:65" s="14" customFormat="1" ht="20.399999999999999">
      <c r="B151" s="169"/>
      <c r="D151" s="151" t="s">
        <v>361</v>
      </c>
      <c r="E151" s="170" t="s">
        <v>1</v>
      </c>
      <c r="F151" s="171" t="s">
        <v>7248</v>
      </c>
      <c r="H151" s="170" t="s">
        <v>1</v>
      </c>
      <c r="I151" s="172"/>
      <c r="L151" s="169"/>
      <c r="M151" s="173"/>
      <c r="T151" s="174"/>
      <c r="AT151" s="170" t="s">
        <v>361</v>
      </c>
      <c r="AU151" s="170" t="s">
        <v>76</v>
      </c>
      <c r="AV151" s="14" t="s">
        <v>84</v>
      </c>
      <c r="AW151" s="14" t="s">
        <v>32</v>
      </c>
      <c r="AX151" s="14" t="s">
        <v>76</v>
      </c>
      <c r="AY151" s="170" t="s">
        <v>350</v>
      </c>
    </row>
    <row r="152" spans="2:65" s="14" customFormat="1" ht="10.199999999999999">
      <c r="B152" s="169"/>
      <c r="D152" s="151" t="s">
        <v>361</v>
      </c>
      <c r="E152" s="170" t="s">
        <v>1</v>
      </c>
      <c r="F152" s="171" t="s">
        <v>7239</v>
      </c>
      <c r="H152" s="170" t="s">
        <v>1</v>
      </c>
      <c r="I152" s="172"/>
      <c r="L152" s="169"/>
      <c r="M152" s="173"/>
      <c r="T152" s="174"/>
      <c r="AT152" s="170" t="s">
        <v>361</v>
      </c>
      <c r="AU152" s="170" t="s">
        <v>76</v>
      </c>
      <c r="AV152" s="14" t="s">
        <v>84</v>
      </c>
      <c r="AW152" s="14" t="s">
        <v>32</v>
      </c>
      <c r="AX152" s="14" t="s">
        <v>76</v>
      </c>
      <c r="AY152" s="170" t="s">
        <v>350</v>
      </c>
    </row>
    <row r="153" spans="2:65" s="12" customFormat="1" ht="10.199999999999999">
      <c r="B153" s="155"/>
      <c r="D153" s="151" t="s">
        <v>361</v>
      </c>
      <c r="E153" s="156" t="s">
        <v>1</v>
      </c>
      <c r="F153" s="157" t="s">
        <v>511</v>
      </c>
      <c r="H153" s="158">
        <v>14</v>
      </c>
      <c r="I153" s="159"/>
      <c r="L153" s="155"/>
      <c r="M153" s="160"/>
      <c r="T153" s="161"/>
      <c r="AT153" s="156" t="s">
        <v>361</v>
      </c>
      <c r="AU153" s="156" t="s">
        <v>76</v>
      </c>
      <c r="AV153" s="12" t="s">
        <v>86</v>
      </c>
      <c r="AW153" s="12" t="s">
        <v>32</v>
      </c>
      <c r="AX153" s="12" t="s">
        <v>84</v>
      </c>
      <c r="AY153" s="156" t="s">
        <v>350</v>
      </c>
    </row>
    <row r="154" spans="2:65" s="1" customFormat="1" ht="16.5" customHeight="1">
      <c r="B154" s="32"/>
      <c r="C154" s="138" t="s">
        <v>462</v>
      </c>
      <c r="D154" s="138" t="s">
        <v>352</v>
      </c>
      <c r="E154" s="139" t="s">
        <v>7256</v>
      </c>
      <c r="F154" s="140" t="s">
        <v>7257</v>
      </c>
      <c r="G154" s="141" t="s">
        <v>496</v>
      </c>
      <c r="H154" s="142">
        <v>6</v>
      </c>
      <c r="I154" s="143"/>
      <c r="J154" s="144">
        <f>ROUND(I154*H154,2)</f>
        <v>0</v>
      </c>
      <c r="K154" s="140" t="s">
        <v>1</v>
      </c>
      <c r="L154" s="32"/>
      <c r="M154" s="145" t="s">
        <v>1</v>
      </c>
      <c r="N154" s="146" t="s">
        <v>41</v>
      </c>
      <c r="P154" s="147">
        <f>O154*H154</f>
        <v>0</v>
      </c>
      <c r="Q154" s="147">
        <v>0</v>
      </c>
      <c r="R154" s="147">
        <f>Q154*H154</f>
        <v>0</v>
      </c>
      <c r="S154" s="147">
        <v>0</v>
      </c>
      <c r="T154" s="148">
        <f>S154*H154</f>
        <v>0</v>
      </c>
      <c r="AR154" s="149" t="s">
        <v>357</v>
      </c>
      <c r="AT154" s="149" t="s">
        <v>352</v>
      </c>
      <c r="AU154" s="149" t="s">
        <v>76</v>
      </c>
      <c r="AY154" s="17" t="s">
        <v>350</v>
      </c>
      <c r="BE154" s="150">
        <f>IF(N154="základní",J154,0)</f>
        <v>0</v>
      </c>
      <c r="BF154" s="150">
        <f>IF(N154="snížená",J154,0)</f>
        <v>0</v>
      </c>
      <c r="BG154" s="150">
        <f>IF(N154="zákl. přenesená",J154,0)</f>
        <v>0</v>
      </c>
      <c r="BH154" s="150">
        <f>IF(N154="sníž. přenesená",J154,0)</f>
        <v>0</v>
      </c>
      <c r="BI154" s="150">
        <f>IF(N154="nulová",J154,0)</f>
        <v>0</v>
      </c>
      <c r="BJ154" s="17" t="s">
        <v>84</v>
      </c>
      <c r="BK154" s="150">
        <f>ROUND(I154*H154,2)</f>
        <v>0</v>
      </c>
      <c r="BL154" s="17" t="s">
        <v>357</v>
      </c>
      <c r="BM154" s="149" t="s">
        <v>511</v>
      </c>
    </row>
    <row r="155" spans="2:65" s="1" customFormat="1" ht="10.199999999999999">
      <c r="B155" s="32"/>
      <c r="D155" s="151" t="s">
        <v>359</v>
      </c>
      <c r="F155" s="152" t="s">
        <v>7257</v>
      </c>
      <c r="I155" s="153"/>
      <c r="L155" s="32"/>
      <c r="M155" s="154"/>
      <c r="T155" s="56"/>
      <c r="AT155" s="17" t="s">
        <v>359</v>
      </c>
      <c r="AU155" s="17" t="s">
        <v>76</v>
      </c>
    </row>
    <row r="156" spans="2:65" s="14" customFormat="1" ht="10.199999999999999">
      <c r="B156" s="169"/>
      <c r="D156" s="151" t="s">
        <v>361</v>
      </c>
      <c r="E156" s="170" t="s">
        <v>1</v>
      </c>
      <c r="F156" s="171" t="s">
        <v>7258</v>
      </c>
      <c r="H156" s="170" t="s">
        <v>1</v>
      </c>
      <c r="I156" s="172"/>
      <c r="L156" s="169"/>
      <c r="M156" s="173"/>
      <c r="T156" s="174"/>
      <c r="AT156" s="170" t="s">
        <v>361</v>
      </c>
      <c r="AU156" s="170" t="s">
        <v>76</v>
      </c>
      <c r="AV156" s="14" t="s">
        <v>84</v>
      </c>
      <c r="AW156" s="14" t="s">
        <v>32</v>
      </c>
      <c r="AX156" s="14" t="s">
        <v>76</v>
      </c>
      <c r="AY156" s="170" t="s">
        <v>350</v>
      </c>
    </row>
    <row r="157" spans="2:65" s="14" customFormat="1" ht="10.199999999999999">
      <c r="B157" s="169"/>
      <c r="D157" s="151" t="s">
        <v>361</v>
      </c>
      <c r="E157" s="170" t="s">
        <v>1</v>
      </c>
      <c r="F157" s="171" t="s">
        <v>7259</v>
      </c>
      <c r="H157" s="170" t="s">
        <v>1</v>
      </c>
      <c r="I157" s="172"/>
      <c r="L157" s="169"/>
      <c r="M157" s="173"/>
      <c r="T157" s="174"/>
      <c r="AT157" s="170" t="s">
        <v>361</v>
      </c>
      <c r="AU157" s="170" t="s">
        <v>76</v>
      </c>
      <c r="AV157" s="14" t="s">
        <v>84</v>
      </c>
      <c r="AW157" s="14" t="s">
        <v>32</v>
      </c>
      <c r="AX157" s="14" t="s">
        <v>76</v>
      </c>
      <c r="AY157" s="170" t="s">
        <v>350</v>
      </c>
    </row>
    <row r="158" spans="2:65" s="14" customFormat="1" ht="10.199999999999999">
      <c r="B158" s="169"/>
      <c r="D158" s="151" t="s">
        <v>361</v>
      </c>
      <c r="E158" s="170" t="s">
        <v>1</v>
      </c>
      <c r="F158" s="171" t="s">
        <v>7260</v>
      </c>
      <c r="H158" s="170" t="s">
        <v>1</v>
      </c>
      <c r="I158" s="172"/>
      <c r="L158" s="169"/>
      <c r="M158" s="173"/>
      <c r="T158" s="174"/>
      <c r="AT158" s="170" t="s">
        <v>361</v>
      </c>
      <c r="AU158" s="170" t="s">
        <v>76</v>
      </c>
      <c r="AV158" s="14" t="s">
        <v>84</v>
      </c>
      <c r="AW158" s="14" t="s">
        <v>32</v>
      </c>
      <c r="AX158" s="14" t="s">
        <v>76</v>
      </c>
      <c r="AY158" s="170" t="s">
        <v>350</v>
      </c>
    </row>
    <row r="159" spans="2:65" s="14" customFormat="1" ht="10.199999999999999">
      <c r="B159" s="169"/>
      <c r="D159" s="151" t="s">
        <v>361</v>
      </c>
      <c r="E159" s="170" t="s">
        <v>1</v>
      </c>
      <c r="F159" s="171" t="s">
        <v>7261</v>
      </c>
      <c r="H159" s="170" t="s">
        <v>1</v>
      </c>
      <c r="I159" s="172"/>
      <c r="L159" s="169"/>
      <c r="M159" s="173"/>
      <c r="T159" s="174"/>
      <c r="AT159" s="170" t="s">
        <v>361</v>
      </c>
      <c r="AU159" s="170" t="s">
        <v>76</v>
      </c>
      <c r="AV159" s="14" t="s">
        <v>84</v>
      </c>
      <c r="AW159" s="14" t="s">
        <v>32</v>
      </c>
      <c r="AX159" s="14" t="s">
        <v>76</v>
      </c>
      <c r="AY159" s="170" t="s">
        <v>350</v>
      </c>
    </row>
    <row r="160" spans="2:65" s="14" customFormat="1" ht="10.199999999999999">
      <c r="B160" s="169"/>
      <c r="D160" s="151" t="s">
        <v>361</v>
      </c>
      <c r="E160" s="170" t="s">
        <v>1</v>
      </c>
      <c r="F160" s="171" t="s">
        <v>7239</v>
      </c>
      <c r="H160" s="170" t="s">
        <v>1</v>
      </c>
      <c r="I160" s="172"/>
      <c r="L160" s="169"/>
      <c r="M160" s="173"/>
      <c r="T160" s="174"/>
      <c r="AT160" s="170" t="s">
        <v>361</v>
      </c>
      <c r="AU160" s="170" t="s">
        <v>76</v>
      </c>
      <c r="AV160" s="14" t="s">
        <v>84</v>
      </c>
      <c r="AW160" s="14" t="s">
        <v>32</v>
      </c>
      <c r="AX160" s="14" t="s">
        <v>76</v>
      </c>
      <c r="AY160" s="170" t="s">
        <v>350</v>
      </c>
    </row>
    <row r="161" spans="2:65" s="12" customFormat="1" ht="10.199999999999999">
      <c r="B161" s="155"/>
      <c r="D161" s="151" t="s">
        <v>361</v>
      </c>
      <c r="E161" s="156" t="s">
        <v>1</v>
      </c>
      <c r="F161" s="157" t="s">
        <v>456</v>
      </c>
      <c r="H161" s="158">
        <v>6</v>
      </c>
      <c r="I161" s="159"/>
      <c r="L161" s="155"/>
      <c r="M161" s="160"/>
      <c r="T161" s="161"/>
      <c r="AT161" s="156" t="s">
        <v>361</v>
      </c>
      <c r="AU161" s="156" t="s">
        <v>76</v>
      </c>
      <c r="AV161" s="12" t="s">
        <v>86</v>
      </c>
      <c r="AW161" s="12" t="s">
        <v>32</v>
      </c>
      <c r="AX161" s="12" t="s">
        <v>84</v>
      </c>
      <c r="AY161" s="156" t="s">
        <v>350</v>
      </c>
    </row>
    <row r="162" spans="2:65" s="1" customFormat="1" ht="16.5" customHeight="1">
      <c r="B162" s="32"/>
      <c r="C162" s="138" t="s">
        <v>468</v>
      </c>
      <c r="D162" s="138" t="s">
        <v>352</v>
      </c>
      <c r="E162" s="139" t="s">
        <v>7262</v>
      </c>
      <c r="F162" s="140" t="s">
        <v>7263</v>
      </c>
      <c r="G162" s="141" t="s">
        <v>496</v>
      </c>
      <c r="H162" s="142">
        <v>17</v>
      </c>
      <c r="I162" s="143"/>
      <c r="J162" s="144">
        <f>ROUND(I162*H162,2)</f>
        <v>0</v>
      </c>
      <c r="K162" s="140" t="s">
        <v>1</v>
      </c>
      <c r="L162" s="32"/>
      <c r="M162" s="145" t="s">
        <v>1</v>
      </c>
      <c r="N162" s="146" t="s">
        <v>41</v>
      </c>
      <c r="P162" s="147">
        <f>O162*H162</f>
        <v>0</v>
      </c>
      <c r="Q162" s="147">
        <v>0</v>
      </c>
      <c r="R162" s="147">
        <f>Q162*H162</f>
        <v>0</v>
      </c>
      <c r="S162" s="147">
        <v>0</v>
      </c>
      <c r="T162" s="148">
        <f>S162*H162</f>
        <v>0</v>
      </c>
      <c r="AR162" s="149" t="s">
        <v>357</v>
      </c>
      <c r="AT162" s="149" t="s">
        <v>352</v>
      </c>
      <c r="AU162" s="149" t="s">
        <v>76</v>
      </c>
      <c r="AY162" s="17" t="s">
        <v>350</v>
      </c>
      <c r="BE162" s="150">
        <f>IF(N162="základní",J162,0)</f>
        <v>0</v>
      </c>
      <c r="BF162" s="150">
        <f>IF(N162="snížená",J162,0)</f>
        <v>0</v>
      </c>
      <c r="BG162" s="150">
        <f>IF(N162="zákl. přenesená",J162,0)</f>
        <v>0</v>
      </c>
      <c r="BH162" s="150">
        <f>IF(N162="sníž. přenesená",J162,0)</f>
        <v>0</v>
      </c>
      <c r="BI162" s="150">
        <f>IF(N162="nulová",J162,0)</f>
        <v>0</v>
      </c>
      <c r="BJ162" s="17" t="s">
        <v>84</v>
      </c>
      <c r="BK162" s="150">
        <f>ROUND(I162*H162,2)</f>
        <v>0</v>
      </c>
      <c r="BL162" s="17" t="s">
        <v>357</v>
      </c>
      <c r="BM162" s="149" t="s">
        <v>530</v>
      </c>
    </row>
    <row r="163" spans="2:65" s="1" customFormat="1" ht="10.199999999999999">
      <c r="B163" s="32"/>
      <c r="D163" s="151" t="s">
        <v>359</v>
      </c>
      <c r="F163" s="152" t="s">
        <v>7263</v>
      </c>
      <c r="I163" s="153"/>
      <c r="L163" s="32"/>
      <c r="M163" s="154"/>
      <c r="T163" s="56"/>
      <c r="AT163" s="17" t="s">
        <v>359</v>
      </c>
      <c r="AU163" s="17" t="s">
        <v>76</v>
      </c>
    </row>
    <row r="164" spans="2:65" s="14" customFormat="1" ht="10.199999999999999">
      <c r="B164" s="169"/>
      <c r="D164" s="151" t="s">
        <v>361</v>
      </c>
      <c r="E164" s="170" t="s">
        <v>1</v>
      </c>
      <c r="F164" s="171" t="s">
        <v>7238</v>
      </c>
      <c r="H164" s="170" t="s">
        <v>1</v>
      </c>
      <c r="I164" s="172"/>
      <c r="L164" s="169"/>
      <c r="M164" s="173"/>
      <c r="T164" s="174"/>
      <c r="AT164" s="170" t="s">
        <v>361</v>
      </c>
      <c r="AU164" s="170" t="s">
        <v>76</v>
      </c>
      <c r="AV164" s="14" t="s">
        <v>84</v>
      </c>
      <c r="AW164" s="14" t="s">
        <v>32</v>
      </c>
      <c r="AX164" s="14" t="s">
        <v>76</v>
      </c>
      <c r="AY164" s="170" t="s">
        <v>350</v>
      </c>
    </row>
    <row r="165" spans="2:65" s="14" customFormat="1" ht="10.199999999999999">
      <c r="B165" s="169"/>
      <c r="D165" s="151" t="s">
        <v>361</v>
      </c>
      <c r="E165" s="170" t="s">
        <v>1</v>
      </c>
      <c r="F165" s="171" t="s">
        <v>7239</v>
      </c>
      <c r="H165" s="170" t="s">
        <v>1</v>
      </c>
      <c r="I165" s="172"/>
      <c r="L165" s="169"/>
      <c r="M165" s="173"/>
      <c r="T165" s="174"/>
      <c r="AT165" s="170" t="s">
        <v>361</v>
      </c>
      <c r="AU165" s="170" t="s">
        <v>76</v>
      </c>
      <c r="AV165" s="14" t="s">
        <v>84</v>
      </c>
      <c r="AW165" s="14" t="s">
        <v>32</v>
      </c>
      <c r="AX165" s="14" t="s">
        <v>76</v>
      </c>
      <c r="AY165" s="170" t="s">
        <v>350</v>
      </c>
    </row>
    <row r="166" spans="2:65" s="12" customFormat="1" ht="10.199999999999999">
      <c r="B166" s="155"/>
      <c r="D166" s="151" t="s">
        <v>361</v>
      </c>
      <c r="E166" s="156" t="s">
        <v>1</v>
      </c>
      <c r="F166" s="157" t="s">
        <v>541</v>
      </c>
      <c r="H166" s="158">
        <v>17</v>
      </c>
      <c r="I166" s="159"/>
      <c r="L166" s="155"/>
      <c r="M166" s="160"/>
      <c r="T166" s="161"/>
      <c r="AT166" s="156" t="s">
        <v>361</v>
      </c>
      <c r="AU166" s="156" t="s">
        <v>76</v>
      </c>
      <c r="AV166" s="12" t="s">
        <v>86</v>
      </c>
      <c r="AW166" s="12" t="s">
        <v>32</v>
      </c>
      <c r="AX166" s="12" t="s">
        <v>84</v>
      </c>
      <c r="AY166" s="156" t="s">
        <v>350</v>
      </c>
    </row>
    <row r="167" spans="2:65" s="1" customFormat="1" ht="16.5" customHeight="1">
      <c r="B167" s="32"/>
      <c r="C167" s="138" t="s">
        <v>474</v>
      </c>
      <c r="D167" s="138" t="s">
        <v>352</v>
      </c>
      <c r="E167" s="139" t="s">
        <v>7264</v>
      </c>
      <c r="F167" s="140" t="s">
        <v>7263</v>
      </c>
      <c r="G167" s="141" t="s">
        <v>496</v>
      </c>
      <c r="H167" s="142">
        <v>5</v>
      </c>
      <c r="I167" s="143"/>
      <c r="J167" s="144">
        <f>ROUND(I167*H167,2)</f>
        <v>0</v>
      </c>
      <c r="K167" s="140" t="s">
        <v>1</v>
      </c>
      <c r="L167" s="32"/>
      <c r="M167" s="145" t="s">
        <v>1</v>
      </c>
      <c r="N167" s="146" t="s">
        <v>41</v>
      </c>
      <c r="P167" s="147">
        <f>O167*H167</f>
        <v>0</v>
      </c>
      <c r="Q167" s="147">
        <v>0</v>
      </c>
      <c r="R167" s="147">
        <f>Q167*H167</f>
        <v>0</v>
      </c>
      <c r="S167" s="147">
        <v>0</v>
      </c>
      <c r="T167" s="148">
        <f>S167*H167</f>
        <v>0</v>
      </c>
      <c r="AR167" s="149" t="s">
        <v>357</v>
      </c>
      <c r="AT167" s="149" t="s">
        <v>352</v>
      </c>
      <c r="AU167" s="149" t="s">
        <v>76</v>
      </c>
      <c r="AY167" s="17" t="s">
        <v>350</v>
      </c>
      <c r="BE167" s="150">
        <f>IF(N167="základní",J167,0)</f>
        <v>0</v>
      </c>
      <c r="BF167" s="150">
        <f>IF(N167="snížená",J167,0)</f>
        <v>0</v>
      </c>
      <c r="BG167" s="150">
        <f>IF(N167="zákl. přenesená",J167,0)</f>
        <v>0</v>
      </c>
      <c r="BH167" s="150">
        <f>IF(N167="sníž. přenesená",J167,0)</f>
        <v>0</v>
      </c>
      <c r="BI167" s="150">
        <f>IF(N167="nulová",J167,0)</f>
        <v>0</v>
      </c>
      <c r="BJ167" s="17" t="s">
        <v>84</v>
      </c>
      <c r="BK167" s="150">
        <f>ROUND(I167*H167,2)</f>
        <v>0</v>
      </c>
      <c r="BL167" s="17" t="s">
        <v>357</v>
      </c>
      <c r="BM167" s="149" t="s">
        <v>548</v>
      </c>
    </row>
    <row r="168" spans="2:65" s="1" customFormat="1" ht="10.199999999999999">
      <c r="B168" s="32"/>
      <c r="D168" s="151" t="s">
        <v>359</v>
      </c>
      <c r="F168" s="152" t="s">
        <v>7263</v>
      </c>
      <c r="I168" s="153"/>
      <c r="L168" s="32"/>
      <c r="M168" s="154"/>
      <c r="T168" s="56"/>
      <c r="AT168" s="17" t="s">
        <v>359</v>
      </c>
      <c r="AU168" s="17" t="s">
        <v>76</v>
      </c>
    </row>
    <row r="169" spans="2:65" s="14" customFormat="1" ht="10.199999999999999">
      <c r="B169" s="169"/>
      <c r="D169" s="151" t="s">
        <v>361</v>
      </c>
      <c r="E169" s="170" t="s">
        <v>1</v>
      </c>
      <c r="F169" s="171" t="s">
        <v>7238</v>
      </c>
      <c r="H169" s="170" t="s">
        <v>1</v>
      </c>
      <c r="I169" s="172"/>
      <c r="L169" s="169"/>
      <c r="M169" s="173"/>
      <c r="T169" s="174"/>
      <c r="AT169" s="170" t="s">
        <v>361</v>
      </c>
      <c r="AU169" s="170" t="s">
        <v>76</v>
      </c>
      <c r="AV169" s="14" t="s">
        <v>84</v>
      </c>
      <c r="AW169" s="14" t="s">
        <v>32</v>
      </c>
      <c r="AX169" s="14" t="s">
        <v>76</v>
      </c>
      <c r="AY169" s="170" t="s">
        <v>350</v>
      </c>
    </row>
    <row r="170" spans="2:65" s="14" customFormat="1" ht="10.199999999999999">
      <c r="B170" s="169"/>
      <c r="D170" s="151" t="s">
        <v>361</v>
      </c>
      <c r="E170" s="170" t="s">
        <v>1</v>
      </c>
      <c r="F170" s="171" t="s">
        <v>7239</v>
      </c>
      <c r="H170" s="170" t="s">
        <v>1</v>
      </c>
      <c r="I170" s="172"/>
      <c r="L170" s="169"/>
      <c r="M170" s="173"/>
      <c r="T170" s="174"/>
      <c r="AT170" s="170" t="s">
        <v>361</v>
      </c>
      <c r="AU170" s="170" t="s">
        <v>76</v>
      </c>
      <c r="AV170" s="14" t="s">
        <v>84</v>
      </c>
      <c r="AW170" s="14" t="s">
        <v>32</v>
      </c>
      <c r="AX170" s="14" t="s">
        <v>76</v>
      </c>
      <c r="AY170" s="170" t="s">
        <v>350</v>
      </c>
    </row>
    <row r="171" spans="2:65" s="12" customFormat="1" ht="10.199999999999999">
      <c r="B171" s="155"/>
      <c r="D171" s="151" t="s">
        <v>361</v>
      </c>
      <c r="E171" s="156" t="s">
        <v>1</v>
      </c>
      <c r="F171" s="157" t="s">
        <v>389</v>
      </c>
      <c r="H171" s="158">
        <v>5</v>
      </c>
      <c r="I171" s="159"/>
      <c r="L171" s="155"/>
      <c r="M171" s="160"/>
      <c r="T171" s="161"/>
      <c r="AT171" s="156" t="s">
        <v>361</v>
      </c>
      <c r="AU171" s="156" t="s">
        <v>76</v>
      </c>
      <c r="AV171" s="12" t="s">
        <v>86</v>
      </c>
      <c r="AW171" s="12" t="s">
        <v>32</v>
      </c>
      <c r="AX171" s="12" t="s">
        <v>84</v>
      </c>
      <c r="AY171" s="156" t="s">
        <v>350</v>
      </c>
    </row>
    <row r="172" spans="2:65" s="1" customFormat="1" ht="16.5" customHeight="1">
      <c r="B172" s="32"/>
      <c r="C172" s="138" t="s">
        <v>480</v>
      </c>
      <c r="D172" s="138" t="s">
        <v>352</v>
      </c>
      <c r="E172" s="139" t="s">
        <v>7265</v>
      </c>
      <c r="F172" s="140" t="s">
        <v>7266</v>
      </c>
      <c r="G172" s="141" t="s">
        <v>496</v>
      </c>
      <c r="H172" s="142">
        <v>16</v>
      </c>
      <c r="I172" s="143"/>
      <c r="J172" s="144">
        <f>ROUND(I172*H172,2)</f>
        <v>0</v>
      </c>
      <c r="K172" s="140" t="s">
        <v>1</v>
      </c>
      <c r="L172" s="32"/>
      <c r="M172" s="145" t="s">
        <v>1</v>
      </c>
      <c r="N172" s="146" t="s">
        <v>41</v>
      </c>
      <c r="P172" s="147">
        <f>O172*H172</f>
        <v>0</v>
      </c>
      <c r="Q172" s="147">
        <v>0</v>
      </c>
      <c r="R172" s="147">
        <f>Q172*H172</f>
        <v>0</v>
      </c>
      <c r="S172" s="147">
        <v>0</v>
      </c>
      <c r="T172" s="148">
        <f>S172*H172</f>
        <v>0</v>
      </c>
      <c r="AR172" s="149" t="s">
        <v>357</v>
      </c>
      <c r="AT172" s="149" t="s">
        <v>352</v>
      </c>
      <c r="AU172" s="149" t="s">
        <v>76</v>
      </c>
      <c r="AY172" s="17" t="s">
        <v>350</v>
      </c>
      <c r="BE172" s="150">
        <f>IF(N172="základní",J172,0)</f>
        <v>0</v>
      </c>
      <c r="BF172" s="150">
        <f>IF(N172="snížená",J172,0)</f>
        <v>0</v>
      </c>
      <c r="BG172" s="150">
        <f>IF(N172="zákl. přenesená",J172,0)</f>
        <v>0</v>
      </c>
      <c r="BH172" s="150">
        <f>IF(N172="sníž. přenesená",J172,0)</f>
        <v>0</v>
      </c>
      <c r="BI172" s="150">
        <f>IF(N172="nulová",J172,0)</f>
        <v>0</v>
      </c>
      <c r="BJ172" s="17" t="s">
        <v>84</v>
      </c>
      <c r="BK172" s="150">
        <f>ROUND(I172*H172,2)</f>
        <v>0</v>
      </c>
      <c r="BL172" s="17" t="s">
        <v>357</v>
      </c>
      <c r="BM172" s="149" t="s">
        <v>563</v>
      </c>
    </row>
    <row r="173" spans="2:65" s="1" customFormat="1" ht="10.199999999999999">
      <c r="B173" s="32"/>
      <c r="D173" s="151" t="s">
        <v>359</v>
      </c>
      <c r="F173" s="152" t="s">
        <v>7266</v>
      </c>
      <c r="I173" s="153"/>
      <c r="L173" s="32"/>
      <c r="M173" s="154"/>
      <c r="T173" s="56"/>
      <c r="AT173" s="17" t="s">
        <v>359</v>
      </c>
      <c r="AU173" s="17" t="s">
        <v>76</v>
      </c>
    </row>
    <row r="174" spans="2:65" s="14" customFormat="1" ht="10.199999999999999">
      <c r="B174" s="169"/>
      <c r="D174" s="151" t="s">
        <v>361</v>
      </c>
      <c r="E174" s="170" t="s">
        <v>1</v>
      </c>
      <c r="F174" s="171" t="s">
        <v>7267</v>
      </c>
      <c r="H174" s="170" t="s">
        <v>1</v>
      </c>
      <c r="I174" s="172"/>
      <c r="L174" s="169"/>
      <c r="M174" s="173"/>
      <c r="T174" s="174"/>
      <c r="AT174" s="170" t="s">
        <v>361</v>
      </c>
      <c r="AU174" s="170" t="s">
        <v>76</v>
      </c>
      <c r="AV174" s="14" t="s">
        <v>84</v>
      </c>
      <c r="AW174" s="14" t="s">
        <v>32</v>
      </c>
      <c r="AX174" s="14" t="s">
        <v>76</v>
      </c>
      <c r="AY174" s="170" t="s">
        <v>350</v>
      </c>
    </row>
    <row r="175" spans="2:65" s="14" customFormat="1" ht="10.199999999999999">
      <c r="B175" s="169"/>
      <c r="D175" s="151" t="s">
        <v>361</v>
      </c>
      <c r="E175" s="170" t="s">
        <v>1</v>
      </c>
      <c r="F175" s="171" t="s">
        <v>7239</v>
      </c>
      <c r="H175" s="170" t="s">
        <v>1</v>
      </c>
      <c r="I175" s="172"/>
      <c r="L175" s="169"/>
      <c r="M175" s="173"/>
      <c r="T175" s="174"/>
      <c r="AT175" s="170" t="s">
        <v>361</v>
      </c>
      <c r="AU175" s="170" t="s">
        <v>76</v>
      </c>
      <c r="AV175" s="14" t="s">
        <v>84</v>
      </c>
      <c r="AW175" s="14" t="s">
        <v>32</v>
      </c>
      <c r="AX175" s="14" t="s">
        <v>76</v>
      </c>
      <c r="AY175" s="170" t="s">
        <v>350</v>
      </c>
    </row>
    <row r="176" spans="2:65" s="12" customFormat="1" ht="10.199999999999999">
      <c r="B176" s="155"/>
      <c r="D176" s="151" t="s">
        <v>361</v>
      </c>
      <c r="E176" s="156" t="s">
        <v>1</v>
      </c>
      <c r="F176" s="157" t="s">
        <v>530</v>
      </c>
      <c r="H176" s="158">
        <v>16</v>
      </c>
      <c r="I176" s="159"/>
      <c r="L176" s="155"/>
      <c r="M176" s="160"/>
      <c r="T176" s="161"/>
      <c r="AT176" s="156" t="s">
        <v>361</v>
      </c>
      <c r="AU176" s="156" t="s">
        <v>76</v>
      </c>
      <c r="AV176" s="12" t="s">
        <v>86</v>
      </c>
      <c r="AW176" s="12" t="s">
        <v>32</v>
      </c>
      <c r="AX176" s="12" t="s">
        <v>84</v>
      </c>
      <c r="AY176" s="156" t="s">
        <v>350</v>
      </c>
    </row>
    <row r="177" spans="2:65" s="1" customFormat="1" ht="16.5" customHeight="1">
      <c r="B177" s="32"/>
      <c r="C177" s="138" t="s">
        <v>501</v>
      </c>
      <c r="D177" s="138" t="s">
        <v>352</v>
      </c>
      <c r="E177" s="139" t="s">
        <v>7268</v>
      </c>
      <c r="F177" s="140" t="s">
        <v>7269</v>
      </c>
      <c r="G177" s="141" t="s">
        <v>496</v>
      </c>
      <c r="H177" s="142">
        <v>3</v>
      </c>
      <c r="I177" s="143"/>
      <c r="J177" s="144">
        <f>ROUND(I177*H177,2)</f>
        <v>0</v>
      </c>
      <c r="K177" s="140" t="s">
        <v>1</v>
      </c>
      <c r="L177" s="32"/>
      <c r="M177" s="145" t="s">
        <v>1</v>
      </c>
      <c r="N177" s="146" t="s">
        <v>41</v>
      </c>
      <c r="P177" s="147">
        <f>O177*H177</f>
        <v>0</v>
      </c>
      <c r="Q177" s="147">
        <v>0</v>
      </c>
      <c r="R177" s="147">
        <f>Q177*H177</f>
        <v>0</v>
      </c>
      <c r="S177" s="147">
        <v>0</v>
      </c>
      <c r="T177" s="148">
        <f>S177*H177</f>
        <v>0</v>
      </c>
      <c r="AR177" s="149" t="s">
        <v>357</v>
      </c>
      <c r="AT177" s="149" t="s">
        <v>352</v>
      </c>
      <c r="AU177" s="149" t="s">
        <v>76</v>
      </c>
      <c r="AY177" s="17" t="s">
        <v>350</v>
      </c>
      <c r="BE177" s="150">
        <f>IF(N177="základní",J177,0)</f>
        <v>0</v>
      </c>
      <c r="BF177" s="150">
        <f>IF(N177="snížená",J177,0)</f>
        <v>0</v>
      </c>
      <c r="BG177" s="150">
        <f>IF(N177="zákl. přenesená",J177,0)</f>
        <v>0</v>
      </c>
      <c r="BH177" s="150">
        <f>IF(N177="sníž. přenesená",J177,0)</f>
        <v>0</v>
      </c>
      <c r="BI177" s="150">
        <f>IF(N177="nulová",J177,0)</f>
        <v>0</v>
      </c>
      <c r="BJ177" s="17" t="s">
        <v>84</v>
      </c>
      <c r="BK177" s="150">
        <f>ROUND(I177*H177,2)</f>
        <v>0</v>
      </c>
      <c r="BL177" s="17" t="s">
        <v>357</v>
      </c>
      <c r="BM177" s="149" t="s">
        <v>655</v>
      </c>
    </row>
    <row r="178" spans="2:65" s="1" customFormat="1" ht="10.199999999999999">
      <c r="B178" s="32"/>
      <c r="D178" s="151" t="s">
        <v>359</v>
      </c>
      <c r="F178" s="152" t="s">
        <v>7269</v>
      </c>
      <c r="I178" s="153"/>
      <c r="L178" s="32"/>
      <c r="M178" s="154"/>
      <c r="T178" s="56"/>
      <c r="AT178" s="17" t="s">
        <v>359</v>
      </c>
      <c r="AU178" s="17" t="s">
        <v>76</v>
      </c>
    </row>
    <row r="179" spans="2:65" s="14" customFormat="1" ht="10.199999999999999">
      <c r="B179" s="169"/>
      <c r="D179" s="151" t="s">
        <v>361</v>
      </c>
      <c r="E179" s="170" t="s">
        <v>1</v>
      </c>
      <c r="F179" s="171" t="s">
        <v>7238</v>
      </c>
      <c r="H179" s="170" t="s">
        <v>1</v>
      </c>
      <c r="I179" s="172"/>
      <c r="L179" s="169"/>
      <c r="M179" s="173"/>
      <c r="T179" s="174"/>
      <c r="AT179" s="170" t="s">
        <v>361</v>
      </c>
      <c r="AU179" s="170" t="s">
        <v>76</v>
      </c>
      <c r="AV179" s="14" t="s">
        <v>84</v>
      </c>
      <c r="AW179" s="14" t="s">
        <v>32</v>
      </c>
      <c r="AX179" s="14" t="s">
        <v>76</v>
      </c>
      <c r="AY179" s="170" t="s">
        <v>350</v>
      </c>
    </row>
    <row r="180" spans="2:65" s="14" customFormat="1" ht="10.199999999999999">
      <c r="B180" s="169"/>
      <c r="D180" s="151" t="s">
        <v>361</v>
      </c>
      <c r="E180" s="170" t="s">
        <v>1</v>
      </c>
      <c r="F180" s="171" t="s">
        <v>7239</v>
      </c>
      <c r="H180" s="170" t="s">
        <v>1</v>
      </c>
      <c r="I180" s="172"/>
      <c r="L180" s="169"/>
      <c r="M180" s="173"/>
      <c r="T180" s="174"/>
      <c r="AT180" s="170" t="s">
        <v>361</v>
      </c>
      <c r="AU180" s="170" t="s">
        <v>76</v>
      </c>
      <c r="AV180" s="14" t="s">
        <v>84</v>
      </c>
      <c r="AW180" s="14" t="s">
        <v>32</v>
      </c>
      <c r="AX180" s="14" t="s">
        <v>76</v>
      </c>
      <c r="AY180" s="170" t="s">
        <v>350</v>
      </c>
    </row>
    <row r="181" spans="2:65" s="12" customFormat="1" ht="10.199999999999999">
      <c r="B181" s="155"/>
      <c r="D181" s="151" t="s">
        <v>361</v>
      </c>
      <c r="E181" s="156" t="s">
        <v>1</v>
      </c>
      <c r="F181" s="157" t="s">
        <v>371</v>
      </c>
      <c r="H181" s="158">
        <v>3</v>
      </c>
      <c r="I181" s="159"/>
      <c r="L181" s="155"/>
      <c r="M181" s="160"/>
      <c r="T181" s="161"/>
      <c r="AT181" s="156" t="s">
        <v>361</v>
      </c>
      <c r="AU181" s="156" t="s">
        <v>76</v>
      </c>
      <c r="AV181" s="12" t="s">
        <v>86</v>
      </c>
      <c r="AW181" s="12" t="s">
        <v>32</v>
      </c>
      <c r="AX181" s="12" t="s">
        <v>84</v>
      </c>
      <c r="AY181" s="156" t="s">
        <v>350</v>
      </c>
    </row>
    <row r="182" spans="2:65" s="1" customFormat="1" ht="16.5" customHeight="1">
      <c r="B182" s="32"/>
      <c r="C182" s="138" t="s">
        <v>511</v>
      </c>
      <c r="D182" s="138" t="s">
        <v>352</v>
      </c>
      <c r="E182" s="139" t="s">
        <v>7270</v>
      </c>
      <c r="F182" s="140" t="s">
        <v>7271</v>
      </c>
      <c r="G182" s="141" t="s">
        <v>496</v>
      </c>
      <c r="H182" s="142">
        <v>3</v>
      </c>
      <c r="I182" s="143"/>
      <c r="J182" s="144">
        <f>ROUND(I182*H182,2)</f>
        <v>0</v>
      </c>
      <c r="K182" s="140" t="s">
        <v>1</v>
      </c>
      <c r="L182" s="32"/>
      <c r="M182" s="145" t="s">
        <v>1</v>
      </c>
      <c r="N182" s="146" t="s">
        <v>41</v>
      </c>
      <c r="P182" s="147">
        <f>O182*H182</f>
        <v>0</v>
      </c>
      <c r="Q182" s="147">
        <v>0</v>
      </c>
      <c r="R182" s="147">
        <f>Q182*H182</f>
        <v>0</v>
      </c>
      <c r="S182" s="147">
        <v>0</v>
      </c>
      <c r="T182" s="148">
        <f>S182*H182</f>
        <v>0</v>
      </c>
      <c r="AR182" s="149" t="s">
        <v>357</v>
      </c>
      <c r="AT182" s="149" t="s">
        <v>352</v>
      </c>
      <c r="AU182" s="149" t="s">
        <v>76</v>
      </c>
      <c r="AY182" s="17" t="s">
        <v>350</v>
      </c>
      <c r="BE182" s="150">
        <f>IF(N182="základní",J182,0)</f>
        <v>0</v>
      </c>
      <c r="BF182" s="150">
        <f>IF(N182="snížená",J182,0)</f>
        <v>0</v>
      </c>
      <c r="BG182" s="150">
        <f>IF(N182="zákl. přenesená",J182,0)</f>
        <v>0</v>
      </c>
      <c r="BH182" s="150">
        <f>IF(N182="sníž. přenesená",J182,0)</f>
        <v>0</v>
      </c>
      <c r="BI182" s="150">
        <f>IF(N182="nulová",J182,0)</f>
        <v>0</v>
      </c>
      <c r="BJ182" s="17" t="s">
        <v>84</v>
      </c>
      <c r="BK182" s="150">
        <f>ROUND(I182*H182,2)</f>
        <v>0</v>
      </c>
      <c r="BL182" s="17" t="s">
        <v>357</v>
      </c>
      <c r="BM182" s="149" t="s">
        <v>669</v>
      </c>
    </row>
    <row r="183" spans="2:65" s="1" customFormat="1" ht="10.199999999999999">
      <c r="B183" s="32"/>
      <c r="D183" s="151" t="s">
        <v>359</v>
      </c>
      <c r="F183" s="152" t="s">
        <v>7271</v>
      </c>
      <c r="I183" s="153"/>
      <c r="L183" s="32"/>
      <c r="M183" s="154"/>
      <c r="T183" s="56"/>
      <c r="AT183" s="17" t="s">
        <v>359</v>
      </c>
      <c r="AU183" s="17" t="s">
        <v>76</v>
      </c>
    </row>
    <row r="184" spans="2:65" s="14" customFormat="1" ht="10.199999999999999">
      <c r="B184" s="169"/>
      <c r="D184" s="151" t="s">
        <v>361</v>
      </c>
      <c r="E184" s="170" t="s">
        <v>1</v>
      </c>
      <c r="F184" s="171" t="s">
        <v>7272</v>
      </c>
      <c r="H184" s="170" t="s">
        <v>1</v>
      </c>
      <c r="I184" s="172"/>
      <c r="L184" s="169"/>
      <c r="M184" s="173"/>
      <c r="T184" s="174"/>
      <c r="AT184" s="170" t="s">
        <v>361</v>
      </c>
      <c r="AU184" s="170" t="s">
        <v>76</v>
      </c>
      <c r="AV184" s="14" t="s">
        <v>84</v>
      </c>
      <c r="AW184" s="14" t="s">
        <v>32</v>
      </c>
      <c r="AX184" s="14" t="s">
        <v>76</v>
      </c>
      <c r="AY184" s="170" t="s">
        <v>350</v>
      </c>
    </row>
    <row r="185" spans="2:65" s="14" customFormat="1" ht="10.199999999999999">
      <c r="B185" s="169"/>
      <c r="D185" s="151" t="s">
        <v>361</v>
      </c>
      <c r="E185" s="170" t="s">
        <v>1</v>
      </c>
      <c r="F185" s="171" t="s">
        <v>7239</v>
      </c>
      <c r="H185" s="170" t="s">
        <v>1</v>
      </c>
      <c r="I185" s="172"/>
      <c r="L185" s="169"/>
      <c r="M185" s="173"/>
      <c r="T185" s="174"/>
      <c r="AT185" s="170" t="s">
        <v>361</v>
      </c>
      <c r="AU185" s="170" t="s">
        <v>76</v>
      </c>
      <c r="AV185" s="14" t="s">
        <v>84</v>
      </c>
      <c r="AW185" s="14" t="s">
        <v>32</v>
      </c>
      <c r="AX185" s="14" t="s">
        <v>76</v>
      </c>
      <c r="AY185" s="170" t="s">
        <v>350</v>
      </c>
    </row>
    <row r="186" spans="2:65" s="12" customFormat="1" ht="10.199999999999999">
      <c r="B186" s="155"/>
      <c r="D186" s="151" t="s">
        <v>361</v>
      </c>
      <c r="E186" s="156" t="s">
        <v>1</v>
      </c>
      <c r="F186" s="157" t="s">
        <v>371</v>
      </c>
      <c r="H186" s="158">
        <v>3</v>
      </c>
      <c r="I186" s="159"/>
      <c r="L186" s="155"/>
      <c r="M186" s="160"/>
      <c r="T186" s="161"/>
      <c r="AT186" s="156" t="s">
        <v>361</v>
      </c>
      <c r="AU186" s="156" t="s">
        <v>76</v>
      </c>
      <c r="AV186" s="12" t="s">
        <v>86</v>
      </c>
      <c r="AW186" s="12" t="s">
        <v>32</v>
      </c>
      <c r="AX186" s="12" t="s">
        <v>84</v>
      </c>
      <c r="AY186" s="156" t="s">
        <v>350</v>
      </c>
    </row>
    <row r="187" spans="2:65" s="1" customFormat="1" ht="16.5" customHeight="1">
      <c r="B187" s="32"/>
      <c r="C187" s="138" t="s">
        <v>522</v>
      </c>
      <c r="D187" s="138" t="s">
        <v>352</v>
      </c>
      <c r="E187" s="139" t="s">
        <v>7273</v>
      </c>
      <c r="F187" s="140" t="s">
        <v>7274</v>
      </c>
      <c r="G187" s="141" t="s">
        <v>496</v>
      </c>
      <c r="H187" s="142">
        <v>1</v>
      </c>
      <c r="I187" s="143"/>
      <c r="J187" s="144">
        <f>ROUND(I187*H187,2)</f>
        <v>0</v>
      </c>
      <c r="K187" s="140" t="s">
        <v>1</v>
      </c>
      <c r="L187" s="32"/>
      <c r="M187" s="145" t="s">
        <v>1</v>
      </c>
      <c r="N187" s="146" t="s">
        <v>41</v>
      </c>
      <c r="P187" s="147">
        <f>O187*H187</f>
        <v>0</v>
      </c>
      <c r="Q187" s="147">
        <v>0</v>
      </c>
      <c r="R187" s="147">
        <f>Q187*H187</f>
        <v>0</v>
      </c>
      <c r="S187" s="147">
        <v>0</v>
      </c>
      <c r="T187" s="148">
        <f>S187*H187</f>
        <v>0</v>
      </c>
      <c r="AR187" s="149" t="s">
        <v>357</v>
      </c>
      <c r="AT187" s="149" t="s">
        <v>352</v>
      </c>
      <c r="AU187" s="149" t="s">
        <v>76</v>
      </c>
      <c r="AY187" s="17" t="s">
        <v>350</v>
      </c>
      <c r="BE187" s="150">
        <f>IF(N187="základní",J187,0)</f>
        <v>0</v>
      </c>
      <c r="BF187" s="150">
        <f>IF(N187="snížená",J187,0)</f>
        <v>0</v>
      </c>
      <c r="BG187" s="150">
        <f>IF(N187="zákl. přenesená",J187,0)</f>
        <v>0</v>
      </c>
      <c r="BH187" s="150">
        <f>IF(N187="sníž. přenesená",J187,0)</f>
        <v>0</v>
      </c>
      <c r="BI187" s="150">
        <f>IF(N187="nulová",J187,0)</f>
        <v>0</v>
      </c>
      <c r="BJ187" s="17" t="s">
        <v>84</v>
      </c>
      <c r="BK187" s="150">
        <f>ROUND(I187*H187,2)</f>
        <v>0</v>
      </c>
      <c r="BL187" s="17" t="s">
        <v>357</v>
      </c>
      <c r="BM187" s="149" t="s">
        <v>682</v>
      </c>
    </row>
    <row r="188" spans="2:65" s="1" customFormat="1" ht="10.199999999999999">
      <c r="B188" s="32"/>
      <c r="D188" s="151" t="s">
        <v>359</v>
      </c>
      <c r="F188" s="152" t="s">
        <v>7274</v>
      </c>
      <c r="I188" s="153"/>
      <c r="L188" s="32"/>
      <c r="M188" s="154"/>
      <c r="T188" s="56"/>
      <c r="AT188" s="17" t="s">
        <v>359</v>
      </c>
      <c r="AU188" s="17" t="s">
        <v>76</v>
      </c>
    </row>
    <row r="189" spans="2:65" s="14" customFormat="1" ht="10.199999999999999">
      <c r="B189" s="169"/>
      <c r="D189" s="151" t="s">
        <v>361</v>
      </c>
      <c r="E189" s="170" t="s">
        <v>1</v>
      </c>
      <c r="F189" s="171" t="s">
        <v>7275</v>
      </c>
      <c r="H189" s="170" t="s">
        <v>1</v>
      </c>
      <c r="I189" s="172"/>
      <c r="L189" s="169"/>
      <c r="M189" s="173"/>
      <c r="T189" s="174"/>
      <c r="AT189" s="170" t="s">
        <v>361</v>
      </c>
      <c r="AU189" s="170" t="s">
        <v>76</v>
      </c>
      <c r="AV189" s="14" t="s">
        <v>84</v>
      </c>
      <c r="AW189" s="14" t="s">
        <v>32</v>
      </c>
      <c r="AX189" s="14" t="s">
        <v>76</v>
      </c>
      <c r="AY189" s="170" t="s">
        <v>350</v>
      </c>
    </row>
    <row r="190" spans="2:65" s="14" customFormat="1" ht="10.199999999999999">
      <c r="B190" s="169"/>
      <c r="D190" s="151" t="s">
        <v>361</v>
      </c>
      <c r="E190" s="170" t="s">
        <v>1</v>
      </c>
      <c r="F190" s="171" t="s">
        <v>7239</v>
      </c>
      <c r="H190" s="170" t="s">
        <v>1</v>
      </c>
      <c r="I190" s="172"/>
      <c r="L190" s="169"/>
      <c r="M190" s="173"/>
      <c r="T190" s="174"/>
      <c r="AT190" s="170" t="s">
        <v>361</v>
      </c>
      <c r="AU190" s="170" t="s">
        <v>76</v>
      </c>
      <c r="AV190" s="14" t="s">
        <v>84</v>
      </c>
      <c r="AW190" s="14" t="s">
        <v>32</v>
      </c>
      <c r="AX190" s="14" t="s">
        <v>76</v>
      </c>
      <c r="AY190" s="170" t="s">
        <v>350</v>
      </c>
    </row>
    <row r="191" spans="2:65" s="14" customFormat="1" ht="10.199999999999999">
      <c r="B191" s="169"/>
      <c r="D191" s="151" t="s">
        <v>361</v>
      </c>
      <c r="E191" s="170" t="s">
        <v>1</v>
      </c>
      <c r="F191" s="171" t="s">
        <v>7276</v>
      </c>
      <c r="H191" s="170" t="s">
        <v>1</v>
      </c>
      <c r="I191" s="172"/>
      <c r="L191" s="169"/>
      <c r="M191" s="173"/>
      <c r="T191" s="174"/>
      <c r="AT191" s="170" t="s">
        <v>361</v>
      </c>
      <c r="AU191" s="170" t="s">
        <v>76</v>
      </c>
      <c r="AV191" s="14" t="s">
        <v>84</v>
      </c>
      <c r="AW191" s="14" t="s">
        <v>32</v>
      </c>
      <c r="AX191" s="14" t="s">
        <v>76</v>
      </c>
      <c r="AY191" s="170" t="s">
        <v>350</v>
      </c>
    </row>
    <row r="192" spans="2:65" s="12" customFormat="1" ht="10.199999999999999">
      <c r="B192" s="155"/>
      <c r="D192" s="151" t="s">
        <v>361</v>
      </c>
      <c r="E192" s="156" t="s">
        <v>1</v>
      </c>
      <c r="F192" s="157" t="s">
        <v>84</v>
      </c>
      <c r="H192" s="158">
        <v>1</v>
      </c>
      <c r="I192" s="159"/>
      <c r="L192" s="155"/>
      <c r="M192" s="160"/>
      <c r="T192" s="161"/>
      <c r="AT192" s="156" t="s">
        <v>361</v>
      </c>
      <c r="AU192" s="156" t="s">
        <v>76</v>
      </c>
      <c r="AV192" s="12" t="s">
        <v>86</v>
      </c>
      <c r="AW192" s="12" t="s">
        <v>32</v>
      </c>
      <c r="AX192" s="12" t="s">
        <v>84</v>
      </c>
      <c r="AY192" s="156" t="s">
        <v>350</v>
      </c>
    </row>
    <row r="193" spans="2:65" s="1" customFormat="1" ht="16.5" customHeight="1">
      <c r="B193" s="32"/>
      <c r="C193" s="138" t="s">
        <v>530</v>
      </c>
      <c r="D193" s="138" t="s">
        <v>352</v>
      </c>
      <c r="E193" s="139" t="s">
        <v>7277</v>
      </c>
      <c r="F193" s="140" t="s">
        <v>7274</v>
      </c>
      <c r="G193" s="141" t="s">
        <v>496</v>
      </c>
      <c r="H193" s="142">
        <v>1</v>
      </c>
      <c r="I193" s="143"/>
      <c r="J193" s="144">
        <f>ROUND(I193*H193,2)</f>
        <v>0</v>
      </c>
      <c r="K193" s="140" t="s">
        <v>1</v>
      </c>
      <c r="L193" s="32"/>
      <c r="M193" s="145" t="s">
        <v>1</v>
      </c>
      <c r="N193" s="146" t="s">
        <v>41</v>
      </c>
      <c r="P193" s="147">
        <f>O193*H193</f>
        <v>0</v>
      </c>
      <c r="Q193" s="147">
        <v>0</v>
      </c>
      <c r="R193" s="147">
        <f>Q193*H193</f>
        <v>0</v>
      </c>
      <c r="S193" s="147">
        <v>0</v>
      </c>
      <c r="T193" s="148">
        <f>S193*H193</f>
        <v>0</v>
      </c>
      <c r="AR193" s="149" t="s">
        <v>357</v>
      </c>
      <c r="AT193" s="149" t="s">
        <v>352</v>
      </c>
      <c r="AU193" s="149" t="s">
        <v>76</v>
      </c>
      <c r="AY193" s="17" t="s">
        <v>350</v>
      </c>
      <c r="BE193" s="150">
        <f>IF(N193="základní",J193,0)</f>
        <v>0</v>
      </c>
      <c r="BF193" s="150">
        <f>IF(N193="snížená",J193,0)</f>
        <v>0</v>
      </c>
      <c r="BG193" s="150">
        <f>IF(N193="zákl. přenesená",J193,0)</f>
        <v>0</v>
      </c>
      <c r="BH193" s="150">
        <f>IF(N193="sníž. přenesená",J193,0)</f>
        <v>0</v>
      </c>
      <c r="BI193" s="150">
        <f>IF(N193="nulová",J193,0)</f>
        <v>0</v>
      </c>
      <c r="BJ193" s="17" t="s">
        <v>84</v>
      </c>
      <c r="BK193" s="150">
        <f>ROUND(I193*H193,2)</f>
        <v>0</v>
      </c>
      <c r="BL193" s="17" t="s">
        <v>357</v>
      </c>
      <c r="BM193" s="149" t="s">
        <v>695</v>
      </c>
    </row>
    <row r="194" spans="2:65" s="1" customFormat="1" ht="10.199999999999999">
      <c r="B194" s="32"/>
      <c r="D194" s="151" t="s">
        <v>359</v>
      </c>
      <c r="F194" s="152" t="s">
        <v>7274</v>
      </c>
      <c r="I194" s="153"/>
      <c r="L194" s="32"/>
      <c r="M194" s="154"/>
      <c r="T194" s="56"/>
      <c r="AT194" s="17" t="s">
        <v>359</v>
      </c>
      <c r="AU194" s="17" t="s">
        <v>76</v>
      </c>
    </row>
    <row r="195" spans="2:65" s="14" customFormat="1" ht="10.199999999999999">
      <c r="B195" s="169"/>
      <c r="D195" s="151" t="s">
        <v>361</v>
      </c>
      <c r="E195" s="170" t="s">
        <v>1</v>
      </c>
      <c r="F195" s="171" t="s">
        <v>7275</v>
      </c>
      <c r="H195" s="170" t="s">
        <v>1</v>
      </c>
      <c r="I195" s="172"/>
      <c r="L195" s="169"/>
      <c r="M195" s="173"/>
      <c r="T195" s="174"/>
      <c r="AT195" s="170" t="s">
        <v>361</v>
      </c>
      <c r="AU195" s="170" t="s">
        <v>76</v>
      </c>
      <c r="AV195" s="14" t="s">
        <v>84</v>
      </c>
      <c r="AW195" s="14" t="s">
        <v>32</v>
      </c>
      <c r="AX195" s="14" t="s">
        <v>76</v>
      </c>
      <c r="AY195" s="170" t="s">
        <v>350</v>
      </c>
    </row>
    <row r="196" spans="2:65" s="14" customFormat="1" ht="10.199999999999999">
      <c r="B196" s="169"/>
      <c r="D196" s="151" t="s">
        <v>361</v>
      </c>
      <c r="E196" s="170" t="s">
        <v>1</v>
      </c>
      <c r="F196" s="171" t="s">
        <v>7239</v>
      </c>
      <c r="H196" s="170" t="s">
        <v>1</v>
      </c>
      <c r="I196" s="172"/>
      <c r="L196" s="169"/>
      <c r="M196" s="173"/>
      <c r="T196" s="174"/>
      <c r="AT196" s="170" t="s">
        <v>361</v>
      </c>
      <c r="AU196" s="170" t="s">
        <v>76</v>
      </c>
      <c r="AV196" s="14" t="s">
        <v>84</v>
      </c>
      <c r="AW196" s="14" t="s">
        <v>32</v>
      </c>
      <c r="AX196" s="14" t="s">
        <v>76</v>
      </c>
      <c r="AY196" s="170" t="s">
        <v>350</v>
      </c>
    </row>
    <row r="197" spans="2:65" s="14" customFormat="1" ht="10.199999999999999">
      <c r="B197" s="169"/>
      <c r="D197" s="151" t="s">
        <v>361</v>
      </c>
      <c r="E197" s="170" t="s">
        <v>1</v>
      </c>
      <c r="F197" s="171" t="s">
        <v>7278</v>
      </c>
      <c r="H197" s="170" t="s">
        <v>1</v>
      </c>
      <c r="I197" s="172"/>
      <c r="L197" s="169"/>
      <c r="M197" s="173"/>
      <c r="T197" s="174"/>
      <c r="AT197" s="170" t="s">
        <v>361</v>
      </c>
      <c r="AU197" s="170" t="s">
        <v>76</v>
      </c>
      <c r="AV197" s="14" t="s">
        <v>84</v>
      </c>
      <c r="AW197" s="14" t="s">
        <v>32</v>
      </c>
      <c r="AX197" s="14" t="s">
        <v>76</v>
      </c>
      <c r="AY197" s="170" t="s">
        <v>350</v>
      </c>
    </row>
    <row r="198" spans="2:65" s="12" customFormat="1" ht="10.199999999999999">
      <c r="B198" s="155"/>
      <c r="D198" s="151" t="s">
        <v>361</v>
      </c>
      <c r="E198" s="156" t="s">
        <v>1</v>
      </c>
      <c r="F198" s="157" t="s">
        <v>84</v>
      </c>
      <c r="H198" s="158">
        <v>1</v>
      </c>
      <c r="I198" s="159"/>
      <c r="L198" s="155"/>
      <c r="M198" s="160"/>
      <c r="T198" s="161"/>
      <c r="AT198" s="156" t="s">
        <v>361</v>
      </c>
      <c r="AU198" s="156" t="s">
        <v>76</v>
      </c>
      <c r="AV198" s="12" t="s">
        <v>86</v>
      </c>
      <c r="AW198" s="12" t="s">
        <v>32</v>
      </c>
      <c r="AX198" s="12" t="s">
        <v>84</v>
      </c>
      <c r="AY198" s="156" t="s">
        <v>350</v>
      </c>
    </row>
    <row r="199" spans="2:65" s="1" customFormat="1" ht="16.5" customHeight="1">
      <c r="B199" s="32"/>
      <c r="C199" s="138" t="s">
        <v>541</v>
      </c>
      <c r="D199" s="138" t="s">
        <v>352</v>
      </c>
      <c r="E199" s="139" t="s">
        <v>7279</v>
      </c>
      <c r="F199" s="140" t="s">
        <v>7274</v>
      </c>
      <c r="G199" s="141" t="s">
        <v>496</v>
      </c>
      <c r="H199" s="142">
        <v>1</v>
      </c>
      <c r="I199" s="143"/>
      <c r="J199" s="144">
        <f>ROUND(I199*H199,2)</f>
        <v>0</v>
      </c>
      <c r="K199" s="140" t="s">
        <v>1</v>
      </c>
      <c r="L199" s="32"/>
      <c r="M199" s="145" t="s">
        <v>1</v>
      </c>
      <c r="N199" s="146" t="s">
        <v>41</v>
      </c>
      <c r="P199" s="147">
        <f>O199*H199</f>
        <v>0</v>
      </c>
      <c r="Q199" s="147">
        <v>0</v>
      </c>
      <c r="R199" s="147">
        <f>Q199*H199</f>
        <v>0</v>
      </c>
      <c r="S199" s="147">
        <v>0</v>
      </c>
      <c r="T199" s="148">
        <f>S199*H199</f>
        <v>0</v>
      </c>
      <c r="AR199" s="149" t="s">
        <v>357</v>
      </c>
      <c r="AT199" s="149" t="s">
        <v>352</v>
      </c>
      <c r="AU199" s="149" t="s">
        <v>76</v>
      </c>
      <c r="AY199" s="17" t="s">
        <v>350</v>
      </c>
      <c r="BE199" s="150">
        <f>IF(N199="základní",J199,0)</f>
        <v>0</v>
      </c>
      <c r="BF199" s="150">
        <f>IF(N199="snížená",J199,0)</f>
        <v>0</v>
      </c>
      <c r="BG199" s="150">
        <f>IF(N199="zákl. přenesená",J199,0)</f>
        <v>0</v>
      </c>
      <c r="BH199" s="150">
        <f>IF(N199="sníž. přenesená",J199,0)</f>
        <v>0</v>
      </c>
      <c r="BI199" s="150">
        <f>IF(N199="nulová",J199,0)</f>
        <v>0</v>
      </c>
      <c r="BJ199" s="17" t="s">
        <v>84</v>
      </c>
      <c r="BK199" s="150">
        <f>ROUND(I199*H199,2)</f>
        <v>0</v>
      </c>
      <c r="BL199" s="17" t="s">
        <v>357</v>
      </c>
      <c r="BM199" s="149" t="s">
        <v>707</v>
      </c>
    </row>
    <row r="200" spans="2:65" s="1" customFormat="1" ht="10.199999999999999">
      <c r="B200" s="32"/>
      <c r="D200" s="151" t="s">
        <v>359</v>
      </c>
      <c r="F200" s="152" t="s">
        <v>7274</v>
      </c>
      <c r="I200" s="153"/>
      <c r="L200" s="32"/>
      <c r="M200" s="154"/>
      <c r="T200" s="56"/>
      <c r="AT200" s="17" t="s">
        <v>359</v>
      </c>
      <c r="AU200" s="17" t="s">
        <v>76</v>
      </c>
    </row>
    <row r="201" spans="2:65" s="14" customFormat="1" ht="10.199999999999999">
      <c r="B201" s="169"/>
      <c r="D201" s="151" t="s">
        <v>361</v>
      </c>
      <c r="E201" s="170" t="s">
        <v>1</v>
      </c>
      <c r="F201" s="171" t="s">
        <v>7275</v>
      </c>
      <c r="H201" s="170" t="s">
        <v>1</v>
      </c>
      <c r="I201" s="172"/>
      <c r="L201" s="169"/>
      <c r="M201" s="173"/>
      <c r="T201" s="174"/>
      <c r="AT201" s="170" t="s">
        <v>361</v>
      </c>
      <c r="AU201" s="170" t="s">
        <v>76</v>
      </c>
      <c r="AV201" s="14" t="s">
        <v>84</v>
      </c>
      <c r="AW201" s="14" t="s">
        <v>32</v>
      </c>
      <c r="AX201" s="14" t="s">
        <v>76</v>
      </c>
      <c r="AY201" s="170" t="s">
        <v>350</v>
      </c>
    </row>
    <row r="202" spans="2:65" s="14" customFormat="1" ht="10.199999999999999">
      <c r="B202" s="169"/>
      <c r="D202" s="151" t="s">
        <v>361</v>
      </c>
      <c r="E202" s="170" t="s">
        <v>1</v>
      </c>
      <c r="F202" s="171" t="s">
        <v>7239</v>
      </c>
      <c r="H202" s="170" t="s">
        <v>1</v>
      </c>
      <c r="I202" s="172"/>
      <c r="L202" s="169"/>
      <c r="M202" s="173"/>
      <c r="T202" s="174"/>
      <c r="AT202" s="170" t="s">
        <v>361</v>
      </c>
      <c r="AU202" s="170" t="s">
        <v>76</v>
      </c>
      <c r="AV202" s="14" t="s">
        <v>84</v>
      </c>
      <c r="AW202" s="14" t="s">
        <v>32</v>
      </c>
      <c r="AX202" s="14" t="s">
        <v>76</v>
      </c>
      <c r="AY202" s="170" t="s">
        <v>350</v>
      </c>
    </row>
    <row r="203" spans="2:65" s="14" customFormat="1" ht="10.199999999999999">
      <c r="B203" s="169"/>
      <c r="D203" s="151" t="s">
        <v>361</v>
      </c>
      <c r="E203" s="170" t="s">
        <v>1</v>
      </c>
      <c r="F203" s="171" t="s">
        <v>7280</v>
      </c>
      <c r="H203" s="170" t="s">
        <v>1</v>
      </c>
      <c r="I203" s="172"/>
      <c r="L203" s="169"/>
      <c r="M203" s="173"/>
      <c r="T203" s="174"/>
      <c r="AT203" s="170" t="s">
        <v>361</v>
      </c>
      <c r="AU203" s="170" t="s">
        <v>76</v>
      </c>
      <c r="AV203" s="14" t="s">
        <v>84</v>
      </c>
      <c r="AW203" s="14" t="s">
        <v>32</v>
      </c>
      <c r="AX203" s="14" t="s">
        <v>76</v>
      </c>
      <c r="AY203" s="170" t="s">
        <v>350</v>
      </c>
    </row>
    <row r="204" spans="2:65" s="12" customFormat="1" ht="10.199999999999999">
      <c r="B204" s="155"/>
      <c r="D204" s="151" t="s">
        <v>361</v>
      </c>
      <c r="E204" s="156" t="s">
        <v>1</v>
      </c>
      <c r="F204" s="157" t="s">
        <v>84</v>
      </c>
      <c r="H204" s="158">
        <v>1</v>
      </c>
      <c r="I204" s="159"/>
      <c r="L204" s="155"/>
      <c r="M204" s="160"/>
      <c r="T204" s="161"/>
      <c r="AT204" s="156" t="s">
        <v>361</v>
      </c>
      <c r="AU204" s="156" t="s">
        <v>76</v>
      </c>
      <c r="AV204" s="12" t="s">
        <v>86</v>
      </c>
      <c r="AW204" s="12" t="s">
        <v>32</v>
      </c>
      <c r="AX204" s="12" t="s">
        <v>84</v>
      </c>
      <c r="AY204" s="156" t="s">
        <v>350</v>
      </c>
    </row>
    <row r="205" spans="2:65" s="1" customFormat="1" ht="16.5" customHeight="1">
      <c r="B205" s="32"/>
      <c r="C205" s="138" t="s">
        <v>548</v>
      </c>
      <c r="D205" s="138" t="s">
        <v>352</v>
      </c>
      <c r="E205" s="139" t="s">
        <v>7281</v>
      </c>
      <c r="F205" s="140" t="s">
        <v>7274</v>
      </c>
      <c r="G205" s="141" t="s">
        <v>496</v>
      </c>
      <c r="H205" s="142">
        <v>1</v>
      </c>
      <c r="I205" s="143"/>
      <c r="J205" s="144">
        <f>ROUND(I205*H205,2)</f>
        <v>0</v>
      </c>
      <c r="K205" s="140" t="s">
        <v>1</v>
      </c>
      <c r="L205" s="32"/>
      <c r="M205" s="145" t="s">
        <v>1</v>
      </c>
      <c r="N205" s="146" t="s">
        <v>41</v>
      </c>
      <c r="P205" s="147">
        <f>O205*H205</f>
        <v>0</v>
      </c>
      <c r="Q205" s="147">
        <v>0</v>
      </c>
      <c r="R205" s="147">
        <f>Q205*H205</f>
        <v>0</v>
      </c>
      <c r="S205" s="147">
        <v>0</v>
      </c>
      <c r="T205" s="148">
        <f>S205*H205</f>
        <v>0</v>
      </c>
      <c r="AR205" s="149" t="s">
        <v>357</v>
      </c>
      <c r="AT205" s="149" t="s">
        <v>352</v>
      </c>
      <c r="AU205" s="149" t="s">
        <v>76</v>
      </c>
      <c r="AY205" s="17" t="s">
        <v>350</v>
      </c>
      <c r="BE205" s="150">
        <f>IF(N205="základní",J205,0)</f>
        <v>0</v>
      </c>
      <c r="BF205" s="150">
        <f>IF(N205="snížená",J205,0)</f>
        <v>0</v>
      </c>
      <c r="BG205" s="150">
        <f>IF(N205="zákl. přenesená",J205,0)</f>
        <v>0</v>
      </c>
      <c r="BH205" s="150">
        <f>IF(N205="sníž. přenesená",J205,0)</f>
        <v>0</v>
      </c>
      <c r="BI205" s="150">
        <f>IF(N205="nulová",J205,0)</f>
        <v>0</v>
      </c>
      <c r="BJ205" s="17" t="s">
        <v>84</v>
      </c>
      <c r="BK205" s="150">
        <f>ROUND(I205*H205,2)</f>
        <v>0</v>
      </c>
      <c r="BL205" s="17" t="s">
        <v>357</v>
      </c>
      <c r="BM205" s="149" t="s">
        <v>722</v>
      </c>
    </row>
    <row r="206" spans="2:65" s="1" customFormat="1" ht="10.199999999999999">
      <c r="B206" s="32"/>
      <c r="D206" s="151" t="s">
        <v>359</v>
      </c>
      <c r="F206" s="152" t="s">
        <v>7274</v>
      </c>
      <c r="I206" s="153"/>
      <c r="L206" s="32"/>
      <c r="M206" s="154"/>
      <c r="T206" s="56"/>
      <c r="AT206" s="17" t="s">
        <v>359</v>
      </c>
      <c r="AU206" s="17" t="s">
        <v>76</v>
      </c>
    </row>
    <row r="207" spans="2:65" s="14" customFormat="1" ht="10.199999999999999">
      <c r="B207" s="169"/>
      <c r="D207" s="151" t="s">
        <v>361</v>
      </c>
      <c r="E207" s="170" t="s">
        <v>1</v>
      </c>
      <c r="F207" s="171" t="s">
        <v>7275</v>
      </c>
      <c r="H207" s="170" t="s">
        <v>1</v>
      </c>
      <c r="I207" s="172"/>
      <c r="L207" s="169"/>
      <c r="M207" s="173"/>
      <c r="T207" s="174"/>
      <c r="AT207" s="170" t="s">
        <v>361</v>
      </c>
      <c r="AU207" s="170" t="s">
        <v>76</v>
      </c>
      <c r="AV207" s="14" t="s">
        <v>84</v>
      </c>
      <c r="AW207" s="14" t="s">
        <v>32</v>
      </c>
      <c r="AX207" s="14" t="s">
        <v>76</v>
      </c>
      <c r="AY207" s="170" t="s">
        <v>350</v>
      </c>
    </row>
    <row r="208" spans="2:65" s="14" customFormat="1" ht="10.199999999999999">
      <c r="B208" s="169"/>
      <c r="D208" s="151" t="s">
        <v>361</v>
      </c>
      <c r="E208" s="170" t="s">
        <v>1</v>
      </c>
      <c r="F208" s="171" t="s">
        <v>7239</v>
      </c>
      <c r="H208" s="170" t="s">
        <v>1</v>
      </c>
      <c r="I208" s="172"/>
      <c r="L208" s="169"/>
      <c r="M208" s="173"/>
      <c r="T208" s="174"/>
      <c r="AT208" s="170" t="s">
        <v>361</v>
      </c>
      <c r="AU208" s="170" t="s">
        <v>76</v>
      </c>
      <c r="AV208" s="14" t="s">
        <v>84</v>
      </c>
      <c r="AW208" s="14" t="s">
        <v>32</v>
      </c>
      <c r="AX208" s="14" t="s">
        <v>76</v>
      </c>
      <c r="AY208" s="170" t="s">
        <v>350</v>
      </c>
    </row>
    <row r="209" spans="2:65" s="14" customFormat="1" ht="10.199999999999999">
      <c r="B209" s="169"/>
      <c r="D209" s="151" t="s">
        <v>361</v>
      </c>
      <c r="E209" s="170" t="s">
        <v>1</v>
      </c>
      <c r="F209" s="171" t="s">
        <v>7282</v>
      </c>
      <c r="H209" s="170" t="s">
        <v>1</v>
      </c>
      <c r="I209" s="172"/>
      <c r="L209" s="169"/>
      <c r="M209" s="173"/>
      <c r="T209" s="174"/>
      <c r="AT209" s="170" t="s">
        <v>361</v>
      </c>
      <c r="AU209" s="170" t="s">
        <v>76</v>
      </c>
      <c r="AV209" s="14" t="s">
        <v>84</v>
      </c>
      <c r="AW209" s="14" t="s">
        <v>32</v>
      </c>
      <c r="AX209" s="14" t="s">
        <v>76</v>
      </c>
      <c r="AY209" s="170" t="s">
        <v>350</v>
      </c>
    </row>
    <row r="210" spans="2:65" s="12" customFormat="1" ht="10.199999999999999">
      <c r="B210" s="155"/>
      <c r="D210" s="151" t="s">
        <v>361</v>
      </c>
      <c r="E210" s="156" t="s">
        <v>1</v>
      </c>
      <c r="F210" s="157" t="s">
        <v>84</v>
      </c>
      <c r="H210" s="158">
        <v>1</v>
      </c>
      <c r="I210" s="159"/>
      <c r="L210" s="155"/>
      <c r="M210" s="160"/>
      <c r="T210" s="161"/>
      <c r="AT210" s="156" t="s">
        <v>361</v>
      </c>
      <c r="AU210" s="156" t="s">
        <v>76</v>
      </c>
      <c r="AV210" s="12" t="s">
        <v>86</v>
      </c>
      <c r="AW210" s="12" t="s">
        <v>32</v>
      </c>
      <c r="AX210" s="12" t="s">
        <v>84</v>
      </c>
      <c r="AY210" s="156" t="s">
        <v>350</v>
      </c>
    </row>
    <row r="211" spans="2:65" s="1" customFormat="1" ht="16.5" customHeight="1">
      <c r="B211" s="32"/>
      <c r="C211" s="138" t="s">
        <v>556</v>
      </c>
      <c r="D211" s="138" t="s">
        <v>352</v>
      </c>
      <c r="E211" s="139" t="s">
        <v>7283</v>
      </c>
      <c r="F211" s="140" t="s">
        <v>7274</v>
      </c>
      <c r="G211" s="141" t="s">
        <v>496</v>
      </c>
      <c r="H211" s="142">
        <v>1</v>
      </c>
      <c r="I211" s="143"/>
      <c r="J211" s="144">
        <f>ROUND(I211*H211,2)</f>
        <v>0</v>
      </c>
      <c r="K211" s="140" t="s">
        <v>1</v>
      </c>
      <c r="L211" s="32"/>
      <c r="M211" s="145" t="s">
        <v>1</v>
      </c>
      <c r="N211" s="146" t="s">
        <v>41</v>
      </c>
      <c r="P211" s="147">
        <f>O211*H211</f>
        <v>0</v>
      </c>
      <c r="Q211" s="147">
        <v>0</v>
      </c>
      <c r="R211" s="147">
        <f>Q211*H211</f>
        <v>0</v>
      </c>
      <c r="S211" s="147">
        <v>0</v>
      </c>
      <c r="T211" s="148">
        <f>S211*H211</f>
        <v>0</v>
      </c>
      <c r="AR211" s="149" t="s">
        <v>357</v>
      </c>
      <c r="AT211" s="149" t="s">
        <v>352</v>
      </c>
      <c r="AU211" s="149" t="s">
        <v>76</v>
      </c>
      <c r="AY211" s="17" t="s">
        <v>350</v>
      </c>
      <c r="BE211" s="150">
        <f>IF(N211="základní",J211,0)</f>
        <v>0</v>
      </c>
      <c r="BF211" s="150">
        <f>IF(N211="snížená",J211,0)</f>
        <v>0</v>
      </c>
      <c r="BG211" s="150">
        <f>IF(N211="zákl. přenesená",J211,0)</f>
        <v>0</v>
      </c>
      <c r="BH211" s="150">
        <f>IF(N211="sníž. přenesená",J211,0)</f>
        <v>0</v>
      </c>
      <c r="BI211" s="150">
        <f>IF(N211="nulová",J211,0)</f>
        <v>0</v>
      </c>
      <c r="BJ211" s="17" t="s">
        <v>84</v>
      </c>
      <c r="BK211" s="150">
        <f>ROUND(I211*H211,2)</f>
        <v>0</v>
      </c>
      <c r="BL211" s="17" t="s">
        <v>357</v>
      </c>
      <c r="BM211" s="149" t="s">
        <v>735</v>
      </c>
    </row>
    <row r="212" spans="2:65" s="1" customFormat="1" ht="10.199999999999999">
      <c r="B212" s="32"/>
      <c r="D212" s="151" t="s">
        <v>359</v>
      </c>
      <c r="F212" s="152" t="s">
        <v>7274</v>
      </c>
      <c r="I212" s="153"/>
      <c r="L212" s="32"/>
      <c r="M212" s="154"/>
      <c r="T212" s="56"/>
      <c r="AT212" s="17" t="s">
        <v>359</v>
      </c>
      <c r="AU212" s="17" t="s">
        <v>76</v>
      </c>
    </row>
    <row r="213" spans="2:65" s="14" customFormat="1" ht="10.199999999999999">
      <c r="B213" s="169"/>
      <c r="D213" s="151" t="s">
        <v>361</v>
      </c>
      <c r="E213" s="170" t="s">
        <v>1</v>
      </c>
      <c r="F213" s="171" t="s">
        <v>7275</v>
      </c>
      <c r="H213" s="170" t="s">
        <v>1</v>
      </c>
      <c r="I213" s="172"/>
      <c r="L213" s="169"/>
      <c r="M213" s="173"/>
      <c r="T213" s="174"/>
      <c r="AT213" s="170" t="s">
        <v>361</v>
      </c>
      <c r="AU213" s="170" t="s">
        <v>76</v>
      </c>
      <c r="AV213" s="14" t="s">
        <v>84</v>
      </c>
      <c r="AW213" s="14" t="s">
        <v>32</v>
      </c>
      <c r="AX213" s="14" t="s">
        <v>76</v>
      </c>
      <c r="AY213" s="170" t="s">
        <v>350</v>
      </c>
    </row>
    <row r="214" spans="2:65" s="14" customFormat="1" ht="10.199999999999999">
      <c r="B214" s="169"/>
      <c r="D214" s="151" t="s">
        <v>361</v>
      </c>
      <c r="E214" s="170" t="s">
        <v>1</v>
      </c>
      <c r="F214" s="171" t="s">
        <v>7239</v>
      </c>
      <c r="H214" s="170" t="s">
        <v>1</v>
      </c>
      <c r="I214" s="172"/>
      <c r="L214" s="169"/>
      <c r="M214" s="173"/>
      <c r="T214" s="174"/>
      <c r="AT214" s="170" t="s">
        <v>361</v>
      </c>
      <c r="AU214" s="170" t="s">
        <v>76</v>
      </c>
      <c r="AV214" s="14" t="s">
        <v>84</v>
      </c>
      <c r="AW214" s="14" t="s">
        <v>32</v>
      </c>
      <c r="AX214" s="14" t="s">
        <v>76</v>
      </c>
      <c r="AY214" s="170" t="s">
        <v>350</v>
      </c>
    </row>
    <row r="215" spans="2:65" s="14" customFormat="1" ht="10.199999999999999">
      <c r="B215" s="169"/>
      <c r="D215" s="151" t="s">
        <v>361</v>
      </c>
      <c r="E215" s="170" t="s">
        <v>1</v>
      </c>
      <c r="F215" s="171" t="s">
        <v>7282</v>
      </c>
      <c r="H215" s="170" t="s">
        <v>1</v>
      </c>
      <c r="I215" s="172"/>
      <c r="L215" s="169"/>
      <c r="M215" s="173"/>
      <c r="T215" s="174"/>
      <c r="AT215" s="170" t="s">
        <v>361</v>
      </c>
      <c r="AU215" s="170" t="s">
        <v>76</v>
      </c>
      <c r="AV215" s="14" t="s">
        <v>84</v>
      </c>
      <c r="AW215" s="14" t="s">
        <v>32</v>
      </c>
      <c r="AX215" s="14" t="s">
        <v>76</v>
      </c>
      <c r="AY215" s="170" t="s">
        <v>350</v>
      </c>
    </row>
    <row r="216" spans="2:65" s="12" customFormat="1" ht="10.199999999999999">
      <c r="B216" s="155"/>
      <c r="D216" s="151" t="s">
        <v>361</v>
      </c>
      <c r="E216" s="156" t="s">
        <v>1</v>
      </c>
      <c r="F216" s="157" t="s">
        <v>84</v>
      </c>
      <c r="H216" s="158">
        <v>1</v>
      </c>
      <c r="I216" s="159"/>
      <c r="L216" s="155"/>
      <c r="M216" s="160"/>
      <c r="T216" s="161"/>
      <c r="AT216" s="156" t="s">
        <v>361</v>
      </c>
      <c r="AU216" s="156" t="s">
        <v>76</v>
      </c>
      <c r="AV216" s="12" t="s">
        <v>86</v>
      </c>
      <c r="AW216" s="12" t="s">
        <v>32</v>
      </c>
      <c r="AX216" s="12" t="s">
        <v>84</v>
      </c>
      <c r="AY216" s="156" t="s">
        <v>350</v>
      </c>
    </row>
    <row r="217" spans="2:65" s="1" customFormat="1" ht="16.5" customHeight="1">
      <c r="B217" s="32"/>
      <c r="C217" s="138" t="s">
        <v>563</v>
      </c>
      <c r="D217" s="138" t="s">
        <v>352</v>
      </c>
      <c r="E217" s="139" t="s">
        <v>7284</v>
      </c>
      <c r="F217" s="140" t="s">
        <v>7274</v>
      </c>
      <c r="G217" s="141" t="s">
        <v>496</v>
      </c>
      <c r="H217" s="142">
        <v>1</v>
      </c>
      <c r="I217" s="143"/>
      <c r="J217" s="144">
        <f>ROUND(I217*H217,2)</f>
        <v>0</v>
      </c>
      <c r="K217" s="140" t="s">
        <v>1</v>
      </c>
      <c r="L217" s="32"/>
      <c r="M217" s="145" t="s">
        <v>1</v>
      </c>
      <c r="N217" s="146" t="s">
        <v>41</v>
      </c>
      <c r="P217" s="147">
        <f>O217*H217</f>
        <v>0</v>
      </c>
      <c r="Q217" s="147">
        <v>0</v>
      </c>
      <c r="R217" s="147">
        <f>Q217*H217</f>
        <v>0</v>
      </c>
      <c r="S217" s="147">
        <v>0</v>
      </c>
      <c r="T217" s="148">
        <f>S217*H217</f>
        <v>0</v>
      </c>
      <c r="AR217" s="149" t="s">
        <v>357</v>
      </c>
      <c r="AT217" s="149" t="s">
        <v>352</v>
      </c>
      <c r="AU217" s="149" t="s">
        <v>76</v>
      </c>
      <c r="AY217" s="17" t="s">
        <v>350</v>
      </c>
      <c r="BE217" s="150">
        <f>IF(N217="základní",J217,0)</f>
        <v>0</v>
      </c>
      <c r="BF217" s="150">
        <f>IF(N217="snížená",J217,0)</f>
        <v>0</v>
      </c>
      <c r="BG217" s="150">
        <f>IF(N217="zákl. přenesená",J217,0)</f>
        <v>0</v>
      </c>
      <c r="BH217" s="150">
        <f>IF(N217="sníž. přenesená",J217,0)</f>
        <v>0</v>
      </c>
      <c r="BI217" s="150">
        <f>IF(N217="nulová",J217,0)</f>
        <v>0</v>
      </c>
      <c r="BJ217" s="17" t="s">
        <v>84</v>
      </c>
      <c r="BK217" s="150">
        <f>ROUND(I217*H217,2)</f>
        <v>0</v>
      </c>
      <c r="BL217" s="17" t="s">
        <v>357</v>
      </c>
      <c r="BM217" s="149" t="s">
        <v>748</v>
      </c>
    </row>
    <row r="218" spans="2:65" s="1" customFormat="1" ht="10.199999999999999">
      <c r="B218" s="32"/>
      <c r="D218" s="151" t="s">
        <v>359</v>
      </c>
      <c r="F218" s="152" t="s">
        <v>7274</v>
      </c>
      <c r="I218" s="153"/>
      <c r="L218" s="32"/>
      <c r="M218" s="154"/>
      <c r="T218" s="56"/>
      <c r="AT218" s="17" t="s">
        <v>359</v>
      </c>
      <c r="AU218" s="17" t="s">
        <v>76</v>
      </c>
    </row>
    <row r="219" spans="2:65" s="14" customFormat="1" ht="10.199999999999999">
      <c r="B219" s="169"/>
      <c r="D219" s="151" t="s">
        <v>361</v>
      </c>
      <c r="E219" s="170" t="s">
        <v>1</v>
      </c>
      <c r="F219" s="171" t="s">
        <v>7275</v>
      </c>
      <c r="H219" s="170" t="s">
        <v>1</v>
      </c>
      <c r="I219" s="172"/>
      <c r="L219" s="169"/>
      <c r="M219" s="173"/>
      <c r="T219" s="174"/>
      <c r="AT219" s="170" t="s">
        <v>361</v>
      </c>
      <c r="AU219" s="170" t="s">
        <v>76</v>
      </c>
      <c r="AV219" s="14" t="s">
        <v>84</v>
      </c>
      <c r="AW219" s="14" t="s">
        <v>32</v>
      </c>
      <c r="AX219" s="14" t="s">
        <v>76</v>
      </c>
      <c r="AY219" s="170" t="s">
        <v>350</v>
      </c>
    </row>
    <row r="220" spans="2:65" s="14" customFormat="1" ht="10.199999999999999">
      <c r="B220" s="169"/>
      <c r="D220" s="151" t="s">
        <v>361</v>
      </c>
      <c r="E220" s="170" t="s">
        <v>1</v>
      </c>
      <c r="F220" s="171" t="s">
        <v>7239</v>
      </c>
      <c r="H220" s="170" t="s">
        <v>1</v>
      </c>
      <c r="I220" s="172"/>
      <c r="L220" s="169"/>
      <c r="M220" s="173"/>
      <c r="T220" s="174"/>
      <c r="AT220" s="170" t="s">
        <v>361</v>
      </c>
      <c r="AU220" s="170" t="s">
        <v>76</v>
      </c>
      <c r="AV220" s="14" t="s">
        <v>84</v>
      </c>
      <c r="AW220" s="14" t="s">
        <v>32</v>
      </c>
      <c r="AX220" s="14" t="s">
        <v>76</v>
      </c>
      <c r="AY220" s="170" t="s">
        <v>350</v>
      </c>
    </row>
    <row r="221" spans="2:65" s="14" customFormat="1" ht="10.199999999999999">
      <c r="B221" s="169"/>
      <c r="D221" s="151" t="s">
        <v>361</v>
      </c>
      <c r="E221" s="170" t="s">
        <v>1</v>
      </c>
      <c r="F221" s="171" t="s">
        <v>7278</v>
      </c>
      <c r="H221" s="170" t="s">
        <v>1</v>
      </c>
      <c r="I221" s="172"/>
      <c r="L221" s="169"/>
      <c r="M221" s="173"/>
      <c r="T221" s="174"/>
      <c r="AT221" s="170" t="s">
        <v>361</v>
      </c>
      <c r="AU221" s="170" t="s">
        <v>76</v>
      </c>
      <c r="AV221" s="14" t="s">
        <v>84</v>
      </c>
      <c r="AW221" s="14" t="s">
        <v>32</v>
      </c>
      <c r="AX221" s="14" t="s">
        <v>76</v>
      </c>
      <c r="AY221" s="170" t="s">
        <v>350</v>
      </c>
    </row>
    <row r="222" spans="2:65" s="12" customFormat="1" ht="10.199999999999999">
      <c r="B222" s="155"/>
      <c r="D222" s="151" t="s">
        <v>361</v>
      </c>
      <c r="E222" s="156" t="s">
        <v>1</v>
      </c>
      <c r="F222" s="157" t="s">
        <v>84</v>
      </c>
      <c r="H222" s="158">
        <v>1</v>
      </c>
      <c r="I222" s="159"/>
      <c r="L222" s="155"/>
      <c r="M222" s="160"/>
      <c r="T222" s="161"/>
      <c r="AT222" s="156" t="s">
        <v>361</v>
      </c>
      <c r="AU222" s="156" t="s">
        <v>76</v>
      </c>
      <c r="AV222" s="12" t="s">
        <v>86</v>
      </c>
      <c r="AW222" s="12" t="s">
        <v>32</v>
      </c>
      <c r="AX222" s="12" t="s">
        <v>84</v>
      </c>
      <c r="AY222" s="156" t="s">
        <v>350</v>
      </c>
    </row>
    <row r="223" spans="2:65" s="1" customFormat="1" ht="16.5" customHeight="1">
      <c r="B223" s="32"/>
      <c r="C223" s="138" t="s">
        <v>7</v>
      </c>
      <c r="D223" s="138" t="s">
        <v>352</v>
      </c>
      <c r="E223" s="139" t="s">
        <v>7285</v>
      </c>
      <c r="F223" s="140" t="s">
        <v>7274</v>
      </c>
      <c r="G223" s="141" t="s">
        <v>496</v>
      </c>
      <c r="H223" s="142">
        <v>1</v>
      </c>
      <c r="I223" s="143"/>
      <c r="J223" s="144">
        <f>ROUND(I223*H223,2)</f>
        <v>0</v>
      </c>
      <c r="K223" s="140" t="s">
        <v>1</v>
      </c>
      <c r="L223" s="32"/>
      <c r="M223" s="145" t="s">
        <v>1</v>
      </c>
      <c r="N223" s="146" t="s">
        <v>41</v>
      </c>
      <c r="P223" s="147">
        <f>O223*H223</f>
        <v>0</v>
      </c>
      <c r="Q223" s="147">
        <v>0</v>
      </c>
      <c r="R223" s="147">
        <f>Q223*H223</f>
        <v>0</v>
      </c>
      <c r="S223" s="147">
        <v>0</v>
      </c>
      <c r="T223" s="148">
        <f>S223*H223</f>
        <v>0</v>
      </c>
      <c r="AR223" s="149" t="s">
        <v>357</v>
      </c>
      <c r="AT223" s="149" t="s">
        <v>352</v>
      </c>
      <c r="AU223" s="149" t="s">
        <v>76</v>
      </c>
      <c r="AY223" s="17" t="s">
        <v>350</v>
      </c>
      <c r="BE223" s="150">
        <f>IF(N223="základní",J223,0)</f>
        <v>0</v>
      </c>
      <c r="BF223" s="150">
        <f>IF(N223="snížená",J223,0)</f>
        <v>0</v>
      </c>
      <c r="BG223" s="150">
        <f>IF(N223="zákl. přenesená",J223,0)</f>
        <v>0</v>
      </c>
      <c r="BH223" s="150">
        <f>IF(N223="sníž. přenesená",J223,0)</f>
        <v>0</v>
      </c>
      <c r="BI223" s="150">
        <f>IF(N223="nulová",J223,0)</f>
        <v>0</v>
      </c>
      <c r="BJ223" s="17" t="s">
        <v>84</v>
      </c>
      <c r="BK223" s="150">
        <f>ROUND(I223*H223,2)</f>
        <v>0</v>
      </c>
      <c r="BL223" s="17" t="s">
        <v>357</v>
      </c>
      <c r="BM223" s="149" t="s">
        <v>767</v>
      </c>
    </row>
    <row r="224" spans="2:65" s="1" customFormat="1" ht="10.199999999999999">
      <c r="B224" s="32"/>
      <c r="D224" s="151" t="s">
        <v>359</v>
      </c>
      <c r="F224" s="152" t="s">
        <v>7274</v>
      </c>
      <c r="I224" s="153"/>
      <c r="L224" s="32"/>
      <c r="M224" s="154"/>
      <c r="T224" s="56"/>
      <c r="AT224" s="17" t="s">
        <v>359</v>
      </c>
      <c r="AU224" s="17" t="s">
        <v>76</v>
      </c>
    </row>
    <row r="225" spans="2:65" s="14" customFormat="1" ht="10.199999999999999">
      <c r="B225" s="169"/>
      <c r="D225" s="151" t="s">
        <v>361</v>
      </c>
      <c r="E225" s="170" t="s">
        <v>1</v>
      </c>
      <c r="F225" s="171" t="s">
        <v>7275</v>
      </c>
      <c r="H225" s="170" t="s">
        <v>1</v>
      </c>
      <c r="I225" s="172"/>
      <c r="L225" s="169"/>
      <c r="M225" s="173"/>
      <c r="T225" s="174"/>
      <c r="AT225" s="170" t="s">
        <v>361</v>
      </c>
      <c r="AU225" s="170" t="s">
        <v>76</v>
      </c>
      <c r="AV225" s="14" t="s">
        <v>84</v>
      </c>
      <c r="AW225" s="14" t="s">
        <v>32</v>
      </c>
      <c r="AX225" s="14" t="s">
        <v>76</v>
      </c>
      <c r="AY225" s="170" t="s">
        <v>350</v>
      </c>
    </row>
    <row r="226" spans="2:65" s="14" customFormat="1" ht="10.199999999999999">
      <c r="B226" s="169"/>
      <c r="D226" s="151" t="s">
        <v>361</v>
      </c>
      <c r="E226" s="170" t="s">
        <v>1</v>
      </c>
      <c r="F226" s="171" t="s">
        <v>7239</v>
      </c>
      <c r="H226" s="170" t="s">
        <v>1</v>
      </c>
      <c r="I226" s="172"/>
      <c r="L226" s="169"/>
      <c r="M226" s="173"/>
      <c r="T226" s="174"/>
      <c r="AT226" s="170" t="s">
        <v>361</v>
      </c>
      <c r="AU226" s="170" t="s">
        <v>76</v>
      </c>
      <c r="AV226" s="14" t="s">
        <v>84</v>
      </c>
      <c r="AW226" s="14" t="s">
        <v>32</v>
      </c>
      <c r="AX226" s="14" t="s">
        <v>76</v>
      </c>
      <c r="AY226" s="170" t="s">
        <v>350</v>
      </c>
    </row>
    <row r="227" spans="2:65" s="14" customFormat="1" ht="10.199999999999999">
      <c r="B227" s="169"/>
      <c r="D227" s="151" t="s">
        <v>361</v>
      </c>
      <c r="E227" s="170" t="s">
        <v>1</v>
      </c>
      <c r="F227" s="171" t="s">
        <v>7286</v>
      </c>
      <c r="H227" s="170" t="s">
        <v>1</v>
      </c>
      <c r="I227" s="172"/>
      <c r="L227" s="169"/>
      <c r="M227" s="173"/>
      <c r="T227" s="174"/>
      <c r="AT227" s="170" t="s">
        <v>361</v>
      </c>
      <c r="AU227" s="170" t="s">
        <v>76</v>
      </c>
      <c r="AV227" s="14" t="s">
        <v>84</v>
      </c>
      <c r="AW227" s="14" t="s">
        <v>32</v>
      </c>
      <c r="AX227" s="14" t="s">
        <v>76</v>
      </c>
      <c r="AY227" s="170" t="s">
        <v>350</v>
      </c>
    </row>
    <row r="228" spans="2:65" s="12" customFormat="1" ht="10.199999999999999">
      <c r="B228" s="155"/>
      <c r="D228" s="151" t="s">
        <v>361</v>
      </c>
      <c r="E228" s="156" t="s">
        <v>1</v>
      </c>
      <c r="F228" s="157" t="s">
        <v>84</v>
      </c>
      <c r="H228" s="158">
        <v>1</v>
      </c>
      <c r="I228" s="159"/>
      <c r="L228" s="155"/>
      <c r="M228" s="160"/>
      <c r="T228" s="161"/>
      <c r="AT228" s="156" t="s">
        <v>361</v>
      </c>
      <c r="AU228" s="156" t="s">
        <v>76</v>
      </c>
      <c r="AV228" s="12" t="s">
        <v>86</v>
      </c>
      <c r="AW228" s="12" t="s">
        <v>32</v>
      </c>
      <c r="AX228" s="12" t="s">
        <v>84</v>
      </c>
      <c r="AY228" s="156" t="s">
        <v>350</v>
      </c>
    </row>
    <row r="229" spans="2:65" s="1" customFormat="1" ht="16.5" customHeight="1">
      <c r="B229" s="32"/>
      <c r="C229" s="138" t="s">
        <v>576</v>
      </c>
      <c r="D229" s="138" t="s">
        <v>352</v>
      </c>
      <c r="E229" s="139" t="s">
        <v>7287</v>
      </c>
      <c r="F229" s="140" t="s">
        <v>7274</v>
      </c>
      <c r="G229" s="141" t="s">
        <v>496</v>
      </c>
      <c r="H229" s="142">
        <v>1</v>
      </c>
      <c r="I229" s="143"/>
      <c r="J229" s="144">
        <f>ROUND(I229*H229,2)</f>
        <v>0</v>
      </c>
      <c r="K229" s="140" t="s">
        <v>1</v>
      </c>
      <c r="L229" s="32"/>
      <c r="M229" s="145" t="s">
        <v>1</v>
      </c>
      <c r="N229" s="146" t="s">
        <v>41</v>
      </c>
      <c r="P229" s="147">
        <f>O229*H229</f>
        <v>0</v>
      </c>
      <c r="Q229" s="147">
        <v>0</v>
      </c>
      <c r="R229" s="147">
        <f>Q229*H229</f>
        <v>0</v>
      </c>
      <c r="S229" s="147">
        <v>0</v>
      </c>
      <c r="T229" s="148">
        <f>S229*H229</f>
        <v>0</v>
      </c>
      <c r="AR229" s="149" t="s">
        <v>357</v>
      </c>
      <c r="AT229" s="149" t="s">
        <v>352</v>
      </c>
      <c r="AU229" s="149" t="s">
        <v>76</v>
      </c>
      <c r="AY229" s="17" t="s">
        <v>350</v>
      </c>
      <c r="BE229" s="150">
        <f>IF(N229="základní",J229,0)</f>
        <v>0</v>
      </c>
      <c r="BF229" s="150">
        <f>IF(N229="snížená",J229,0)</f>
        <v>0</v>
      </c>
      <c r="BG229" s="150">
        <f>IF(N229="zákl. přenesená",J229,0)</f>
        <v>0</v>
      </c>
      <c r="BH229" s="150">
        <f>IF(N229="sníž. přenesená",J229,0)</f>
        <v>0</v>
      </c>
      <c r="BI229" s="150">
        <f>IF(N229="nulová",J229,0)</f>
        <v>0</v>
      </c>
      <c r="BJ229" s="17" t="s">
        <v>84</v>
      </c>
      <c r="BK229" s="150">
        <f>ROUND(I229*H229,2)</f>
        <v>0</v>
      </c>
      <c r="BL229" s="17" t="s">
        <v>357</v>
      </c>
      <c r="BM229" s="149" t="s">
        <v>828</v>
      </c>
    </row>
    <row r="230" spans="2:65" s="1" customFormat="1" ht="10.199999999999999">
      <c r="B230" s="32"/>
      <c r="D230" s="151" t="s">
        <v>359</v>
      </c>
      <c r="F230" s="152" t="s">
        <v>7274</v>
      </c>
      <c r="I230" s="153"/>
      <c r="L230" s="32"/>
      <c r="M230" s="154"/>
      <c r="T230" s="56"/>
      <c r="AT230" s="17" t="s">
        <v>359</v>
      </c>
      <c r="AU230" s="17" t="s">
        <v>76</v>
      </c>
    </row>
    <row r="231" spans="2:65" s="14" customFormat="1" ht="10.199999999999999">
      <c r="B231" s="169"/>
      <c r="D231" s="151" t="s">
        <v>361</v>
      </c>
      <c r="E231" s="170" t="s">
        <v>1</v>
      </c>
      <c r="F231" s="171" t="s">
        <v>7275</v>
      </c>
      <c r="H231" s="170" t="s">
        <v>1</v>
      </c>
      <c r="I231" s="172"/>
      <c r="L231" s="169"/>
      <c r="M231" s="173"/>
      <c r="T231" s="174"/>
      <c r="AT231" s="170" t="s">
        <v>361</v>
      </c>
      <c r="AU231" s="170" t="s">
        <v>76</v>
      </c>
      <c r="AV231" s="14" t="s">
        <v>84</v>
      </c>
      <c r="AW231" s="14" t="s">
        <v>32</v>
      </c>
      <c r="AX231" s="14" t="s">
        <v>76</v>
      </c>
      <c r="AY231" s="170" t="s">
        <v>350</v>
      </c>
    </row>
    <row r="232" spans="2:65" s="14" customFormat="1" ht="10.199999999999999">
      <c r="B232" s="169"/>
      <c r="D232" s="151" t="s">
        <v>361</v>
      </c>
      <c r="E232" s="170" t="s">
        <v>1</v>
      </c>
      <c r="F232" s="171" t="s">
        <v>7239</v>
      </c>
      <c r="H232" s="170" t="s">
        <v>1</v>
      </c>
      <c r="I232" s="172"/>
      <c r="L232" s="169"/>
      <c r="M232" s="173"/>
      <c r="T232" s="174"/>
      <c r="AT232" s="170" t="s">
        <v>361</v>
      </c>
      <c r="AU232" s="170" t="s">
        <v>76</v>
      </c>
      <c r="AV232" s="14" t="s">
        <v>84</v>
      </c>
      <c r="AW232" s="14" t="s">
        <v>32</v>
      </c>
      <c r="AX232" s="14" t="s">
        <v>76</v>
      </c>
      <c r="AY232" s="170" t="s">
        <v>350</v>
      </c>
    </row>
    <row r="233" spans="2:65" s="14" customFormat="1" ht="10.199999999999999">
      <c r="B233" s="169"/>
      <c r="D233" s="151" t="s">
        <v>361</v>
      </c>
      <c r="E233" s="170" t="s">
        <v>1</v>
      </c>
      <c r="F233" s="171" t="s">
        <v>7288</v>
      </c>
      <c r="H233" s="170" t="s">
        <v>1</v>
      </c>
      <c r="I233" s="172"/>
      <c r="L233" s="169"/>
      <c r="M233" s="173"/>
      <c r="T233" s="174"/>
      <c r="AT233" s="170" t="s">
        <v>361</v>
      </c>
      <c r="AU233" s="170" t="s">
        <v>76</v>
      </c>
      <c r="AV233" s="14" t="s">
        <v>84</v>
      </c>
      <c r="AW233" s="14" t="s">
        <v>32</v>
      </c>
      <c r="AX233" s="14" t="s">
        <v>76</v>
      </c>
      <c r="AY233" s="170" t="s">
        <v>350</v>
      </c>
    </row>
    <row r="234" spans="2:65" s="12" customFormat="1" ht="10.199999999999999">
      <c r="B234" s="155"/>
      <c r="D234" s="151" t="s">
        <v>361</v>
      </c>
      <c r="E234" s="156" t="s">
        <v>1</v>
      </c>
      <c r="F234" s="157" t="s">
        <v>84</v>
      </c>
      <c r="H234" s="158">
        <v>1</v>
      </c>
      <c r="I234" s="159"/>
      <c r="L234" s="155"/>
      <c r="M234" s="160"/>
      <c r="T234" s="161"/>
      <c r="AT234" s="156" t="s">
        <v>361</v>
      </c>
      <c r="AU234" s="156" t="s">
        <v>76</v>
      </c>
      <c r="AV234" s="12" t="s">
        <v>86</v>
      </c>
      <c r="AW234" s="12" t="s">
        <v>32</v>
      </c>
      <c r="AX234" s="12" t="s">
        <v>84</v>
      </c>
      <c r="AY234" s="156" t="s">
        <v>350</v>
      </c>
    </row>
    <row r="235" spans="2:65" s="1" customFormat="1" ht="16.5" customHeight="1">
      <c r="B235" s="32"/>
      <c r="C235" s="138" t="s">
        <v>582</v>
      </c>
      <c r="D235" s="138" t="s">
        <v>352</v>
      </c>
      <c r="E235" s="139" t="s">
        <v>7289</v>
      </c>
      <c r="F235" s="140" t="s">
        <v>7274</v>
      </c>
      <c r="G235" s="141" t="s">
        <v>496</v>
      </c>
      <c r="H235" s="142">
        <v>1</v>
      </c>
      <c r="I235" s="143"/>
      <c r="J235" s="144">
        <f>ROUND(I235*H235,2)</f>
        <v>0</v>
      </c>
      <c r="K235" s="140" t="s">
        <v>1</v>
      </c>
      <c r="L235" s="32"/>
      <c r="M235" s="145" t="s">
        <v>1</v>
      </c>
      <c r="N235" s="146" t="s">
        <v>41</v>
      </c>
      <c r="P235" s="147">
        <f>O235*H235</f>
        <v>0</v>
      </c>
      <c r="Q235" s="147">
        <v>0</v>
      </c>
      <c r="R235" s="147">
        <f>Q235*H235</f>
        <v>0</v>
      </c>
      <c r="S235" s="147">
        <v>0</v>
      </c>
      <c r="T235" s="148">
        <f>S235*H235</f>
        <v>0</v>
      </c>
      <c r="AR235" s="149" t="s">
        <v>357</v>
      </c>
      <c r="AT235" s="149" t="s">
        <v>352</v>
      </c>
      <c r="AU235" s="149" t="s">
        <v>76</v>
      </c>
      <c r="AY235" s="17" t="s">
        <v>350</v>
      </c>
      <c r="BE235" s="150">
        <f>IF(N235="základní",J235,0)</f>
        <v>0</v>
      </c>
      <c r="BF235" s="150">
        <f>IF(N235="snížená",J235,0)</f>
        <v>0</v>
      </c>
      <c r="BG235" s="150">
        <f>IF(N235="zákl. přenesená",J235,0)</f>
        <v>0</v>
      </c>
      <c r="BH235" s="150">
        <f>IF(N235="sníž. přenesená",J235,0)</f>
        <v>0</v>
      </c>
      <c r="BI235" s="150">
        <f>IF(N235="nulová",J235,0)</f>
        <v>0</v>
      </c>
      <c r="BJ235" s="17" t="s">
        <v>84</v>
      </c>
      <c r="BK235" s="150">
        <f>ROUND(I235*H235,2)</f>
        <v>0</v>
      </c>
      <c r="BL235" s="17" t="s">
        <v>357</v>
      </c>
      <c r="BM235" s="149" t="s">
        <v>854</v>
      </c>
    </row>
    <row r="236" spans="2:65" s="1" customFormat="1" ht="10.199999999999999">
      <c r="B236" s="32"/>
      <c r="D236" s="151" t="s">
        <v>359</v>
      </c>
      <c r="F236" s="152" t="s">
        <v>7274</v>
      </c>
      <c r="I236" s="153"/>
      <c r="L236" s="32"/>
      <c r="M236" s="154"/>
      <c r="T236" s="56"/>
      <c r="AT236" s="17" t="s">
        <v>359</v>
      </c>
      <c r="AU236" s="17" t="s">
        <v>76</v>
      </c>
    </row>
    <row r="237" spans="2:65" s="14" customFormat="1" ht="10.199999999999999">
      <c r="B237" s="169"/>
      <c r="D237" s="151" t="s">
        <v>361</v>
      </c>
      <c r="E237" s="170" t="s">
        <v>1</v>
      </c>
      <c r="F237" s="171" t="s">
        <v>7275</v>
      </c>
      <c r="H237" s="170" t="s">
        <v>1</v>
      </c>
      <c r="I237" s="172"/>
      <c r="L237" s="169"/>
      <c r="M237" s="173"/>
      <c r="T237" s="174"/>
      <c r="AT237" s="170" t="s">
        <v>361</v>
      </c>
      <c r="AU237" s="170" t="s">
        <v>76</v>
      </c>
      <c r="AV237" s="14" t="s">
        <v>84</v>
      </c>
      <c r="AW237" s="14" t="s">
        <v>32</v>
      </c>
      <c r="AX237" s="14" t="s">
        <v>76</v>
      </c>
      <c r="AY237" s="170" t="s">
        <v>350</v>
      </c>
    </row>
    <row r="238" spans="2:65" s="14" customFormat="1" ht="10.199999999999999">
      <c r="B238" s="169"/>
      <c r="D238" s="151" t="s">
        <v>361</v>
      </c>
      <c r="E238" s="170" t="s">
        <v>1</v>
      </c>
      <c r="F238" s="171" t="s">
        <v>7239</v>
      </c>
      <c r="H238" s="170" t="s">
        <v>1</v>
      </c>
      <c r="I238" s="172"/>
      <c r="L238" s="169"/>
      <c r="M238" s="173"/>
      <c r="T238" s="174"/>
      <c r="AT238" s="170" t="s">
        <v>361</v>
      </c>
      <c r="AU238" s="170" t="s">
        <v>76</v>
      </c>
      <c r="AV238" s="14" t="s">
        <v>84</v>
      </c>
      <c r="AW238" s="14" t="s">
        <v>32</v>
      </c>
      <c r="AX238" s="14" t="s">
        <v>76</v>
      </c>
      <c r="AY238" s="170" t="s">
        <v>350</v>
      </c>
    </row>
    <row r="239" spans="2:65" s="14" customFormat="1" ht="10.199999999999999">
      <c r="B239" s="169"/>
      <c r="D239" s="151" t="s">
        <v>361</v>
      </c>
      <c r="E239" s="170" t="s">
        <v>1</v>
      </c>
      <c r="F239" s="171" t="s">
        <v>7290</v>
      </c>
      <c r="H239" s="170" t="s">
        <v>1</v>
      </c>
      <c r="I239" s="172"/>
      <c r="L239" s="169"/>
      <c r="M239" s="173"/>
      <c r="T239" s="174"/>
      <c r="AT239" s="170" t="s">
        <v>361</v>
      </c>
      <c r="AU239" s="170" t="s">
        <v>76</v>
      </c>
      <c r="AV239" s="14" t="s">
        <v>84</v>
      </c>
      <c r="AW239" s="14" t="s">
        <v>32</v>
      </c>
      <c r="AX239" s="14" t="s">
        <v>76</v>
      </c>
      <c r="AY239" s="170" t="s">
        <v>350</v>
      </c>
    </row>
    <row r="240" spans="2:65" s="12" customFormat="1" ht="10.199999999999999">
      <c r="B240" s="155"/>
      <c r="D240" s="151" t="s">
        <v>361</v>
      </c>
      <c r="E240" s="156" t="s">
        <v>1</v>
      </c>
      <c r="F240" s="157" t="s">
        <v>84</v>
      </c>
      <c r="H240" s="158">
        <v>1</v>
      </c>
      <c r="I240" s="159"/>
      <c r="L240" s="155"/>
      <c r="M240" s="160"/>
      <c r="T240" s="161"/>
      <c r="AT240" s="156" t="s">
        <v>361</v>
      </c>
      <c r="AU240" s="156" t="s">
        <v>76</v>
      </c>
      <c r="AV240" s="12" t="s">
        <v>86</v>
      </c>
      <c r="AW240" s="12" t="s">
        <v>32</v>
      </c>
      <c r="AX240" s="12" t="s">
        <v>84</v>
      </c>
      <c r="AY240" s="156" t="s">
        <v>350</v>
      </c>
    </row>
    <row r="241" spans="2:65" s="1" customFormat="1" ht="16.5" customHeight="1">
      <c r="B241" s="32"/>
      <c r="C241" s="138" t="s">
        <v>596</v>
      </c>
      <c r="D241" s="138" t="s">
        <v>352</v>
      </c>
      <c r="E241" s="139" t="s">
        <v>7291</v>
      </c>
      <c r="F241" s="140" t="s">
        <v>7274</v>
      </c>
      <c r="G241" s="141" t="s">
        <v>496</v>
      </c>
      <c r="H241" s="142">
        <v>1</v>
      </c>
      <c r="I241" s="143"/>
      <c r="J241" s="144">
        <f>ROUND(I241*H241,2)</f>
        <v>0</v>
      </c>
      <c r="K241" s="140" t="s">
        <v>1</v>
      </c>
      <c r="L241" s="32"/>
      <c r="M241" s="145" t="s">
        <v>1</v>
      </c>
      <c r="N241" s="146" t="s">
        <v>41</v>
      </c>
      <c r="P241" s="147">
        <f>O241*H241</f>
        <v>0</v>
      </c>
      <c r="Q241" s="147">
        <v>0</v>
      </c>
      <c r="R241" s="147">
        <f>Q241*H241</f>
        <v>0</v>
      </c>
      <c r="S241" s="147">
        <v>0</v>
      </c>
      <c r="T241" s="148">
        <f>S241*H241</f>
        <v>0</v>
      </c>
      <c r="AR241" s="149" t="s">
        <v>357</v>
      </c>
      <c r="AT241" s="149" t="s">
        <v>352</v>
      </c>
      <c r="AU241" s="149" t="s">
        <v>76</v>
      </c>
      <c r="AY241" s="17" t="s">
        <v>350</v>
      </c>
      <c r="BE241" s="150">
        <f>IF(N241="základní",J241,0)</f>
        <v>0</v>
      </c>
      <c r="BF241" s="150">
        <f>IF(N241="snížená",J241,0)</f>
        <v>0</v>
      </c>
      <c r="BG241" s="150">
        <f>IF(N241="zákl. přenesená",J241,0)</f>
        <v>0</v>
      </c>
      <c r="BH241" s="150">
        <f>IF(N241="sníž. přenesená",J241,0)</f>
        <v>0</v>
      </c>
      <c r="BI241" s="150">
        <f>IF(N241="nulová",J241,0)</f>
        <v>0</v>
      </c>
      <c r="BJ241" s="17" t="s">
        <v>84</v>
      </c>
      <c r="BK241" s="150">
        <f>ROUND(I241*H241,2)</f>
        <v>0</v>
      </c>
      <c r="BL241" s="17" t="s">
        <v>357</v>
      </c>
      <c r="BM241" s="149" t="s">
        <v>877</v>
      </c>
    </row>
    <row r="242" spans="2:65" s="1" customFormat="1" ht="10.199999999999999">
      <c r="B242" s="32"/>
      <c r="D242" s="151" t="s">
        <v>359</v>
      </c>
      <c r="F242" s="152" t="s">
        <v>7274</v>
      </c>
      <c r="I242" s="153"/>
      <c r="L242" s="32"/>
      <c r="M242" s="154"/>
      <c r="T242" s="56"/>
      <c r="AT242" s="17" t="s">
        <v>359</v>
      </c>
      <c r="AU242" s="17" t="s">
        <v>76</v>
      </c>
    </row>
    <row r="243" spans="2:65" s="14" customFormat="1" ht="10.199999999999999">
      <c r="B243" s="169"/>
      <c r="D243" s="151" t="s">
        <v>361</v>
      </c>
      <c r="E243" s="170" t="s">
        <v>1</v>
      </c>
      <c r="F243" s="171" t="s">
        <v>7275</v>
      </c>
      <c r="H243" s="170" t="s">
        <v>1</v>
      </c>
      <c r="I243" s="172"/>
      <c r="L243" s="169"/>
      <c r="M243" s="173"/>
      <c r="T243" s="174"/>
      <c r="AT243" s="170" t="s">
        <v>361</v>
      </c>
      <c r="AU243" s="170" t="s">
        <v>76</v>
      </c>
      <c r="AV243" s="14" t="s">
        <v>84</v>
      </c>
      <c r="AW243" s="14" t="s">
        <v>32</v>
      </c>
      <c r="AX243" s="14" t="s">
        <v>76</v>
      </c>
      <c r="AY243" s="170" t="s">
        <v>350</v>
      </c>
    </row>
    <row r="244" spans="2:65" s="14" customFormat="1" ht="10.199999999999999">
      <c r="B244" s="169"/>
      <c r="D244" s="151" t="s">
        <v>361</v>
      </c>
      <c r="E244" s="170" t="s">
        <v>1</v>
      </c>
      <c r="F244" s="171" t="s">
        <v>7239</v>
      </c>
      <c r="H244" s="170" t="s">
        <v>1</v>
      </c>
      <c r="I244" s="172"/>
      <c r="L244" s="169"/>
      <c r="M244" s="173"/>
      <c r="T244" s="174"/>
      <c r="AT244" s="170" t="s">
        <v>361</v>
      </c>
      <c r="AU244" s="170" t="s">
        <v>76</v>
      </c>
      <c r="AV244" s="14" t="s">
        <v>84</v>
      </c>
      <c r="AW244" s="14" t="s">
        <v>32</v>
      </c>
      <c r="AX244" s="14" t="s">
        <v>76</v>
      </c>
      <c r="AY244" s="170" t="s">
        <v>350</v>
      </c>
    </row>
    <row r="245" spans="2:65" s="14" customFormat="1" ht="10.199999999999999">
      <c r="B245" s="169"/>
      <c r="D245" s="151" t="s">
        <v>361</v>
      </c>
      <c r="E245" s="170" t="s">
        <v>1</v>
      </c>
      <c r="F245" s="171" t="s">
        <v>7292</v>
      </c>
      <c r="H245" s="170" t="s">
        <v>1</v>
      </c>
      <c r="I245" s="172"/>
      <c r="L245" s="169"/>
      <c r="M245" s="173"/>
      <c r="T245" s="174"/>
      <c r="AT245" s="170" t="s">
        <v>361</v>
      </c>
      <c r="AU245" s="170" t="s">
        <v>76</v>
      </c>
      <c r="AV245" s="14" t="s">
        <v>84</v>
      </c>
      <c r="AW245" s="14" t="s">
        <v>32</v>
      </c>
      <c r="AX245" s="14" t="s">
        <v>76</v>
      </c>
      <c r="AY245" s="170" t="s">
        <v>350</v>
      </c>
    </row>
    <row r="246" spans="2:65" s="12" customFormat="1" ht="10.199999999999999">
      <c r="B246" s="155"/>
      <c r="D246" s="151" t="s">
        <v>361</v>
      </c>
      <c r="E246" s="156" t="s">
        <v>1</v>
      </c>
      <c r="F246" s="157" t="s">
        <v>84</v>
      </c>
      <c r="H246" s="158">
        <v>1</v>
      </c>
      <c r="I246" s="159"/>
      <c r="L246" s="155"/>
      <c r="M246" s="160"/>
      <c r="T246" s="161"/>
      <c r="AT246" s="156" t="s">
        <v>361</v>
      </c>
      <c r="AU246" s="156" t="s">
        <v>76</v>
      </c>
      <c r="AV246" s="12" t="s">
        <v>86</v>
      </c>
      <c r="AW246" s="12" t="s">
        <v>32</v>
      </c>
      <c r="AX246" s="12" t="s">
        <v>84</v>
      </c>
      <c r="AY246" s="156" t="s">
        <v>350</v>
      </c>
    </row>
    <row r="247" spans="2:65" s="1" customFormat="1" ht="16.5" customHeight="1">
      <c r="B247" s="32"/>
      <c r="C247" s="138" t="s">
        <v>617</v>
      </c>
      <c r="D247" s="138" t="s">
        <v>352</v>
      </c>
      <c r="E247" s="139" t="s">
        <v>7293</v>
      </c>
      <c r="F247" s="140" t="s">
        <v>7274</v>
      </c>
      <c r="G247" s="141" t="s">
        <v>496</v>
      </c>
      <c r="H247" s="142">
        <v>1</v>
      </c>
      <c r="I247" s="143"/>
      <c r="J247" s="144">
        <f>ROUND(I247*H247,2)</f>
        <v>0</v>
      </c>
      <c r="K247" s="140" t="s">
        <v>1</v>
      </c>
      <c r="L247" s="32"/>
      <c r="M247" s="145" t="s">
        <v>1</v>
      </c>
      <c r="N247" s="146" t="s">
        <v>41</v>
      </c>
      <c r="P247" s="147">
        <f>O247*H247</f>
        <v>0</v>
      </c>
      <c r="Q247" s="147">
        <v>0</v>
      </c>
      <c r="R247" s="147">
        <f>Q247*H247</f>
        <v>0</v>
      </c>
      <c r="S247" s="147">
        <v>0</v>
      </c>
      <c r="T247" s="148">
        <f>S247*H247</f>
        <v>0</v>
      </c>
      <c r="AR247" s="149" t="s">
        <v>357</v>
      </c>
      <c r="AT247" s="149" t="s">
        <v>352</v>
      </c>
      <c r="AU247" s="149" t="s">
        <v>76</v>
      </c>
      <c r="AY247" s="17" t="s">
        <v>350</v>
      </c>
      <c r="BE247" s="150">
        <f>IF(N247="základní",J247,0)</f>
        <v>0</v>
      </c>
      <c r="BF247" s="150">
        <f>IF(N247="snížená",J247,0)</f>
        <v>0</v>
      </c>
      <c r="BG247" s="150">
        <f>IF(N247="zákl. přenesená",J247,0)</f>
        <v>0</v>
      </c>
      <c r="BH247" s="150">
        <f>IF(N247="sníž. přenesená",J247,0)</f>
        <v>0</v>
      </c>
      <c r="BI247" s="150">
        <f>IF(N247="nulová",J247,0)</f>
        <v>0</v>
      </c>
      <c r="BJ247" s="17" t="s">
        <v>84</v>
      </c>
      <c r="BK247" s="150">
        <f>ROUND(I247*H247,2)</f>
        <v>0</v>
      </c>
      <c r="BL247" s="17" t="s">
        <v>357</v>
      </c>
      <c r="BM247" s="149" t="s">
        <v>888</v>
      </c>
    </row>
    <row r="248" spans="2:65" s="1" customFormat="1" ht="10.199999999999999">
      <c r="B248" s="32"/>
      <c r="D248" s="151" t="s">
        <v>359</v>
      </c>
      <c r="F248" s="152" t="s">
        <v>7274</v>
      </c>
      <c r="I248" s="153"/>
      <c r="L248" s="32"/>
      <c r="M248" s="154"/>
      <c r="T248" s="56"/>
      <c r="AT248" s="17" t="s">
        <v>359</v>
      </c>
      <c r="AU248" s="17" t="s">
        <v>76</v>
      </c>
    </row>
    <row r="249" spans="2:65" s="14" customFormat="1" ht="10.199999999999999">
      <c r="B249" s="169"/>
      <c r="D249" s="151" t="s">
        <v>361</v>
      </c>
      <c r="E249" s="170" t="s">
        <v>1</v>
      </c>
      <c r="F249" s="171" t="s">
        <v>7275</v>
      </c>
      <c r="H249" s="170" t="s">
        <v>1</v>
      </c>
      <c r="I249" s="172"/>
      <c r="L249" s="169"/>
      <c r="M249" s="173"/>
      <c r="T249" s="174"/>
      <c r="AT249" s="170" t="s">
        <v>361</v>
      </c>
      <c r="AU249" s="170" t="s">
        <v>76</v>
      </c>
      <c r="AV249" s="14" t="s">
        <v>84</v>
      </c>
      <c r="AW249" s="14" t="s">
        <v>32</v>
      </c>
      <c r="AX249" s="14" t="s">
        <v>76</v>
      </c>
      <c r="AY249" s="170" t="s">
        <v>350</v>
      </c>
    </row>
    <row r="250" spans="2:65" s="14" customFormat="1" ht="10.199999999999999">
      <c r="B250" s="169"/>
      <c r="D250" s="151" t="s">
        <v>361</v>
      </c>
      <c r="E250" s="170" t="s">
        <v>1</v>
      </c>
      <c r="F250" s="171" t="s">
        <v>7239</v>
      </c>
      <c r="H250" s="170" t="s">
        <v>1</v>
      </c>
      <c r="I250" s="172"/>
      <c r="L250" s="169"/>
      <c r="M250" s="173"/>
      <c r="T250" s="174"/>
      <c r="AT250" s="170" t="s">
        <v>361</v>
      </c>
      <c r="AU250" s="170" t="s">
        <v>76</v>
      </c>
      <c r="AV250" s="14" t="s">
        <v>84</v>
      </c>
      <c r="AW250" s="14" t="s">
        <v>32</v>
      </c>
      <c r="AX250" s="14" t="s">
        <v>76</v>
      </c>
      <c r="AY250" s="170" t="s">
        <v>350</v>
      </c>
    </row>
    <row r="251" spans="2:65" s="14" customFormat="1" ht="10.199999999999999">
      <c r="B251" s="169"/>
      <c r="D251" s="151" t="s">
        <v>361</v>
      </c>
      <c r="E251" s="170" t="s">
        <v>1</v>
      </c>
      <c r="F251" s="171" t="s">
        <v>7282</v>
      </c>
      <c r="H251" s="170" t="s">
        <v>1</v>
      </c>
      <c r="I251" s="172"/>
      <c r="L251" s="169"/>
      <c r="M251" s="173"/>
      <c r="T251" s="174"/>
      <c r="AT251" s="170" t="s">
        <v>361</v>
      </c>
      <c r="AU251" s="170" t="s">
        <v>76</v>
      </c>
      <c r="AV251" s="14" t="s">
        <v>84</v>
      </c>
      <c r="AW251" s="14" t="s">
        <v>32</v>
      </c>
      <c r="AX251" s="14" t="s">
        <v>76</v>
      </c>
      <c r="AY251" s="170" t="s">
        <v>350</v>
      </c>
    </row>
    <row r="252" spans="2:65" s="12" customFormat="1" ht="10.199999999999999">
      <c r="B252" s="155"/>
      <c r="D252" s="151" t="s">
        <v>361</v>
      </c>
      <c r="E252" s="156" t="s">
        <v>1</v>
      </c>
      <c r="F252" s="157" t="s">
        <v>84</v>
      </c>
      <c r="H252" s="158">
        <v>1</v>
      </c>
      <c r="I252" s="159"/>
      <c r="L252" s="155"/>
      <c r="M252" s="160"/>
      <c r="T252" s="161"/>
      <c r="AT252" s="156" t="s">
        <v>361</v>
      </c>
      <c r="AU252" s="156" t="s">
        <v>76</v>
      </c>
      <c r="AV252" s="12" t="s">
        <v>86</v>
      </c>
      <c r="AW252" s="12" t="s">
        <v>32</v>
      </c>
      <c r="AX252" s="12" t="s">
        <v>84</v>
      </c>
      <c r="AY252" s="156" t="s">
        <v>350</v>
      </c>
    </row>
    <row r="253" spans="2:65" s="1" customFormat="1" ht="16.5" customHeight="1">
      <c r="B253" s="32"/>
      <c r="C253" s="138" t="s">
        <v>655</v>
      </c>
      <c r="D253" s="138" t="s">
        <v>352</v>
      </c>
      <c r="E253" s="139" t="s">
        <v>7294</v>
      </c>
      <c r="F253" s="140" t="s">
        <v>7274</v>
      </c>
      <c r="G253" s="141" t="s">
        <v>496</v>
      </c>
      <c r="H253" s="142">
        <v>1</v>
      </c>
      <c r="I253" s="143"/>
      <c r="J253" s="144">
        <f>ROUND(I253*H253,2)</f>
        <v>0</v>
      </c>
      <c r="K253" s="140" t="s">
        <v>1</v>
      </c>
      <c r="L253" s="32"/>
      <c r="M253" s="145" t="s">
        <v>1</v>
      </c>
      <c r="N253" s="146" t="s">
        <v>41</v>
      </c>
      <c r="P253" s="147">
        <f>O253*H253</f>
        <v>0</v>
      </c>
      <c r="Q253" s="147">
        <v>0</v>
      </c>
      <c r="R253" s="147">
        <f>Q253*H253</f>
        <v>0</v>
      </c>
      <c r="S253" s="147">
        <v>0</v>
      </c>
      <c r="T253" s="148">
        <f>S253*H253</f>
        <v>0</v>
      </c>
      <c r="AR253" s="149" t="s">
        <v>357</v>
      </c>
      <c r="AT253" s="149" t="s">
        <v>352</v>
      </c>
      <c r="AU253" s="149" t="s">
        <v>76</v>
      </c>
      <c r="AY253" s="17" t="s">
        <v>350</v>
      </c>
      <c r="BE253" s="150">
        <f>IF(N253="základní",J253,0)</f>
        <v>0</v>
      </c>
      <c r="BF253" s="150">
        <f>IF(N253="snížená",J253,0)</f>
        <v>0</v>
      </c>
      <c r="BG253" s="150">
        <f>IF(N253="zákl. přenesená",J253,0)</f>
        <v>0</v>
      </c>
      <c r="BH253" s="150">
        <f>IF(N253="sníž. přenesená",J253,0)</f>
        <v>0</v>
      </c>
      <c r="BI253" s="150">
        <f>IF(N253="nulová",J253,0)</f>
        <v>0</v>
      </c>
      <c r="BJ253" s="17" t="s">
        <v>84</v>
      </c>
      <c r="BK253" s="150">
        <f>ROUND(I253*H253,2)</f>
        <v>0</v>
      </c>
      <c r="BL253" s="17" t="s">
        <v>357</v>
      </c>
      <c r="BM253" s="149" t="s">
        <v>911</v>
      </c>
    </row>
    <row r="254" spans="2:65" s="1" customFormat="1" ht="10.199999999999999">
      <c r="B254" s="32"/>
      <c r="D254" s="151" t="s">
        <v>359</v>
      </c>
      <c r="F254" s="152" t="s">
        <v>7274</v>
      </c>
      <c r="I254" s="153"/>
      <c r="L254" s="32"/>
      <c r="M254" s="154"/>
      <c r="T254" s="56"/>
      <c r="AT254" s="17" t="s">
        <v>359</v>
      </c>
      <c r="AU254" s="17" t="s">
        <v>76</v>
      </c>
    </row>
    <row r="255" spans="2:65" s="14" customFormat="1" ht="10.199999999999999">
      <c r="B255" s="169"/>
      <c r="D255" s="151" t="s">
        <v>361</v>
      </c>
      <c r="E255" s="170" t="s">
        <v>1</v>
      </c>
      <c r="F255" s="171" t="s">
        <v>7275</v>
      </c>
      <c r="H255" s="170" t="s">
        <v>1</v>
      </c>
      <c r="I255" s="172"/>
      <c r="L255" s="169"/>
      <c r="M255" s="173"/>
      <c r="T255" s="174"/>
      <c r="AT255" s="170" t="s">
        <v>361</v>
      </c>
      <c r="AU255" s="170" t="s">
        <v>76</v>
      </c>
      <c r="AV255" s="14" t="s">
        <v>84</v>
      </c>
      <c r="AW255" s="14" t="s">
        <v>32</v>
      </c>
      <c r="AX255" s="14" t="s">
        <v>76</v>
      </c>
      <c r="AY255" s="170" t="s">
        <v>350</v>
      </c>
    </row>
    <row r="256" spans="2:65" s="14" customFormat="1" ht="10.199999999999999">
      <c r="B256" s="169"/>
      <c r="D256" s="151" t="s">
        <v>361</v>
      </c>
      <c r="E256" s="170" t="s">
        <v>1</v>
      </c>
      <c r="F256" s="171" t="s">
        <v>7239</v>
      </c>
      <c r="H256" s="170" t="s">
        <v>1</v>
      </c>
      <c r="I256" s="172"/>
      <c r="L256" s="169"/>
      <c r="M256" s="173"/>
      <c r="T256" s="174"/>
      <c r="AT256" s="170" t="s">
        <v>361</v>
      </c>
      <c r="AU256" s="170" t="s">
        <v>76</v>
      </c>
      <c r="AV256" s="14" t="s">
        <v>84</v>
      </c>
      <c r="AW256" s="14" t="s">
        <v>32</v>
      </c>
      <c r="AX256" s="14" t="s">
        <v>76</v>
      </c>
      <c r="AY256" s="170" t="s">
        <v>350</v>
      </c>
    </row>
    <row r="257" spans="2:65" s="14" customFormat="1" ht="10.199999999999999">
      <c r="B257" s="169"/>
      <c r="D257" s="151" t="s">
        <v>361</v>
      </c>
      <c r="E257" s="170" t="s">
        <v>1</v>
      </c>
      <c r="F257" s="171" t="s">
        <v>7295</v>
      </c>
      <c r="H257" s="170" t="s">
        <v>1</v>
      </c>
      <c r="I257" s="172"/>
      <c r="L257" s="169"/>
      <c r="M257" s="173"/>
      <c r="T257" s="174"/>
      <c r="AT257" s="170" t="s">
        <v>361</v>
      </c>
      <c r="AU257" s="170" t="s">
        <v>76</v>
      </c>
      <c r="AV257" s="14" t="s">
        <v>84</v>
      </c>
      <c r="AW257" s="14" t="s">
        <v>32</v>
      </c>
      <c r="AX257" s="14" t="s">
        <v>76</v>
      </c>
      <c r="AY257" s="170" t="s">
        <v>350</v>
      </c>
    </row>
    <row r="258" spans="2:65" s="12" customFormat="1" ht="10.199999999999999">
      <c r="B258" s="155"/>
      <c r="D258" s="151" t="s">
        <v>361</v>
      </c>
      <c r="E258" s="156" t="s">
        <v>1</v>
      </c>
      <c r="F258" s="157" t="s">
        <v>84</v>
      </c>
      <c r="H258" s="158">
        <v>1</v>
      </c>
      <c r="I258" s="159"/>
      <c r="L258" s="155"/>
      <c r="M258" s="160"/>
      <c r="T258" s="161"/>
      <c r="AT258" s="156" t="s">
        <v>361</v>
      </c>
      <c r="AU258" s="156" t="s">
        <v>76</v>
      </c>
      <c r="AV258" s="12" t="s">
        <v>86</v>
      </c>
      <c r="AW258" s="12" t="s">
        <v>32</v>
      </c>
      <c r="AX258" s="12" t="s">
        <v>84</v>
      </c>
      <c r="AY258" s="156" t="s">
        <v>350</v>
      </c>
    </row>
    <row r="259" spans="2:65" s="1" customFormat="1" ht="16.5" customHeight="1">
      <c r="B259" s="32"/>
      <c r="C259" s="138" t="s">
        <v>662</v>
      </c>
      <c r="D259" s="138" t="s">
        <v>352</v>
      </c>
      <c r="E259" s="139" t="s">
        <v>7296</v>
      </c>
      <c r="F259" s="140" t="s">
        <v>7297</v>
      </c>
      <c r="G259" s="141" t="s">
        <v>496</v>
      </c>
      <c r="H259" s="142">
        <v>33</v>
      </c>
      <c r="I259" s="143"/>
      <c r="J259" s="144">
        <f>ROUND(I259*H259,2)</f>
        <v>0</v>
      </c>
      <c r="K259" s="140" t="s">
        <v>1</v>
      </c>
      <c r="L259" s="32"/>
      <c r="M259" s="145" t="s">
        <v>1</v>
      </c>
      <c r="N259" s="146" t="s">
        <v>41</v>
      </c>
      <c r="P259" s="147">
        <f>O259*H259</f>
        <v>0</v>
      </c>
      <c r="Q259" s="147">
        <v>0</v>
      </c>
      <c r="R259" s="147">
        <f>Q259*H259</f>
        <v>0</v>
      </c>
      <c r="S259" s="147">
        <v>0</v>
      </c>
      <c r="T259" s="148">
        <f>S259*H259</f>
        <v>0</v>
      </c>
      <c r="AR259" s="149" t="s">
        <v>357</v>
      </c>
      <c r="AT259" s="149" t="s">
        <v>352</v>
      </c>
      <c r="AU259" s="149" t="s">
        <v>76</v>
      </c>
      <c r="AY259" s="17" t="s">
        <v>350</v>
      </c>
      <c r="BE259" s="150">
        <f>IF(N259="základní",J259,0)</f>
        <v>0</v>
      </c>
      <c r="BF259" s="150">
        <f>IF(N259="snížená",J259,0)</f>
        <v>0</v>
      </c>
      <c r="BG259" s="150">
        <f>IF(N259="zákl. přenesená",J259,0)</f>
        <v>0</v>
      </c>
      <c r="BH259" s="150">
        <f>IF(N259="sníž. přenesená",J259,0)</f>
        <v>0</v>
      </c>
      <c r="BI259" s="150">
        <f>IF(N259="nulová",J259,0)</f>
        <v>0</v>
      </c>
      <c r="BJ259" s="17" t="s">
        <v>84</v>
      </c>
      <c r="BK259" s="150">
        <f>ROUND(I259*H259,2)</f>
        <v>0</v>
      </c>
      <c r="BL259" s="17" t="s">
        <v>357</v>
      </c>
      <c r="BM259" s="149" t="s">
        <v>924</v>
      </c>
    </row>
    <row r="260" spans="2:65" s="1" customFormat="1" ht="10.199999999999999">
      <c r="B260" s="32"/>
      <c r="D260" s="151" t="s">
        <v>359</v>
      </c>
      <c r="F260" s="152" t="s">
        <v>7297</v>
      </c>
      <c r="I260" s="153"/>
      <c r="L260" s="32"/>
      <c r="M260" s="154"/>
      <c r="T260" s="56"/>
      <c r="AT260" s="17" t="s">
        <v>359</v>
      </c>
      <c r="AU260" s="17" t="s">
        <v>76</v>
      </c>
    </row>
    <row r="261" spans="2:65" s="14" customFormat="1" ht="10.199999999999999">
      <c r="B261" s="169"/>
      <c r="D261" s="151" t="s">
        <v>361</v>
      </c>
      <c r="E261" s="170" t="s">
        <v>1</v>
      </c>
      <c r="F261" s="171" t="s">
        <v>7238</v>
      </c>
      <c r="H261" s="170" t="s">
        <v>1</v>
      </c>
      <c r="I261" s="172"/>
      <c r="L261" s="169"/>
      <c r="M261" s="173"/>
      <c r="T261" s="174"/>
      <c r="AT261" s="170" t="s">
        <v>361</v>
      </c>
      <c r="AU261" s="170" t="s">
        <v>76</v>
      </c>
      <c r="AV261" s="14" t="s">
        <v>84</v>
      </c>
      <c r="AW261" s="14" t="s">
        <v>32</v>
      </c>
      <c r="AX261" s="14" t="s">
        <v>76</v>
      </c>
      <c r="AY261" s="170" t="s">
        <v>350</v>
      </c>
    </row>
    <row r="262" spans="2:65" s="14" customFormat="1" ht="10.199999999999999">
      <c r="B262" s="169"/>
      <c r="D262" s="151" t="s">
        <v>361</v>
      </c>
      <c r="E262" s="170" t="s">
        <v>1</v>
      </c>
      <c r="F262" s="171" t="s">
        <v>7239</v>
      </c>
      <c r="H262" s="170" t="s">
        <v>1</v>
      </c>
      <c r="I262" s="172"/>
      <c r="L262" s="169"/>
      <c r="M262" s="173"/>
      <c r="T262" s="174"/>
      <c r="AT262" s="170" t="s">
        <v>361</v>
      </c>
      <c r="AU262" s="170" t="s">
        <v>76</v>
      </c>
      <c r="AV262" s="14" t="s">
        <v>84</v>
      </c>
      <c r="AW262" s="14" t="s">
        <v>32</v>
      </c>
      <c r="AX262" s="14" t="s">
        <v>76</v>
      </c>
      <c r="AY262" s="170" t="s">
        <v>350</v>
      </c>
    </row>
    <row r="263" spans="2:65" s="12" customFormat="1" ht="10.199999999999999">
      <c r="B263" s="155"/>
      <c r="D263" s="151" t="s">
        <v>361</v>
      </c>
      <c r="E263" s="156" t="s">
        <v>1</v>
      </c>
      <c r="F263" s="157" t="s">
        <v>701</v>
      </c>
      <c r="H263" s="158">
        <v>33</v>
      </c>
      <c r="I263" s="159"/>
      <c r="L263" s="155"/>
      <c r="M263" s="160"/>
      <c r="T263" s="161"/>
      <c r="AT263" s="156" t="s">
        <v>361</v>
      </c>
      <c r="AU263" s="156" t="s">
        <v>76</v>
      </c>
      <c r="AV263" s="12" t="s">
        <v>86</v>
      </c>
      <c r="AW263" s="12" t="s">
        <v>32</v>
      </c>
      <c r="AX263" s="12" t="s">
        <v>84</v>
      </c>
      <c r="AY263" s="156" t="s">
        <v>350</v>
      </c>
    </row>
    <row r="264" spans="2:65" s="1" customFormat="1" ht="16.5" customHeight="1">
      <c r="B264" s="32"/>
      <c r="C264" s="138" t="s">
        <v>669</v>
      </c>
      <c r="D264" s="138" t="s">
        <v>352</v>
      </c>
      <c r="E264" s="139" t="s">
        <v>7298</v>
      </c>
      <c r="F264" s="140" t="s">
        <v>7237</v>
      </c>
      <c r="G264" s="141" t="s">
        <v>496</v>
      </c>
      <c r="H264" s="142">
        <v>5</v>
      </c>
      <c r="I264" s="143"/>
      <c r="J264" s="144">
        <f>ROUND(I264*H264,2)</f>
        <v>0</v>
      </c>
      <c r="K264" s="140" t="s">
        <v>1</v>
      </c>
      <c r="L264" s="32"/>
      <c r="M264" s="145" t="s">
        <v>1</v>
      </c>
      <c r="N264" s="146" t="s">
        <v>41</v>
      </c>
      <c r="P264" s="147">
        <f>O264*H264</f>
        <v>0</v>
      </c>
      <c r="Q264" s="147">
        <v>0</v>
      </c>
      <c r="R264" s="147">
        <f>Q264*H264</f>
        <v>0</v>
      </c>
      <c r="S264" s="147">
        <v>0</v>
      </c>
      <c r="T264" s="148">
        <f>S264*H264</f>
        <v>0</v>
      </c>
      <c r="AR264" s="149" t="s">
        <v>357</v>
      </c>
      <c r="AT264" s="149" t="s">
        <v>352</v>
      </c>
      <c r="AU264" s="149" t="s">
        <v>76</v>
      </c>
      <c r="AY264" s="17" t="s">
        <v>350</v>
      </c>
      <c r="BE264" s="150">
        <f>IF(N264="základní",J264,0)</f>
        <v>0</v>
      </c>
      <c r="BF264" s="150">
        <f>IF(N264="snížená",J264,0)</f>
        <v>0</v>
      </c>
      <c r="BG264" s="150">
        <f>IF(N264="zákl. přenesená",J264,0)</f>
        <v>0</v>
      </c>
      <c r="BH264" s="150">
        <f>IF(N264="sníž. přenesená",J264,0)</f>
        <v>0</v>
      </c>
      <c r="BI264" s="150">
        <f>IF(N264="nulová",J264,0)</f>
        <v>0</v>
      </c>
      <c r="BJ264" s="17" t="s">
        <v>84</v>
      </c>
      <c r="BK264" s="150">
        <f>ROUND(I264*H264,2)</f>
        <v>0</v>
      </c>
      <c r="BL264" s="17" t="s">
        <v>357</v>
      </c>
      <c r="BM264" s="149" t="s">
        <v>937</v>
      </c>
    </row>
    <row r="265" spans="2:65" s="1" customFormat="1" ht="10.199999999999999">
      <c r="B265" s="32"/>
      <c r="D265" s="151" t="s">
        <v>359</v>
      </c>
      <c r="F265" s="152" t="s">
        <v>7237</v>
      </c>
      <c r="I265" s="153"/>
      <c r="L265" s="32"/>
      <c r="M265" s="154"/>
      <c r="T265" s="56"/>
      <c r="AT265" s="17" t="s">
        <v>359</v>
      </c>
      <c r="AU265" s="17" t="s">
        <v>76</v>
      </c>
    </row>
    <row r="266" spans="2:65" s="14" customFormat="1" ht="10.199999999999999">
      <c r="B266" s="169"/>
      <c r="D266" s="151" t="s">
        <v>361</v>
      </c>
      <c r="E266" s="170" t="s">
        <v>1</v>
      </c>
      <c r="F266" s="171" t="s">
        <v>7299</v>
      </c>
      <c r="H266" s="170" t="s">
        <v>1</v>
      </c>
      <c r="I266" s="172"/>
      <c r="L266" s="169"/>
      <c r="M266" s="173"/>
      <c r="T266" s="174"/>
      <c r="AT266" s="170" t="s">
        <v>361</v>
      </c>
      <c r="AU266" s="170" t="s">
        <v>76</v>
      </c>
      <c r="AV266" s="14" t="s">
        <v>84</v>
      </c>
      <c r="AW266" s="14" t="s">
        <v>32</v>
      </c>
      <c r="AX266" s="14" t="s">
        <v>76</v>
      </c>
      <c r="AY266" s="170" t="s">
        <v>350</v>
      </c>
    </row>
    <row r="267" spans="2:65" s="14" customFormat="1" ht="10.199999999999999">
      <c r="B267" s="169"/>
      <c r="D267" s="151" t="s">
        <v>361</v>
      </c>
      <c r="E267" s="170" t="s">
        <v>1</v>
      </c>
      <c r="F267" s="171" t="s">
        <v>7239</v>
      </c>
      <c r="H267" s="170" t="s">
        <v>1</v>
      </c>
      <c r="I267" s="172"/>
      <c r="L267" s="169"/>
      <c r="M267" s="173"/>
      <c r="T267" s="174"/>
      <c r="AT267" s="170" t="s">
        <v>361</v>
      </c>
      <c r="AU267" s="170" t="s">
        <v>76</v>
      </c>
      <c r="AV267" s="14" t="s">
        <v>84</v>
      </c>
      <c r="AW267" s="14" t="s">
        <v>32</v>
      </c>
      <c r="AX267" s="14" t="s">
        <v>76</v>
      </c>
      <c r="AY267" s="170" t="s">
        <v>350</v>
      </c>
    </row>
    <row r="268" spans="2:65" s="12" customFormat="1" ht="10.199999999999999">
      <c r="B268" s="155"/>
      <c r="D268" s="151" t="s">
        <v>361</v>
      </c>
      <c r="E268" s="156" t="s">
        <v>1</v>
      </c>
      <c r="F268" s="157" t="s">
        <v>389</v>
      </c>
      <c r="H268" s="158">
        <v>5</v>
      </c>
      <c r="I268" s="159"/>
      <c r="L268" s="155"/>
      <c r="M268" s="160"/>
      <c r="T268" s="161"/>
      <c r="AT268" s="156" t="s">
        <v>361</v>
      </c>
      <c r="AU268" s="156" t="s">
        <v>76</v>
      </c>
      <c r="AV268" s="12" t="s">
        <v>86</v>
      </c>
      <c r="AW268" s="12" t="s">
        <v>32</v>
      </c>
      <c r="AX268" s="12" t="s">
        <v>84</v>
      </c>
      <c r="AY268" s="156" t="s">
        <v>350</v>
      </c>
    </row>
    <row r="269" spans="2:65" s="1" customFormat="1" ht="16.5" customHeight="1">
      <c r="B269" s="32"/>
      <c r="C269" s="138" t="s">
        <v>676</v>
      </c>
      <c r="D269" s="138" t="s">
        <v>352</v>
      </c>
      <c r="E269" s="139" t="s">
        <v>7300</v>
      </c>
      <c r="F269" s="140" t="s">
        <v>7241</v>
      </c>
      <c r="G269" s="141" t="s">
        <v>496</v>
      </c>
      <c r="H269" s="142">
        <v>5</v>
      </c>
      <c r="I269" s="143"/>
      <c r="J269" s="144">
        <f>ROUND(I269*H269,2)</f>
        <v>0</v>
      </c>
      <c r="K269" s="140" t="s">
        <v>1</v>
      </c>
      <c r="L269" s="32"/>
      <c r="M269" s="145" t="s">
        <v>1</v>
      </c>
      <c r="N269" s="146" t="s">
        <v>41</v>
      </c>
      <c r="P269" s="147">
        <f>O269*H269</f>
        <v>0</v>
      </c>
      <c r="Q269" s="147">
        <v>0</v>
      </c>
      <c r="R269" s="147">
        <f>Q269*H269</f>
        <v>0</v>
      </c>
      <c r="S269" s="147">
        <v>0</v>
      </c>
      <c r="T269" s="148">
        <f>S269*H269</f>
        <v>0</v>
      </c>
      <c r="AR269" s="149" t="s">
        <v>357</v>
      </c>
      <c r="AT269" s="149" t="s">
        <v>352</v>
      </c>
      <c r="AU269" s="149" t="s">
        <v>76</v>
      </c>
      <c r="AY269" s="17" t="s">
        <v>350</v>
      </c>
      <c r="BE269" s="150">
        <f>IF(N269="základní",J269,0)</f>
        <v>0</v>
      </c>
      <c r="BF269" s="150">
        <f>IF(N269="snížená",J269,0)</f>
        <v>0</v>
      </c>
      <c r="BG269" s="150">
        <f>IF(N269="zákl. přenesená",J269,0)</f>
        <v>0</v>
      </c>
      <c r="BH269" s="150">
        <f>IF(N269="sníž. přenesená",J269,0)</f>
        <v>0</v>
      </c>
      <c r="BI269" s="150">
        <f>IF(N269="nulová",J269,0)</f>
        <v>0</v>
      </c>
      <c r="BJ269" s="17" t="s">
        <v>84</v>
      </c>
      <c r="BK269" s="150">
        <f>ROUND(I269*H269,2)</f>
        <v>0</v>
      </c>
      <c r="BL269" s="17" t="s">
        <v>357</v>
      </c>
      <c r="BM269" s="149" t="s">
        <v>950</v>
      </c>
    </row>
    <row r="270" spans="2:65" s="1" customFormat="1" ht="10.199999999999999">
      <c r="B270" s="32"/>
      <c r="D270" s="151" t="s">
        <v>359</v>
      </c>
      <c r="F270" s="152" t="s">
        <v>7241</v>
      </c>
      <c r="I270" s="153"/>
      <c r="L270" s="32"/>
      <c r="M270" s="154"/>
      <c r="T270" s="56"/>
      <c r="AT270" s="17" t="s">
        <v>359</v>
      </c>
      <c r="AU270" s="17" t="s">
        <v>76</v>
      </c>
    </row>
    <row r="271" spans="2:65" s="14" customFormat="1" ht="10.199999999999999">
      <c r="B271" s="169"/>
      <c r="D271" s="151" t="s">
        <v>361</v>
      </c>
      <c r="E271" s="170" t="s">
        <v>1</v>
      </c>
      <c r="F271" s="171" t="s">
        <v>7299</v>
      </c>
      <c r="H271" s="170" t="s">
        <v>1</v>
      </c>
      <c r="I271" s="172"/>
      <c r="L271" s="169"/>
      <c r="M271" s="173"/>
      <c r="T271" s="174"/>
      <c r="AT271" s="170" t="s">
        <v>361</v>
      </c>
      <c r="AU271" s="170" t="s">
        <v>76</v>
      </c>
      <c r="AV271" s="14" t="s">
        <v>84</v>
      </c>
      <c r="AW271" s="14" t="s">
        <v>32</v>
      </c>
      <c r="AX271" s="14" t="s">
        <v>76</v>
      </c>
      <c r="AY271" s="170" t="s">
        <v>350</v>
      </c>
    </row>
    <row r="272" spans="2:65" s="14" customFormat="1" ht="10.199999999999999">
      <c r="B272" s="169"/>
      <c r="D272" s="151" t="s">
        <v>361</v>
      </c>
      <c r="E272" s="170" t="s">
        <v>1</v>
      </c>
      <c r="F272" s="171" t="s">
        <v>7239</v>
      </c>
      <c r="H272" s="170" t="s">
        <v>1</v>
      </c>
      <c r="I272" s="172"/>
      <c r="L272" s="169"/>
      <c r="M272" s="173"/>
      <c r="T272" s="174"/>
      <c r="AT272" s="170" t="s">
        <v>361</v>
      </c>
      <c r="AU272" s="170" t="s">
        <v>76</v>
      </c>
      <c r="AV272" s="14" t="s">
        <v>84</v>
      </c>
      <c r="AW272" s="14" t="s">
        <v>32</v>
      </c>
      <c r="AX272" s="14" t="s">
        <v>76</v>
      </c>
      <c r="AY272" s="170" t="s">
        <v>350</v>
      </c>
    </row>
    <row r="273" spans="2:65" s="12" customFormat="1" ht="10.199999999999999">
      <c r="B273" s="155"/>
      <c r="D273" s="151" t="s">
        <v>361</v>
      </c>
      <c r="E273" s="156" t="s">
        <v>1</v>
      </c>
      <c r="F273" s="157" t="s">
        <v>389</v>
      </c>
      <c r="H273" s="158">
        <v>5</v>
      </c>
      <c r="I273" s="159"/>
      <c r="L273" s="155"/>
      <c r="M273" s="160"/>
      <c r="T273" s="161"/>
      <c r="AT273" s="156" t="s">
        <v>361</v>
      </c>
      <c r="AU273" s="156" t="s">
        <v>76</v>
      </c>
      <c r="AV273" s="12" t="s">
        <v>86</v>
      </c>
      <c r="AW273" s="12" t="s">
        <v>32</v>
      </c>
      <c r="AX273" s="12" t="s">
        <v>84</v>
      </c>
      <c r="AY273" s="156" t="s">
        <v>350</v>
      </c>
    </row>
    <row r="274" spans="2:65" s="1" customFormat="1" ht="16.5" customHeight="1">
      <c r="B274" s="32"/>
      <c r="C274" s="138" t="s">
        <v>682</v>
      </c>
      <c r="D274" s="138" t="s">
        <v>352</v>
      </c>
      <c r="E274" s="139" t="s">
        <v>7301</v>
      </c>
      <c r="F274" s="140" t="s">
        <v>7243</v>
      </c>
      <c r="G274" s="141" t="s">
        <v>496</v>
      </c>
      <c r="H274" s="142">
        <v>4</v>
      </c>
      <c r="I274" s="143"/>
      <c r="J274" s="144">
        <f>ROUND(I274*H274,2)</f>
        <v>0</v>
      </c>
      <c r="K274" s="140" t="s">
        <v>1</v>
      </c>
      <c r="L274" s="32"/>
      <c r="M274" s="145" t="s">
        <v>1</v>
      </c>
      <c r="N274" s="146" t="s">
        <v>41</v>
      </c>
      <c r="P274" s="147">
        <f>O274*H274</f>
        <v>0</v>
      </c>
      <c r="Q274" s="147">
        <v>0</v>
      </c>
      <c r="R274" s="147">
        <f>Q274*H274</f>
        <v>0</v>
      </c>
      <c r="S274" s="147">
        <v>0</v>
      </c>
      <c r="T274" s="148">
        <f>S274*H274</f>
        <v>0</v>
      </c>
      <c r="AR274" s="149" t="s">
        <v>357</v>
      </c>
      <c r="AT274" s="149" t="s">
        <v>352</v>
      </c>
      <c r="AU274" s="149" t="s">
        <v>76</v>
      </c>
      <c r="AY274" s="17" t="s">
        <v>350</v>
      </c>
      <c r="BE274" s="150">
        <f>IF(N274="základní",J274,0)</f>
        <v>0</v>
      </c>
      <c r="BF274" s="150">
        <f>IF(N274="snížená",J274,0)</f>
        <v>0</v>
      </c>
      <c r="BG274" s="150">
        <f>IF(N274="zákl. přenesená",J274,0)</f>
        <v>0</v>
      </c>
      <c r="BH274" s="150">
        <f>IF(N274="sníž. přenesená",J274,0)</f>
        <v>0</v>
      </c>
      <c r="BI274" s="150">
        <f>IF(N274="nulová",J274,0)</f>
        <v>0</v>
      </c>
      <c r="BJ274" s="17" t="s">
        <v>84</v>
      </c>
      <c r="BK274" s="150">
        <f>ROUND(I274*H274,2)</f>
        <v>0</v>
      </c>
      <c r="BL274" s="17" t="s">
        <v>357</v>
      </c>
      <c r="BM274" s="149" t="s">
        <v>974</v>
      </c>
    </row>
    <row r="275" spans="2:65" s="1" customFormat="1" ht="10.199999999999999">
      <c r="B275" s="32"/>
      <c r="D275" s="151" t="s">
        <v>359</v>
      </c>
      <c r="F275" s="152" t="s">
        <v>7243</v>
      </c>
      <c r="I275" s="153"/>
      <c r="L275" s="32"/>
      <c r="M275" s="154"/>
      <c r="T275" s="56"/>
      <c r="AT275" s="17" t="s">
        <v>359</v>
      </c>
      <c r="AU275" s="17" t="s">
        <v>76</v>
      </c>
    </row>
    <row r="276" spans="2:65" s="14" customFormat="1" ht="10.199999999999999">
      <c r="B276" s="169"/>
      <c r="D276" s="151" t="s">
        <v>361</v>
      </c>
      <c r="E276" s="170" t="s">
        <v>1</v>
      </c>
      <c r="F276" s="171" t="s">
        <v>7244</v>
      </c>
      <c r="H276" s="170" t="s">
        <v>1</v>
      </c>
      <c r="I276" s="172"/>
      <c r="L276" s="169"/>
      <c r="M276" s="173"/>
      <c r="T276" s="174"/>
      <c r="AT276" s="170" t="s">
        <v>361</v>
      </c>
      <c r="AU276" s="170" t="s">
        <v>76</v>
      </c>
      <c r="AV276" s="14" t="s">
        <v>84</v>
      </c>
      <c r="AW276" s="14" t="s">
        <v>32</v>
      </c>
      <c r="AX276" s="14" t="s">
        <v>76</v>
      </c>
      <c r="AY276" s="170" t="s">
        <v>350</v>
      </c>
    </row>
    <row r="277" spans="2:65" s="14" customFormat="1" ht="10.199999999999999">
      <c r="B277" s="169"/>
      <c r="D277" s="151" t="s">
        <v>361</v>
      </c>
      <c r="E277" s="170" t="s">
        <v>1</v>
      </c>
      <c r="F277" s="171" t="s">
        <v>7302</v>
      </c>
      <c r="H277" s="170" t="s">
        <v>1</v>
      </c>
      <c r="I277" s="172"/>
      <c r="L277" s="169"/>
      <c r="M277" s="173"/>
      <c r="T277" s="174"/>
      <c r="AT277" s="170" t="s">
        <v>361</v>
      </c>
      <c r="AU277" s="170" t="s">
        <v>76</v>
      </c>
      <c r="AV277" s="14" t="s">
        <v>84</v>
      </c>
      <c r="AW277" s="14" t="s">
        <v>32</v>
      </c>
      <c r="AX277" s="14" t="s">
        <v>76</v>
      </c>
      <c r="AY277" s="170" t="s">
        <v>350</v>
      </c>
    </row>
    <row r="278" spans="2:65" s="14" customFormat="1" ht="10.199999999999999">
      <c r="B278" s="169"/>
      <c r="D278" s="151" t="s">
        <v>361</v>
      </c>
      <c r="E278" s="170" t="s">
        <v>1</v>
      </c>
      <c r="F278" s="171" t="s">
        <v>7239</v>
      </c>
      <c r="H278" s="170" t="s">
        <v>1</v>
      </c>
      <c r="I278" s="172"/>
      <c r="L278" s="169"/>
      <c r="M278" s="173"/>
      <c r="T278" s="174"/>
      <c r="AT278" s="170" t="s">
        <v>361</v>
      </c>
      <c r="AU278" s="170" t="s">
        <v>76</v>
      </c>
      <c r="AV278" s="14" t="s">
        <v>84</v>
      </c>
      <c r="AW278" s="14" t="s">
        <v>32</v>
      </c>
      <c r="AX278" s="14" t="s">
        <v>76</v>
      </c>
      <c r="AY278" s="170" t="s">
        <v>350</v>
      </c>
    </row>
    <row r="279" spans="2:65" s="12" customFormat="1" ht="10.199999999999999">
      <c r="B279" s="155"/>
      <c r="D279" s="151" t="s">
        <v>361</v>
      </c>
      <c r="E279" s="156" t="s">
        <v>1</v>
      </c>
      <c r="F279" s="157" t="s">
        <v>357</v>
      </c>
      <c r="H279" s="158">
        <v>4</v>
      </c>
      <c r="I279" s="159"/>
      <c r="L279" s="155"/>
      <c r="M279" s="160"/>
      <c r="T279" s="161"/>
      <c r="AT279" s="156" t="s">
        <v>361</v>
      </c>
      <c r="AU279" s="156" t="s">
        <v>76</v>
      </c>
      <c r="AV279" s="12" t="s">
        <v>86</v>
      </c>
      <c r="AW279" s="12" t="s">
        <v>32</v>
      </c>
      <c r="AX279" s="12" t="s">
        <v>84</v>
      </c>
      <c r="AY279" s="156" t="s">
        <v>350</v>
      </c>
    </row>
    <row r="280" spans="2:65" s="1" customFormat="1" ht="16.5" customHeight="1">
      <c r="B280" s="32"/>
      <c r="C280" s="138" t="s">
        <v>688</v>
      </c>
      <c r="D280" s="138" t="s">
        <v>352</v>
      </c>
      <c r="E280" s="139" t="s">
        <v>7303</v>
      </c>
      <c r="F280" s="140" t="s">
        <v>7250</v>
      </c>
      <c r="G280" s="141" t="s">
        <v>496</v>
      </c>
      <c r="H280" s="142">
        <v>4</v>
      </c>
      <c r="I280" s="143"/>
      <c r="J280" s="144">
        <f>ROUND(I280*H280,2)</f>
        <v>0</v>
      </c>
      <c r="K280" s="140" t="s">
        <v>1</v>
      </c>
      <c r="L280" s="32"/>
      <c r="M280" s="145" t="s">
        <v>1</v>
      </c>
      <c r="N280" s="146" t="s">
        <v>41</v>
      </c>
      <c r="P280" s="147">
        <f>O280*H280</f>
        <v>0</v>
      </c>
      <c r="Q280" s="147">
        <v>0</v>
      </c>
      <c r="R280" s="147">
        <f>Q280*H280</f>
        <v>0</v>
      </c>
      <c r="S280" s="147">
        <v>0</v>
      </c>
      <c r="T280" s="148">
        <f>S280*H280</f>
        <v>0</v>
      </c>
      <c r="AR280" s="149" t="s">
        <v>357</v>
      </c>
      <c r="AT280" s="149" t="s">
        <v>352</v>
      </c>
      <c r="AU280" s="149" t="s">
        <v>76</v>
      </c>
      <c r="AY280" s="17" t="s">
        <v>350</v>
      </c>
      <c r="BE280" s="150">
        <f>IF(N280="základní",J280,0)</f>
        <v>0</v>
      </c>
      <c r="BF280" s="150">
        <f>IF(N280="snížená",J280,0)</f>
        <v>0</v>
      </c>
      <c r="BG280" s="150">
        <f>IF(N280="zákl. přenesená",J280,0)</f>
        <v>0</v>
      </c>
      <c r="BH280" s="150">
        <f>IF(N280="sníž. přenesená",J280,0)</f>
        <v>0</v>
      </c>
      <c r="BI280" s="150">
        <f>IF(N280="nulová",J280,0)</f>
        <v>0</v>
      </c>
      <c r="BJ280" s="17" t="s">
        <v>84</v>
      </c>
      <c r="BK280" s="150">
        <f>ROUND(I280*H280,2)</f>
        <v>0</v>
      </c>
      <c r="BL280" s="17" t="s">
        <v>357</v>
      </c>
      <c r="BM280" s="149" t="s">
        <v>987</v>
      </c>
    </row>
    <row r="281" spans="2:65" s="1" customFormat="1" ht="10.199999999999999">
      <c r="B281" s="32"/>
      <c r="D281" s="151" t="s">
        <v>359</v>
      </c>
      <c r="F281" s="152" t="s">
        <v>7250</v>
      </c>
      <c r="I281" s="153"/>
      <c r="L281" s="32"/>
      <c r="M281" s="154"/>
      <c r="T281" s="56"/>
      <c r="AT281" s="17" t="s">
        <v>359</v>
      </c>
      <c r="AU281" s="17" t="s">
        <v>76</v>
      </c>
    </row>
    <row r="282" spans="2:65" s="14" customFormat="1" ht="20.399999999999999">
      <c r="B282" s="169"/>
      <c r="D282" s="151" t="s">
        <v>361</v>
      </c>
      <c r="E282" s="170" t="s">
        <v>1</v>
      </c>
      <c r="F282" s="171" t="s">
        <v>7248</v>
      </c>
      <c r="H282" s="170" t="s">
        <v>1</v>
      </c>
      <c r="I282" s="172"/>
      <c r="L282" s="169"/>
      <c r="M282" s="173"/>
      <c r="T282" s="174"/>
      <c r="AT282" s="170" t="s">
        <v>361</v>
      </c>
      <c r="AU282" s="170" t="s">
        <v>76</v>
      </c>
      <c r="AV282" s="14" t="s">
        <v>84</v>
      </c>
      <c r="AW282" s="14" t="s">
        <v>32</v>
      </c>
      <c r="AX282" s="14" t="s">
        <v>76</v>
      </c>
      <c r="AY282" s="170" t="s">
        <v>350</v>
      </c>
    </row>
    <row r="283" spans="2:65" s="14" customFormat="1" ht="10.199999999999999">
      <c r="B283" s="169"/>
      <c r="D283" s="151" t="s">
        <v>361</v>
      </c>
      <c r="E283" s="170" t="s">
        <v>1</v>
      </c>
      <c r="F283" s="171" t="s">
        <v>7239</v>
      </c>
      <c r="H283" s="170" t="s">
        <v>1</v>
      </c>
      <c r="I283" s="172"/>
      <c r="L283" s="169"/>
      <c r="M283" s="173"/>
      <c r="T283" s="174"/>
      <c r="AT283" s="170" t="s">
        <v>361</v>
      </c>
      <c r="AU283" s="170" t="s">
        <v>76</v>
      </c>
      <c r="AV283" s="14" t="s">
        <v>84</v>
      </c>
      <c r="AW283" s="14" t="s">
        <v>32</v>
      </c>
      <c r="AX283" s="14" t="s">
        <v>76</v>
      </c>
      <c r="AY283" s="170" t="s">
        <v>350</v>
      </c>
    </row>
    <row r="284" spans="2:65" s="12" customFormat="1" ht="10.199999999999999">
      <c r="B284" s="155"/>
      <c r="D284" s="151" t="s">
        <v>361</v>
      </c>
      <c r="E284" s="156" t="s">
        <v>1</v>
      </c>
      <c r="F284" s="157" t="s">
        <v>357</v>
      </c>
      <c r="H284" s="158">
        <v>4</v>
      </c>
      <c r="I284" s="159"/>
      <c r="L284" s="155"/>
      <c r="M284" s="160"/>
      <c r="T284" s="161"/>
      <c r="AT284" s="156" t="s">
        <v>361</v>
      </c>
      <c r="AU284" s="156" t="s">
        <v>76</v>
      </c>
      <c r="AV284" s="12" t="s">
        <v>86</v>
      </c>
      <c r="AW284" s="12" t="s">
        <v>32</v>
      </c>
      <c r="AX284" s="12" t="s">
        <v>84</v>
      </c>
      <c r="AY284" s="156" t="s">
        <v>350</v>
      </c>
    </row>
    <row r="285" spans="2:65" s="1" customFormat="1" ht="16.5" customHeight="1">
      <c r="B285" s="32"/>
      <c r="C285" s="138" t="s">
        <v>695</v>
      </c>
      <c r="D285" s="138" t="s">
        <v>352</v>
      </c>
      <c r="E285" s="139" t="s">
        <v>7304</v>
      </c>
      <c r="F285" s="140" t="s">
        <v>7257</v>
      </c>
      <c r="G285" s="141" t="s">
        <v>496</v>
      </c>
      <c r="H285" s="142">
        <v>10</v>
      </c>
      <c r="I285" s="143"/>
      <c r="J285" s="144">
        <f>ROUND(I285*H285,2)</f>
        <v>0</v>
      </c>
      <c r="K285" s="140" t="s">
        <v>1</v>
      </c>
      <c r="L285" s="32"/>
      <c r="M285" s="145" t="s">
        <v>1</v>
      </c>
      <c r="N285" s="146" t="s">
        <v>41</v>
      </c>
      <c r="P285" s="147">
        <f>O285*H285</f>
        <v>0</v>
      </c>
      <c r="Q285" s="147">
        <v>0</v>
      </c>
      <c r="R285" s="147">
        <f>Q285*H285</f>
        <v>0</v>
      </c>
      <c r="S285" s="147">
        <v>0</v>
      </c>
      <c r="T285" s="148">
        <f>S285*H285</f>
        <v>0</v>
      </c>
      <c r="AR285" s="149" t="s">
        <v>357</v>
      </c>
      <c r="AT285" s="149" t="s">
        <v>352</v>
      </c>
      <c r="AU285" s="149" t="s">
        <v>76</v>
      </c>
      <c r="AY285" s="17" t="s">
        <v>350</v>
      </c>
      <c r="BE285" s="150">
        <f>IF(N285="základní",J285,0)</f>
        <v>0</v>
      </c>
      <c r="BF285" s="150">
        <f>IF(N285="snížená",J285,0)</f>
        <v>0</v>
      </c>
      <c r="BG285" s="150">
        <f>IF(N285="zákl. přenesená",J285,0)</f>
        <v>0</v>
      </c>
      <c r="BH285" s="150">
        <f>IF(N285="sníž. přenesená",J285,0)</f>
        <v>0</v>
      </c>
      <c r="BI285" s="150">
        <f>IF(N285="nulová",J285,0)</f>
        <v>0</v>
      </c>
      <c r="BJ285" s="17" t="s">
        <v>84</v>
      </c>
      <c r="BK285" s="150">
        <f>ROUND(I285*H285,2)</f>
        <v>0</v>
      </c>
      <c r="BL285" s="17" t="s">
        <v>357</v>
      </c>
      <c r="BM285" s="149" t="s">
        <v>1001</v>
      </c>
    </row>
    <row r="286" spans="2:65" s="1" customFormat="1" ht="10.199999999999999">
      <c r="B286" s="32"/>
      <c r="D286" s="151" t="s">
        <v>359</v>
      </c>
      <c r="F286" s="152" t="s">
        <v>7257</v>
      </c>
      <c r="I286" s="153"/>
      <c r="L286" s="32"/>
      <c r="M286" s="154"/>
      <c r="T286" s="56"/>
      <c r="AT286" s="17" t="s">
        <v>359</v>
      </c>
      <c r="AU286" s="17" t="s">
        <v>76</v>
      </c>
    </row>
    <row r="287" spans="2:65" s="14" customFormat="1" ht="30.6">
      <c r="B287" s="169"/>
      <c r="D287" s="151" t="s">
        <v>361</v>
      </c>
      <c r="E287" s="170" t="s">
        <v>1</v>
      </c>
      <c r="F287" s="171" t="s">
        <v>7305</v>
      </c>
      <c r="H287" s="170" t="s">
        <v>1</v>
      </c>
      <c r="I287" s="172"/>
      <c r="L287" s="169"/>
      <c r="M287" s="173"/>
      <c r="T287" s="174"/>
      <c r="AT287" s="170" t="s">
        <v>361</v>
      </c>
      <c r="AU287" s="170" t="s">
        <v>76</v>
      </c>
      <c r="AV287" s="14" t="s">
        <v>84</v>
      </c>
      <c r="AW287" s="14" t="s">
        <v>32</v>
      </c>
      <c r="AX287" s="14" t="s">
        <v>76</v>
      </c>
      <c r="AY287" s="170" t="s">
        <v>350</v>
      </c>
    </row>
    <row r="288" spans="2:65" s="14" customFormat="1" ht="10.199999999999999">
      <c r="B288" s="169"/>
      <c r="D288" s="151" t="s">
        <v>361</v>
      </c>
      <c r="E288" s="170" t="s">
        <v>1</v>
      </c>
      <c r="F288" s="171" t="s">
        <v>7306</v>
      </c>
      <c r="H288" s="170" t="s">
        <v>1</v>
      </c>
      <c r="I288" s="172"/>
      <c r="L288" s="169"/>
      <c r="M288" s="173"/>
      <c r="T288" s="174"/>
      <c r="AT288" s="170" t="s">
        <v>361</v>
      </c>
      <c r="AU288" s="170" t="s">
        <v>76</v>
      </c>
      <c r="AV288" s="14" t="s">
        <v>84</v>
      </c>
      <c r="AW288" s="14" t="s">
        <v>32</v>
      </c>
      <c r="AX288" s="14" t="s">
        <v>76</v>
      </c>
      <c r="AY288" s="170" t="s">
        <v>350</v>
      </c>
    </row>
    <row r="289" spans="2:65" s="14" customFormat="1" ht="10.199999999999999">
      <c r="B289" s="169"/>
      <c r="D289" s="151" t="s">
        <v>361</v>
      </c>
      <c r="E289" s="170" t="s">
        <v>1</v>
      </c>
      <c r="F289" s="171" t="s">
        <v>7307</v>
      </c>
      <c r="H289" s="170" t="s">
        <v>1</v>
      </c>
      <c r="I289" s="172"/>
      <c r="L289" s="169"/>
      <c r="M289" s="173"/>
      <c r="T289" s="174"/>
      <c r="AT289" s="170" t="s">
        <v>361</v>
      </c>
      <c r="AU289" s="170" t="s">
        <v>76</v>
      </c>
      <c r="AV289" s="14" t="s">
        <v>84</v>
      </c>
      <c r="AW289" s="14" t="s">
        <v>32</v>
      </c>
      <c r="AX289" s="14" t="s">
        <v>76</v>
      </c>
      <c r="AY289" s="170" t="s">
        <v>350</v>
      </c>
    </row>
    <row r="290" spans="2:65" s="14" customFormat="1" ht="10.199999999999999">
      <c r="B290" s="169"/>
      <c r="D290" s="151" t="s">
        <v>361</v>
      </c>
      <c r="E290" s="170" t="s">
        <v>1</v>
      </c>
      <c r="F290" s="171" t="s">
        <v>7239</v>
      </c>
      <c r="H290" s="170" t="s">
        <v>1</v>
      </c>
      <c r="I290" s="172"/>
      <c r="L290" s="169"/>
      <c r="M290" s="173"/>
      <c r="T290" s="174"/>
      <c r="AT290" s="170" t="s">
        <v>361</v>
      </c>
      <c r="AU290" s="170" t="s">
        <v>76</v>
      </c>
      <c r="AV290" s="14" t="s">
        <v>84</v>
      </c>
      <c r="AW290" s="14" t="s">
        <v>32</v>
      </c>
      <c r="AX290" s="14" t="s">
        <v>76</v>
      </c>
      <c r="AY290" s="170" t="s">
        <v>350</v>
      </c>
    </row>
    <row r="291" spans="2:65" s="12" customFormat="1" ht="10.199999999999999">
      <c r="B291" s="155"/>
      <c r="D291" s="151" t="s">
        <v>361</v>
      </c>
      <c r="E291" s="156" t="s">
        <v>1</v>
      </c>
      <c r="F291" s="157" t="s">
        <v>480</v>
      </c>
      <c r="H291" s="158">
        <v>10</v>
      </c>
      <c r="I291" s="159"/>
      <c r="L291" s="155"/>
      <c r="M291" s="160"/>
      <c r="T291" s="161"/>
      <c r="AT291" s="156" t="s">
        <v>361</v>
      </c>
      <c r="AU291" s="156" t="s">
        <v>76</v>
      </c>
      <c r="AV291" s="12" t="s">
        <v>86</v>
      </c>
      <c r="AW291" s="12" t="s">
        <v>32</v>
      </c>
      <c r="AX291" s="12" t="s">
        <v>84</v>
      </c>
      <c r="AY291" s="156" t="s">
        <v>350</v>
      </c>
    </row>
    <row r="292" spans="2:65" s="1" customFormat="1" ht="16.5" customHeight="1">
      <c r="B292" s="32"/>
      <c r="C292" s="138" t="s">
        <v>701</v>
      </c>
      <c r="D292" s="138" t="s">
        <v>352</v>
      </c>
      <c r="E292" s="139" t="s">
        <v>7308</v>
      </c>
      <c r="F292" s="140" t="s">
        <v>7263</v>
      </c>
      <c r="G292" s="141" t="s">
        <v>496</v>
      </c>
      <c r="H292" s="142">
        <v>4</v>
      </c>
      <c r="I292" s="143"/>
      <c r="J292" s="144">
        <f>ROUND(I292*H292,2)</f>
        <v>0</v>
      </c>
      <c r="K292" s="140" t="s">
        <v>1</v>
      </c>
      <c r="L292" s="32"/>
      <c r="M292" s="145" t="s">
        <v>1</v>
      </c>
      <c r="N292" s="146" t="s">
        <v>41</v>
      </c>
      <c r="P292" s="147">
        <f>O292*H292</f>
        <v>0</v>
      </c>
      <c r="Q292" s="147">
        <v>0</v>
      </c>
      <c r="R292" s="147">
        <f>Q292*H292</f>
        <v>0</v>
      </c>
      <c r="S292" s="147">
        <v>0</v>
      </c>
      <c r="T292" s="148">
        <f>S292*H292</f>
        <v>0</v>
      </c>
      <c r="AR292" s="149" t="s">
        <v>357</v>
      </c>
      <c r="AT292" s="149" t="s">
        <v>352</v>
      </c>
      <c r="AU292" s="149" t="s">
        <v>76</v>
      </c>
      <c r="AY292" s="17" t="s">
        <v>350</v>
      </c>
      <c r="BE292" s="150">
        <f>IF(N292="základní",J292,0)</f>
        <v>0</v>
      </c>
      <c r="BF292" s="150">
        <f>IF(N292="snížená",J292,0)</f>
        <v>0</v>
      </c>
      <c r="BG292" s="150">
        <f>IF(N292="zákl. přenesená",J292,0)</f>
        <v>0</v>
      </c>
      <c r="BH292" s="150">
        <f>IF(N292="sníž. přenesená",J292,0)</f>
        <v>0</v>
      </c>
      <c r="BI292" s="150">
        <f>IF(N292="nulová",J292,0)</f>
        <v>0</v>
      </c>
      <c r="BJ292" s="17" t="s">
        <v>84</v>
      </c>
      <c r="BK292" s="150">
        <f>ROUND(I292*H292,2)</f>
        <v>0</v>
      </c>
      <c r="BL292" s="17" t="s">
        <v>357</v>
      </c>
      <c r="BM292" s="149" t="s">
        <v>1014</v>
      </c>
    </row>
    <row r="293" spans="2:65" s="1" customFormat="1" ht="10.199999999999999">
      <c r="B293" s="32"/>
      <c r="D293" s="151" t="s">
        <v>359</v>
      </c>
      <c r="F293" s="152" t="s">
        <v>7263</v>
      </c>
      <c r="I293" s="153"/>
      <c r="L293" s="32"/>
      <c r="M293" s="154"/>
      <c r="T293" s="56"/>
      <c r="AT293" s="17" t="s">
        <v>359</v>
      </c>
      <c r="AU293" s="17" t="s">
        <v>76</v>
      </c>
    </row>
    <row r="294" spans="2:65" s="14" customFormat="1" ht="10.199999999999999">
      <c r="B294" s="169"/>
      <c r="D294" s="151" t="s">
        <v>361</v>
      </c>
      <c r="E294" s="170" t="s">
        <v>1</v>
      </c>
      <c r="F294" s="171" t="s">
        <v>7309</v>
      </c>
      <c r="H294" s="170" t="s">
        <v>1</v>
      </c>
      <c r="I294" s="172"/>
      <c r="L294" s="169"/>
      <c r="M294" s="173"/>
      <c r="T294" s="174"/>
      <c r="AT294" s="170" t="s">
        <v>361</v>
      </c>
      <c r="AU294" s="170" t="s">
        <v>76</v>
      </c>
      <c r="AV294" s="14" t="s">
        <v>84</v>
      </c>
      <c r="AW294" s="14" t="s">
        <v>32</v>
      </c>
      <c r="AX294" s="14" t="s">
        <v>76</v>
      </c>
      <c r="AY294" s="170" t="s">
        <v>350</v>
      </c>
    </row>
    <row r="295" spans="2:65" s="14" customFormat="1" ht="10.199999999999999">
      <c r="B295" s="169"/>
      <c r="D295" s="151" t="s">
        <v>361</v>
      </c>
      <c r="E295" s="170" t="s">
        <v>1</v>
      </c>
      <c r="F295" s="171" t="s">
        <v>7239</v>
      </c>
      <c r="H295" s="170" t="s">
        <v>1</v>
      </c>
      <c r="I295" s="172"/>
      <c r="L295" s="169"/>
      <c r="M295" s="173"/>
      <c r="T295" s="174"/>
      <c r="AT295" s="170" t="s">
        <v>361</v>
      </c>
      <c r="AU295" s="170" t="s">
        <v>76</v>
      </c>
      <c r="AV295" s="14" t="s">
        <v>84</v>
      </c>
      <c r="AW295" s="14" t="s">
        <v>32</v>
      </c>
      <c r="AX295" s="14" t="s">
        <v>76</v>
      </c>
      <c r="AY295" s="170" t="s">
        <v>350</v>
      </c>
    </row>
    <row r="296" spans="2:65" s="12" customFormat="1" ht="10.199999999999999">
      <c r="B296" s="155"/>
      <c r="D296" s="151" t="s">
        <v>361</v>
      </c>
      <c r="E296" s="156" t="s">
        <v>1</v>
      </c>
      <c r="F296" s="157" t="s">
        <v>357</v>
      </c>
      <c r="H296" s="158">
        <v>4</v>
      </c>
      <c r="I296" s="159"/>
      <c r="L296" s="155"/>
      <c r="M296" s="160"/>
      <c r="T296" s="161"/>
      <c r="AT296" s="156" t="s">
        <v>361</v>
      </c>
      <c r="AU296" s="156" t="s">
        <v>76</v>
      </c>
      <c r="AV296" s="12" t="s">
        <v>86</v>
      </c>
      <c r="AW296" s="12" t="s">
        <v>32</v>
      </c>
      <c r="AX296" s="12" t="s">
        <v>84</v>
      </c>
      <c r="AY296" s="156" t="s">
        <v>350</v>
      </c>
    </row>
    <row r="297" spans="2:65" s="1" customFormat="1" ht="16.5" customHeight="1">
      <c r="B297" s="32"/>
      <c r="C297" s="138" t="s">
        <v>707</v>
      </c>
      <c r="D297" s="138" t="s">
        <v>352</v>
      </c>
      <c r="E297" s="139" t="s">
        <v>7310</v>
      </c>
      <c r="F297" s="140" t="s">
        <v>7274</v>
      </c>
      <c r="G297" s="141" t="s">
        <v>496</v>
      </c>
      <c r="H297" s="142">
        <v>1</v>
      </c>
      <c r="I297" s="143"/>
      <c r="J297" s="144">
        <f>ROUND(I297*H297,2)</f>
        <v>0</v>
      </c>
      <c r="K297" s="140" t="s">
        <v>1</v>
      </c>
      <c r="L297" s="32"/>
      <c r="M297" s="145" t="s">
        <v>1</v>
      </c>
      <c r="N297" s="146" t="s">
        <v>41</v>
      </c>
      <c r="P297" s="147">
        <f>O297*H297</f>
        <v>0</v>
      </c>
      <c r="Q297" s="147">
        <v>0</v>
      </c>
      <c r="R297" s="147">
        <f>Q297*H297</f>
        <v>0</v>
      </c>
      <c r="S297" s="147">
        <v>0</v>
      </c>
      <c r="T297" s="148">
        <f>S297*H297</f>
        <v>0</v>
      </c>
      <c r="AR297" s="149" t="s">
        <v>357</v>
      </c>
      <c r="AT297" s="149" t="s">
        <v>352</v>
      </c>
      <c r="AU297" s="149" t="s">
        <v>76</v>
      </c>
      <c r="AY297" s="17" t="s">
        <v>350</v>
      </c>
      <c r="BE297" s="150">
        <f>IF(N297="základní",J297,0)</f>
        <v>0</v>
      </c>
      <c r="BF297" s="150">
        <f>IF(N297="snížená",J297,0)</f>
        <v>0</v>
      </c>
      <c r="BG297" s="150">
        <f>IF(N297="zákl. přenesená",J297,0)</f>
        <v>0</v>
      </c>
      <c r="BH297" s="150">
        <f>IF(N297="sníž. přenesená",J297,0)</f>
        <v>0</v>
      </c>
      <c r="BI297" s="150">
        <f>IF(N297="nulová",J297,0)</f>
        <v>0</v>
      </c>
      <c r="BJ297" s="17" t="s">
        <v>84</v>
      </c>
      <c r="BK297" s="150">
        <f>ROUND(I297*H297,2)</f>
        <v>0</v>
      </c>
      <c r="BL297" s="17" t="s">
        <v>357</v>
      </c>
      <c r="BM297" s="149" t="s">
        <v>1034</v>
      </c>
    </row>
    <row r="298" spans="2:65" s="1" customFormat="1" ht="10.199999999999999">
      <c r="B298" s="32"/>
      <c r="D298" s="151" t="s">
        <v>359</v>
      </c>
      <c r="F298" s="152" t="s">
        <v>7274</v>
      </c>
      <c r="I298" s="153"/>
      <c r="L298" s="32"/>
      <c r="M298" s="154"/>
      <c r="T298" s="56"/>
      <c r="AT298" s="17" t="s">
        <v>359</v>
      </c>
      <c r="AU298" s="17" t="s">
        <v>76</v>
      </c>
    </row>
    <row r="299" spans="2:65" s="14" customFormat="1" ht="10.199999999999999">
      <c r="B299" s="169"/>
      <c r="D299" s="151" t="s">
        <v>361</v>
      </c>
      <c r="E299" s="170" t="s">
        <v>1</v>
      </c>
      <c r="F299" s="171" t="s">
        <v>7275</v>
      </c>
      <c r="H299" s="170" t="s">
        <v>1</v>
      </c>
      <c r="I299" s="172"/>
      <c r="L299" s="169"/>
      <c r="M299" s="173"/>
      <c r="T299" s="174"/>
      <c r="AT299" s="170" t="s">
        <v>361</v>
      </c>
      <c r="AU299" s="170" t="s">
        <v>76</v>
      </c>
      <c r="AV299" s="14" t="s">
        <v>84</v>
      </c>
      <c r="AW299" s="14" t="s">
        <v>32</v>
      </c>
      <c r="AX299" s="14" t="s">
        <v>76</v>
      </c>
      <c r="AY299" s="170" t="s">
        <v>350</v>
      </c>
    </row>
    <row r="300" spans="2:65" s="14" customFormat="1" ht="10.199999999999999">
      <c r="B300" s="169"/>
      <c r="D300" s="151" t="s">
        <v>361</v>
      </c>
      <c r="E300" s="170" t="s">
        <v>1</v>
      </c>
      <c r="F300" s="171" t="s">
        <v>7239</v>
      </c>
      <c r="H300" s="170" t="s">
        <v>1</v>
      </c>
      <c r="I300" s="172"/>
      <c r="L300" s="169"/>
      <c r="M300" s="173"/>
      <c r="T300" s="174"/>
      <c r="AT300" s="170" t="s">
        <v>361</v>
      </c>
      <c r="AU300" s="170" t="s">
        <v>76</v>
      </c>
      <c r="AV300" s="14" t="s">
        <v>84</v>
      </c>
      <c r="AW300" s="14" t="s">
        <v>32</v>
      </c>
      <c r="AX300" s="14" t="s">
        <v>76</v>
      </c>
      <c r="AY300" s="170" t="s">
        <v>350</v>
      </c>
    </row>
    <row r="301" spans="2:65" s="14" customFormat="1" ht="10.199999999999999">
      <c r="B301" s="169"/>
      <c r="D301" s="151" t="s">
        <v>361</v>
      </c>
      <c r="E301" s="170" t="s">
        <v>1</v>
      </c>
      <c r="F301" s="171" t="s">
        <v>7278</v>
      </c>
      <c r="H301" s="170" t="s">
        <v>1</v>
      </c>
      <c r="I301" s="172"/>
      <c r="L301" s="169"/>
      <c r="M301" s="173"/>
      <c r="T301" s="174"/>
      <c r="AT301" s="170" t="s">
        <v>361</v>
      </c>
      <c r="AU301" s="170" t="s">
        <v>76</v>
      </c>
      <c r="AV301" s="14" t="s">
        <v>84</v>
      </c>
      <c r="AW301" s="14" t="s">
        <v>32</v>
      </c>
      <c r="AX301" s="14" t="s">
        <v>76</v>
      </c>
      <c r="AY301" s="170" t="s">
        <v>350</v>
      </c>
    </row>
    <row r="302" spans="2:65" s="12" customFormat="1" ht="10.199999999999999">
      <c r="B302" s="155"/>
      <c r="D302" s="151" t="s">
        <v>361</v>
      </c>
      <c r="E302" s="156" t="s">
        <v>1</v>
      </c>
      <c r="F302" s="157" t="s">
        <v>84</v>
      </c>
      <c r="H302" s="158">
        <v>1</v>
      </c>
      <c r="I302" s="159"/>
      <c r="L302" s="155"/>
      <c r="M302" s="160"/>
      <c r="T302" s="161"/>
      <c r="AT302" s="156" t="s">
        <v>361</v>
      </c>
      <c r="AU302" s="156" t="s">
        <v>76</v>
      </c>
      <c r="AV302" s="12" t="s">
        <v>86</v>
      </c>
      <c r="AW302" s="12" t="s">
        <v>32</v>
      </c>
      <c r="AX302" s="12" t="s">
        <v>84</v>
      </c>
      <c r="AY302" s="156" t="s">
        <v>350</v>
      </c>
    </row>
    <row r="303" spans="2:65" s="1" customFormat="1" ht="16.5" customHeight="1">
      <c r="B303" s="32"/>
      <c r="C303" s="138" t="s">
        <v>713</v>
      </c>
      <c r="D303" s="138" t="s">
        <v>352</v>
      </c>
      <c r="E303" s="139" t="s">
        <v>7311</v>
      </c>
      <c r="F303" s="140" t="s">
        <v>7274</v>
      </c>
      <c r="G303" s="141" t="s">
        <v>496</v>
      </c>
      <c r="H303" s="142">
        <v>1</v>
      </c>
      <c r="I303" s="143"/>
      <c r="J303" s="144">
        <f>ROUND(I303*H303,2)</f>
        <v>0</v>
      </c>
      <c r="K303" s="140" t="s">
        <v>1</v>
      </c>
      <c r="L303" s="32"/>
      <c r="M303" s="145" t="s">
        <v>1</v>
      </c>
      <c r="N303" s="146" t="s">
        <v>41</v>
      </c>
      <c r="P303" s="147">
        <f>O303*H303</f>
        <v>0</v>
      </c>
      <c r="Q303" s="147">
        <v>0</v>
      </c>
      <c r="R303" s="147">
        <f>Q303*H303</f>
        <v>0</v>
      </c>
      <c r="S303" s="147">
        <v>0</v>
      </c>
      <c r="T303" s="148">
        <f>S303*H303</f>
        <v>0</v>
      </c>
      <c r="AR303" s="149" t="s">
        <v>357</v>
      </c>
      <c r="AT303" s="149" t="s">
        <v>352</v>
      </c>
      <c r="AU303" s="149" t="s">
        <v>76</v>
      </c>
      <c r="AY303" s="17" t="s">
        <v>350</v>
      </c>
      <c r="BE303" s="150">
        <f>IF(N303="základní",J303,0)</f>
        <v>0</v>
      </c>
      <c r="BF303" s="150">
        <f>IF(N303="snížená",J303,0)</f>
        <v>0</v>
      </c>
      <c r="BG303" s="150">
        <f>IF(N303="zákl. přenesená",J303,0)</f>
        <v>0</v>
      </c>
      <c r="BH303" s="150">
        <f>IF(N303="sníž. přenesená",J303,0)</f>
        <v>0</v>
      </c>
      <c r="BI303" s="150">
        <f>IF(N303="nulová",J303,0)</f>
        <v>0</v>
      </c>
      <c r="BJ303" s="17" t="s">
        <v>84</v>
      </c>
      <c r="BK303" s="150">
        <f>ROUND(I303*H303,2)</f>
        <v>0</v>
      </c>
      <c r="BL303" s="17" t="s">
        <v>357</v>
      </c>
      <c r="BM303" s="149" t="s">
        <v>1050</v>
      </c>
    </row>
    <row r="304" spans="2:65" s="1" customFormat="1" ht="10.199999999999999">
      <c r="B304" s="32"/>
      <c r="D304" s="151" t="s">
        <v>359</v>
      </c>
      <c r="F304" s="152" t="s">
        <v>7274</v>
      </c>
      <c r="I304" s="153"/>
      <c r="L304" s="32"/>
      <c r="M304" s="154"/>
      <c r="T304" s="56"/>
      <c r="AT304" s="17" t="s">
        <v>359</v>
      </c>
      <c r="AU304" s="17" t="s">
        <v>76</v>
      </c>
    </row>
    <row r="305" spans="2:65" s="14" customFormat="1" ht="10.199999999999999">
      <c r="B305" s="169"/>
      <c r="D305" s="151" t="s">
        <v>361</v>
      </c>
      <c r="E305" s="170" t="s">
        <v>1</v>
      </c>
      <c r="F305" s="171" t="s">
        <v>7275</v>
      </c>
      <c r="H305" s="170" t="s">
        <v>1</v>
      </c>
      <c r="I305" s="172"/>
      <c r="L305" s="169"/>
      <c r="M305" s="173"/>
      <c r="T305" s="174"/>
      <c r="AT305" s="170" t="s">
        <v>361</v>
      </c>
      <c r="AU305" s="170" t="s">
        <v>76</v>
      </c>
      <c r="AV305" s="14" t="s">
        <v>84</v>
      </c>
      <c r="AW305" s="14" t="s">
        <v>32</v>
      </c>
      <c r="AX305" s="14" t="s">
        <v>76</v>
      </c>
      <c r="AY305" s="170" t="s">
        <v>350</v>
      </c>
    </row>
    <row r="306" spans="2:65" s="14" customFormat="1" ht="10.199999999999999">
      <c r="B306" s="169"/>
      <c r="D306" s="151" t="s">
        <v>361</v>
      </c>
      <c r="E306" s="170" t="s">
        <v>1</v>
      </c>
      <c r="F306" s="171" t="s">
        <v>7239</v>
      </c>
      <c r="H306" s="170" t="s">
        <v>1</v>
      </c>
      <c r="I306" s="172"/>
      <c r="L306" s="169"/>
      <c r="M306" s="173"/>
      <c r="T306" s="174"/>
      <c r="AT306" s="170" t="s">
        <v>361</v>
      </c>
      <c r="AU306" s="170" t="s">
        <v>76</v>
      </c>
      <c r="AV306" s="14" t="s">
        <v>84</v>
      </c>
      <c r="AW306" s="14" t="s">
        <v>32</v>
      </c>
      <c r="AX306" s="14" t="s">
        <v>76</v>
      </c>
      <c r="AY306" s="170" t="s">
        <v>350</v>
      </c>
    </row>
    <row r="307" spans="2:65" s="14" customFormat="1" ht="10.199999999999999">
      <c r="B307" s="169"/>
      <c r="D307" s="151" t="s">
        <v>361</v>
      </c>
      <c r="E307" s="170" t="s">
        <v>1</v>
      </c>
      <c r="F307" s="171" t="s">
        <v>7312</v>
      </c>
      <c r="H307" s="170" t="s">
        <v>1</v>
      </c>
      <c r="I307" s="172"/>
      <c r="L307" s="169"/>
      <c r="M307" s="173"/>
      <c r="T307" s="174"/>
      <c r="AT307" s="170" t="s">
        <v>361</v>
      </c>
      <c r="AU307" s="170" t="s">
        <v>76</v>
      </c>
      <c r="AV307" s="14" t="s">
        <v>84</v>
      </c>
      <c r="AW307" s="14" t="s">
        <v>32</v>
      </c>
      <c r="AX307" s="14" t="s">
        <v>76</v>
      </c>
      <c r="AY307" s="170" t="s">
        <v>350</v>
      </c>
    </row>
    <row r="308" spans="2:65" s="12" customFormat="1" ht="10.199999999999999">
      <c r="B308" s="155"/>
      <c r="D308" s="151" t="s">
        <v>361</v>
      </c>
      <c r="E308" s="156" t="s">
        <v>1</v>
      </c>
      <c r="F308" s="157" t="s">
        <v>84</v>
      </c>
      <c r="H308" s="158">
        <v>1</v>
      </c>
      <c r="I308" s="159"/>
      <c r="L308" s="155"/>
      <c r="M308" s="160"/>
      <c r="T308" s="161"/>
      <c r="AT308" s="156" t="s">
        <v>361</v>
      </c>
      <c r="AU308" s="156" t="s">
        <v>76</v>
      </c>
      <c r="AV308" s="12" t="s">
        <v>86</v>
      </c>
      <c r="AW308" s="12" t="s">
        <v>32</v>
      </c>
      <c r="AX308" s="12" t="s">
        <v>84</v>
      </c>
      <c r="AY308" s="156" t="s">
        <v>350</v>
      </c>
    </row>
    <row r="309" spans="2:65" s="1" customFormat="1" ht="16.5" customHeight="1">
      <c r="B309" s="32"/>
      <c r="C309" s="138" t="s">
        <v>722</v>
      </c>
      <c r="D309" s="138" t="s">
        <v>352</v>
      </c>
      <c r="E309" s="139" t="s">
        <v>7313</v>
      </c>
      <c r="F309" s="140" t="s">
        <v>7274</v>
      </c>
      <c r="G309" s="141" t="s">
        <v>496</v>
      </c>
      <c r="H309" s="142">
        <v>1</v>
      </c>
      <c r="I309" s="143"/>
      <c r="J309" s="144">
        <f>ROUND(I309*H309,2)</f>
        <v>0</v>
      </c>
      <c r="K309" s="140" t="s">
        <v>1</v>
      </c>
      <c r="L309" s="32"/>
      <c r="M309" s="145" t="s">
        <v>1</v>
      </c>
      <c r="N309" s="146" t="s">
        <v>41</v>
      </c>
      <c r="P309" s="147">
        <f>O309*H309</f>
        <v>0</v>
      </c>
      <c r="Q309" s="147">
        <v>0</v>
      </c>
      <c r="R309" s="147">
        <f>Q309*H309</f>
        <v>0</v>
      </c>
      <c r="S309" s="147">
        <v>0</v>
      </c>
      <c r="T309" s="148">
        <f>S309*H309</f>
        <v>0</v>
      </c>
      <c r="AR309" s="149" t="s">
        <v>357</v>
      </c>
      <c r="AT309" s="149" t="s">
        <v>352</v>
      </c>
      <c r="AU309" s="149" t="s">
        <v>76</v>
      </c>
      <c r="AY309" s="17" t="s">
        <v>350</v>
      </c>
      <c r="BE309" s="150">
        <f>IF(N309="základní",J309,0)</f>
        <v>0</v>
      </c>
      <c r="BF309" s="150">
        <f>IF(N309="snížená",J309,0)</f>
        <v>0</v>
      </c>
      <c r="BG309" s="150">
        <f>IF(N309="zákl. přenesená",J309,0)</f>
        <v>0</v>
      </c>
      <c r="BH309" s="150">
        <f>IF(N309="sníž. přenesená",J309,0)</f>
        <v>0</v>
      </c>
      <c r="BI309" s="150">
        <f>IF(N309="nulová",J309,0)</f>
        <v>0</v>
      </c>
      <c r="BJ309" s="17" t="s">
        <v>84</v>
      </c>
      <c r="BK309" s="150">
        <f>ROUND(I309*H309,2)</f>
        <v>0</v>
      </c>
      <c r="BL309" s="17" t="s">
        <v>357</v>
      </c>
      <c r="BM309" s="149" t="s">
        <v>1080</v>
      </c>
    </row>
    <row r="310" spans="2:65" s="1" customFormat="1" ht="10.199999999999999">
      <c r="B310" s="32"/>
      <c r="D310" s="151" t="s">
        <v>359</v>
      </c>
      <c r="F310" s="152" t="s">
        <v>7274</v>
      </c>
      <c r="I310" s="153"/>
      <c r="L310" s="32"/>
      <c r="M310" s="154"/>
      <c r="T310" s="56"/>
      <c r="AT310" s="17" t="s">
        <v>359</v>
      </c>
      <c r="AU310" s="17" t="s">
        <v>76</v>
      </c>
    </row>
    <row r="311" spans="2:65" s="14" customFormat="1" ht="10.199999999999999">
      <c r="B311" s="169"/>
      <c r="D311" s="151" t="s">
        <v>361</v>
      </c>
      <c r="E311" s="170" t="s">
        <v>1</v>
      </c>
      <c r="F311" s="171" t="s">
        <v>7275</v>
      </c>
      <c r="H311" s="170" t="s">
        <v>1</v>
      </c>
      <c r="I311" s="172"/>
      <c r="L311" s="169"/>
      <c r="M311" s="173"/>
      <c r="T311" s="174"/>
      <c r="AT311" s="170" t="s">
        <v>361</v>
      </c>
      <c r="AU311" s="170" t="s">
        <v>76</v>
      </c>
      <c r="AV311" s="14" t="s">
        <v>84</v>
      </c>
      <c r="AW311" s="14" t="s">
        <v>32</v>
      </c>
      <c r="AX311" s="14" t="s">
        <v>76</v>
      </c>
      <c r="AY311" s="170" t="s">
        <v>350</v>
      </c>
    </row>
    <row r="312" spans="2:65" s="14" customFormat="1" ht="10.199999999999999">
      <c r="B312" s="169"/>
      <c r="D312" s="151" t="s">
        <v>361</v>
      </c>
      <c r="E312" s="170" t="s">
        <v>1</v>
      </c>
      <c r="F312" s="171" t="s">
        <v>7239</v>
      </c>
      <c r="H312" s="170" t="s">
        <v>1</v>
      </c>
      <c r="I312" s="172"/>
      <c r="L312" s="169"/>
      <c r="M312" s="173"/>
      <c r="T312" s="174"/>
      <c r="AT312" s="170" t="s">
        <v>361</v>
      </c>
      <c r="AU312" s="170" t="s">
        <v>76</v>
      </c>
      <c r="AV312" s="14" t="s">
        <v>84</v>
      </c>
      <c r="AW312" s="14" t="s">
        <v>32</v>
      </c>
      <c r="AX312" s="14" t="s">
        <v>76</v>
      </c>
      <c r="AY312" s="170" t="s">
        <v>350</v>
      </c>
    </row>
    <row r="313" spans="2:65" s="14" customFormat="1" ht="10.199999999999999">
      <c r="B313" s="169"/>
      <c r="D313" s="151" t="s">
        <v>361</v>
      </c>
      <c r="E313" s="170" t="s">
        <v>1</v>
      </c>
      <c r="F313" s="171" t="s">
        <v>7314</v>
      </c>
      <c r="H313" s="170" t="s">
        <v>1</v>
      </c>
      <c r="I313" s="172"/>
      <c r="L313" s="169"/>
      <c r="M313" s="173"/>
      <c r="T313" s="174"/>
      <c r="AT313" s="170" t="s">
        <v>361</v>
      </c>
      <c r="AU313" s="170" t="s">
        <v>76</v>
      </c>
      <c r="AV313" s="14" t="s">
        <v>84</v>
      </c>
      <c r="AW313" s="14" t="s">
        <v>32</v>
      </c>
      <c r="AX313" s="14" t="s">
        <v>76</v>
      </c>
      <c r="AY313" s="170" t="s">
        <v>350</v>
      </c>
    </row>
    <row r="314" spans="2:65" s="12" customFormat="1" ht="10.199999999999999">
      <c r="B314" s="155"/>
      <c r="D314" s="151" t="s">
        <v>361</v>
      </c>
      <c r="E314" s="156" t="s">
        <v>1</v>
      </c>
      <c r="F314" s="157" t="s">
        <v>84</v>
      </c>
      <c r="H314" s="158">
        <v>1</v>
      </c>
      <c r="I314" s="159"/>
      <c r="L314" s="155"/>
      <c r="M314" s="160"/>
      <c r="T314" s="161"/>
      <c r="AT314" s="156" t="s">
        <v>361</v>
      </c>
      <c r="AU314" s="156" t="s">
        <v>76</v>
      </c>
      <c r="AV314" s="12" t="s">
        <v>86</v>
      </c>
      <c r="AW314" s="12" t="s">
        <v>32</v>
      </c>
      <c r="AX314" s="12" t="s">
        <v>84</v>
      </c>
      <c r="AY314" s="156" t="s">
        <v>350</v>
      </c>
    </row>
    <row r="315" spans="2:65" s="1" customFormat="1" ht="16.5" customHeight="1">
      <c r="B315" s="32"/>
      <c r="C315" s="138" t="s">
        <v>729</v>
      </c>
      <c r="D315" s="138" t="s">
        <v>352</v>
      </c>
      <c r="E315" s="139" t="s">
        <v>7315</v>
      </c>
      <c r="F315" s="140" t="s">
        <v>7274</v>
      </c>
      <c r="G315" s="141" t="s">
        <v>496</v>
      </c>
      <c r="H315" s="142">
        <v>1</v>
      </c>
      <c r="I315" s="143"/>
      <c r="J315" s="144">
        <f>ROUND(I315*H315,2)</f>
        <v>0</v>
      </c>
      <c r="K315" s="140" t="s">
        <v>1</v>
      </c>
      <c r="L315" s="32"/>
      <c r="M315" s="145" t="s">
        <v>1</v>
      </c>
      <c r="N315" s="146" t="s">
        <v>41</v>
      </c>
      <c r="P315" s="147">
        <f>O315*H315</f>
        <v>0</v>
      </c>
      <c r="Q315" s="147">
        <v>0</v>
      </c>
      <c r="R315" s="147">
        <f>Q315*H315</f>
        <v>0</v>
      </c>
      <c r="S315" s="147">
        <v>0</v>
      </c>
      <c r="T315" s="148">
        <f>S315*H315</f>
        <v>0</v>
      </c>
      <c r="AR315" s="149" t="s">
        <v>357</v>
      </c>
      <c r="AT315" s="149" t="s">
        <v>352</v>
      </c>
      <c r="AU315" s="149" t="s">
        <v>76</v>
      </c>
      <c r="AY315" s="17" t="s">
        <v>350</v>
      </c>
      <c r="BE315" s="150">
        <f>IF(N315="základní",J315,0)</f>
        <v>0</v>
      </c>
      <c r="BF315" s="150">
        <f>IF(N315="snížená",J315,0)</f>
        <v>0</v>
      </c>
      <c r="BG315" s="150">
        <f>IF(N315="zákl. přenesená",J315,0)</f>
        <v>0</v>
      </c>
      <c r="BH315" s="150">
        <f>IF(N315="sníž. přenesená",J315,0)</f>
        <v>0</v>
      </c>
      <c r="BI315" s="150">
        <f>IF(N315="nulová",J315,0)</f>
        <v>0</v>
      </c>
      <c r="BJ315" s="17" t="s">
        <v>84</v>
      </c>
      <c r="BK315" s="150">
        <f>ROUND(I315*H315,2)</f>
        <v>0</v>
      </c>
      <c r="BL315" s="17" t="s">
        <v>357</v>
      </c>
      <c r="BM315" s="149" t="s">
        <v>804</v>
      </c>
    </row>
    <row r="316" spans="2:65" s="1" customFormat="1" ht="10.199999999999999">
      <c r="B316" s="32"/>
      <c r="D316" s="151" t="s">
        <v>359</v>
      </c>
      <c r="F316" s="152" t="s">
        <v>7274</v>
      </c>
      <c r="I316" s="153"/>
      <c r="L316" s="32"/>
      <c r="M316" s="154"/>
      <c r="T316" s="56"/>
      <c r="AT316" s="17" t="s">
        <v>359</v>
      </c>
      <c r="AU316" s="17" t="s">
        <v>76</v>
      </c>
    </row>
    <row r="317" spans="2:65" s="14" customFormat="1" ht="10.199999999999999">
      <c r="B317" s="169"/>
      <c r="D317" s="151" t="s">
        <v>361</v>
      </c>
      <c r="E317" s="170" t="s">
        <v>1</v>
      </c>
      <c r="F317" s="171" t="s">
        <v>7275</v>
      </c>
      <c r="H317" s="170" t="s">
        <v>1</v>
      </c>
      <c r="I317" s="172"/>
      <c r="L317" s="169"/>
      <c r="M317" s="173"/>
      <c r="T317" s="174"/>
      <c r="AT317" s="170" t="s">
        <v>361</v>
      </c>
      <c r="AU317" s="170" t="s">
        <v>76</v>
      </c>
      <c r="AV317" s="14" t="s">
        <v>84</v>
      </c>
      <c r="AW317" s="14" t="s">
        <v>32</v>
      </c>
      <c r="AX317" s="14" t="s">
        <v>76</v>
      </c>
      <c r="AY317" s="170" t="s">
        <v>350</v>
      </c>
    </row>
    <row r="318" spans="2:65" s="14" customFormat="1" ht="10.199999999999999">
      <c r="B318" s="169"/>
      <c r="D318" s="151" t="s">
        <v>361</v>
      </c>
      <c r="E318" s="170" t="s">
        <v>1</v>
      </c>
      <c r="F318" s="171" t="s">
        <v>7239</v>
      </c>
      <c r="H318" s="170" t="s">
        <v>1</v>
      </c>
      <c r="I318" s="172"/>
      <c r="L318" s="169"/>
      <c r="M318" s="173"/>
      <c r="T318" s="174"/>
      <c r="AT318" s="170" t="s">
        <v>361</v>
      </c>
      <c r="AU318" s="170" t="s">
        <v>76</v>
      </c>
      <c r="AV318" s="14" t="s">
        <v>84</v>
      </c>
      <c r="AW318" s="14" t="s">
        <v>32</v>
      </c>
      <c r="AX318" s="14" t="s">
        <v>76</v>
      </c>
      <c r="AY318" s="170" t="s">
        <v>350</v>
      </c>
    </row>
    <row r="319" spans="2:65" s="14" customFormat="1" ht="10.199999999999999">
      <c r="B319" s="169"/>
      <c r="D319" s="151" t="s">
        <v>361</v>
      </c>
      <c r="E319" s="170" t="s">
        <v>1</v>
      </c>
      <c r="F319" s="171" t="s">
        <v>7314</v>
      </c>
      <c r="H319" s="170" t="s">
        <v>1</v>
      </c>
      <c r="I319" s="172"/>
      <c r="L319" s="169"/>
      <c r="M319" s="173"/>
      <c r="T319" s="174"/>
      <c r="AT319" s="170" t="s">
        <v>361</v>
      </c>
      <c r="AU319" s="170" t="s">
        <v>76</v>
      </c>
      <c r="AV319" s="14" t="s">
        <v>84</v>
      </c>
      <c r="AW319" s="14" t="s">
        <v>32</v>
      </c>
      <c r="AX319" s="14" t="s">
        <v>76</v>
      </c>
      <c r="AY319" s="170" t="s">
        <v>350</v>
      </c>
    </row>
    <row r="320" spans="2:65" s="12" customFormat="1" ht="10.199999999999999">
      <c r="B320" s="155"/>
      <c r="D320" s="151" t="s">
        <v>361</v>
      </c>
      <c r="E320" s="156" t="s">
        <v>1</v>
      </c>
      <c r="F320" s="157" t="s">
        <v>84</v>
      </c>
      <c r="H320" s="158">
        <v>1</v>
      </c>
      <c r="I320" s="159"/>
      <c r="L320" s="155"/>
      <c r="M320" s="160"/>
      <c r="T320" s="161"/>
      <c r="AT320" s="156" t="s">
        <v>361</v>
      </c>
      <c r="AU320" s="156" t="s">
        <v>76</v>
      </c>
      <c r="AV320" s="12" t="s">
        <v>86</v>
      </c>
      <c r="AW320" s="12" t="s">
        <v>32</v>
      </c>
      <c r="AX320" s="12" t="s">
        <v>84</v>
      </c>
      <c r="AY320" s="156" t="s">
        <v>350</v>
      </c>
    </row>
    <row r="321" spans="2:65" s="1" customFormat="1" ht="16.5" customHeight="1">
      <c r="B321" s="32"/>
      <c r="C321" s="138" t="s">
        <v>735</v>
      </c>
      <c r="D321" s="138" t="s">
        <v>352</v>
      </c>
      <c r="E321" s="139" t="s">
        <v>7316</v>
      </c>
      <c r="F321" s="140" t="s">
        <v>7255</v>
      </c>
      <c r="G321" s="141" t="s">
        <v>496</v>
      </c>
      <c r="H321" s="142">
        <v>2</v>
      </c>
      <c r="I321" s="143"/>
      <c r="J321" s="144">
        <f>ROUND(I321*H321,2)</f>
        <v>0</v>
      </c>
      <c r="K321" s="140" t="s">
        <v>1</v>
      </c>
      <c r="L321" s="32"/>
      <c r="M321" s="145" t="s">
        <v>1</v>
      </c>
      <c r="N321" s="146" t="s">
        <v>41</v>
      </c>
      <c r="P321" s="147">
        <f>O321*H321</f>
        <v>0</v>
      </c>
      <c r="Q321" s="147">
        <v>0</v>
      </c>
      <c r="R321" s="147">
        <f>Q321*H321</f>
        <v>0</v>
      </c>
      <c r="S321" s="147">
        <v>0</v>
      </c>
      <c r="T321" s="148">
        <f>S321*H321</f>
        <v>0</v>
      </c>
      <c r="AR321" s="149" t="s">
        <v>357</v>
      </c>
      <c r="AT321" s="149" t="s">
        <v>352</v>
      </c>
      <c r="AU321" s="149" t="s">
        <v>76</v>
      </c>
      <c r="AY321" s="17" t="s">
        <v>350</v>
      </c>
      <c r="BE321" s="150">
        <f>IF(N321="základní",J321,0)</f>
        <v>0</v>
      </c>
      <c r="BF321" s="150">
        <f>IF(N321="snížená",J321,0)</f>
        <v>0</v>
      </c>
      <c r="BG321" s="150">
        <f>IF(N321="zákl. přenesená",J321,0)</f>
        <v>0</v>
      </c>
      <c r="BH321" s="150">
        <f>IF(N321="sníž. přenesená",J321,0)</f>
        <v>0</v>
      </c>
      <c r="BI321" s="150">
        <f>IF(N321="nulová",J321,0)</f>
        <v>0</v>
      </c>
      <c r="BJ321" s="17" t="s">
        <v>84</v>
      </c>
      <c r="BK321" s="150">
        <f>ROUND(I321*H321,2)</f>
        <v>0</v>
      </c>
      <c r="BL321" s="17" t="s">
        <v>357</v>
      </c>
      <c r="BM321" s="149" t="s">
        <v>865</v>
      </c>
    </row>
    <row r="322" spans="2:65" s="1" customFormat="1" ht="10.199999999999999">
      <c r="B322" s="32"/>
      <c r="D322" s="151" t="s">
        <v>359</v>
      </c>
      <c r="F322" s="152" t="s">
        <v>7255</v>
      </c>
      <c r="I322" s="153"/>
      <c r="L322" s="32"/>
      <c r="M322" s="154"/>
      <c r="T322" s="56"/>
      <c r="AT322" s="17" t="s">
        <v>359</v>
      </c>
      <c r="AU322" s="17" t="s">
        <v>76</v>
      </c>
    </row>
    <row r="323" spans="2:65" s="14" customFormat="1" ht="10.199999999999999">
      <c r="B323" s="169"/>
      <c r="D323" s="151" t="s">
        <v>361</v>
      </c>
      <c r="E323" s="170" t="s">
        <v>1</v>
      </c>
      <c r="F323" s="171" t="s">
        <v>7238</v>
      </c>
      <c r="H323" s="170" t="s">
        <v>1</v>
      </c>
      <c r="I323" s="172"/>
      <c r="L323" s="169"/>
      <c r="M323" s="173"/>
      <c r="T323" s="174"/>
      <c r="AT323" s="170" t="s">
        <v>361</v>
      </c>
      <c r="AU323" s="170" t="s">
        <v>76</v>
      </c>
      <c r="AV323" s="14" t="s">
        <v>84</v>
      </c>
      <c r="AW323" s="14" t="s">
        <v>32</v>
      </c>
      <c r="AX323" s="14" t="s">
        <v>76</v>
      </c>
      <c r="AY323" s="170" t="s">
        <v>350</v>
      </c>
    </row>
    <row r="324" spans="2:65" s="14" customFormat="1" ht="10.199999999999999">
      <c r="B324" s="169"/>
      <c r="D324" s="151" t="s">
        <v>361</v>
      </c>
      <c r="E324" s="170" t="s">
        <v>1</v>
      </c>
      <c r="F324" s="171" t="s">
        <v>7239</v>
      </c>
      <c r="H324" s="170" t="s">
        <v>1</v>
      </c>
      <c r="I324" s="172"/>
      <c r="L324" s="169"/>
      <c r="M324" s="173"/>
      <c r="T324" s="174"/>
      <c r="AT324" s="170" t="s">
        <v>361</v>
      </c>
      <c r="AU324" s="170" t="s">
        <v>76</v>
      </c>
      <c r="AV324" s="14" t="s">
        <v>84</v>
      </c>
      <c r="AW324" s="14" t="s">
        <v>32</v>
      </c>
      <c r="AX324" s="14" t="s">
        <v>76</v>
      </c>
      <c r="AY324" s="170" t="s">
        <v>350</v>
      </c>
    </row>
    <row r="325" spans="2:65" s="12" customFormat="1" ht="10.199999999999999">
      <c r="B325" s="155"/>
      <c r="D325" s="151" t="s">
        <v>361</v>
      </c>
      <c r="E325" s="156" t="s">
        <v>1</v>
      </c>
      <c r="F325" s="157" t="s">
        <v>86</v>
      </c>
      <c r="H325" s="158">
        <v>2</v>
      </c>
      <c r="I325" s="159"/>
      <c r="L325" s="155"/>
      <c r="M325" s="160"/>
      <c r="T325" s="161"/>
      <c r="AT325" s="156" t="s">
        <v>361</v>
      </c>
      <c r="AU325" s="156" t="s">
        <v>76</v>
      </c>
      <c r="AV325" s="12" t="s">
        <v>86</v>
      </c>
      <c r="AW325" s="12" t="s">
        <v>32</v>
      </c>
      <c r="AX325" s="12" t="s">
        <v>84</v>
      </c>
      <c r="AY325" s="156" t="s">
        <v>350</v>
      </c>
    </row>
    <row r="326" spans="2:65" s="1" customFormat="1" ht="16.5" customHeight="1">
      <c r="B326" s="32"/>
      <c r="C326" s="138" t="s">
        <v>742</v>
      </c>
      <c r="D326" s="138" t="s">
        <v>352</v>
      </c>
      <c r="E326" s="139" t="s">
        <v>7317</v>
      </c>
      <c r="F326" s="140" t="s">
        <v>7297</v>
      </c>
      <c r="G326" s="141" t="s">
        <v>496</v>
      </c>
      <c r="H326" s="142">
        <v>5</v>
      </c>
      <c r="I326" s="143"/>
      <c r="J326" s="144">
        <f>ROUND(I326*H326,2)</f>
        <v>0</v>
      </c>
      <c r="K326" s="140" t="s">
        <v>1</v>
      </c>
      <c r="L326" s="32"/>
      <c r="M326" s="145" t="s">
        <v>1</v>
      </c>
      <c r="N326" s="146" t="s">
        <v>41</v>
      </c>
      <c r="P326" s="147">
        <f>O326*H326</f>
        <v>0</v>
      </c>
      <c r="Q326" s="147">
        <v>0</v>
      </c>
      <c r="R326" s="147">
        <f>Q326*H326</f>
        <v>0</v>
      </c>
      <c r="S326" s="147">
        <v>0</v>
      </c>
      <c r="T326" s="148">
        <f>S326*H326</f>
        <v>0</v>
      </c>
      <c r="AR326" s="149" t="s">
        <v>357</v>
      </c>
      <c r="AT326" s="149" t="s">
        <v>352</v>
      </c>
      <c r="AU326" s="149" t="s">
        <v>76</v>
      </c>
      <c r="AY326" s="17" t="s">
        <v>350</v>
      </c>
      <c r="BE326" s="150">
        <f>IF(N326="základní",J326,0)</f>
        <v>0</v>
      </c>
      <c r="BF326" s="150">
        <f>IF(N326="snížená",J326,0)</f>
        <v>0</v>
      </c>
      <c r="BG326" s="150">
        <f>IF(N326="zákl. přenesená",J326,0)</f>
        <v>0</v>
      </c>
      <c r="BH326" s="150">
        <f>IF(N326="sníž. přenesená",J326,0)</f>
        <v>0</v>
      </c>
      <c r="BI326" s="150">
        <f>IF(N326="nulová",J326,0)</f>
        <v>0</v>
      </c>
      <c r="BJ326" s="17" t="s">
        <v>84</v>
      </c>
      <c r="BK326" s="150">
        <f>ROUND(I326*H326,2)</f>
        <v>0</v>
      </c>
      <c r="BL326" s="17" t="s">
        <v>357</v>
      </c>
      <c r="BM326" s="149" t="s">
        <v>1859</v>
      </c>
    </row>
    <row r="327" spans="2:65" s="1" customFormat="1" ht="10.199999999999999">
      <c r="B327" s="32"/>
      <c r="D327" s="151" t="s">
        <v>359</v>
      </c>
      <c r="F327" s="152" t="s">
        <v>7297</v>
      </c>
      <c r="I327" s="153"/>
      <c r="L327" s="32"/>
      <c r="M327" s="154"/>
      <c r="T327" s="56"/>
      <c r="AT327" s="17" t="s">
        <v>359</v>
      </c>
      <c r="AU327" s="17" t="s">
        <v>76</v>
      </c>
    </row>
    <row r="328" spans="2:65" s="14" customFormat="1" ht="10.199999999999999">
      <c r="B328" s="169"/>
      <c r="D328" s="151" t="s">
        <v>361</v>
      </c>
      <c r="E328" s="170" t="s">
        <v>1</v>
      </c>
      <c r="F328" s="171" t="s">
        <v>7238</v>
      </c>
      <c r="H328" s="170" t="s">
        <v>1</v>
      </c>
      <c r="I328" s="172"/>
      <c r="L328" s="169"/>
      <c r="M328" s="173"/>
      <c r="T328" s="174"/>
      <c r="AT328" s="170" t="s">
        <v>361</v>
      </c>
      <c r="AU328" s="170" t="s">
        <v>76</v>
      </c>
      <c r="AV328" s="14" t="s">
        <v>84</v>
      </c>
      <c r="AW328" s="14" t="s">
        <v>32</v>
      </c>
      <c r="AX328" s="14" t="s">
        <v>76</v>
      </c>
      <c r="AY328" s="170" t="s">
        <v>350</v>
      </c>
    </row>
    <row r="329" spans="2:65" s="14" customFormat="1" ht="10.199999999999999">
      <c r="B329" s="169"/>
      <c r="D329" s="151" t="s">
        <v>361</v>
      </c>
      <c r="E329" s="170" t="s">
        <v>1</v>
      </c>
      <c r="F329" s="171" t="s">
        <v>7239</v>
      </c>
      <c r="H329" s="170" t="s">
        <v>1</v>
      </c>
      <c r="I329" s="172"/>
      <c r="L329" s="169"/>
      <c r="M329" s="173"/>
      <c r="T329" s="174"/>
      <c r="AT329" s="170" t="s">
        <v>361</v>
      </c>
      <c r="AU329" s="170" t="s">
        <v>76</v>
      </c>
      <c r="AV329" s="14" t="s">
        <v>84</v>
      </c>
      <c r="AW329" s="14" t="s">
        <v>32</v>
      </c>
      <c r="AX329" s="14" t="s">
        <v>76</v>
      </c>
      <c r="AY329" s="170" t="s">
        <v>350</v>
      </c>
    </row>
    <row r="330" spans="2:65" s="12" customFormat="1" ht="10.199999999999999">
      <c r="B330" s="155"/>
      <c r="D330" s="151" t="s">
        <v>361</v>
      </c>
      <c r="E330" s="156" t="s">
        <v>1</v>
      </c>
      <c r="F330" s="157" t="s">
        <v>389</v>
      </c>
      <c r="H330" s="158">
        <v>5</v>
      </c>
      <c r="I330" s="159"/>
      <c r="L330" s="155"/>
      <c r="M330" s="160"/>
      <c r="T330" s="161"/>
      <c r="AT330" s="156" t="s">
        <v>361</v>
      </c>
      <c r="AU330" s="156" t="s">
        <v>76</v>
      </c>
      <c r="AV330" s="12" t="s">
        <v>86</v>
      </c>
      <c r="AW330" s="12" t="s">
        <v>32</v>
      </c>
      <c r="AX330" s="12" t="s">
        <v>84</v>
      </c>
      <c r="AY330" s="156" t="s">
        <v>350</v>
      </c>
    </row>
    <row r="331" spans="2:65" s="1" customFormat="1" ht="16.5" customHeight="1">
      <c r="B331" s="32"/>
      <c r="C331" s="138" t="s">
        <v>748</v>
      </c>
      <c r="D331" s="138" t="s">
        <v>352</v>
      </c>
      <c r="E331" s="139" t="s">
        <v>7318</v>
      </c>
      <c r="F331" s="140" t="s">
        <v>7319</v>
      </c>
      <c r="G331" s="141" t="s">
        <v>496</v>
      </c>
      <c r="H331" s="142">
        <v>10</v>
      </c>
      <c r="I331" s="143"/>
      <c r="J331" s="144">
        <f>ROUND(I331*H331,2)</f>
        <v>0</v>
      </c>
      <c r="K331" s="140" t="s">
        <v>1</v>
      </c>
      <c r="L331" s="32"/>
      <c r="M331" s="145" t="s">
        <v>1</v>
      </c>
      <c r="N331" s="146" t="s">
        <v>41</v>
      </c>
      <c r="P331" s="147">
        <f>O331*H331</f>
        <v>0</v>
      </c>
      <c r="Q331" s="147">
        <v>0</v>
      </c>
      <c r="R331" s="147">
        <f>Q331*H331</f>
        <v>0</v>
      </c>
      <c r="S331" s="147">
        <v>0</v>
      </c>
      <c r="T331" s="148">
        <f>S331*H331</f>
        <v>0</v>
      </c>
      <c r="AR331" s="149" t="s">
        <v>357</v>
      </c>
      <c r="AT331" s="149" t="s">
        <v>352</v>
      </c>
      <c r="AU331" s="149" t="s">
        <v>76</v>
      </c>
      <c r="AY331" s="17" t="s">
        <v>350</v>
      </c>
      <c r="BE331" s="150">
        <f>IF(N331="základní",J331,0)</f>
        <v>0</v>
      </c>
      <c r="BF331" s="150">
        <f>IF(N331="snížená",J331,0)</f>
        <v>0</v>
      </c>
      <c r="BG331" s="150">
        <f>IF(N331="zákl. přenesená",J331,0)</f>
        <v>0</v>
      </c>
      <c r="BH331" s="150">
        <f>IF(N331="sníž. přenesená",J331,0)</f>
        <v>0</v>
      </c>
      <c r="BI331" s="150">
        <f>IF(N331="nulová",J331,0)</f>
        <v>0</v>
      </c>
      <c r="BJ331" s="17" t="s">
        <v>84</v>
      </c>
      <c r="BK331" s="150">
        <f>ROUND(I331*H331,2)</f>
        <v>0</v>
      </c>
      <c r="BL331" s="17" t="s">
        <v>357</v>
      </c>
      <c r="BM331" s="149" t="s">
        <v>1871</v>
      </c>
    </row>
    <row r="332" spans="2:65" s="1" customFormat="1" ht="10.199999999999999">
      <c r="B332" s="32"/>
      <c r="D332" s="151" t="s">
        <v>359</v>
      </c>
      <c r="F332" s="152" t="s">
        <v>7319</v>
      </c>
      <c r="I332" s="153"/>
      <c r="L332" s="32"/>
      <c r="M332" s="154"/>
      <c r="T332" s="56"/>
      <c r="AT332" s="17" t="s">
        <v>359</v>
      </c>
      <c r="AU332" s="17" t="s">
        <v>76</v>
      </c>
    </row>
    <row r="333" spans="2:65" s="14" customFormat="1" ht="10.199999999999999">
      <c r="B333" s="169"/>
      <c r="D333" s="151" t="s">
        <v>361</v>
      </c>
      <c r="E333" s="170" t="s">
        <v>1</v>
      </c>
      <c r="F333" s="171" t="s">
        <v>7320</v>
      </c>
      <c r="H333" s="170" t="s">
        <v>1</v>
      </c>
      <c r="I333" s="172"/>
      <c r="L333" s="169"/>
      <c r="M333" s="173"/>
      <c r="T333" s="174"/>
      <c r="AT333" s="170" t="s">
        <v>361</v>
      </c>
      <c r="AU333" s="170" t="s">
        <v>76</v>
      </c>
      <c r="AV333" s="14" t="s">
        <v>84</v>
      </c>
      <c r="AW333" s="14" t="s">
        <v>32</v>
      </c>
      <c r="AX333" s="14" t="s">
        <v>76</v>
      </c>
      <c r="AY333" s="170" t="s">
        <v>350</v>
      </c>
    </row>
    <row r="334" spans="2:65" s="14" customFormat="1" ht="10.199999999999999">
      <c r="B334" s="169"/>
      <c r="D334" s="151" t="s">
        <v>361</v>
      </c>
      <c r="E334" s="170" t="s">
        <v>1</v>
      </c>
      <c r="F334" s="171" t="s">
        <v>7239</v>
      </c>
      <c r="H334" s="170" t="s">
        <v>1</v>
      </c>
      <c r="I334" s="172"/>
      <c r="L334" s="169"/>
      <c r="M334" s="173"/>
      <c r="T334" s="174"/>
      <c r="AT334" s="170" t="s">
        <v>361</v>
      </c>
      <c r="AU334" s="170" t="s">
        <v>76</v>
      </c>
      <c r="AV334" s="14" t="s">
        <v>84</v>
      </c>
      <c r="AW334" s="14" t="s">
        <v>32</v>
      </c>
      <c r="AX334" s="14" t="s">
        <v>76</v>
      </c>
      <c r="AY334" s="170" t="s">
        <v>350</v>
      </c>
    </row>
    <row r="335" spans="2:65" s="12" customFormat="1" ht="10.199999999999999">
      <c r="B335" s="155"/>
      <c r="D335" s="151" t="s">
        <v>361</v>
      </c>
      <c r="E335" s="156" t="s">
        <v>1</v>
      </c>
      <c r="F335" s="157" t="s">
        <v>480</v>
      </c>
      <c r="H335" s="158">
        <v>10</v>
      </c>
      <c r="I335" s="159"/>
      <c r="L335" s="155"/>
      <c r="M335" s="160"/>
      <c r="T335" s="161"/>
      <c r="AT335" s="156" t="s">
        <v>361</v>
      </c>
      <c r="AU335" s="156" t="s">
        <v>76</v>
      </c>
      <c r="AV335" s="12" t="s">
        <v>86</v>
      </c>
      <c r="AW335" s="12" t="s">
        <v>32</v>
      </c>
      <c r="AX335" s="12" t="s">
        <v>84</v>
      </c>
      <c r="AY335" s="156" t="s">
        <v>350</v>
      </c>
    </row>
    <row r="336" spans="2:65" s="1" customFormat="1" ht="16.5" customHeight="1">
      <c r="B336" s="32"/>
      <c r="C336" s="138" t="s">
        <v>761</v>
      </c>
      <c r="D336" s="138" t="s">
        <v>352</v>
      </c>
      <c r="E336" s="139" t="s">
        <v>7321</v>
      </c>
      <c r="F336" s="140" t="s">
        <v>7322</v>
      </c>
      <c r="G336" s="141" t="s">
        <v>496</v>
      </c>
      <c r="H336" s="142">
        <v>2</v>
      </c>
      <c r="I336" s="143"/>
      <c r="J336" s="144">
        <f>ROUND(I336*H336,2)</f>
        <v>0</v>
      </c>
      <c r="K336" s="140" t="s">
        <v>1</v>
      </c>
      <c r="L336" s="32"/>
      <c r="M336" s="145" t="s">
        <v>1</v>
      </c>
      <c r="N336" s="146" t="s">
        <v>41</v>
      </c>
      <c r="P336" s="147">
        <f>O336*H336</f>
        <v>0</v>
      </c>
      <c r="Q336" s="147">
        <v>0</v>
      </c>
      <c r="R336" s="147">
        <f>Q336*H336</f>
        <v>0</v>
      </c>
      <c r="S336" s="147">
        <v>0</v>
      </c>
      <c r="T336" s="148">
        <f>S336*H336</f>
        <v>0</v>
      </c>
      <c r="AR336" s="149" t="s">
        <v>357</v>
      </c>
      <c r="AT336" s="149" t="s">
        <v>352</v>
      </c>
      <c r="AU336" s="149" t="s">
        <v>76</v>
      </c>
      <c r="AY336" s="17" t="s">
        <v>350</v>
      </c>
      <c r="BE336" s="150">
        <f>IF(N336="základní",J336,0)</f>
        <v>0</v>
      </c>
      <c r="BF336" s="150">
        <f>IF(N336="snížená",J336,0)</f>
        <v>0</v>
      </c>
      <c r="BG336" s="150">
        <f>IF(N336="zákl. přenesená",J336,0)</f>
        <v>0</v>
      </c>
      <c r="BH336" s="150">
        <f>IF(N336="sníž. přenesená",J336,0)</f>
        <v>0</v>
      </c>
      <c r="BI336" s="150">
        <f>IF(N336="nulová",J336,0)</f>
        <v>0</v>
      </c>
      <c r="BJ336" s="17" t="s">
        <v>84</v>
      </c>
      <c r="BK336" s="150">
        <f>ROUND(I336*H336,2)</f>
        <v>0</v>
      </c>
      <c r="BL336" s="17" t="s">
        <v>357</v>
      </c>
      <c r="BM336" s="149" t="s">
        <v>1881</v>
      </c>
    </row>
    <row r="337" spans="2:65" s="1" customFormat="1" ht="10.199999999999999">
      <c r="B337" s="32"/>
      <c r="D337" s="151" t="s">
        <v>359</v>
      </c>
      <c r="F337" s="152" t="s">
        <v>7322</v>
      </c>
      <c r="I337" s="153"/>
      <c r="L337" s="32"/>
      <c r="M337" s="154"/>
      <c r="T337" s="56"/>
      <c r="AT337" s="17" t="s">
        <v>359</v>
      </c>
      <c r="AU337" s="17" t="s">
        <v>76</v>
      </c>
    </row>
    <row r="338" spans="2:65" s="1" customFormat="1" ht="16.5" customHeight="1">
      <c r="B338" s="32"/>
      <c r="C338" s="138" t="s">
        <v>767</v>
      </c>
      <c r="D338" s="138" t="s">
        <v>352</v>
      </c>
      <c r="E338" s="139" t="s">
        <v>7323</v>
      </c>
      <c r="F338" s="140" t="s">
        <v>7324</v>
      </c>
      <c r="G338" s="141" t="s">
        <v>496</v>
      </c>
      <c r="H338" s="142">
        <v>5</v>
      </c>
      <c r="I338" s="143"/>
      <c r="J338" s="144">
        <f>ROUND(I338*H338,2)</f>
        <v>0</v>
      </c>
      <c r="K338" s="140" t="s">
        <v>1</v>
      </c>
      <c r="L338" s="32"/>
      <c r="M338" s="145" t="s">
        <v>1</v>
      </c>
      <c r="N338" s="146" t="s">
        <v>41</v>
      </c>
      <c r="P338" s="147">
        <f>O338*H338</f>
        <v>0</v>
      </c>
      <c r="Q338" s="147">
        <v>0</v>
      </c>
      <c r="R338" s="147">
        <f>Q338*H338</f>
        <v>0</v>
      </c>
      <c r="S338" s="147">
        <v>0</v>
      </c>
      <c r="T338" s="148">
        <f>S338*H338</f>
        <v>0</v>
      </c>
      <c r="AR338" s="149" t="s">
        <v>357</v>
      </c>
      <c r="AT338" s="149" t="s">
        <v>352</v>
      </c>
      <c r="AU338" s="149" t="s">
        <v>76</v>
      </c>
      <c r="AY338" s="17" t="s">
        <v>350</v>
      </c>
      <c r="BE338" s="150">
        <f>IF(N338="základní",J338,0)</f>
        <v>0</v>
      </c>
      <c r="BF338" s="150">
        <f>IF(N338="snížená",J338,0)</f>
        <v>0</v>
      </c>
      <c r="BG338" s="150">
        <f>IF(N338="zákl. přenesená",J338,0)</f>
        <v>0</v>
      </c>
      <c r="BH338" s="150">
        <f>IF(N338="sníž. přenesená",J338,0)</f>
        <v>0</v>
      </c>
      <c r="BI338" s="150">
        <f>IF(N338="nulová",J338,0)</f>
        <v>0</v>
      </c>
      <c r="BJ338" s="17" t="s">
        <v>84</v>
      </c>
      <c r="BK338" s="150">
        <f>ROUND(I338*H338,2)</f>
        <v>0</v>
      </c>
      <c r="BL338" s="17" t="s">
        <v>357</v>
      </c>
      <c r="BM338" s="149" t="s">
        <v>1931</v>
      </c>
    </row>
    <row r="339" spans="2:65" s="1" customFormat="1" ht="10.199999999999999">
      <c r="B339" s="32"/>
      <c r="D339" s="151" t="s">
        <v>359</v>
      </c>
      <c r="F339" s="152" t="s">
        <v>7324</v>
      </c>
      <c r="I339" s="153"/>
      <c r="L339" s="32"/>
      <c r="M339" s="154"/>
      <c r="T339" s="56"/>
      <c r="AT339" s="17" t="s">
        <v>359</v>
      </c>
      <c r="AU339" s="17" t="s">
        <v>76</v>
      </c>
    </row>
    <row r="340" spans="2:65" s="14" customFormat="1" ht="10.199999999999999">
      <c r="B340" s="169"/>
      <c r="D340" s="151" t="s">
        <v>361</v>
      </c>
      <c r="E340" s="170" t="s">
        <v>1</v>
      </c>
      <c r="F340" s="171" t="s">
        <v>7238</v>
      </c>
      <c r="H340" s="170" t="s">
        <v>1</v>
      </c>
      <c r="I340" s="172"/>
      <c r="L340" s="169"/>
      <c r="M340" s="173"/>
      <c r="T340" s="174"/>
      <c r="AT340" s="170" t="s">
        <v>361</v>
      </c>
      <c r="AU340" s="170" t="s">
        <v>76</v>
      </c>
      <c r="AV340" s="14" t="s">
        <v>84</v>
      </c>
      <c r="AW340" s="14" t="s">
        <v>32</v>
      </c>
      <c r="AX340" s="14" t="s">
        <v>76</v>
      </c>
      <c r="AY340" s="170" t="s">
        <v>350</v>
      </c>
    </row>
    <row r="341" spans="2:65" s="14" customFormat="1" ht="10.199999999999999">
      <c r="B341" s="169"/>
      <c r="D341" s="151" t="s">
        <v>361</v>
      </c>
      <c r="E341" s="170" t="s">
        <v>1</v>
      </c>
      <c r="F341" s="171" t="s">
        <v>7239</v>
      </c>
      <c r="H341" s="170" t="s">
        <v>1</v>
      </c>
      <c r="I341" s="172"/>
      <c r="L341" s="169"/>
      <c r="M341" s="173"/>
      <c r="T341" s="174"/>
      <c r="AT341" s="170" t="s">
        <v>361</v>
      </c>
      <c r="AU341" s="170" t="s">
        <v>76</v>
      </c>
      <c r="AV341" s="14" t="s">
        <v>84</v>
      </c>
      <c r="AW341" s="14" t="s">
        <v>32</v>
      </c>
      <c r="AX341" s="14" t="s">
        <v>76</v>
      </c>
      <c r="AY341" s="170" t="s">
        <v>350</v>
      </c>
    </row>
    <row r="342" spans="2:65" s="12" customFormat="1" ht="10.199999999999999">
      <c r="B342" s="155"/>
      <c r="D342" s="151" t="s">
        <v>361</v>
      </c>
      <c r="E342" s="156" t="s">
        <v>1</v>
      </c>
      <c r="F342" s="157" t="s">
        <v>389</v>
      </c>
      <c r="H342" s="158">
        <v>5</v>
      </c>
      <c r="I342" s="159"/>
      <c r="L342" s="155"/>
      <c r="M342" s="160"/>
      <c r="T342" s="161"/>
      <c r="AT342" s="156" t="s">
        <v>361</v>
      </c>
      <c r="AU342" s="156" t="s">
        <v>76</v>
      </c>
      <c r="AV342" s="12" t="s">
        <v>86</v>
      </c>
      <c r="AW342" s="12" t="s">
        <v>32</v>
      </c>
      <c r="AX342" s="12" t="s">
        <v>84</v>
      </c>
      <c r="AY342" s="156" t="s">
        <v>350</v>
      </c>
    </row>
    <row r="343" spans="2:65" s="1" customFormat="1" ht="16.5" customHeight="1">
      <c r="B343" s="32"/>
      <c r="C343" s="138" t="s">
        <v>821</v>
      </c>
      <c r="D343" s="138" t="s">
        <v>352</v>
      </c>
      <c r="E343" s="139" t="s">
        <v>7325</v>
      </c>
      <c r="F343" s="140" t="s">
        <v>7266</v>
      </c>
      <c r="G343" s="141" t="s">
        <v>496</v>
      </c>
      <c r="H343" s="142">
        <v>4</v>
      </c>
      <c r="I343" s="143"/>
      <c r="J343" s="144">
        <f>ROUND(I343*H343,2)</f>
        <v>0</v>
      </c>
      <c r="K343" s="140" t="s">
        <v>1</v>
      </c>
      <c r="L343" s="32"/>
      <c r="M343" s="145" t="s">
        <v>1</v>
      </c>
      <c r="N343" s="146" t="s">
        <v>41</v>
      </c>
      <c r="P343" s="147">
        <f>O343*H343</f>
        <v>0</v>
      </c>
      <c r="Q343" s="147">
        <v>0</v>
      </c>
      <c r="R343" s="147">
        <f>Q343*H343</f>
        <v>0</v>
      </c>
      <c r="S343" s="147">
        <v>0</v>
      </c>
      <c r="T343" s="148">
        <f>S343*H343</f>
        <v>0</v>
      </c>
      <c r="AR343" s="149" t="s">
        <v>357</v>
      </c>
      <c r="AT343" s="149" t="s">
        <v>352</v>
      </c>
      <c r="AU343" s="149" t="s">
        <v>76</v>
      </c>
      <c r="AY343" s="17" t="s">
        <v>350</v>
      </c>
      <c r="BE343" s="150">
        <f>IF(N343="základní",J343,0)</f>
        <v>0</v>
      </c>
      <c r="BF343" s="150">
        <f>IF(N343="snížená",J343,0)</f>
        <v>0</v>
      </c>
      <c r="BG343" s="150">
        <f>IF(N343="zákl. přenesená",J343,0)</f>
        <v>0</v>
      </c>
      <c r="BH343" s="150">
        <f>IF(N343="sníž. přenesená",J343,0)</f>
        <v>0</v>
      </c>
      <c r="BI343" s="150">
        <f>IF(N343="nulová",J343,0)</f>
        <v>0</v>
      </c>
      <c r="BJ343" s="17" t="s">
        <v>84</v>
      </c>
      <c r="BK343" s="150">
        <f>ROUND(I343*H343,2)</f>
        <v>0</v>
      </c>
      <c r="BL343" s="17" t="s">
        <v>357</v>
      </c>
      <c r="BM343" s="149" t="s">
        <v>1961</v>
      </c>
    </row>
    <row r="344" spans="2:65" s="1" customFormat="1" ht="10.199999999999999">
      <c r="B344" s="32"/>
      <c r="D344" s="151" t="s">
        <v>359</v>
      </c>
      <c r="F344" s="152" t="s">
        <v>7266</v>
      </c>
      <c r="I344" s="153"/>
      <c r="L344" s="32"/>
      <c r="M344" s="154"/>
      <c r="T344" s="56"/>
      <c r="AT344" s="17" t="s">
        <v>359</v>
      </c>
      <c r="AU344" s="17" t="s">
        <v>76</v>
      </c>
    </row>
    <row r="345" spans="2:65" s="14" customFormat="1" ht="10.199999999999999">
      <c r="B345" s="169"/>
      <c r="D345" s="151" t="s">
        <v>361</v>
      </c>
      <c r="E345" s="170" t="s">
        <v>1</v>
      </c>
      <c r="F345" s="171" t="s">
        <v>7238</v>
      </c>
      <c r="H345" s="170" t="s">
        <v>1</v>
      </c>
      <c r="I345" s="172"/>
      <c r="L345" s="169"/>
      <c r="M345" s="173"/>
      <c r="T345" s="174"/>
      <c r="AT345" s="170" t="s">
        <v>361</v>
      </c>
      <c r="AU345" s="170" t="s">
        <v>76</v>
      </c>
      <c r="AV345" s="14" t="s">
        <v>84</v>
      </c>
      <c r="AW345" s="14" t="s">
        <v>32</v>
      </c>
      <c r="AX345" s="14" t="s">
        <v>76</v>
      </c>
      <c r="AY345" s="170" t="s">
        <v>350</v>
      </c>
    </row>
    <row r="346" spans="2:65" s="14" customFormat="1" ht="10.199999999999999">
      <c r="B346" s="169"/>
      <c r="D346" s="151" t="s">
        <v>361</v>
      </c>
      <c r="E346" s="170" t="s">
        <v>1</v>
      </c>
      <c r="F346" s="171" t="s">
        <v>7239</v>
      </c>
      <c r="H346" s="170" t="s">
        <v>1</v>
      </c>
      <c r="I346" s="172"/>
      <c r="L346" s="169"/>
      <c r="M346" s="173"/>
      <c r="T346" s="174"/>
      <c r="AT346" s="170" t="s">
        <v>361</v>
      </c>
      <c r="AU346" s="170" t="s">
        <v>76</v>
      </c>
      <c r="AV346" s="14" t="s">
        <v>84</v>
      </c>
      <c r="AW346" s="14" t="s">
        <v>32</v>
      </c>
      <c r="AX346" s="14" t="s">
        <v>76</v>
      </c>
      <c r="AY346" s="170" t="s">
        <v>350</v>
      </c>
    </row>
    <row r="347" spans="2:65" s="12" customFormat="1" ht="10.199999999999999">
      <c r="B347" s="155"/>
      <c r="D347" s="151" t="s">
        <v>361</v>
      </c>
      <c r="E347" s="156" t="s">
        <v>1</v>
      </c>
      <c r="F347" s="157" t="s">
        <v>357</v>
      </c>
      <c r="H347" s="158">
        <v>4</v>
      </c>
      <c r="I347" s="159"/>
      <c r="L347" s="155"/>
      <c r="M347" s="160"/>
      <c r="T347" s="161"/>
      <c r="AT347" s="156" t="s">
        <v>361</v>
      </c>
      <c r="AU347" s="156" t="s">
        <v>76</v>
      </c>
      <c r="AV347" s="12" t="s">
        <v>86</v>
      </c>
      <c r="AW347" s="12" t="s">
        <v>32</v>
      </c>
      <c r="AX347" s="12" t="s">
        <v>84</v>
      </c>
      <c r="AY347" s="156" t="s">
        <v>350</v>
      </c>
    </row>
    <row r="348" spans="2:65" s="1" customFormat="1" ht="16.5" customHeight="1">
      <c r="B348" s="32"/>
      <c r="C348" s="138" t="s">
        <v>828</v>
      </c>
      <c r="D348" s="138" t="s">
        <v>352</v>
      </c>
      <c r="E348" s="139" t="s">
        <v>7326</v>
      </c>
      <c r="F348" s="140" t="s">
        <v>7327</v>
      </c>
      <c r="G348" s="141" t="s">
        <v>496</v>
      </c>
      <c r="H348" s="142">
        <v>4</v>
      </c>
      <c r="I348" s="143"/>
      <c r="J348" s="144">
        <f>ROUND(I348*H348,2)</f>
        <v>0</v>
      </c>
      <c r="K348" s="140" t="s">
        <v>1</v>
      </c>
      <c r="L348" s="32"/>
      <c r="M348" s="145" t="s">
        <v>1</v>
      </c>
      <c r="N348" s="146" t="s">
        <v>41</v>
      </c>
      <c r="P348" s="147">
        <f>O348*H348</f>
        <v>0</v>
      </c>
      <c r="Q348" s="147">
        <v>0</v>
      </c>
      <c r="R348" s="147">
        <f>Q348*H348</f>
        <v>0</v>
      </c>
      <c r="S348" s="147">
        <v>0</v>
      </c>
      <c r="T348" s="148">
        <f>S348*H348</f>
        <v>0</v>
      </c>
      <c r="AR348" s="149" t="s">
        <v>357</v>
      </c>
      <c r="AT348" s="149" t="s">
        <v>352</v>
      </c>
      <c r="AU348" s="149" t="s">
        <v>76</v>
      </c>
      <c r="AY348" s="17" t="s">
        <v>350</v>
      </c>
      <c r="BE348" s="150">
        <f>IF(N348="základní",J348,0)</f>
        <v>0</v>
      </c>
      <c r="BF348" s="150">
        <f>IF(N348="snížená",J348,0)</f>
        <v>0</v>
      </c>
      <c r="BG348" s="150">
        <f>IF(N348="zákl. přenesená",J348,0)</f>
        <v>0</v>
      </c>
      <c r="BH348" s="150">
        <f>IF(N348="sníž. přenesená",J348,0)</f>
        <v>0</v>
      </c>
      <c r="BI348" s="150">
        <f>IF(N348="nulová",J348,0)</f>
        <v>0</v>
      </c>
      <c r="BJ348" s="17" t="s">
        <v>84</v>
      </c>
      <c r="BK348" s="150">
        <f>ROUND(I348*H348,2)</f>
        <v>0</v>
      </c>
      <c r="BL348" s="17" t="s">
        <v>357</v>
      </c>
      <c r="BM348" s="149" t="s">
        <v>1977</v>
      </c>
    </row>
    <row r="349" spans="2:65" s="1" customFormat="1" ht="10.199999999999999">
      <c r="B349" s="32"/>
      <c r="D349" s="151" t="s">
        <v>359</v>
      </c>
      <c r="F349" s="152" t="s">
        <v>7327</v>
      </c>
      <c r="I349" s="153"/>
      <c r="L349" s="32"/>
      <c r="M349" s="154"/>
      <c r="T349" s="56"/>
      <c r="AT349" s="17" t="s">
        <v>359</v>
      </c>
      <c r="AU349" s="17" t="s">
        <v>76</v>
      </c>
    </row>
    <row r="350" spans="2:65" s="14" customFormat="1" ht="10.199999999999999">
      <c r="B350" s="169"/>
      <c r="D350" s="151" t="s">
        <v>361</v>
      </c>
      <c r="E350" s="170" t="s">
        <v>1</v>
      </c>
      <c r="F350" s="171" t="s">
        <v>7238</v>
      </c>
      <c r="H350" s="170" t="s">
        <v>1</v>
      </c>
      <c r="I350" s="172"/>
      <c r="L350" s="169"/>
      <c r="M350" s="173"/>
      <c r="T350" s="174"/>
      <c r="AT350" s="170" t="s">
        <v>361</v>
      </c>
      <c r="AU350" s="170" t="s">
        <v>76</v>
      </c>
      <c r="AV350" s="14" t="s">
        <v>84</v>
      </c>
      <c r="AW350" s="14" t="s">
        <v>32</v>
      </c>
      <c r="AX350" s="14" t="s">
        <v>76</v>
      </c>
      <c r="AY350" s="170" t="s">
        <v>350</v>
      </c>
    </row>
    <row r="351" spans="2:65" s="14" customFormat="1" ht="10.199999999999999">
      <c r="B351" s="169"/>
      <c r="D351" s="151" t="s">
        <v>361</v>
      </c>
      <c r="E351" s="170" t="s">
        <v>1</v>
      </c>
      <c r="F351" s="171" t="s">
        <v>7239</v>
      </c>
      <c r="H351" s="170" t="s">
        <v>1</v>
      </c>
      <c r="I351" s="172"/>
      <c r="L351" s="169"/>
      <c r="M351" s="173"/>
      <c r="T351" s="174"/>
      <c r="AT351" s="170" t="s">
        <v>361</v>
      </c>
      <c r="AU351" s="170" t="s">
        <v>76</v>
      </c>
      <c r="AV351" s="14" t="s">
        <v>84</v>
      </c>
      <c r="AW351" s="14" t="s">
        <v>32</v>
      </c>
      <c r="AX351" s="14" t="s">
        <v>76</v>
      </c>
      <c r="AY351" s="170" t="s">
        <v>350</v>
      </c>
    </row>
    <row r="352" spans="2:65" s="12" customFormat="1" ht="10.199999999999999">
      <c r="B352" s="155"/>
      <c r="D352" s="151" t="s">
        <v>361</v>
      </c>
      <c r="E352" s="156" t="s">
        <v>1</v>
      </c>
      <c r="F352" s="157" t="s">
        <v>357</v>
      </c>
      <c r="H352" s="158">
        <v>4</v>
      </c>
      <c r="I352" s="159"/>
      <c r="L352" s="155"/>
      <c r="M352" s="160"/>
      <c r="T352" s="161"/>
      <c r="AT352" s="156" t="s">
        <v>361</v>
      </c>
      <c r="AU352" s="156" t="s">
        <v>76</v>
      </c>
      <c r="AV352" s="12" t="s">
        <v>86</v>
      </c>
      <c r="AW352" s="12" t="s">
        <v>32</v>
      </c>
      <c r="AX352" s="12" t="s">
        <v>84</v>
      </c>
      <c r="AY352" s="156" t="s">
        <v>350</v>
      </c>
    </row>
    <row r="353" spans="2:65" s="1" customFormat="1" ht="16.5" customHeight="1">
      <c r="B353" s="32"/>
      <c r="C353" s="138" t="s">
        <v>834</v>
      </c>
      <c r="D353" s="138" t="s">
        <v>352</v>
      </c>
      <c r="E353" s="139" t="s">
        <v>7328</v>
      </c>
      <c r="F353" s="140" t="s">
        <v>7329</v>
      </c>
      <c r="G353" s="141" t="s">
        <v>496</v>
      </c>
      <c r="H353" s="142">
        <v>7</v>
      </c>
      <c r="I353" s="143"/>
      <c r="J353" s="144">
        <f>ROUND(I353*H353,2)</f>
        <v>0</v>
      </c>
      <c r="K353" s="140" t="s">
        <v>1</v>
      </c>
      <c r="L353" s="32"/>
      <c r="M353" s="145" t="s">
        <v>1</v>
      </c>
      <c r="N353" s="146" t="s">
        <v>41</v>
      </c>
      <c r="P353" s="147">
        <f>O353*H353</f>
        <v>0</v>
      </c>
      <c r="Q353" s="147">
        <v>0</v>
      </c>
      <c r="R353" s="147">
        <f>Q353*H353</f>
        <v>0</v>
      </c>
      <c r="S353" s="147">
        <v>0</v>
      </c>
      <c r="T353" s="148">
        <f>S353*H353</f>
        <v>0</v>
      </c>
      <c r="AR353" s="149" t="s">
        <v>357</v>
      </c>
      <c r="AT353" s="149" t="s">
        <v>352</v>
      </c>
      <c r="AU353" s="149" t="s">
        <v>76</v>
      </c>
      <c r="AY353" s="17" t="s">
        <v>350</v>
      </c>
      <c r="BE353" s="150">
        <f>IF(N353="základní",J353,0)</f>
        <v>0</v>
      </c>
      <c r="BF353" s="150">
        <f>IF(N353="snížená",J353,0)</f>
        <v>0</v>
      </c>
      <c r="BG353" s="150">
        <f>IF(N353="zákl. přenesená",J353,0)</f>
        <v>0</v>
      </c>
      <c r="BH353" s="150">
        <f>IF(N353="sníž. přenesená",J353,0)</f>
        <v>0</v>
      </c>
      <c r="BI353" s="150">
        <f>IF(N353="nulová",J353,0)</f>
        <v>0</v>
      </c>
      <c r="BJ353" s="17" t="s">
        <v>84</v>
      </c>
      <c r="BK353" s="150">
        <f>ROUND(I353*H353,2)</f>
        <v>0</v>
      </c>
      <c r="BL353" s="17" t="s">
        <v>357</v>
      </c>
      <c r="BM353" s="149" t="s">
        <v>1990</v>
      </c>
    </row>
    <row r="354" spans="2:65" s="1" customFormat="1" ht="10.199999999999999">
      <c r="B354" s="32"/>
      <c r="D354" s="151" t="s">
        <v>359</v>
      </c>
      <c r="F354" s="152" t="s">
        <v>7329</v>
      </c>
      <c r="I354" s="153"/>
      <c r="L354" s="32"/>
      <c r="M354" s="154"/>
      <c r="T354" s="56"/>
      <c r="AT354" s="17" t="s">
        <v>359</v>
      </c>
      <c r="AU354" s="17" t="s">
        <v>76</v>
      </c>
    </row>
    <row r="355" spans="2:65" s="14" customFormat="1" ht="10.199999999999999">
      <c r="B355" s="169"/>
      <c r="D355" s="151" t="s">
        <v>361</v>
      </c>
      <c r="E355" s="170" t="s">
        <v>1</v>
      </c>
      <c r="F355" s="171" t="s">
        <v>7238</v>
      </c>
      <c r="H355" s="170" t="s">
        <v>1</v>
      </c>
      <c r="I355" s="172"/>
      <c r="L355" s="169"/>
      <c r="M355" s="173"/>
      <c r="T355" s="174"/>
      <c r="AT355" s="170" t="s">
        <v>361</v>
      </c>
      <c r="AU355" s="170" t="s">
        <v>76</v>
      </c>
      <c r="AV355" s="14" t="s">
        <v>84</v>
      </c>
      <c r="AW355" s="14" t="s">
        <v>32</v>
      </c>
      <c r="AX355" s="14" t="s">
        <v>76</v>
      </c>
      <c r="AY355" s="170" t="s">
        <v>350</v>
      </c>
    </row>
    <row r="356" spans="2:65" s="14" customFormat="1" ht="10.199999999999999">
      <c r="B356" s="169"/>
      <c r="D356" s="151" t="s">
        <v>361</v>
      </c>
      <c r="E356" s="170" t="s">
        <v>1</v>
      </c>
      <c r="F356" s="171" t="s">
        <v>7239</v>
      </c>
      <c r="H356" s="170" t="s">
        <v>1</v>
      </c>
      <c r="I356" s="172"/>
      <c r="L356" s="169"/>
      <c r="M356" s="173"/>
      <c r="T356" s="174"/>
      <c r="AT356" s="170" t="s">
        <v>361</v>
      </c>
      <c r="AU356" s="170" t="s">
        <v>76</v>
      </c>
      <c r="AV356" s="14" t="s">
        <v>84</v>
      </c>
      <c r="AW356" s="14" t="s">
        <v>32</v>
      </c>
      <c r="AX356" s="14" t="s">
        <v>76</v>
      </c>
      <c r="AY356" s="170" t="s">
        <v>350</v>
      </c>
    </row>
    <row r="357" spans="2:65" s="12" customFormat="1" ht="10.199999999999999">
      <c r="B357" s="155"/>
      <c r="D357" s="151" t="s">
        <v>361</v>
      </c>
      <c r="E357" s="156" t="s">
        <v>1</v>
      </c>
      <c r="F357" s="157" t="s">
        <v>462</v>
      </c>
      <c r="H357" s="158">
        <v>7</v>
      </c>
      <c r="I357" s="159"/>
      <c r="L357" s="155"/>
      <c r="M357" s="160"/>
      <c r="T357" s="161"/>
      <c r="AT357" s="156" t="s">
        <v>361</v>
      </c>
      <c r="AU357" s="156" t="s">
        <v>76</v>
      </c>
      <c r="AV357" s="12" t="s">
        <v>86</v>
      </c>
      <c r="AW357" s="12" t="s">
        <v>32</v>
      </c>
      <c r="AX357" s="12" t="s">
        <v>84</v>
      </c>
      <c r="AY357" s="156" t="s">
        <v>350</v>
      </c>
    </row>
    <row r="358" spans="2:65" s="1" customFormat="1" ht="16.5" customHeight="1">
      <c r="B358" s="32"/>
      <c r="C358" s="138" t="s">
        <v>854</v>
      </c>
      <c r="D358" s="138" t="s">
        <v>352</v>
      </c>
      <c r="E358" s="139" t="s">
        <v>7330</v>
      </c>
      <c r="F358" s="140" t="s">
        <v>7331</v>
      </c>
      <c r="G358" s="141" t="s">
        <v>496</v>
      </c>
      <c r="H358" s="142">
        <v>7</v>
      </c>
      <c r="I358" s="143"/>
      <c r="J358" s="144">
        <f>ROUND(I358*H358,2)</f>
        <v>0</v>
      </c>
      <c r="K358" s="140" t="s">
        <v>1</v>
      </c>
      <c r="L358" s="32"/>
      <c r="M358" s="145" t="s">
        <v>1</v>
      </c>
      <c r="N358" s="146" t="s">
        <v>41</v>
      </c>
      <c r="P358" s="147">
        <f>O358*H358</f>
        <v>0</v>
      </c>
      <c r="Q358" s="147">
        <v>0</v>
      </c>
      <c r="R358" s="147">
        <f>Q358*H358</f>
        <v>0</v>
      </c>
      <c r="S358" s="147">
        <v>0</v>
      </c>
      <c r="T358" s="148">
        <f>S358*H358</f>
        <v>0</v>
      </c>
      <c r="AR358" s="149" t="s">
        <v>357</v>
      </c>
      <c r="AT358" s="149" t="s">
        <v>352</v>
      </c>
      <c r="AU358" s="149" t="s">
        <v>76</v>
      </c>
      <c r="AY358" s="17" t="s">
        <v>350</v>
      </c>
      <c r="BE358" s="150">
        <f>IF(N358="základní",J358,0)</f>
        <v>0</v>
      </c>
      <c r="BF358" s="150">
        <f>IF(N358="snížená",J358,0)</f>
        <v>0</v>
      </c>
      <c r="BG358" s="150">
        <f>IF(N358="zákl. přenesená",J358,0)</f>
        <v>0</v>
      </c>
      <c r="BH358" s="150">
        <f>IF(N358="sníž. přenesená",J358,0)</f>
        <v>0</v>
      </c>
      <c r="BI358" s="150">
        <f>IF(N358="nulová",J358,0)</f>
        <v>0</v>
      </c>
      <c r="BJ358" s="17" t="s">
        <v>84</v>
      </c>
      <c r="BK358" s="150">
        <f>ROUND(I358*H358,2)</f>
        <v>0</v>
      </c>
      <c r="BL358" s="17" t="s">
        <v>357</v>
      </c>
      <c r="BM358" s="149" t="s">
        <v>2003</v>
      </c>
    </row>
    <row r="359" spans="2:65" s="1" customFormat="1" ht="10.199999999999999">
      <c r="B359" s="32"/>
      <c r="D359" s="151" t="s">
        <v>359</v>
      </c>
      <c r="F359" s="152" t="s">
        <v>7331</v>
      </c>
      <c r="I359" s="153"/>
      <c r="L359" s="32"/>
      <c r="M359" s="154"/>
      <c r="T359" s="56"/>
      <c r="AT359" s="17" t="s">
        <v>359</v>
      </c>
      <c r="AU359" s="17" t="s">
        <v>76</v>
      </c>
    </row>
    <row r="360" spans="2:65" s="14" customFormat="1" ht="10.199999999999999">
      <c r="B360" s="169"/>
      <c r="D360" s="151" t="s">
        <v>361</v>
      </c>
      <c r="E360" s="170" t="s">
        <v>1</v>
      </c>
      <c r="F360" s="171" t="s">
        <v>7332</v>
      </c>
      <c r="H360" s="170" t="s">
        <v>1</v>
      </c>
      <c r="I360" s="172"/>
      <c r="L360" s="169"/>
      <c r="M360" s="173"/>
      <c r="T360" s="174"/>
      <c r="AT360" s="170" t="s">
        <v>361</v>
      </c>
      <c r="AU360" s="170" t="s">
        <v>76</v>
      </c>
      <c r="AV360" s="14" t="s">
        <v>84</v>
      </c>
      <c r="AW360" s="14" t="s">
        <v>32</v>
      </c>
      <c r="AX360" s="14" t="s">
        <v>76</v>
      </c>
      <c r="AY360" s="170" t="s">
        <v>350</v>
      </c>
    </row>
    <row r="361" spans="2:65" s="14" customFormat="1" ht="10.199999999999999">
      <c r="B361" s="169"/>
      <c r="D361" s="151" t="s">
        <v>361</v>
      </c>
      <c r="E361" s="170" t="s">
        <v>1</v>
      </c>
      <c r="F361" s="171" t="s">
        <v>7333</v>
      </c>
      <c r="H361" s="170" t="s">
        <v>1</v>
      </c>
      <c r="I361" s="172"/>
      <c r="L361" s="169"/>
      <c r="M361" s="173"/>
      <c r="T361" s="174"/>
      <c r="AT361" s="170" t="s">
        <v>361</v>
      </c>
      <c r="AU361" s="170" t="s">
        <v>76</v>
      </c>
      <c r="AV361" s="14" t="s">
        <v>84</v>
      </c>
      <c r="AW361" s="14" t="s">
        <v>32</v>
      </c>
      <c r="AX361" s="14" t="s">
        <v>76</v>
      </c>
      <c r="AY361" s="170" t="s">
        <v>350</v>
      </c>
    </row>
    <row r="362" spans="2:65" s="14" customFormat="1" ht="10.199999999999999">
      <c r="B362" s="169"/>
      <c r="D362" s="151" t="s">
        <v>361</v>
      </c>
      <c r="E362" s="170" t="s">
        <v>1</v>
      </c>
      <c r="F362" s="171" t="s">
        <v>7334</v>
      </c>
      <c r="H362" s="170" t="s">
        <v>1</v>
      </c>
      <c r="I362" s="172"/>
      <c r="L362" s="169"/>
      <c r="M362" s="173"/>
      <c r="T362" s="174"/>
      <c r="AT362" s="170" t="s">
        <v>361</v>
      </c>
      <c r="AU362" s="170" t="s">
        <v>76</v>
      </c>
      <c r="AV362" s="14" t="s">
        <v>84</v>
      </c>
      <c r="AW362" s="14" t="s">
        <v>32</v>
      </c>
      <c r="AX362" s="14" t="s">
        <v>76</v>
      </c>
      <c r="AY362" s="170" t="s">
        <v>350</v>
      </c>
    </row>
    <row r="363" spans="2:65" s="14" customFormat="1" ht="10.199999999999999">
      <c r="B363" s="169"/>
      <c r="D363" s="151" t="s">
        <v>361</v>
      </c>
      <c r="E363" s="170" t="s">
        <v>1</v>
      </c>
      <c r="F363" s="171" t="s">
        <v>7335</v>
      </c>
      <c r="H363" s="170" t="s">
        <v>1</v>
      </c>
      <c r="I363" s="172"/>
      <c r="L363" s="169"/>
      <c r="M363" s="173"/>
      <c r="T363" s="174"/>
      <c r="AT363" s="170" t="s">
        <v>361</v>
      </c>
      <c r="AU363" s="170" t="s">
        <v>76</v>
      </c>
      <c r="AV363" s="14" t="s">
        <v>84</v>
      </c>
      <c r="AW363" s="14" t="s">
        <v>32</v>
      </c>
      <c r="AX363" s="14" t="s">
        <v>76</v>
      </c>
      <c r="AY363" s="170" t="s">
        <v>350</v>
      </c>
    </row>
    <row r="364" spans="2:65" s="14" customFormat="1" ht="10.199999999999999">
      <c r="B364" s="169"/>
      <c r="D364" s="151" t="s">
        <v>361</v>
      </c>
      <c r="E364" s="170" t="s">
        <v>1</v>
      </c>
      <c r="F364" s="171" t="s">
        <v>7239</v>
      </c>
      <c r="H364" s="170" t="s">
        <v>1</v>
      </c>
      <c r="I364" s="172"/>
      <c r="L364" s="169"/>
      <c r="M364" s="173"/>
      <c r="T364" s="174"/>
      <c r="AT364" s="170" t="s">
        <v>361</v>
      </c>
      <c r="AU364" s="170" t="s">
        <v>76</v>
      </c>
      <c r="AV364" s="14" t="s">
        <v>84</v>
      </c>
      <c r="AW364" s="14" t="s">
        <v>32</v>
      </c>
      <c r="AX364" s="14" t="s">
        <v>76</v>
      </c>
      <c r="AY364" s="170" t="s">
        <v>350</v>
      </c>
    </row>
    <row r="365" spans="2:65" s="12" customFormat="1" ht="10.199999999999999">
      <c r="B365" s="155"/>
      <c r="D365" s="151" t="s">
        <v>361</v>
      </c>
      <c r="E365" s="156" t="s">
        <v>1</v>
      </c>
      <c r="F365" s="157" t="s">
        <v>462</v>
      </c>
      <c r="H365" s="158">
        <v>7</v>
      </c>
      <c r="I365" s="159"/>
      <c r="L365" s="155"/>
      <c r="M365" s="202"/>
      <c r="N365" s="203"/>
      <c r="O365" s="203"/>
      <c r="P365" s="203"/>
      <c r="Q365" s="203"/>
      <c r="R365" s="203"/>
      <c r="S365" s="203"/>
      <c r="T365" s="204"/>
      <c r="AT365" s="156" t="s">
        <v>361</v>
      </c>
      <c r="AU365" s="156" t="s">
        <v>76</v>
      </c>
      <c r="AV365" s="12" t="s">
        <v>86</v>
      </c>
      <c r="AW365" s="12" t="s">
        <v>32</v>
      </c>
      <c r="AX365" s="12" t="s">
        <v>84</v>
      </c>
      <c r="AY365" s="156" t="s">
        <v>350</v>
      </c>
    </row>
    <row r="366" spans="2:65" s="1" customFormat="1" ht="6.9" customHeight="1">
      <c r="B366" s="44"/>
      <c r="C366" s="45"/>
      <c r="D366" s="45"/>
      <c r="E366" s="45"/>
      <c r="F366" s="45"/>
      <c r="G366" s="45"/>
      <c r="H366" s="45"/>
      <c r="I366" s="45"/>
      <c r="J366" s="45"/>
      <c r="K366" s="45"/>
      <c r="L366" s="32"/>
    </row>
  </sheetData>
  <sheetProtection algorithmName="SHA-512" hashValue="AW7W7mc3JVMSz/Un63CZrIDd2h7Ns/GzjHrFa1DX9CggZjNyfLTtmR1M1sCU/pkKI7ELrxl4NaOb65kN8ZPwcg==" saltValue="XOQi4AZSavbvt7p1wYF1X2KOHghqE2b28eioVZPCKFFVULjb+W3kf/MxFxYTng08DBWowEeC39qXvCmkRtm5pw==" spinCount="100000" sheet="1" objects="1" scenarios="1" formatColumns="0" formatRows="0" autoFilter="0"/>
  <autoFilter ref="C119:K365" xr:uid="{00000000-0009-0000-0000-000006000000}"/>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753"/>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25"/>
      <c r="M2" s="225"/>
      <c r="N2" s="225"/>
      <c r="O2" s="225"/>
      <c r="P2" s="225"/>
      <c r="Q2" s="225"/>
      <c r="R2" s="225"/>
      <c r="S2" s="225"/>
      <c r="T2" s="225"/>
      <c r="U2" s="225"/>
      <c r="V2" s="225"/>
      <c r="AT2" s="17" t="s">
        <v>111</v>
      </c>
    </row>
    <row r="3" spans="2:46" ht="6.9" customHeight="1">
      <c r="B3" s="18"/>
      <c r="C3" s="19"/>
      <c r="D3" s="19"/>
      <c r="E3" s="19"/>
      <c r="F3" s="19"/>
      <c r="G3" s="19"/>
      <c r="H3" s="19"/>
      <c r="I3" s="19"/>
      <c r="J3" s="19"/>
      <c r="K3" s="19"/>
      <c r="L3" s="20"/>
      <c r="AT3" s="17" t="s">
        <v>86</v>
      </c>
    </row>
    <row r="4" spans="2:46" ht="24.9" customHeight="1">
      <c r="B4" s="20"/>
      <c r="D4" s="21" t="s">
        <v>142</v>
      </c>
      <c r="L4" s="20"/>
      <c r="M4" s="94" t="s">
        <v>10</v>
      </c>
      <c r="AT4" s="17" t="s">
        <v>4</v>
      </c>
    </row>
    <row r="5" spans="2:46" ht="6.9"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ht="12" customHeight="1">
      <c r="B8" s="20"/>
      <c r="D8" s="27" t="s">
        <v>151</v>
      </c>
      <c r="L8" s="20"/>
    </row>
    <row r="9" spans="2:46" s="1" customFormat="1" ht="16.5" customHeight="1">
      <c r="B9" s="32"/>
      <c r="E9" s="256" t="s">
        <v>7213</v>
      </c>
      <c r="F9" s="258"/>
      <c r="G9" s="258"/>
      <c r="H9" s="258"/>
      <c r="L9" s="32"/>
    </row>
    <row r="10" spans="2:46" s="1" customFormat="1" ht="12" customHeight="1">
      <c r="B10" s="32"/>
      <c r="D10" s="27" t="s">
        <v>4933</v>
      </c>
      <c r="L10" s="32"/>
    </row>
    <row r="11" spans="2:46" s="1" customFormat="1" ht="16.5" customHeight="1">
      <c r="B11" s="32"/>
      <c r="E11" s="219" t="s">
        <v>7336</v>
      </c>
      <c r="F11" s="258"/>
      <c r="G11" s="258"/>
      <c r="H11" s="258"/>
      <c r="L11" s="32"/>
    </row>
    <row r="12" spans="2:46" s="1" customFormat="1" ht="10.199999999999999">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5. 12. 2022</v>
      </c>
      <c r="L14" s="32"/>
    </row>
    <row r="15" spans="2:46" s="1" customFormat="1" ht="10.8"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24"/>
      <c r="G20" s="224"/>
      <c r="H20" s="224"/>
      <c r="I20" s="27" t="s">
        <v>27</v>
      </c>
      <c r="J20" s="28" t="str">
        <f>'Rekapitulace stavby'!AN14</f>
        <v>Vyplň údaj</v>
      </c>
      <c r="L20" s="32"/>
    </row>
    <row r="21" spans="2:12" s="1" customFormat="1" ht="6.9"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 customHeight="1">
      <c r="B24" s="32"/>
      <c r="L24" s="32"/>
    </row>
    <row r="25" spans="2:12" s="1" customFormat="1" ht="12" customHeight="1">
      <c r="B25" s="32"/>
      <c r="D25" s="27" t="s">
        <v>33</v>
      </c>
      <c r="I25" s="27" t="s">
        <v>25</v>
      </c>
      <c r="J25" s="25" t="s">
        <v>1</v>
      </c>
      <c r="L25" s="32"/>
    </row>
    <row r="26" spans="2:12" s="1" customFormat="1" ht="18" customHeight="1">
      <c r="B26" s="32"/>
      <c r="E26" s="25" t="s">
        <v>7215</v>
      </c>
      <c r="I26" s="27" t="s">
        <v>27</v>
      </c>
      <c r="J26" s="25" t="s">
        <v>1</v>
      </c>
      <c r="L26" s="32"/>
    </row>
    <row r="27" spans="2:12" s="1" customFormat="1" ht="6.9" customHeight="1">
      <c r="B27" s="32"/>
      <c r="L27" s="32"/>
    </row>
    <row r="28" spans="2:12" s="1" customFormat="1" ht="12" customHeight="1">
      <c r="B28" s="32"/>
      <c r="D28" s="27" t="s">
        <v>35</v>
      </c>
      <c r="L28" s="32"/>
    </row>
    <row r="29" spans="2:12" s="7" customFormat="1" ht="16.5" customHeight="1">
      <c r="B29" s="95"/>
      <c r="E29" s="229" t="s">
        <v>1</v>
      </c>
      <c r="F29" s="229"/>
      <c r="G29" s="229"/>
      <c r="H29" s="229"/>
      <c r="L29" s="95"/>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7" t="s">
        <v>36</v>
      </c>
      <c r="J32" s="66">
        <f>ROUND(J120, 2)</f>
        <v>0</v>
      </c>
      <c r="L32" s="32"/>
    </row>
    <row r="33" spans="2:12" s="1" customFormat="1" ht="6.9" customHeight="1">
      <c r="B33" s="32"/>
      <c r="D33" s="53"/>
      <c r="E33" s="53"/>
      <c r="F33" s="53"/>
      <c r="G33" s="53"/>
      <c r="H33" s="53"/>
      <c r="I33" s="53"/>
      <c r="J33" s="53"/>
      <c r="K33" s="53"/>
      <c r="L33" s="32"/>
    </row>
    <row r="34" spans="2:12" s="1" customFormat="1" ht="14.4" customHeight="1">
      <c r="B34" s="32"/>
      <c r="F34" s="35" t="s">
        <v>38</v>
      </c>
      <c r="I34" s="35" t="s">
        <v>37</v>
      </c>
      <c r="J34" s="35" t="s">
        <v>39</v>
      </c>
      <c r="L34" s="32"/>
    </row>
    <row r="35" spans="2:12" s="1" customFormat="1" ht="14.4" customHeight="1">
      <c r="B35" s="32"/>
      <c r="D35" s="55" t="s">
        <v>40</v>
      </c>
      <c r="E35" s="27" t="s">
        <v>41</v>
      </c>
      <c r="F35" s="86">
        <f>ROUND((SUM(BE120:BE752)),  2)</f>
        <v>0</v>
      </c>
      <c r="I35" s="98">
        <v>0.21</v>
      </c>
      <c r="J35" s="86">
        <f>ROUND(((SUM(BE120:BE752))*I35),  2)</f>
        <v>0</v>
      </c>
      <c r="L35" s="32"/>
    </row>
    <row r="36" spans="2:12" s="1" customFormat="1" ht="14.4" customHeight="1">
      <c r="B36" s="32"/>
      <c r="E36" s="27" t="s">
        <v>42</v>
      </c>
      <c r="F36" s="86">
        <f>ROUND((SUM(BF120:BF752)),  2)</f>
        <v>0</v>
      </c>
      <c r="I36" s="98">
        <v>0.12</v>
      </c>
      <c r="J36" s="86">
        <f>ROUND(((SUM(BF120:BF752))*I36),  2)</f>
        <v>0</v>
      </c>
      <c r="L36" s="32"/>
    </row>
    <row r="37" spans="2:12" s="1" customFormat="1" ht="14.4" hidden="1" customHeight="1">
      <c r="B37" s="32"/>
      <c r="E37" s="27" t="s">
        <v>43</v>
      </c>
      <c r="F37" s="86">
        <f>ROUND((SUM(BG120:BG752)),  2)</f>
        <v>0</v>
      </c>
      <c r="I37" s="98">
        <v>0.21</v>
      </c>
      <c r="J37" s="86">
        <f>0</f>
        <v>0</v>
      </c>
      <c r="L37" s="32"/>
    </row>
    <row r="38" spans="2:12" s="1" customFormat="1" ht="14.4" hidden="1" customHeight="1">
      <c r="B38" s="32"/>
      <c r="E38" s="27" t="s">
        <v>44</v>
      </c>
      <c r="F38" s="86">
        <f>ROUND((SUM(BH120:BH752)),  2)</f>
        <v>0</v>
      </c>
      <c r="I38" s="98">
        <v>0.12</v>
      </c>
      <c r="J38" s="86">
        <f>0</f>
        <v>0</v>
      </c>
      <c r="L38" s="32"/>
    </row>
    <row r="39" spans="2:12" s="1" customFormat="1" ht="14.4" hidden="1" customHeight="1">
      <c r="B39" s="32"/>
      <c r="E39" s="27" t="s">
        <v>45</v>
      </c>
      <c r="F39" s="86">
        <f>ROUND((SUM(BI120:BI752)),  2)</f>
        <v>0</v>
      </c>
      <c r="I39" s="98">
        <v>0</v>
      </c>
      <c r="J39" s="86">
        <f>0</f>
        <v>0</v>
      </c>
      <c r="L39" s="32"/>
    </row>
    <row r="40" spans="2:12" s="1" customFormat="1" ht="6.9" customHeight="1">
      <c r="B40" s="32"/>
      <c r="L40" s="32"/>
    </row>
    <row r="41" spans="2:12" s="1" customFormat="1" ht="25.35" customHeight="1">
      <c r="B41" s="32"/>
      <c r="C41" s="99"/>
      <c r="D41" s="100" t="s">
        <v>46</v>
      </c>
      <c r="E41" s="57"/>
      <c r="F41" s="57"/>
      <c r="G41" s="101" t="s">
        <v>47</v>
      </c>
      <c r="H41" s="102" t="s">
        <v>48</v>
      </c>
      <c r="I41" s="57"/>
      <c r="J41" s="103">
        <f>SUM(J32:J39)</f>
        <v>0</v>
      </c>
      <c r="K41" s="104"/>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49</v>
      </c>
      <c r="E50" s="42"/>
      <c r="F50" s="42"/>
      <c r="G50" s="41" t="s">
        <v>50</v>
      </c>
      <c r="H50" s="42"/>
      <c r="I50" s="42"/>
      <c r="J50" s="42"/>
      <c r="K50" s="42"/>
      <c r="L50" s="32"/>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3.2">
      <c r="B61" s="32"/>
      <c r="D61" s="43" t="s">
        <v>51</v>
      </c>
      <c r="E61" s="34"/>
      <c r="F61" s="105" t="s">
        <v>52</v>
      </c>
      <c r="G61" s="43" t="s">
        <v>51</v>
      </c>
      <c r="H61" s="34"/>
      <c r="I61" s="34"/>
      <c r="J61" s="106" t="s">
        <v>52</v>
      </c>
      <c r="K61" s="34"/>
      <c r="L61" s="32"/>
    </row>
    <row r="62" spans="2:12" ht="10.199999999999999">
      <c r="B62" s="20"/>
      <c r="L62" s="20"/>
    </row>
    <row r="63" spans="2:12" ht="10.199999999999999">
      <c r="B63" s="20"/>
      <c r="L63" s="20"/>
    </row>
    <row r="64" spans="2:12" ht="10.199999999999999">
      <c r="B64" s="20"/>
      <c r="L64" s="20"/>
    </row>
    <row r="65" spans="2:12" s="1" customFormat="1" ht="13.2">
      <c r="B65" s="32"/>
      <c r="D65" s="41" t="s">
        <v>53</v>
      </c>
      <c r="E65" s="42"/>
      <c r="F65" s="42"/>
      <c r="G65" s="41" t="s">
        <v>54</v>
      </c>
      <c r="H65" s="42"/>
      <c r="I65" s="42"/>
      <c r="J65" s="42"/>
      <c r="K65" s="42"/>
      <c r="L65" s="32"/>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3.2">
      <c r="B76" s="32"/>
      <c r="D76" s="43" t="s">
        <v>51</v>
      </c>
      <c r="E76" s="34"/>
      <c r="F76" s="105" t="s">
        <v>52</v>
      </c>
      <c r="G76" s="43" t="s">
        <v>51</v>
      </c>
      <c r="H76" s="34"/>
      <c r="I76" s="34"/>
      <c r="J76" s="106" t="s">
        <v>52</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299</v>
      </c>
      <c r="L82" s="32"/>
    </row>
    <row r="83" spans="2:12" s="1" customFormat="1" ht="6.9" customHeight="1">
      <c r="B83" s="32"/>
      <c r="L83" s="32"/>
    </row>
    <row r="84" spans="2:12" s="1" customFormat="1" ht="12" customHeight="1">
      <c r="B84" s="32"/>
      <c r="C84" s="27" t="s">
        <v>16</v>
      </c>
      <c r="L84" s="32"/>
    </row>
    <row r="85" spans="2:12" s="1" customFormat="1" ht="16.5" customHeight="1">
      <c r="B85" s="32"/>
      <c r="E85" s="256" t="str">
        <f>E7</f>
        <v>Rekonstrukce Kounicova domu, Berkova ul. č.p. 100, Česká Lípa</v>
      </c>
      <c r="F85" s="257"/>
      <c r="G85" s="257"/>
      <c r="H85" s="257"/>
      <c r="L85" s="32"/>
    </row>
    <row r="86" spans="2:12" ht="12" customHeight="1">
      <c r="B86" s="20"/>
      <c r="C86" s="27" t="s">
        <v>151</v>
      </c>
      <c r="L86" s="20"/>
    </row>
    <row r="87" spans="2:12" s="1" customFormat="1" ht="16.5" customHeight="1">
      <c r="B87" s="32"/>
      <c r="E87" s="256" t="s">
        <v>7213</v>
      </c>
      <c r="F87" s="258"/>
      <c r="G87" s="258"/>
      <c r="H87" s="258"/>
      <c r="L87" s="32"/>
    </row>
    <row r="88" spans="2:12" s="1" customFormat="1" ht="12" customHeight="1">
      <c r="B88" s="32"/>
      <c r="C88" s="27" t="s">
        <v>4933</v>
      </c>
      <c r="L88" s="32"/>
    </row>
    <row r="89" spans="2:12" s="1" customFormat="1" ht="16.5" customHeight="1">
      <c r="B89" s="32"/>
      <c r="E89" s="219" t="str">
        <f>E11</f>
        <v>MOB-NAB - Mobiliář - nábytek</v>
      </c>
      <c r="F89" s="258"/>
      <c r="G89" s="258"/>
      <c r="H89" s="258"/>
      <c r="L89" s="32"/>
    </row>
    <row r="90" spans="2:12" s="1" customFormat="1" ht="6.9" customHeight="1">
      <c r="B90" s="32"/>
      <c r="L90" s="32"/>
    </row>
    <row r="91" spans="2:12" s="1" customFormat="1" ht="12" customHeight="1">
      <c r="B91" s="32"/>
      <c r="C91" s="27" t="s">
        <v>20</v>
      </c>
      <c r="F91" s="25" t="str">
        <f>F14</f>
        <v>Berkova ul. č.p. 100</v>
      </c>
      <c r="I91" s="27" t="s">
        <v>22</v>
      </c>
      <c r="J91" s="52" t="str">
        <f>IF(J14="","",J14)</f>
        <v>5. 12. 2022</v>
      </c>
      <c r="L91" s="32"/>
    </row>
    <row r="92" spans="2:12" s="1" customFormat="1" ht="6.9" customHeight="1">
      <c r="B92" s="32"/>
      <c r="L92" s="32"/>
    </row>
    <row r="93" spans="2:12" s="1" customFormat="1" ht="25.65" customHeight="1">
      <c r="B93" s="32"/>
      <c r="C93" s="27" t="s">
        <v>24</v>
      </c>
      <c r="F93" s="25" t="str">
        <f>E17</f>
        <v>Město Česká Lípa</v>
      </c>
      <c r="I93" s="27" t="s">
        <v>30</v>
      </c>
      <c r="J93" s="30" t="str">
        <f>E23</f>
        <v>DigiTry Art Technologies s.r.o.</v>
      </c>
      <c r="L93" s="32"/>
    </row>
    <row r="94" spans="2:12" s="1" customFormat="1" ht="15.15" customHeight="1">
      <c r="B94" s="32"/>
      <c r="C94" s="27" t="s">
        <v>28</v>
      </c>
      <c r="F94" s="25" t="str">
        <f>IF(E20="","",E20)</f>
        <v>Vyplň údaj</v>
      </c>
      <c r="I94" s="27" t="s">
        <v>33</v>
      </c>
      <c r="J94" s="30" t="str">
        <f>E26</f>
        <v>SGL Projekt s.r.o.</v>
      </c>
      <c r="L94" s="32"/>
    </row>
    <row r="95" spans="2:12" s="1" customFormat="1" ht="10.35" customHeight="1">
      <c r="B95" s="32"/>
      <c r="L95" s="32"/>
    </row>
    <row r="96" spans="2:12" s="1" customFormat="1" ht="29.25" customHeight="1">
      <c r="B96" s="32"/>
      <c r="C96" s="107" t="s">
        <v>314</v>
      </c>
      <c r="D96" s="99"/>
      <c r="E96" s="99"/>
      <c r="F96" s="99"/>
      <c r="G96" s="99"/>
      <c r="H96" s="99"/>
      <c r="I96" s="99"/>
      <c r="J96" s="108" t="s">
        <v>315</v>
      </c>
      <c r="K96" s="99"/>
      <c r="L96" s="32"/>
    </row>
    <row r="97" spans="2:47" s="1" customFormat="1" ht="10.35" customHeight="1">
      <c r="B97" s="32"/>
      <c r="L97" s="32"/>
    </row>
    <row r="98" spans="2:47" s="1" customFormat="1" ht="22.8" customHeight="1">
      <c r="B98" s="32"/>
      <c r="C98" s="109" t="s">
        <v>316</v>
      </c>
      <c r="J98" s="66">
        <f>J120</f>
        <v>0</v>
      </c>
      <c r="L98" s="32"/>
      <c r="AU98" s="17" t="s">
        <v>317</v>
      </c>
    </row>
    <row r="99" spans="2:47" s="1" customFormat="1" ht="21.75" customHeight="1">
      <c r="B99" s="32"/>
      <c r="L99" s="32"/>
    </row>
    <row r="100" spans="2:47" s="1" customFormat="1" ht="6.9" customHeight="1">
      <c r="B100" s="44"/>
      <c r="C100" s="45"/>
      <c r="D100" s="45"/>
      <c r="E100" s="45"/>
      <c r="F100" s="45"/>
      <c r="G100" s="45"/>
      <c r="H100" s="45"/>
      <c r="I100" s="45"/>
      <c r="J100" s="45"/>
      <c r="K100" s="45"/>
      <c r="L100" s="32"/>
    </row>
    <row r="104" spans="2:47" s="1" customFormat="1" ht="6.9" customHeight="1">
      <c r="B104" s="46"/>
      <c r="C104" s="47"/>
      <c r="D104" s="47"/>
      <c r="E104" s="47"/>
      <c r="F104" s="47"/>
      <c r="G104" s="47"/>
      <c r="H104" s="47"/>
      <c r="I104" s="47"/>
      <c r="J104" s="47"/>
      <c r="K104" s="47"/>
      <c r="L104" s="32"/>
    </row>
    <row r="105" spans="2:47" s="1" customFormat="1" ht="24.9" customHeight="1">
      <c r="B105" s="32"/>
      <c r="C105" s="21" t="s">
        <v>335</v>
      </c>
      <c r="L105" s="32"/>
    </row>
    <row r="106" spans="2:47" s="1" customFormat="1" ht="6.9" customHeight="1">
      <c r="B106" s="32"/>
      <c r="L106" s="32"/>
    </row>
    <row r="107" spans="2:47" s="1" customFormat="1" ht="12" customHeight="1">
      <c r="B107" s="32"/>
      <c r="C107" s="27" t="s">
        <v>16</v>
      </c>
      <c r="L107" s="32"/>
    </row>
    <row r="108" spans="2:47" s="1" customFormat="1" ht="16.5" customHeight="1">
      <c r="B108" s="32"/>
      <c r="E108" s="256" t="str">
        <f>E7</f>
        <v>Rekonstrukce Kounicova domu, Berkova ul. č.p. 100, Česká Lípa</v>
      </c>
      <c r="F108" s="257"/>
      <c r="G108" s="257"/>
      <c r="H108" s="257"/>
      <c r="L108" s="32"/>
    </row>
    <row r="109" spans="2:47" ht="12" customHeight="1">
      <c r="B109" s="20"/>
      <c r="C109" s="27" t="s">
        <v>151</v>
      </c>
      <c r="L109" s="20"/>
    </row>
    <row r="110" spans="2:47" s="1" customFormat="1" ht="16.5" customHeight="1">
      <c r="B110" s="32"/>
      <c r="E110" s="256" t="s">
        <v>7213</v>
      </c>
      <c r="F110" s="258"/>
      <c r="G110" s="258"/>
      <c r="H110" s="258"/>
      <c r="L110" s="32"/>
    </row>
    <row r="111" spans="2:47" s="1" customFormat="1" ht="12" customHeight="1">
      <c r="B111" s="32"/>
      <c r="C111" s="27" t="s">
        <v>4933</v>
      </c>
      <c r="L111" s="32"/>
    </row>
    <row r="112" spans="2:47" s="1" customFormat="1" ht="16.5" customHeight="1">
      <c r="B112" s="32"/>
      <c r="E112" s="219" t="str">
        <f>E11</f>
        <v>MOB-NAB - Mobiliář - nábytek</v>
      </c>
      <c r="F112" s="258"/>
      <c r="G112" s="258"/>
      <c r="H112" s="258"/>
      <c r="L112" s="32"/>
    </row>
    <row r="113" spans="2:65" s="1" customFormat="1" ht="6.9" customHeight="1">
      <c r="B113" s="32"/>
      <c r="L113" s="32"/>
    </row>
    <row r="114" spans="2:65" s="1" customFormat="1" ht="12" customHeight="1">
      <c r="B114" s="32"/>
      <c r="C114" s="27" t="s">
        <v>20</v>
      </c>
      <c r="F114" s="25" t="str">
        <f>F14</f>
        <v>Berkova ul. č.p. 100</v>
      </c>
      <c r="I114" s="27" t="s">
        <v>22</v>
      </c>
      <c r="J114" s="52" t="str">
        <f>IF(J14="","",J14)</f>
        <v>5. 12. 2022</v>
      </c>
      <c r="L114" s="32"/>
    </row>
    <row r="115" spans="2:65" s="1" customFormat="1" ht="6.9" customHeight="1">
      <c r="B115" s="32"/>
      <c r="L115" s="32"/>
    </row>
    <row r="116" spans="2:65" s="1" customFormat="1" ht="25.65" customHeight="1">
      <c r="B116" s="32"/>
      <c r="C116" s="27" t="s">
        <v>24</v>
      </c>
      <c r="F116" s="25" t="str">
        <f>E17</f>
        <v>Město Česká Lípa</v>
      </c>
      <c r="I116" s="27" t="s">
        <v>30</v>
      </c>
      <c r="J116" s="30" t="str">
        <f>E23</f>
        <v>DigiTry Art Technologies s.r.o.</v>
      </c>
      <c r="L116" s="32"/>
    </row>
    <row r="117" spans="2:65" s="1" customFormat="1" ht="15.15" customHeight="1">
      <c r="B117" s="32"/>
      <c r="C117" s="27" t="s">
        <v>28</v>
      </c>
      <c r="F117" s="25" t="str">
        <f>IF(E20="","",E20)</f>
        <v>Vyplň údaj</v>
      </c>
      <c r="I117" s="27" t="s">
        <v>33</v>
      </c>
      <c r="J117" s="30" t="str">
        <f>E26</f>
        <v>SGL Projekt s.r.o.</v>
      </c>
      <c r="L117" s="32"/>
    </row>
    <row r="118" spans="2:65" s="1" customFormat="1" ht="10.35" customHeight="1">
      <c r="B118" s="32"/>
      <c r="L118" s="32"/>
    </row>
    <row r="119" spans="2:65" s="10" customFormat="1" ht="29.25" customHeight="1">
      <c r="B119" s="118"/>
      <c r="C119" s="119" t="s">
        <v>336</v>
      </c>
      <c r="D119" s="120" t="s">
        <v>61</v>
      </c>
      <c r="E119" s="120" t="s">
        <v>57</v>
      </c>
      <c r="F119" s="120" t="s">
        <v>58</v>
      </c>
      <c r="G119" s="120" t="s">
        <v>337</v>
      </c>
      <c r="H119" s="120" t="s">
        <v>338</v>
      </c>
      <c r="I119" s="120" t="s">
        <v>339</v>
      </c>
      <c r="J119" s="120" t="s">
        <v>315</v>
      </c>
      <c r="K119" s="121" t="s">
        <v>340</v>
      </c>
      <c r="L119" s="118"/>
      <c r="M119" s="59" t="s">
        <v>1</v>
      </c>
      <c r="N119" s="60" t="s">
        <v>40</v>
      </c>
      <c r="O119" s="60" t="s">
        <v>341</v>
      </c>
      <c r="P119" s="60" t="s">
        <v>342</v>
      </c>
      <c r="Q119" s="60" t="s">
        <v>343</v>
      </c>
      <c r="R119" s="60" t="s">
        <v>344</v>
      </c>
      <c r="S119" s="60" t="s">
        <v>345</v>
      </c>
      <c r="T119" s="61" t="s">
        <v>346</v>
      </c>
    </row>
    <row r="120" spans="2:65" s="1" customFormat="1" ht="22.8" customHeight="1">
      <c r="B120" s="32"/>
      <c r="C120" s="64" t="s">
        <v>347</v>
      </c>
      <c r="J120" s="122">
        <f>BK120</f>
        <v>0</v>
      </c>
      <c r="L120" s="32"/>
      <c r="M120" s="62"/>
      <c r="N120" s="53"/>
      <c r="O120" s="53"/>
      <c r="P120" s="123">
        <f>SUM(P121:P752)</f>
        <v>0</v>
      </c>
      <c r="Q120" s="53"/>
      <c r="R120" s="123">
        <f>SUM(R121:R752)</f>
        <v>0</v>
      </c>
      <c r="S120" s="53"/>
      <c r="T120" s="124">
        <f>SUM(T121:T752)</f>
        <v>0</v>
      </c>
      <c r="AT120" s="17" t="s">
        <v>75</v>
      </c>
      <c r="AU120" s="17" t="s">
        <v>317</v>
      </c>
      <c r="BK120" s="125">
        <f>SUM(BK121:BK752)</f>
        <v>0</v>
      </c>
    </row>
    <row r="121" spans="2:65" s="1" customFormat="1" ht="16.5" customHeight="1">
      <c r="B121" s="32"/>
      <c r="C121" s="138" t="s">
        <v>84</v>
      </c>
      <c r="D121" s="138" t="s">
        <v>352</v>
      </c>
      <c r="E121" s="139" t="s">
        <v>7337</v>
      </c>
      <c r="F121" s="140" t="s">
        <v>7338</v>
      </c>
      <c r="G121" s="141" t="s">
        <v>496</v>
      </c>
      <c r="H121" s="142">
        <v>1</v>
      </c>
      <c r="I121" s="143"/>
      <c r="J121" s="144">
        <f>ROUND(I121*H121,2)</f>
        <v>0</v>
      </c>
      <c r="K121" s="140" t="s">
        <v>1</v>
      </c>
      <c r="L121" s="32"/>
      <c r="M121" s="145" t="s">
        <v>1</v>
      </c>
      <c r="N121" s="146" t="s">
        <v>41</v>
      </c>
      <c r="P121" s="147">
        <f>O121*H121</f>
        <v>0</v>
      </c>
      <c r="Q121" s="147">
        <v>0</v>
      </c>
      <c r="R121" s="147">
        <f>Q121*H121</f>
        <v>0</v>
      </c>
      <c r="S121" s="147">
        <v>0</v>
      </c>
      <c r="T121" s="148">
        <f>S121*H121</f>
        <v>0</v>
      </c>
      <c r="AR121" s="149" t="s">
        <v>357</v>
      </c>
      <c r="AT121" s="149" t="s">
        <v>352</v>
      </c>
      <c r="AU121" s="149" t="s">
        <v>76</v>
      </c>
      <c r="AY121" s="17" t="s">
        <v>350</v>
      </c>
      <c r="BE121" s="150">
        <f>IF(N121="základní",J121,0)</f>
        <v>0</v>
      </c>
      <c r="BF121" s="150">
        <f>IF(N121="snížená",J121,0)</f>
        <v>0</v>
      </c>
      <c r="BG121" s="150">
        <f>IF(N121="zákl. přenesená",J121,0)</f>
        <v>0</v>
      </c>
      <c r="BH121" s="150">
        <f>IF(N121="sníž. přenesená",J121,0)</f>
        <v>0</v>
      </c>
      <c r="BI121" s="150">
        <f>IF(N121="nulová",J121,0)</f>
        <v>0</v>
      </c>
      <c r="BJ121" s="17" t="s">
        <v>84</v>
      </c>
      <c r="BK121" s="150">
        <f>ROUND(I121*H121,2)</f>
        <v>0</v>
      </c>
      <c r="BL121" s="17" t="s">
        <v>357</v>
      </c>
      <c r="BM121" s="149" t="s">
        <v>86</v>
      </c>
    </row>
    <row r="122" spans="2:65" s="1" customFormat="1" ht="10.199999999999999">
      <c r="B122" s="32"/>
      <c r="D122" s="151" t="s">
        <v>359</v>
      </c>
      <c r="F122" s="152" t="s">
        <v>7338</v>
      </c>
      <c r="I122" s="153"/>
      <c r="L122" s="32"/>
      <c r="M122" s="154"/>
      <c r="T122" s="56"/>
      <c r="AT122" s="17" t="s">
        <v>359</v>
      </c>
      <c r="AU122" s="17" t="s">
        <v>76</v>
      </c>
    </row>
    <row r="123" spans="2:65" s="1" customFormat="1" ht="16.5" customHeight="1">
      <c r="B123" s="32"/>
      <c r="C123" s="138" t="s">
        <v>86</v>
      </c>
      <c r="D123" s="138" t="s">
        <v>352</v>
      </c>
      <c r="E123" s="139" t="s">
        <v>7339</v>
      </c>
      <c r="F123" s="140" t="s">
        <v>7340</v>
      </c>
      <c r="G123" s="141" t="s">
        <v>496</v>
      </c>
      <c r="H123" s="142">
        <v>1</v>
      </c>
      <c r="I123" s="143"/>
      <c r="J123" s="144">
        <f>ROUND(I123*H123,2)</f>
        <v>0</v>
      </c>
      <c r="K123" s="140" t="s">
        <v>1</v>
      </c>
      <c r="L123" s="32"/>
      <c r="M123" s="145" t="s">
        <v>1</v>
      </c>
      <c r="N123" s="146" t="s">
        <v>41</v>
      </c>
      <c r="P123" s="147">
        <f>O123*H123</f>
        <v>0</v>
      </c>
      <c r="Q123" s="147">
        <v>0</v>
      </c>
      <c r="R123" s="147">
        <f>Q123*H123</f>
        <v>0</v>
      </c>
      <c r="S123" s="147">
        <v>0</v>
      </c>
      <c r="T123" s="148">
        <f>S123*H123</f>
        <v>0</v>
      </c>
      <c r="AR123" s="149" t="s">
        <v>357</v>
      </c>
      <c r="AT123" s="149" t="s">
        <v>352</v>
      </c>
      <c r="AU123" s="149" t="s">
        <v>76</v>
      </c>
      <c r="AY123" s="17" t="s">
        <v>350</v>
      </c>
      <c r="BE123" s="150">
        <f>IF(N123="základní",J123,0)</f>
        <v>0</v>
      </c>
      <c r="BF123" s="150">
        <f>IF(N123="snížená",J123,0)</f>
        <v>0</v>
      </c>
      <c r="BG123" s="150">
        <f>IF(N123="zákl. přenesená",J123,0)</f>
        <v>0</v>
      </c>
      <c r="BH123" s="150">
        <f>IF(N123="sníž. přenesená",J123,0)</f>
        <v>0</v>
      </c>
      <c r="BI123" s="150">
        <f>IF(N123="nulová",J123,0)</f>
        <v>0</v>
      </c>
      <c r="BJ123" s="17" t="s">
        <v>84</v>
      </c>
      <c r="BK123" s="150">
        <f>ROUND(I123*H123,2)</f>
        <v>0</v>
      </c>
      <c r="BL123" s="17" t="s">
        <v>357</v>
      </c>
      <c r="BM123" s="149" t="s">
        <v>357</v>
      </c>
    </row>
    <row r="124" spans="2:65" s="1" customFormat="1" ht="10.199999999999999">
      <c r="B124" s="32"/>
      <c r="D124" s="151" t="s">
        <v>359</v>
      </c>
      <c r="F124" s="152" t="s">
        <v>7340</v>
      </c>
      <c r="I124" s="153"/>
      <c r="L124" s="32"/>
      <c r="M124" s="154"/>
      <c r="T124" s="56"/>
      <c r="AT124" s="17" t="s">
        <v>359</v>
      </c>
      <c r="AU124" s="17" t="s">
        <v>76</v>
      </c>
    </row>
    <row r="125" spans="2:65" s="14" customFormat="1" ht="10.199999999999999">
      <c r="B125" s="169"/>
      <c r="D125" s="151" t="s">
        <v>361</v>
      </c>
      <c r="E125" s="170" t="s">
        <v>1</v>
      </c>
      <c r="F125" s="171" t="s">
        <v>7341</v>
      </c>
      <c r="H125" s="170" t="s">
        <v>1</v>
      </c>
      <c r="I125" s="172"/>
      <c r="L125" s="169"/>
      <c r="M125" s="173"/>
      <c r="T125" s="174"/>
      <c r="AT125" s="170" t="s">
        <v>361</v>
      </c>
      <c r="AU125" s="170" t="s">
        <v>76</v>
      </c>
      <c r="AV125" s="14" t="s">
        <v>84</v>
      </c>
      <c r="AW125" s="14" t="s">
        <v>32</v>
      </c>
      <c r="AX125" s="14" t="s">
        <v>76</v>
      </c>
      <c r="AY125" s="170" t="s">
        <v>350</v>
      </c>
    </row>
    <row r="126" spans="2:65" s="14" customFormat="1" ht="20.399999999999999">
      <c r="B126" s="169"/>
      <c r="D126" s="151" t="s">
        <v>361</v>
      </c>
      <c r="E126" s="170" t="s">
        <v>1</v>
      </c>
      <c r="F126" s="171" t="s">
        <v>7342</v>
      </c>
      <c r="H126" s="170" t="s">
        <v>1</v>
      </c>
      <c r="I126" s="172"/>
      <c r="L126" s="169"/>
      <c r="M126" s="173"/>
      <c r="T126" s="174"/>
      <c r="AT126" s="170" t="s">
        <v>361</v>
      </c>
      <c r="AU126" s="170" t="s">
        <v>76</v>
      </c>
      <c r="AV126" s="14" t="s">
        <v>84</v>
      </c>
      <c r="AW126" s="14" t="s">
        <v>32</v>
      </c>
      <c r="AX126" s="14" t="s">
        <v>76</v>
      </c>
      <c r="AY126" s="170" t="s">
        <v>350</v>
      </c>
    </row>
    <row r="127" spans="2:65" s="12" customFormat="1" ht="10.199999999999999">
      <c r="B127" s="155"/>
      <c r="D127" s="151" t="s">
        <v>361</v>
      </c>
      <c r="E127" s="156" t="s">
        <v>1</v>
      </c>
      <c r="F127" s="157" t="s">
        <v>84</v>
      </c>
      <c r="H127" s="158">
        <v>1</v>
      </c>
      <c r="I127" s="159"/>
      <c r="L127" s="155"/>
      <c r="M127" s="160"/>
      <c r="T127" s="161"/>
      <c r="AT127" s="156" t="s">
        <v>361</v>
      </c>
      <c r="AU127" s="156" t="s">
        <v>76</v>
      </c>
      <c r="AV127" s="12" t="s">
        <v>86</v>
      </c>
      <c r="AW127" s="12" t="s">
        <v>32</v>
      </c>
      <c r="AX127" s="12" t="s">
        <v>84</v>
      </c>
      <c r="AY127" s="156" t="s">
        <v>350</v>
      </c>
    </row>
    <row r="128" spans="2:65" s="1" customFormat="1" ht="16.5" customHeight="1">
      <c r="B128" s="32"/>
      <c r="C128" s="138" t="s">
        <v>371</v>
      </c>
      <c r="D128" s="138" t="s">
        <v>352</v>
      </c>
      <c r="E128" s="139" t="s">
        <v>7343</v>
      </c>
      <c r="F128" s="140" t="s">
        <v>7344</v>
      </c>
      <c r="G128" s="141" t="s">
        <v>496</v>
      </c>
      <c r="H128" s="142">
        <v>1</v>
      </c>
      <c r="I128" s="143"/>
      <c r="J128" s="144">
        <f>ROUND(I128*H128,2)</f>
        <v>0</v>
      </c>
      <c r="K128" s="140" t="s">
        <v>1</v>
      </c>
      <c r="L128" s="32"/>
      <c r="M128" s="145" t="s">
        <v>1</v>
      </c>
      <c r="N128" s="146" t="s">
        <v>41</v>
      </c>
      <c r="P128" s="147">
        <f>O128*H128</f>
        <v>0</v>
      </c>
      <c r="Q128" s="147">
        <v>0</v>
      </c>
      <c r="R128" s="147">
        <f>Q128*H128</f>
        <v>0</v>
      </c>
      <c r="S128" s="147">
        <v>0</v>
      </c>
      <c r="T128" s="148">
        <f>S128*H128</f>
        <v>0</v>
      </c>
      <c r="AR128" s="149" t="s">
        <v>357</v>
      </c>
      <c r="AT128" s="149" t="s">
        <v>352</v>
      </c>
      <c r="AU128" s="149" t="s">
        <v>76</v>
      </c>
      <c r="AY128" s="17" t="s">
        <v>350</v>
      </c>
      <c r="BE128" s="150">
        <f>IF(N128="základní",J128,0)</f>
        <v>0</v>
      </c>
      <c r="BF128" s="150">
        <f>IF(N128="snížená",J128,0)</f>
        <v>0</v>
      </c>
      <c r="BG128" s="150">
        <f>IF(N128="zákl. přenesená",J128,0)</f>
        <v>0</v>
      </c>
      <c r="BH128" s="150">
        <f>IF(N128="sníž. přenesená",J128,0)</f>
        <v>0</v>
      </c>
      <c r="BI128" s="150">
        <f>IF(N128="nulová",J128,0)</f>
        <v>0</v>
      </c>
      <c r="BJ128" s="17" t="s">
        <v>84</v>
      </c>
      <c r="BK128" s="150">
        <f>ROUND(I128*H128,2)</f>
        <v>0</v>
      </c>
      <c r="BL128" s="17" t="s">
        <v>357</v>
      </c>
      <c r="BM128" s="149" t="s">
        <v>456</v>
      </c>
    </row>
    <row r="129" spans="2:65" s="1" customFormat="1" ht="10.199999999999999">
      <c r="B129" s="32"/>
      <c r="D129" s="151" t="s">
        <v>359</v>
      </c>
      <c r="F129" s="152" t="s">
        <v>7344</v>
      </c>
      <c r="I129" s="153"/>
      <c r="L129" s="32"/>
      <c r="M129" s="154"/>
      <c r="T129" s="56"/>
      <c r="AT129" s="17" t="s">
        <v>359</v>
      </c>
      <c r="AU129" s="17" t="s">
        <v>76</v>
      </c>
    </row>
    <row r="130" spans="2:65" s="14" customFormat="1" ht="10.199999999999999">
      <c r="B130" s="169"/>
      <c r="D130" s="151" t="s">
        <v>361</v>
      </c>
      <c r="E130" s="170" t="s">
        <v>1</v>
      </c>
      <c r="F130" s="171" t="s">
        <v>7345</v>
      </c>
      <c r="H130" s="170" t="s">
        <v>1</v>
      </c>
      <c r="I130" s="172"/>
      <c r="L130" s="169"/>
      <c r="M130" s="173"/>
      <c r="T130" s="174"/>
      <c r="AT130" s="170" t="s">
        <v>361</v>
      </c>
      <c r="AU130" s="170" t="s">
        <v>76</v>
      </c>
      <c r="AV130" s="14" t="s">
        <v>84</v>
      </c>
      <c r="AW130" s="14" t="s">
        <v>32</v>
      </c>
      <c r="AX130" s="14" t="s">
        <v>76</v>
      </c>
      <c r="AY130" s="170" t="s">
        <v>350</v>
      </c>
    </row>
    <row r="131" spans="2:65" s="12" customFormat="1" ht="10.199999999999999">
      <c r="B131" s="155"/>
      <c r="D131" s="151" t="s">
        <v>361</v>
      </c>
      <c r="E131" s="156" t="s">
        <v>1</v>
      </c>
      <c r="F131" s="157" t="s">
        <v>84</v>
      </c>
      <c r="H131" s="158">
        <v>1</v>
      </c>
      <c r="I131" s="159"/>
      <c r="L131" s="155"/>
      <c r="M131" s="160"/>
      <c r="T131" s="161"/>
      <c r="AT131" s="156" t="s">
        <v>361</v>
      </c>
      <c r="AU131" s="156" t="s">
        <v>76</v>
      </c>
      <c r="AV131" s="12" t="s">
        <v>86</v>
      </c>
      <c r="AW131" s="12" t="s">
        <v>32</v>
      </c>
      <c r="AX131" s="12" t="s">
        <v>84</v>
      </c>
      <c r="AY131" s="156" t="s">
        <v>350</v>
      </c>
    </row>
    <row r="132" spans="2:65" s="1" customFormat="1" ht="16.5" customHeight="1">
      <c r="B132" s="32"/>
      <c r="C132" s="138" t="s">
        <v>357</v>
      </c>
      <c r="D132" s="138" t="s">
        <v>352</v>
      </c>
      <c r="E132" s="139" t="s">
        <v>7346</v>
      </c>
      <c r="F132" s="140" t="s">
        <v>7340</v>
      </c>
      <c r="G132" s="141" t="s">
        <v>496</v>
      </c>
      <c r="H132" s="142">
        <v>1</v>
      </c>
      <c r="I132" s="143"/>
      <c r="J132" s="144">
        <f>ROUND(I132*H132,2)</f>
        <v>0</v>
      </c>
      <c r="K132" s="140" t="s">
        <v>1</v>
      </c>
      <c r="L132" s="32"/>
      <c r="M132" s="145" t="s">
        <v>1</v>
      </c>
      <c r="N132" s="146" t="s">
        <v>41</v>
      </c>
      <c r="P132" s="147">
        <f>O132*H132</f>
        <v>0</v>
      </c>
      <c r="Q132" s="147">
        <v>0</v>
      </c>
      <c r="R132" s="147">
        <f>Q132*H132</f>
        <v>0</v>
      </c>
      <c r="S132" s="147">
        <v>0</v>
      </c>
      <c r="T132" s="148">
        <f>S132*H132</f>
        <v>0</v>
      </c>
      <c r="AR132" s="149" t="s">
        <v>357</v>
      </c>
      <c r="AT132" s="149" t="s">
        <v>352</v>
      </c>
      <c r="AU132" s="149" t="s">
        <v>76</v>
      </c>
      <c r="AY132" s="17" t="s">
        <v>350</v>
      </c>
      <c r="BE132" s="150">
        <f>IF(N132="základní",J132,0)</f>
        <v>0</v>
      </c>
      <c r="BF132" s="150">
        <f>IF(N132="snížená",J132,0)</f>
        <v>0</v>
      </c>
      <c r="BG132" s="150">
        <f>IF(N132="zákl. přenesená",J132,0)</f>
        <v>0</v>
      </c>
      <c r="BH132" s="150">
        <f>IF(N132="sníž. přenesená",J132,0)</f>
        <v>0</v>
      </c>
      <c r="BI132" s="150">
        <f>IF(N132="nulová",J132,0)</f>
        <v>0</v>
      </c>
      <c r="BJ132" s="17" t="s">
        <v>84</v>
      </c>
      <c r="BK132" s="150">
        <f>ROUND(I132*H132,2)</f>
        <v>0</v>
      </c>
      <c r="BL132" s="17" t="s">
        <v>357</v>
      </c>
      <c r="BM132" s="149" t="s">
        <v>468</v>
      </c>
    </row>
    <row r="133" spans="2:65" s="1" customFormat="1" ht="10.199999999999999">
      <c r="B133" s="32"/>
      <c r="D133" s="151" t="s">
        <v>359</v>
      </c>
      <c r="F133" s="152" t="s">
        <v>7340</v>
      </c>
      <c r="I133" s="153"/>
      <c r="L133" s="32"/>
      <c r="M133" s="154"/>
      <c r="T133" s="56"/>
      <c r="AT133" s="17" t="s">
        <v>359</v>
      </c>
      <c r="AU133" s="17" t="s">
        <v>76</v>
      </c>
    </row>
    <row r="134" spans="2:65" s="14" customFormat="1" ht="10.199999999999999">
      <c r="B134" s="169"/>
      <c r="D134" s="151" t="s">
        <v>361</v>
      </c>
      <c r="E134" s="170" t="s">
        <v>1</v>
      </c>
      <c r="F134" s="171" t="s">
        <v>7347</v>
      </c>
      <c r="H134" s="170" t="s">
        <v>1</v>
      </c>
      <c r="I134" s="172"/>
      <c r="L134" s="169"/>
      <c r="M134" s="173"/>
      <c r="T134" s="174"/>
      <c r="AT134" s="170" t="s">
        <v>361</v>
      </c>
      <c r="AU134" s="170" t="s">
        <v>76</v>
      </c>
      <c r="AV134" s="14" t="s">
        <v>84</v>
      </c>
      <c r="AW134" s="14" t="s">
        <v>32</v>
      </c>
      <c r="AX134" s="14" t="s">
        <v>76</v>
      </c>
      <c r="AY134" s="170" t="s">
        <v>350</v>
      </c>
    </row>
    <row r="135" spans="2:65" s="14" customFormat="1" ht="20.399999999999999">
      <c r="B135" s="169"/>
      <c r="D135" s="151" t="s">
        <v>361</v>
      </c>
      <c r="E135" s="170" t="s">
        <v>1</v>
      </c>
      <c r="F135" s="171" t="s">
        <v>7342</v>
      </c>
      <c r="H135" s="170" t="s">
        <v>1</v>
      </c>
      <c r="I135" s="172"/>
      <c r="L135" s="169"/>
      <c r="M135" s="173"/>
      <c r="T135" s="174"/>
      <c r="AT135" s="170" t="s">
        <v>361</v>
      </c>
      <c r="AU135" s="170" t="s">
        <v>76</v>
      </c>
      <c r="AV135" s="14" t="s">
        <v>84</v>
      </c>
      <c r="AW135" s="14" t="s">
        <v>32</v>
      </c>
      <c r="AX135" s="14" t="s">
        <v>76</v>
      </c>
      <c r="AY135" s="170" t="s">
        <v>350</v>
      </c>
    </row>
    <row r="136" spans="2:65" s="12" customFormat="1" ht="10.199999999999999">
      <c r="B136" s="155"/>
      <c r="D136" s="151" t="s">
        <v>361</v>
      </c>
      <c r="E136" s="156" t="s">
        <v>1</v>
      </c>
      <c r="F136" s="157" t="s">
        <v>84</v>
      </c>
      <c r="H136" s="158">
        <v>1</v>
      </c>
      <c r="I136" s="159"/>
      <c r="L136" s="155"/>
      <c r="M136" s="160"/>
      <c r="T136" s="161"/>
      <c r="AT136" s="156" t="s">
        <v>361</v>
      </c>
      <c r="AU136" s="156" t="s">
        <v>76</v>
      </c>
      <c r="AV136" s="12" t="s">
        <v>86</v>
      </c>
      <c r="AW136" s="12" t="s">
        <v>32</v>
      </c>
      <c r="AX136" s="12" t="s">
        <v>84</v>
      </c>
      <c r="AY136" s="156" t="s">
        <v>350</v>
      </c>
    </row>
    <row r="137" spans="2:65" s="1" customFormat="1" ht="16.5" customHeight="1">
      <c r="B137" s="32"/>
      <c r="C137" s="138" t="s">
        <v>389</v>
      </c>
      <c r="D137" s="138" t="s">
        <v>352</v>
      </c>
      <c r="E137" s="139" t="s">
        <v>7348</v>
      </c>
      <c r="F137" s="140" t="s">
        <v>7349</v>
      </c>
      <c r="G137" s="141" t="s">
        <v>496</v>
      </c>
      <c r="H137" s="142">
        <v>10</v>
      </c>
      <c r="I137" s="143"/>
      <c r="J137" s="144">
        <f>ROUND(I137*H137,2)</f>
        <v>0</v>
      </c>
      <c r="K137" s="140" t="s">
        <v>1</v>
      </c>
      <c r="L137" s="32"/>
      <c r="M137" s="145" t="s">
        <v>1</v>
      </c>
      <c r="N137" s="146" t="s">
        <v>41</v>
      </c>
      <c r="P137" s="147">
        <f>O137*H137</f>
        <v>0</v>
      </c>
      <c r="Q137" s="147">
        <v>0</v>
      </c>
      <c r="R137" s="147">
        <f>Q137*H137</f>
        <v>0</v>
      </c>
      <c r="S137" s="147">
        <v>0</v>
      </c>
      <c r="T137" s="148">
        <f>S137*H137</f>
        <v>0</v>
      </c>
      <c r="AR137" s="149" t="s">
        <v>357</v>
      </c>
      <c r="AT137" s="149" t="s">
        <v>352</v>
      </c>
      <c r="AU137" s="149" t="s">
        <v>76</v>
      </c>
      <c r="AY137" s="17" t="s">
        <v>350</v>
      </c>
      <c r="BE137" s="150">
        <f>IF(N137="základní",J137,0)</f>
        <v>0</v>
      </c>
      <c r="BF137" s="150">
        <f>IF(N137="snížená",J137,0)</f>
        <v>0</v>
      </c>
      <c r="BG137" s="150">
        <f>IF(N137="zákl. přenesená",J137,0)</f>
        <v>0</v>
      </c>
      <c r="BH137" s="150">
        <f>IF(N137="sníž. přenesená",J137,0)</f>
        <v>0</v>
      </c>
      <c r="BI137" s="150">
        <f>IF(N137="nulová",J137,0)</f>
        <v>0</v>
      </c>
      <c r="BJ137" s="17" t="s">
        <v>84</v>
      </c>
      <c r="BK137" s="150">
        <f>ROUND(I137*H137,2)</f>
        <v>0</v>
      </c>
      <c r="BL137" s="17" t="s">
        <v>357</v>
      </c>
      <c r="BM137" s="149" t="s">
        <v>480</v>
      </c>
    </row>
    <row r="138" spans="2:65" s="1" customFormat="1" ht="10.199999999999999">
      <c r="B138" s="32"/>
      <c r="D138" s="151" t="s">
        <v>359</v>
      </c>
      <c r="F138" s="152" t="s">
        <v>7349</v>
      </c>
      <c r="I138" s="153"/>
      <c r="L138" s="32"/>
      <c r="M138" s="154"/>
      <c r="T138" s="56"/>
      <c r="AT138" s="17" t="s">
        <v>359</v>
      </c>
      <c r="AU138" s="17" t="s">
        <v>76</v>
      </c>
    </row>
    <row r="139" spans="2:65" s="14" customFormat="1" ht="10.199999999999999">
      <c r="B139" s="169"/>
      <c r="D139" s="151" t="s">
        <v>361</v>
      </c>
      <c r="E139" s="170" t="s">
        <v>1</v>
      </c>
      <c r="F139" s="171" t="s">
        <v>7350</v>
      </c>
      <c r="H139" s="170" t="s">
        <v>1</v>
      </c>
      <c r="I139" s="172"/>
      <c r="L139" s="169"/>
      <c r="M139" s="173"/>
      <c r="T139" s="174"/>
      <c r="AT139" s="170" t="s">
        <v>361</v>
      </c>
      <c r="AU139" s="170" t="s">
        <v>76</v>
      </c>
      <c r="AV139" s="14" t="s">
        <v>84</v>
      </c>
      <c r="AW139" s="14" t="s">
        <v>32</v>
      </c>
      <c r="AX139" s="14" t="s">
        <v>76</v>
      </c>
      <c r="AY139" s="170" t="s">
        <v>350</v>
      </c>
    </row>
    <row r="140" spans="2:65" s="12" customFormat="1" ht="10.199999999999999">
      <c r="B140" s="155"/>
      <c r="D140" s="151" t="s">
        <v>361</v>
      </c>
      <c r="E140" s="156" t="s">
        <v>1</v>
      </c>
      <c r="F140" s="157" t="s">
        <v>480</v>
      </c>
      <c r="H140" s="158">
        <v>10</v>
      </c>
      <c r="I140" s="159"/>
      <c r="L140" s="155"/>
      <c r="M140" s="160"/>
      <c r="T140" s="161"/>
      <c r="AT140" s="156" t="s">
        <v>361</v>
      </c>
      <c r="AU140" s="156" t="s">
        <v>76</v>
      </c>
      <c r="AV140" s="12" t="s">
        <v>86</v>
      </c>
      <c r="AW140" s="12" t="s">
        <v>32</v>
      </c>
      <c r="AX140" s="12" t="s">
        <v>84</v>
      </c>
      <c r="AY140" s="156" t="s">
        <v>350</v>
      </c>
    </row>
    <row r="141" spans="2:65" s="1" customFormat="1" ht="16.5" customHeight="1">
      <c r="B141" s="32"/>
      <c r="C141" s="138" t="s">
        <v>456</v>
      </c>
      <c r="D141" s="138" t="s">
        <v>352</v>
      </c>
      <c r="E141" s="139" t="s">
        <v>7351</v>
      </c>
      <c r="F141" s="140" t="s">
        <v>7352</v>
      </c>
      <c r="G141" s="141" t="s">
        <v>496</v>
      </c>
      <c r="H141" s="142">
        <v>1</v>
      </c>
      <c r="I141" s="143"/>
      <c r="J141" s="144">
        <f>ROUND(I141*H141,2)</f>
        <v>0</v>
      </c>
      <c r="K141" s="140" t="s">
        <v>1</v>
      </c>
      <c r="L141" s="32"/>
      <c r="M141" s="145" t="s">
        <v>1</v>
      </c>
      <c r="N141" s="146" t="s">
        <v>41</v>
      </c>
      <c r="P141" s="147">
        <f>O141*H141</f>
        <v>0</v>
      </c>
      <c r="Q141" s="147">
        <v>0</v>
      </c>
      <c r="R141" s="147">
        <f>Q141*H141</f>
        <v>0</v>
      </c>
      <c r="S141" s="147">
        <v>0</v>
      </c>
      <c r="T141" s="148">
        <f>S141*H141</f>
        <v>0</v>
      </c>
      <c r="AR141" s="149" t="s">
        <v>357</v>
      </c>
      <c r="AT141" s="149" t="s">
        <v>352</v>
      </c>
      <c r="AU141" s="149" t="s">
        <v>76</v>
      </c>
      <c r="AY141" s="17" t="s">
        <v>350</v>
      </c>
      <c r="BE141" s="150">
        <f>IF(N141="základní",J141,0)</f>
        <v>0</v>
      </c>
      <c r="BF141" s="150">
        <f>IF(N141="snížená",J141,0)</f>
        <v>0</v>
      </c>
      <c r="BG141" s="150">
        <f>IF(N141="zákl. přenesená",J141,0)</f>
        <v>0</v>
      </c>
      <c r="BH141" s="150">
        <f>IF(N141="sníž. přenesená",J141,0)</f>
        <v>0</v>
      </c>
      <c r="BI141" s="150">
        <f>IF(N141="nulová",J141,0)</f>
        <v>0</v>
      </c>
      <c r="BJ141" s="17" t="s">
        <v>84</v>
      </c>
      <c r="BK141" s="150">
        <f>ROUND(I141*H141,2)</f>
        <v>0</v>
      </c>
      <c r="BL141" s="17" t="s">
        <v>357</v>
      </c>
      <c r="BM141" s="149" t="s">
        <v>8</v>
      </c>
    </row>
    <row r="142" spans="2:65" s="1" customFormat="1" ht="10.199999999999999">
      <c r="B142" s="32"/>
      <c r="D142" s="151" t="s">
        <v>359</v>
      </c>
      <c r="F142" s="152" t="s">
        <v>7352</v>
      </c>
      <c r="I142" s="153"/>
      <c r="L142" s="32"/>
      <c r="M142" s="154"/>
      <c r="T142" s="56"/>
      <c r="AT142" s="17" t="s">
        <v>359</v>
      </c>
      <c r="AU142" s="17" t="s">
        <v>76</v>
      </c>
    </row>
    <row r="143" spans="2:65" s="14" customFormat="1" ht="20.399999999999999">
      <c r="B143" s="169"/>
      <c r="D143" s="151" t="s">
        <v>361</v>
      </c>
      <c r="E143" s="170" t="s">
        <v>1</v>
      </c>
      <c r="F143" s="171" t="s">
        <v>7353</v>
      </c>
      <c r="H143" s="170" t="s">
        <v>1</v>
      </c>
      <c r="I143" s="172"/>
      <c r="L143" s="169"/>
      <c r="M143" s="173"/>
      <c r="T143" s="174"/>
      <c r="AT143" s="170" t="s">
        <v>361</v>
      </c>
      <c r="AU143" s="170" t="s">
        <v>76</v>
      </c>
      <c r="AV143" s="14" t="s">
        <v>84</v>
      </c>
      <c r="AW143" s="14" t="s">
        <v>32</v>
      </c>
      <c r="AX143" s="14" t="s">
        <v>76</v>
      </c>
      <c r="AY143" s="170" t="s">
        <v>350</v>
      </c>
    </row>
    <row r="144" spans="2:65" s="14" customFormat="1" ht="30.6">
      <c r="B144" s="169"/>
      <c r="D144" s="151" t="s">
        <v>361</v>
      </c>
      <c r="E144" s="170" t="s">
        <v>1</v>
      </c>
      <c r="F144" s="171" t="s">
        <v>7354</v>
      </c>
      <c r="H144" s="170" t="s">
        <v>1</v>
      </c>
      <c r="I144" s="172"/>
      <c r="L144" s="169"/>
      <c r="M144" s="173"/>
      <c r="T144" s="174"/>
      <c r="AT144" s="170" t="s">
        <v>361</v>
      </c>
      <c r="AU144" s="170" t="s">
        <v>76</v>
      </c>
      <c r="AV144" s="14" t="s">
        <v>84</v>
      </c>
      <c r="AW144" s="14" t="s">
        <v>32</v>
      </c>
      <c r="AX144" s="14" t="s">
        <v>76</v>
      </c>
      <c r="AY144" s="170" t="s">
        <v>350</v>
      </c>
    </row>
    <row r="145" spans="2:65" s="12" customFormat="1" ht="10.199999999999999">
      <c r="B145" s="155"/>
      <c r="D145" s="151" t="s">
        <v>361</v>
      </c>
      <c r="E145" s="156" t="s">
        <v>1</v>
      </c>
      <c r="F145" s="157" t="s">
        <v>84</v>
      </c>
      <c r="H145" s="158">
        <v>1</v>
      </c>
      <c r="I145" s="159"/>
      <c r="L145" s="155"/>
      <c r="M145" s="160"/>
      <c r="T145" s="161"/>
      <c r="AT145" s="156" t="s">
        <v>361</v>
      </c>
      <c r="AU145" s="156" t="s">
        <v>76</v>
      </c>
      <c r="AV145" s="12" t="s">
        <v>86</v>
      </c>
      <c r="AW145" s="12" t="s">
        <v>32</v>
      </c>
      <c r="AX145" s="12" t="s">
        <v>84</v>
      </c>
      <c r="AY145" s="156" t="s">
        <v>350</v>
      </c>
    </row>
    <row r="146" spans="2:65" s="1" customFormat="1" ht="16.5" customHeight="1">
      <c r="B146" s="32"/>
      <c r="C146" s="138" t="s">
        <v>462</v>
      </c>
      <c r="D146" s="138" t="s">
        <v>352</v>
      </c>
      <c r="E146" s="139" t="s">
        <v>7355</v>
      </c>
      <c r="F146" s="140" t="s">
        <v>7356</v>
      </c>
      <c r="G146" s="141" t="s">
        <v>496</v>
      </c>
      <c r="H146" s="142">
        <v>1</v>
      </c>
      <c r="I146" s="143"/>
      <c r="J146" s="144">
        <f>ROUND(I146*H146,2)</f>
        <v>0</v>
      </c>
      <c r="K146" s="140" t="s">
        <v>1</v>
      </c>
      <c r="L146" s="32"/>
      <c r="M146" s="145" t="s">
        <v>1</v>
      </c>
      <c r="N146" s="146" t="s">
        <v>41</v>
      </c>
      <c r="P146" s="147">
        <f>O146*H146</f>
        <v>0</v>
      </c>
      <c r="Q146" s="147">
        <v>0</v>
      </c>
      <c r="R146" s="147">
        <f>Q146*H146</f>
        <v>0</v>
      </c>
      <c r="S146" s="147">
        <v>0</v>
      </c>
      <c r="T146" s="148">
        <f>S146*H146</f>
        <v>0</v>
      </c>
      <c r="AR146" s="149" t="s">
        <v>357</v>
      </c>
      <c r="AT146" s="149" t="s">
        <v>352</v>
      </c>
      <c r="AU146" s="149" t="s">
        <v>76</v>
      </c>
      <c r="AY146" s="17" t="s">
        <v>350</v>
      </c>
      <c r="BE146" s="150">
        <f>IF(N146="základní",J146,0)</f>
        <v>0</v>
      </c>
      <c r="BF146" s="150">
        <f>IF(N146="snížená",J146,0)</f>
        <v>0</v>
      </c>
      <c r="BG146" s="150">
        <f>IF(N146="zákl. přenesená",J146,0)</f>
        <v>0</v>
      </c>
      <c r="BH146" s="150">
        <f>IF(N146="sníž. přenesená",J146,0)</f>
        <v>0</v>
      </c>
      <c r="BI146" s="150">
        <f>IF(N146="nulová",J146,0)</f>
        <v>0</v>
      </c>
      <c r="BJ146" s="17" t="s">
        <v>84</v>
      </c>
      <c r="BK146" s="150">
        <f>ROUND(I146*H146,2)</f>
        <v>0</v>
      </c>
      <c r="BL146" s="17" t="s">
        <v>357</v>
      </c>
      <c r="BM146" s="149" t="s">
        <v>511</v>
      </c>
    </row>
    <row r="147" spans="2:65" s="1" customFormat="1" ht="10.199999999999999">
      <c r="B147" s="32"/>
      <c r="D147" s="151" t="s">
        <v>359</v>
      </c>
      <c r="F147" s="152" t="s">
        <v>7356</v>
      </c>
      <c r="I147" s="153"/>
      <c r="L147" s="32"/>
      <c r="M147" s="154"/>
      <c r="T147" s="56"/>
      <c r="AT147" s="17" t="s">
        <v>359</v>
      </c>
      <c r="AU147" s="17" t="s">
        <v>76</v>
      </c>
    </row>
    <row r="148" spans="2:65" s="14" customFormat="1" ht="10.199999999999999">
      <c r="B148" s="169"/>
      <c r="D148" s="151" t="s">
        <v>361</v>
      </c>
      <c r="E148" s="170" t="s">
        <v>1</v>
      </c>
      <c r="F148" s="171" t="s">
        <v>7357</v>
      </c>
      <c r="H148" s="170" t="s">
        <v>1</v>
      </c>
      <c r="I148" s="172"/>
      <c r="L148" s="169"/>
      <c r="M148" s="173"/>
      <c r="T148" s="174"/>
      <c r="AT148" s="170" t="s">
        <v>361</v>
      </c>
      <c r="AU148" s="170" t="s">
        <v>76</v>
      </c>
      <c r="AV148" s="14" t="s">
        <v>84</v>
      </c>
      <c r="AW148" s="14" t="s">
        <v>32</v>
      </c>
      <c r="AX148" s="14" t="s">
        <v>76</v>
      </c>
      <c r="AY148" s="170" t="s">
        <v>350</v>
      </c>
    </row>
    <row r="149" spans="2:65" s="14" customFormat="1" ht="30.6">
      <c r="B149" s="169"/>
      <c r="D149" s="151" t="s">
        <v>361</v>
      </c>
      <c r="E149" s="170" t="s">
        <v>1</v>
      </c>
      <c r="F149" s="171" t="s">
        <v>7358</v>
      </c>
      <c r="H149" s="170" t="s">
        <v>1</v>
      </c>
      <c r="I149" s="172"/>
      <c r="L149" s="169"/>
      <c r="M149" s="173"/>
      <c r="T149" s="174"/>
      <c r="AT149" s="170" t="s">
        <v>361</v>
      </c>
      <c r="AU149" s="170" t="s">
        <v>76</v>
      </c>
      <c r="AV149" s="14" t="s">
        <v>84</v>
      </c>
      <c r="AW149" s="14" t="s">
        <v>32</v>
      </c>
      <c r="AX149" s="14" t="s">
        <v>76</v>
      </c>
      <c r="AY149" s="170" t="s">
        <v>350</v>
      </c>
    </row>
    <row r="150" spans="2:65" s="14" customFormat="1" ht="10.199999999999999">
      <c r="B150" s="169"/>
      <c r="D150" s="151" t="s">
        <v>361</v>
      </c>
      <c r="E150" s="170" t="s">
        <v>1</v>
      </c>
      <c r="F150" s="171" t="s">
        <v>7359</v>
      </c>
      <c r="H150" s="170" t="s">
        <v>1</v>
      </c>
      <c r="I150" s="172"/>
      <c r="L150" s="169"/>
      <c r="M150" s="173"/>
      <c r="T150" s="174"/>
      <c r="AT150" s="170" t="s">
        <v>361</v>
      </c>
      <c r="AU150" s="170" t="s">
        <v>76</v>
      </c>
      <c r="AV150" s="14" t="s">
        <v>84</v>
      </c>
      <c r="AW150" s="14" t="s">
        <v>32</v>
      </c>
      <c r="AX150" s="14" t="s">
        <v>76</v>
      </c>
      <c r="AY150" s="170" t="s">
        <v>350</v>
      </c>
    </row>
    <row r="151" spans="2:65" s="12" customFormat="1" ht="10.199999999999999">
      <c r="B151" s="155"/>
      <c r="D151" s="151" t="s">
        <v>361</v>
      </c>
      <c r="E151" s="156" t="s">
        <v>1</v>
      </c>
      <c r="F151" s="157" t="s">
        <v>84</v>
      </c>
      <c r="H151" s="158">
        <v>1</v>
      </c>
      <c r="I151" s="159"/>
      <c r="L151" s="155"/>
      <c r="M151" s="160"/>
      <c r="T151" s="161"/>
      <c r="AT151" s="156" t="s">
        <v>361</v>
      </c>
      <c r="AU151" s="156" t="s">
        <v>76</v>
      </c>
      <c r="AV151" s="12" t="s">
        <v>86</v>
      </c>
      <c r="AW151" s="12" t="s">
        <v>32</v>
      </c>
      <c r="AX151" s="12" t="s">
        <v>84</v>
      </c>
      <c r="AY151" s="156" t="s">
        <v>350</v>
      </c>
    </row>
    <row r="152" spans="2:65" s="1" customFormat="1" ht="16.5" customHeight="1">
      <c r="B152" s="32"/>
      <c r="C152" s="138" t="s">
        <v>468</v>
      </c>
      <c r="D152" s="138" t="s">
        <v>352</v>
      </c>
      <c r="E152" s="139" t="s">
        <v>7360</v>
      </c>
      <c r="F152" s="140" t="s">
        <v>7361</v>
      </c>
      <c r="G152" s="141" t="s">
        <v>496</v>
      </c>
      <c r="H152" s="142">
        <v>10</v>
      </c>
      <c r="I152" s="143"/>
      <c r="J152" s="144">
        <f>ROUND(I152*H152,2)</f>
        <v>0</v>
      </c>
      <c r="K152" s="140" t="s">
        <v>1</v>
      </c>
      <c r="L152" s="32"/>
      <c r="M152" s="145" t="s">
        <v>1</v>
      </c>
      <c r="N152" s="146" t="s">
        <v>41</v>
      </c>
      <c r="P152" s="147">
        <f>O152*H152</f>
        <v>0</v>
      </c>
      <c r="Q152" s="147">
        <v>0</v>
      </c>
      <c r="R152" s="147">
        <f>Q152*H152</f>
        <v>0</v>
      </c>
      <c r="S152" s="147">
        <v>0</v>
      </c>
      <c r="T152" s="148">
        <f>S152*H152</f>
        <v>0</v>
      </c>
      <c r="AR152" s="149" t="s">
        <v>357</v>
      </c>
      <c r="AT152" s="149" t="s">
        <v>352</v>
      </c>
      <c r="AU152" s="149" t="s">
        <v>76</v>
      </c>
      <c r="AY152" s="17" t="s">
        <v>350</v>
      </c>
      <c r="BE152" s="150">
        <f>IF(N152="základní",J152,0)</f>
        <v>0</v>
      </c>
      <c r="BF152" s="150">
        <f>IF(N152="snížená",J152,0)</f>
        <v>0</v>
      </c>
      <c r="BG152" s="150">
        <f>IF(N152="zákl. přenesená",J152,0)</f>
        <v>0</v>
      </c>
      <c r="BH152" s="150">
        <f>IF(N152="sníž. přenesená",J152,0)</f>
        <v>0</v>
      </c>
      <c r="BI152" s="150">
        <f>IF(N152="nulová",J152,0)</f>
        <v>0</v>
      </c>
      <c r="BJ152" s="17" t="s">
        <v>84</v>
      </c>
      <c r="BK152" s="150">
        <f>ROUND(I152*H152,2)</f>
        <v>0</v>
      </c>
      <c r="BL152" s="17" t="s">
        <v>357</v>
      </c>
      <c r="BM152" s="149" t="s">
        <v>530</v>
      </c>
    </row>
    <row r="153" spans="2:65" s="1" customFormat="1" ht="10.199999999999999">
      <c r="B153" s="32"/>
      <c r="D153" s="151" t="s">
        <v>359</v>
      </c>
      <c r="F153" s="152" t="s">
        <v>7361</v>
      </c>
      <c r="I153" s="153"/>
      <c r="L153" s="32"/>
      <c r="M153" s="154"/>
      <c r="T153" s="56"/>
      <c r="AT153" s="17" t="s">
        <v>359</v>
      </c>
      <c r="AU153" s="17" t="s">
        <v>76</v>
      </c>
    </row>
    <row r="154" spans="2:65" s="14" customFormat="1" ht="30.6">
      <c r="B154" s="169"/>
      <c r="D154" s="151" t="s">
        <v>361</v>
      </c>
      <c r="E154" s="170" t="s">
        <v>1</v>
      </c>
      <c r="F154" s="171" t="s">
        <v>7362</v>
      </c>
      <c r="H154" s="170" t="s">
        <v>1</v>
      </c>
      <c r="I154" s="172"/>
      <c r="L154" s="169"/>
      <c r="M154" s="173"/>
      <c r="T154" s="174"/>
      <c r="AT154" s="170" t="s">
        <v>361</v>
      </c>
      <c r="AU154" s="170" t="s">
        <v>76</v>
      </c>
      <c r="AV154" s="14" t="s">
        <v>84</v>
      </c>
      <c r="AW154" s="14" t="s">
        <v>32</v>
      </c>
      <c r="AX154" s="14" t="s">
        <v>76</v>
      </c>
      <c r="AY154" s="170" t="s">
        <v>350</v>
      </c>
    </row>
    <row r="155" spans="2:65" s="14" customFormat="1" ht="30.6">
      <c r="B155" s="169"/>
      <c r="D155" s="151" t="s">
        <v>361</v>
      </c>
      <c r="E155" s="170" t="s">
        <v>1</v>
      </c>
      <c r="F155" s="171" t="s">
        <v>7363</v>
      </c>
      <c r="H155" s="170" t="s">
        <v>1</v>
      </c>
      <c r="I155" s="172"/>
      <c r="L155" s="169"/>
      <c r="M155" s="173"/>
      <c r="T155" s="174"/>
      <c r="AT155" s="170" t="s">
        <v>361</v>
      </c>
      <c r="AU155" s="170" t="s">
        <v>76</v>
      </c>
      <c r="AV155" s="14" t="s">
        <v>84</v>
      </c>
      <c r="AW155" s="14" t="s">
        <v>32</v>
      </c>
      <c r="AX155" s="14" t="s">
        <v>76</v>
      </c>
      <c r="AY155" s="170" t="s">
        <v>350</v>
      </c>
    </row>
    <row r="156" spans="2:65" s="14" customFormat="1" ht="10.199999999999999">
      <c r="B156" s="169"/>
      <c r="D156" s="151" t="s">
        <v>361</v>
      </c>
      <c r="E156" s="170" t="s">
        <v>1</v>
      </c>
      <c r="F156" s="171" t="s">
        <v>7364</v>
      </c>
      <c r="H156" s="170" t="s">
        <v>1</v>
      </c>
      <c r="I156" s="172"/>
      <c r="L156" s="169"/>
      <c r="M156" s="173"/>
      <c r="T156" s="174"/>
      <c r="AT156" s="170" t="s">
        <v>361</v>
      </c>
      <c r="AU156" s="170" t="s">
        <v>76</v>
      </c>
      <c r="AV156" s="14" t="s">
        <v>84</v>
      </c>
      <c r="AW156" s="14" t="s">
        <v>32</v>
      </c>
      <c r="AX156" s="14" t="s">
        <v>76</v>
      </c>
      <c r="AY156" s="170" t="s">
        <v>350</v>
      </c>
    </row>
    <row r="157" spans="2:65" s="14" customFormat="1" ht="10.199999999999999">
      <c r="B157" s="169"/>
      <c r="D157" s="151" t="s">
        <v>361</v>
      </c>
      <c r="E157" s="170" t="s">
        <v>1</v>
      </c>
      <c r="F157" s="171" t="s">
        <v>7239</v>
      </c>
      <c r="H157" s="170" t="s">
        <v>1</v>
      </c>
      <c r="I157" s="172"/>
      <c r="L157" s="169"/>
      <c r="M157" s="173"/>
      <c r="T157" s="174"/>
      <c r="AT157" s="170" t="s">
        <v>361</v>
      </c>
      <c r="AU157" s="170" t="s">
        <v>76</v>
      </c>
      <c r="AV157" s="14" t="s">
        <v>84</v>
      </c>
      <c r="AW157" s="14" t="s">
        <v>32</v>
      </c>
      <c r="AX157" s="14" t="s">
        <v>76</v>
      </c>
      <c r="AY157" s="170" t="s">
        <v>350</v>
      </c>
    </row>
    <row r="158" spans="2:65" s="12" customFormat="1" ht="10.199999999999999">
      <c r="B158" s="155"/>
      <c r="D158" s="151" t="s">
        <v>361</v>
      </c>
      <c r="E158" s="156" t="s">
        <v>1</v>
      </c>
      <c r="F158" s="157" t="s">
        <v>480</v>
      </c>
      <c r="H158" s="158">
        <v>10</v>
      </c>
      <c r="I158" s="159"/>
      <c r="L158" s="155"/>
      <c r="M158" s="160"/>
      <c r="T158" s="161"/>
      <c r="AT158" s="156" t="s">
        <v>361</v>
      </c>
      <c r="AU158" s="156" t="s">
        <v>76</v>
      </c>
      <c r="AV158" s="12" t="s">
        <v>86</v>
      </c>
      <c r="AW158" s="12" t="s">
        <v>32</v>
      </c>
      <c r="AX158" s="12" t="s">
        <v>84</v>
      </c>
      <c r="AY158" s="156" t="s">
        <v>350</v>
      </c>
    </row>
    <row r="159" spans="2:65" s="1" customFormat="1" ht="16.5" customHeight="1">
      <c r="B159" s="32"/>
      <c r="C159" s="138" t="s">
        <v>474</v>
      </c>
      <c r="D159" s="138" t="s">
        <v>352</v>
      </c>
      <c r="E159" s="139" t="s">
        <v>7365</v>
      </c>
      <c r="F159" s="140" t="s">
        <v>7366</v>
      </c>
      <c r="G159" s="141" t="s">
        <v>496</v>
      </c>
      <c r="H159" s="142">
        <v>4</v>
      </c>
      <c r="I159" s="143"/>
      <c r="J159" s="144">
        <f>ROUND(I159*H159,2)</f>
        <v>0</v>
      </c>
      <c r="K159" s="140" t="s">
        <v>1</v>
      </c>
      <c r="L159" s="32"/>
      <c r="M159" s="145" t="s">
        <v>1</v>
      </c>
      <c r="N159" s="146" t="s">
        <v>41</v>
      </c>
      <c r="P159" s="147">
        <f>O159*H159</f>
        <v>0</v>
      </c>
      <c r="Q159" s="147">
        <v>0</v>
      </c>
      <c r="R159" s="147">
        <f>Q159*H159</f>
        <v>0</v>
      </c>
      <c r="S159" s="147">
        <v>0</v>
      </c>
      <c r="T159" s="148">
        <f>S159*H159</f>
        <v>0</v>
      </c>
      <c r="AR159" s="149" t="s">
        <v>357</v>
      </c>
      <c r="AT159" s="149" t="s">
        <v>352</v>
      </c>
      <c r="AU159" s="149" t="s">
        <v>76</v>
      </c>
      <c r="AY159" s="17" t="s">
        <v>350</v>
      </c>
      <c r="BE159" s="150">
        <f>IF(N159="základní",J159,0)</f>
        <v>0</v>
      </c>
      <c r="BF159" s="150">
        <f>IF(N159="snížená",J159,0)</f>
        <v>0</v>
      </c>
      <c r="BG159" s="150">
        <f>IF(N159="zákl. přenesená",J159,0)</f>
        <v>0</v>
      </c>
      <c r="BH159" s="150">
        <f>IF(N159="sníž. přenesená",J159,0)</f>
        <v>0</v>
      </c>
      <c r="BI159" s="150">
        <f>IF(N159="nulová",J159,0)</f>
        <v>0</v>
      </c>
      <c r="BJ159" s="17" t="s">
        <v>84</v>
      </c>
      <c r="BK159" s="150">
        <f>ROUND(I159*H159,2)</f>
        <v>0</v>
      </c>
      <c r="BL159" s="17" t="s">
        <v>357</v>
      </c>
      <c r="BM159" s="149" t="s">
        <v>548</v>
      </c>
    </row>
    <row r="160" spans="2:65" s="1" customFormat="1" ht="10.199999999999999">
      <c r="B160" s="32"/>
      <c r="D160" s="151" t="s">
        <v>359</v>
      </c>
      <c r="F160" s="152" t="s">
        <v>7366</v>
      </c>
      <c r="I160" s="153"/>
      <c r="L160" s="32"/>
      <c r="M160" s="154"/>
      <c r="T160" s="56"/>
      <c r="AT160" s="17" t="s">
        <v>359</v>
      </c>
      <c r="AU160" s="17" t="s">
        <v>76</v>
      </c>
    </row>
    <row r="161" spans="2:65" s="14" customFormat="1" ht="30.6">
      <c r="B161" s="169"/>
      <c r="D161" s="151" t="s">
        <v>361</v>
      </c>
      <c r="E161" s="170" t="s">
        <v>1</v>
      </c>
      <c r="F161" s="171" t="s">
        <v>7367</v>
      </c>
      <c r="H161" s="170" t="s">
        <v>1</v>
      </c>
      <c r="I161" s="172"/>
      <c r="L161" s="169"/>
      <c r="M161" s="173"/>
      <c r="T161" s="174"/>
      <c r="AT161" s="170" t="s">
        <v>361</v>
      </c>
      <c r="AU161" s="170" t="s">
        <v>76</v>
      </c>
      <c r="AV161" s="14" t="s">
        <v>84</v>
      </c>
      <c r="AW161" s="14" t="s">
        <v>32</v>
      </c>
      <c r="AX161" s="14" t="s">
        <v>76</v>
      </c>
      <c r="AY161" s="170" t="s">
        <v>350</v>
      </c>
    </row>
    <row r="162" spans="2:65" s="14" customFormat="1" ht="20.399999999999999">
      <c r="B162" s="169"/>
      <c r="D162" s="151" t="s">
        <v>361</v>
      </c>
      <c r="E162" s="170" t="s">
        <v>1</v>
      </c>
      <c r="F162" s="171" t="s">
        <v>7368</v>
      </c>
      <c r="H162" s="170" t="s">
        <v>1</v>
      </c>
      <c r="I162" s="172"/>
      <c r="L162" s="169"/>
      <c r="M162" s="173"/>
      <c r="T162" s="174"/>
      <c r="AT162" s="170" t="s">
        <v>361</v>
      </c>
      <c r="AU162" s="170" t="s">
        <v>76</v>
      </c>
      <c r="AV162" s="14" t="s">
        <v>84</v>
      </c>
      <c r="AW162" s="14" t="s">
        <v>32</v>
      </c>
      <c r="AX162" s="14" t="s">
        <v>76</v>
      </c>
      <c r="AY162" s="170" t="s">
        <v>350</v>
      </c>
    </row>
    <row r="163" spans="2:65" s="14" customFormat="1" ht="10.199999999999999">
      <c r="B163" s="169"/>
      <c r="D163" s="151" t="s">
        <v>361</v>
      </c>
      <c r="E163" s="170" t="s">
        <v>1</v>
      </c>
      <c r="F163" s="171" t="s">
        <v>7364</v>
      </c>
      <c r="H163" s="170" t="s">
        <v>1</v>
      </c>
      <c r="I163" s="172"/>
      <c r="L163" s="169"/>
      <c r="M163" s="173"/>
      <c r="T163" s="174"/>
      <c r="AT163" s="170" t="s">
        <v>361</v>
      </c>
      <c r="AU163" s="170" t="s">
        <v>76</v>
      </c>
      <c r="AV163" s="14" t="s">
        <v>84</v>
      </c>
      <c r="AW163" s="14" t="s">
        <v>32</v>
      </c>
      <c r="AX163" s="14" t="s">
        <v>76</v>
      </c>
      <c r="AY163" s="170" t="s">
        <v>350</v>
      </c>
    </row>
    <row r="164" spans="2:65" s="14" customFormat="1" ht="10.199999999999999">
      <c r="B164" s="169"/>
      <c r="D164" s="151" t="s">
        <v>361</v>
      </c>
      <c r="E164" s="170" t="s">
        <v>1</v>
      </c>
      <c r="F164" s="171" t="s">
        <v>7239</v>
      </c>
      <c r="H164" s="170" t="s">
        <v>1</v>
      </c>
      <c r="I164" s="172"/>
      <c r="L164" s="169"/>
      <c r="M164" s="173"/>
      <c r="T164" s="174"/>
      <c r="AT164" s="170" t="s">
        <v>361</v>
      </c>
      <c r="AU164" s="170" t="s">
        <v>76</v>
      </c>
      <c r="AV164" s="14" t="s">
        <v>84</v>
      </c>
      <c r="AW164" s="14" t="s">
        <v>32</v>
      </c>
      <c r="AX164" s="14" t="s">
        <v>76</v>
      </c>
      <c r="AY164" s="170" t="s">
        <v>350</v>
      </c>
    </row>
    <row r="165" spans="2:65" s="12" customFormat="1" ht="10.199999999999999">
      <c r="B165" s="155"/>
      <c r="D165" s="151" t="s">
        <v>361</v>
      </c>
      <c r="E165" s="156" t="s">
        <v>1</v>
      </c>
      <c r="F165" s="157" t="s">
        <v>357</v>
      </c>
      <c r="H165" s="158">
        <v>4</v>
      </c>
      <c r="I165" s="159"/>
      <c r="L165" s="155"/>
      <c r="M165" s="160"/>
      <c r="T165" s="161"/>
      <c r="AT165" s="156" t="s">
        <v>361</v>
      </c>
      <c r="AU165" s="156" t="s">
        <v>76</v>
      </c>
      <c r="AV165" s="12" t="s">
        <v>86</v>
      </c>
      <c r="AW165" s="12" t="s">
        <v>32</v>
      </c>
      <c r="AX165" s="12" t="s">
        <v>84</v>
      </c>
      <c r="AY165" s="156" t="s">
        <v>350</v>
      </c>
    </row>
    <row r="166" spans="2:65" s="1" customFormat="1" ht="16.5" customHeight="1">
      <c r="B166" s="32"/>
      <c r="C166" s="138" t="s">
        <v>480</v>
      </c>
      <c r="D166" s="138" t="s">
        <v>352</v>
      </c>
      <c r="E166" s="139" t="s">
        <v>7369</v>
      </c>
      <c r="F166" s="140" t="s">
        <v>7370</v>
      </c>
      <c r="G166" s="141" t="s">
        <v>496</v>
      </c>
      <c r="H166" s="142">
        <v>1</v>
      </c>
      <c r="I166" s="143"/>
      <c r="J166" s="144">
        <f>ROUND(I166*H166,2)</f>
        <v>0</v>
      </c>
      <c r="K166" s="140" t="s">
        <v>1</v>
      </c>
      <c r="L166" s="32"/>
      <c r="M166" s="145" t="s">
        <v>1</v>
      </c>
      <c r="N166" s="146" t="s">
        <v>41</v>
      </c>
      <c r="P166" s="147">
        <f>O166*H166</f>
        <v>0</v>
      </c>
      <c r="Q166" s="147">
        <v>0</v>
      </c>
      <c r="R166" s="147">
        <f>Q166*H166</f>
        <v>0</v>
      </c>
      <c r="S166" s="147">
        <v>0</v>
      </c>
      <c r="T166" s="148">
        <f>S166*H166</f>
        <v>0</v>
      </c>
      <c r="AR166" s="149" t="s">
        <v>357</v>
      </c>
      <c r="AT166" s="149" t="s">
        <v>352</v>
      </c>
      <c r="AU166" s="149" t="s">
        <v>76</v>
      </c>
      <c r="AY166" s="17" t="s">
        <v>350</v>
      </c>
      <c r="BE166" s="150">
        <f>IF(N166="základní",J166,0)</f>
        <v>0</v>
      </c>
      <c r="BF166" s="150">
        <f>IF(N166="snížená",J166,0)</f>
        <v>0</v>
      </c>
      <c r="BG166" s="150">
        <f>IF(N166="zákl. přenesená",J166,0)</f>
        <v>0</v>
      </c>
      <c r="BH166" s="150">
        <f>IF(N166="sníž. přenesená",J166,0)</f>
        <v>0</v>
      </c>
      <c r="BI166" s="150">
        <f>IF(N166="nulová",J166,0)</f>
        <v>0</v>
      </c>
      <c r="BJ166" s="17" t="s">
        <v>84</v>
      </c>
      <c r="BK166" s="150">
        <f>ROUND(I166*H166,2)</f>
        <v>0</v>
      </c>
      <c r="BL166" s="17" t="s">
        <v>357</v>
      </c>
      <c r="BM166" s="149" t="s">
        <v>563</v>
      </c>
    </row>
    <row r="167" spans="2:65" s="1" customFormat="1" ht="10.199999999999999">
      <c r="B167" s="32"/>
      <c r="D167" s="151" t="s">
        <v>359</v>
      </c>
      <c r="F167" s="152" t="s">
        <v>7370</v>
      </c>
      <c r="I167" s="153"/>
      <c r="L167" s="32"/>
      <c r="M167" s="154"/>
      <c r="T167" s="56"/>
      <c r="AT167" s="17" t="s">
        <v>359</v>
      </c>
      <c r="AU167" s="17" t="s">
        <v>76</v>
      </c>
    </row>
    <row r="168" spans="2:65" s="14" customFormat="1" ht="10.199999999999999">
      <c r="B168" s="169"/>
      <c r="D168" s="151" t="s">
        <v>361</v>
      </c>
      <c r="E168" s="170" t="s">
        <v>1</v>
      </c>
      <c r="F168" s="171" t="s">
        <v>7371</v>
      </c>
      <c r="H168" s="170" t="s">
        <v>1</v>
      </c>
      <c r="I168" s="172"/>
      <c r="L168" s="169"/>
      <c r="M168" s="173"/>
      <c r="T168" s="174"/>
      <c r="AT168" s="170" t="s">
        <v>361</v>
      </c>
      <c r="AU168" s="170" t="s">
        <v>76</v>
      </c>
      <c r="AV168" s="14" t="s">
        <v>84</v>
      </c>
      <c r="AW168" s="14" t="s">
        <v>32</v>
      </c>
      <c r="AX168" s="14" t="s">
        <v>76</v>
      </c>
      <c r="AY168" s="170" t="s">
        <v>350</v>
      </c>
    </row>
    <row r="169" spans="2:65" s="14" customFormat="1" ht="10.199999999999999">
      <c r="B169" s="169"/>
      <c r="D169" s="151" t="s">
        <v>361</v>
      </c>
      <c r="E169" s="170" t="s">
        <v>1</v>
      </c>
      <c r="F169" s="171" t="s">
        <v>7372</v>
      </c>
      <c r="H169" s="170" t="s">
        <v>1</v>
      </c>
      <c r="I169" s="172"/>
      <c r="L169" s="169"/>
      <c r="M169" s="173"/>
      <c r="T169" s="174"/>
      <c r="AT169" s="170" t="s">
        <v>361</v>
      </c>
      <c r="AU169" s="170" t="s">
        <v>76</v>
      </c>
      <c r="AV169" s="14" t="s">
        <v>84</v>
      </c>
      <c r="AW169" s="14" t="s">
        <v>32</v>
      </c>
      <c r="AX169" s="14" t="s">
        <v>76</v>
      </c>
      <c r="AY169" s="170" t="s">
        <v>350</v>
      </c>
    </row>
    <row r="170" spans="2:65" s="12" customFormat="1" ht="10.199999999999999">
      <c r="B170" s="155"/>
      <c r="D170" s="151" t="s">
        <v>361</v>
      </c>
      <c r="E170" s="156" t="s">
        <v>1</v>
      </c>
      <c r="F170" s="157" t="s">
        <v>84</v>
      </c>
      <c r="H170" s="158">
        <v>1</v>
      </c>
      <c r="I170" s="159"/>
      <c r="L170" s="155"/>
      <c r="M170" s="160"/>
      <c r="T170" s="161"/>
      <c r="AT170" s="156" t="s">
        <v>361</v>
      </c>
      <c r="AU170" s="156" t="s">
        <v>76</v>
      </c>
      <c r="AV170" s="12" t="s">
        <v>86</v>
      </c>
      <c r="AW170" s="12" t="s">
        <v>32</v>
      </c>
      <c r="AX170" s="12" t="s">
        <v>84</v>
      </c>
      <c r="AY170" s="156" t="s">
        <v>350</v>
      </c>
    </row>
    <row r="171" spans="2:65" s="1" customFormat="1" ht="16.5" customHeight="1">
      <c r="B171" s="32"/>
      <c r="C171" s="138" t="s">
        <v>487</v>
      </c>
      <c r="D171" s="138" t="s">
        <v>352</v>
      </c>
      <c r="E171" s="139" t="s">
        <v>7373</v>
      </c>
      <c r="F171" s="140" t="s">
        <v>7374</v>
      </c>
      <c r="G171" s="141" t="s">
        <v>496</v>
      </c>
      <c r="H171" s="142">
        <v>1</v>
      </c>
      <c r="I171" s="143"/>
      <c r="J171" s="144">
        <f>ROUND(I171*H171,2)</f>
        <v>0</v>
      </c>
      <c r="K171" s="140" t="s">
        <v>1</v>
      </c>
      <c r="L171" s="32"/>
      <c r="M171" s="145" t="s">
        <v>1</v>
      </c>
      <c r="N171" s="146" t="s">
        <v>41</v>
      </c>
      <c r="P171" s="147">
        <f>O171*H171</f>
        <v>0</v>
      </c>
      <c r="Q171" s="147">
        <v>0</v>
      </c>
      <c r="R171" s="147">
        <f>Q171*H171</f>
        <v>0</v>
      </c>
      <c r="S171" s="147">
        <v>0</v>
      </c>
      <c r="T171" s="148">
        <f>S171*H171</f>
        <v>0</v>
      </c>
      <c r="AR171" s="149" t="s">
        <v>357</v>
      </c>
      <c r="AT171" s="149" t="s">
        <v>352</v>
      </c>
      <c r="AU171" s="149" t="s">
        <v>76</v>
      </c>
      <c r="AY171" s="17" t="s">
        <v>350</v>
      </c>
      <c r="BE171" s="150">
        <f>IF(N171="základní",J171,0)</f>
        <v>0</v>
      </c>
      <c r="BF171" s="150">
        <f>IF(N171="snížená",J171,0)</f>
        <v>0</v>
      </c>
      <c r="BG171" s="150">
        <f>IF(N171="zákl. přenesená",J171,0)</f>
        <v>0</v>
      </c>
      <c r="BH171" s="150">
        <f>IF(N171="sníž. přenesená",J171,0)</f>
        <v>0</v>
      </c>
      <c r="BI171" s="150">
        <f>IF(N171="nulová",J171,0)</f>
        <v>0</v>
      </c>
      <c r="BJ171" s="17" t="s">
        <v>84</v>
      </c>
      <c r="BK171" s="150">
        <f>ROUND(I171*H171,2)</f>
        <v>0</v>
      </c>
      <c r="BL171" s="17" t="s">
        <v>357</v>
      </c>
      <c r="BM171" s="149" t="s">
        <v>576</v>
      </c>
    </row>
    <row r="172" spans="2:65" s="1" customFormat="1" ht="10.199999999999999">
      <c r="B172" s="32"/>
      <c r="D172" s="151" t="s">
        <v>359</v>
      </c>
      <c r="F172" s="152" t="s">
        <v>7374</v>
      </c>
      <c r="I172" s="153"/>
      <c r="L172" s="32"/>
      <c r="M172" s="154"/>
      <c r="T172" s="56"/>
      <c r="AT172" s="17" t="s">
        <v>359</v>
      </c>
      <c r="AU172" s="17" t="s">
        <v>76</v>
      </c>
    </row>
    <row r="173" spans="2:65" s="14" customFormat="1" ht="30.6">
      <c r="B173" s="169"/>
      <c r="D173" s="151" t="s">
        <v>361</v>
      </c>
      <c r="E173" s="170" t="s">
        <v>1</v>
      </c>
      <c r="F173" s="171" t="s">
        <v>7358</v>
      </c>
      <c r="H173" s="170" t="s">
        <v>1</v>
      </c>
      <c r="I173" s="172"/>
      <c r="L173" s="169"/>
      <c r="M173" s="173"/>
      <c r="T173" s="174"/>
      <c r="AT173" s="170" t="s">
        <v>361</v>
      </c>
      <c r="AU173" s="170" t="s">
        <v>76</v>
      </c>
      <c r="AV173" s="14" t="s">
        <v>84</v>
      </c>
      <c r="AW173" s="14" t="s">
        <v>32</v>
      </c>
      <c r="AX173" s="14" t="s">
        <v>76</v>
      </c>
      <c r="AY173" s="170" t="s">
        <v>350</v>
      </c>
    </row>
    <row r="174" spans="2:65" s="14" customFormat="1" ht="10.199999999999999">
      <c r="B174" s="169"/>
      <c r="D174" s="151" t="s">
        <v>361</v>
      </c>
      <c r="E174" s="170" t="s">
        <v>1</v>
      </c>
      <c r="F174" s="171" t="s">
        <v>7375</v>
      </c>
      <c r="H174" s="170" t="s">
        <v>1</v>
      </c>
      <c r="I174" s="172"/>
      <c r="L174" s="169"/>
      <c r="M174" s="173"/>
      <c r="T174" s="174"/>
      <c r="AT174" s="170" t="s">
        <v>361</v>
      </c>
      <c r="AU174" s="170" t="s">
        <v>76</v>
      </c>
      <c r="AV174" s="14" t="s">
        <v>84</v>
      </c>
      <c r="AW174" s="14" t="s">
        <v>32</v>
      </c>
      <c r="AX174" s="14" t="s">
        <v>76</v>
      </c>
      <c r="AY174" s="170" t="s">
        <v>350</v>
      </c>
    </row>
    <row r="175" spans="2:65" s="12" customFormat="1" ht="10.199999999999999">
      <c r="B175" s="155"/>
      <c r="D175" s="151" t="s">
        <v>361</v>
      </c>
      <c r="E175" s="156" t="s">
        <v>1</v>
      </c>
      <c r="F175" s="157" t="s">
        <v>84</v>
      </c>
      <c r="H175" s="158">
        <v>1</v>
      </c>
      <c r="I175" s="159"/>
      <c r="L175" s="155"/>
      <c r="M175" s="160"/>
      <c r="T175" s="161"/>
      <c r="AT175" s="156" t="s">
        <v>361</v>
      </c>
      <c r="AU175" s="156" t="s">
        <v>76</v>
      </c>
      <c r="AV175" s="12" t="s">
        <v>86</v>
      </c>
      <c r="AW175" s="12" t="s">
        <v>32</v>
      </c>
      <c r="AX175" s="12" t="s">
        <v>84</v>
      </c>
      <c r="AY175" s="156" t="s">
        <v>350</v>
      </c>
    </row>
    <row r="176" spans="2:65" s="1" customFormat="1" ht="16.5" customHeight="1">
      <c r="B176" s="32"/>
      <c r="C176" s="138" t="s">
        <v>8</v>
      </c>
      <c r="D176" s="138" t="s">
        <v>352</v>
      </c>
      <c r="E176" s="139" t="s">
        <v>7376</v>
      </c>
      <c r="F176" s="140" t="s">
        <v>7377</v>
      </c>
      <c r="G176" s="141" t="s">
        <v>496</v>
      </c>
      <c r="H176" s="142">
        <v>1</v>
      </c>
      <c r="I176" s="143"/>
      <c r="J176" s="144">
        <f>ROUND(I176*H176,2)</f>
        <v>0</v>
      </c>
      <c r="K176" s="140" t="s">
        <v>1</v>
      </c>
      <c r="L176" s="32"/>
      <c r="M176" s="145" t="s">
        <v>1</v>
      </c>
      <c r="N176" s="146" t="s">
        <v>41</v>
      </c>
      <c r="P176" s="147">
        <f>O176*H176</f>
        <v>0</v>
      </c>
      <c r="Q176" s="147">
        <v>0</v>
      </c>
      <c r="R176" s="147">
        <f>Q176*H176</f>
        <v>0</v>
      </c>
      <c r="S176" s="147">
        <v>0</v>
      </c>
      <c r="T176" s="148">
        <f>S176*H176</f>
        <v>0</v>
      </c>
      <c r="AR176" s="149" t="s">
        <v>357</v>
      </c>
      <c r="AT176" s="149" t="s">
        <v>352</v>
      </c>
      <c r="AU176" s="149" t="s">
        <v>76</v>
      </c>
      <c r="AY176" s="17" t="s">
        <v>350</v>
      </c>
      <c r="BE176" s="150">
        <f>IF(N176="základní",J176,0)</f>
        <v>0</v>
      </c>
      <c r="BF176" s="150">
        <f>IF(N176="snížená",J176,0)</f>
        <v>0</v>
      </c>
      <c r="BG176" s="150">
        <f>IF(N176="zákl. přenesená",J176,0)</f>
        <v>0</v>
      </c>
      <c r="BH176" s="150">
        <f>IF(N176="sníž. přenesená",J176,0)</f>
        <v>0</v>
      </c>
      <c r="BI176" s="150">
        <f>IF(N176="nulová",J176,0)</f>
        <v>0</v>
      </c>
      <c r="BJ176" s="17" t="s">
        <v>84</v>
      </c>
      <c r="BK176" s="150">
        <f>ROUND(I176*H176,2)</f>
        <v>0</v>
      </c>
      <c r="BL176" s="17" t="s">
        <v>357</v>
      </c>
      <c r="BM176" s="149" t="s">
        <v>596</v>
      </c>
    </row>
    <row r="177" spans="2:65" s="1" customFormat="1" ht="10.199999999999999">
      <c r="B177" s="32"/>
      <c r="D177" s="151" t="s">
        <v>359</v>
      </c>
      <c r="F177" s="152" t="s">
        <v>7377</v>
      </c>
      <c r="I177" s="153"/>
      <c r="L177" s="32"/>
      <c r="M177" s="154"/>
      <c r="T177" s="56"/>
      <c r="AT177" s="17" t="s">
        <v>359</v>
      </c>
      <c r="AU177" s="17" t="s">
        <v>76</v>
      </c>
    </row>
    <row r="178" spans="2:65" s="14" customFormat="1" ht="20.399999999999999">
      <c r="B178" s="169"/>
      <c r="D178" s="151" t="s">
        <v>361</v>
      </c>
      <c r="E178" s="170" t="s">
        <v>1</v>
      </c>
      <c r="F178" s="171" t="s">
        <v>7378</v>
      </c>
      <c r="H178" s="170" t="s">
        <v>1</v>
      </c>
      <c r="I178" s="172"/>
      <c r="L178" s="169"/>
      <c r="M178" s="173"/>
      <c r="T178" s="174"/>
      <c r="AT178" s="170" t="s">
        <v>361</v>
      </c>
      <c r="AU178" s="170" t="s">
        <v>76</v>
      </c>
      <c r="AV178" s="14" t="s">
        <v>84</v>
      </c>
      <c r="AW178" s="14" t="s">
        <v>32</v>
      </c>
      <c r="AX178" s="14" t="s">
        <v>76</v>
      </c>
      <c r="AY178" s="170" t="s">
        <v>350</v>
      </c>
    </row>
    <row r="179" spans="2:65" s="14" customFormat="1" ht="10.199999999999999">
      <c r="B179" s="169"/>
      <c r="D179" s="151" t="s">
        <v>361</v>
      </c>
      <c r="E179" s="170" t="s">
        <v>1</v>
      </c>
      <c r="F179" s="171" t="s">
        <v>7379</v>
      </c>
      <c r="H179" s="170" t="s">
        <v>1</v>
      </c>
      <c r="I179" s="172"/>
      <c r="L179" s="169"/>
      <c r="M179" s="173"/>
      <c r="T179" s="174"/>
      <c r="AT179" s="170" t="s">
        <v>361</v>
      </c>
      <c r="AU179" s="170" t="s">
        <v>76</v>
      </c>
      <c r="AV179" s="14" t="s">
        <v>84</v>
      </c>
      <c r="AW179" s="14" t="s">
        <v>32</v>
      </c>
      <c r="AX179" s="14" t="s">
        <v>76</v>
      </c>
      <c r="AY179" s="170" t="s">
        <v>350</v>
      </c>
    </row>
    <row r="180" spans="2:65" s="12" customFormat="1" ht="10.199999999999999">
      <c r="B180" s="155"/>
      <c r="D180" s="151" t="s">
        <v>361</v>
      </c>
      <c r="E180" s="156" t="s">
        <v>1</v>
      </c>
      <c r="F180" s="157" t="s">
        <v>84</v>
      </c>
      <c r="H180" s="158">
        <v>1</v>
      </c>
      <c r="I180" s="159"/>
      <c r="L180" s="155"/>
      <c r="M180" s="160"/>
      <c r="T180" s="161"/>
      <c r="AT180" s="156" t="s">
        <v>361</v>
      </c>
      <c r="AU180" s="156" t="s">
        <v>76</v>
      </c>
      <c r="AV180" s="12" t="s">
        <v>86</v>
      </c>
      <c r="AW180" s="12" t="s">
        <v>32</v>
      </c>
      <c r="AX180" s="12" t="s">
        <v>84</v>
      </c>
      <c r="AY180" s="156" t="s">
        <v>350</v>
      </c>
    </row>
    <row r="181" spans="2:65" s="1" customFormat="1" ht="16.5" customHeight="1">
      <c r="B181" s="32"/>
      <c r="C181" s="138" t="s">
        <v>501</v>
      </c>
      <c r="D181" s="138" t="s">
        <v>352</v>
      </c>
      <c r="E181" s="139" t="s">
        <v>7380</v>
      </c>
      <c r="F181" s="140" t="s">
        <v>7381</v>
      </c>
      <c r="G181" s="141" t="s">
        <v>496</v>
      </c>
      <c r="H181" s="142">
        <v>2</v>
      </c>
      <c r="I181" s="143"/>
      <c r="J181" s="144">
        <f>ROUND(I181*H181,2)</f>
        <v>0</v>
      </c>
      <c r="K181" s="140" t="s">
        <v>1</v>
      </c>
      <c r="L181" s="32"/>
      <c r="M181" s="145" t="s">
        <v>1</v>
      </c>
      <c r="N181" s="146" t="s">
        <v>41</v>
      </c>
      <c r="P181" s="147">
        <f>O181*H181</f>
        <v>0</v>
      </c>
      <c r="Q181" s="147">
        <v>0</v>
      </c>
      <c r="R181" s="147">
        <f>Q181*H181</f>
        <v>0</v>
      </c>
      <c r="S181" s="147">
        <v>0</v>
      </c>
      <c r="T181" s="148">
        <f>S181*H181</f>
        <v>0</v>
      </c>
      <c r="AR181" s="149" t="s">
        <v>357</v>
      </c>
      <c r="AT181" s="149" t="s">
        <v>352</v>
      </c>
      <c r="AU181" s="149" t="s">
        <v>76</v>
      </c>
      <c r="AY181" s="17" t="s">
        <v>350</v>
      </c>
      <c r="BE181" s="150">
        <f>IF(N181="základní",J181,0)</f>
        <v>0</v>
      </c>
      <c r="BF181" s="150">
        <f>IF(N181="snížená",J181,0)</f>
        <v>0</v>
      </c>
      <c r="BG181" s="150">
        <f>IF(N181="zákl. přenesená",J181,0)</f>
        <v>0</v>
      </c>
      <c r="BH181" s="150">
        <f>IF(N181="sníž. přenesená",J181,0)</f>
        <v>0</v>
      </c>
      <c r="BI181" s="150">
        <f>IF(N181="nulová",J181,0)</f>
        <v>0</v>
      </c>
      <c r="BJ181" s="17" t="s">
        <v>84</v>
      </c>
      <c r="BK181" s="150">
        <f>ROUND(I181*H181,2)</f>
        <v>0</v>
      </c>
      <c r="BL181" s="17" t="s">
        <v>357</v>
      </c>
      <c r="BM181" s="149" t="s">
        <v>655</v>
      </c>
    </row>
    <row r="182" spans="2:65" s="1" customFormat="1" ht="10.199999999999999">
      <c r="B182" s="32"/>
      <c r="D182" s="151" t="s">
        <v>359</v>
      </c>
      <c r="F182" s="152" t="s">
        <v>7381</v>
      </c>
      <c r="I182" s="153"/>
      <c r="L182" s="32"/>
      <c r="M182" s="154"/>
      <c r="T182" s="56"/>
      <c r="AT182" s="17" t="s">
        <v>359</v>
      </c>
      <c r="AU182" s="17" t="s">
        <v>76</v>
      </c>
    </row>
    <row r="183" spans="2:65" s="14" customFormat="1" ht="10.199999999999999">
      <c r="B183" s="169"/>
      <c r="D183" s="151" t="s">
        <v>361</v>
      </c>
      <c r="E183" s="170" t="s">
        <v>1</v>
      </c>
      <c r="F183" s="171" t="s">
        <v>7382</v>
      </c>
      <c r="H183" s="170" t="s">
        <v>1</v>
      </c>
      <c r="I183" s="172"/>
      <c r="L183" s="169"/>
      <c r="M183" s="173"/>
      <c r="T183" s="174"/>
      <c r="AT183" s="170" t="s">
        <v>361</v>
      </c>
      <c r="AU183" s="170" t="s">
        <v>76</v>
      </c>
      <c r="AV183" s="14" t="s">
        <v>84</v>
      </c>
      <c r="AW183" s="14" t="s">
        <v>32</v>
      </c>
      <c r="AX183" s="14" t="s">
        <v>76</v>
      </c>
      <c r="AY183" s="170" t="s">
        <v>350</v>
      </c>
    </row>
    <row r="184" spans="2:65" s="14" customFormat="1" ht="20.399999999999999">
      <c r="B184" s="169"/>
      <c r="D184" s="151" t="s">
        <v>361</v>
      </c>
      <c r="E184" s="170" t="s">
        <v>1</v>
      </c>
      <c r="F184" s="171" t="s">
        <v>7342</v>
      </c>
      <c r="H184" s="170" t="s">
        <v>1</v>
      </c>
      <c r="I184" s="172"/>
      <c r="L184" s="169"/>
      <c r="M184" s="173"/>
      <c r="T184" s="174"/>
      <c r="AT184" s="170" t="s">
        <v>361</v>
      </c>
      <c r="AU184" s="170" t="s">
        <v>76</v>
      </c>
      <c r="AV184" s="14" t="s">
        <v>84</v>
      </c>
      <c r="AW184" s="14" t="s">
        <v>32</v>
      </c>
      <c r="AX184" s="14" t="s">
        <v>76</v>
      </c>
      <c r="AY184" s="170" t="s">
        <v>350</v>
      </c>
    </row>
    <row r="185" spans="2:65" s="14" customFormat="1" ht="10.199999999999999">
      <c r="B185" s="169"/>
      <c r="D185" s="151" t="s">
        <v>361</v>
      </c>
      <c r="E185" s="170" t="s">
        <v>1</v>
      </c>
      <c r="F185" s="171" t="s">
        <v>7383</v>
      </c>
      <c r="H185" s="170" t="s">
        <v>1</v>
      </c>
      <c r="I185" s="172"/>
      <c r="L185" s="169"/>
      <c r="M185" s="173"/>
      <c r="T185" s="174"/>
      <c r="AT185" s="170" t="s">
        <v>361</v>
      </c>
      <c r="AU185" s="170" t="s">
        <v>76</v>
      </c>
      <c r="AV185" s="14" t="s">
        <v>84</v>
      </c>
      <c r="AW185" s="14" t="s">
        <v>32</v>
      </c>
      <c r="AX185" s="14" t="s">
        <v>76</v>
      </c>
      <c r="AY185" s="170" t="s">
        <v>350</v>
      </c>
    </row>
    <row r="186" spans="2:65" s="12" customFormat="1" ht="10.199999999999999">
      <c r="B186" s="155"/>
      <c r="D186" s="151" t="s">
        <v>361</v>
      </c>
      <c r="E186" s="156" t="s">
        <v>1</v>
      </c>
      <c r="F186" s="157" t="s">
        <v>86</v>
      </c>
      <c r="H186" s="158">
        <v>2</v>
      </c>
      <c r="I186" s="159"/>
      <c r="L186" s="155"/>
      <c r="M186" s="160"/>
      <c r="T186" s="161"/>
      <c r="AT186" s="156" t="s">
        <v>361</v>
      </c>
      <c r="AU186" s="156" t="s">
        <v>76</v>
      </c>
      <c r="AV186" s="12" t="s">
        <v>86</v>
      </c>
      <c r="AW186" s="12" t="s">
        <v>32</v>
      </c>
      <c r="AX186" s="12" t="s">
        <v>84</v>
      </c>
      <c r="AY186" s="156" t="s">
        <v>350</v>
      </c>
    </row>
    <row r="187" spans="2:65" s="1" customFormat="1" ht="16.5" customHeight="1">
      <c r="B187" s="32"/>
      <c r="C187" s="138" t="s">
        <v>511</v>
      </c>
      <c r="D187" s="138" t="s">
        <v>352</v>
      </c>
      <c r="E187" s="139" t="s">
        <v>7384</v>
      </c>
      <c r="F187" s="140" t="s">
        <v>7381</v>
      </c>
      <c r="G187" s="141" t="s">
        <v>496</v>
      </c>
      <c r="H187" s="142">
        <v>1</v>
      </c>
      <c r="I187" s="143"/>
      <c r="J187" s="144">
        <f>ROUND(I187*H187,2)</f>
        <v>0</v>
      </c>
      <c r="K187" s="140" t="s">
        <v>1</v>
      </c>
      <c r="L187" s="32"/>
      <c r="M187" s="145" t="s">
        <v>1</v>
      </c>
      <c r="N187" s="146" t="s">
        <v>41</v>
      </c>
      <c r="P187" s="147">
        <f>O187*H187</f>
        <v>0</v>
      </c>
      <c r="Q187" s="147">
        <v>0</v>
      </c>
      <c r="R187" s="147">
        <f>Q187*H187</f>
        <v>0</v>
      </c>
      <c r="S187" s="147">
        <v>0</v>
      </c>
      <c r="T187" s="148">
        <f>S187*H187</f>
        <v>0</v>
      </c>
      <c r="AR187" s="149" t="s">
        <v>357</v>
      </c>
      <c r="AT187" s="149" t="s">
        <v>352</v>
      </c>
      <c r="AU187" s="149" t="s">
        <v>76</v>
      </c>
      <c r="AY187" s="17" t="s">
        <v>350</v>
      </c>
      <c r="BE187" s="150">
        <f>IF(N187="základní",J187,0)</f>
        <v>0</v>
      </c>
      <c r="BF187" s="150">
        <f>IF(N187="snížená",J187,0)</f>
        <v>0</v>
      </c>
      <c r="BG187" s="150">
        <f>IF(N187="zákl. přenesená",J187,0)</f>
        <v>0</v>
      </c>
      <c r="BH187" s="150">
        <f>IF(N187="sníž. přenesená",J187,0)</f>
        <v>0</v>
      </c>
      <c r="BI187" s="150">
        <f>IF(N187="nulová",J187,0)</f>
        <v>0</v>
      </c>
      <c r="BJ187" s="17" t="s">
        <v>84</v>
      </c>
      <c r="BK187" s="150">
        <f>ROUND(I187*H187,2)</f>
        <v>0</v>
      </c>
      <c r="BL187" s="17" t="s">
        <v>357</v>
      </c>
      <c r="BM187" s="149" t="s">
        <v>669</v>
      </c>
    </row>
    <row r="188" spans="2:65" s="1" customFormat="1" ht="10.199999999999999">
      <c r="B188" s="32"/>
      <c r="D188" s="151" t="s">
        <v>359</v>
      </c>
      <c r="F188" s="152" t="s">
        <v>7381</v>
      </c>
      <c r="I188" s="153"/>
      <c r="L188" s="32"/>
      <c r="M188" s="154"/>
      <c r="T188" s="56"/>
      <c r="AT188" s="17" t="s">
        <v>359</v>
      </c>
      <c r="AU188" s="17" t="s">
        <v>76</v>
      </c>
    </row>
    <row r="189" spans="2:65" s="14" customFormat="1" ht="10.199999999999999">
      <c r="B189" s="169"/>
      <c r="D189" s="151" t="s">
        <v>361</v>
      </c>
      <c r="E189" s="170" t="s">
        <v>1</v>
      </c>
      <c r="F189" s="171" t="s">
        <v>7385</v>
      </c>
      <c r="H189" s="170" t="s">
        <v>1</v>
      </c>
      <c r="I189" s="172"/>
      <c r="L189" s="169"/>
      <c r="M189" s="173"/>
      <c r="T189" s="174"/>
      <c r="AT189" s="170" t="s">
        <v>361</v>
      </c>
      <c r="AU189" s="170" t="s">
        <v>76</v>
      </c>
      <c r="AV189" s="14" t="s">
        <v>84</v>
      </c>
      <c r="AW189" s="14" t="s">
        <v>32</v>
      </c>
      <c r="AX189" s="14" t="s">
        <v>76</v>
      </c>
      <c r="AY189" s="170" t="s">
        <v>350</v>
      </c>
    </row>
    <row r="190" spans="2:65" s="14" customFormat="1" ht="20.399999999999999">
      <c r="B190" s="169"/>
      <c r="D190" s="151" t="s">
        <v>361</v>
      </c>
      <c r="E190" s="170" t="s">
        <v>1</v>
      </c>
      <c r="F190" s="171" t="s">
        <v>7342</v>
      </c>
      <c r="H190" s="170" t="s">
        <v>1</v>
      </c>
      <c r="I190" s="172"/>
      <c r="L190" s="169"/>
      <c r="M190" s="173"/>
      <c r="T190" s="174"/>
      <c r="AT190" s="170" t="s">
        <v>361</v>
      </c>
      <c r="AU190" s="170" t="s">
        <v>76</v>
      </c>
      <c r="AV190" s="14" t="s">
        <v>84</v>
      </c>
      <c r="AW190" s="14" t="s">
        <v>32</v>
      </c>
      <c r="AX190" s="14" t="s">
        <v>76</v>
      </c>
      <c r="AY190" s="170" t="s">
        <v>350</v>
      </c>
    </row>
    <row r="191" spans="2:65" s="14" customFormat="1" ht="10.199999999999999">
      <c r="B191" s="169"/>
      <c r="D191" s="151" t="s">
        <v>361</v>
      </c>
      <c r="E191" s="170" t="s">
        <v>1</v>
      </c>
      <c r="F191" s="171" t="s">
        <v>7386</v>
      </c>
      <c r="H191" s="170" t="s">
        <v>1</v>
      </c>
      <c r="I191" s="172"/>
      <c r="L191" s="169"/>
      <c r="M191" s="173"/>
      <c r="T191" s="174"/>
      <c r="AT191" s="170" t="s">
        <v>361</v>
      </c>
      <c r="AU191" s="170" t="s">
        <v>76</v>
      </c>
      <c r="AV191" s="14" t="s">
        <v>84</v>
      </c>
      <c r="AW191" s="14" t="s">
        <v>32</v>
      </c>
      <c r="AX191" s="14" t="s">
        <v>76</v>
      </c>
      <c r="AY191" s="170" t="s">
        <v>350</v>
      </c>
    </row>
    <row r="192" spans="2:65" s="12" customFormat="1" ht="10.199999999999999">
      <c r="B192" s="155"/>
      <c r="D192" s="151" t="s">
        <v>361</v>
      </c>
      <c r="E192" s="156" t="s">
        <v>1</v>
      </c>
      <c r="F192" s="157" t="s">
        <v>84</v>
      </c>
      <c r="H192" s="158">
        <v>1</v>
      </c>
      <c r="I192" s="159"/>
      <c r="L192" s="155"/>
      <c r="M192" s="160"/>
      <c r="T192" s="161"/>
      <c r="AT192" s="156" t="s">
        <v>361</v>
      </c>
      <c r="AU192" s="156" t="s">
        <v>76</v>
      </c>
      <c r="AV192" s="12" t="s">
        <v>86</v>
      </c>
      <c r="AW192" s="12" t="s">
        <v>32</v>
      </c>
      <c r="AX192" s="12" t="s">
        <v>84</v>
      </c>
      <c r="AY192" s="156" t="s">
        <v>350</v>
      </c>
    </row>
    <row r="193" spans="2:65" s="1" customFormat="1" ht="16.5" customHeight="1">
      <c r="B193" s="32"/>
      <c r="C193" s="138" t="s">
        <v>522</v>
      </c>
      <c r="D193" s="138" t="s">
        <v>352</v>
      </c>
      <c r="E193" s="139" t="s">
        <v>7387</v>
      </c>
      <c r="F193" s="140" t="s">
        <v>7381</v>
      </c>
      <c r="G193" s="141" t="s">
        <v>496</v>
      </c>
      <c r="H193" s="142">
        <v>1</v>
      </c>
      <c r="I193" s="143"/>
      <c r="J193" s="144">
        <f>ROUND(I193*H193,2)</f>
        <v>0</v>
      </c>
      <c r="K193" s="140" t="s">
        <v>1</v>
      </c>
      <c r="L193" s="32"/>
      <c r="M193" s="145" t="s">
        <v>1</v>
      </c>
      <c r="N193" s="146" t="s">
        <v>41</v>
      </c>
      <c r="P193" s="147">
        <f>O193*H193</f>
        <v>0</v>
      </c>
      <c r="Q193" s="147">
        <v>0</v>
      </c>
      <c r="R193" s="147">
        <f>Q193*H193</f>
        <v>0</v>
      </c>
      <c r="S193" s="147">
        <v>0</v>
      </c>
      <c r="T193" s="148">
        <f>S193*H193</f>
        <v>0</v>
      </c>
      <c r="AR193" s="149" t="s">
        <v>357</v>
      </c>
      <c r="AT193" s="149" t="s">
        <v>352</v>
      </c>
      <c r="AU193" s="149" t="s">
        <v>76</v>
      </c>
      <c r="AY193" s="17" t="s">
        <v>350</v>
      </c>
      <c r="BE193" s="150">
        <f>IF(N193="základní",J193,0)</f>
        <v>0</v>
      </c>
      <c r="BF193" s="150">
        <f>IF(N193="snížená",J193,0)</f>
        <v>0</v>
      </c>
      <c r="BG193" s="150">
        <f>IF(N193="zákl. přenesená",J193,0)</f>
        <v>0</v>
      </c>
      <c r="BH193" s="150">
        <f>IF(N193="sníž. přenesená",J193,0)</f>
        <v>0</v>
      </c>
      <c r="BI193" s="150">
        <f>IF(N193="nulová",J193,0)</f>
        <v>0</v>
      </c>
      <c r="BJ193" s="17" t="s">
        <v>84</v>
      </c>
      <c r="BK193" s="150">
        <f>ROUND(I193*H193,2)</f>
        <v>0</v>
      </c>
      <c r="BL193" s="17" t="s">
        <v>357</v>
      </c>
      <c r="BM193" s="149" t="s">
        <v>682</v>
      </c>
    </row>
    <row r="194" spans="2:65" s="1" customFormat="1" ht="10.199999999999999">
      <c r="B194" s="32"/>
      <c r="D194" s="151" t="s">
        <v>359</v>
      </c>
      <c r="F194" s="152" t="s">
        <v>7381</v>
      </c>
      <c r="I194" s="153"/>
      <c r="L194" s="32"/>
      <c r="M194" s="154"/>
      <c r="T194" s="56"/>
      <c r="AT194" s="17" t="s">
        <v>359</v>
      </c>
      <c r="AU194" s="17" t="s">
        <v>76</v>
      </c>
    </row>
    <row r="195" spans="2:65" s="14" customFormat="1" ht="10.199999999999999">
      <c r="B195" s="169"/>
      <c r="D195" s="151" t="s">
        <v>361</v>
      </c>
      <c r="E195" s="170" t="s">
        <v>1</v>
      </c>
      <c r="F195" s="171" t="s">
        <v>7388</v>
      </c>
      <c r="H195" s="170" t="s">
        <v>1</v>
      </c>
      <c r="I195" s="172"/>
      <c r="L195" s="169"/>
      <c r="M195" s="173"/>
      <c r="T195" s="174"/>
      <c r="AT195" s="170" t="s">
        <v>361</v>
      </c>
      <c r="AU195" s="170" t="s">
        <v>76</v>
      </c>
      <c r="AV195" s="14" t="s">
        <v>84</v>
      </c>
      <c r="AW195" s="14" t="s">
        <v>32</v>
      </c>
      <c r="AX195" s="14" t="s">
        <v>76</v>
      </c>
      <c r="AY195" s="170" t="s">
        <v>350</v>
      </c>
    </row>
    <row r="196" spans="2:65" s="14" customFormat="1" ht="20.399999999999999">
      <c r="B196" s="169"/>
      <c r="D196" s="151" t="s">
        <v>361</v>
      </c>
      <c r="E196" s="170" t="s">
        <v>1</v>
      </c>
      <c r="F196" s="171" t="s">
        <v>7342</v>
      </c>
      <c r="H196" s="170" t="s">
        <v>1</v>
      </c>
      <c r="I196" s="172"/>
      <c r="L196" s="169"/>
      <c r="M196" s="173"/>
      <c r="T196" s="174"/>
      <c r="AT196" s="170" t="s">
        <v>361</v>
      </c>
      <c r="AU196" s="170" t="s">
        <v>76</v>
      </c>
      <c r="AV196" s="14" t="s">
        <v>84</v>
      </c>
      <c r="AW196" s="14" t="s">
        <v>32</v>
      </c>
      <c r="AX196" s="14" t="s">
        <v>76</v>
      </c>
      <c r="AY196" s="170" t="s">
        <v>350</v>
      </c>
    </row>
    <row r="197" spans="2:65" s="14" customFormat="1" ht="10.199999999999999">
      <c r="B197" s="169"/>
      <c r="D197" s="151" t="s">
        <v>361</v>
      </c>
      <c r="E197" s="170" t="s">
        <v>1</v>
      </c>
      <c r="F197" s="171" t="s">
        <v>7389</v>
      </c>
      <c r="H197" s="170" t="s">
        <v>1</v>
      </c>
      <c r="I197" s="172"/>
      <c r="L197" s="169"/>
      <c r="M197" s="173"/>
      <c r="T197" s="174"/>
      <c r="AT197" s="170" t="s">
        <v>361</v>
      </c>
      <c r="AU197" s="170" t="s">
        <v>76</v>
      </c>
      <c r="AV197" s="14" t="s">
        <v>84</v>
      </c>
      <c r="AW197" s="14" t="s">
        <v>32</v>
      </c>
      <c r="AX197" s="14" t="s">
        <v>76</v>
      </c>
      <c r="AY197" s="170" t="s">
        <v>350</v>
      </c>
    </row>
    <row r="198" spans="2:65" s="12" customFormat="1" ht="10.199999999999999">
      <c r="B198" s="155"/>
      <c r="D198" s="151" t="s">
        <v>361</v>
      </c>
      <c r="E198" s="156" t="s">
        <v>1</v>
      </c>
      <c r="F198" s="157" t="s">
        <v>84</v>
      </c>
      <c r="H198" s="158">
        <v>1</v>
      </c>
      <c r="I198" s="159"/>
      <c r="L198" s="155"/>
      <c r="M198" s="160"/>
      <c r="T198" s="161"/>
      <c r="AT198" s="156" t="s">
        <v>361</v>
      </c>
      <c r="AU198" s="156" t="s">
        <v>76</v>
      </c>
      <c r="AV198" s="12" t="s">
        <v>86</v>
      </c>
      <c r="AW198" s="12" t="s">
        <v>32</v>
      </c>
      <c r="AX198" s="12" t="s">
        <v>84</v>
      </c>
      <c r="AY198" s="156" t="s">
        <v>350</v>
      </c>
    </row>
    <row r="199" spans="2:65" s="1" customFormat="1" ht="16.5" customHeight="1">
      <c r="B199" s="32"/>
      <c r="C199" s="138" t="s">
        <v>530</v>
      </c>
      <c r="D199" s="138" t="s">
        <v>352</v>
      </c>
      <c r="E199" s="139" t="s">
        <v>7390</v>
      </c>
      <c r="F199" s="140" t="s">
        <v>7370</v>
      </c>
      <c r="G199" s="141" t="s">
        <v>496</v>
      </c>
      <c r="H199" s="142">
        <v>3</v>
      </c>
      <c r="I199" s="143"/>
      <c r="J199" s="144">
        <f>ROUND(I199*H199,2)</f>
        <v>0</v>
      </c>
      <c r="K199" s="140" t="s">
        <v>1</v>
      </c>
      <c r="L199" s="32"/>
      <c r="M199" s="145" t="s">
        <v>1</v>
      </c>
      <c r="N199" s="146" t="s">
        <v>41</v>
      </c>
      <c r="P199" s="147">
        <f>O199*H199</f>
        <v>0</v>
      </c>
      <c r="Q199" s="147">
        <v>0</v>
      </c>
      <c r="R199" s="147">
        <f>Q199*H199</f>
        <v>0</v>
      </c>
      <c r="S199" s="147">
        <v>0</v>
      </c>
      <c r="T199" s="148">
        <f>S199*H199</f>
        <v>0</v>
      </c>
      <c r="AR199" s="149" t="s">
        <v>357</v>
      </c>
      <c r="AT199" s="149" t="s">
        <v>352</v>
      </c>
      <c r="AU199" s="149" t="s">
        <v>76</v>
      </c>
      <c r="AY199" s="17" t="s">
        <v>350</v>
      </c>
      <c r="BE199" s="150">
        <f>IF(N199="základní",J199,0)</f>
        <v>0</v>
      </c>
      <c r="BF199" s="150">
        <f>IF(N199="snížená",J199,0)</f>
        <v>0</v>
      </c>
      <c r="BG199" s="150">
        <f>IF(N199="zákl. přenesená",J199,0)</f>
        <v>0</v>
      </c>
      <c r="BH199" s="150">
        <f>IF(N199="sníž. přenesená",J199,0)</f>
        <v>0</v>
      </c>
      <c r="BI199" s="150">
        <f>IF(N199="nulová",J199,0)</f>
        <v>0</v>
      </c>
      <c r="BJ199" s="17" t="s">
        <v>84</v>
      </c>
      <c r="BK199" s="150">
        <f>ROUND(I199*H199,2)</f>
        <v>0</v>
      </c>
      <c r="BL199" s="17" t="s">
        <v>357</v>
      </c>
      <c r="BM199" s="149" t="s">
        <v>695</v>
      </c>
    </row>
    <row r="200" spans="2:65" s="1" customFormat="1" ht="10.199999999999999">
      <c r="B200" s="32"/>
      <c r="D200" s="151" t="s">
        <v>359</v>
      </c>
      <c r="F200" s="152" t="s">
        <v>7370</v>
      </c>
      <c r="I200" s="153"/>
      <c r="L200" s="32"/>
      <c r="M200" s="154"/>
      <c r="T200" s="56"/>
      <c r="AT200" s="17" t="s">
        <v>359</v>
      </c>
      <c r="AU200" s="17" t="s">
        <v>76</v>
      </c>
    </row>
    <row r="201" spans="2:65" s="14" customFormat="1" ht="10.199999999999999">
      <c r="B201" s="169"/>
      <c r="D201" s="151" t="s">
        <v>361</v>
      </c>
      <c r="E201" s="170" t="s">
        <v>1</v>
      </c>
      <c r="F201" s="171" t="s">
        <v>7391</v>
      </c>
      <c r="H201" s="170" t="s">
        <v>1</v>
      </c>
      <c r="I201" s="172"/>
      <c r="L201" s="169"/>
      <c r="M201" s="173"/>
      <c r="T201" s="174"/>
      <c r="AT201" s="170" t="s">
        <v>361</v>
      </c>
      <c r="AU201" s="170" t="s">
        <v>76</v>
      </c>
      <c r="AV201" s="14" t="s">
        <v>84</v>
      </c>
      <c r="AW201" s="14" t="s">
        <v>32</v>
      </c>
      <c r="AX201" s="14" t="s">
        <v>76</v>
      </c>
      <c r="AY201" s="170" t="s">
        <v>350</v>
      </c>
    </row>
    <row r="202" spans="2:65" s="14" customFormat="1" ht="10.199999999999999">
      <c r="B202" s="169"/>
      <c r="D202" s="151" t="s">
        <v>361</v>
      </c>
      <c r="E202" s="170" t="s">
        <v>1</v>
      </c>
      <c r="F202" s="171" t="s">
        <v>7372</v>
      </c>
      <c r="H202" s="170" t="s">
        <v>1</v>
      </c>
      <c r="I202" s="172"/>
      <c r="L202" s="169"/>
      <c r="M202" s="173"/>
      <c r="T202" s="174"/>
      <c r="AT202" s="170" t="s">
        <v>361</v>
      </c>
      <c r="AU202" s="170" t="s">
        <v>76</v>
      </c>
      <c r="AV202" s="14" t="s">
        <v>84</v>
      </c>
      <c r="AW202" s="14" t="s">
        <v>32</v>
      </c>
      <c r="AX202" s="14" t="s">
        <v>76</v>
      </c>
      <c r="AY202" s="170" t="s">
        <v>350</v>
      </c>
    </row>
    <row r="203" spans="2:65" s="12" customFormat="1" ht="10.199999999999999">
      <c r="B203" s="155"/>
      <c r="D203" s="151" t="s">
        <v>361</v>
      </c>
      <c r="E203" s="156" t="s">
        <v>1</v>
      </c>
      <c r="F203" s="157" t="s">
        <v>371</v>
      </c>
      <c r="H203" s="158">
        <v>3</v>
      </c>
      <c r="I203" s="159"/>
      <c r="L203" s="155"/>
      <c r="M203" s="160"/>
      <c r="T203" s="161"/>
      <c r="AT203" s="156" t="s">
        <v>361</v>
      </c>
      <c r="AU203" s="156" t="s">
        <v>76</v>
      </c>
      <c r="AV203" s="12" t="s">
        <v>86</v>
      </c>
      <c r="AW203" s="12" t="s">
        <v>32</v>
      </c>
      <c r="AX203" s="12" t="s">
        <v>84</v>
      </c>
      <c r="AY203" s="156" t="s">
        <v>350</v>
      </c>
    </row>
    <row r="204" spans="2:65" s="1" customFormat="1" ht="16.5" customHeight="1">
      <c r="B204" s="32"/>
      <c r="C204" s="138" t="s">
        <v>541</v>
      </c>
      <c r="D204" s="138" t="s">
        <v>352</v>
      </c>
      <c r="E204" s="139" t="s">
        <v>7392</v>
      </c>
      <c r="F204" s="140" t="s">
        <v>7370</v>
      </c>
      <c r="G204" s="141" t="s">
        <v>496</v>
      </c>
      <c r="H204" s="142">
        <v>1</v>
      </c>
      <c r="I204" s="143"/>
      <c r="J204" s="144">
        <f>ROUND(I204*H204,2)</f>
        <v>0</v>
      </c>
      <c r="K204" s="140" t="s">
        <v>1</v>
      </c>
      <c r="L204" s="32"/>
      <c r="M204" s="145" t="s">
        <v>1</v>
      </c>
      <c r="N204" s="146" t="s">
        <v>41</v>
      </c>
      <c r="P204" s="147">
        <f>O204*H204</f>
        <v>0</v>
      </c>
      <c r="Q204" s="147">
        <v>0</v>
      </c>
      <c r="R204" s="147">
        <f>Q204*H204</f>
        <v>0</v>
      </c>
      <c r="S204" s="147">
        <v>0</v>
      </c>
      <c r="T204" s="148">
        <f>S204*H204</f>
        <v>0</v>
      </c>
      <c r="AR204" s="149" t="s">
        <v>357</v>
      </c>
      <c r="AT204" s="149" t="s">
        <v>352</v>
      </c>
      <c r="AU204" s="149" t="s">
        <v>76</v>
      </c>
      <c r="AY204" s="17" t="s">
        <v>350</v>
      </c>
      <c r="BE204" s="150">
        <f>IF(N204="základní",J204,0)</f>
        <v>0</v>
      </c>
      <c r="BF204" s="150">
        <f>IF(N204="snížená",J204,0)</f>
        <v>0</v>
      </c>
      <c r="BG204" s="150">
        <f>IF(N204="zákl. přenesená",J204,0)</f>
        <v>0</v>
      </c>
      <c r="BH204" s="150">
        <f>IF(N204="sníž. přenesená",J204,0)</f>
        <v>0</v>
      </c>
      <c r="BI204" s="150">
        <f>IF(N204="nulová",J204,0)</f>
        <v>0</v>
      </c>
      <c r="BJ204" s="17" t="s">
        <v>84</v>
      </c>
      <c r="BK204" s="150">
        <f>ROUND(I204*H204,2)</f>
        <v>0</v>
      </c>
      <c r="BL204" s="17" t="s">
        <v>357</v>
      </c>
      <c r="BM204" s="149" t="s">
        <v>707</v>
      </c>
    </row>
    <row r="205" spans="2:65" s="1" customFormat="1" ht="10.199999999999999">
      <c r="B205" s="32"/>
      <c r="D205" s="151" t="s">
        <v>359</v>
      </c>
      <c r="F205" s="152" t="s">
        <v>7370</v>
      </c>
      <c r="I205" s="153"/>
      <c r="L205" s="32"/>
      <c r="M205" s="154"/>
      <c r="T205" s="56"/>
      <c r="AT205" s="17" t="s">
        <v>359</v>
      </c>
      <c r="AU205" s="17" t="s">
        <v>76</v>
      </c>
    </row>
    <row r="206" spans="2:65" s="14" customFormat="1" ht="10.199999999999999">
      <c r="B206" s="169"/>
      <c r="D206" s="151" t="s">
        <v>361</v>
      </c>
      <c r="E206" s="170" t="s">
        <v>1</v>
      </c>
      <c r="F206" s="171" t="s">
        <v>7393</v>
      </c>
      <c r="H206" s="170" t="s">
        <v>1</v>
      </c>
      <c r="I206" s="172"/>
      <c r="L206" s="169"/>
      <c r="M206" s="173"/>
      <c r="T206" s="174"/>
      <c r="AT206" s="170" t="s">
        <v>361</v>
      </c>
      <c r="AU206" s="170" t="s">
        <v>76</v>
      </c>
      <c r="AV206" s="14" t="s">
        <v>84</v>
      </c>
      <c r="AW206" s="14" t="s">
        <v>32</v>
      </c>
      <c r="AX206" s="14" t="s">
        <v>76</v>
      </c>
      <c r="AY206" s="170" t="s">
        <v>350</v>
      </c>
    </row>
    <row r="207" spans="2:65" s="12" customFormat="1" ht="10.199999999999999">
      <c r="B207" s="155"/>
      <c r="D207" s="151" t="s">
        <v>361</v>
      </c>
      <c r="E207" s="156" t="s">
        <v>1</v>
      </c>
      <c r="F207" s="157" t="s">
        <v>84</v>
      </c>
      <c r="H207" s="158">
        <v>1</v>
      </c>
      <c r="I207" s="159"/>
      <c r="L207" s="155"/>
      <c r="M207" s="160"/>
      <c r="T207" s="161"/>
      <c r="AT207" s="156" t="s">
        <v>361</v>
      </c>
      <c r="AU207" s="156" t="s">
        <v>76</v>
      </c>
      <c r="AV207" s="12" t="s">
        <v>86</v>
      </c>
      <c r="AW207" s="12" t="s">
        <v>32</v>
      </c>
      <c r="AX207" s="12" t="s">
        <v>84</v>
      </c>
      <c r="AY207" s="156" t="s">
        <v>350</v>
      </c>
    </row>
    <row r="208" spans="2:65" s="1" customFormat="1" ht="16.5" customHeight="1">
      <c r="B208" s="32"/>
      <c r="C208" s="138" t="s">
        <v>548</v>
      </c>
      <c r="D208" s="138" t="s">
        <v>352</v>
      </c>
      <c r="E208" s="139" t="s">
        <v>7394</v>
      </c>
      <c r="F208" s="140" t="s">
        <v>7370</v>
      </c>
      <c r="G208" s="141" t="s">
        <v>496</v>
      </c>
      <c r="H208" s="142">
        <v>1</v>
      </c>
      <c r="I208" s="143"/>
      <c r="J208" s="144">
        <f>ROUND(I208*H208,2)</f>
        <v>0</v>
      </c>
      <c r="K208" s="140" t="s">
        <v>1</v>
      </c>
      <c r="L208" s="32"/>
      <c r="M208" s="145" t="s">
        <v>1</v>
      </c>
      <c r="N208" s="146" t="s">
        <v>41</v>
      </c>
      <c r="P208" s="147">
        <f>O208*H208</f>
        <v>0</v>
      </c>
      <c r="Q208" s="147">
        <v>0</v>
      </c>
      <c r="R208" s="147">
        <f>Q208*H208</f>
        <v>0</v>
      </c>
      <c r="S208" s="147">
        <v>0</v>
      </c>
      <c r="T208" s="148">
        <f>S208*H208</f>
        <v>0</v>
      </c>
      <c r="AR208" s="149" t="s">
        <v>357</v>
      </c>
      <c r="AT208" s="149" t="s">
        <v>352</v>
      </c>
      <c r="AU208" s="149" t="s">
        <v>76</v>
      </c>
      <c r="AY208" s="17" t="s">
        <v>350</v>
      </c>
      <c r="BE208" s="150">
        <f>IF(N208="základní",J208,0)</f>
        <v>0</v>
      </c>
      <c r="BF208" s="150">
        <f>IF(N208="snížená",J208,0)</f>
        <v>0</v>
      </c>
      <c r="BG208" s="150">
        <f>IF(N208="zákl. přenesená",J208,0)</f>
        <v>0</v>
      </c>
      <c r="BH208" s="150">
        <f>IF(N208="sníž. přenesená",J208,0)</f>
        <v>0</v>
      </c>
      <c r="BI208" s="150">
        <f>IF(N208="nulová",J208,0)</f>
        <v>0</v>
      </c>
      <c r="BJ208" s="17" t="s">
        <v>84</v>
      </c>
      <c r="BK208" s="150">
        <f>ROUND(I208*H208,2)</f>
        <v>0</v>
      </c>
      <c r="BL208" s="17" t="s">
        <v>357</v>
      </c>
      <c r="BM208" s="149" t="s">
        <v>722</v>
      </c>
    </row>
    <row r="209" spans="2:65" s="1" customFormat="1" ht="10.199999999999999">
      <c r="B209" s="32"/>
      <c r="D209" s="151" t="s">
        <v>359</v>
      </c>
      <c r="F209" s="152" t="s">
        <v>7370</v>
      </c>
      <c r="I209" s="153"/>
      <c r="L209" s="32"/>
      <c r="M209" s="154"/>
      <c r="T209" s="56"/>
      <c r="AT209" s="17" t="s">
        <v>359</v>
      </c>
      <c r="AU209" s="17" t="s">
        <v>76</v>
      </c>
    </row>
    <row r="210" spans="2:65" s="14" customFormat="1" ht="10.199999999999999">
      <c r="B210" s="169"/>
      <c r="D210" s="151" t="s">
        <v>361</v>
      </c>
      <c r="E210" s="170" t="s">
        <v>1</v>
      </c>
      <c r="F210" s="171" t="s">
        <v>7395</v>
      </c>
      <c r="H210" s="170" t="s">
        <v>1</v>
      </c>
      <c r="I210" s="172"/>
      <c r="L210" s="169"/>
      <c r="M210" s="173"/>
      <c r="T210" s="174"/>
      <c r="AT210" s="170" t="s">
        <v>361</v>
      </c>
      <c r="AU210" s="170" t="s">
        <v>76</v>
      </c>
      <c r="AV210" s="14" t="s">
        <v>84</v>
      </c>
      <c r="AW210" s="14" t="s">
        <v>32</v>
      </c>
      <c r="AX210" s="14" t="s">
        <v>76</v>
      </c>
      <c r="AY210" s="170" t="s">
        <v>350</v>
      </c>
    </row>
    <row r="211" spans="2:65" s="12" customFormat="1" ht="10.199999999999999">
      <c r="B211" s="155"/>
      <c r="D211" s="151" t="s">
        <v>361</v>
      </c>
      <c r="E211" s="156" t="s">
        <v>1</v>
      </c>
      <c r="F211" s="157" t="s">
        <v>84</v>
      </c>
      <c r="H211" s="158">
        <v>1</v>
      </c>
      <c r="I211" s="159"/>
      <c r="L211" s="155"/>
      <c r="M211" s="160"/>
      <c r="T211" s="161"/>
      <c r="AT211" s="156" t="s">
        <v>361</v>
      </c>
      <c r="AU211" s="156" t="s">
        <v>76</v>
      </c>
      <c r="AV211" s="12" t="s">
        <v>86</v>
      </c>
      <c r="AW211" s="12" t="s">
        <v>32</v>
      </c>
      <c r="AX211" s="12" t="s">
        <v>84</v>
      </c>
      <c r="AY211" s="156" t="s">
        <v>350</v>
      </c>
    </row>
    <row r="212" spans="2:65" s="1" customFormat="1" ht="16.5" customHeight="1">
      <c r="B212" s="32"/>
      <c r="C212" s="138" t="s">
        <v>556</v>
      </c>
      <c r="D212" s="138" t="s">
        <v>352</v>
      </c>
      <c r="E212" s="139" t="s">
        <v>7396</v>
      </c>
      <c r="F212" s="140" t="s">
        <v>7397</v>
      </c>
      <c r="G212" s="141" t="s">
        <v>496</v>
      </c>
      <c r="H212" s="142">
        <v>1</v>
      </c>
      <c r="I212" s="143"/>
      <c r="J212" s="144">
        <f>ROUND(I212*H212,2)</f>
        <v>0</v>
      </c>
      <c r="K212" s="140" t="s">
        <v>1</v>
      </c>
      <c r="L212" s="32"/>
      <c r="M212" s="145" t="s">
        <v>1</v>
      </c>
      <c r="N212" s="146" t="s">
        <v>41</v>
      </c>
      <c r="P212" s="147">
        <f>O212*H212</f>
        <v>0</v>
      </c>
      <c r="Q212" s="147">
        <v>0</v>
      </c>
      <c r="R212" s="147">
        <f>Q212*H212</f>
        <v>0</v>
      </c>
      <c r="S212" s="147">
        <v>0</v>
      </c>
      <c r="T212" s="148">
        <f>S212*H212</f>
        <v>0</v>
      </c>
      <c r="AR212" s="149" t="s">
        <v>357</v>
      </c>
      <c r="AT212" s="149" t="s">
        <v>352</v>
      </c>
      <c r="AU212" s="149" t="s">
        <v>76</v>
      </c>
      <c r="AY212" s="17" t="s">
        <v>350</v>
      </c>
      <c r="BE212" s="150">
        <f>IF(N212="základní",J212,0)</f>
        <v>0</v>
      </c>
      <c r="BF212" s="150">
        <f>IF(N212="snížená",J212,0)</f>
        <v>0</v>
      </c>
      <c r="BG212" s="150">
        <f>IF(N212="zákl. přenesená",J212,0)</f>
        <v>0</v>
      </c>
      <c r="BH212" s="150">
        <f>IF(N212="sníž. přenesená",J212,0)</f>
        <v>0</v>
      </c>
      <c r="BI212" s="150">
        <f>IF(N212="nulová",J212,0)</f>
        <v>0</v>
      </c>
      <c r="BJ212" s="17" t="s">
        <v>84</v>
      </c>
      <c r="BK212" s="150">
        <f>ROUND(I212*H212,2)</f>
        <v>0</v>
      </c>
      <c r="BL212" s="17" t="s">
        <v>357</v>
      </c>
      <c r="BM212" s="149" t="s">
        <v>735</v>
      </c>
    </row>
    <row r="213" spans="2:65" s="1" customFormat="1" ht="10.199999999999999">
      <c r="B213" s="32"/>
      <c r="D213" s="151" t="s">
        <v>359</v>
      </c>
      <c r="F213" s="152" t="s">
        <v>7397</v>
      </c>
      <c r="I213" s="153"/>
      <c r="L213" s="32"/>
      <c r="M213" s="154"/>
      <c r="T213" s="56"/>
      <c r="AT213" s="17" t="s">
        <v>359</v>
      </c>
      <c r="AU213" s="17" t="s">
        <v>76</v>
      </c>
    </row>
    <row r="214" spans="2:65" s="14" customFormat="1" ht="10.199999999999999">
      <c r="B214" s="169"/>
      <c r="D214" s="151" t="s">
        <v>361</v>
      </c>
      <c r="E214" s="170" t="s">
        <v>1</v>
      </c>
      <c r="F214" s="171" t="s">
        <v>7398</v>
      </c>
      <c r="H214" s="170" t="s">
        <v>1</v>
      </c>
      <c r="I214" s="172"/>
      <c r="L214" s="169"/>
      <c r="M214" s="173"/>
      <c r="T214" s="174"/>
      <c r="AT214" s="170" t="s">
        <v>361</v>
      </c>
      <c r="AU214" s="170" t="s">
        <v>76</v>
      </c>
      <c r="AV214" s="14" t="s">
        <v>84</v>
      </c>
      <c r="AW214" s="14" t="s">
        <v>32</v>
      </c>
      <c r="AX214" s="14" t="s">
        <v>76</v>
      </c>
      <c r="AY214" s="170" t="s">
        <v>350</v>
      </c>
    </row>
    <row r="215" spans="2:65" s="14" customFormat="1" ht="10.199999999999999">
      <c r="B215" s="169"/>
      <c r="D215" s="151" t="s">
        <v>361</v>
      </c>
      <c r="E215" s="170" t="s">
        <v>1</v>
      </c>
      <c r="F215" s="171" t="s">
        <v>7399</v>
      </c>
      <c r="H215" s="170" t="s">
        <v>1</v>
      </c>
      <c r="I215" s="172"/>
      <c r="L215" s="169"/>
      <c r="M215" s="173"/>
      <c r="T215" s="174"/>
      <c r="AT215" s="170" t="s">
        <v>361</v>
      </c>
      <c r="AU215" s="170" t="s">
        <v>76</v>
      </c>
      <c r="AV215" s="14" t="s">
        <v>84</v>
      </c>
      <c r="AW215" s="14" t="s">
        <v>32</v>
      </c>
      <c r="AX215" s="14" t="s">
        <v>76</v>
      </c>
      <c r="AY215" s="170" t="s">
        <v>350</v>
      </c>
    </row>
    <row r="216" spans="2:65" s="14" customFormat="1" ht="10.199999999999999">
      <c r="B216" s="169"/>
      <c r="D216" s="151" t="s">
        <v>361</v>
      </c>
      <c r="E216" s="170" t="s">
        <v>1</v>
      </c>
      <c r="F216" s="171" t="s">
        <v>7400</v>
      </c>
      <c r="H216" s="170" t="s">
        <v>1</v>
      </c>
      <c r="I216" s="172"/>
      <c r="L216" s="169"/>
      <c r="M216" s="173"/>
      <c r="T216" s="174"/>
      <c r="AT216" s="170" t="s">
        <v>361</v>
      </c>
      <c r="AU216" s="170" t="s">
        <v>76</v>
      </c>
      <c r="AV216" s="14" t="s">
        <v>84</v>
      </c>
      <c r="AW216" s="14" t="s">
        <v>32</v>
      </c>
      <c r="AX216" s="14" t="s">
        <v>76</v>
      </c>
      <c r="AY216" s="170" t="s">
        <v>350</v>
      </c>
    </row>
    <row r="217" spans="2:65" s="12" customFormat="1" ht="10.199999999999999">
      <c r="B217" s="155"/>
      <c r="D217" s="151" t="s">
        <v>361</v>
      </c>
      <c r="E217" s="156" t="s">
        <v>1</v>
      </c>
      <c r="F217" s="157" t="s">
        <v>84</v>
      </c>
      <c r="H217" s="158">
        <v>1</v>
      </c>
      <c r="I217" s="159"/>
      <c r="L217" s="155"/>
      <c r="M217" s="160"/>
      <c r="T217" s="161"/>
      <c r="AT217" s="156" t="s">
        <v>361</v>
      </c>
      <c r="AU217" s="156" t="s">
        <v>76</v>
      </c>
      <c r="AV217" s="12" t="s">
        <v>86</v>
      </c>
      <c r="AW217" s="12" t="s">
        <v>32</v>
      </c>
      <c r="AX217" s="12" t="s">
        <v>84</v>
      </c>
      <c r="AY217" s="156" t="s">
        <v>350</v>
      </c>
    </row>
    <row r="218" spans="2:65" s="1" customFormat="1" ht="16.5" customHeight="1">
      <c r="B218" s="32"/>
      <c r="C218" s="138" t="s">
        <v>563</v>
      </c>
      <c r="D218" s="138" t="s">
        <v>352</v>
      </c>
      <c r="E218" s="139" t="s">
        <v>7401</v>
      </c>
      <c r="F218" s="140" t="s">
        <v>7402</v>
      </c>
      <c r="G218" s="141" t="s">
        <v>496</v>
      </c>
      <c r="H218" s="142">
        <v>1</v>
      </c>
      <c r="I218" s="143"/>
      <c r="J218" s="144">
        <f>ROUND(I218*H218,2)</f>
        <v>0</v>
      </c>
      <c r="K218" s="140" t="s">
        <v>1</v>
      </c>
      <c r="L218" s="32"/>
      <c r="M218" s="145" t="s">
        <v>1</v>
      </c>
      <c r="N218" s="146" t="s">
        <v>41</v>
      </c>
      <c r="P218" s="147">
        <f>O218*H218</f>
        <v>0</v>
      </c>
      <c r="Q218" s="147">
        <v>0</v>
      </c>
      <c r="R218" s="147">
        <f>Q218*H218</f>
        <v>0</v>
      </c>
      <c r="S218" s="147">
        <v>0</v>
      </c>
      <c r="T218" s="148">
        <f>S218*H218</f>
        <v>0</v>
      </c>
      <c r="AR218" s="149" t="s">
        <v>357</v>
      </c>
      <c r="AT218" s="149" t="s">
        <v>352</v>
      </c>
      <c r="AU218" s="149" t="s">
        <v>76</v>
      </c>
      <c r="AY218" s="17" t="s">
        <v>350</v>
      </c>
      <c r="BE218" s="150">
        <f>IF(N218="základní",J218,0)</f>
        <v>0</v>
      </c>
      <c r="BF218" s="150">
        <f>IF(N218="snížená",J218,0)</f>
        <v>0</v>
      </c>
      <c r="BG218" s="150">
        <f>IF(N218="zákl. přenesená",J218,0)</f>
        <v>0</v>
      </c>
      <c r="BH218" s="150">
        <f>IF(N218="sníž. přenesená",J218,0)</f>
        <v>0</v>
      </c>
      <c r="BI218" s="150">
        <f>IF(N218="nulová",J218,0)</f>
        <v>0</v>
      </c>
      <c r="BJ218" s="17" t="s">
        <v>84</v>
      </c>
      <c r="BK218" s="150">
        <f>ROUND(I218*H218,2)</f>
        <v>0</v>
      </c>
      <c r="BL218" s="17" t="s">
        <v>357</v>
      </c>
      <c r="BM218" s="149" t="s">
        <v>748</v>
      </c>
    </row>
    <row r="219" spans="2:65" s="1" customFormat="1" ht="10.199999999999999">
      <c r="B219" s="32"/>
      <c r="D219" s="151" t="s">
        <v>359</v>
      </c>
      <c r="F219" s="152" t="s">
        <v>7402</v>
      </c>
      <c r="I219" s="153"/>
      <c r="L219" s="32"/>
      <c r="M219" s="154"/>
      <c r="T219" s="56"/>
      <c r="AT219" s="17" t="s">
        <v>359</v>
      </c>
      <c r="AU219" s="17" t="s">
        <v>76</v>
      </c>
    </row>
    <row r="220" spans="2:65" s="14" customFormat="1" ht="20.399999999999999">
      <c r="B220" s="169"/>
      <c r="D220" s="151" t="s">
        <v>361</v>
      </c>
      <c r="E220" s="170" t="s">
        <v>1</v>
      </c>
      <c r="F220" s="171" t="s">
        <v>7403</v>
      </c>
      <c r="H220" s="170" t="s">
        <v>1</v>
      </c>
      <c r="I220" s="172"/>
      <c r="L220" s="169"/>
      <c r="M220" s="173"/>
      <c r="T220" s="174"/>
      <c r="AT220" s="170" t="s">
        <v>361</v>
      </c>
      <c r="AU220" s="170" t="s">
        <v>76</v>
      </c>
      <c r="AV220" s="14" t="s">
        <v>84</v>
      </c>
      <c r="AW220" s="14" t="s">
        <v>32</v>
      </c>
      <c r="AX220" s="14" t="s">
        <v>76</v>
      </c>
      <c r="AY220" s="170" t="s">
        <v>350</v>
      </c>
    </row>
    <row r="221" spans="2:65" s="14" customFormat="1" ht="10.199999999999999">
      <c r="B221" s="169"/>
      <c r="D221" s="151" t="s">
        <v>361</v>
      </c>
      <c r="E221" s="170" t="s">
        <v>1</v>
      </c>
      <c r="F221" s="171" t="s">
        <v>7404</v>
      </c>
      <c r="H221" s="170" t="s">
        <v>1</v>
      </c>
      <c r="I221" s="172"/>
      <c r="L221" s="169"/>
      <c r="M221" s="173"/>
      <c r="T221" s="174"/>
      <c r="AT221" s="170" t="s">
        <v>361</v>
      </c>
      <c r="AU221" s="170" t="s">
        <v>76</v>
      </c>
      <c r="AV221" s="14" t="s">
        <v>84</v>
      </c>
      <c r="AW221" s="14" t="s">
        <v>32</v>
      </c>
      <c r="AX221" s="14" t="s">
        <v>76</v>
      </c>
      <c r="AY221" s="170" t="s">
        <v>350</v>
      </c>
    </row>
    <row r="222" spans="2:65" s="12" customFormat="1" ht="10.199999999999999">
      <c r="B222" s="155"/>
      <c r="D222" s="151" t="s">
        <v>361</v>
      </c>
      <c r="E222" s="156" t="s">
        <v>1</v>
      </c>
      <c r="F222" s="157" t="s">
        <v>84</v>
      </c>
      <c r="H222" s="158">
        <v>1</v>
      </c>
      <c r="I222" s="159"/>
      <c r="L222" s="155"/>
      <c r="M222" s="160"/>
      <c r="T222" s="161"/>
      <c r="AT222" s="156" t="s">
        <v>361</v>
      </c>
      <c r="AU222" s="156" t="s">
        <v>76</v>
      </c>
      <c r="AV222" s="12" t="s">
        <v>86</v>
      </c>
      <c r="AW222" s="12" t="s">
        <v>32</v>
      </c>
      <c r="AX222" s="12" t="s">
        <v>84</v>
      </c>
      <c r="AY222" s="156" t="s">
        <v>350</v>
      </c>
    </row>
    <row r="223" spans="2:65" s="1" customFormat="1" ht="16.5" customHeight="1">
      <c r="B223" s="32"/>
      <c r="C223" s="138" t="s">
        <v>7</v>
      </c>
      <c r="D223" s="138" t="s">
        <v>352</v>
      </c>
      <c r="E223" s="139" t="s">
        <v>7405</v>
      </c>
      <c r="F223" s="140" t="s">
        <v>7402</v>
      </c>
      <c r="G223" s="141" t="s">
        <v>496</v>
      </c>
      <c r="H223" s="142">
        <v>1</v>
      </c>
      <c r="I223" s="143"/>
      <c r="J223" s="144">
        <f>ROUND(I223*H223,2)</f>
        <v>0</v>
      </c>
      <c r="K223" s="140" t="s">
        <v>1</v>
      </c>
      <c r="L223" s="32"/>
      <c r="M223" s="145" t="s">
        <v>1</v>
      </c>
      <c r="N223" s="146" t="s">
        <v>41</v>
      </c>
      <c r="P223" s="147">
        <f>O223*H223</f>
        <v>0</v>
      </c>
      <c r="Q223" s="147">
        <v>0</v>
      </c>
      <c r="R223" s="147">
        <f>Q223*H223</f>
        <v>0</v>
      </c>
      <c r="S223" s="147">
        <v>0</v>
      </c>
      <c r="T223" s="148">
        <f>S223*H223</f>
        <v>0</v>
      </c>
      <c r="AR223" s="149" t="s">
        <v>357</v>
      </c>
      <c r="AT223" s="149" t="s">
        <v>352</v>
      </c>
      <c r="AU223" s="149" t="s">
        <v>76</v>
      </c>
      <c r="AY223" s="17" t="s">
        <v>350</v>
      </c>
      <c r="BE223" s="150">
        <f>IF(N223="základní",J223,0)</f>
        <v>0</v>
      </c>
      <c r="BF223" s="150">
        <f>IF(N223="snížená",J223,0)</f>
        <v>0</v>
      </c>
      <c r="BG223" s="150">
        <f>IF(N223="zákl. přenesená",J223,0)</f>
        <v>0</v>
      </c>
      <c r="BH223" s="150">
        <f>IF(N223="sníž. přenesená",J223,0)</f>
        <v>0</v>
      </c>
      <c r="BI223" s="150">
        <f>IF(N223="nulová",J223,0)</f>
        <v>0</v>
      </c>
      <c r="BJ223" s="17" t="s">
        <v>84</v>
      </c>
      <c r="BK223" s="150">
        <f>ROUND(I223*H223,2)</f>
        <v>0</v>
      </c>
      <c r="BL223" s="17" t="s">
        <v>357</v>
      </c>
      <c r="BM223" s="149" t="s">
        <v>767</v>
      </c>
    </row>
    <row r="224" spans="2:65" s="1" customFormat="1" ht="10.199999999999999">
      <c r="B224" s="32"/>
      <c r="D224" s="151" t="s">
        <v>359</v>
      </c>
      <c r="F224" s="152" t="s">
        <v>7402</v>
      </c>
      <c r="I224" s="153"/>
      <c r="L224" s="32"/>
      <c r="M224" s="154"/>
      <c r="T224" s="56"/>
      <c r="AT224" s="17" t="s">
        <v>359</v>
      </c>
      <c r="AU224" s="17" t="s">
        <v>76</v>
      </c>
    </row>
    <row r="225" spans="2:65" s="14" customFormat="1" ht="30.6">
      <c r="B225" s="169"/>
      <c r="D225" s="151" t="s">
        <v>361</v>
      </c>
      <c r="E225" s="170" t="s">
        <v>1</v>
      </c>
      <c r="F225" s="171" t="s">
        <v>7406</v>
      </c>
      <c r="H225" s="170" t="s">
        <v>1</v>
      </c>
      <c r="I225" s="172"/>
      <c r="L225" s="169"/>
      <c r="M225" s="173"/>
      <c r="T225" s="174"/>
      <c r="AT225" s="170" t="s">
        <v>361</v>
      </c>
      <c r="AU225" s="170" t="s">
        <v>76</v>
      </c>
      <c r="AV225" s="14" t="s">
        <v>84</v>
      </c>
      <c r="AW225" s="14" t="s">
        <v>32</v>
      </c>
      <c r="AX225" s="14" t="s">
        <v>76</v>
      </c>
      <c r="AY225" s="170" t="s">
        <v>350</v>
      </c>
    </row>
    <row r="226" spans="2:65" s="14" customFormat="1" ht="10.199999999999999">
      <c r="B226" s="169"/>
      <c r="D226" s="151" t="s">
        <v>361</v>
      </c>
      <c r="E226" s="170" t="s">
        <v>1</v>
      </c>
      <c r="F226" s="171" t="s">
        <v>7407</v>
      </c>
      <c r="H226" s="170" t="s">
        <v>1</v>
      </c>
      <c r="I226" s="172"/>
      <c r="L226" s="169"/>
      <c r="M226" s="173"/>
      <c r="T226" s="174"/>
      <c r="AT226" s="170" t="s">
        <v>361</v>
      </c>
      <c r="AU226" s="170" t="s">
        <v>76</v>
      </c>
      <c r="AV226" s="14" t="s">
        <v>84</v>
      </c>
      <c r="AW226" s="14" t="s">
        <v>32</v>
      </c>
      <c r="AX226" s="14" t="s">
        <v>76</v>
      </c>
      <c r="AY226" s="170" t="s">
        <v>350</v>
      </c>
    </row>
    <row r="227" spans="2:65" s="12" customFormat="1" ht="10.199999999999999">
      <c r="B227" s="155"/>
      <c r="D227" s="151" t="s">
        <v>361</v>
      </c>
      <c r="E227" s="156" t="s">
        <v>1</v>
      </c>
      <c r="F227" s="157" t="s">
        <v>84</v>
      </c>
      <c r="H227" s="158">
        <v>1</v>
      </c>
      <c r="I227" s="159"/>
      <c r="L227" s="155"/>
      <c r="M227" s="160"/>
      <c r="T227" s="161"/>
      <c r="AT227" s="156" t="s">
        <v>361</v>
      </c>
      <c r="AU227" s="156" t="s">
        <v>76</v>
      </c>
      <c r="AV227" s="12" t="s">
        <v>86</v>
      </c>
      <c r="AW227" s="12" t="s">
        <v>32</v>
      </c>
      <c r="AX227" s="12" t="s">
        <v>84</v>
      </c>
      <c r="AY227" s="156" t="s">
        <v>350</v>
      </c>
    </row>
    <row r="228" spans="2:65" s="1" customFormat="1" ht="16.5" customHeight="1">
      <c r="B228" s="32"/>
      <c r="C228" s="138" t="s">
        <v>576</v>
      </c>
      <c r="D228" s="138" t="s">
        <v>352</v>
      </c>
      <c r="E228" s="139" t="s">
        <v>7408</v>
      </c>
      <c r="F228" s="140" t="s">
        <v>7402</v>
      </c>
      <c r="G228" s="141" t="s">
        <v>496</v>
      </c>
      <c r="H228" s="142">
        <v>2</v>
      </c>
      <c r="I228" s="143"/>
      <c r="J228" s="144">
        <f>ROUND(I228*H228,2)</f>
        <v>0</v>
      </c>
      <c r="K228" s="140" t="s">
        <v>1</v>
      </c>
      <c r="L228" s="32"/>
      <c r="M228" s="145" t="s">
        <v>1</v>
      </c>
      <c r="N228" s="146" t="s">
        <v>41</v>
      </c>
      <c r="P228" s="147">
        <f>O228*H228</f>
        <v>0</v>
      </c>
      <c r="Q228" s="147">
        <v>0</v>
      </c>
      <c r="R228" s="147">
        <f>Q228*H228</f>
        <v>0</v>
      </c>
      <c r="S228" s="147">
        <v>0</v>
      </c>
      <c r="T228" s="148">
        <f>S228*H228</f>
        <v>0</v>
      </c>
      <c r="AR228" s="149" t="s">
        <v>357</v>
      </c>
      <c r="AT228" s="149" t="s">
        <v>352</v>
      </c>
      <c r="AU228" s="149" t="s">
        <v>76</v>
      </c>
      <c r="AY228" s="17" t="s">
        <v>350</v>
      </c>
      <c r="BE228" s="150">
        <f>IF(N228="základní",J228,0)</f>
        <v>0</v>
      </c>
      <c r="BF228" s="150">
        <f>IF(N228="snížená",J228,0)</f>
        <v>0</v>
      </c>
      <c r="BG228" s="150">
        <f>IF(N228="zákl. přenesená",J228,0)</f>
        <v>0</v>
      </c>
      <c r="BH228" s="150">
        <f>IF(N228="sníž. přenesená",J228,0)</f>
        <v>0</v>
      </c>
      <c r="BI228" s="150">
        <f>IF(N228="nulová",J228,0)</f>
        <v>0</v>
      </c>
      <c r="BJ228" s="17" t="s">
        <v>84</v>
      </c>
      <c r="BK228" s="150">
        <f>ROUND(I228*H228,2)</f>
        <v>0</v>
      </c>
      <c r="BL228" s="17" t="s">
        <v>357</v>
      </c>
      <c r="BM228" s="149" t="s">
        <v>828</v>
      </c>
    </row>
    <row r="229" spans="2:65" s="1" customFormat="1" ht="10.199999999999999">
      <c r="B229" s="32"/>
      <c r="D229" s="151" t="s">
        <v>359</v>
      </c>
      <c r="F229" s="152" t="s">
        <v>7402</v>
      </c>
      <c r="I229" s="153"/>
      <c r="L229" s="32"/>
      <c r="M229" s="154"/>
      <c r="T229" s="56"/>
      <c r="AT229" s="17" t="s">
        <v>359</v>
      </c>
      <c r="AU229" s="17" t="s">
        <v>76</v>
      </c>
    </row>
    <row r="230" spans="2:65" s="14" customFormat="1" ht="30.6">
      <c r="B230" s="169"/>
      <c r="D230" s="151" t="s">
        <v>361</v>
      </c>
      <c r="E230" s="170" t="s">
        <v>1</v>
      </c>
      <c r="F230" s="171" t="s">
        <v>7406</v>
      </c>
      <c r="H230" s="170" t="s">
        <v>1</v>
      </c>
      <c r="I230" s="172"/>
      <c r="L230" s="169"/>
      <c r="M230" s="173"/>
      <c r="T230" s="174"/>
      <c r="AT230" s="170" t="s">
        <v>361</v>
      </c>
      <c r="AU230" s="170" t="s">
        <v>76</v>
      </c>
      <c r="AV230" s="14" t="s">
        <v>84</v>
      </c>
      <c r="AW230" s="14" t="s">
        <v>32</v>
      </c>
      <c r="AX230" s="14" t="s">
        <v>76</v>
      </c>
      <c r="AY230" s="170" t="s">
        <v>350</v>
      </c>
    </row>
    <row r="231" spans="2:65" s="14" customFormat="1" ht="10.199999999999999">
      <c r="B231" s="169"/>
      <c r="D231" s="151" t="s">
        <v>361</v>
      </c>
      <c r="E231" s="170" t="s">
        <v>1</v>
      </c>
      <c r="F231" s="171" t="s">
        <v>7409</v>
      </c>
      <c r="H231" s="170" t="s">
        <v>1</v>
      </c>
      <c r="I231" s="172"/>
      <c r="L231" s="169"/>
      <c r="M231" s="173"/>
      <c r="T231" s="174"/>
      <c r="AT231" s="170" t="s">
        <v>361</v>
      </c>
      <c r="AU231" s="170" t="s">
        <v>76</v>
      </c>
      <c r="AV231" s="14" t="s">
        <v>84</v>
      </c>
      <c r="AW231" s="14" t="s">
        <v>32</v>
      </c>
      <c r="AX231" s="14" t="s">
        <v>76</v>
      </c>
      <c r="AY231" s="170" t="s">
        <v>350</v>
      </c>
    </row>
    <row r="232" spans="2:65" s="12" customFormat="1" ht="10.199999999999999">
      <c r="B232" s="155"/>
      <c r="D232" s="151" t="s">
        <v>361</v>
      </c>
      <c r="E232" s="156" t="s">
        <v>1</v>
      </c>
      <c r="F232" s="157" t="s">
        <v>86</v>
      </c>
      <c r="H232" s="158">
        <v>2</v>
      </c>
      <c r="I232" s="159"/>
      <c r="L232" s="155"/>
      <c r="M232" s="160"/>
      <c r="T232" s="161"/>
      <c r="AT232" s="156" t="s">
        <v>361</v>
      </c>
      <c r="AU232" s="156" t="s">
        <v>76</v>
      </c>
      <c r="AV232" s="12" t="s">
        <v>86</v>
      </c>
      <c r="AW232" s="12" t="s">
        <v>32</v>
      </c>
      <c r="AX232" s="12" t="s">
        <v>84</v>
      </c>
      <c r="AY232" s="156" t="s">
        <v>350</v>
      </c>
    </row>
    <row r="233" spans="2:65" s="1" customFormat="1" ht="16.5" customHeight="1">
      <c r="B233" s="32"/>
      <c r="C233" s="138" t="s">
        <v>582</v>
      </c>
      <c r="D233" s="138" t="s">
        <v>352</v>
      </c>
      <c r="E233" s="139" t="s">
        <v>7410</v>
      </c>
      <c r="F233" s="140" t="s">
        <v>7402</v>
      </c>
      <c r="G233" s="141" t="s">
        <v>496</v>
      </c>
      <c r="H233" s="142">
        <v>1</v>
      </c>
      <c r="I233" s="143"/>
      <c r="J233" s="144">
        <f>ROUND(I233*H233,2)</f>
        <v>0</v>
      </c>
      <c r="K233" s="140" t="s">
        <v>1</v>
      </c>
      <c r="L233" s="32"/>
      <c r="M233" s="145" t="s">
        <v>1</v>
      </c>
      <c r="N233" s="146" t="s">
        <v>41</v>
      </c>
      <c r="P233" s="147">
        <f>O233*H233</f>
        <v>0</v>
      </c>
      <c r="Q233" s="147">
        <v>0</v>
      </c>
      <c r="R233" s="147">
        <f>Q233*H233</f>
        <v>0</v>
      </c>
      <c r="S233" s="147">
        <v>0</v>
      </c>
      <c r="T233" s="148">
        <f>S233*H233</f>
        <v>0</v>
      </c>
      <c r="AR233" s="149" t="s">
        <v>357</v>
      </c>
      <c r="AT233" s="149" t="s">
        <v>352</v>
      </c>
      <c r="AU233" s="149" t="s">
        <v>76</v>
      </c>
      <c r="AY233" s="17" t="s">
        <v>350</v>
      </c>
      <c r="BE233" s="150">
        <f>IF(N233="základní",J233,0)</f>
        <v>0</v>
      </c>
      <c r="BF233" s="150">
        <f>IF(N233="snížená",J233,0)</f>
        <v>0</v>
      </c>
      <c r="BG233" s="150">
        <f>IF(N233="zákl. přenesená",J233,0)</f>
        <v>0</v>
      </c>
      <c r="BH233" s="150">
        <f>IF(N233="sníž. přenesená",J233,0)</f>
        <v>0</v>
      </c>
      <c r="BI233" s="150">
        <f>IF(N233="nulová",J233,0)</f>
        <v>0</v>
      </c>
      <c r="BJ233" s="17" t="s">
        <v>84</v>
      </c>
      <c r="BK233" s="150">
        <f>ROUND(I233*H233,2)</f>
        <v>0</v>
      </c>
      <c r="BL233" s="17" t="s">
        <v>357</v>
      </c>
      <c r="BM233" s="149" t="s">
        <v>854</v>
      </c>
    </row>
    <row r="234" spans="2:65" s="1" customFormat="1" ht="10.199999999999999">
      <c r="B234" s="32"/>
      <c r="D234" s="151" t="s">
        <v>359</v>
      </c>
      <c r="F234" s="152" t="s">
        <v>7402</v>
      </c>
      <c r="I234" s="153"/>
      <c r="L234" s="32"/>
      <c r="M234" s="154"/>
      <c r="T234" s="56"/>
      <c r="AT234" s="17" t="s">
        <v>359</v>
      </c>
      <c r="AU234" s="17" t="s">
        <v>76</v>
      </c>
    </row>
    <row r="235" spans="2:65" s="14" customFormat="1" ht="30.6">
      <c r="B235" s="169"/>
      <c r="D235" s="151" t="s">
        <v>361</v>
      </c>
      <c r="E235" s="170" t="s">
        <v>1</v>
      </c>
      <c r="F235" s="171" t="s">
        <v>7406</v>
      </c>
      <c r="H235" s="170" t="s">
        <v>1</v>
      </c>
      <c r="I235" s="172"/>
      <c r="L235" s="169"/>
      <c r="M235" s="173"/>
      <c r="T235" s="174"/>
      <c r="AT235" s="170" t="s">
        <v>361</v>
      </c>
      <c r="AU235" s="170" t="s">
        <v>76</v>
      </c>
      <c r="AV235" s="14" t="s">
        <v>84</v>
      </c>
      <c r="AW235" s="14" t="s">
        <v>32</v>
      </c>
      <c r="AX235" s="14" t="s">
        <v>76</v>
      </c>
      <c r="AY235" s="170" t="s">
        <v>350</v>
      </c>
    </row>
    <row r="236" spans="2:65" s="14" customFormat="1" ht="10.199999999999999">
      <c r="B236" s="169"/>
      <c r="D236" s="151" t="s">
        <v>361</v>
      </c>
      <c r="E236" s="170" t="s">
        <v>1</v>
      </c>
      <c r="F236" s="171" t="s">
        <v>7407</v>
      </c>
      <c r="H236" s="170" t="s">
        <v>1</v>
      </c>
      <c r="I236" s="172"/>
      <c r="L236" s="169"/>
      <c r="M236" s="173"/>
      <c r="T236" s="174"/>
      <c r="AT236" s="170" t="s">
        <v>361</v>
      </c>
      <c r="AU236" s="170" t="s">
        <v>76</v>
      </c>
      <c r="AV236" s="14" t="s">
        <v>84</v>
      </c>
      <c r="AW236" s="14" t="s">
        <v>32</v>
      </c>
      <c r="AX236" s="14" t="s">
        <v>76</v>
      </c>
      <c r="AY236" s="170" t="s">
        <v>350</v>
      </c>
    </row>
    <row r="237" spans="2:65" s="12" customFormat="1" ht="10.199999999999999">
      <c r="B237" s="155"/>
      <c r="D237" s="151" t="s">
        <v>361</v>
      </c>
      <c r="E237" s="156" t="s">
        <v>1</v>
      </c>
      <c r="F237" s="157" t="s">
        <v>84</v>
      </c>
      <c r="H237" s="158">
        <v>1</v>
      </c>
      <c r="I237" s="159"/>
      <c r="L237" s="155"/>
      <c r="M237" s="160"/>
      <c r="T237" s="161"/>
      <c r="AT237" s="156" t="s">
        <v>361</v>
      </c>
      <c r="AU237" s="156" t="s">
        <v>76</v>
      </c>
      <c r="AV237" s="12" t="s">
        <v>86</v>
      </c>
      <c r="AW237" s="12" t="s">
        <v>32</v>
      </c>
      <c r="AX237" s="12" t="s">
        <v>84</v>
      </c>
      <c r="AY237" s="156" t="s">
        <v>350</v>
      </c>
    </row>
    <row r="238" spans="2:65" s="1" customFormat="1" ht="16.5" customHeight="1">
      <c r="B238" s="32"/>
      <c r="C238" s="138" t="s">
        <v>596</v>
      </c>
      <c r="D238" s="138" t="s">
        <v>352</v>
      </c>
      <c r="E238" s="139" t="s">
        <v>7411</v>
      </c>
      <c r="F238" s="140" t="s">
        <v>7402</v>
      </c>
      <c r="G238" s="141" t="s">
        <v>496</v>
      </c>
      <c r="H238" s="142">
        <v>1</v>
      </c>
      <c r="I238" s="143"/>
      <c r="J238" s="144">
        <f>ROUND(I238*H238,2)</f>
        <v>0</v>
      </c>
      <c r="K238" s="140" t="s">
        <v>1</v>
      </c>
      <c r="L238" s="32"/>
      <c r="M238" s="145" t="s">
        <v>1</v>
      </c>
      <c r="N238" s="146" t="s">
        <v>41</v>
      </c>
      <c r="P238" s="147">
        <f>O238*H238</f>
        <v>0</v>
      </c>
      <c r="Q238" s="147">
        <v>0</v>
      </c>
      <c r="R238" s="147">
        <f>Q238*H238</f>
        <v>0</v>
      </c>
      <c r="S238" s="147">
        <v>0</v>
      </c>
      <c r="T238" s="148">
        <f>S238*H238</f>
        <v>0</v>
      </c>
      <c r="AR238" s="149" t="s">
        <v>357</v>
      </c>
      <c r="AT238" s="149" t="s">
        <v>352</v>
      </c>
      <c r="AU238" s="149" t="s">
        <v>76</v>
      </c>
      <c r="AY238" s="17" t="s">
        <v>350</v>
      </c>
      <c r="BE238" s="150">
        <f>IF(N238="základní",J238,0)</f>
        <v>0</v>
      </c>
      <c r="BF238" s="150">
        <f>IF(N238="snížená",J238,0)</f>
        <v>0</v>
      </c>
      <c r="BG238" s="150">
        <f>IF(N238="zákl. přenesená",J238,0)</f>
        <v>0</v>
      </c>
      <c r="BH238" s="150">
        <f>IF(N238="sníž. přenesená",J238,0)</f>
        <v>0</v>
      </c>
      <c r="BI238" s="150">
        <f>IF(N238="nulová",J238,0)</f>
        <v>0</v>
      </c>
      <c r="BJ238" s="17" t="s">
        <v>84</v>
      </c>
      <c r="BK238" s="150">
        <f>ROUND(I238*H238,2)</f>
        <v>0</v>
      </c>
      <c r="BL238" s="17" t="s">
        <v>357</v>
      </c>
      <c r="BM238" s="149" t="s">
        <v>877</v>
      </c>
    </row>
    <row r="239" spans="2:65" s="1" customFormat="1" ht="10.199999999999999">
      <c r="B239" s="32"/>
      <c r="D239" s="151" t="s">
        <v>359</v>
      </c>
      <c r="F239" s="152" t="s">
        <v>7402</v>
      </c>
      <c r="I239" s="153"/>
      <c r="L239" s="32"/>
      <c r="M239" s="154"/>
      <c r="T239" s="56"/>
      <c r="AT239" s="17" t="s">
        <v>359</v>
      </c>
      <c r="AU239" s="17" t="s">
        <v>76</v>
      </c>
    </row>
    <row r="240" spans="2:65" s="14" customFormat="1" ht="30.6">
      <c r="B240" s="169"/>
      <c r="D240" s="151" t="s">
        <v>361</v>
      </c>
      <c r="E240" s="170" t="s">
        <v>1</v>
      </c>
      <c r="F240" s="171" t="s">
        <v>7406</v>
      </c>
      <c r="H240" s="170" t="s">
        <v>1</v>
      </c>
      <c r="I240" s="172"/>
      <c r="L240" s="169"/>
      <c r="M240" s="173"/>
      <c r="T240" s="174"/>
      <c r="AT240" s="170" t="s">
        <v>361</v>
      </c>
      <c r="AU240" s="170" t="s">
        <v>76</v>
      </c>
      <c r="AV240" s="14" t="s">
        <v>84</v>
      </c>
      <c r="AW240" s="14" t="s">
        <v>32</v>
      </c>
      <c r="AX240" s="14" t="s">
        <v>76</v>
      </c>
      <c r="AY240" s="170" t="s">
        <v>350</v>
      </c>
    </row>
    <row r="241" spans="2:65" s="14" customFormat="1" ht="10.199999999999999">
      <c r="B241" s="169"/>
      <c r="D241" s="151" t="s">
        <v>361</v>
      </c>
      <c r="E241" s="170" t="s">
        <v>1</v>
      </c>
      <c r="F241" s="171" t="s">
        <v>7409</v>
      </c>
      <c r="H241" s="170" t="s">
        <v>1</v>
      </c>
      <c r="I241" s="172"/>
      <c r="L241" s="169"/>
      <c r="M241" s="173"/>
      <c r="T241" s="174"/>
      <c r="AT241" s="170" t="s">
        <v>361</v>
      </c>
      <c r="AU241" s="170" t="s">
        <v>76</v>
      </c>
      <c r="AV241" s="14" t="s">
        <v>84</v>
      </c>
      <c r="AW241" s="14" t="s">
        <v>32</v>
      </c>
      <c r="AX241" s="14" t="s">
        <v>76</v>
      </c>
      <c r="AY241" s="170" t="s">
        <v>350</v>
      </c>
    </row>
    <row r="242" spans="2:65" s="12" customFormat="1" ht="10.199999999999999">
      <c r="B242" s="155"/>
      <c r="D242" s="151" t="s">
        <v>361</v>
      </c>
      <c r="E242" s="156" t="s">
        <v>1</v>
      </c>
      <c r="F242" s="157" t="s">
        <v>84</v>
      </c>
      <c r="H242" s="158">
        <v>1</v>
      </c>
      <c r="I242" s="159"/>
      <c r="L242" s="155"/>
      <c r="M242" s="160"/>
      <c r="T242" s="161"/>
      <c r="AT242" s="156" t="s">
        <v>361</v>
      </c>
      <c r="AU242" s="156" t="s">
        <v>76</v>
      </c>
      <c r="AV242" s="12" t="s">
        <v>86</v>
      </c>
      <c r="AW242" s="12" t="s">
        <v>32</v>
      </c>
      <c r="AX242" s="12" t="s">
        <v>84</v>
      </c>
      <c r="AY242" s="156" t="s">
        <v>350</v>
      </c>
    </row>
    <row r="243" spans="2:65" s="1" customFormat="1" ht="16.5" customHeight="1">
      <c r="B243" s="32"/>
      <c r="C243" s="138" t="s">
        <v>617</v>
      </c>
      <c r="D243" s="138" t="s">
        <v>352</v>
      </c>
      <c r="E243" s="139" t="s">
        <v>7412</v>
      </c>
      <c r="F243" s="140" t="s">
        <v>7413</v>
      </c>
      <c r="G243" s="141" t="s">
        <v>496</v>
      </c>
      <c r="H243" s="142">
        <v>2</v>
      </c>
      <c r="I243" s="143"/>
      <c r="J243" s="144">
        <f>ROUND(I243*H243,2)</f>
        <v>0</v>
      </c>
      <c r="K243" s="140" t="s">
        <v>1</v>
      </c>
      <c r="L243" s="32"/>
      <c r="M243" s="145" t="s">
        <v>1</v>
      </c>
      <c r="N243" s="146" t="s">
        <v>41</v>
      </c>
      <c r="P243" s="147">
        <f>O243*H243</f>
        <v>0</v>
      </c>
      <c r="Q243" s="147">
        <v>0</v>
      </c>
      <c r="R243" s="147">
        <f>Q243*H243</f>
        <v>0</v>
      </c>
      <c r="S243" s="147">
        <v>0</v>
      </c>
      <c r="T243" s="148">
        <f>S243*H243</f>
        <v>0</v>
      </c>
      <c r="AR243" s="149" t="s">
        <v>357</v>
      </c>
      <c r="AT243" s="149" t="s">
        <v>352</v>
      </c>
      <c r="AU243" s="149" t="s">
        <v>76</v>
      </c>
      <c r="AY243" s="17" t="s">
        <v>350</v>
      </c>
      <c r="BE243" s="150">
        <f>IF(N243="základní",J243,0)</f>
        <v>0</v>
      </c>
      <c r="BF243" s="150">
        <f>IF(N243="snížená",J243,0)</f>
        <v>0</v>
      </c>
      <c r="BG243" s="150">
        <f>IF(N243="zákl. přenesená",J243,0)</f>
        <v>0</v>
      </c>
      <c r="BH243" s="150">
        <f>IF(N243="sníž. přenesená",J243,0)</f>
        <v>0</v>
      </c>
      <c r="BI243" s="150">
        <f>IF(N243="nulová",J243,0)</f>
        <v>0</v>
      </c>
      <c r="BJ243" s="17" t="s">
        <v>84</v>
      </c>
      <c r="BK243" s="150">
        <f>ROUND(I243*H243,2)</f>
        <v>0</v>
      </c>
      <c r="BL243" s="17" t="s">
        <v>357</v>
      </c>
      <c r="BM243" s="149" t="s">
        <v>888</v>
      </c>
    </row>
    <row r="244" spans="2:65" s="1" customFormat="1" ht="10.199999999999999">
      <c r="B244" s="32"/>
      <c r="D244" s="151" t="s">
        <v>359</v>
      </c>
      <c r="F244" s="152" t="s">
        <v>7413</v>
      </c>
      <c r="I244" s="153"/>
      <c r="L244" s="32"/>
      <c r="M244" s="154"/>
      <c r="T244" s="56"/>
      <c r="AT244" s="17" t="s">
        <v>359</v>
      </c>
      <c r="AU244" s="17" t="s">
        <v>76</v>
      </c>
    </row>
    <row r="245" spans="2:65" s="14" customFormat="1" ht="30.6">
      <c r="B245" s="169"/>
      <c r="D245" s="151" t="s">
        <v>361</v>
      </c>
      <c r="E245" s="170" t="s">
        <v>1</v>
      </c>
      <c r="F245" s="171" t="s">
        <v>7406</v>
      </c>
      <c r="H245" s="170" t="s">
        <v>1</v>
      </c>
      <c r="I245" s="172"/>
      <c r="L245" s="169"/>
      <c r="M245" s="173"/>
      <c r="T245" s="174"/>
      <c r="AT245" s="170" t="s">
        <v>361</v>
      </c>
      <c r="AU245" s="170" t="s">
        <v>76</v>
      </c>
      <c r="AV245" s="14" t="s">
        <v>84</v>
      </c>
      <c r="AW245" s="14" t="s">
        <v>32</v>
      </c>
      <c r="AX245" s="14" t="s">
        <v>76</v>
      </c>
      <c r="AY245" s="170" t="s">
        <v>350</v>
      </c>
    </row>
    <row r="246" spans="2:65" s="14" customFormat="1" ht="10.199999999999999">
      <c r="B246" s="169"/>
      <c r="D246" s="151" t="s">
        <v>361</v>
      </c>
      <c r="E246" s="170" t="s">
        <v>1</v>
      </c>
      <c r="F246" s="171" t="s">
        <v>7414</v>
      </c>
      <c r="H246" s="170" t="s">
        <v>1</v>
      </c>
      <c r="I246" s="172"/>
      <c r="L246" s="169"/>
      <c r="M246" s="173"/>
      <c r="T246" s="174"/>
      <c r="AT246" s="170" t="s">
        <v>361</v>
      </c>
      <c r="AU246" s="170" t="s">
        <v>76</v>
      </c>
      <c r="AV246" s="14" t="s">
        <v>84</v>
      </c>
      <c r="AW246" s="14" t="s">
        <v>32</v>
      </c>
      <c r="AX246" s="14" t="s">
        <v>76</v>
      </c>
      <c r="AY246" s="170" t="s">
        <v>350</v>
      </c>
    </row>
    <row r="247" spans="2:65" s="12" customFormat="1" ht="10.199999999999999">
      <c r="B247" s="155"/>
      <c r="D247" s="151" t="s">
        <v>361</v>
      </c>
      <c r="E247" s="156" t="s">
        <v>1</v>
      </c>
      <c r="F247" s="157" t="s">
        <v>86</v>
      </c>
      <c r="H247" s="158">
        <v>2</v>
      </c>
      <c r="I247" s="159"/>
      <c r="L247" s="155"/>
      <c r="M247" s="160"/>
      <c r="T247" s="161"/>
      <c r="AT247" s="156" t="s">
        <v>361</v>
      </c>
      <c r="AU247" s="156" t="s">
        <v>76</v>
      </c>
      <c r="AV247" s="12" t="s">
        <v>86</v>
      </c>
      <c r="AW247" s="12" t="s">
        <v>32</v>
      </c>
      <c r="AX247" s="12" t="s">
        <v>84</v>
      </c>
      <c r="AY247" s="156" t="s">
        <v>350</v>
      </c>
    </row>
    <row r="248" spans="2:65" s="1" customFormat="1" ht="16.5" customHeight="1">
      <c r="B248" s="32"/>
      <c r="C248" s="138" t="s">
        <v>655</v>
      </c>
      <c r="D248" s="138" t="s">
        <v>352</v>
      </c>
      <c r="E248" s="139" t="s">
        <v>7415</v>
      </c>
      <c r="F248" s="140" t="s">
        <v>7402</v>
      </c>
      <c r="G248" s="141" t="s">
        <v>496</v>
      </c>
      <c r="H248" s="142">
        <v>1</v>
      </c>
      <c r="I248" s="143"/>
      <c r="J248" s="144">
        <f>ROUND(I248*H248,2)</f>
        <v>0</v>
      </c>
      <c r="K248" s="140" t="s">
        <v>1</v>
      </c>
      <c r="L248" s="32"/>
      <c r="M248" s="145" t="s">
        <v>1</v>
      </c>
      <c r="N248" s="146" t="s">
        <v>41</v>
      </c>
      <c r="P248" s="147">
        <f>O248*H248</f>
        <v>0</v>
      </c>
      <c r="Q248" s="147">
        <v>0</v>
      </c>
      <c r="R248" s="147">
        <f>Q248*H248</f>
        <v>0</v>
      </c>
      <c r="S248" s="147">
        <v>0</v>
      </c>
      <c r="T248" s="148">
        <f>S248*H248</f>
        <v>0</v>
      </c>
      <c r="AR248" s="149" t="s">
        <v>357</v>
      </c>
      <c r="AT248" s="149" t="s">
        <v>352</v>
      </c>
      <c r="AU248" s="149" t="s">
        <v>76</v>
      </c>
      <c r="AY248" s="17" t="s">
        <v>350</v>
      </c>
      <c r="BE248" s="150">
        <f>IF(N248="základní",J248,0)</f>
        <v>0</v>
      </c>
      <c r="BF248" s="150">
        <f>IF(N248="snížená",J248,0)</f>
        <v>0</v>
      </c>
      <c r="BG248" s="150">
        <f>IF(N248="zákl. přenesená",J248,0)</f>
        <v>0</v>
      </c>
      <c r="BH248" s="150">
        <f>IF(N248="sníž. přenesená",J248,0)</f>
        <v>0</v>
      </c>
      <c r="BI248" s="150">
        <f>IF(N248="nulová",J248,0)</f>
        <v>0</v>
      </c>
      <c r="BJ248" s="17" t="s">
        <v>84</v>
      </c>
      <c r="BK248" s="150">
        <f>ROUND(I248*H248,2)</f>
        <v>0</v>
      </c>
      <c r="BL248" s="17" t="s">
        <v>357</v>
      </c>
      <c r="BM248" s="149" t="s">
        <v>911</v>
      </c>
    </row>
    <row r="249" spans="2:65" s="1" customFormat="1" ht="10.199999999999999">
      <c r="B249" s="32"/>
      <c r="D249" s="151" t="s">
        <v>359</v>
      </c>
      <c r="F249" s="152" t="s">
        <v>7402</v>
      </c>
      <c r="I249" s="153"/>
      <c r="L249" s="32"/>
      <c r="M249" s="154"/>
      <c r="T249" s="56"/>
      <c r="AT249" s="17" t="s">
        <v>359</v>
      </c>
      <c r="AU249" s="17" t="s">
        <v>76</v>
      </c>
    </row>
    <row r="250" spans="2:65" s="14" customFormat="1" ht="30.6">
      <c r="B250" s="169"/>
      <c r="D250" s="151" t="s">
        <v>361</v>
      </c>
      <c r="E250" s="170" t="s">
        <v>1</v>
      </c>
      <c r="F250" s="171" t="s">
        <v>7406</v>
      </c>
      <c r="H250" s="170" t="s">
        <v>1</v>
      </c>
      <c r="I250" s="172"/>
      <c r="L250" s="169"/>
      <c r="M250" s="173"/>
      <c r="T250" s="174"/>
      <c r="AT250" s="170" t="s">
        <v>361</v>
      </c>
      <c r="AU250" s="170" t="s">
        <v>76</v>
      </c>
      <c r="AV250" s="14" t="s">
        <v>84</v>
      </c>
      <c r="AW250" s="14" t="s">
        <v>32</v>
      </c>
      <c r="AX250" s="14" t="s">
        <v>76</v>
      </c>
      <c r="AY250" s="170" t="s">
        <v>350</v>
      </c>
    </row>
    <row r="251" spans="2:65" s="14" customFormat="1" ht="10.199999999999999">
      <c r="B251" s="169"/>
      <c r="D251" s="151" t="s">
        <v>361</v>
      </c>
      <c r="E251" s="170" t="s">
        <v>1</v>
      </c>
      <c r="F251" s="171" t="s">
        <v>7416</v>
      </c>
      <c r="H251" s="170" t="s">
        <v>1</v>
      </c>
      <c r="I251" s="172"/>
      <c r="L251" s="169"/>
      <c r="M251" s="173"/>
      <c r="T251" s="174"/>
      <c r="AT251" s="170" t="s">
        <v>361</v>
      </c>
      <c r="AU251" s="170" t="s">
        <v>76</v>
      </c>
      <c r="AV251" s="14" t="s">
        <v>84</v>
      </c>
      <c r="AW251" s="14" t="s">
        <v>32</v>
      </c>
      <c r="AX251" s="14" t="s">
        <v>76</v>
      </c>
      <c r="AY251" s="170" t="s">
        <v>350</v>
      </c>
    </row>
    <row r="252" spans="2:65" s="14" customFormat="1" ht="10.199999999999999">
      <c r="B252" s="169"/>
      <c r="D252" s="151" t="s">
        <v>361</v>
      </c>
      <c r="E252" s="170" t="s">
        <v>1</v>
      </c>
      <c r="F252" s="171" t="s">
        <v>7417</v>
      </c>
      <c r="H252" s="170" t="s">
        <v>1</v>
      </c>
      <c r="I252" s="172"/>
      <c r="L252" s="169"/>
      <c r="M252" s="173"/>
      <c r="T252" s="174"/>
      <c r="AT252" s="170" t="s">
        <v>361</v>
      </c>
      <c r="AU252" s="170" t="s">
        <v>76</v>
      </c>
      <c r="AV252" s="14" t="s">
        <v>84</v>
      </c>
      <c r="AW252" s="14" t="s">
        <v>32</v>
      </c>
      <c r="AX252" s="14" t="s">
        <v>76</v>
      </c>
      <c r="AY252" s="170" t="s">
        <v>350</v>
      </c>
    </row>
    <row r="253" spans="2:65" s="12" customFormat="1" ht="10.199999999999999">
      <c r="B253" s="155"/>
      <c r="D253" s="151" t="s">
        <v>361</v>
      </c>
      <c r="E253" s="156" t="s">
        <v>1</v>
      </c>
      <c r="F253" s="157" t="s">
        <v>84</v>
      </c>
      <c r="H253" s="158">
        <v>1</v>
      </c>
      <c r="I253" s="159"/>
      <c r="L253" s="155"/>
      <c r="M253" s="160"/>
      <c r="T253" s="161"/>
      <c r="AT253" s="156" t="s">
        <v>361</v>
      </c>
      <c r="AU253" s="156" t="s">
        <v>76</v>
      </c>
      <c r="AV253" s="12" t="s">
        <v>86</v>
      </c>
      <c r="AW253" s="12" t="s">
        <v>32</v>
      </c>
      <c r="AX253" s="12" t="s">
        <v>84</v>
      </c>
      <c r="AY253" s="156" t="s">
        <v>350</v>
      </c>
    </row>
    <row r="254" spans="2:65" s="1" customFormat="1" ht="16.5" customHeight="1">
      <c r="B254" s="32"/>
      <c r="C254" s="138" t="s">
        <v>662</v>
      </c>
      <c r="D254" s="138" t="s">
        <v>352</v>
      </c>
      <c r="E254" s="139" t="s">
        <v>7418</v>
      </c>
      <c r="F254" s="140" t="s">
        <v>7402</v>
      </c>
      <c r="G254" s="141" t="s">
        <v>496</v>
      </c>
      <c r="H254" s="142">
        <v>1</v>
      </c>
      <c r="I254" s="143"/>
      <c r="J254" s="144">
        <f>ROUND(I254*H254,2)</f>
        <v>0</v>
      </c>
      <c r="K254" s="140" t="s">
        <v>1</v>
      </c>
      <c r="L254" s="32"/>
      <c r="M254" s="145" t="s">
        <v>1</v>
      </c>
      <c r="N254" s="146" t="s">
        <v>41</v>
      </c>
      <c r="P254" s="147">
        <f>O254*H254</f>
        <v>0</v>
      </c>
      <c r="Q254" s="147">
        <v>0</v>
      </c>
      <c r="R254" s="147">
        <f>Q254*H254</f>
        <v>0</v>
      </c>
      <c r="S254" s="147">
        <v>0</v>
      </c>
      <c r="T254" s="148">
        <f>S254*H254</f>
        <v>0</v>
      </c>
      <c r="AR254" s="149" t="s">
        <v>357</v>
      </c>
      <c r="AT254" s="149" t="s">
        <v>352</v>
      </c>
      <c r="AU254" s="149" t="s">
        <v>76</v>
      </c>
      <c r="AY254" s="17" t="s">
        <v>350</v>
      </c>
      <c r="BE254" s="150">
        <f>IF(N254="základní",J254,0)</f>
        <v>0</v>
      </c>
      <c r="BF254" s="150">
        <f>IF(N254="snížená",J254,0)</f>
        <v>0</v>
      </c>
      <c r="BG254" s="150">
        <f>IF(N254="zákl. přenesená",J254,0)</f>
        <v>0</v>
      </c>
      <c r="BH254" s="150">
        <f>IF(N254="sníž. přenesená",J254,0)</f>
        <v>0</v>
      </c>
      <c r="BI254" s="150">
        <f>IF(N254="nulová",J254,0)</f>
        <v>0</v>
      </c>
      <c r="BJ254" s="17" t="s">
        <v>84</v>
      </c>
      <c r="BK254" s="150">
        <f>ROUND(I254*H254,2)</f>
        <v>0</v>
      </c>
      <c r="BL254" s="17" t="s">
        <v>357</v>
      </c>
      <c r="BM254" s="149" t="s">
        <v>924</v>
      </c>
    </row>
    <row r="255" spans="2:65" s="1" customFormat="1" ht="10.199999999999999">
      <c r="B255" s="32"/>
      <c r="D255" s="151" t="s">
        <v>359</v>
      </c>
      <c r="F255" s="152" t="s">
        <v>7402</v>
      </c>
      <c r="I255" s="153"/>
      <c r="L255" s="32"/>
      <c r="M255" s="154"/>
      <c r="T255" s="56"/>
      <c r="AT255" s="17" t="s">
        <v>359</v>
      </c>
      <c r="AU255" s="17" t="s">
        <v>76</v>
      </c>
    </row>
    <row r="256" spans="2:65" s="14" customFormat="1" ht="30.6">
      <c r="B256" s="169"/>
      <c r="D256" s="151" t="s">
        <v>361</v>
      </c>
      <c r="E256" s="170" t="s">
        <v>1</v>
      </c>
      <c r="F256" s="171" t="s">
        <v>7406</v>
      </c>
      <c r="H256" s="170" t="s">
        <v>1</v>
      </c>
      <c r="I256" s="172"/>
      <c r="L256" s="169"/>
      <c r="M256" s="173"/>
      <c r="T256" s="174"/>
      <c r="AT256" s="170" t="s">
        <v>361</v>
      </c>
      <c r="AU256" s="170" t="s">
        <v>76</v>
      </c>
      <c r="AV256" s="14" t="s">
        <v>84</v>
      </c>
      <c r="AW256" s="14" t="s">
        <v>32</v>
      </c>
      <c r="AX256" s="14" t="s">
        <v>76</v>
      </c>
      <c r="AY256" s="170" t="s">
        <v>350</v>
      </c>
    </row>
    <row r="257" spans="2:65" s="14" customFormat="1" ht="10.199999999999999">
      <c r="B257" s="169"/>
      <c r="D257" s="151" t="s">
        <v>361</v>
      </c>
      <c r="E257" s="170" t="s">
        <v>1</v>
      </c>
      <c r="F257" s="171" t="s">
        <v>7419</v>
      </c>
      <c r="H257" s="170" t="s">
        <v>1</v>
      </c>
      <c r="I257" s="172"/>
      <c r="L257" s="169"/>
      <c r="M257" s="173"/>
      <c r="T257" s="174"/>
      <c r="AT257" s="170" t="s">
        <v>361</v>
      </c>
      <c r="AU257" s="170" t="s">
        <v>76</v>
      </c>
      <c r="AV257" s="14" t="s">
        <v>84</v>
      </c>
      <c r="AW257" s="14" t="s">
        <v>32</v>
      </c>
      <c r="AX257" s="14" t="s">
        <v>76</v>
      </c>
      <c r="AY257" s="170" t="s">
        <v>350</v>
      </c>
    </row>
    <row r="258" spans="2:65" s="12" customFormat="1" ht="10.199999999999999">
      <c r="B258" s="155"/>
      <c r="D258" s="151" t="s">
        <v>361</v>
      </c>
      <c r="E258" s="156" t="s">
        <v>1</v>
      </c>
      <c r="F258" s="157" t="s">
        <v>84</v>
      </c>
      <c r="H258" s="158">
        <v>1</v>
      </c>
      <c r="I258" s="159"/>
      <c r="L258" s="155"/>
      <c r="M258" s="160"/>
      <c r="T258" s="161"/>
      <c r="AT258" s="156" t="s">
        <v>361</v>
      </c>
      <c r="AU258" s="156" t="s">
        <v>76</v>
      </c>
      <c r="AV258" s="12" t="s">
        <v>86</v>
      </c>
      <c r="AW258" s="12" t="s">
        <v>32</v>
      </c>
      <c r="AX258" s="12" t="s">
        <v>84</v>
      </c>
      <c r="AY258" s="156" t="s">
        <v>350</v>
      </c>
    </row>
    <row r="259" spans="2:65" s="1" customFormat="1" ht="16.5" customHeight="1">
      <c r="B259" s="32"/>
      <c r="C259" s="138" t="s">
        <v>669</v>
      </c>
      <c r="D259" s="138" t="s">
        <v>352</v>
      </c>
      <c r="E259" s="139" t="s">
        <v>7420</v>
      </c>
      <c r="F259" s="140" t="s">
        <v>7421</v>
      </c>
      <c r="G259" s="141" t="s">
        <v>496</v>
      </c>
      <c r="H259" s="142">
        <v>1</v>
      </c>
      <c r="I259" s="143"/>
      <c r="J259" s="144">
        <f>ROUND(I259*H259,2)</f>
        <v>0</v>
      </c>
      <c r="K259" s="140" t="s">
        <v>1</v>
      </c>
      <c r="L259" s="32"/>
      <c r="M259" s="145" t="s">
        <v>1</v>
      </c>
      <c r="N259" s="146" t="s">
        <v>41</v>
      </c>
      <c r="P259" s="147">
        <f>O259*H259</f>
        <v>0</v>
      </c>
      <c r="Q259" s="147">
        <v>0</v>
      </c>
      <c r="R259" s="147">
        <f>Q259*H259</f>
        <v>0</v>
      </c>
      <c r="S259" s="147">
        <v>0</v>
      </c>
      <c r="T259" s="148">
        <f>S259*H259</f>
        <v>0</v>
      </c>
      <c r="AR259" s="149" t="s">
        <v>357</v>
      </c>
      <c r="AT259" s="149" t="s">
        <v>352</v>
      </c>
      <c r="AU259" s="149" t="s">
        <v>76</v>
      </c>
      <c r="AY259" s="17" t="s">
        <v>350</v>
      </c>
      <c r="BE259" s="150">
        <f>IF(N259="základní",J259,0)</f>
        <v>0</v>
      </c>
      <c r="BF259" s="150">
        <f>IF(N259="snížená",J259,0)</f>
        <v>0</v>
      </c>
      <c r="BG259" s="150">
        <f>IF(N259="zákl. přenesená",J259,0)</f>
        <v>0</v>
      </c>
      <c r="BH259" s="150">
        <f>IF(N259="sníž. přenesená",J259,0)</f>
        <v>0</v>
      </c>
      <c r="BI259" s="150">
        <f>IF(N259="nulová",J259,0)</f>
        <v>0</v>
      </c>
      <c r="BJ259" s="17" t="s">
        <v>84</v>
      </c>
      <c r="BK259" s="150">
        <f>ROUND(I259*H259,2)</f>
        <v>0</v>
      </c>
      <c r="BL259" s="17" t="s">
        <v>357</v>
      </c>
      <c r="BM259" s="149" t="s">
        <v>937</v>
      </c>
    </row>
    <row r="260" spans="2:65" s="1" customFormat="1" ht="10.199999999999999">
      <c r="B260" s="32"/>
      <c r="D260" s="151" t="s">
        <v>359</v>
      </c>
      <c r="F260" s="152" t="s">
        <v>7421</v>
      </c>
      <c r="I260" s="153"/>
      <c r="L260" s="32"/>
      <c r="M260" s="154"/>
      <c r="T260" s="56"/>
      <c r="AT260" s="17" t="s">
        <v>359</v>
      </c>
      <c r="AU260" s="17" t="s">
        <v>76</v>
      </c>
    </row>
    <row r="261" spans="2:65" s="14" customFormat="1" ht="30.6">
      <c r="B261" s="169"/>
      <c r="D261" s="151" t="s">
        <v>361</v>
      </c>
      <c r="E261" s="170" t="s">
        <v>1</v>
      </c>
      <c r="F261" s="171" t="s">
        <v>7406</v>
      </c>
      <c r="H261" s="170" t="s">
        <v>1</v>
      </c>
      <c r="I261" s="172"/>
      <c r="L261" s="169"/>
      <c r="M261" s="173"/>
      <c r="T261" s="174"/>
      <c r="AT261" s="170" t="s">
        <v>361</v>
      </c>
      <c r="AU261" s="170" t="s">
        <v>76</v>
      </c>
      <c r="AV261" s="14" t="s">
        <v>84</v>
      </c>
      <c r="AW261" s="14" t="s">
        <v>32</v>
      </c>
      <c r="AX261" s="14" t="s">
        <v>76</v>
      </c>
      <c r="AY261" s="170" t="s">
        <v>350</v>
      </c>
    </row>
    <row r="262" spans="2:65" s="14" customFormat="1" ht="10.199999999999999">
      <c r="B262" s="169"/>
      <c r="D262" s="151" t="s">
        <v>361</v>
      </c>
      <c r="E262" s="170" t="s">
        <v>1</v>
      </c>
      <c r="F262" s="171" t="s">
        <v>7422</v>
      </c>
      <c r="H262" s="170" t="s">
        <v>1</v>
      </c>
      <c r="I262" s="172"/>
      <c r="L262" s="169"/>
      <c r="M262" s="173"/>
      <c r="T262" s="174"/>
      <c r="AT262" s="170" t="s">
        <v>361</v>
      </c>
      <c r="AU262" s="170" t="s">
        <v>76</v>
      </c>
      <c r="AV262" s="14" t="s">
        <v>84</v>
      </c>
      <c r="AW262" s="14" t="s">
        <v>32</v>
      </c>
      <c r="AX262" s="14" t="s">
        <v>76</v>
      </c>
      <c r="AY262" s="170" t="s">
        <v>350</v>
      </c>
    </row>
    <row r="263" spans="2:65" s="12" customFormat="1" ht="10.199999999999999">
      <c r="B263" s="155"/>
      <c r="D263" s="151" t="s">
        <v>361</v>
      </c>
      <c r="E263" s="156" t="s">
        <v>1</v>
      </c>
      <c r="F263" s="157" t="s">
        <v>84</v>
      </c>
      <c r="H263" s="158">
        <v>1</v>
      </c>
      <c r="I263" s="159"/>
      <c r="L263" s="155"/>
      <c r="M263" s="160"/>
      <c r="T263" s="161"/>
      <c r="AT263" s="156" t="s">
        <v>361</v>
      </c>
      <c r="AU263" s="156" t="s">
        <v>76</v>
      </c>
      <c r="AV263" s="12" t="s">
        <v>86</v>
      </c>
      <c r="AW263" s="12" t="s">
        <v>32</v>
      </c>
      <c r="AX263" s="12" t="s">
        <v>84</v>
      </c>
      <c r="AY263" s="156" t="s">
        <v>350</v>
      </c>
    </row>
    <row r="264" spans="2:65" s="1" customFormat="1" ht="16.5" customHeight="1">
      <c r="B264" s="32"/>
      <c r="C264" s="138" t="s">
        <v>676</v>
      </c>
      <c r="D264" s="138" t="s">
        <v>352</v>
      </c>
      <c r="E264" s="139" t="s">
        <v>7300</v>
      </c>
      <c r="F264" s="140" t="s">
        <v>7421</v>
      </c>
      <c r="G264" s="141" t="s">
        <v>496</v>
      </c>
      <c r="H264" s="142">
        <v>1</v>
      </c>
      <c r="I264" s="143"/>
      <c r="J264" s="144">
        <f>ROUND(I264*H264,2)</f>
        <v>0</v>
      </c>
      <c r="K264" s="140" t="s">
        <v>1</v>
      </c>
      <c r="L264" s="32"/>
      <c r="M264" s="145" t="s">
        <v>1</v>
      </c>
      <c r="N264" s="146" t="s">
        <v>41</v>
      </c>
      <c r="P264" s="147">
        <f>O264*H264</f>
        <v>0</v>
      </c>
      <c r="Q264" s="147">
        <v>0</v>
      </c>
      <c r="R264" s="147">
        <f>Q264*H264</f>
        <v>0</v>
      </c>
      <c r="S264" s="147">
        <v>0</v>
      </c>
      <c r="T264" s="148">
        <f>S264*H264</f>
        <v>0</v>
      </c>
      <c r="AR264" s="149" t="s">
        <v>357</v>
      </c>
      <c r="AT264" s="149" t="s">
        <v>352</v>
      </c>
      <c r="AU264" s="149" t="s">
        <v>76</v>
      </c>
      <c r="AY264" s="17" t="s">
        <v>350</v>
      </c>
      <c r="BE264" s="150">
        <f>IF(N264="základní",J264,0)</f>
        <v>0</v>
      </c>
      <c r="BF264" s="150">
        <f>IF(N264="snížená",J264,0)</f>
        <v>0</v>
      </c>
      <c r="BG264" s="150">
        <f>IF(N264="zákl. přenesená",J264,0)</f>
        <v>0</v>
      </c>
      <c r="BH264" s="150">
        <f>IF(N264="sníž. přenesená",J264,0)</f>
        <v>0</v>
      </c>
      <c r="BI264" s="150">
        <f>IF(N264="nulová",J264,0)</f>
        <v>0</v>
      </c>
      <c r="BJ264" s="17" t="s">
        <v>84</v>
      </c>
      <c r="BK264" s="150">
        <f>ROUND(I264*H264,2)</f>
        <v>0</v>
      </c>
      <c r="BL264" s="17" t="s">
        <v>357</v>
      </c>
      <c r="BM264" s="149" t="s">
        <v>950</v>
      </c>
    </row>
    <row r="265" spans="2:65" s="1" customFormat="1" ht="10.199999999999999">
      <c r="B265" s="32"/>
      <c r="D265" s="151" t="s">
        <v>359</v>
      </c>
      <c r="F265" s="152" t="s">
        <v>7421</v>
      </c>
      <c r="I265" s="153"/>
      <c r="L265" s="32"/>
      <c r="M265" s="154"/>
      <c r="T265" s="56"/>
      <c r="AT265" s="17" t="s">
        <v>359</v>
      </c>
      <c r="AU265" s="17" t="s">
        <v>76</v>
      </c>
    </row>
    <row r="266" spans="2:65" s="14" customFormat="1" ht="30.6">
      <c r="B266" s="169"/>
      <c r="D266" s="151" t="s">
        <v>361</v>
      </c>
      <c r="E266" s="170" t="s">
        <v>1</v>
      </c>
      <c r="F266" s="171" t="s">
        <v>7406</v>
      </c>
      <c r="H266" s="170" t="s">
        <v>1</v>
      </c>
      <c r="I266" s="172"/>
      <c r="L266" s="169"/>
      <c r="M266" s="173"/>
      <c r="T266" s="174"/>
      <c r="AT266" s="170" t="s">
        <v>361</v>
      </c>
      <c r="AU266" s="170" t="s">
        <v>76</v>
      </c>
      <c r="AV266" s="14" t="s">
        <v>84</v>
      </c>
      <c r="AW266" s="14" t="s">
        <v>32</v>
      </c>
      <c r="AX266" s="14" t="s">
        <v>76</v>
      </c>
      <c r="AY266" s="170" t="s">
        <v>350</v>
      </c>
    </row>
    <row r="267" spans="2:65" s="14" customFormat="1" ht="10.199999999999999">
      <c r="B267" s="169"/>
      <c r="D267" s="151" t="s">
        <v>361</v>
      </c>
      <c r="E267" s="170" t="s">
        <v>1</v>
      </c>
      <c r="F267" s="171" t="s">
        <v>7423</v>
      </c>
      <c r="H267" s="170" t="s">
        <v>1</v>
      </c>
      <c r="I267" s="172"/>
      <c r="L267" s="169"/>
      <c r="M267" s="173"/>
      <c r="T267" s="174"/>
      <c r="AT267" s="170" t="s">
        <v>361</v>
      </c>
      <c r="AU267" s="170" t="s">
        <v>76</v>
      </c>
      <c r="AV267" s="14" t="s">
        <v>84</v>
      </c>
      <c r="AW267" s="14" t="s">
        <v>32</v>
      </c>
      <c r="AX267" s="14" t="s">
        <v>76</v>
      </c>
      <c r="AY267" s="170" t="s">
        <v>350</v>
      </c>
    </row>
    <row r="268" spans="2:65" s="12" customFormat="1" ht="10.199999999999999">
      <c r="B268" s="155"/>
      <c r="D268" s="151" t="s">
        <v>361</v>
      </c>
      <c r="E268" s="156" t="s">
        <v>1</v>
      </c>
      <c r="F268" s="157" t="s">
        <v>84</v>
      </c>
      <c r="H268" s="158">
        <v>1</v>
      </c>
      <c r="I268" s="159"/>
      <c r="L268" s="155"/>
      <c r="M268" s="160"/>
      <c r="T268" s="161"/>
      <c r="AT268" s="156" t="s">
        <v>361</v>
      </c>
      <c r="AU268" s="156" t="s">
        <v>76</v>
      </c>
      <c r="AV268" s="12" t="s">
        <v>86</v>
      </c>
      <c r="AW268" s="12" t="s">
        <v>32</v>
      </c>
      <c r="AX268" s="12" t="s">
        <v>84</v>
      </c>
      <c r="AY268" s="156" t="s">
        <v>350</v>
      </c>
    </row>
    <row r="269" spans="2:65" s="1" customFormat="1" ht="16.5" customHeight="1">
      <c r="B269" s="32"/>
      <c r="C269" s="138" t="s">
        <v>682</v>
      </c>
      <c r="D269" s="138" t="s">
        <v>352</v>
      </c>
      <c r="E269" s="139" t="s">
        <v>7424</v>
      </c>
      <c r="F269" s="140" t="s">
        <v>7425</v>
      </c>
      <c r="G269" s="141" t="s">
        <v>496</v>
      </c>
      <c r="H269" s="142">
        <v>1</v>
      </c>
      <c r="I269" s="143"/>
      <c r="J269" s="144">
        <f>ROUND(I269*H269,2)</f>
        <v>0</v>
      </c>
      <c r="K269" s="140" t="s">
        <v>1</v>
      </c>
      <c r="L269" s="32"/>
      <c r="M269" s="145" t="s">
        <v>1</v>
      </c>
      <c r="N269" s="146" t="s">
        <v>41</v>
      </c>
      <c r="P269" s="147">
        <f>O269*H269</f>
        <v>0</v>
      </c>
      <c r="Q269" s="147">
        <v>0</v>
      </c>
      <c r="R269" s="147">
        <f>Q269*H269</f>
        <v>0</v>
      </c>
      <c r="S269" s="147">
        <v>0</v>
      </c>
      <c r="T269" s="148">
        <f>S269*H269</f>
        <v>0</v>
      </c>
      <c r="AR269" s="149" t="s">
        <v>357</v>
      </c>
      <c r="AT269" s="149" t="s">
        <v>352</v>
      </c>
      <c r="AU269" s="149" t="s">
        <v>76</v>
      </c>
      <c r="AY269" s="17" t="s">
        <v>350</v>
      </c>
      <c r="BE269" s="150">
        <f>IF(N269="základní",J269,0)</f>
        <v>0</v>
      </c>
      <c r="BF269" s="150">
        <f>IF(N269="snížená",J269,0)</f>
        <v>0</v>
      </c>
      <c r="BG269" s="150">
        <f>IF(N269="zákl. přenesená",J269,0)</f>
        <v>0</v>
      </c>
      <c r="BH269" s="150">
        <f>IF(N269="sníž. přenesená",J269,0)</f>
        <v>0</v>
      </c>
      <c r="BI269" s="150">
        <f>IF(N269="nulová",J269,0)</f>
        <v>0</v>
      </c>
      <c r="BJ269" s="17" t="s">
        <v>84</v>
      </c>
      <c r="BK269" s="150">
        <f>ROUND(I269*H269,2)</f>
        <v>0</v>
      </c>
      <c r="BL269" s="17" t="s">
        <v>357</v>
      </c>
      <c r="BM269" s="149" t="s">
        <v>974</v>
      </c>
    </row>
    <row r="270" spans="2:65" s="1" customFormat="1" ht="10.199999999999999">
      <c r="B270" s="32"/>
      <c r="D270" s="151" t="s">
        <v>359</v>
      </c>
      <c r="F270" s="152" t="s">
        <v>7425</v>
      </c>
      <c r="I270" s="153"/>
      <c r="L270" s="32"/>
      <c r="M270" s="154"/>
      <c r="T270" s="56"/>
      <c r="AT270" s="17" t="s">
        <v>359</v>
      </c>
      <c r="AU270" s="17" t="s">
        <v>76</v>
      </c>
    </row>
    <row r="271" spans="2:65" s="14" customFormat="1" ht="10.199999999999999">
      <c r="B271" s="169"/>
      <c r="D271" s="151" t="s">
        <v>361</v>
      </c>
      <c r="E271" s="170" t="s">
        <v>1</v>
      </c>
      <c r="F271" s="171" t="s">
        <v>7426</v>
      </c>
      <c r="H271" s="170" t="s">
        <v>1</v>
      </c>
      <c r="I271" s="172"/>
      <c r="L271" s="169"/>
      <c r="M271" s="173"/>
      <c r="T271" s="174"/>
      <c r="AT271" s="170" t="s">
        <v>361</v>
      </c>
      <c r="AU271" s="170" t="s">
        <v>76</v>
      </c>
      <c r="AV271" s="14" t="s">
        <v>84</v>
      </c>
      <c r="AW271" s="14" t="s">
        <v>32</v>
      </c>
      <c r="AX271" s="14" t="s">
        <v>76</v>
      </c>
      <c r="AY271" s="170" t="s">
        <v>350</v>
      </c>
    </row>
    <row r="272" spans="2:65" s="14" customFormat="1" ht="20.399999999999999">
      <c r="B272" s="169"/>
      <c r="D272" s="151" t="s">
        <v>361</v>
      </c>
      <c r="E272" s="170" t="s">
        <v>1</v>
      </c>
      <c r="F272" s="171" t="s">
        <v>7403</v>
      </c>
      <c r="H272" s="170" t="s">
        <v>1</v>
      </c>
      <c r="I272" s="172"/>
      <c r="L272" s="169"/>
      <c r="M272" s="173"/>
      <c r="T272" s="174"/>
      <c r="AT272" s="170" t="s">
        <v>361</v>
      </c>
      <c r="AU272" s="170" t="s">
        <v>76</v>
      </c>
      <c r="AV272" s="14" t="s">
        <v>84</v>
      </c>
      <c r="AW272" s="14" t="s">
        <v>32</v>
      </c>
      <c r="AX272" s="14" t="s">
        <v>76</v>
      </c>
      <c r="AY272" s="170" t="s">
        <v>350</v>
      </c>
    </row>
    <row r="273" spans="2:65" s="14" customFormat="1" ht="10.199999999999999">
      <c r="B273" s="169"/>
      <c r="D273" s="151" t="s">
        <v>361</v>
      </c>
      <c r="E273" s="170" t="s">
        <v>1</v>
      </c>
      <c r="F273" s="171" t="s">
        <v>7427</v>
      </c>
      <c r="H273" s="170" t="s">
        <v>1</v>
      </c>
      <c r="I273" s="172"/>
      <c r="L273" s="169"/>
      <c r="M273" s="173"/>
      <c r="T273" s="174"/>
      <c r="AT273" s="170" t="s">
        <v>361</v>
      </c>
      <c r="AU273" s="170" t="s">
        <v>76</v>
      </c>
      <c r="AV273" s="14" t="s">
        <v>84</v>
      </c>
      <c r="AW273" s="14" t="s">
        <v>32</v>
      </c>
      <c r="AX273" s="14" t="s">
        <v>76</v>
      </c>
      <c r="AY273" s="170" t="s">
        <v>350</v>
      </c>
    </row>
    <row r="274" spans="2:65" s="12" customFormat="1" ht="10.199999999999999">
      <c r="B274" s="155"/>
      <c r="D274" s="151" t="s">
        <v>361</v>
      </c>
      <c r="E274" s="156" t="s">
        <v>1</v>
      </c>
      <c r="F274" s="157" t="s">
        <v>84</v>
      </c>
      <c r="H274" s="158">
        <v>1</v>
      </c>
      <c r="I274" s="159"/>
      <c r="L274" s="155"/>
      <c r="M274" s="160"/>
      <c r="T274" s="161"/>
      <c r="AT274" s="156" t="s">
        <v>361</v>
      </c>
      <c r="AU274" s="156" t="s">
        <v>76</v>
      </c>
      <c r="AV274" s="12" t="s">
        <v>86</v>
      </c>
      <c r="AW274" s="12" t="s">
        <v>32</v>
      </c>
      <c r="AX274" s="12" t="s">
        <v>84</v>
      </c>
      <c r="AY274" s="156" t="s">
        <v>350</v>
      </c>
    </row>
    <row r="275" spans="2:65" s="1" customFormat="1" ht="16.5" customHeight="1">
      <c r="B275" s="32"/>
      <c r="C275" s="138" t="s">
        <v>688</v>
      </c>
      <c r="D275" s="138" t="s">
        <v>352</v>
      </c>
      <c r="E275" s="139" t="s">
        <v>7428</v>
      </c>
      <c r="F275" s="140" t="s">
        <v>7340</v>
      </c>
      <c r="G275" s="141" t="s">
        <v>496</v>
      </c>
      <c r="H275" s="142">
        <v>1</v>
      </c>
      <c r="I275" s="143"/>
      <c r="J275" s="144">
        <f>ROUND(I275*H275,2)</f>
        <v>0</v>
      </c>
      <c r="K275" s="140" t="s">
        <v>1</v>
      </c>
      <c r="L275" s="32"/>
      <c r="M275" s="145" t="s">
        <v>1</v>
      </c>
      <c r="N275" s="146" t="s">
        <v>41</v>
      </c>
      <c r="P275" s="147">
        <f>O275*H275</f>
        <v>0</v>
      </c>
      <c r="Q275" s="147">
        <v>0</v>
      </c>
      <c r="R275" s="147">
        <f>Q275*H275</f>
        <v>0</v>
      </c>
      <c r="S275" s="147">
        <v>0</v>
      </c>
      <c r="T275" s="148">
        <f>S275*H275</f>
        <v>0</v>
      </c>
      <c r="AR275" s="149" t="s">
        <v>357</v>
      </c>
      <c r="AT275" s="149" t="s">
        <v>352</v>
      </c>
      <c r="AU275" s="149" t="s">
        <v>76</v>
      </c>
      <c r="AY275" s="17" t="s">
        <v>350</v>
      </c>
      <c r="BE275" s="150">
        <f>IF(N275="základní",J275,0)</f>
        <v>0</v>
      </c>
      <c r="BF275" s="150">
        <f>IF(N275="snížená",J275,0)</f>
        <v>0</v>
      </c>
      <c r="BG275" s="150">
        <f>IF(N275="zákl. přenesená",J275,0)</f>
        <v>0</v>
      </c>
      <c r="BH275" s="150">
        <f>IF(N275="sníž. přenesená",J275,0)</f>
        <v>0</v>
      </c>
      <c r="BI275" s="150">
        <f>IF(N275="nulová",J275,0)</f>
        <v>0</v>
      </c>
      <c r="BJ275" s="17" t="s">
        <v>84</v>
      </c>
      <c r="BK275" s="150">
        <f>ROUND(I275*H275,2)</f>
        <v>0</v>
      </c>
      <c r="BL275" s="17" t="s">
        <v>357</v>
      </c>
      <c r="BM275" s="149" t="s">
        <v>987</v>
      </c>
    </row>
    <row r="276" spans="2:65" s="1" customFormat="1" ht="10.199999999999999">
      <c r="B276" s="32"/>
      <c r="D276" s="151" t="s">
        <v>359</v>
      </c>
      <c r="F276" s="152" t="s">
        <v>7340</v>
      </c>
      <c r="I276" s="153"/>
      <c r="L276" s="32"/>
      <c r="M276" s="154"/>
      <c r="T276" s="56"/>
      <c r="AT276" s="17" t="s">
        <v>359</v>
      </c>
      <c r="AU276" s="17" t="s">
        <v>76</v>
      </c>
    </row>
    <row r="277" spans="2:65" s="14" customFormat="1" ht="20.399999999999999">
      <c r="B277" s="169"/>
      <c r="D277" s="151" t="s">
        <v>361</v>
      </c>
      <c r="E277" s="170" t="s">
        <v>1</v>
      </c>
      <c r="F277" s="171" t="s">
        <v>7429</v>
      </c>
      <c r="H277" s="170" t="s">
        <v>1</v>
      </c>
      <c r="I277" s="172"/>
      <c r="L277" s="169"/>
      <c r="M277" s="173"/>
      <c r="T277" s="174"/>
      <c r="AT277" s="170" t="s">
        <v>361</v>
      </c>
      <c r="AU277" s="170" t="s">
        <v>76</v>
      </c>
      <c r="AV277" s="14" t="s">
        <v>84</v>
      </c>
      <c r="AW277" s="14" t="s">
        <v>32</v>
      </c>
      <c r="AX277" s="14" t="s">
        <v>76</v>
      </c>
      <c r="AY277" s="170" t="s">
        <v>350</v>
      </c>
    </row>
    <row r="278" spans="2:65" s="14" customFormat="1" ht="30.6">
      <c r="B278" s="169"/>
      <c r="D278" s="151" t="s">
        <v>361</v>
      </c>
      <c r="E278" s="170" t="s">
        <v>1</v>
      </c>
      <c r="F278" s="171" t="s">
        <v>7430</v>
      </c>
      <c r="H278" s="170" t="s">
        <v>1</v>
      </c>
      <c r="I278" s="172"/>
      <c r="L278" s="169"/>
      <c r="M278" s="173"/>
      <c r="T278" s="174"/>
      <c r="AT278" s="170" t="s">
        <v>361</v>
      </c>
      <c r="AU278" s="170" t="s">
        <v>76</v>
      </c>
      <c r="AV278" s="14" t="s">
        <v>84</v>
      </c>
      <c r="AW278" s="14" t="s">
        <v>32</v>
      </c>
      <c r="AX278" s="14" t="s">
        <v>76</v>
      </c>
      <c r="AY278" s="170" t="s">
        <v>350</v>
      </c>
    </row>
    <row r="279" spans="2:65" s="14" customFormat="1" ht="10.199999999999999">
      <c r="B279" s="169"/>
      <c r="D279" s="151" t="s">
        <v>361</v>
      </c>
      <c r="E279" s="170" t="s">
        <v>1</v>
      </c>
      <c r="F279" s="171" t="s">
        <v>7431</v>
      </c>
      <c r="H279" s="170" t="s">
        <v>1</v>
      </c>
      <c r="I279" s="172"/>
      <c r="L279" s="169"/>
      <c r="M279" s="173"/>
      <c r="T279" s="174"/>
      <c r="AT279" s="170" t="s">
        <v>361</v>
      </c>
      <c r="AU279" s="170" t="s">
        <v>76</v>
      </c>
      <c r="AV279" s="14" t="s">
        <v>84</v>
      </c>
      <c r="AW279" s="14" t="s">
        <v>32</v>
      </c>
      <c r="AX279" s="14" t="s">
        <v>76</v>
      </c>
      <c r="AY279" s="170" t="s">
        <v>350</v>
      </c>
    </row>
    <row r="280" spans="2:65" s="14" customFormat="1" ht="10.199999999999999">
      <c r="B280" s="169"/>
      <c r="D280" s="151" t="s">
        <v>361</v>
      </c>
      <c r="E280" s="170" t="s">
        <v>1</v>
      </c>
      <c r="F280" s="171" t="s">
        <v>7239</v>
      </c>
      <c r="H280" s="170" t="s">
        <v>1</v>
      </c>
      <c r="I280" s="172"/>
      <c r="L280" s="169"/>
      <c r="M280" s="173"/>
      <c r="T280" s="174"/>
      <c r="AT280" s="170" t="s">
        <v>361</v>
      </c>
      <c r="AU280" s="170" t="s">
        <v>76</v>
      </c>
      <c r="AV280" s="14" t="s">
        <v>84</v>
      </c>
      <c r="AW280" s="14" t="s">
        <v>32</v>
      </c>
      <c r="AX280" s="14" t="s">
        <v>76</v>
      </c>
      <c r="AY280" s="170" t="s">
        <v>350</v>
      </c>
    </row>
    <row r="281" spans="2:65" s="12" customFormat="1" ht="10.199999999999999">
      <c r="B281" s="155"/>
      <c r="D281" s="151" t="s">
        <v>361</v>
      </c>
      <c r="E281" s="156" t="s">
        <v>1</v>
      </c>
      <c r="F281" s="157" t="s">
        <v>84</v>
      </c>
      <c r="H281" s="158">
        <v>1</v>
      </c>
      <c r="I281" s="159"/>
      <c r="L281" s="155"/>
      <c r="M281" s="160"/>
      <c r="T281" s="161"/>
      <c r="AT281" s="156" t="s">
        <v>361</v>
      </c>
      <c r="AU281" s="156" t="s">
        <v>76</v>
      </c>
      <c r="AV281" s="12" t="s">
        <v>86</v>
      </c>
      <c r="AW281" s="12" t="s">
        <v>32</v>
      </c>
      <c r="AX281" s="12" t="s">
        <v>84</v>
      </c>
      <c r="AY281" s="156" t="s">
        <v>350</v>
      </c>
    </row>
    <row r="282" spans="2:65" s="1" customFormat="1" ht="16.5" customHeight="1">
      <c r="B282" s="32"/>
      <c r="C282" s="138" t="s">
        <v>695</v>
      </c>
      <c r="D282" s="138" t="s">
        <v>352</v>
      </c>
      <c r="E282" s="139" t="s">
        <v>7432</v>
      </c>
      <c r="F282" s="140" t="s">
        <v>7433</v>
      </c>
      <c r="G282" s="141" t="s">
        <v>496</v>
      </c>
      <c r="H282" s="142">
        <v>1</v>
      </c>
      <c r="I282" s="143"/>
      <c r="J282" s="144">
        <f>ROUND(I282*H282,2)</f>
        <v>0</v>
      </c>
      <c r="K282" s="140" t="s">
        <v>1</v>
      </c>
      <c r="L282" s="32"/>
      <c r="M282" s="145" t="s">
        <v>1</v>
      </c>
      <c r="N282" s="146" t="s">
        <v>41</v>
      </c>
      <c r="P282" s="147">
        <f>O282*H282</f>
        <v>0</v>
      </c>
      <c r="Q282" s="147">
        <v>0</v>
      </c>
      <c r="R282" s="147">
        <f>Q282*H282</f>
        <v>0</v>
      </c>
      <c r="S282" s="147">
        <v>0</v>
      </c>
      <c r="T282" s="148">
        <f>S282*H282</f>
        <v>0</v>
      </c>
      <c r="AR282" s="149" t="s">
        <v>357</v>
      </c>
      <c r="AT282" s="149" t="s">
        <v>352</v>
      </c>
      <c r="AU282" s="149" t="s">
        <v>76</v>
      </c>
      <c r="AY282" s="17" t="s">
        <v>350</v>
      </c>
      <c r="BE282" s="150">
        <f>IF(N282="základní",J282,0)</f>
        <v>0</v>
      </c>
      <c r="BF282" s="150">
        <f>IF(N282="snížená",J282,0)</f>
        <v>0</v>
      </c>
      <c r="BG282" s="150">
        <f>IF(N282="zákl. přenesená",J282,0)</f>
        <v>0</v>
      </c>
      <c r="BH282" s="150">
        <f>IF(N282="sníž. přenesená",J282,0)</f>
        <v>0</v>
      </c>
      <c r="BI282" s="150">
        <f>IF(N282="nulová",J282,0)</f>
        <v>0</v>
      </c>
      <c r="BJ282" s="17" t="s">
        <v>84</v>
      </c>
      <c r="BK282" s="150">
        <f>ROUND(I282*H282,2)</f>
        <v>0</v>
      </c>
      <c r="BL282" s="17" t="s">
        <v>357</v>
      </c>
      <c r="BM282" s="149" t="s">
        <v>1001</v>
      </c>
    </row>
    <row r="283" spans="2:65" s="1" customFormat="1" ht="10.199999999999999">
      <c r="B283" s="32"/>
      <c r="D283" s="151" t="s">
        <v>359</v>
      </c>
      <c r="F283" s="152" t="s">
        <v>7433</v>
      </c>
      <c r="I283" s="153"/>
      <c r="L283" s="32"/>
      <c r="M283" s="154"/>
      <c r="T283" s="56"/>
      <c r="AT283" s="17" t="s">
        <v>359</v>
      </c>
      <c r="AU283" s="17" t="s">
        <v>76</v>
      </c>
    </row>
    <row r="284" spans="2:65" s="1" customFormat="1" ht="16.5" customHeight="1">
      <c r="B284" s="32"/>
      <c r="C284" s="138" t="s">
        <v>701</v>
      </c>
      <c r="D284" s="138" t="s">
        <v>352</v>
      </c>
      <c r="E284" s="139" t="s">
        <v>7434</v>
      </c>
      <c r="F284" s="140" t="s">
        <v>7435</v>
      </c>
      <c r="G284" s="141" t="s">
        <v>496</v>
      </c>
      <c r="H284" s="142">
        <v>2</v>
      </c>
      <c r="I284" s="143"/>
      <c r="J284" s="144">
        <f>ROUND(I284*H284,2)</f>
        <v>0</v>
      </c>
      <c r="K284" s="140" t="s">
        <v>1</v>
      </c>
      <c r="L284" s="32"/>
      <c r="M284" s="145" t="s">
        <v>1</v>
      </c>
      <c r="N284" s="146" t="s">
        <v>41</v>
      </c>
      <c r="P284" s="147">
        <f>O284*H284</f>
        <v>0</v>
      </c>
      <c r="Q284" s="147">
        <v>0</v>
      </c>
      <c r="R284" s="147">
        <f>Q284*H284</f>
        <v>0</v>
      </c>
      <c r="S284" s="147">
        <v>0</v>
      </c>
      <c r="T284" s="148">
        <f>S284*H284</f>
        <v>0</v>
      </c>
      <c r="AR284" s="149" t="s">
        <v>357</v>
      </c>
      <c r="AT284" s="149" t="s">
        <v>352</v>
      </c>
      <c r="AU284" s="149" t="s">
        <v>76</v>
      </c>
      <c r="AY284" s="17" t="s">
        <v>350</v>
      </c>
      <c r="BE284" s="150">
        <f>IF(N284="základní",J284,0)</f>
        <v>0</v>
      </c>
      <c r="BF284" s="150">
        <f>IF(N284="snížená",J284,0)</f>
        <v>0</v>
      </c>
      <c r="BG284" s="150">
        <f>IF(N284="zákl. přenesená",J284,0)</f>
        <v>0</v>
      </c>
      <c r="BH284" s="150">
        <f>IF(N284="sníž. přenesená",J284,0)</f>
        <v>0</v>
      </c>
      <c r="BI284" s="150">
        <f>IF(N284="nulová",J284,0)</f>
        <v>0</v>
      </c>
      <c r="BJ284" s="17" t="s">
        <v>84</v>
      </c>
      <c r="BK284" s="150">
        <f>ROUND(I284*H284,2)</f>
        <v>0</v>
      </c>
      <c r="BL284" s="17" t="s">
        <v>357</v>
      </c>
      <c r="BM284" s="149" t="s">
        <v>1014</v>
      </c>
    </row>
    <row r="285" spans="2:65" s="1" customFormat="1" ht="10.199999999999999">
      <c r="B285" s="32"/>
      <c r="D285" s="151" t="s">
        <v>359</v>
      </c>
      <c r="F285" s="152" t="s">
        <v>7435</v>
      </c>
      <c r="I285" s="153"/>
      <c r="L285" s="32"/>
      <c r="M285" s="154"/>
      <c r="T285" s="56"/>
      <c r="AT285" s="17" t="s">
        <v>359</v>
      </c>
      <c r="AU285" s="17" t="s">
        <v>76</v>
      </c>
    </row>
    <row r="286" spans="2:65" s="14" customFormat="1" ht="20.399999999999999">
      <c r="B286" s="169"/>
      <c r="D286" s="151" t="s">
        <v>361</v>
      </c>
      <c r="E286" s="170" t="s">
        <v>1</v>
      </c>
      <c r="F286" s="171" t="s">
        <v>7436</v>
      </c>
      <c r="H286" s="170" t="s">
        <v>1</v>
      </c>
      <c r="I286" s="172"/>
      <c r="L286" s="169"/>
      <c r="M286" s="173"/>
      <c r="T286" s="174"/>
      <c r="AT286" s="170" t="s">
        <v>361</v>
      </c>
      <c r="AU286" s="170" t="s">
        <v>76</v>
      </c>
      <c r="AV286" s="14" t="s">
        <v>84</v>
      </c>
      <c r="AW286" s="14" t="s">
        <v>32</v>
      </c>
      <c r="AX286" s="14" t="s">
        <v>76</v>
      </c>
      <c r="AY286" s="170" t="s">
        <v>350</v>
      </c>
    </row>
    <row r="287" spans="2:65" s="14" customFormat="1" ht="20.399999999999999">
      <c r="B287" s="169"/>
      <c r="D287" s="151" t="s">
        <v>361</v>
      </c>
      <c r="E287" s="170" t="s">
        <v>1</v>
      </c>
      <c r="F287" s="171" t="s">
        <v>7437</v>
      </c>
      <c r="H287" s="170" t="s">
        <v>1</v>
      </c>
      <c r="I287" s="172"/>
      <c r="L287" s="169"/>
      <c r="M287" s="173"/>
      <c r="T287" s="174"/>
      <c r="AT287" s="170" t="s">
        <v>361</v>
      </c>
      <c r="AU287" s="170" t="s">
        <v>76</v>
      </c>
      <c r="AV287" s="14" t="s">
        <v>84</v>
      </c>
      <c r="AW287" s="14" t="s">
        <v>32</v>
      </c>
      <c r="AX287" s="14" t="s">
        <v>76</v>
      </c>
      <c r="AY287" s="170" t="s">
        <v>350</v>
      </c>
    </row>
    <row r="288" spans="2:65" s="14" customFormat="1" ht="10.199999999999999">
      <c r="B288" s="169"/>
      <c r="D288" s="151" t="s">
        <v>361</v>
      </c>
      <c r="E288" s="170" t="s">
        <v>1</v>
      </c>
      <c r="F288" s="171" t="s">
        <v>7239</v>
      </c>
      <c r="H288" s="170" t="s">
        <v>1</v>
      </c>
      <c r="I288" s="172"/>
      <c r="L288" s="169"/>
      <c r="M288" s="173"/>
      <c r="T288" s="174"/>
      <c r="AT288" s="170" t="s">
        <v>361</v>
      </c>
      <c r="AU288" s="170" t="s">
        <v>76</v>
      </c>
      <c r="AV288" s="14" t="s">
        <v>84</v>
      </c>
      <c r="AW288" s="14" t="s">
        <v>32</v>
      </c>
      <c r="AX288" s="14" t="s">
        <v>76</v>
      </c>
      <c r="AY288" s="170" t="s">
        <v>350</v>
      </c>
    </row>
    <row r="289" spans="2:65" s="14" customFormat="1" ht="10.199999999999999">
      <c r="B289" s="169"/>
      <c r="D289" s="151" t="s">
        <v>361</v>
      </c>
      <c r="E289" s="170" t="s">
        <v>1</v>
      </c>
      <c r="F289" s="171" t="s">
        <v>7438</v>
      </c>
      <c r="H289" s="170" t="s">
        <v>1</v>
      </c>
      <c r="I289" s="172"/>
      <c r="L289" s="169"/>
      <c r="M289" s="173"/>
      <c r="T289" s="174"/>
      <c r="AT289" s="170" t="s">
        <v>361</v>
      </c>
      <c r="AU289" s="170" t="s">
        <v>76</v>
      </c>
      <c r="AV289" s="14" t="s">
        <v>84</v>
      </c>
      <c r="AW289" s="14" t="s">
        <v>32</v>
      </c>
      <c r="AX289" s="14" t="s">
        <v>76</v>
      </c>
      <c r="AY289" s="170" t="s">
        <v>350</v>
      </c>
    </row>
    <row r="290" spans="2:65" s="12" customFormat="1" ht="10.199999999999999">
      <c r="B290" s="155"/>
      <c r="D290" s="151" t="s">
        <v>361</v>
      </c>
      <c r="E290" s="156" t="s">
        <v>1</v>
      </c>
      <c r="F290" s="157" t="s">
        <v>86</v>
      </c>
      <c r="H290" s="158">
        <v>2</v>
      </c>
      <c r="I290" s="159"/>
      <c r="L290" s="155"/>
      <c r="M290" s="160"/>
      <c r="T290" s="161"/>
      <c r="AT290" s="156" t="s">
        <v>361</v>
      </c>
      <c r="AU290" s="156" t="s">
        <v>76</v>
      </c>
      <c r="AV290" s="12" t="s">
        <v>86</v>
      </c>
      <c r="AW290" s="12" t="s">
        <v>32</v>
      </c>
      <c r="AX290" s="12" t="s">
        <v>84</v>
      </c>
      <c r="AY290" s="156" t="s">
        <v>350</v>
      </c>
    </row>
    <row r="291" spans="2:65" s="1" customFormat="1" ht="16.5" customHeight="1">
      <c r="B291" s="32"/>
      <c r="C291" s="138" t="s">
        <v>707</v>
      </c>
      <c r="D291" s="138" t="s">
        <v>352</v>
      </c>
      <c r="E291" s="139" t="s">
        <v>7439</v>
      </c>
      <c r="F291" s="140" t="s">
        <v>7435</v>
      </c>
      <c r="G291" s="141" t="s">
        <v>496</v>
      </c>
      <c r="H291" s="142">
        <v>2</v>
      </c>
      <c r="I291" s="143"/>
      <c r="J291" s="144">
        <f>ROUND(I291*H291,2)</f>
        <v>0</v>
      </c>
      <c r="K291" s="140" t="s">
        <v>1</v>
      </c>
      <c r="L291" s="32"/>
      <c r="M291" s="145" t="s">
        <v>1</v>
      </c>
      <c r="N291" s="146" t="s">
        <v>41</v>
      </c>
      <c r="P291" s="147">
        <f>O291*H291</f>
        <v>0</v>
      </c>
      <c r="Q291" s="147">
        <v>0</v>
      </c>
      <c r="R291" s="147">
        <f>Q291*H291</f>
        <v>0</v>
      </c>
      <c r="S291" s="147">
        <v>0</v>
      </c>
      <c r="T291" s="148">
        <f>S291*H291</f>
        <v>0</v>
      </c>
      <c r="AR291" s="149" t="s">
        <v>357</v>
      </c>
      <c r="AT291" s="149" t="s">
        <v>352</v>
      </c>
      <c r="AU291" s="149" t="s">
        <v>76</v>
      </c>
      <c r="AY291" s="17" t="s">
        <v>350</v>
      </c>
      <c r="BE291" s="150">
        <f>IF(N291="základní",J291,0)</f>
        <v>0</v>
      </c>
      <c r="BF291" s="150">
        <f>IF(N291="snížená",J291,0)</f>
        <v>0</v>
      </c>
      <c r="BG291" s="150">
        <f>IF(N291="zákl. přenesená",J291,0)</f>
        <v>0</v>
      </c>
      <c r="BH291" s="150">
        <f>IF(N291="sníž. přenesená",J291,0)</f>
        <v>0</v>
      </c>
      <c r="BI291" s="150">
        <f>IF(N291="nulová",J291,0)</f>
        <v>0</v>
      </c>
      <c r="BJ291" s="17" t="s">
        <v>84</v>
      </c>
      <c r="BK291" s="150">
        <f>ROUND(I291*H291,2)</f>
        <v>0</v>
      </c>
      <c r="BL291" s="17" t="s">
        <v>357</v>
      </c>
      <c r="BM291" s="149" t="s">
        <v>1034</v>
      </c>
    </row>
    <row r="292" spans="2:65" s="1" customFormat="1" ht="10.199999999999999">
      <c r="B292" s="32"/>
      <c r="D292" s="151" t="s">
        <v>359</v>
      </c>
      <c r="F292" s="152" t="s">
        <v>7435</v>
      </c>
      <c r="I292" s="153"/>
      <c r="L292" s="32"/>
      <c r="M292" s="154"/>
      <c r="T292" s="56"/>
      <c r="AT292" s="17" t="s">
        <v>359</v>
      </c>
      <c r="AU292" s="17" t="s">
        <v>76</v>
      </c>
    </row>
    <row r="293" spans="2:65" s="14" customFormat="1" ht="20.399999999999999">
      <c r="B293" s="169"/>
      <c r="D293" s="151" t="s">
        <v>361</v>
      </c>
      <c r="E293" s="170" t="s">
        <v>1</v>
      </c>
      <c r="F293" s="171" t="s">
        <v>7436</v>
      </c>
      <c r="H293" s="170" t="s">
        <v>1</v>
      </c>
      <c r="I293" s="172"/>
      <c r="L293" s="169"/>
      <c r="M293" s="173"/>
      <c r="T293" s="174"/>
      <c r="AT293" s="170" t="s">
        <v>361</v>
      </c>
      <c r="AU293" s="170" t="s">
        <v>76</v>
      </c>
      <c r="AV293" s="14" t="s">
        <v>84</v>
      </c>
      <c r="AW293" s="14" t="s">
        <v>32</v>
      </c>
      <c r="AX293" s="14" t="s">
        <v>76</v>
      </c>
      <c r="AY293" s="170" t="s">
        <v>350</v>
      </c>
    </row>
    <row r="294" spans="2:65" s="14" customFormat="1" ht="20.399999999999999">
      <c r="B294" s="169"/>
      <c r="D294" s="151" t="s">
        <v>361</v>
      </c>
      <c r="E294" s="170" t="s">
        <v>1</v>
      </c>
      <c r="F294" s="171" t="s">
        <v>7437</v>
      </c>
      <c r="H294" s="170" t="s">
        <v>1</v>
      </c>
      <c r="I294" s="172"/>
      <c r="L294" s="169"/>
      <c r="M294" s="173"/>
      <c r="T294" s="174"/>
      <c r="AT294" s="170" t="s">
        <v>361</v>
      </c>
      <c r="AU294" s="170" t="s">
        <v>76</v>
      </c>
      <c r="AV294" s="14" t="s">
        <v>84</v>
      </c>
      <c r="AW294" s="14" t="s">
        <v>32</v>
      </c>
      <c r="AX294" s="14" t="s">
        <v>76</v>
      </c>
      <c r="AY294" s="170" t="s">
        <v>350</v>
      </c>
    </row>
    <row r="295" spans="2:65" s="14" customFormat="1" ht="10.199999999999999">
      <c r="B295" s="169"/>
      <c r="D295" s="151" t="s">
        <v>361</v>
      </c>
      <c r="E295" s="170" t="s">
        <v>1</v>
      </c>
      <c r="F295" s="171" t="s">
        <v>7239</v>
      </c>
      <c r="H295" s="170" t="s">
        <v>1</v>
      </c>
      <c r="I295" s="172"/>
      <c r="L295" s="169"/>
      <c r="M295" s="173"/>
      <c r="T295" s="174"/>
      <c r="AT295" s="170" t="s">
        <v>361</v>
      </c>
      <c r="AU295" s="170" t="s">
        <v>76</v>
      </c>
      <c r="AV295" s="14" t="s">
        <v>84</v>
      </c>
      <c r="AW295" s="14" t="s">
        <v>32</v>
      </c>
      <c r="AX295" s="14" t="s">
        <v>76</v>
      </c>
      <c r="AY295" s="170" t="s">
        <v>350</v>
      </c>
    </row>
    <row r="296" spans="2:65" s="14" customFormat="1" ht="10.199999999999999">
      <c r="B296" s="169"/>
      <c r="D296" s="151" t="s">
        <v>361</v>
      </c>
      <c r="E296" s="170" t="s">
        <v>1</v>
      </c>
      <c r="F296" s="171" t="s">
        <v>7440</v>
      </c>
      <c r="H296" s="170" t="s">
        <v>1</v>
      </c>
      <c r="I296" s="172"/>
      <c r="L296" s="169"/>
      <c r="M296" s="173"/>
      <c r="T296" s="174"/>
      <c r="AT296" s="170" t="s">
        <v>361</v>
      </c>
      <c r="AU296" s="170" t="s">
        <v>76</v>
      </c>
      <c r="AV296" s="14" t="s">
        <v>84</v>
      </c>
      <c r="AW296" s="14" t="s">
        <v>32</v>
      </c>
      <c r="AX296" s="14" t="s">
        <v>76</v>
      </c>
      <c r="AY296" s="170" t="s">
        <v>350</v>
      </c>
    </row>
    <row r="297" spans="2:65" s="12" customFormat="1" ht="10.199999999999999">
      <c r="B297" s="155"/>
      <c r="D297" s="151" t="s">
        <v>361</v>
      </c>
      <c r="E297" s="156" t="s">
        <v>1</v>
      </c>
      <c r="F297" s="157" t="s">
        <v>86</v>
      </c>
      <c r="H297" s="158">
        <v>2</v>
      </c>
      <c r="I297" s="159"/>
      <c r="L297" s="155"/>
      <c r="M297" s="160"/>
      <c r="T297" s="161"/>
      <c r="AT297" s="156" t="s">
        <v>361</v>
      </c>
      <c r="AU297" s="156" t="s">
        <v>76</v>
      </c>
      <c r="AV297" s="12" t="s">
        <v>86</v>
      </c>
      <c r="AW297" s="12" t="s">
        <v>32</v>
      </c>
      <c r="AX297" s="12" t="s">
        <v>84</v>
      </c>
      <c r="AY297" s="156" t="s">
        <v>350</v>
      </c>
    </row>
    <row r="298" spans="2:65" s="1" customFormat="1" ht="16.5" customHeight="1">
      <c r="B298" s="32"/>
      <c r="C298" s="138" t="s">
        <v>713</v>
      </c>
      <c r="D298" s="138" t="s">
        <v>352</v>
      </c>
      <c r="E298" s="139" t="s">
        <v>7441</v>
      </c>
      <c r="F298" s="140" t="s">
        <v>7435</v>
      </c>
      <c r="G298" s="141" t="s">
        <v>496</v>
      </c>
      <c r="H298" s="142">
        <v>4</v>
      </c>
      <c r="I298" s="143"/>
      <c r="J298" s="144">
        <f>ROUND(I298*H298,2)</f>
        <v>0</v>
      </c>
      <c r="K298" s="140" t="s">
        <v>1</v>
      </c>
      <c r="L298" s="32"/>
      <c r="M298" s="145" t="s">
        <v>1</v>
      </c>
      <c r="N298" s="146" t="s">
        <v>41</v>
      </c>
      <c r="P298" s="147">
        <f>O298*H298</f>
        <v>0</v>
      </c>
      <c r="Q298" s="147">
        <v>0</v>
      </c>
      <c r="R298" s="147">
        <f>Q298*H298</f>
        <v>0</v>
      </c>
      <c r="S298" s="147">
        <v>0</v>
      </c>
      <c r="T298" s="148">
        <f>S298*H298</f>
        <v>0</v>
      </c>
      <c r="AR298" s="149" t="s">
        <v>357</v>
      </c>
      <c r="AT298" s="149" t="s">
        <v>352</v>
      </c>
      <c r="AU298" s="149" t="s">
        <v>76</v>
      </c>
      <c r="AY298" s="17" t="s">
        <v>350</v>
      </c>
      <c r="BE298" s="150">
        <f>IF(N298="základní",J298,0)</f>
        <v>0</v>
      </c>
      <c r="BF298" s="150">
        <f>IF(N298="snížená",J298,0)</f>
        <v>0</v>
      </c>
      <c r="BG298" s="150">
        <f>IF(N298="zákl. přenesená",J298,0)</f>
        <v>0</v>
      </c>
      <c r="BH298" s="150">
        <f>IF(N298="sníž. přenesená",J298,0)</f>
        <v>0</v>
      </c>
      <c r="BI298" s="150">
        <f>IF(N298="nulová",J298,0)</f>
        <v>0</v>
      </c>
      <c r="BJ298" s="17" t="s">
        <v>84</v>
      </c>
      <c r="BK298" s="150">
        <f>ROUND(I298*H298,2)</f>
        <v>0</v>
      </c>
      <c r="BL298" s="17" t="s">
        <v>357</v>
      </c>
      <c r="BM298" s="149" t="s">
        <v>1050</v>
      </c>
    </row>
    <row r="299" spans="2:65" s="1" customFormat="1" ht="10.199999999999999">
      <c r="B299" s="32"/>
      <c r="D299" s="151" t="s">
        <v>359</v>
      </c>
      <c r="F299" s="152" t="s">
        <v>7435</v>
      </c>
      <c r="I299" s="153"/>
      <c r="L299" s="32"/>
      <c r="M299" s="154"/>
      <c r="T299" s="56"/>
      <c r="AT299" s="17" t="s">
        <v>359</v>
      </c>
      <c r="AU299" s="17" t="s">
        <v>76</v>
      </c>
    </row>
    <row r="300" spans="2:65" s="14" customFormat="1" ht="20.399999999999999">
      <c r="B300" s="169"/>
      <c r="D300" s="151" t="s">
        <v>361</v>
      </c>
      <c r="E300" s="170" t="s">
        <v>1</v>
      </c>
      <c r="F300" s="171" t="s">
        <v>7436</v>
      </c>
      <c r="H300" s="170" t="s">
        <v>1</v>
      </c>
      <c r="I300" s="172"/>
      <c r="L300" s="169"/>
      <c r="M300" s="173"/>
      <c r="T300" s="174"/>
      <c r="AT300" s="170" t="s">
        <v>361</v>
      </c>
      <c r="AU300" s="170" t="s">
        <v>76</v>
      </c>
      <c r="AV300" s="14" t="s">
        <v>84</v>
      </c>
      <c r="AW300" s="14" t="s">
        <v>32</v>
      </c>
      <c r="AX300" s="14" t="s">
        <v>76</v>
      </c>
      <c r="AY300" s="170" t="s">
        <v>350</v>
      </c>
    </row>
    <row r="301" spans="2:65" s="14" customFormat="1" ht="20.399999999999999">
      <c r="B301" s="169"/>
      <c r="D301" s="151" t="s">
        <v>361</v>
      </c>
      <c r="E301" s="170" t="s">
        <v>1</v>
      </c>
      <c r="F301" s="171" t="s">
        <v>7437</v>
      </c>
      <c r="H301" s="170" t="s">
        <v>1</v>
      </c>
      <c r="I301" s="172"/>
      <c r="L301" s="169"/>
      <c r="M301" s="173"/>
      <c r="T301" s="174"/>
      <c r="AT301" s="170" t="s">
        <v>361</v>
      </c>
      <c r="AU301" s="170" t="s">
        <v>76</v>
      </c>
      <c r="AV301" s="14" t="s">
        <v>84</v>
      </c>
      <c r="AW301" s="14" t="s">
        <v>32</v>
      </c>
      <c r="AX301" s="14" t="s">
        <v>76</v>
      </c>
      <c r="AY301" s="170" t="s">
        <v>350</v>
      </c>
    </row>
    <row r="302" spans="2:65" s="14" customFormat="1" ht="10.199999999999999">
      <c r="B302" s="169"/>
      <c r="D302" s="151" t="s">
        <v>361</v>
      </c>
      <c r="E302" s="170" t="s">
        <v>1</v>
      </c>
      <c r="F302" s="171" t="s">
        <v>7239</v>
      </c>
      <c r="H302" s="170" t="s">
        <v>1</v>
      </c>
      <c r="I302" s="172"/>
      <c r="L302" s="169"/>
      <c r="M302" s="173"/>
      <c r="T302" s="174"/>
      <c r="AT302" s="170" t="s">
        <v>361</v>
      </c>
      <c r="AU302" s="170" t="s">
        <v>76</v>
      </c>
      <c r="AV302" s="14" t="s">
        <v>84</v>
      </c>
      <c r="AW302" s="14" t="s">
        <v>32</v>
      </c>
      <c r="AX302" s="14" t="s">
        <v>76</v>
      </c>
      <c r="AY302" s="170" t="s">
        <v>350</v>
      </c>
    </row>
    <row r="303" spans="2:65" s="14" customFormat="1" ht="10.199999999999999">
      <c r="B303" s="169"/>
      <c r="D303" s="151" t="s">
        <v>361</v>
      </c>
      <c r="E303" s="170" t="s">
        <v>1</v>
      </c>
      <c r="F303" s="171" t="s">
        <v>7442</v>
      </c>
      <c r="H303" s="170" t="s">
        <v>1</v>
      </c>
      <c r="I303" s="172"/>
      <c r="L303" s="169"/>
      <c r="M303" s="173"/>
      <c r="T303" s="174"/>
      <c r="AT303" s="170" t="s">
        <v>361</v>
      </c>
      <c r="AU303" s="170" t="s">
        <v>76</v>
      </c>
      <c r="AV303" s="14" t="s">
        <v>84</v>
      </c>
      <c r="AW303" s="14" t="s">
        <v>32</v>
      </c>
      <c r="AX303" s="14" t="s">
        <v>76</v>
      </c>
      <c r="AY303" s="170" t="s">
        <v>350</v>
      </c>
    </row>
    <row r="304" spans="2:65" s="12" customFormat="1" ht="10.199999999999999">
      <c r="B304" s="155"/>
      <c r="D304" s="151" t="s">
        <v>361</v>
      </c>
      <c r="E304" s="156" t="s">
        <v>1</v>
      </c>
      <c r="F304" s="157" t="s">
        <v>357</v>
      </c>
      <c r="H304" s="158">
        <v>4</v>
      </c>
      <c r="I304" s="159"/>
      <c r="L304" s="155"/>
      <c r="M304" s="160"/>
      <c r="T304" s="161"/>
      <c r="AT304" s="156" t="s">
        <v>361</v>
      </c>
      <c r="AU304" s="156" t="s">
        <v>76</v>
      </c>
      <c r="AV304" s="12" t="s">
        <v>86</v>
      </c>
      <c r="AW304" s="12" t="s">
        <v>32</v>
      </c>
      <c r="AX304" s="12" t="s">
        <v>84</v>
      </c>
      <c r="AY304" s="156" t="s">
        <v>350</v>
      </c>
    </row>
    <row r="305" spans="2:65" s="1" customFormat="1" ht="16.5" customHeight="1">
      <c r="B305" s="32"/>
      <c r="C305" s="138" t="s">
        <v>722</v>
      </c>
      <c r="D305" s="138" t="s">
        <v>352</v>
      </c>
      <c r="E305" s="139" t="s">
        <v>7443</v>
      </c>
      <c r="F305" s="140" t="s">
        <v>7435</v>
      </c>
      <c r="G305" s="141" t="s">
        <v>496</v>
      </c>
      <c r="H305" s="142">
        <v>5</v>
      </c>
      <c r="I305" s="143"/>
      <c r="J305" s="144">
        <f>ROUND(I305*H305,2)</f>
        <v>0</v>
      </c>
      <c r="K305" s="140" t="s">
        <v>1</v>
      </c>
      <c r="L305" s="32"/>
      <c r="M305" s="145" t="s">
        <v>1</v>
      </c>
      <c r="N305" s="146" t="s">
        <v>41</v>
      </c>
      <c r="P305" s="147">
        <f>O305*H305</f>
        <v>0</v>
      </c>
      <c r="Q305" s="147">
        <v>0</v>
      </c>
      <c r="R305" s="147">
        <f>Q305*H305</f>
        <v>0</v>
      </c>
      <c r="S305" s="147">
        <v>0</v>
      </c>
      <c r="T305" s="148">
        <f>S305*H305</f>
        <v>0</v>
      </c>
      <c r="AR305" s="149" t="s">
        <v>357</v>
      </c>
      <c r="AT305" s="149" t="s">
        <v>352</v>
      </c>
      <c r="AU305" s="149" t="s">
        <v>76</v>
      </c>
      <c r="AY305" s="17" t="s">
        <v>350</v>
      </c>
      <c r="BE305" s="150">
        <f>IF(N305="základní",J305,0)</f>
        <v>0</v>
      </c>
      <c r="BF305" s="150">
        <f>IF(N305="snížená",J305,0)</f>
        <v>0</v>
      </c>
      <c r="BG305" s="150">
        <f>IF(N305="zákl. přenesená",J305,0)</f>
        <v>0</v>
      </c>
      <c r="BH305" s="150">
        <f>IF(N305="sníž. přenesená",J305,0)</f>
        <v>0</v>
      </c>
      <c r="BI305" s="150">
        <f>IF(N305="nulová",J305,0)</f>
        <v>0</v>
      </c>
      <c r="BJ305" s="17" t="s">
        <v>84</v>
      </c>
      <c r="BK305" s="150">
        <f>ROUND(I305*H305,2)</f>
        <v>0</v>
      </c>
      <c r="BL305" s="17" t="s">
        <v>357</v>
      </c>
      <c r="BM305" s="149" t="s">
        <v>1080</v>
      </c>
    </row>
    <row r="306" spans="2:65" s="1" customFormat="1" ht="10.199999999999999">
      <c r="B306" s="32"/>
      <c r="D306" s="151" t="s">
        <v>359</v>
      </c>
      <c r="F306" s="152" t="s">
        <v>7435</v>
      </c>
      <c r="I306" s="153"/>
      <c r="L306" s="32"/>
      <c r="M306" s="154"/>
      <c r="T306" s="56"/>
      <c r="AT306" s="17" t="s">
        <v>359</v>
      </c>
      <c r="AU306" s="17" t="s">
        <v>76</v>
      </c>
    </row>
    <row r="307" spans="2:65" s="14" customFormat="1" ht="20.399999999999999">
      <c r="B307" s="169"/>
      <c r="D307" s="151" t="s">
        <v>361</v>
      </c>
      <c r="E307" s="170" t="s">
        <v>1</v>
      </c>
      <c r="F307" s="171" t="s">
        <v>7436</v>
      </c>
      <c r="H307" s="170" t="s">
        <v>1</v>
      </c>
      <c r="I307" s="172"/>
      <c r="L307" s="169"/>
      <c r="M307" s="173"/>
      <c r="T307" s="174"/>
      <c r="AT307" s="170" t="s">
        <v>361</v>
      </c>
      <c r="AU307" s="170" t="s">
        <v>76</v>
      </c>
      <c r="AV307" s="14" t="s">
        <v>84</v>
      </c>
      <c r="AW307" s="14" t="s">
        <v>32</v>
      </c>
      <c r="AX307" s="14" t="s">
        <v>76</v>
      </c>
      <c r="AY307" s="170" t="s">
        <v>350</v>
      </c>
    </row>
    <row r="308" spans="2:65" s="14" customFormat="1" ht="20.399999999999999">
      <c r="B308" s="169"/>
      <c r="D308" s="151" t="s">
        <v>361</v>
      </c>
      <c r="E308" s="170" t="s">
        <v>1</v>
      </c>
      <c r="F308" s="171" t="s">
        <v>7437</v>
      </c>
      <c r="H308" s="170" t="s">
        <v>1</v>
      </c>
      <c r="I308" s="172"/>
      <c r="L308" s="169"/>
      <c r="M308" s="173"/>
      <c r="T308" s="174"/>
      <c r="AT308" s="170" t="s">
        <v>361</v>
      </c>
      <c r="AU308" s="170" t="s">
        <v>76</v>
      </c>
      <c r="AV308" s="14" t="s">
        <v>84</v>
      </c>
      <c r="AW308" s="14" t="s">
        <v>32</v>
      </c>
      <c r="AX308" s="14" t="s">
        <v>76</v>
      </c>
      <c r="AY308" s="170" t="s">
        <v>350</v>
      </c>
    </row>
    <row r="309" spans="2:65" s="14" customFormat="1" ht="10.199999999999999">
      <c r="B309" s="169"/>
      <c r="D309" s="151" t="s">
        <v>361</v>
      </c>
      <c r="E309" s="170" t="s">
        <v>1</v>
      </c>
      <c r="F309" s="171" t="s">
        <v>7239</v>
      </c>
      <c r="H309" s="170" t="s">
        <v>1</v>
      </c>
      <c r="I309" s="172"/>
      <c r="L309" s="169"/>
      <c r="M309" s="173"/>
      <c r="T309" s="174"/>
      <c r="AT309" s="170" t="s">
        <v>361</v>
      </c>
      <c r="AU309" s="170" t="s">
        <v>76</v>
      </c>
      <c r="AV309" s="14" t="s">
        <v>84</v>
      </c>
      <c r="AW309" s="14" t="s">
        <v>32</v>
      </c>
      <c r="AX309" s="14" t="s">
        <v>76</v>
      </c>
      <c r="AY309" s="170" t="s">
        <v>350</v>
      </c>
    </row>
    <row r="310" spans="2:65" s="14" customFormat="1" ht="10.199999999999999">
      <c r="B310" s="169"/>
      <c r="D310" s="151" t="s">
        <v>361</v>
      </c>
      <c r="E310" s="170" t="s">
        <v>1</v>
      </c>
      <c r="F310" s="171" t="s">
        <v>7444</v>
      </c>
      <c r="H310" s="170" t="s">
        <v>1</v>
      </c>
      <c r="I310" s="172"/>
      <c r="L310" s="169"/>
      <c r="M310" s="173"/>
      <c r="T310" s="174"/>
      <c r="AT310" s="170" t="s">
        <v>361</v>
      </c>
      <c r="AU310" s="170" t="s">
        <v>76</v>
      </c>
      <c r="AV310" s="14" t="s">
        <v>84</v>
      </c>
      <c r="AW310" s="14" t="s">
        <v>32</v>
      </c>
      <c r="AX310" s="14" t="s">
        <v>76</v>
      </c>
      <c r="AY310" s="170" t="s">
        <v>350</v>
      </c>
    </row>
    <row r="311" spans="2:65" s="12" customFormat="1" ht="10.199999999999999">
      <c r="B311" s="155"/>
      <c r="D311" s="151" t="s">
        <v>361</v>
      </c>
      <c r="E311" s="156" t="s">
        <v>1</v>
      </c>
      <c r="F311" s="157" t="s">
        <v>389</v>
      </c>
      <c r="H311" s="158">
        <v>5</v>
      </c>
      <c r="I311" s="159"/>
      <c r="L311" s="155"/>
      <c r="M311" s="160"/>
      <c r="T311" s="161"/>
      <c r="AT311" s="156" t="s">
        <v>361</v>
      </c>
      <c r="AU311" s="156" t="s">
        <v>76</v>
      </c>
      <c r="AV311" s="12" t="s">
        <v>86</v>
      </c>
      <c r="AW311" s="12" t="s">
        <v>32</v>
      </c>
      <c r="AX311" s="12" t="s">
        <v>84</v>
      </c>
      <c r="AY311" s="156" t="s">
        <v>350</v>
      </c>
    </row>
    <row r="312" spans="2:65" s="1" customFormat="1" ht="16.5" customHeight="1">
      <c r="B312" s="32"/>
      <c r="C312" s="138" t="s">
        <v>729</v>
      </c>
      <c r="D312" s="138" t="s">
        <v>352</v>
      </c>
      <c r="E312" s="139" t="s">
        <v>7445</v>
      </c>
      <c r="F312" s="140" t="s">
        <v>7435</v>
      </c>
      <c r="G312" s="141" t="s">
        <v>496</v>
      </c>
      <c r="H312" s="142">
        <v>2</v>
      </c>
      <c r="I312" s="143"/>
      <c r="J312" s="144">
        <f>ROUND(I312*H312,2)</f>
        <v>0</v>
      </c>
      <c r="K312" s="140" t="s">
        <v>1</v>
      </c>
      <c r="L312" s="32"/>
      <c r="M312" s="145" t="s">
        <v>1</v>
      </c>
      <c r="N312" s="146" t="s">
        <v>41</v>
      </c>
      <c r="P312" s="147">
        <f>O312*H312</f>
        <v>0</v>
      </c>
      <c r="Q312" s="147">
        <v>0</v>
      </c>
      <c r="R312" s="147">
        <f>Q312*H312</f>
        <v>0</v>
      </c>
      <c r="S312" s="147">
        <v>0</v>
      </c>
      <c r="T312" s="148">
        <f>S312*H312</f>
        <v>0</v>
      </c>
      <c r="AR312" s="149" t="s">
        <v>357</v>
      </c>
      <c r="AT312" s="149" t="s">
        <v>352</v>
      </c>
      <c r="AU312" s="149" t="s">
        <v>76</v>
      </c>
      <c r="AY312" s="17" t="s">
        <v>350</v>
      </c>
      <c r="BE312" s="150">
        <f>IF(N312="základní",J312,0)</f>
        <v>0</v>
      </c>
      <c r="BF312" s="150">
        <f>IF(N312="snížená",J312,0)</f>
        <v>0</v>
      </c>
      <c r="BG312" s="150">
        <f>IF(N312="zákl. přenesená",J312,0)</f>
        <v>0</v>
      </c>
      <c r="BH312" s="150">
        <f>IF(N312="sníž. přenesená",J312,0)</f>
        <v>0</v>
      </c>
      <c r="BI312" s="150">
        <f>IF(N312="nulová",J312,0)</f>
        <v>0</v>
      </c>
      <c r="BJ312" s="17" t="s">
        <v>84</v>
      </c>
      <c r="BK312" s="150">
        <f>ROUND(I312*H312,2)</f>
        <v>0</v>
      </c>
      <c r="BL312" s="17" t="s">
        <v>357</v>
      </c>
      <c r="BM312" s="149" t="s">
        <v>804</v>
      </c>
    </row>
    <row r="313" spans="2:65" s="1" customFormat="1" ht="10.199999999999999">
      <c r="B313" s="32"/>
      <c r="D313" s="151" t="s">
        <v>359</v>
      </c>
      <c r="F313" s="152" t="s">
        <v>7435</v>
      </c>
      <c r="I313" s="153"/>
      <c r="L313" s="32"/>
      <c r="M313" s="154"/>
      <c r="T313" s="56"/>
      <c r="AT313" s="17" t="s">
        <v>359</v>
      </c>
      <c r="AU313" s="17" t="s">
        <v>76</v>
      </c>
    </row>
    <row r="314" spans="2:65" s="14" customFormat="1" ht="20.399999999999999">
      <c r="B314" s="169"/>
      <c r="D314" s="151" t="s">
        <v>361</v>
      </c>
      <c r="E314" s="170" t="s">
        <v>1</v>
      </c>
      <c r="F314" s="171" t="s">
        <v>7436</v>
      </c>
      <c r="H314" s="170" t="s">
        <v>1</v>
      </c>
      <c r="I314" s="172"/>
      <c r="L314" s="169"/>
      <c r="M314" s="173"/>
      <c r="T314" s="174"/>
      <c r="AT314" s="170" t="s">
        <v>361</v>
      </c>
      <c r="AU314" s="170" t="s">
        <v>76</v>
      </c>
      <c r="AV314" s="14" t="s">
        <v>84</v>
      </c>
      <c r="AW314" s="14" t="s">
        <v>32</v>
      </c>
      <c r="AX314" s="14" t="s">
        <v>76</v>
      </c>
      <c r="AY314" s="170" t="s">
        <v>350</v>
      </c>
    </row>
    <row r="315" spans="2:65" s="14" customFormat="1" ht="20.399999999999999">
      <c r="B315" s="169"/>
      <c r="D315" s="151" t="s">
        <v>361</v>
      </c>
      <c r="E315" s="170" t="s">
        <v>1</v>
      </c>
      <c r="F315" s="171" t="s">
        <v>7437</v>
      </c>
      <c r="H315" s="170" t="s">
        <v>1</v>
      </c>
      <c r="I315" s="172"/>
      <c r="L315" s="169"/>
      <c r="M315" s="173"/>
      <c r="T315" s="174"/>
      <c r="AT315" s="170" t="s">
        <v>361</v>
      </c>
      <c r="AU315" s="170" t="s">
        <v>76</v>
      </c>
      <c r="AV315" s="14" t="s">
        <v>84</v>
      </c>
      <c r="AW315" s="14" t="s">
        <v>32</v>
      </c>
      <c r="AX315" s="14" t="s">
        <v>76</v>
      </c>
      <c r="AY315" s="170" t="s">
        <v>350</v>
      </c>
    </row>
    <row r="316" spans="2:65" s="14" customFormat="1" ht="10.199999999999999">
      <c r="B316" s="169"/>
      <c r="D316" s="151" t="s">
        <v>361</v>
      </c>
      <c r="E316" s="170" t="s">
        <v>1</v>
      </c>
      <c r="F316" s="171" t="s">
        <v>7239</v>
      </c>
      <c r="H316" s="170" t="s">
        <v>1</v>
      </c>
      <c r="I316" s="172"/>
      <c r="L316" s="169"/>
      <c r="M316" s="173"/>
      <c r="T316" s="174"/>
      <c r="AT316" s="170" t="s">
        <v>361</v>
      </c>
      <c r="AU316" s="170" t="s">
        <v>76</v>
      </c>
      <c r="AV316" s="14" t="s">
        <v>84</v>
      </c>
      <c r="AW316" s="14" t="s">
        <v>32</v>
      </c>
      <c r="AX316" s="14" t="s">
        <v>76</v>
      </c>
      <c r="AY316" s="170" t="s">
        <v>350</v>
      </c>
    </row>
    <row r="317" spans="2:65" s="14" customFormat="1" ht="10.199999999999999">
      <c r="B317" s="169"/>
      <c r="D317" s="151" t="s">
        <v>361</v>
      </c>
      <c r="E317" s="170" t="s">
        <v>1</v>
      </c>
      <c r="F317" s="171" t="s">
        <v>7446</v>
      </c>
      <c r="H317" s="170" t="s">
        <v>1</v>
      </c>
      <c r="I317" s="172"/>
      <c r="L317" s="169"/>
      <c r="M317" s="173"/>
      <c r="T317" s="174"/>
      <c r="AT317" s="170" t="s">
        <v>361</v>
      </c>
      <c r="AU317" s="170" t="s">
        <v>76</v>
      </c>
      <c r="AV317" s="14" t="s">
        <v>84</v>
      </c>
      <c r="AW317" s="14" t="s">
        <v>32</v>
      </c>
      <c r="AX317" s="14" t="s">
        <v>76</v>
      </c>
      <c r="AY317" s="170" t="s">
        <v>350</v>
      </c>
    </row>
    <row r="318" spans="2:65" s="12" customFormat="1" ht="10.199999999999999">
      <c r="B318" s="155"/>
      <c r="D318" s="151" t="s">
        <v>361</v>
      </c>
      <c r="E318" s="156" t="s">
        <v>1</v>
      </c>
      <c r="F318" s="157" t="s">
        <v>86</v>
      </c>
      <c r="H318" s="158">
        <v>2</v>
      </c>
      <c r="I318" s="159"/>
      <c r="L318" s="155"/>
      <c r="M318" s="160"/>
      <c r="T318" s="161"/>
      <c r="AT318" s="156" t="s">
        <v>361</v>
      </c>
      <c r="AU318" s="156" t="s">
        <v>76</v>
      </c>
      <c r="AV318" s="12" t="s">
        <v>86</v>
      </c>
      <c r="AW318" s="12" t="s">
        <v>32</v>
      </c>
      <c r="AX318" s="12" t="s">
        <v>84</v>
      </c>
      <c r="AY318" s="156" t="s">
        <v>350</v>
      </c>
    </row>
    <row r="319" spans="2:65" s="1" customFormat="1" ht="16.5" customHeight="1">
      <c r="B319" s="32"/>
      <c r="C319" s="138" t="s">
        <v>735</v>
      </c>
      <c r="D319" s="138" t="s">
        <v>352</v>
      </c>
      <c r="E319" s="139" t="s">
        <v>7447</v>
      </c>
      <c r="F319" s="140" t="s">
        <v>7435</v>
      </c>
      <c r="G319" s="141" t="s">
        <v>496</v>
      </c>
      <c r="H319" s="142">
        <v>1</v>
      </c>
      <c r="I319" s="143"/>
      <c r="J319" s="144">
        <f>ROUND(I319*H319,2)</f>
        <v>0</v>
      </c>
      <c r="K319" s="140" t="s">
        <v>1</v>
      </c>
      <c r="L319" s="32"/>
      <c r="M319" s="145" t="s">
        <v>1</v>
      </c>
      <c r="N319" s="146" t="s">
        <v>41</v>
      </c>
      <c r="P319" s="147">
        <f>O319*H319</f>
        <v>0</v>
      </c>
      <c r="Q319" s="147">
        <v>0</v>
      </c>
      <c r="R319" s="147">
        <f>Q319*H319</f>
        <v>0</v>
      </c>
      <c r="S319" s="147">
        <v>0</v>
      </c>
      <c r="T319" s="148">
        <f>S319*H319</f>
        <v>0</v>
      </c>
      <c r="AR319" s="149" t="s">
        <v>357</v>
      </c>
      <c r="AT319" s="149" t="s">
        <v>352</v>
      </c>
      <c r="AU319" s="149" t="s">
        <v>76</v>
      </c>
      <c r="AY319" s="17" t="s">
        <v>350</v>
      </c>
      <c r="BE319" s="150">
        <f>IF(N319="základní",J319,0)</f>
        <v>0</v>
      </c>
      <c r="BF319" s="150">
        <f>IF(N319="snížená",J319,0)</f>
        <v>0</v>
      </c>
      <c r="BG319" s="150">
        <f>IF(N319="zákl. přenesená",J319,0)</f>
        <v>0</v>
      </c>
      <c r="BH319" s="150">
        <f>IF(N319="sníž. přenesená",J319,0)</f>
        <v>0</v>
      </c>
      <c r="BI319" s="150">
        <f>IF(N319="nulová",J319,0)</f>
        <v>0</v>
      </c>
      <c r="BJ319" s="17" t="s">
        <v>84</v>
      </c>
      <c r="BK319" s="150">
        <f>ROUND(I319*H319,2)</f>
        <v>0</v>
      </c>
      <c r="BL319" s="17" t="s">
        <v>357</v>
      </c>
      <c r="BM319" s="149" t="s">
        <v>865</v>
      </c>
    </row>
    <row r="320" spans="2:65" s="1" customFormat="1" ht="10.199999999999999">
      <c r="B320" s="32"/>
      <c r="D320" s="151" t="s">
        <v>359</v>
      </c>
      <c r="F320" s="152" t="s">
        <v>7435</v>
      </c>
      <c r="I320" s="153"/>
      <c r="L320" s="32"/>
      <c r="M320" s="154"/>
      <c r="T320" s="56"/>
      <c r="AT320" s="17" t="s">
        <v>359</v>
      </c>
      <c r="AU320" s="17" t="s">
        <v>76</v>
      </c>
    </row>
    <row r="321" spans="2:65" s="14" customFormat="1" ht="20.399999999999999">
      <c r="B321" s="169"/>
      <c r="D321" s="151" t="s">
        <v>361</v>
      </c>
      <c r="E321" s="170" t="s">
        <v>1</v>
      </c>
      <c r="F321" s="171" t="s">
        <v>7436</v>
      </c>
      <c r="H321" s="170" t="s">
        <v>1</v>
      </c>
      <c r="I321" s="172"/>
      <c r="L321" s="169"/>
      <c r="M321" s="173"/>
      <c r="T321" s="174"/>
      <c r="AT321" s="170" t="s">
        <v>361</v>
      </c>
      <c r="AU321" s="170" t="s">
        <v>76</v>
      </c>
      <c r="AV321" s="14" t="s">
        <v>84</v>
      </c>
      <c r="AW321" s="14" t="s">
        <v>32</v>
      </c>
      <c r="AX321" s="14" t="s">
        <v>76</v>
      </c>
      <c r="AY321" s="170" t="s">
        <v>350</v>
      </c>
    </row>
    <row r="322" spans="2:65" s="14" customFormat="1" ht="20.399999999999999">
      <c r="B322" s="169"/>
      <c r="D322" s="151" t="s">
        <v>361</v>
      </c>
      <c r="E322" s="170" t="s">
        <v>1</v>
      </c>
      <c r="F322" s="171" t="s">
        <v>7437</v>
      </c>
      <c r="H322" s="170" t="s">
        <v>1</v>
      </c>
      <c r="I322" s="172"/>
      <c r="L322" s="169"/>
      <c r="M322" s="173"/>
      <c r="T322" s="174"/>
      <c r="AT322" s="170" t="s">
        <v>361</v>
      </c>
      <c r="AU322" s="170" t="s">
        <v>76</v>
      </c>
      <c r="AV322" s="14" t="s">
        <v>84</v>
      </c>
      <c r="AW322" s="14" t="s">
        <v>32</v>
      </c>
      <c r="AX322" s="14" t="s">
        <v>76</v>
      </c>
      <c r="AY322" s="170" t="s">
        <v>350</v>
      </c>
    </row>
    <row r="323" spans="2:65" s="14" customFormat="1" ht="10.199999999999999">
      <c r="B323" s="169"/>
      <c r="D323" s="151" t="s">
        <v>361</v>
      </c>
      <c r="E323" s="170" t="s">
        <v>1</v>
      </c>
      <c r="F323" s="171" t="s">
        <v>7239</v>
      </c>
      <c r="H323" s="170" t="s">
        <v>1</v>
      </c>
      <c r="I323" s="172"/>
      <c r="L323" s="169"/>
      <c r="M323" s="173"/>
      <c r="T323" s="174"/>
      <c r="AT323" s="170" t="s">
        <v>361</v>
      </c>
      <c r="AU323" s="170" t="s">
        <v>76</v>
      </c>
      <c r="AV323" s="14" t="s">
        <v>84</v>
      </c>
      <c r="AW323" s="14" t="s">
        <v>32</v>
      </c>
      <c r="AX323" s="14" t="s">
        <v>76</v>
      </c>
      <c r="AY323" s="170" t="s">
        <v>350</v>
      </c>
    </row>
    <row r="324" spans="2:65" s="14" customFormat="1" ht="10.199999999999999">
      <c r="B324" s="169"/>
      <c r="D324" s="151" t="s">
        <v>361</v>
      </c>
      <c r="E324" s="170" t="s">
        <v>1</v>
      </c>
      <c r="F324" s="171" t="s">
        <v>7448</v>
      </c>
      <c r="H324" s="170" t="s">
        <v>1</v>
      </c>
      <c r="I324" s="172"/>
      <c r="L324" s="169"/>
      <c r="M324" s="173"/>
      <c r="T324" s="174"/>
      <c r="AT324" s="170" t="s">
        <v>361</v>
      </c>
      <c r="AU324" s="170" t="s">
        <v>76</v>
      </c>
      <c r="AV324" s="14" t="s">
        <v>84</v>
      </c>
      <c r="AW324" s="14" t="s">
        <v>32</v>
      </c>
      <c r="AX324" s="14" t="s">
        <v>76</v>
      </c>
      <c r="AY324" s="170" t="s">
        <v>350</v>
      </c>
    </row>
    <row r="325" spans="2:65" s="12" customFormat="1" ht="10.199999999999999">
      <c r="B325" s="155"/>
      <c r="D325" s="151" t="s">
        <v>361</v>
      </c>
      <c r="E325" s="156" t="s">
        <v>1</v>
      </c>
      <c r="F325" s="157" t="s">
        <v>84</v>
      </c>
      <c r="H325" s="158">
        <v>1</v>
      </c>
      <c r="I325" s="159"/>
      <c r="L325" s="155"/>
      <c r="M325" s="160"/>
      <c r="T325" s="161"/>
      <c r="AT325" s="156" t="s">
        <v>361</v>
      </c>
      <c r="AU325" s="156" t="s">
        <v>76</v>
      </c>
      <c r="AV325" s="12" t="s">
        <v>86</v>
      </c>
      <c r="AW325" s="12" t="s">
        <v>32</v>
      </c>
      <c r="AX325" s="12" t="s">
        <v>84</v>
      </c>
      <c r="AY325" s="156" t="s">
        <v>350</v>
      </c>
    </row>
    <row r="326" spans="2:65" s="1" customFormat="1" ht="16.5" customHeight="1">
      <c r="B326" s="32"/>
      <c r="C326" s="138" t="s">
        <v>742</v>
      </c>
      <c r="D326" s="138" t="s">
        <v>352</v>
      </c>
      <c r="E326" s="139" t="s">
        <v>7449</v>
      </c>
      <c r="F326" s="140" t="s">
        <v>7435</v>
      </c>
      <c r="G326" s="141" t="s">
        <v>496</v>
      </c>
      <c r="H326" s="142">
        <v>3</v>
      </c>
      <c r="I326" s="143"/>
      <c r="J326" s="144">
        <f>ROUND(I326*H326,2)</f>
        <v>0</v>
      </c>
      <c r="K326" s="140" t="s">
        <v>1</v>
      </c>
      <c r="L326" s="32"/>
      <c r="M326" s="145" t="s">
        <v>1</v>
      </c>
      <c r="N326" s="146" t="s">
        <v>41</v>
      </c>
      <c r="P326" s="147">
        <f>O326*H326</f>
        <v>0</v>
      </c>
      <c r="Q326" s="147">
        <v>0</v>
      </c>
      <c r="R326" s="147">
        <f>Q326*H326</f>
        <v>0</v>
      </c>
      <c r="S326" s="147">
        <v>0</v>
      </c>
      <c r="T326" s="148">
        <f>S326*H326</f>
        <v>0</v>
      </c>
      <c r="AR326" s="149" t="s">
        <v>357</v>
      </c>
      <c r="AT326" s="149" t="s">
        <v>352</v>
      </c>
      <c r="AU326" s="149" t="s">
        <v>76</v>
      </c>
      <c r="AY326" s="17" t="s">
        <v>350</v>
      </c>
      <c r="BE326" s="150">
        <f>IF(N326="základní",J326,0)</f>
        <v>0</v>
      </c>
      <c r="BF326" s="150">
        <f>IF(N326="snížená",J326,0)</f>
        <v>0</v>
      </c>
      <c r="BG326" s="150">
        <f>IF(N326="zákl. přenesená",J326,0)</f>
        <v>0</v>
      </c>
      <c r="BH326" s="150">
        <f>IF(N326="sníž. přenesená",J326,0)</f>
        <v>0</v>
      </c>
      <c r="BI326" s="150">
        <f>IF(N326="nulová",J326,0)</f>
        <v>0</v>
      </c>
      <c r="BJ326" s="17" t="s">
        <v>84</v>
      </c>
      <c r="BK326" s="150">
        <f>ROUND(I326*H326,2)</f>
        <v>0</v>
      </c>
      <c r="BL326" s="17" t="s">
        <v>357</v>
      </c>
      <c r="BM326" s="149" t="s">
        <v>1859</v>
      </c>
    </row>
    <row r="327" spans="2:65" s="1" customFormat="1" ht="10.199999999999999">
      <c r="B327" s="32"/>
      <c r="D327" s="151" t="s">
        <v>359</v>
      </c>
      <c r="F327" s="152" t="s">
        <v>7435</v>
      </c>
      <c r="I327" s="153"/>
      <c r="L327" s="32"/>
      <c r="M327" s="154"/>
      <c r="T327" s="56"/>
      <c r="AT327" s="17" t="s">
        <v>359</v>
      </c>
      <c r="AU327" s="17" t="s">
        <v>76</v>
      </c>
    </row>
    <row r="328" spans="2:65" s="14" customFormat="1" ht="20.399999999999999">
      <c r="B328" s="169"/>
      <c r="D328" s="151" t="s">
        <v>361</v>
      </c>
      <c r="E328" s="170" t="s">
        <v>1</v>
      </c>
      <c r="F328" s="171" t="s">
        <v>7436</v>
      </c>
      <c r="H328" s="170" t="s">
        <v>1</v>
      </c>
      <c r="I328" s="172"/>
      <c r="L328" s="169"/>
      <c r="M328" s="173"/>
      <c r="T328" s="174"/>
      <c r="AT328" s="170" t="s">
        <v>361</v>
      </c>
      <c r="AU328" s="170" t="s">
        <v>76</v>
      </c>
      <c r="AV328" s="14" t="s">
        <v>84</v>
      </c>
      <c r="AW328" s="14" t="s">
        <v>32</v>
      </c>
      <c r="AX328" s="14" t="s">
        <v>76</v>
      </c>
      <c r="AY328" s="170" t="s">
        <v>350</v>
      </c>
    </row>
    <row r="329" spans="2:65" s="14" customFormat="1" ht="20.399999999999999">
      <c r="B329" s="169"/>
      <c r="D329" s="151" t="s">
        <v>361</v>
      </c>
      <c r="E329" s="170" t="s">
        <v>1</v>
      </c>
      <c r="F329" s="171" t="s">
        <v>7437</v>
      </c>
      <c r="H329" s="170" t="s">
        <v>1</v>
      </c>
      <c r="I329" s="172"/>
      <c r="L329" s="169"/>
      <c r="M329" s="173"/>
      <c r="T329" s="174"/>
      <c r="AT329" s="170" t="s">
        <v>361</v>
      </c>
      <c r="AU329" s="170" t="s">
        <v>76</v>
      </c>
      <c r="AV329" s="14" t="s">
        <v>84</v>
      </c>
      <c r="AW329" s="14" t="s">
        <v>32</v>
      </c>
      <c r="AX329" s="14" t="s">
        <v>76</v>
      </c>
      <c r="AY329" s="170" t="s">
        <v>350</v>
      </c>
    </row>
    <row r="330" spans="2:65" s="14" customFormat="1" ht="10.199999999999999">
      <c r="B330" s="169"/>
      <c r="D330" s="151" t="s">
        <v>361</v>
      </c>
      <c r="E330" s="170" t="s">
        <v>1</v>
      </c>
      <c r="F330" s="171" t="s">
        <v>7239</v>
      </c>
      <c r="H330" s="170" t="s">
        <v>1</v>
      </c>
      <c r="I330" s="172"/>
      <c r="L330" s="169"/>
      <c r="M330" s="173"/>
      <c r="T330" s="174"/>
      <c r="AT330" s="170" t="s">
        <v>361</v>
      </c>
      <c r="AU330" s="170" t="s">
        <v>76</v>
      </c>
      <c r="AV330" s="14" t="s">
        <v>84</v>
      </c>
      <c r="AW330" s="14" t="s">
        <v>32</v>
      </c>
      <c r="AX330" s="14" t="s">
        <v>76</v>
      </c>
      <c r="AY330" s="170" t="s">
        <v>350</v>
      </c>
    </row>
    <row r="331" spans="2:65" s="14" customFormat="1" ht="10.199999999999999">
      <c r="B331" s="169"/>
      <c r="D331" s="151" t="s">
        <v>361</v>
      </c>
      <c r="E331" s="170" t="s">
        <v>1</v>
      </c>
      <c r="F331" s="171" t="s">
        <v>7446</v>
      </c>
      <c r="H331" s="170" t="s">
        <v>1</v>
      </c>
      <c r="I331" s="172"/>
      <c r="L331" s="169"/>
      <c r="M331" s="173"/>
      <c r="T331" s="174"/>
      <c r="AT331" s="170" t="s">
        <v>361</v>
      </c>
      <c r="AU331" s="170" t="s">
        <v>76</v>
      </c>
      <c r="AV331" s="14" t="s">
        <v>84</v>
      </c>
      <c r="AW331" s="14" t="s">
        <v>32</v>
      </c>
      <c r="AX331" s="14" t="s">
        <v>76</v>
      </c>
      <c r="AY331" s="170" t="s">
        <v>350</v>
      </c>
    </row>
    <row r="332" spans="2:65" s="12" customFormat="1" ht="10.199999999999999">
      <c r="B332" s="155"/>
      <c r="D332" s="151" t="s">
        <v>361</v>
      </c>
      <c r="E332" s="156" t="s">
        <v>1</v>
      </c>
      <c r="F332" s="157" t="s">
        <v>371</v>
      </c>
      <c r="H332" s="158">
        <v>3</v>
      </c>
      <c r="I332" s="159"/>
      <c r="L332" s="155"/>
      <c r="M332" s="160"/>
      <c r="T332" s="161"/>
      <c r="AT332" s="156" t="s">
        <v>361</v>
      </c>
      <c r="AU332" s="156" t="s">
        <v>76</v>
      </c>
      <c r="AV332" s="12" t="s">
        <v>86</v>
      </c>
      <c r="AW332" s="12" t="s">
        <v>32</v>
      </c>
      <c r="AX332" s="12" t="s">
        <v>84</v>
      </c>
      <c r="AY332" s="156" t="s">
        <v>350</v>
      </c>
    </row>
    <row r="333" spans="2:65" s="1" customFormat="1" ht="16.5" customHeight="1">
      <c r="B333" s="32"/>
      <c r="C333" s="138" t="s">
        <v>748</v>
      </c>
      <c r="D333" s="138" t="s">
        <v>352</v>
      </c>
      <c r="E333" s="139" t="s">
        <v>7450</v>
      </c>
      <c r="F333" s="140" t="s">
        <v>7435</v>
      </c>
      <c r="G333" s="141" t="s">
        <v>496</v>
      </c>
      <c r="H333" s="142">
        <v>1</v>
      </c>
      <c r="I333" s="143"/>
      <c r="J333" s="144">
        <f>ROUND(I333*H333,2)</f>
        <v>0</v>
      </c>
      <c r="K333" s="140" t="s">
        <v>1</v>
      </c>
      <c r="L333" s="32"/>
      <c r="M333" s="145" t="s">
        <v>1</v>
      </c>
      <c r="N333" s="146" t="s">
        <v>41</v>
      </c>
      <c r="P333" s="147">
        <f>O333*H333</f>
        <v>0</v>
      </c>
      <c r="Q333" s="147">
        <v>0</v>
      </c>
      <c r="R333" s="147">
        <f>Q333*H333</f>
        <v>0</v>
      </c>
      <c r="S333" s="147">
        <v>0</v>
      </c>
      <c r="T333" s="148">
        <f>S333*H333</f>
        <v>0</v>
      </c>
      <c r="AR333" s="149" t="s">
        <v>357</v>
      </c>
      <c r="AT333" s="149" t="s">
        <v>352</v>
      </c>
      <c r="AU333" s="149" t="s">
        <v>76</v>
      </c>
      <c r="AY333" s="17" t="s">
        <v>350</v>
      </c>
      <c r="BE333" s="150">
        <f>IF(N333="základní",J333,0)</f>
        <v>0</v>
      </c>
      <c r="BF333" s="150">
        <f>IF(N333="snížená",J333,0)</f>
        <v>0</v>
      </c>
      <c r="BG333" s="150">
        <f>IF(N333="zákl. přenesená",J333,0)</f>
        <v>0</v>
      </c>
      <c r="BH333" s="150">
        <f>IF(N333="sníž. přenesená",J333,0)</f>
        <v>0</v>
      </c>
      <c r="BI333" s="150">
        <f>IF(N333="nulová",J333,0)</f>
        <v>0</v>
      </c>
      <c r="BJ333" s="17" t="s">
        <v>84</v>
      </c>
      <c r="BK333" s="150">
        <f>ROUND(I333*H333,2)</f>
        <v>0</v>
      </c>
      <c r="BL333" s="17" t="s">
        <v>357</v>
      </c>
      <c r="BM333" s="149" t="s">
        <v>1871</v>
      </c>
    </row>
    <row r="334" spans="2:65" s="1" customFormat="1" ht="10.199999999999999">
      <c r="B334" s="32"/>
      <c r="D334" s="151" t="s">
        <v>359</v>
      </c>
      <c r="F334" s="152" t="s">
        <v>7435</v>
      </c>
      <c r="I334" s="153"/>
      <c r="L334" s="32"/>
      <c r="M334" s="154"/>
      <c r="T334" s="56"/>
      <c r="AT334" s="17" t="s">
        <v>359</v>
      </c>
      <c r="AU334" s="17" t="s">
        <v>76</v>
      </c>
    </row>
    <row r="335" spans="2:65" s="14" customFormat="1" ht="20.399999999999999">
      <c r="B335" s="169"/>
      <c r="D335" s="151" t="s">
        <v>361</v>
      </c>
      <c r="E335" s="170" t="s">
        <v>1</v>
      </c>
      <c r="F335" s="171" t="s">
        <v>7436</v>
      </c>
      <c r="H335" s="170" t="s">
        <v>1</v>
      </c>
      <c r="I335" s="172"/>
      <c r="L335" s="169"/>
      <c r="M335" s="173"/>
      <c r="T335" s="174"/>
      <c r="AT335" s="170" t="s">
        <v>361</v>
      </c>
      <c r="AU335" s="170" t="s">
        <v>76</v>
      </c>
      <c r="AV335" s="14" t="s">
        <v>84</v>
      </c>
      <c r="AW335" s="14" t="s">
        <v>32</v>
      </c>
      <c r="AX335" s="14" t="s">
        <v>76</v>
      </c>
      <c r="AY335" s="170" t="s">
        <v>350</v>
      </c>
    </row>
    <row r="336" spans="2:65" s="14" customFormat="1" ht="20.399999999999999">
      <c r="B336" s="169"/>
      <c r="D336" s="151" t="s">
        <v>361</v>
      </c>
      <c r="E336" s="170" t="s">
        <v>1</v>
      </c>
      <c r="F336" s="171" t="s">
        <v>7437</v>
      </c>
      <c r="H336" s="170" t="s">
        <v>1</v>
      </c>
      <c r="I336" s="172"/>
      <c r="L336" s="169"/>
      <c r="M336" s="173"/>
      <c r="T336" s="174"/>
      <c r="AT336" s="170" t="s">
        <v>361</v>
      </c>
      <c r="AU336" s="170" t="s">
        <v>76</v>
      </c>
      <c r="AV336" s="14" t="s">
        <v>84</v>
      </c>
      <c r="AW336" s="14" t="s">
        <v>32</v>
      </c>
      <c r="AX336" s="14" t="s">
        <v>76</v>
      </c>
      <c r="AY336" s="170" t="s">
        <v>350</v>
      </c>
    </row>
    <row r="337" spans="2:65" s="14" customFormat="1" ht="10.199999999999999">
      <c r="B337" s="169"/>
      <c r="D337" s="151" t="s">
        <v>361</v>
      </c>
      <c r="E337" s="170" t="s">
        <v>1</v>
      </c>
      <c r="F337" s="171" t="s">
        <v>7239</v>
      </c>
      <c r="H337" s="170" t="s">
        <v>1</v>
      </c>
      <c r="I337" s="172"/>
      <c r="L337" s="169"/>
      <c r="M337" s="173"/>
      <c r="T337" s="174"/>
      <c r="AT337" s="170" t="s">
        <v>361</v>
      </c>
      <c r="AU337" s="170" t="s">
        <v>76</v>
      </c>
      <c r="AV337" s="14" t="s">
        <v>84</v>
      </c>
      <c r="AW337" s="14" t="s">
        <v>32</v>
      </c>
      <c r="AX337" s="14" t="s">
        <v>76</v>
      </c>
      <c r="AY337" s="170" t="s">
        <v>350</v>
      </c>
    </row>
    <row r="338" spans="2:65" s="14" customFormat="1" ht="10.199999999999999">
      <c r="B338" s="169"/>
      <c r="D338" s="151" t="s">
        <v>361</v>
      </c>
      <c r="E338" s="170" t="s">
        <v>1</v>
      </c>
      <c r="F338" s="171" t="s">
        <v>7451</v>
      </c>
      <c r="H338" s="170" t="s">
        <v>1</v>
      </c>
      <c r="I338" s="172"/>
      <c r="L338" s="169"/>
      <c r="M338" s="173"/>
      <c r="T338" s="174"/>
      <c r="AT338" s="170" t="s">
        <v>361</v>
      </c>
      <c r="AU338" s="170" t="s">
        <v>76</v>
      </c>
      <c r="AV338" s="14" t="s">
        <v>84</v>
      </c>
      <c r="AW338" s="14" t="s">
        <v>32</v>
      </c>
      <c r="AX338" s="14" t="s">
        <v>76</v>
      </c>
      <c r="AY338" s="170" t="s">
        <v>350</v>
      </c>
    </row>
    <row r="339" spans="2:65" s="12" customFormat="1" ht="10.199999999999999">
      <c r="B339" s="155"/>
      <c r="D339" s="151" t="s">
        <v>361</v>
      </c>
      <c r="E339" s="156" t="s">
        <v>1</v>
      </c>
      <c r="F339" s="157" t="s">
        <v>84</v>
      </c>
      <c r="H339" s="158">
        <v>1</v>
      </c>
      <c r="I339" s="159"/>
      <c r="L339" s="155"/>
      <c r="M339" s="160"/>
      <c r="T339" s="161"/>
      <c r="AT339" s="156" t="s">
        <v>361</v>
      </c>
      <c r="AU339" s="156" t="s">
        <v>76</v>
      </c>
      <c r="AV339" s="12" t="s">
        <v>86</v>
      </c>
      <c r="AW339" s="12" t="s">
        <v>32</v>
      </c>
      <c r="AX339" s="12" t="s">
        <v>84</v>
      </c>
      <c r="AY339" s="156" t="s">
        <v>350</v>
      </c>
    </row>
    <row r="340" spans="2:65" s="1" customFormat="1" ht="16.5" customHeight="1">
      <c r="B340" s="32"/>
      <c r="C340" s="138" t="s">
        <v>761</v>
      </c>
      <c r="D340" s="138" t="s">
        <v>352</v>
      </c>
      <c r="E340" s="139" t="s">
        <v>7452</v>
      </c>
      <c r="F340" s="140" t="s">
        <v>7453</v>
      </c>
      <c r="G340" s="141" t="s">
        <v>496</v>
      </c>
      <c r="H340" s="142">
        <v>2</v>
      </c>
      <c r="I340" s="143"/>
      <c r="J340" s="144">
        <f>ROUND(I340*H340,2)</f>
        <v>0</v>
      </c>
      <c r="K340" s="140" t="s">
        <v>1</v>
      </c>
      <c r="L340" s="32"/>
      <c r="M340" s="145" t="s">
        <v>1</v>
      </c>
      <c r="N340" s="146" t="s">
        <v>41</v>
      </c>
      <c r="P340" s="147">
        <f>O340*H340</f>
        <v>0</v>
      </c>
      <c r="Q340" s="147">
        <v>0</v>
      </c>
      <c r="R340" s="147">
        <f>Q340*H340</f>
        <v>0</v>
      </c>
      <c r="S340" s="147">
        <v>0</v>
      </c>
      <c r="T340" s="148">
        <f>S340*H340</f>
        <v>0</v>
      </c>
      <c r="AR340" s="149" t="s">
        <v>357</v>
      </c>
      <c r="AT340" s="149" t="s">
        <v>352</v>
      </c>
      <c r="AU340" s="149" t="s">
        <v>76</v>
      </c>
      <c r="AY340" s="17" t="s">
        <v>350</v>
      </c>
      <c r="BE340" s="150">
        <f>IF(N340="základní",J340,0)</f>
        <v>0</v>
      </c>
      <c r="BF340" s="150">
        <f>IF(N340="snížená",J340,0)</f>
        <v>0</v>
      </c>
      <c r="BG340" s="150">
        <f>IF(N340="zákl. přenesená",J340,0)</f>
        <v>0</v>
      </c>
      <c r="BH340" s="150">
        <f>IF(N340="sníž. přenesená",J340,0)</f>
        <v>0</v>
      </c>
      <c r="BI340" s="150">
        <f>IF(N340="nulová",J340,0)</f>
        <v>0</v>
      </c>
      <c r="BJ340" s="17" t="s">
        <v>84</v>
      </c>
      <c r="BK340" s="150">
        <f>ROUND(I340*H340,2)</f>
        <v>0</v>
      </c>
      <c r="BL340" s="17" t="s">
        <v>357</v>
      </c>
      <c r="BM340" s="149" t="s">
        <v>1881</v>
      </c>
    </row>
    <row r="341" spans="2:65" s="1" customFormat="1" ht="10.199999999999999">
      <c r="B341" s="32"/>
      <c r="D341" s="151" t="s">
        <v>359</v>
      </c>
      <c r="F341" s="152" t="s">
        <v>7453</v>
      </c>
      <c r="I341" s="153"/>
      <c r="L341" s="32"/>
      <c r="M341" s="154"/>
      <c r="T341" s="56"/>
      <c r="AT341" s="17" t="s">
        <v>359</v>
      </c>
      <c r="AU341" s="17" t="s">
        <v>76</v>
      </c>
    </row>
    <row r="342" spans="2:65" s="14" customFormat="1" ht="30.6">
      <c r="B342" s="169"/>
      <c r="D342" s="151" t="s">
        <v>361</v>
      </c>
      <c r="E342" s="170" t="s">
        <v>1</v>
      </c>
      <c r="F342" s="171" t="s">
        <v>7454</v>
      </c>
      <c r="H342" s="170" t="s">
        <v>1</v>
      </c>
      <c r="I342" s="172"/>
      <c r="L342" s="169"/>
      <c r="M342" s="173"/>
      <c r="T342" s="174"/>
      <c r="AT342" s="170" t="s">
        <v>361</v>
      </c>
      <c r="AU342" s="170" t="s">
        <v>76</v>
      </c>
      <c r="AV342" s="14" t="s">
        <v>84</v>
      </c>
      <c r="AW342" s="14" t="s">
        <v>32</v>
      </c>
      <c r="AX342" s="14" t="s">
        <v>76</v>
      </c>
      <c r="AY342" s="170" t="s">
        <v>350</v>
      </c>
    </row>
    <row r="343" spans="2:65" s="14" customFormat="1" ht="20.399999999999999">
      <c r="B343" s="169"/>
      <c r="D343" s="151" t="s">
        <v>361</v>
      </c>
      <c r="E343" s="170" t="s">
        <v>1</v>
      </c>
      <c r="F343" s="171" t="s">
        <v>7455</v>
      </c>
      <c r="H343" s="170" t="s">
        <v>1</v>
      </c>
      <c r="I343" s="172"/>
      <c r="L343" s="169"/>
      <c r="M343" s="173"/>
      <c r="T343" s="174"/>
      <c r="AT343" s="170" t="s">
        <v>361</v>
      </c>
      <c r="AU343" s="170" t="s">
        <v>76</v>
      </c>
      <c r="AV343" s="14" t="s">
        <v>84</v>
      </c>
      <c r="AW343" s="14" t="s">
        <v>32</v>
      </c>
      <c r="AX343" s="14" t="s">
        <v>76</v>
      </c>
      <c r="AY343" s="170" t="s">
        <v>350</v>
      </c>
    </row>
    <row r="344" spans="2:65" s="14" customFormat="1" ht="20.399999999999999">
      <c r="B344" s="169"/>
      <c r="D344" s="151" t="s">
        <v>361</v>
      </c>
      <c r="E344" s="170" t="s">
        <v>1</v>
      </c>
      <c r="F344" s="171" t="s">
        <v>7456</v>
      </c>
      <c r="H344" s="170" t="s">
        <v>1</v>
      </c>
      <c r="I344" s="172"/>
      <c r="L344" s="169"/>
      <c r="M344" s="173"/>
      <c r="T344" s="174"/>
      <c r="AT344" s="170" t="s">
        <v>361</v>
      </c>
      <c r="AU344" s="170" t="s">
        <v>76</v>
      </c>
      <c r="AV344" s="14" t="s">
        <v>84</v>
      </c>
      <c r="AW344" s="14" t="s">
        <v>32</v>
      </c>
      <c r="AX344" s="14" t="s">
        <v>76</v>
      </c>
      <c r="AY344" s="170" t="s">
        <v>350</v>
      </c>
    </row>
    <row r="345" spans="2:65" s="14" customFormat="1" ht="20.399999999999999">
      <c r="B345" s="169"/>
      <c r="D345" s="151" t="s">
        <v>361</v>
      </c>
      <c r="E345" s="170" t="s">
        <v>1</v>
      </c>
      <c r="F345" s="171" t="s">
        <v>7457</v>
      </c>
      <c r="H345" s="170" t="s">
        <v>1</v>
      </c>
      <c r="I345" s="172"/>
      <c r="L345" s="169"/>
      <c r="M345" s="173"/>
      <c r="T345" s="174"/>
      <c r="AT345" s="170" t="s">
        <v>361</v>
      </c>
      <c r="AU345" s="170" t="s">
        <v>76</v>
      </c>
      <c r="AV345" s="14" t="s">
        <v>84</v>
      </c>
      <c r="AW345" s="14" t="s">
        <v>32</v>
      </c>
      <c r="AX345" s="14" t="s">
        <v>76</v>
      </c>
      <c r="AY345" s="170" t="s">
        <v>350</v>
      </c>
    </row>
    <row r="346" spans="2:65" s="14" customFormat="1" ht="10.199999999999999">
      <c r="B346" s="169"/>
      <c r="D346" s="151" t="s">
        <v>361</v>
      </c>
      <c r="E346" s="170" t="s">
        <v>1</v>
      </c>
      <c r="F346" s="171" t="s">
        <v>7458</v>
      </c>
      <c r="H346" s="170" t="s">
        <v>1</v>
      </c>
      <c r="I346" s="172"/>
      <c r="L346" s="169"/>
      <c r="M346" s="173"/>
      <c r="T346" s="174"/>
      <c r="AT346" s="170" t="s">
        <v>361</v>
      </c>
      <c r="AU346" s="170" t="s">
        <v>76</v>
      </c>
      <c r="AV346" s="14" t="s">
        <v>84</v>
      </c>
      <c r="AW346" s="14" t="s">
        <v>32</v>
      </c>
      <c r="AX346" s="14" t="s">
        <v>76</v>
      </c>
      <c r="AY346" s="170" t="s">
        <v>350</v>
      </c>
    </row>
    <row r="347" spans="2:65" s="14" customFormat="1" ht="10.199999999999999">
      <c r="B347" s="169"/>
      <c r="D347" s="151" t="s">
        <v>361</v>
      </c>
      <c r="E347" s="170" t="s">
        <v>1</v>
      </c>
      <c r="F347" s="171" t="s">
        <v>7239</v>
      </c>
      <c r="H347" s="170" t="s">
        <v>1</v>
      </c>
      <c r="I347" s="172"/>
      <c r="L347" s="169"/>
      <c r="M347" s="173"/>
      <c r="T347" s="174"/>
      <c r="AT347" s="170" t="s">
        <v>361</v>
      </c>
      <c r="AU347" s="170" t="s">
        <v>76</v>
      </c>
      <c r="AV347" s="14" t="s">
        <v>84</v>
      </c>
      <c r="AW347" s="14" t="s">
        <v>32</v>
      </c>
      <c r="AX347" s="14" t="s">
        <v>76</v>
      </c>
      <c r="AY347" s="170" t="s">
        <v>350</v>
      </c>
    </row>
    <row r="348" spans="2:65" s="14" customFormat="1" ht="10.199999999999999">
      <c r="B348" s="169"/>
      <c r="D348" s="151" t="s">
        <v>361</v>
      </c>
      <c r="E348" s="170" t="s">
        <v>1</v>
      </c>
      <c r="F348" s="171" t="s">
        <v>7459</v>
      </c>
      <c r="H348" s="170" t="s">
        <v>1</v>
      </c>
      <c r="I348" s="172"/>
      <c r="L348" s="169"/>
      <c r="M348" s="173"/>
      <c r="T348" s="174"/>
      <c r="AT348" s="170" t="s">
        <v>361</v>
      </c>
      <c r="AU348" s="170" t="s">
        <v>76</v>
      </c>
      <c r="AV348" s="14" t="s">
        <v>84</v>
      </c>
      <c r="AW348" s="14" t="s">
        <v>32</v>
      </c>
      <c r="AX348" s="14" t="s">
        <v>76</v>
      </c>
      <c r="AY348" s="170" t="s">
        <v>350</v>
      </c>
    </row>
    <row r="349" spans="2:65" s="12" customFormat="1" ht="10.199999999999999">
      <c r="B349" s="155"/>
      <c r="D349" s="151" t="s">
        <v>361</v>
      </c>
      <c r="E349" s="156" t="s">
        <v>1</v>
      </c>
      <c r="F349" s="157" t="s">
        <v>86</v>
      </c>
      <c r="H349" s="158">
        <v>2</v>
      </c>
      <c r="I349" s="159"/>
      <c r="L349" s="155"/>
      <c r="M349" s="160"/>
      <c r="T349" s="161"/>
      <c r="AT349" s="156" t="s">
        <v>361</v>
      </c>
      <c r="AU349" s="156" t="s">
        <v>76</v>
      </c>
      <c r="AV349" s="12" t="s">
        <v>86</v>
      </c>
      <c r="AW349" s="12" t="s">
        <v>32</v>
      </c>
      <c r="AX349" s="12" t="s">
        <v>84</v>
      </c>
      <c r="AY349" s="156" t="s">
        <v>350</v>
      </c>
    </row>
    <row r="350" spans="2:65" s="1" customFormat="1" ht="16.5" customHeight="1">
      <c r="B350" s="32"/>
      <c r="C350" s="138" t="s">
        <v>767</v>
      </c>
      <c r="D350" s="138" t="s">
        <v>352</v>
      </c>
      <c r="E350" s="139" t="s">
        <v>7460</v>
      </c>
      <c r="F350" s="140" t="s">
        <v>7453</v>
      </c>
      <c r="G350" s="141" t="s">
        <v>496</v>
      </c>
      <c r="H350" s="142">
        <v>1</v>
      </c>
      <c r="I350" s="143"/>
      <c r="J350" s="144">
        <f>ROUND(I350*H350,2)</f>
        <v>0</v>
      </c>
      <c r="K350" s="140" t="s">
        <v>1</v>
      </c>
      <c r="L350" s="32"/>
      <c r="M350" s="145" t="s">
        <v>1</v>
      </c>
      <c r="N350" s="146" t="s">
        <v>41</v>
      </c>
      <c r="P350" s="147">
        <f>O350*H350</f>
        <v>0</v>
      </c>
      <c r="Q350" s="147">
        <v>0</v>
      </c>
      <c r="R350" s="147">
        <f>Q350*H350</f>
        <v>0</v>
      </c>
      <c r="S350" s="147">
        <v>0</v>
      </c>
      <c r="T350" s="148">
        <f>S350*H350</f>
        <v>0</v>
      </c>
      <c r="AR350" s="149" t="s">
        <v>357</v>
      </c>
      <c r="AT350" s="149" t="s">
        <v>352</v>
      </c>
      <c r="AU350" s="149" t="s">
        <v>76</v>
      </c>
      <c r="AY350" s="17" t="s">
        <v>350</v>
      </c>
      <c r="BE350" s="150">
        <f>IF(N350="základní",J350,0)</f>
        <v>0</v>
      </c>
      <c r="BF350" s="150">
        <f>IF(N350="snížená",J350,0)</f>
        <v>0</v>
      </c>
      <c r="BG350" s="150">
        <f>IF(N350="zákl. přenesená",J350,0)</f>
        <v>0</v>
      </c>
      <c r="BH350" s="150">
        <f>IF(N350="sníž. přenesená",J350,0)</f>
        <v>0</v>
      </c>
      <c r="BI350" s="150">
        <f>IF(N350="nulová",J350,0)</f>
        <v>0</v>
      </c>
      <c r="BJ350" s="17" t="s">
        <v>84</v>
      </c>
      <c r="BK350" s="150">
        <f>ROUND(I350*H350,2)</f>
        <v>0</v>
      </c>
      <c r="BL350" s="17" t="s">
        <v>357</v>
      </c>
      <c r="BM350" s="149" t="s">
        <v>1931</v>
      </c>
    </row>
    <row r="351" spans="2:65" s="1" customFormat="1" ht="10.199999999999999">
      <c r="B351" s="32"/>
      <c r="D351" s="151" t="s">
        <v>359</v>
      </c>
      <c r="F351" s="152" t="s">
        <v>7453</v>
      </c>
      <c r="I351" s="153"/>
      <c r="L351" s="32"/>
      <c r="M351" s="154"/>
      <c r="T351" s="56"/>
      <c r="AT351" s="17" t="s">
        <v>359</v>
      </c>
      <c r="AU351" s="17" t="s">
        <v>76</v>
      </c>
    </row>
    <row r="352" spans="2:65" s="14" customFormat="1" ht="30.6">
      <c r="B352" s="169"/>
      <c r="D352" s="151" t="s">
        <v>361</v>
      </c>
      <c r="E352" s="170" t="s">
        <v>1</v>
      </c>
      <c r="F352" s="171" t="s">
        <v>7454</v>
      </c>
      <c r="H352" s="170" t="s">
        <v>1</v>
      </c>
      <c r="I352" s="172"/>
      <c r="L352" s="169"/>
      <c r="M352" s="173"/>
      <c r="T352" s="174"/>
      <c r="AT352" s="170" t="s">
        <v>361</v>
      </c>
      <c r="AU352" s="170" t="s">
        <v>76</v>
      </c>
      <c r="AV352" s="14" t="s">
        <v>84</v>
      </c>
      <c r="AW352" s="14" t="s">
        <v>32</v>
      </c>
      <c r="AX352" s="14" t="s">
        <v>76</v>
      </c>
      <c r="AY352" s="170" t="s">
        <v>350</v>
      </c>
    </row>
    <row r="353" spans="2:65" s="14" customFormat="1" ht="20.399999999999999">
      <c r="B353" s="169"/>
      <c r="D353" s="151" t="s">
        <v>361</v>
      </c>
      <c r="E353" s="170" t="s">
        <v>1</v>
      </c>
      <c r="F353" s="171" t="s">
        <v>7455</v>
      </c>
      <c r="H353" s="170" t="s">
        <v>1</v>
      </c>
      <c r="I353" s="172"/>
      <c r="L353" s="169"/>
      <c r="M353" s="173"/>
      <c r="T353" s="174"/>
      <c r="AT353" s="170" t="s">
        <v>361</v>
      </c>
      <c r="AU353" s="170" t="s">
        <v>76</v>
      </c>
      <c r="AV353" s="14" t="s">
        <v>84</v>
      </c>
      <c r="AW353" s="14" t="s">
        <v>32</v>
      </c>
      <c r="AX353" s="14" t="s">
        <v>76</v>
      </c>
      <c r="AY353" s="170" t="s">
        <v>350</v>
      </c>
    </row>
    <row r="354" spans="2:65" s="14" customFormat="1" ht="20.399999999999999">
      <c r="B354" s="169"/>
      <c r="D354" s="151" t="s">
        <v>361</v>
      </c>
      <c r="E354" s="170" t="s">
        <v>1</v>
      </c>
      <c r="F354" s="171" t="s">
        <v>7456</v>
      </c>
      <c r="H354" s="170" t="s">
        <v>1</v>
      </c>
      <c r="I354" s="172"/>
      <c r="L354" s="169"/>
      <c r="M354" s="173"/>
      <c r="T354" s="174"/>
      <c r="AT354" s="170" t="s">
        <v>361</v>
      </c>
      <c r="AU354" s="170" t="s">
        <v>76</v>
      </c>
      <c r="AV354" s="14" t="s">
        <v>84</v>
      </c>
      <c r="AW354" s="14" t="s">
        <v>32</v>
      </c>
      <c r="AX354" s="14" t="s">
        <v>76</v>
      </c>
      <c r="AY354" s="170" t="s">
        <v>350</v>
      </c>
    </row>
    <row r="355" spans="2:65" s="14" customFormat="1" ht="20.399999999999999">
      <c r="B355" s="169"/>
      <c r="D355" s="151" t="s">
        <v>361</v>
      </c>
      <c r="E355" s="170" t="s">
        <v>1</v>
      </c>
      <c r="F355" s="171" t="s">
        <v>7457</v>
      </c>
      <c r="H355" s="170" t="s">
        <v>1</v>
      </c>
      <c r="I355" s="172"/>
      <c r="L355" s="169"/>
      <c r="M355" s="173"/>
      <c r="T355" s="174"/>
      <c r="AT355" s="170" t="s">
        <v>361</v>
      </c>
      <c r="AU355" s="170" t="s">
        <v>76</v>
      </c>
      <c r="AV355" s="14" t="s">
        <v>84</v>
      </c>
      <c r="AW355" s="14" t="s">
        <v>32</v>
      </c>
      <c r="AX355" s="14" t="s">
        <v>76</v>
      </c>
      <c r="AY355" s="170" t="s">
        <v>350</v>
      </c>
    </row>
    <row r="356" spans="2:65" s="14" customFormat="1" ht="10.199999999999999">
      <c r="B356" s="169"/>
      <c r="D356" s="151" t="s">
        <v>361</v>
      </c>
      <c r="E356" s="170" t="s">
        <v>1</v>
      </c>
      <c r="F356" s="171" t="s">
        <v>7458</v>
      </c>
      <c r="H356" s="170" t="s">
        <v>1</v>
      </c>
      <c r="I356" s="172"/>
      <c r="L356" s="169"/>
      <c r="M356" s="173"/>
      <c r="T356" s="174"/>
      <c r="AT356" s="170" t="s">
        <v>361</v>
      </c>
      <c r="AU356" s="170" t="s">
        <v>76</v>
      </c>
      <c r="AV356" s="14" t="s">
        <v>84</v>
      </c>
      <c r="AW356" s="14" t="s">
        <v>32</v>
      </c>
      <c r="AX356" s="14" t="s">
        <v>76</v>
      </c>
      <c r="AY356" s="170" t="s">
        <v>350</v>
      </c>
    </row>
    <row r="357" spans="2:65" s="14" customFormat="1" ht="10.199999999999999">
      <c r="B357" s="169"/>
      <c r="D357" s="151" t="s">
        <v>361</v>
      </c>
      <c r="E357" s="170" t="s">
        <v>1</v>
      </c>
      <c r="F357" s="171" t="s">
        <v>7239</v>
      </c>
      <c r="H357" s="170" t="s">
        <v>1</v>
      </c>
      <c r="I357" s="172"/>
      <c r="L357" s="169"/>
      <c r="M357" s="173"/>
      <c r="T357" s="174"/>
      <c r="AT357" s="170" t="s">
        <v>361</v>
      </c>
      <c r="AU357" s="170" t="s">
        <v>76</v>
      </c>
      <c r="AV357" s="14" t="s">
        <v>84</v>
      </c>
      <c r="AW357" s="14" t="s">
        <v>32</v>
      </c>
      <c r="AX357" s="14" t="s">
        <v>76</v>
      </c>
      <c r="AY357" s="170" t="s">
        <v>350</v>
      </c>
    </row>
    <row r="358" spans="2:65" s="14" customFormat="1" ht="10.199999999999999">
      <c r="B358" s="169"/>
      <c r="D358" s="151" t="s">
        <v>361</v>
      </c>
      <c r="E358" s="170" t="s">
        <v>1</v>
      </c>
      <c r="F358" s="171" t="s">
        <v>7459</v>
      </c>
      <c r="H358" s="170" t="s">
        <v>1</v>
      </c>
      <c r="I358" s="172"/>
      <c r="L358" s="169"/>
      <c r="M358" s="173"/>
      <c r="T358" s="174"/>
      <c r="AT358" s="170" t="s">
        <v>361</v>
      </c>
      <c r="AU358" s="170" t="s">
        <v>76</v>
      </c>
      <c r="AV358" s="14" t="s">
        <v>84</v>
      </c>
      <c r="AW358" s="14" t="s">
        <v>32</v>
      </c>
      <c r="AX358" s="14" t="s">
        <v>76</v>
      </c>
      <c r="AY358" s="170" t="s">
        <v>350</v>
      </c>
    </row>
    <row r="359" spans="2:65" s="12" customFormat="1" ht="10.199999999999999">
      <c r="B359" s="155"/>
      <c r="D359" s="151" t="s">
        <v>361</v>
      </c>
      <c r="E359" s="156" t="s">
        <v>1</v>
      </c>
      <c r="F359" s="157" t="s">
        <v>84</v>
      </c>
      <c r="H359" s="158">
        <v>1</v>
      </c>
      <c r="I359" s="159"/>
      <c r="L359" s="155"/>
      <c r="M359" s="160"/>
      <c r="T359" s="161"/>
      <c r="AT359" s="156" t="s">
        <v>361</v>
      </c>
      <c r="AU359" s="156" t="s">
        <v>76</v>
      </c>
      <c r="AV359" s="12" t="s">
        <v>86</v>
      </c>
      <c r="AW359" s="12" t="s">
        <v>32</v>
      </c>
      <c r="AX359" s="12" t="s">
        <v>84</v>
      </c>
      <c r="AY359" s="156" t="s">
        <v>350</v>
      </c>
    </row>
    <row r="360" spans="2:65" s="1" customFormat="1" ht="16.5" customHeight="1">
      <c r="B360" s="32"/>
      <c r="C360" s="138" t="s">
        <v>821</v>
      </c>
      <c r="D360" s="138" t="s">
        <v>352</v>
      </c>
      <c r="E360" s="139" t="s">
        <v>7461</v>
      </c>
      <c r="F360" s="140" t="s">
        <v>7453</v>
      </c>
      <c r="G360" s="141" t="s">
        <v>496</v>
      </c>
      <c r="H360" s="142">
        <v>4</v>
      </c>
      <c r="I360" s="143"/>
      <c r="J360" s="144">
        <f>ROUND(I360*H360,2)</f>
        <v>0</v>
      </c>
      <c r="K360" s="140" t="s">
        <v>1</v>
      </c>
      <c r="L360" s="32"/>
      <c r="M360" s="145" t="s">
        <v>1</v>
      </c>
      <c r="N360" s="146" t="s">
        <v>41</v>
      </c>
      <c r="P360" s="147">
        <f>O360*H360</f>
        <v>0</v>
      </c>
      <c r="Q360" s="147">
        <v>0</v>
      </c>
      <c r="R360" s="147">
        <f>Q360*H360</f>
        <v>0</v>
      </c>
      <c r="S360" s="147">
        <v>0</v>
      </c>
      <c r="T360" s="148">
        <f>S360*H360</f>
        <v>0</v>
      </c>
      <c r="AR360" s="149" t="s">
        <v>357</v>
      </c>
      <c r="AT360" s="149" t="s">
        <v>352</v>
      </c>
      <c r="AU360" s="149" t="s">
        <v>76</v>
      </c>
      <c r="AY360" s="17" t="s">
        <v>350</v>
      </c>
      <c r="BE360" s="150">
        <f>IF(N360="základní",J360,0)</f>
        <v>0</v>
      </c>
      <c r="BF360" s="150">
        <f>IF(N360="snížená",J360,0)</f>
        <v>0</v>
      </c>
      <c r="BG360" s="150">
        <f>IF(N360="zákl. přenesená",J360,0)</f>
        <v>0</v>
      </c>
      <c r="BH360" s="150">
        <f>IF(N360="sníž. přenesená",J360,0)</f>
        <v>0</v>
      </c>
      <c r="BI360" s="150">
        <f>IF(N360="nulová",J360,0)</f>
        <v>0</v>
      </c>
      <c r="BJ360" s="17" t="s">
        <v>84</v>
      </c>
      <c r="BK360" s="150">
        <f>ROUND(I360*H360,2)</f>
        <v>0</v>
      </c>
      <c r="BL360" s="17" t="s">
        <v>357</v>
      </c>
      <c r="BM360" s="149" t="s">
        <v>1961</v>
      </c>
    </row>
    <row r="361" spans="2:65" s="1" customFormat="1" ht="10.199999999999999">
      <c r="B361" s="32"/>
      <c r="D361" s="151" t="s">
        <v>359</v>
      </c>
      <c r="F361" s="152" t="s">
        <v>7453</v>
      </c>
      <c r="I361" s="153"/>
      <c r="L361" s="32"/>
      <c r="M361" s="154"/>
      <c r="T361" s="56"/>
      <c r="AT361" s="17" t="s">
        <v>359</v>
      </c>
      <c r="AU361" s="17" t="s">
        <v>76</v>
      </c>
    </row>
    <row r="362" spans="2:65" s="14" customFormat="1" ht="30.6">
      <c r="B362" s="169"/>
      <c r="D362" s="151" t="s">
        <v>361</v>
      </c>
      <c r="E362" s="170" t="s">
        <v>1</v>
      </c>
      <c r="F362" s="171" t="s">
        <v>7454</v>
      </c>
      <c r="H362" s="170" t="s">
        <v>1</v>
      </c>
      <c r="I362" s="172"/>
      <c r="L362" s="169"/>
      <c r="M362" s="173"/>
      <c r="T362" s="174"/>
      <c r="AT362" s="170" t="s">
        <v>361</v>
      </c>
      <c r="AU362" s="170" t="s">
        <v>76</v>
      </c>
      <c r="AV362" s="14" t="s">
        <v>84</v>
      </c>
      <c r="AW362" s="14" t="s">
        <v>32</v>
      </c>
      <c r="AX362" s="14" t="s">
        <v>76</v>
      </c>
      <c r="AY362" s="170" t="s">
        <v>350</v>
      </c>
    </row>
    <row r="363" spans="2:65" s="14" customFormat="1" ht="20.399999999999999">
      <c r="B363" s="169"/>
      <c r="D363" s="151" t="s">
        <v>361</v>
      </c>
      <c r="E363" s="170" t="s">
        <v>1</v>
      </c>
      <c r="F363" s="171" t="s">
        <v>7455</v>
      </c>
      <c r="H363" s="170" t="s">
        <v>1</v>
      </c>
      <c r="I363" s="172"/>
      <c r="L363" s="169"/>
      <c r="M363" s="173"/>
      <c r="T363" s="174"/>
      <c r="AT363" s="170" t="s">
        <v>361</v>
      </c>
      <c r="AU363" s="170" t="s">
        <v>76</v>
      </c>
      <c r="AV363" s="14" t="s">
        <v>84</v>
      </c>
      <c r="AW363" s="14" t="s">
        <v>32</v>
      </c>
      <c r="AX363" s="14" t="s">
        <v>76</v>
      </c>
      <c r="AY363" s="170" t="s">
        <v>350</v>
      </c>
    </row>
    <row r="364" spans="2:65" s="14" customFormat="1" ht="20.399999999999999">
      <c r="B364" s="169"/>
      <c r="D364" s="151" t="s">
        <v>361</v>
      </c>
      <c r="E364" s="170" t="s">
        <v>1</v>
      </c>
      <c r="F364" s="171" t="s">
        <v>7456</v>
      </c>
      <c r="H364" s="170" t="s">
        <v>1</v>
      </c>
      <c r="I364" s="172"/>
      <c r="L364" s="169"/>
      <c r="M364" s="173"/>
      <c r="T364" s="174"/>
      <c r="AT364" s="170" t="s">
        <v>361</v>
      </c>
      <c r="AU364" s="170" t="s">
        <v>76</v>
      </c>
      <c r="AV364" s="14" t="s">
        <v>84</v>
      </c>
      <c r="AW364" s="14" t="s">
        <v>32</v>
      </c>
      <c r="AX364" s="14" t="s">
        <v>76</v>
      </c>
      <c r="AY364" s="170" t="s">
        <v>350</v>
      </c>
    </row>
    <row r="365" spans="2:65" s="14" customFormat="1" ht="20.399999999999999">
      <c r="B365" s="169"/>
      <c r="D365" s="151" t="s">
        <v>361</v>
      </c>
      <c r="E365" s="170" t="s">
        <v>1</v>
      </c>
      <c r="F365" s="171" t="s">
        <v>7457</v>
      </c>
      <c r="H365" s="170" t="s">
        <v>1</v>
      </c>
      <c r="I365" s="172"/>
      <c r="L365" s="169"/>
      <c r="M365" s="173"/>
      <c r="T365" s="174"/>
      <c r="AT365" s="170" t="s">
        <v>361</v>
      </c>
      <c r="AU365" s="170" t="s">
        <v>76</v>
      </c>
      <c r="AV365" s="14" t="s">
        <v>84</v>
      </c>
      <c r="AW365" s="14" t="s">
        <v>32</v>
      </c>
      <c r="AX365" s="14" t="s">
        <v>76</v>
      </c>
      <c r="AY365" s="170" t="s">
        <v>350</v>
      </c>
    </row>
    <row r="366" spans="2:65" s="14" customFormat="1" ht="10.199999999999999">
      <c r="B366" s="169"/>
      <c r="D366" s="151" t="s">
        <v>361</v>
      </c>
      <c r="E366" s="170" t="s">
        <v>1</v>
      </c>
      <c r="F366" s="171" t="s">
        <v>7458</v>
      </c>
      <c r="H366" s="170" t="s">
        <v>1</v>
      </c>
      <c r="I366" s="172"/>
      <c r="L366" s="169"/>
      <c r="M366" s="173"/>
      <c r="T366" s="174"/>
      <c r="AT366" s="170" t="s">
        <v>361</v>
      </c>
      <c r="AU366" s="170" t="s">
        <v>76</v>
      </c>
      <c r="AV366" s="14" t="s">
        <v>84</v>
      </c>
      <c r="AW366" s="14" t="s">
        <v>32</v>
      </c>
      <c r="AX366" s="14" t="s">
        <v>76</v>
      </c>
      <c r="AY366" s="170" t="s">
        <v>350</v>
      </c>
    </row>
    <row r="367" spans="2:65" s="14" customFormat="1" ht="10.199999999999999">
      <c r="B367" s="169"/>
      <c r="D367" s="151" t="s">
        <v>361</v>
      </c>
      <c r="E367" s="170" t="s">
        <v>1</v>
      </c>
      <c r="F367" s="171" t="s">
        <v>7239</v>
      </c>
      <c r="H367" s="170" t="s">
        <v>1</v>
      </c>
      <c r="I367" s="172"/>
      <c r="L367" s="169"/>
      <c r="M367" s="173"/>
      <c r="T367" s="174"/>
      <c r="AT367" s="170" t="s">
        <v>361</v>
      </c>
      <c r="AU367" s="170" t="s">
        <v>76</v>
      </c>
      <c r="AV367" s="14" t="s">
        <v>84</v>
      </c>
      <c r="AW367" s="14" t="s">
        <v>32</v>
      </c>
      <c r="AX367" s="14" t="s">
        <v>76</v>
      </c>
      <c r="AY367" s="170" t="s">
        <v>350</v>
      </c>
    </row>
    <row r="368" spans="2:65" s="14" customFormat="1" ht="10.199999999999999">
      <c r="B368" s="169"/>
      <c r="D368" s="151" t="s">
        <v>361</v>
      </c>
      <c r="E368" s="170" t="s">
        <v>1</v>
      </c>
      <c r="F368" s="171" t="s">
        <v>7459</v>
      </c>
      <c r="H368" s="170" t="s">
        <v>1</v>
      </c>
      <c r="I368" s="172"/>
      <c r="L368" s="169"/>
      <c r="M368" s="173"/>
      <c r="T368" s="174"/>
      <c r="AT368" s="170" t="s">
        <v>361</v>
      </c>
      <c r="AU368" s="170" t="s">
        <v>76</v>
      </c>
      <c r="AV368" s="14" t="s">
        <v>84</v>
      </c>
      <c r="AW368" s="14" t="s">
        <v>32</v>
      </c>
      <c r="AX368" s="14" t="s">
        <v>76</v>
      </c>
      <c r="AY368" s="170" t="s">
        <v>350</v>
      </c>
    </row>
    <row r="369" spans="2:65" s="12" customFormat="1" ht="10.199999999999999">
      <c r="B369" s="155"/>
      <c r="D369" s="151" t="s">
        <v>361</v>
      </c>
      <c r="E369" s="156" t="s">
        <v>1</v>
      </c>
      <c r="F369" s="157" t="s">
        <v>357</v>
      </c>
      <c r="H369" s="158">
        <v>4</v>
      </c>
      <c r="I369" s="159"/>
      <c r="L369" s="155"/>
      <c r="M369" s="160"/>
      <c r="T369" s="161"/>
      <c r="AT369" s="156" t="s">
        <v>361</v>
      </c>
      <c r="AU369" s="156" t="s">
        <v>76</v>
      </c>
      <c r="AV369" s="12" t="s">
        <v>86</v>
      </c>
      <c r="AW369" s="12" t="s">
        <v>32</v>
      </c>
      <c r="AX369" s="12" t="s">
        <v>84</v>
      </c>
      <c r="AY369" s="156" t="s">
        <v>350</v>
      </c>
    </row>
    <row r="370" spans="2:65" s="1" customFormat="1" ht="16.5" customHeight="1">
      <c r="B370" s="32"/>
      <c r="C370" s="138" t="s">
        <v>828</v>
      </c>
      <c r="D370" s="138" t="s">
        <v>352</v>
      </c>
      <c r="E370" s="139" t="s">
        <v>7462</v>
      </c>
      <c r="F370" s="140" t="s">
        <v>7453</v>
      </c>
      <c r="G370" s="141" t="s">
        <v>496</v>
      </c>
      <c r="H370" s="142">
        <v>1</v>
      </c>
      <c r="I370" s="143"/>
      <c r="J370" s="144">
        <f>ROUND(I370*H370,2)</f>
        <v>0</v>
      </c>
      <c r="K370" s="140" t="s">
        <v>1</v>
      </c>
      <c r="L370" s="32"/>
      <c r="M370" s="145" t="s">
        <v>1</v>
      </c>
      <c r="N370" s="146" t="s">
        <v>41</v>
      </c>
      <c r="P370" s="147">
        <f>O370*H370</f>
        <v>0</v>
      </c>
      <c r="Q370" s="147">
        <v>0</v>
      </c>
      <c r="R370" s="147">
        <f>Q370*H370</f>
        <v>0</v>
      </c>
      <c r="S370" s="147">
        <v>0</v>
      </c>
      <c r="T370" s="148">
        <f>S370*H370</f>
        <v>0</v>
      </c>
      <c r="AR370" s="149" t="s">
        <v>357</v>
      </c>
      <c r="AT370" s="149" t="s">
        <v>352</v>
      </c>
      <c r="AU370" s="149" t="s">
        <v>76</v>
      </c>
      <c r="AY370" s="17" t="s">
        <v>350</v>
      </c>
      <c r="BE370" s="150">
        <f>IF(N370="základní",J370,0)</f>
        <v>0</v>
      </c>
      <c r="BF370" s="150">
        <f>IF(N370="snížená",J370,0)</f>
        <v>0</v>
      </c>
      <c r="BG370" s="150">
        <f>IF(N370="zákl. přenesená",J370,0)</f>
        <v>0</v>
      </c>
      <c r="BH370" s="150">
        <f>IF(N370="sníž. přenesená",J370,0)</f>
        <v>0</v>
      </c>
      <c r="BI370" s="150">
        <f>IF(N370="nulová",J370,0)</f>
        <v>0</v>
      </c>
      <c r="BJ370" s="17" t="s">
        <v>84</v>
      </c>
      <c r="BK370" s="150">
        <f>ROUND(I370*H370,2)</f>
        <v>0</v>
      </c>
      <c r="BL370" s="17" t="s">
        <v>357</v>
      </c>
      <c r="BM370" s="149" t="s">
        <v>1977</v>
      </c>
    </row>
    <row r="371" spans="2:65" s="1" customFormat="1" ht="10.199999999999999">
      <c r="B371" s="32"/>
      <c r="D371" s="151" t="s">
        <v>359</v>
      </c>
      <c r="F371" s="152" t="s">
        <v>7453</v>
      </c>
      <c r="I371" s="153"/>
      <c r="L371" s="32"/>
      <c r="M371" s="154"/>
      <c r="T371" s="56"/>
      <c r="AT371" s="17" t="s">
        <v>359</v>
      </c>
      <c r="AU371" s="17" t="s">
        <v>76</v>
      </c>
    </row>
    <row r="372" spans="2:65" s="14" customFormat="1" ht="30.6">
      <c r="B372" s="169"/>
      <c r="D372" s="151" t="s">
        <v>361</v>
      </c>
      <c r="E372" s="170" t="s">
        <v>1</v>
      </c>
      <c r="F372" s="171" t="s">
        <v>7454</v>
      </c>
      <c r="H372" s="170" t="s">
        <v>1</v>
      </c>
      <c r="I372" s="172"/>
      <c r="L372" s="169"/>
      <c r="M372" s="173"/>
      <c r="T372" s="174"/>
      <c r="AT372" s="170" t="s">
        <v>361</v>
      </c>
      <c r="AU372" s="170" t="s">
        <v>76</v>
      </c>
      <c r="AV372" s="14" t="s">
        <v>84</v>
      </c>
      <c r="AW372" s="14" t="s">
        <v>32</v>
      </c>
      <c r="AX372" s="14" t="s">
        <v>76</v>
      </c>
      <c r="AY372" s="170" t="s">
        <v>350</v>
      </c>
    </row>
    <row r="373" spans="2:65" s="14" customFormat="1" ht="20.399999999999999">
      <c r="B373" s="169"/>
      <c r="D373" s="151" t="s">
        <v>361</v>
      </c>
      <c r="E373" s="170" t="s">
        <v>1</v>
      </c>
      <c r="F373" s="171" t="s">
        <v>7455</v>
      </c>
      <c r="H373" s="170" t="s">
        <v>1</v>
      </c>
      <c r="I373" s="172"/>
      <c r="L373" s="169"/>
      <c r="M373" s="173"/>
      <c r="T373" s="174"/>
      <c r="AT373" s="170" t="s">
        <v>361</v>
      </c>
      <c r="AU373" s="170" t="s">
        <v>76</v>
      </c>
      <c r="AV373" s="14" t="s">
        <v>84</v>
      </c>
      <c r="AW373" s="14" t="s">
        <v>32</v>
      </c>
      <c r="AX373" s="14" t="s">
        <v>76</v>
      </c>
      <c r="AY373" s="170" t="s">
        <v>350</v>
      </c>
    </row>
    <row r="374" spans="2:65" s="14" customFormat="1" ht="20.399999999999999">
      <c r="B374" s="169"/>
      <c r="D374" s="151" t="s">
        <v>361</v>
      </c>
      <c r="E374" s="170" t="s">
        <v>1</v>
      </c>
      <c r="F374" s="171" t="s">
        <v>7456</v>
      </c>
      <c r="H374" s="170" t="s">
        <v>1</v>
      </c>
      <c r="I374" s="172"/>
      <c r="L374" s="169"/>
      <c r="M374" s="173"/>
      <c r="T374" s="174"/>
      <c r="AT374" s="170" t="s">
        <v>361</v>
      </c>
      <c r="AU374" s="170" t="s">
        <v>76</v>
      </c>
      <c r="AV374" s="14" t="s">
        <v>84</v>
      </c>
      <c r="AW374" s="14" t="s">
        <v>32</v>
      </c>
      <c r="AX374" s="14" t="s">
        <v>76</v>
      </c>
      <c r="AY374" s="170" t="s">
        <v>350</v>
      </c>
    </row>
    <row r="375" spans="2:65" s="14" customFormat="1" ht="20.399999999999999">
      <c r="B375" s="169"/>
      <c r="D375" s="151" t="s">
        <v>361</v>
      </c>
      <c r="E375" s="170" t="s">
        <v>1</v>
      </c>
      <c r="F375" s="171" t="s">
        <v>7457</v>
      </c>
      <c r="H375" s="170" t="s">
        <v>1</v>
      </c>
      <c r="I375" s="172"/>
      <c r="L375" s="169"/>
      <c r="M375" s="173"/>
      <c r="T375" s="174"/>
      <c r="AT375" s="170" t="s">
        <v>361</v>
      </c>
      <c r="AU375" s="170" t="s">
        <v>76</v>
      </c>
      <c r="AV375" s="14" t="s">
        <v>84</v>
      </c>
      <c r="AW375" s="14" t="s">
        <v>32</v>
      </c>
      <c r="AX375" s="14" t="s">
        <v>76</v>
      </c>
      <c r="AY375" s="170" t="s">
        <v>350</v>
      </c>
    </row>
    <row r="376" spans="2:65" s="14" customFormat="1" ht="10.199999999999999">
      <c r="B376" s="169"/>
      <c r="D376" s="151" t="s">
        <v>361</v>
      </c>
      <c r="E376" s="170" t="s">
        <v>1</v>
      </c>
      <c r="F376" s="171" t="s">
        <v>7458</v>
      </c>
      <c r="H376" s="170" t="s">
        <v>1</v>
      </c>
      <c r="I376" s="172"/>
      <c r="L376" s="169"/>
      <c r="M376" s="173"/>
      <c r="T376" s="174"/>
      <c r="AT376" s="170" t="s">
        <v>361</v>
      </c>
      <c r="AU376" s="170" t="s">
        <v>76</v>
      </c>
      <c r="AV376" s="14" t="s">
        <v>84</v>
      </c>
      <c r="AW376" s="14" t="s">
        <v>32</v>
      </c>
      <c r="AX376" s="14" t="s">
        <v>76</v>
      </c>
      <c r="AY376" s="170" t="s">
        <v>350</v>
      </c>
    </row>
    <row r="377" spans="2:65" s="14" customFormat="1" ht="10.199999999999999">
      <c r="B377" s="169"/>
      <c r="D377" s="151" t="s">
        <v>361</v>
      </c>
      <c r="E377" s="170" t="s">
        <v>1</v>
      </c>
      <c r="F377" s="171" t="s">
        <v>7239</v>
      </c>
      <c r="H377" s="170" t="s">
        <v>1</v>
      </c>
      <c r="I377" s="172"/>
      <c r="L377" s="169"/>
      <c r="M377" s="173"/>
      <c r="T377" s="174"/>
      <c r="AT377" s="170" t="s">
        <v>361</v>
      </c>
      <c r="AU377" s="170" t="s">
        <v>76</v>
      </c>
      <c r="AV377" s="14" t="s">
        <v>84</v>
      </c>
      <c r="AW377" s="14" t="s">
        <v>32</v>
      </c>
      <c r="AX377" s="14" t="s">
        <v>76</v>
      </c>
      <c r="AY377" s="170" t="s">
        <v>350</v>
      </c>
    </row>
    <row r="378" spans="2:65" s="14" customFormat="1" ht="10.199999999999999">
      <c r="B378" s="169"/>
      <c r="D378" s="151" t="s">
        <v>361</v>
      </c>
      <c r="E378" s="170" t="s">
        <v>1</v>
      </c>
      <c r="F378" s="171" t="s">
        <v>7459</v>
      </c>
      <c r="H378" s="170" t="s">
        <v>1</v>
      </c>
      <c r="I378" s="172"/>
      <c r="L378" s="169"/>
      <c r="M378" s="173"/>
      <c r="T378" s="174"/>
      <c r="AT378" s="170" t="s">
        <v>361</v>
      </c>
      <c r="AU378" s="170" t="s">
        <v>76</v>
      </c>
      <c r="AV378" s="14" t="s">
        <v>84</v>
      </c>
      <c r="AW378" s="14" t="s">
        <v>32</v>
      </c>
      <c r="AX378" s="14" t="s">
        <v>76</v>
      </c>
      <c r="AY378" s="170" t="s">
        <v>350</v>
      </c>
    </row>
    <row r="379" spans="2:65" s="12" customFormat="1" ht="10.199999999999999">
      <c r="B379" s="155"/>
      <c r="D379" s="151" t="s">
        <v>361</v>
      </c>
      <c r="E379" s="156" t="s">
        <v>1</v>
      </c>
      <c r="F379" s="157" t="s">
        <v>84</v>
      </c>
      <c r="H379" s="158">
        <v>1</v>
      </c>
      <c r="I379" s="159"/>
      <c r="L379" s="155"/>
      <c r="M379" s="160"/>
      <c r="T379" s="161"/>
      <c r="AT379" s="156" t="s">
        <v>361</v>
      </c>
      <c r="AU379" s="156" t="s">
        <v>76</v>
      </c>
      <c r="AV379" s="12" t="s">
        <v>86</v>
      </c>
      <c r="AW379" s="12" t="s">
        <v>32</v>
      </c>
      <c r="AX379" s="12" t="s">
        <v>84</v>
      </c>
      <c r="AY379" s="156" t="s">
        <v>350</v>
      </c>
    </row>
    <row r="380" spans="2:65" s="1" customFormat="1" ht="16.5" customHeight="1">
      <c r="B380" s="32"/>
      <c r="C380" s="138" t="s">
        <v>834</v>
      </c>
      <c r="D380" s="138" t="s">
        <v>352</v>
      </c>
      <c r="E380" s="139" t="s">
        <v>7463</v>
      </c>
      <c r="F380" s="140" t="s">
        <v>7453</v>
      </c>
      <c r="G380" s="141" t="s">
        <v>496</v>
      </c>
      <c r="H380" s="142">
        <v>1</v>
      </c>
      <c r="I380" s="143"/>
      <c r="J380" s="144">
        <f>ROUND(I380*H380,2)</f>
        <v>0</v>
      </c>
      <c r="K380" s="140" t="s">
        <v>1</v>
      </c>
      <c r="L380" s="32"/>
      <c r="M380" s="145" t="s">
        <v>1</v>
      </c>
      <c r="N380" s="146" t="s">
        <v>41</v>
      </c>
      <c r="P380" s="147">
        <f>O380*H380</f>
        <v>0</v>
      </c>
      <c r="Q380" s="147">
        <v>0</v>
      </c>
      <c r="R380" s="147">
        <f>Q380*H380</f>
        <v>0</v>
      </c>
      <c r="S380" s="147">
        <v>0</v>
      </c>
      <c r="T380" s="148">
        <f>S380*H380</f>
        <v>0</v>
      </c>
      <c r="AR380" s="149" t="s">
        <v>357</v>
      </c>
      <c r="AT380" s="149" t="s">
        <v>352</v>
      </c>
      <c r="AU380" s="149" t="s">
        <v>76</v>
      </c>
      <c r="AY380" s="17" t="s">
        <v>350</v>
      </c>
      <c r="BE380" s="150">
        <f>IF(N380="základní",J380,0)</f>
        <v>0</v>
      </c>
      <c r="BF380" s="150">
        <f>IF(N380="snížená",J380,0)</f>
        <v>0</v>
      </c>
      <c r="BG380" s="150">
        <f>IF(N380="zákl. přenesená",J380,0)</f>
        <v>0</v>
      </c>
      <c r="BH380" s="150">
        <f>IF(N380="sníž. přenesená",J380,0)</f>
        <v>0</v>
      </c>
      <c r="BI380" s="150">
        <f>IF(N380="nulová",J380,0)</f>
        <v>0</v>
      </c>
      <c r="BJ380" s="17" t="s">
        <v>84</v>
      </c>
      <c r="BK380" s="150">
        <f>ROUND(I380*H380,2)</f>
        <v>0</v>
      </c>
      <c r="BL380" s="17" t="s">
        <v>357</v>
      </c>
      <c r="BM380" s="149" t="s">
        <v>1990</v>
      </c>
    </row>
    <row r="381" spans="2:65" s="1" customFormat="1" ht="10.199999999999999">
      <c r="B381" s="32"/>
      <c r="D381" s="151" t="s">
        <v>359</v>
      </c>
      <c r="F381" s="152" t="s">
        <v>7453</v>
      </c>
      <c r="I381" s="153"/>
      <c r="L381" s="32"/>
      <c r="M381" s="154"/>
      <c r="T381" s="56"/>
      <c r="AT381" s="17" t="s">
        <v>359</v>
      </c>
      <c r="AU381" s="17" t="s">
        <v>76</v>
      </c>
    </row>
    <row r="382" spans="2:65" s="14" customFormat="1" ht="30.6">
      <c r="B382" s="169"/>
      <c r="D382" s="151" t="s">
        <v>361</v>
      </c>
      <c r="E382" s="170" t="s">
        <v>1</v>
      </c>
      <c r="F382" s="171" t="s">
        <v>7454</v>
      </c>
      <c r="H382" s="170" t="s">
        <v>1</v>
      </c>
      <c r="I382" s="172"/>
      <c r="L382" s="169"/>
      <c r="M382" s="173"/>
      <c r="T382" s="174"/>
      <c r="AT382" s="170" t="s">
        <v>361</v>
      </c>
      <c r="AU382" s="170" t="s">
        <v>76</v>
      </c>
      <c r="AV382" s="14" t="s">
        <v>84</v>
      </c>
      <c r="AW382" s="14" t="s">
        <v>32</v>
      </c>
      <c r="AX382" s="14" t="s">
        <v>76</v>
      </c>
      <c r="AY382" s="170" t="s">
        <v>350</v>
      </c>
    </row>
    <row r="383" spans="2:65" s="14" customFormat="1" ht="20.399999999999999">
      <c r="B383" s="169"/>
      <c r="D383" s="151" t="s">
        <v>361</v>
      </c>
      <c r="E383" s="170" t="s">
        <v>1</v>
      </c>
      <c r="F383" s="171" t="s">
        <v>7455</v>
      </c>
      <c r="H383" s="170" t="s">
        <v>1</v>
      </c>
      <c r="I383" s="172"/>
      <c r="L383" s="169"/>
      <c r="M383" s="173"/>
      <c r="T383" s="174"/>
      <c r="AT383" s="170" t="s">
        <v>361</v>
      </c>
      <c r="AU383" s="170" t="s">
        <v>76</v>
      </c>
      <c r="AV383" s="14" t="s">
        <v>84</v>
      </c>
      <c r="AW383" s="14" t="s">
        <v>32</v>
      </c>
      <c r="AX383" s="14" t="s">
        <v>76</v>
      </c>
      <c r="AY383" s="170" t="s">
        <v>350</v>
      </c>
    </row>
    <row r="384" spans="2:65" s="14" customFormat="1" ht="20.399999999999999">
      <c r="B384" s="169"/>
      <c r="D384" s="151" t="s">
        <v>361</v>
      </c>
      <c r="E384" s="170" t="s">
        <v>1</v>
      </c>
      <c r="F384" s="171" t="s">
        <v>7456</v>
      </c>
      <c r="H384" s="170" t="s">
        <v>1</v>
      </c>
      <c r="I384" s="172"/>
      <c r="L384" s="169"/>
      <c r="M384" s="173"/>
      <c r="T384" s="174"/>
      <c r="AT384" s="170" t="s">
        <v>361</v>
      </c>
      <c r="AU384" s="170" t="s">
        <v>76</v>
      </c>
      <c r="AV384" s="14" t="s">
        <v>84</v>
      </c>
      <c r="AW384" s="14" t="s">
        <v>32</v>
      </c>
      <c r="AX384" s="14" t="s">
        <v>76</v>
      </c>
      <c r="AY384" s="170" t="s">
        <v>350</v>
      </c>
    </row>
    <row r="385" spans="2:65" s="14" customFormat="1" ht="20.399999999999999">
      <c r="B385" s="169"/>
      <c r="D385" s="151" t="s">
        <v>361</v>
      </c>
      <c r="E385" s="170" t="s">
        <v>1</v>
      </c>
      <c r="F385" s="171" t="s">
        <v>7457</v>
      </c>
      <c r="H385" s="170" t="s">
        <v>1</v>
      </c>
      <c r="I385" s="172"/>
      <c r="L385" s="169"/>
      <c r="M385" s="173"/>
      <c r="T385" s="174"/>
      <c r="AT385" s="170" t="s">
        <v>361</v>
      </c>
      <c r="AU385" s="170" t="s">
        <v>76</v>
      </c>
      <c r="AV385" s="14" t="s">
        <v>84</v>
      </c>
      <c r="AW385" s="14" t="s">
        <v>32</v>
      </c>
      <c r="AX385" s="14" t="s">
        <v>76</v>
      </c>
      <c r="AY385" s="170" t="s">
        <v>350</v>
      </c>
    </row>
    <row r="386" spans="2:65" s="14" customFormat="1" ht="10.199999999999999">
      <c r="B386" s="169"/>
      <c r="D386" s="151" t="s">
        <v>361</v>
      </c>
      <c r="E386" s="170" t="s">
        <v>1</v>
      </c>
      <c r="F386" s="171" t="s">
        <v>7458</v>
      </c>
      <c r="H386" s="170" t="s">
        <v>1</v>
      </c>
      <c r="I386" s="172"/>
      <c r="L386" s="169"/>
      <c r="M386" s="173"/>
      <c r="T386" s="174"/>
      <c r="AT386" s="170" t="s">
        <v>361</v>
      </c>
      <c r="AU386" s="170" t="s">
        <v>76</v>
      </c>
      <c r="AV386" s="14" t="s">
        <v>84</v>
      </c>
      <c r="AW386" s="14" t="s">
        <v>32</v>
      </c>
      <c r="AX386" s="14" t="s">
        <v>76</v>
      </c>
      <c r="AY386" s="170" t="s">
        <v>350</v>
      </c>
    </row>
    <row r="387" spans="2:65" s="14" customFormat="1" ht="10.199999999999999">
      <c r="B387" s="169"/>
      <c r="D387" s="151" t="s">
        <v>361</v>
      </c>
      <c r="E387" s="170" t="s">
        <v>1</v>
      </c>
      <c r="F387" s="171" t="s">
        <v>7239</v>
      </c>
      <c r="H387" s="170" t="s">
        <v>1</v>
      </c>
      <c r="I387" s="172"/>
      <c r="L387" s="169"/>
      <c r="M387" s="173"/>
      <c r="T387" s="174"/>
      <c r="AT387" s="170" t="s">
        <v>361</v>
      </c>
      <c r="AU387" s="170" t="s">
        <v>76</v>
      </c>
      <c r="AV387" s="14" t="s">
        <v>84</v>
      </c>
      <c r="AW387" s="14" t="s">
        <v>32</v>
      </c>
      <c r="AX387" s="14" t="s">
        <v>76</v>
      </c>
      <c r="AY387" s="170" t="s">
        <v>350</v>
      </c>
    </row>
    <row r="388" spans="2:65" s="14" customFormat="1" ht="10.199999999999999">
      <c r="B388" s="169"/>
      <c r="D388" s="151" t="s">
        <v>361</v>
      </c>
      <c r="E388" s="170" t="s">
        <v>1</v>
      </c>
      <c r="F388" s="171" t="s">
        <v>7459</v>
      </c>
      <c r="H388" s="170" t="s">
        <v>1</v>
      </c>
      <c r="I388" s="172"/>
      <c r="L388" s="169"/>
      <c r="M388" s="173"/>
      <c r="T388" s="174"/>
      <c r="AT388" s="170" t="s">
        <v>361</v>
      </c>
      <c r="AU388" s="170" t="s">
        <v>76</v>
      </c>
      <c r="AV388" s="14" t="s">
        <v>84</v>
      </c>
      <c r="AW388" s="14" t="s">
        <v>32</v>
      </c>
      <c r="AX388" s="14" t="s">
        <v>76</v>
      </c>
      <c r="AY388" s="170" t="s">
        <v>350</v>
      </c>
    </row>
    <row r="389" spans="2:65" s="12" customFormat="1" ht="10.199999999999999">
      <c r="B389" s="155"/>
      <c r="D389" s="151" t="s">
        <v>361</v>
      </c>
      <c r="E389" s="156" t="s">
        <v>1</v>
      </c>
      <c r="F389" s="157" t="s">
        <v>84</v>
      </c>
      <c r="H389" s="158">
        <v>1</v>
      </c>
      <c r="I389" s="159"/>
      <c r="L389" s="155"/>
      <c r="M389" s="160"/>
      <c r="T389" s="161"/>
      <c r="AT389" s="156" t="s">
        <v>361</v>
      </c>
      <c r="AU389" s="156" t="s">
        <v>76</v>
      </c>
      <c r="AV389" s="12" t="s">
        <v>86</v>
      </c>
      <c r="AW389" s="12" t="s">
        <v>32</v>
      </c>
      <c r="AX389" s="12" t="s">
        <v>84</v>
      </c>
      <c r="AY389" s="156" t="s">
        <v>350</v>
      </c>
    </row>
    <row r="390" spans="2:65" s="1" customFormat="1" ht="16.5" customHeight="1">
      <c r="B390" s="32"/>
      <c r="C390" s="138" t="s">
        <v>854</v>
      </c>
      <c r="D390" s="138" t="s">
        <v>352</v>
      </c>
      <c r="E390" s="139" t="s">
        <v>7464</v>
      </c>
      <c r="F390" s="140" t="s">
        <v>7453</v>
      </c>
      <c r="G390" s="141" t="s">
        <v>496</v>
      </c>
      <c r="H390" s="142">
        <v>1</v>
      </c>
      <c r="I390" s="143"/>
      <c r="J390" s="144">
        <f>ROUND(I390*H390,2)</f>
        <v>0</v>
      </c>
      <c r="K390" s="140" t="s">
        <v>1</v>
      </c>
      <c r="L390" s="32"/>
      <c r="M390" s="145" t="s">
        <v>1</v>
      </c>
      <c r="N390" s="146" t="s">
        <v>41</v>
      </c>
      <c r="P390" s="147">
        <f>O390*H390</f>
        <v>0</v>
      </c>
      <c r="Q390" s="147">
        <v>0</v>
      </c>
      <c r="R390" s="147">
        <f>Q390*H390</f>
        <v>0</v>
      </c>
      <c r="S390" s="147">
        <v>0</v>
      </c>
      <c r="T390" s="148">
        <f>S390*H390</f>
        <v>0</v>
      </c>
      <c r="AR390" s="149" t="s">
        <v>357</v>
      </c>
      <c r="AT390" s="149" t="s">
        <v>352</v>
      </c>
      <c r="AU390" s="149" t="s">
        <v>76</v>
      </c>
      <c r="AY390" s="17" t="s">
        <v>350</v>
      </c>
      <c r="BE390" s="150">
        <f>IF(N390="základní",J390,0)</f>
        <v>0</v>
      </c>
      <c r="BF390" s="150">
        <f>IF(N390="snížená",J390,0)</f>
        <v>0</v>
      </c>
      <c r="BG390" s="150">
        <f>IF(N390="zákl. přenesená",J390,0)</f>
        <v>0</v>
      </c>
      <c r="BH390" s="150">
        <f>IF(N390="sníž. přenesená",J390,0)</f>
        <v>0</v>
      </c>
      <c r="BI390" s="150">
        <f>IF(N390="nulová",J390,0)</f>
        <v>0</v>
      </c>
      <c r="BJ390" s="17" t="s">
        <v>84</v>
      </c>
      <c r="BK390" s="150">
        <f>ROUND(I390*H390,2)</f>
        <v>0</v>
      </c>
      <c r="BL390" s="17" t="s">
        <v>357</v>
      </c>
      <c r="BM390" s="149" t="s">
        <v>2003</v>
      </c>
    </row>
    <row r="391" spans="2:65" s="1" customFormat="1" ht="10.199999999999999">
      <c r="B391" s="32"/>
      <c r="D391" s="151" t="s">
        <v>359</v>
      </c>
      <c r="F391" s="152" t="s">
        <v>7453</v>
      </c>
      <c r="I391" s="153"/>
      <c r="L391" s="32"/>
      <c r="M391" s="154"/>
      <c r="T391" s="56"/>
      <c r="AT391" s="17" t="s">
        <v>359</v>
      </c>
      <c r="AU391" s="17" t="s">
        <v>76</v>
      </c>
    </row>
    <row r="392" spans="2:65" s="14" customFormat="1" ht="30.6">
      <c r="B392" s="169"/>
      <c r="D392" s="151" t="s">
        <v>361</v>
      </c>
      <c r="E392" s="170" t="s">
        <v>1</v>
      </c>
      <c r="F392" s="171" t="s">
        <v>7454</v>
      </c>
      <c r="H392" s="170" t="s">
        <v>1</v>
      </c>
      <c r="I392" s="172"/>
      <c r="L392" s="169"/>
      <c r="M392" s="173"/>
      <c r="T392" s="174"/>
      <c r="AT392" s="170" t="s">
        <v>361</v>
      </c>
      <c r="AU392" s="170" t="s">
        <v>76</v>
      </c>
      <c r="AV392" s="14" t="s">
        <v>84</v>
      </c>
      <c r="AW392" s="14" t="s">
        <v>32</v>
      </c>
      <c r="AX392" s="14" t="s">
        <v>76</v>
      </c>
      <c r="AY392" s="170" t="s">
        <v>350</v>
      </c>
    </row>
    <row r="393" spans="2:65" s="14" customFormat="1" ht="20.399999999999999">
      <c r="B393" s="169"/>
      <c r="D393" s="151" t="s">
        <v>361</v>
      </c>
      <c r="E393" s="170" t="s">
        <v>1</v>
      </c>
      <c r="F393" s="171" t="s">
        <v>7455</v>
      </c>
      <c r="H393" s="170" t="s">
        <v>1</v>
      </c>
      <c r="I393" s="172"/>
      <c r="L393" s="169"/>
      <c r="M393" s="173"/>
      <c r="T393" s="174"/>
      <c r="AT393" s="170" t="s">
        <v>361</v>
      </c>
      <c r="AU393" s="170" t="s">
        <v>76</v>
      </c>
      <c r="AV393" s="14" t="s">
        <v>84</v>
      </c>
      <c r="AW393" s="14" t="s">
        <v>32</v>
      </c>
      <c r="AX393" s="14" t="s">
        <v>76</v>
      </c>
      <c r="AY393" s="170" t="s">
        <v>350</v>
      </c>
    </row>
    <row r="394" spans="2:65" s="14" customFormat="1" ht="20.399999999999999">
      <c r="B394" s="169"/>
      <c r="D394" s="151" t="s">
        <v>361</v>
      </c>
      <c r="E394" s="170" t="s">
        <v>1</v>
      </c>
      <c r="F394" s="171" t="s">
        <v>7456</v>
      </c>
      <c r="H394" s="170" t="s">
        <v>1</v>
      </c>
      <c r="I394" s="172"/>
      <c r="L394" s="169"/>
      <c r="M394" s="173"/>
      <c r="T394" s="174"/>
      <c r="AT394" s="170" t="s">
        <v>361</v>
      </c>
      <c r="AU394" s="170" t="s">
        <v>76</v>
      </c>
      <c r="AV394" s="14" t="s">
        <v>84</v>
      </c>
      <c r="AW394" s="14" t="s">
        <v>32</v>
      </c>
      <c r="AX394" s="14" t="s">
        <v>76</v>
      </c>
      <c r="AY394" s="170" t="s">
        <v>350</v>
      </c>
    </row>
    <row r="395" spans="2:65" s="14" customFormat="1" ht="20.399999999999999">
      <c r="B395" s="169"/>
      <c r="D395" s="151" t="s">
        <v>361</v>
      </c>
      <c r="E395" s="170" t="s">
        <v>1</v>
      </c>
      <c r="F395" s="171" t="s">
        <v>7457</v>
      </c>
      <c r="H395" s="170" t="s">
        <v>1</v>
      </c>
      <c r="I395" s="172"/>
      <c r="L395" s="169"/>
      <c r="M395" s="173"/>
      <c r="T395" s="174"/>
      <c r="AT395" s="170" t="s">
        <v>361</v>
      </c>
      <c r="AU395" s="170" t="s">
        <v>76</v>
      </c>
      <c r="AV395" s="14" t="s">
        <v>84</v>
      </c>
      <c r="AW395" s="14" t="s">
        <v>32</v>
      </c>
      <c r="AX395" s="14" t="s">
        <v>76</v>
      </c>
      <c r="AY395" s="170" t="s">
        <v>350</v>
      </c>
    </row>
    <row r="396" spans="2:65" s="14" customFormat="1" ht="10.199999999999999">
      <c r="B396" s="169"/>
      <c r="D396" s="151" t="s">
        <v>361</v>
      </c>
      <c r="E396" s="170" t="s">
        <v>1</v>
      </c>
      <c r="F396" s="171" t="s">
        <v>7458</v>
      </c>
      <c r="H396" s="170" t="s">
        <v>1</v>
      </c>
      <c r="I396" s="172"/>
      <c r="L396" s="169"/>
      <c r="M396" s="173"/>
      <c r="T396" s="174"/>
      <c r="AT396" s="170" t="s">
        <v>361</v>
      </c>
      <c r="AU396" s="170" t="s">
        <v>76</v>
      </c>
      <c r="AV396" s="14" t="s">
        <v>84</v>
      </c>
      <c r="AW396" s="14" t="s">
        <v>32</v>
      </c>
      <c r="AX396" s="14" t="s">
        <v>76</v>
      </c>
      <c r="AY396" s="170" t="s">
        <v>350</v>
      </c>
    </row>
    <row r="397" spans="2:65" s="14" customFormat="1" ht="10.199999999999999">
      <c r="B397" s="169"/>
      <c r="D397" s="151" t="s">
        <v>361</v>
      </c>
      <c r="E397" s="170" t="s">
        <v>1</v>
      </c>
      <c r="F397" s="171" t="s">
        <v>7239</v>
      </c>
      <c r="H397" s="170" t="s">
        <v>1</v>
      </c>
      <c r="I397" s="172"/>
      <c r="L397" s="169"/>
      <c r="M397" s="173"/>
      <c r="T397" s="174"/>
      <c r="AT397" s="170" t="s">
        <v>361</v>
      </c>
      <c r="AU397" s="170" t="s">
        <v>76</v>
      </c>
      <c r="AV397" s="14" t="s">
        <v>84</v>
      </c>
      <c r="AW397" s="14" t="s">
        <v>32</v>
      </c>
      <c r="AX397" s="14" t="s">
        <v>76</v>
      </c>
      <c r="AY397" s="170" t="s">
        <v>350</v>
      </c>
    </row>
    <row r="398" spans="2:65" s="14" customFormat="1" ht="10.199999999999999">
      <c r="B398" s="169"/>
      <c r="D398" s="151" t="s">
        <v>361</v>
      </c>
      <c r="E398" s="170" t="s">
        <v>1</v>
      </c>
      <c r="F398" s="171" t="s">
        <v>7465</v>
      </c>
      <c r="H398" s="170" t="s">
        <v>1</v>
      </c>
      <c r="I398" s="172"/>
      <c r="L398" s="169"/>
      <c r="M398" s="173"/>
      <c r="T398" s="174"/>
      <c r="AT398" s="170" t="s">
        <v>361</v>
      </c>
      <c r="AU398" s="170" t="s">
        <v>76</v>
      </c>
      <c r="AV398" s="14" t="s">
        <v>84</v>
      </c>
      <c r="AW398" s="14" t="s">
        <v>32</v>
      </c>
      <c r="AX398" s="14" t="s">
        <v>76</v>
      </c>
      <c r="AY398" s="170" t="s">
        <v>350</v>
      </c>
    </row>
    <row r="399" spans="2:65" s="12" customFormat="1" ht="10.199999999999999">
      <c r="B399" s="155"/>
      <c r="D399" s="151" t="s">
        <v>361</v>
      </c>
      <c r="E399" s="156" t="s">
        <v>1</v>
      </c>
      <c r="F399" s="157" t="s">
        <v>84</v>
      </c>
      <c r="H399" s="158">
        <v>1</v>
      </c>
      <c r="I399" s="159"/>
      <c r="L399" s="155"/>
      <c r="M399" s="160"/>
      <c r="T399" s="161"/>
      <c r="AT399" s="156" t="s">
        <v>361</v>
      </c>
      <c r="AU399" s="156" t="s">
        <v>76</v>
      </c>
      <c r="AV399" s="12" t="s">
        <v>86</v>
      </c>
      <c r="AW399" s="12" t="s">
        <v>32</v>
      </c>
      <c r="AX399" s="12" t="s">
        <v>84</v>
      </c>
      <c r="AY399" s="156" t="s">
        <v>350</v>
      </c>
    </row>
    <row r="400" spans="2:65" s="1" customFormat="1" ht="16.5" customHeight="1">
      <c r="B400" s="32"/>
      <c r="C400" s="138" t="s">
        <v>872</v>
      </c>
      <c r="D400" s="138" t="s">
        <v>352</v>
      </c>
      <c r="E400" s="139" t="s">
        <v>7466</v>
      </c>
      <c r="F400" s="140" t="s">
        <v>7453</v>
      </c>
      <c r="G400" s="141" t="s">
        <v>496</v>
      </c>
      <c r="H400" s="142">
        <v>4</v>
      </c>
      <c r="I400" s="143"/>
      <c r="J400" s="144">
        <f>ROUND(I400*H400,2)</f>
        <v>0</v>
      </c>
      <c r="K400" s="140" t="s">
        <v>1</v>
      </c>
      <c r="L400" s="32"/>
      <c r="M400" s="145" t="s">
        <v>1</v>
      </c>
      <c r="N400" s="146" t="s">
        <v>41</v>
      </c>
      <c r="P400" s="147">
        <f>O400*H400</f>
        <v>0</v>
      </c>
      <c r="Q400" s="147">
        <v>0</v>
      </c>
      <c r="R400" s="147">
        <f>Q400*H400</f>
        <v>0</v>
      </c>
      <c r="S400" s="147">
        <v>0</v>
      </c>
      <c r="T400" s="148">
        <f>S400*H400</f>
        <v>0</v>
      </c>
      <c r="AR400" s="149" t="s">
        <v>357</v>
      </c>
      <c r="AT400" s="149" t="s">
        <v>352</v>
      </c>
      <c r="AU400" s="149" t="s">
        <v>76</v>
      </c>
      <c r="AY400" s="17" t="s">
        <v>350</v>
      </c>
      <c r="BE400" s="150">
        <f>IF(N400="základní",J400,0)</f>
        <v>0</v>
      </c>
      <c r="BF400" s="150">
        <f>IF(N400="snížená",J400,0)</f>
        <v>0</v>
      </c>
      <c r="BG400" s="150">
        <f>IF(N400="zákl. přenesená",J400,0)</f>
        <v>0</v>
      </c>
      <c r="BH400" s="150">
        <f>IF(N400="sníž. přenesená",J400,0)</f>
        <v>0</v>
      </c>
      <c r="BI400" s="150">
        <f>IF(N400="nulová",J400,0)</f>
        <v>0</v>
      </c>
      <c r="BJ400" s="17" t="s">
        <v>84</v>
      </c>
      <c r="BK400" s="150">
        <f>ROUND(I400*H400,2)</f>
        <v>0</v>
      </c>
      <c r="BL400" s="17" t="s">
        <v>357</v>
      </c>
      <c r="BM400" s="149" t="s">
        <v>2015</v>
      </c>
    </row>
    <row r="401" spans="2:65" s="1" customFormat="1" ht="10.199999999999999">
      <c r="B401" s="32"/>
      <c r="D401" s="151" t="s">
        <v>359</v>
      </c>
      <c r="F401" s="152" t="s">
        <v>7453</v>
      </c>
      <c r="I401" s="153"/>
      <c r="L401" s="32"/>
      <c r="M401" s="154"/>
      <c r="T401" s="56"/>
      <c r="AT401" s="17" t="s">
        <v>359</v>
      </c>
      <c r="AU401" s="17" t="s">
        <v>76</v>
      </c>
    </row>
    <row r="402" spans="2:65" s="14" customFormat="1" ht="30.6">
      <c r="B402" s="169"/>
      <c r="D402" s="151" t="s">
        <v>361</v>
      </c>
      <c r="E402" s="170" t="s">
        <v>1</v>
      </c>
      <c r="F402" s="171" t="s">
        <v>7454</v>
      </c>
      <c r="H402" s="170" t="s">
        <v>1</v>
      </c>
      <c r="I402" s="172"/>
      <c r="L402" s="169"/>
      <c r="M402" s="173"/>
      <c r="T402" s="174"/>
      <c r="AT402" s="170" t="s">
        <v>361</v>
      </c>
      <c r="AU402" s="170" t="s">
        <v>76</v>
      </c>
      <c r="AV402" s="14" t="s">
        <v>84</v>
      </c>
      <c r="AW402" s="14" t="s">
        <v>32</v>
      </c>
      <c r="AX402" s="14" t="s">
        <v>76</v>
      </c>
      <c r="AY402" s="170" t="s">
        <v>350</v>
      </c>
    </row>
    <row r="403" spans="2:65" s="14" customFormat="1" ht="20.399999999999999">
      <c r="B403" s="169"/>
      <c r="D403" s="151" t="s">
        <v>361</v>
      </c>
      <c r="E403" s="170" t="s">
        <v>1</v>
      </c>
      <c r="F403" s="171" t="s">
        <v>7455</v>
      </c>
      <c r="H403" s="170" t="s">
        <v>1</v>
      </c>
      <c r="I403" s="172"/>
      <c r="L403" s="169"/>
      <c r="M403" s="173"/>
      <c r="T403" s="174"/>
      <c r="AT403" s="170" t="s">
        <v>361</v>
      </c>
      <c r="AU403" s="170" t="s">
        <v>76</v>
      </c>
      <c r="AV403" s="14" t="s">
        <v>84</v>
      </c>
      <c r="AW403" s="14" t="s">
        <v>32</v>
      </c>
      <c r="AX403" s="14" t="s">
        <v>76</v>
      </c>
      <c r="AY403" s="170" t="s">
        <v>350</v>
      </c>
    </row>
    <row r="404" spans="2:65" s="14" customFormat="1" ht="20.399999999999999">
      <c r="B404" s="169"/>
      <c r="D404" s="151" t="s">
        <v>361</v>
      </c>
      <c r="E404" s="170" t="s">
        <v>1</v>
      </c>
      <c r="F404" s="171" t="s">
        <v>7456</v>
      </c>
      <c r="H404" s="170" t="s">
        <v>1</v>
      </c>
      <c r="I404" s="172"/>
      <c r="L404" s="169"/>
      <c r="M404" s="173"/>
      <c r="T404" s="174"/>
      <c r="AT404" s="170" t="s">
        <v>361</v>
      </c>
      <c r="AU404" s="170" t="s">
        <v>76</v>
      </c>
      <c r="AV404" s="14" t="s">
        <v>84</v>
      </c>
      <c r="AW404" s="14" t="s">
        <v>32</v>
      </c>
      <c r="AX404" s="14" t="s">
        <v>76</v>
      </c>
      <c r="AY404" s="170" t="s">
        <v>350</v>
      </c>
    </row>
    <row r="405" spans="2:65" s="14" customFormat="1" ht="20.399999999999999">
      <c r="B405" s="169"/>
      <c r="D405" s="151" t="s">
        <v>361</v>
      </c>
      <c r="E405" s="170" t="s">
        <v>1</v>
      </c>
      <c r="F405" s="171" t="s">
        <v>7457</v>
      </c>
      <c r="H405" s="170" t="s">
        <v>1</v>
      </c>
      <c r="I405" s="172"/>
      <c r="L405" s="169"/>
      <c r="M405" s="173"/>
      <c r="T405" s="174"/>
      <c r="AT405" s="170" t="s">
        <v>361</v>
      </c>
      <c r="AU405" s="170" t="s">
        <v>76</v>
      </c>
      <c r="AV405" s="14" t="s">
        <v>84</v>
      </c>
      <c r="AW405" s="14" t="s">
        <v>32</v>
      </c>
      <c r="AX405" s="14" t="s">
        <v>76</v>
      </c>
      <c r="AY405" s="170" t="s">
        <v>350</v>
      </c>
    </row>
    <row r="406" spans="2:65" s="14" customFormat="1" ht="10.199999999999999">
      <c r="B406" s="169"/>
      <c r="D406" s="151" t="s">
        <v>361</v>
      </c>
      <c r="E406" s="170" t="s">
        <v>1</v>
      </c>
      <c r="F406" s="171" t="s">
        <v>7458</v>
      </c>
      <c r="H406" s="170" t="s">
        <v>1</v>
      </c>
      <c r="I406" s="172"/>
      <c r="L406" s="169"/>
      <c r="M406" s="173"/>
      <c r="T406" s="174"/>
      <c r="AT406" s="170" t="s">
        <v>361</v>
      </c>
      <c r="AU406" s="170" t="s">
        <v>76</v>
      </c>
      <c r="AV406" s="14" t="s">
        <v>84</v>
      </c>
      <c r="AW406" s="14" t="s">
        <v>32</v>
      </c>
      <c r="AX406" s="14" t="s">
        <v>76</v>
      </c>
      <c r="AY406" s="170" t="s">
        <v>350</v>
      </c>
    </row>
    <row r="407" spans="2:65" s="14" customFormat="1" ht="10.199999999999999">
      <c r="B407" s="169"/>
      <c r="D407" s="151" t="s">
        <v>361</v>
      </c>
      <c r="E407" s="170" t="s">
        <v>1</v>
      </c>
      <c r="F407" s="171" t="s">
        <v>7239</v>
      </c>
      <c r="H407" s="170" t="s">
        <v>1</v>
      </c>
      <c r="I407" s="172"/>
      <c r="L407" s="169"/>
      <c r="M407" s="173"/>
      <c r="T407" s="174"/>
      <c r="AT407" s="170" t="s">
        <v>361</v>
      </c>
      <c r="AU407" s="170" t="s">
        <v>76</v>
      </c>
      <c r="AV407" s="14" t="s">
        <v>84</v>
      </c>
      <c r="AW407" s="14" t="s">
        <v>32</v>
      </c>
      <c r="AX407" s="14" t="s">
        <v>76</v>
      </c>
      <c r="AY407" s="170" t="s">
        <v>350</v>
      </c>
    </row>
    <row r="408" spans="2:65" s="14" customFormat="1" ht="10.199999999999999">
      <c r="B408" s="169"/>
      <c r="D408" s="151" t="s">
        <v>361</v>
      </c>
      <c r="E408" s="170" t="s">
        <v>1</v>
      </c>
      <c r="F408" s="171" t="s">
        <v>7467</v>
      </c>
      <c r="H408" s="170" t="s">
        <v>1</v>
      </c>
      <c r="I408" s="172"/>
      <c r="L408" s="169"/>
      <c r="M408" s="173"/>
      <c r="T408" s="174"/>
      <c r="AT408" s="170" t="s">
        <v>361</v>
      </c>
      <c r="AU408" s="170" t="s">
        <v>76</v>
      </c>
      <c r="AV408" s="14" t="s">
        <v>84</v>
      </c>
      <c r="AW408" s="14" t="s">
        <v>32</v>
      </c>
      <c r="AX408" s="14" t="s">
        <v>76</v>
      </c>
      <c r="AY408" s="170" t="s">
        <v>350</v>
      </c>
    </row>
    <row r="409" spans="2:65" s="12" customFormat="1" ht="10.199999999999999">
      <c r="B409" s="155"/>
      <c r="D409" s="151" t="s">
        <v>361</v>
      </c>
      <c r="E409" s="156" t="s">
        <v>1</v>
      </c>
      <c r="F409" s="157" t="s">
        <v>357</v>
      </c>
      <c r="H409" s="158">
        <v>4</v>
      </c>
      <c r="I409" s="159"/>
      <c r="L409" s="155"/>
      <c r="M409" s="160"/>
      <c r="T409" s="161"/>
      <c r="AT409" s="156" t="s">
        <v>361</v>
      </c>
      <c r="AU409" s="156" t="s">
        <v>76</v>
      </c>
      <c r="AV409" s="12" t="s">
        <v>86</v>
      </c>
      <c r="AW409" s="12" t="s">
        <v>32</v>
      </c>
      <c r="AX409" s="12" t="s">
        <v>84</v>
      </c>
      <c r="AY409" s="156" t="s">
        <v>350</v>
      </c>
    </row>
    <row r="410" spans="2:65" s="1" customFormat="1" ht="16.5" customHeight="1">
      <c r="B410" s="32"/>
      <c r="C410" s="138" t="s">
        <v>877</v>
      </c>
      <c r="D410" s="138" t="s">
        <v>352</v>
      </c>
      <c r="E410" s="139" t="s">
        <v>7468</v>
      </c>
      <c r="F410" s="140" t="s">
        <v>7453</v>
      </c>
      <c r="G410" s="141" t="s">
        <v>496</v>
      </c>
      <c r="H410" s="142">
        <v>1</v>
      </c>
      <c r="I410" s="143"/>
      <c r="J410" s="144">
        <f>ROUND(I410*H410,2)</f>
        <v>0</v>
      </c>
      <c r="K410" s="140" t="s">
        <v>1</v>
      </c>
      <c r="L410" s="32"/>
      <c r="M410" s="145" t="s">
        <v>1</v>
      </c>
      <c r="N410" s="146" t="s">
        <v>41</v>
      </c>
      <c r="P410" s="147">
        <f>O410*H410</f>
        <v>0</v>
      </c>
      <c r="Q410" s="147">
        <v>0</v>
      </c>
      <c r="R410" s="147">
        <f>Q410*H410</f>
        <v>0</v>
      </c>
      <c r="S410" s="147">
        <v>0</v>
      </c>
      <c r="T410" s="148">
        <f>S410*H410</f>
        <v>0</v>
      </c>
      <c r="AR410" s="149" t="s">
        <v>357</v>
      </c>
      <c r="AT410" s="149" t="s">
        <v>352</v>
      </c>
      <c r="AU410" s="149" t="s">
        <v>76</v>
      </c>
      <c r="AY410" s="17" t="s">
        <v>350</v>
      </c>
      <c r="BE410" s="150">
        <f>IF(N410="základní",J410,0)</f>
        <v>0</v>
      </c>
      <c r="BF410" s="150">
        <f>IF(N410="snížená",J410,0)</f>
        <v>0</v>
      </c>
      <c r="BG410" s="150">
        <f>IF(N410="zákl. přenesená",J410,0)</f>
        <v>0</v>
      </c>
      <c r="BH410" s="150">
        <f>IF(N410="sníž. přenesená",J410,0)</f>
        <v>0</v>
      </c>
      <c r="BI410" s="150">
        <f>IF(N410="nulová",J410,0)</f>
        <v>0</v>
      </c>
      <c r="BJ410" s="17" t="s">
        <v>84</v>
      </c>
      <c r="BK410" s="150">
        <f>ROUND(I410*H410,2)</f>
        <v>0</v>
      </c>
      <c r="BL410" s="17" t="s">
        <v>357</v>
      </c>
      <c r="BM410" s="149" t="s">
        <v>2024</v>
      </c>
    </row>
    <row r="411" spans="2:65" s="1" customFormat="1" ht="10.199999999999999">
      <c r="B411" s="32"/>
      <c r="D411" s="151" t="s">
        <v>359</v>
      </c>
      <c r="F411" s="152" t="s">
        <v>7453</v>
      </c>
      <c r="I411" s="153"/>
      <c r="L411" s="32"/>
      <c r="M411" s="154"/>
      <c r="T411" s="56"/>
      <c r="AT411" s="17" t="s">
        <v>359</v>
      </c>
      <c r="AU411" s="17" t="s">
        <v>76</v>
      </c>
    </row>
    <row r="412" spans="2:65" s="14" customFormat="1" ht="30.6">
      <c r="B412" s="169"/>
      <c r="D412" s="151" t="s">
        <v>361</v>
      </c>
      <c r="E412" s="170" t="s">
        <v>1</v>
      </c>
      <c r="F412" s="171" t="s">
        <v>7454</v>
      </c>
      <c r="H412" s="170" t="s">
        <v>1</v>
      </c>
      <c r="I412" s="172"/>
      <c r="L412" s="169"/>
      <c r="M412" s="173"/>
      <c r="T412" s="174"/>
      <c r="AT412" s="170" t="s">
        <v>361</v>
      </c>
      <c r="AU412" s="170" t="s">
        <v>76</v>
      </c>
      <c r="AV412" s="14" t="s">
        <v>84</v>
      </c>
      <c r="AW412" s="14" t="s">
        <v>32</v>
      </c>
      <c r="AX412" s="14" t="s">
        <v>76</v>
      </c>
      <c r="AY412" s="170" t="s">
        <v>350</v>
      </c>
    </row>
    <row r="413" spans="2:65" s="14" customFormat="1" ht="20.399999999999999">
      <c r="B413" s="169"/>
      <c r="D413" s="151" t="s">
        <v>361</v>
      </c>
      <c r="E413" s="170" t="s">
        <v>1</v>
      </c>
      <c r="F413" s="171" t="s">
        <v>7455</v>
      </c>
      <c r="H413" s="170" t="s">
        <v>1</v>
      </c>
      <c r="I413" s="172"/>
      <c r="L413" s="169"/>
      <c r="M413" s="173"/>
      <c r="T413" s="174"/>
      <c r="AT413" s="170" t="s">
        <v>361</v>
      </c>
      <c r="AU413" s="170" t="s">
        <v>76</v>
      </c>
      <c r="AV413" s="14" t="s">
        <v>84</v>
      </c>
      <c r="AW413" s="14" t="s">
        <v>32</v>
      </c>
      <c r="AX413" s="14" t="s">
        <v>76</v>
      </c>
      <c r="AY413" s="170" t="s">
        <v>350</v>
      </c>
    </row>
    <row r="414" spans="2:65" s="14" customFormat="1" ht="20.399999999999999">
      <c r="B414" s="169"/>
      <c r="D414" s="151" t="s">
        <v>361</v>
      </c>
      <c r="E414" s="170" t="s">
        <v>1</v>
      </c>
      <c r="F414" s="171" t="s">
        <v>7456</v>
      </c>
      <c r="H414" s="170" t="s">
        <v>1</v>
      </c>
      <c r="I414" s="172"/>
      <c r="L414" s="169"/>
      <c r="M414" s="173"/>
      <c r="T414" s="174"/>
      <c r="AT414" s="170" t="s">
        <v>361</v>
      </c>
      <c r="AU414" s="170" t="s">
        <v>76</v>
      </c>
      <c r="AV414" s="14" t="s">
        <v>84</v>
      </c>
      <c r="AW414" s="14" t="s">
        <v>32</v>
      </c>
      <c r="AX414" s="14" t="s">
        <v>76</v>
      </c>
      <c r="AY414" s="170" t="s">
        <v>350</v>
      </c>
    </row>
    <row r="415" spans="2:65" s="14" customFormat="1" ht="20.399999999999999">
      <c r="B415" s="169"/>
      <c r="D415" s="151" t="s">
        <v>361</v>
      </c>
      <c r="E415" s="170" t="s">
        <v>1</v>
      </c>
      <c r="F415" s="171" t="s">
        <v>7457</v>
      </c>
      <c r="H415" s="170" t="s">
        <v>1</v>
      </c>
      <c r="I415" s="172"/>
      <c r="L415" s="169"/>
      <c r="M415" s="173"/>
      <c r="T415" s="174"/>
      <c r="AT415" s="170" t="s">
        <v>361</v>
      </c>
      <c r="AU415" s="170" t="s">
        <v>76</v>
      </c>
      <c r="AV415" s="14" t="s">
        <v>84</v>
      </c>
      <c r="AW415" s="14" t="s">
        <v>32</v>
      </c>
      <c r="AX415" s="14" t="s">
        <v>76</v>
      </c>
      <c r="AY415" s="170" t="s">
        <v>350</v>
      </c>
    </row>
    <row r="416" spans="2:65" s="14" customFormat="1" ht="10.199999999999999">
      <c r="B416" s="169"/>
      <c r="D416" s="151" t="s">
        <v>361</v>
      </c>
      <c r="E416" s="170" t="s">
        <v>1</v>
      </c>
      <c r="F416" s="171" t="s">
        <v>7458</v>
      </c>
      <c r="H416" s="170" t="s">
        <v>1</v>
      </c>
      <c r="I416" s="172"/>
      <c r="L416" s="169"/>
      <c r="M416" s="173"/>
      <c r="T416" s="174"/>
      <c r="AT416" s="170" t="s">
        <v>361</v>
      </c>
      <c r="AU416" s="170" t="s">
        <v>76</v>
      </c>
      <c r="AV416" s="14" t="s">
        <v>84</v>
      </c>
      <c r="AW416" s="14" t="s">
        <v>32</v>
      </c>
      <c r="AX416" s="14" t="s">
        <v>76</v>
      </c>
      <c r="AY416" s="170" t="s">
        <v>350</v>
      </c>
    </row>
    <row r="417" spans="2:65" s="14" customFormat="1" ht="10.199999999999999">
      <c r="B417" s="169"/>
      <c r="D417" s="151" t="s">
        <v>361</v>
      </c>
      <c r="E417" s="170" t="s">
        <v>1</v>
      </c>
      <c r="F417" s="171" t="s">
        <v>7239</v>
      </c>
      <c r="H417" s="170" t="s">
        <v>1</v>
      </c>
      <c r="I417" s="172"/>
      <c r="L417" s="169"/>
      <c r="M417" s="173"/>
      <c r="T417" s="174"/>
      <c r="AT417" s="170" t="s">
        <v>361</v>
      </c>
      <c r="AU417" s="170" t="s">
        <v>76</v>
      </c>
      <c r="AV417" s="14" t="s">
        <v>84</v>
      </c>
      <c r="AW417" s="14" t="s">
        <v>32</v>
      </c>
      <c r="AX417" s="14" t="s">
        <v>76</v>
      </c>
      <c r="AY417" s="170" t="s">
        <v>350</v>
      </c>
    </row>
    <row r="418" spans="2:65" s="14" customFormat="1" ht="10.199999999999999">
      <c r="B418" s="169"/>
      <c r="D418" s="151" t="s">
        <v>361</v>
      </c>
      <c r="E418" s="170" t="s">
        <v>1</v>
      </c>
      <c r="F418" s="171" t="s">
        <v>7459</v>
      </c>
      <c r="H418" s="170" t="s">
        <v>1</v>
      </c>
      <c r="I418" s="172"/>
      <c r="L418" s="169"/>
      <c r="M418" s="173"/>
      <c r="T418" s="174"/>
      <c r="AT418" s="170" t="s">
        <v>361</v>
      </c>
      <c r="AU418" s="170" t="s">
        <v>76</v>
      </c>
      <c r="AV418" s="14" t="s">
        <v>84</v>
      </c>
      <c r="AW418" s="14" t="s">
        <v>32</v>
      </c>
      <c r="AX418" s="14" t="s">
        <v>76</v>
      </c>
      <c r="AY418" s="170" t="s">
        <v>350</v>
      </c>
    </row>
    <row r="419" spans="2:65" s="12" customFormat="1" ht="10.199999999999999">
      <c r="B419" s="155"/>
      <c r="D419" s="151" t="s">
        <v>361</v>
      </c>
      <c r="E419" s="156" t="s">
        <v>1</v>
      </c>
      <c r="F419" s="157" t="s">
        <v>84</v>
      </c>
      <c r="H419" s="158">
        <v>1</v>
      </c>
      <c r="I419" s="159"/>
      <c r="L419" s="155"/>
      <c r="M419" s="160"/>
      <c r="T419" s="161"/>
      <c r="AT419" s="156" t="s">
        <v>361</v>
      </c>
      <c r="AU419" s="156" t="s">
        <v>76</v>
      </c>
      <c r="AV419" s="12" t="s">
        <v>86</v>
      </c>
      <c r="AW419" s="12" t="s">
        <v>32</v>
      </c>
      <c r="AX419" s="12" t="s">
        <v>84</v>
      </c>
      <c r="AY419" s="156" t="s">
        <v>350</v>
      </c>
    </row>
    <row r="420" spans="2:65" s="1" customFormat="1" ht="16.5" customHeight="1">
      <c r="B420" s="32"/>
      <c r="C420" s="138" t="s">
        <v>882</v>
      </c>
      <c r="D420" s="138" t="s">
        <v>352</v>
      </c>
      <c r="E420" s="139" t="s">
        <v>7469</v>
      </c>
      <c r="F420" s="140" t="s">
        <v>7470</v>
      </c>
      <c r="G420" s="141" t="s">
        <v>496</v>
      </c>
      <c r="H420" s="142">
        <v>14</v>
      </c>
      <c r="I420" s="143"/>
      <c r="J420" s="144">
        <f>ROUND(I420*H420,2)</f>
        <v>0</v>
      </c>
      <c r="K420" s="140" t="s">
        <v>1</v>
      </c>
      <c r="L420" s="32"/>
      <c r="M420" s="145" t="s">
        <v>1</v>
      </c>
      <c r="N420" s="146" t="s">
        <v>41</v>
      </c>
      <c r="P420" s="147">
        <f>O420*H420</f>
        <v>0</v>
      </c>
      <c r="Q420" s="147">
        <v>0</v>
      </c>
      <c r="R420" s="147">
        <f>Q420*H420</f>
        <v>0</v>
      </c>
      <c r="S420" s="147">
        <v>0</v>
      </c>
      <c r="T420" s="148">
        <f>S420*H420</f>
        <v>0</v>
      </c>
      <c r="AR420" s="149" t="s">
        <v>357</v>
      </c>
      <c r="AT420" s="149" t="s">
        <v>352</v>
      </c>
      <c r="AU420" s="149" t="s">
        <v>76</v>
      </c>
      <c r="AY420" s="17" t="s">
        <v>350</v>
      </c>
      <c r="BE420" s="150">
        <f>IF(N420="základní",J420,0)</f>
        <v>0</v>
      </c>
      <c r="BF420" s="150">
        <f>IF(N420="snížená",J420,0)</f>
        <v>0</v>
      </c>
      <c r="BG420" s="150">
        <f>IF(N420="zákl. přenesená",J420,0)</f>
        <v>0</v>
      </c>
      <c r="BH420" s="150">
        <f>IF(N420="sníž. přenesená",J420,0)</f>
        <v>0</v>
      </c>
      <c r="BI420" s="150">
        <f>IF(N420="nulová",J420,0)</f>
        <v>0</v>
      </c>
      <c r="BJ420" s="17" t="s">
        <v>84</v>
      </c>
      <c r="BK420" s="150">
        <f>ROUND(I420*H420,2)</f>
        <v>0</v>
      </c>
      <c r="BL420" s="17" t="s">
        <v>357</v>
      </c>
      <c r="BM420" s="149" t="s">
        <v>2035</v>
      </c>
    </row>
    <row r="421" spans="2:65" s="1" customFormat="1" ht="10.199999999999999">
      <c r="B421" s="32"/>
      <c r="D421" s="151" t="s">
        <v>359</v>
      </c>
      <c r="F421" s="152" t="s">
        <v>7470</v>
      </c>
      <c r="I421" s="153"/>
      <c r="L421" s="32"/>
      <c r="M421" s="154"/>
      <c r="T421" s="56"/>
      <c r="AT421" s="17" t="s">
        <v>359</v>
      </c>
      <c r="AU421" s="17" t="s">
        <v>76</v>
      </c>
    </row>
    <row r="422" spans="2:65" s="14" customFormat="1" ht="30.6">
      <c r="B422" s="169"/>
      <c r="D422" s="151" t="s">
        <v>361</v>
      </c>
      <c r="E422" s="170" t="s">
        <v>1</v>
      </c>
      <c r="F422" s="171" t="s">
        <v>7471</v>
      </c>
      <c r="H422" s="170" t="s">
        <v>1</v>
      </c>
      <c r="I422" s="172"/>
      <c r="L422" s="169"/>
      <c r="M422" s="173"/>
      <c r="T422" s="174"/>
      <c r="AT422" s="170" t="s">
        <v>361</v>
      </c>
      <c r="AU422" s="170" t="s">
        <v>76</v>
      </c>
      <c r="AV422" s="14" t="s">
        <v>84</v>
      </c>
      <c r="AW422" s="14" t="s">
        <v>32</v>
      </c>
      <c r="AX422" s="14" t="s">
        <v>76</v>
      </c>
      <c r="AY422" s="170" t="s">
        <v>350</v>
      </c>
    </row>
    <row r="423" spans="2:65" s="14" customFormat="1" ht="10.199999999999999">
      <c r="B423" s="169"/>
      <c r="D423" s="151" t="s">
        <v>361</v>
      </c>
      <c r="E423" s="170" t="s">
        <v>1</v>
      </c>
      <c r="F423" s="171" t="s">
        <v>7472</v>
      </c>
      <c r="H423" s="170" t="s">
        <v>1</v>
      </c>
      <c r="I423" s="172"/>
      <c r="L423" s="169"/>
      <c r="M423" s="173"/>
      <c r="T423" s="174"/>
      <c r="AT423" s="170" t="s">
        <v>361</v>
      </c>
      <c r="AU423" s="170" t="s">
        <v>76</v>
      </c>
      <c r="AV423" s="14" t="s">
        <v>84</v>
      </c>
      <c r="AW423" s="14" t="s">
        <v>32</v>
      </c>
      <c r="AX423" s="14" t="s">
        <v>76</v>
      </c>
      <c r="AY423" s="170" t="s">
        <v>350</v>
      </c>
    </row>
    <row r="424" spans="2:65" s="12" customFormat="1" ht="10.199999999999999">
      <c r="B424" s="155"/>
      <c r="D424" s="151" t="s">
        <v>361</v>
      </c>
      <c r="E424" s="156" t="s">
        <v>1</v>
      </c>
      <c r="F424" s="157" t="s">
        <v>511</v>
      </c>
      <c r="H424" s="158">
        <v>14</v>
      </c>
      <c r="I424" s="159"/>
      <c r="L424" s="155"/>
      <c r="M424" s="160"/>
      <c r="T424" s="161"/>
      <c r="AT424" s="156" t="s">
        <v>361</v>
      </c>
      <c r="AU424" s="156" t="s">
        <v>76</v>
      </c>
      <c r="AV424" s="12" t="s">
        <v>86</v>
      </c>
      <c r="AW424" s="12" t="s">
        <v>32</v>
      </c>
      <c r="AX424" s="12" t="s">
        <v>84</v>
      </c>
      <c r="AY424" s="156" t="s">
        <v>350</v>
      </c>
    </row>
    <row r="425" spans="2:65" s="1" customFormat="1" ht="16.5" customHeight="1">
      <c r="B425" s="32"/>
      <c r="C425" s="138" t="s">
        <v>888</v>
      </c>
      <c r="D425" s="138" t="s">
        <v>352</v>
      </c>
      <c r="E425" s="139" t="s">
        <v>7473</v>
      </c>
      <c r="F425" s="140" t="s">
        <v>7474</v>
      </c>
      <c r="G425" s="141" t="s">
        <v>496</v>
      </c>
      <c r="H425" s="142">
        <v>2</v>
      </c>
      <c r="I425" s="143"/>
      <c r="J425" s="144">
        <f>ROUND(I425*H425,2)</f>
        <v>0</v>
      </c>
      <c r="K425" s="140" t="s">
        <v>1</v>
      </c>
      <c r="L425" s="32"/>
      <c r="M425" s="145" t="s">
        <v>1</v>
      </c>
      <c r="N425" s="146" t="s">
        <v>41</v>
      </c>
      <c r="P425" s="147">
        <f>O425*H425</f>
        <v>0</v>
      </c>
      <c r="Q425" s="147">
        <v>0</v>
      </c>
      <c r="R425" s="147">
        <f>Q425*H425</f>
        <v>0</v>
      </c>
      <c r="S425" s="147">
        <v>0</v>
      </c>
      <c r="T425" s="148">
        <f>S425*H425</f>
        <v>0</v>
      </c>
      <c r="AR425" s="149" t="s">
        <v>357</v>
      </c>
      <c r="AT425" s="149" t="s">
        <v>352</v>
      </c>
      <c r="AU425" s="149" t="s">
        <v>76</v>
      </c>
      <c r="AY425" s="17" t="s">
        <v>350</v>
      </c>
      <c r="BE425" s="150">
        <f>IF(N425="základní",J425,0)</f>
        <v>0</v>
      </c>
      <c r="BF425" s="150">
        <f>IF(N425="snížená",J425,0)</f>
        <v>0</v>
      </c>
      <c r="BG425" s="150">
        <f>IF(N425="zákl. přenesená",J425,0)</f>
        <v>0</v>
      </c>
      <c r="BH425" s="150">
        <f>IF(N425="sníž. přenesená",J425,0)</f>
        <v>0</v>
      </c>
      <c r="BI425" s="150">
        <f>IF(N425="nulová",J425,0)</f>
        <v>0</v>
      </c>
      <c r="BJ425" s="17" t="s">
        <v>84</v>
      </c>
      <c r="BK425" s="150">
        <f>ROUND(I425*H425,2)</f>
        <v>0</v>
      </c>
      <c r="BL425" s="17" t="s">
        <v>357</v>
      </c>
      <c r="BM425" s="149" t="s">
        <v>2048</v>
      </c>
    </row>
    <row r="426" spans="2:65" s="1" customFormat="1" ht="10.199999999999999">
      <c r="B426" s="32"/>
      <c r="D426" s="151" t="s">
        <v>359</v>
      </c>
      <c r="F426" s="152" t="s">
        <v>7474</v>
      </c>
      <c r="I426" s="153"/>
      <c r="L426" s="32"/>
      <c r="M426" s="154"/>
      <c r="T426" s="56"/>
      <c r="AT426" s="17" t="s">
        <v>359</v>
      </c>
      <c r="AU426" s="17" t="s">
        <v>76</v>
      </c>
    </row>
    <row r="427" spans="2:65" s="14" customFormat="1" ht="20.399999999999999">
      <c r="B427" s="169"/>
      <c r="D427" s="151" t="s">
        <v>361</v>
      </c>
      <c r="E427" s="170" t="s">
        <v>1</v>
      </c>
      <c r="F427" s="171" t="s">
        <v>7475</v>
      </c>
      <c r="H427" s="170" t="s">
        <v>1</v>
      </c>
      <c r="I427" s="172"/>
      <c r="L427" s="169"/>
      <c r="M427" s="173"/>
      <c r="T427" s="174"/>
      <c r="AT427" s="170" t="s">
        <v>361</v>
      </c>
      <c r="AU427" s="170" t="s">
        <v>76</v>
      </c>
      <c r="AV427" s="14" t="s">
        <v>84</v>
      </c>
      <c r="AW427" s="14" t="s">
        <v>32</v>
      </c>
      <c r="AX427" s="14" t="s">
        <v>76</v>
      </c>
      <c r="AY427" s="170" t="s">
        <v>350</v>
      </c>
    </row>
    <row r="428" spans="2:65" s="14" customFormat="1" ht="10.199999999999999">
      <c r="B428" s="169"/>
      <c r="D428" s="151" t="s">
        <v>361</v>
      </c>
      <c r="E428" s="170" t="s">
        <v>1</v>
      </c>
      <c r="F428" s="171" t="s">
        <v>7476</v>
      </c>
      <c r="H428" s="170" t="s">
        <v>1</v>
      </c>
      <c r="I428" s="172"/>
      <c r="L428" s="169"/>
      <c r="M428" s="173"/>
      <c r="T428" s="174"/>
      <c r="AT428" s="170" t="s">
        <v>361</v>
      </c>
      <c r="AU428" s="170" t="s">
        <v>76</v>
      </c>
      <c r="AV428" s="14" t="s">
        <v>84</v>
      </c>
      <c r="AW428" s="14" t="s">
        <v>32</v>
      </c>
      <c r="AX428" s="14" t="s">
        <v>76</v>
      </c>
      <c r="AY428" s="170" t="s">
        <v>350</v>
      </c>
    </row>
    <row r="429" spans="2:65" s="12" customFormat="1" ht="10.199999999999999">
      <c r="B429" s="155"/>
      <c r="D429" s="151" t="s">
        <v>361</v>
      </c>
      <c r="E429" s="156" t="s">
        <v>1</v>
      </c>
      <c r="F429" s="157" t="s">
        <v>86</v>
      </c>
      <c r="H429" s="158">
        <v>2</v>
      </c>
      <c r="I429" s="159"/>
      <c r="L429" s="155"/>
      <c r="M429" s="160"/>
      <c r="T429" s="161"/>
      <c r="AT429" s="156" t="s">
        <v>361</v>
      </c>
      <c r="AU429" s="156" t="s">
        <v>76</v>
      </c>
      <c r="AV429" s="12" t="s">
        <v>86</v>
      </c>
      <c r="AW429" s="12" t="s">
        <v>32</v>
      </c>
      <c r="AX429" s="12" t="s">
        <v>84</v>
      </c>
      <c r="AY429" s="156" t="s">
        <v>350</v>
      </c>
    </row>
    <row r="430" spans="2:65" s="1" customFormat="1" ht="16.5" customHeight="1">
      <c r="B430" s="32"/>
      <c r="C430" s="138" t="s">
        <v>894</v>
      </c>
      <c r="D430" s="138" t="s">
        <v>352</v>
      </c>
      <c r="E430" s="139" t="s">
        <v>7477</v>
      </c>
      <c r="F430" s="140" t="s">
        <v>7474</v>
      </c>
      <c r="G430" s="141" t="s">
        <v>496</v>
      </c>
      <c r="H430" s="142">
        <v>7</v>
      </c>
      <c r="I430" s="143"/>
      <c r="J430" s="144">
        <f>ROUND(I430*H430,2)</f>
        <v>0</v>
      </c>
      <c r="K430" s="140" t="s">
        <v>1</v>
      </c>
      <c r="L430" s="32"/>
      <c r="M430" s="145" t="s">
        <v>1</v>
      </c>
      <c r="N430" s="146" t="s">
        <v>41</v>
      </c>
      <c r="P430" s="147">
        <f>O430*H430</f>
        <v>0</v>
      </c>
      <c r="Q430" s="147">
        <v>0</v>
      </c>
      <c r="R430" s="147">
        <f>Q430*H430</f>
        <v>0</v>
      </c>
      <c r="S430" s="147">
        <v>0</v>
      </c>
      <c r="T430" s="148">
        <f>S430*H430</f>
        <v>0</v>
      </c>
      <c r="AR430" s="149" t="s">
        <v>357</v>
      </c>
      <c r="AT430" s="149" t="s">
        <v>352</v>
      </c>
      <c r="AU430" s="149" t="s">
        <v>76</v>
      </c>
      <c r="AY430" s="17" t="s">
        <v>350</v>
      </c>
      <c r="BE430" s="150">
        <f>IF(N430="základní",J430,0)</f>
        <v>0</v>
      </c>
      <c r="BF430" s="150">
        <f>IF(N430="snížená",J430,0)</f>
        <v>0</v>
      </c>
      <c r="BG430" s="150">
        <f>IF(N430="zákl. přenesená",J430,0)</f>
        <v>0</v>
      </c>
      <c r="BH430" s="150">
        <f>IF(N430="sníž. přenesená",J430,0)</f>
        <v>0</v>
      </c>
      <c r="BI430" s="150">
        <f>IF(N430="nulová",J430,0)</f>
        <v>0</v>
      </c>
      <c r="BJ430" s="17" t="s">
        <v>84</v>
      </c>
      <c r="BK430" s="150">
        <f>ROUND(I430*H430,2)</f>
        <v>0</v>
      </c>
      <c r="BL430" s="17" t="s">
        <v>357</v>
      </c>
      <c r="BM430" s="149" t="s">
        <v>2060</v>
      </c>
    </row>
    <row r="431" spans="2:65" s="1" customFormat="1" ht="10.199999999999999">
      <c r="B431" s="32"/>
      <c r="D431" s="151" t="s">
        <v>359</v>
      </c>
      <c r="F431" s="152" t="s">
        <v>7474</v>
      </c>
      <c r="I431" s="153"/>
      <c r="L431" s="32"/>
      <c r="M431" s="154"/>
      <c r="T431" s="56"/>
      <c r="AT431" s="17" t="s">
        <v>359</v>
      </c>
      <c r="AU431" s="17" t="s">
        <v>76</v>
      </c>
    </row>
    <row r="432" spans="2:65" s="14" customFormat="1" ht="20.399999999999999">
      <c r="B432" s="169"/>
      <c r="D432" s="151" t="s">
        <v>361</v>
      </c>
      <c r="E432" s="170" t="s">
        <v>1</v>
      </c>
      <c r="F432" s="171" t="s">
        <v>7475</v>
      </c>
      <c r="H432" s="170" t="s">
        <v>1</v>
      </c>
      <c r="I432" s="172"/>
      <c r="L432" s="169"/>
      <c r="M432" s="173"/>
      <c r="T432" s="174"/>
      <c r="AT432" s="170" t="s">
        <v>361</v>
      </c>
      <c r="AU432" s="170" t="s">
        <v>76</v>
      </c>
      <c r="AV432" s="14" t="s">
        <v>84</v>
      </c>
      <c r="AW432" s="14" t="s">
        <v>32</v>
      </c>
      <c r="AX432" s="14" t="s">
        <v>76</v>
      </c>
      <c r="AY432" s="170" t="s">
        <v>350</v>
      </c>
    </row>
    <row r="433" spans="2:65" s="14" customFormat="1" ht="10.199999999999999">
      <c r="B433" s="169"/>
      <c r="D433" s="151" t="s">
        <v>361</v>
      </c>
      <c r="E433" s="170" t="s">
        <v>1</v>
      </c>
      <c r="F433" s="171" t="s">
        <v>7478</v>
      </c>
      <c r="H433" s="170" t="s">
        <v>1</v>
      </c>
      <c r="I433" s="172"/>
      <c r="L433" s="169"/>
      <c r="M433" s="173"/>
      <c r="T433" s="174"/>
      <c r="AT433" s="170" t="s">
        <v>361</v>
      </c>
      <c r="AU433" s="170" t="s">
        <v>76</v>
      </c>
      <c r="AV433" s="14" t="s">
        <v>84</v>
      </c>
      <c r="AW433" s="14" t="s">
        <v>32</v>
      </c>
      <c r="AX433" s="14" t="s">
        <v>76</v>
      </c>
      <c r="AY433" s="170" t="s">
        <v>350</v>
      </c>
    </row>
    <row r="434" spans="2:65" s="12" customFormat="1" ht="10.199999999999999">
      <c r="B434" s="155"/>
      <c r="D434" s="151" t="s">
        <v>361</v>
      </c>
      <c r="E434" s="156" t="s">
        <v>1</v>
      </c>
      <c r="F434" s="157" t="s">
        <v>462</v>
      </c>
      <c r="H434" s="158">
        <v>7</v>
      </c>
      <c r="I434" s="159"/>
      <c r="L434" s="155"/>
      <c r="M434" s="160"/>
      <c r="T434" s="161"/>
      <c r="AT434" s="156" t="s">
        <v>361</v>
      </c>
      <c r="AU434" s="156" t="s">
        <v>76</v>
      </c>
      <c r="AV434" s="12" t="s">
        <v>86</v>
      </c>
      <c r="AW434" s="12" t="s">
        <v>32</v>
      </c>
      <c r="AX434" s="12" t="s">
        <v>84</v>
      </c>
      <c r="AY434" s="156" t="s">
        <v>350</v>
      </c>
    </row>
    <row r="435" spans="2:65" s="1" customFormat="1" ht="16.5" customHeight="1">
      <c r="B435" s="32"/>
      <c r="C435" s="138" t="s">
        <v>911</v>
      </c>
      <c r="D435" s="138" t="s">
        <v>352</v>
      </c>
      <c r="E435" s="139" t="s">
        <v>7479</v>
      </c>
      <c r="F435" s="140" t="s">
        <v>7480</v>
      </c>
      <c r="G435" s="141" t="s">
        <v>496</v>
      </c>
      <c r="H435" s="142">
        <v>8</v>
      </c>
      <c r="I435" s="143"/>
      <c r="J435" s="144">
        <f>ROUND(I435*H435,2)</f>
        <v>0</v>
      </c>
      <c r="K435" s="140" t="s">
        <v>1</v>
      </c>
      <c r="L435" s="32"/>
      <c r="M435" s="145" t="s">
        <v>1</v>
      </c>
      <c r="N435" s="146" t="s">
        <v>41</v>
      </c>
      <c r="P435" s="147">
        <f>O435*H435</f>
        <v>0</v>
      </c>
      <c r="Q435" s="147">
        <v>0</v>
      </c>
      <c r="R435" s="147">
        <f>Q435*H435</f>
        <v>0</v>
      </c>
      <c r="S435" s="147">
        <v>0</v>
      </c>
      <c r="T435" s="148">
        <f>S435*H435</f>
        <v>0</v>
      </c>
      <c r="AR435" s="149" t="s">
        <v>357</v>
      </c>
      <c r="AT435" s="149" t="s">
        <v>352</v>
      </c>
      <c r="AU435" s="149" t="s">
        <v>76</v>
      </c>
      <c r="AY435" s="17" t="s">
        <v>350</v>
      </c>
      <c r="BE435" s="150">
        <f>IF(N435="základní",J435,0)</f>
        <v>0</v>
      </c>
      <c r="BF435" s="150">
        <f>IF(N435="snížená",J435,0)</f>
        <v>0</v>
      </c>
      <c r="BG435" s="150">
        <f>IF(N435="zákl. přenesená",J435,0)</f>
        <v>0</v>
      </c>
      <c r="BH435" s="150">
        <f>IF(N435="sníž. přenesená",J435,0)</f>
        <v>0</v>
      </c>
      <c r="BI435" s="150">
        <f>IF(N435="nulová",J435,0)</f>
        <v>0</v>
      </c>
      <c r="BJ435" s="17" t="s">
        <v>84</v>
      </c>
      <c r="BK435" s="150">
        <f>ROUND(I435*H435,2)</f>
        <v>0</v>
      </c>
      <c r="BL435" s="17" t="s">
        <v>357</v>
      </c>
      <c r="BM435" s="149" t="s">
        <v>2074</v>
      </c>
    </row>
    <row r="436" spans="2:65" s="1" customFormat="1" ht="10.199999999999999">
      <c r="B436" s="32"/>
      <c r="D436" s="151" t="s">
        <v>359</v>
      </c>
      <c r="F436" s="152" t="s">
        <v>7480</v>
      </c>
      <c r="I436" s="153"/>
      <c r="L436" s="32"/>
      <c r="M436" s="154"/>
      <c r="T436" s="56"/>
      <c r="AT436" s="17" t="s">
        <v>359</v>
      </c>
      <c r="AU436" s="17" t="s">
        <v>76</v>
      </c>
    </row>
    <row r="437" spans="2:65" s="14" customFormat="1" ht="20.399999999999999">
      <c r="B437" s="169"/>
      <c r="D437" s="151" t="s">
        <v>361</v>
      </c>
      <c r="E437" s="170" t="s">
        <v>1</v>
      </c>
      <c r="F437" s="171" t="s">
        <v>7481</v>
      </c>
      <c r="H437" s="170" t="s">
        <v>1</v>
      </c>
      <c r="I437" s="172"/>
      <c r="L437" s="169"/>
      <c r="M437" s="173"/>
      <c r="T437" s="174"/>
      <c r="AT437" s="170" t="s">
        <v>361</v>
      </c>
      <c r="AU437" s="170" t="s">
        <v>76</v>
      </c>
      <c r="AV437" s="14" t="s">
        <v>84</v>
      </c>
      <c r="AW437" s="14" t="s">
        <v>32</v>
      </c>
      <c r="AX437" s="14" t="s">
        <v>76</v>
      </c>
      <c r="AY437" s="170" t="s">
        <v>350</v>
      </c>
    </row>
    <row r="438" spans="2:65" s="12" customFormat="1" ht="10.199999999999999">
      <c r="B438" s="155"/>
      <c r="D438" s="151" t="s">
        <v>361</v>
      </c>
      <c r="E438" s="156" t="s">
        <v>1</v>
      </c>
      <c r="F438" s="157" t="s">
        <v>468</v>
      </c>
      <c r="H438" s="158">
        <v>8</v>
      </c>
      <c r="I438" s="159"/>
      <c r="L438" s="155"/>
      <c r="M438" s="160"/>
      <c r="T438" s="161"/>
      <c r="AT438" s="156" t="s">
        <v>361</v>
      </c>
      <c r="AU438" s="156" t="s">
        <v>76</v>
      </c>
      <c r="AV438" s="12" t="s">
        <v>86</v>
      </c>
      <c r="AW438" s="12" t="s">
        <v>32</v>
      </c>
      <c r="AX438" s="12" t="s">
        <v>84</v>
      </c>
      <c r="AY438" s="156" t="s">
        <v>350</v>
      </c>
    </row>
    <row r="439" spans="2:65" s="1" customFormat="1" ht="16.5" customHeight="1">
      <c r="B439" s="32"/>
      <c r="C439" s="138" t="s">
        <v>918</v>
      </c>
      <c r="D439" s="138" t="s">
        <v>352</v>
      </c>
      <c r="E439" s="139" t="s">
        <v>7482</v>
      </c>
      <c r="F439" s="140" t="s">
        <v>7483</v>
      </c>
      <c r="G439" s="141" t="s">
        <v>496</v>
      </c>
      <c r="H439" s="142">
        <v>1</v>
      </c>
      <c r="I439" s="143"/>
      <c r="J439" s="144">
        <f>ROUND(I439*H439,2)</f>
        <v>0</v>
      </c>
      <c r="K439" s="140" t="s">
        <v>1</v>
      </c>
      <c r="L439" s="32"/>
      <c r="M439" s="145" t="s">
        <v>1</v>
      </c>
      <c r="N439" s="146" t="s">
        <v>41</v>
      </c>
      <c r="P439" s="147">
        <f>O439*H439</f>
        <v>0</v>
      </c>
      <c r="Q439" s="147">
        <v>0</v>
      </c>
      <c r="R439" s="147">
        <f>Q439*H439</f>
        <v>0</v>
      </c>
      <c r="S439" s="147">
        <v>0</v>
      </c>
      <c r="T439" s="148">
        <f>S439*H439</f>
        <v>0</v>
      </c>
      <c r="AR439" s="149" t="s">
        <v>357</v>
      </c>
      <c r="AT439" s="149" t="s">
        <v>352</v>
      </c>
      <c r="AU439" s="149" t="s">
        <v>76</v>
      </c>
      <c r="AY439" s="17" t="s">
        <v>350</v>
      </c>
      <c r="BE439" s="150">
        <f>IF(N439="základní",J439,0)</f>
        <v>0</v>
      </c>
      <c r="BF439" s="150">
        <f>IF(N439="snížená",J439,0)</f>
        <v>0</v>
      </c>
      <c r="BG439" s="150">
        <f>IF(N439="zákl. přenesená",J439,0)</f>
        <v>0</v>
      </c>
      <c r="BH439" s="150">
        <f>IF(N439="sníž. přenesená",J439,0)</f>
        <v>0</v>
      </c>
      <c r="BI439" s="150">
        <f>IF(N439="nulová",J439,0)</f>
        <v>0</v>
      </c>
      <c r="BJ439" s="17" t="s">
        <v>84</v>
      </c>
      <c r="BK439" s="150">
        <f>ROUND(I439*H439,2)</f>
        <v>0</v>
      </c>
      <c r="BL439" s="17" t="s">
        <v>357</v>
      </c>
      <c r="BM439" s="149" t="s">
        <v>2091</v>
      </c>
    </row>
    <row r="440" spans="2:65" s="1" customFormat="1" ht="10.199999999999999">
      <c r="B440" s="32"/>
      <c r="D440" s="151" t="s">
        <v>359</v>
      </c>
      <c r="F440" s="152" t="s">
        <v>7483</v>
      </c>
      <c r="I440" s="153"/>
      <c r="L440" s="32"/>
      <c r="M440" s="154"/>
      <c r="T440" s="56"/>
      <c r="AT440" s="17" t="s">
        <v>359</v>
      </c>
      <c r="AU440" s="17" t="s">
        <v>76</v>
      </c>
    </row>
    <row r="441" spans="2:65" s="14" customFormat="1" ht="30.6">
      <c r="B441" s="169"/>
      <c r="D441" s="151" t="s">
        <v>361</v>
      </c>
      <c r="E441" s="170" t="s">
        <v>1</v>
      </c>
      <c r="F441" s="171" t="s">
        <v>7406</v>
      </c>
      <c r="H441" s="170" t="s">
        <v>1</v>
      </c>
      <c r="I441" s="172"/>
      <c r="L441" s="169"/>
      <c r="M441" s="173"/>
      <c r="T441" s="174"/>
      <c r="AT441" s="170" t="s">
        <v>361</v>
      </c>
      <c r="AU441" s="170" t="s">
        <v>76</v>
      </c>
      <c r="AV441" s="14" t="s">
        <v>84</v>
      </c>
      <c r="AW441" s="14" t="s">
        <v>32</v>
      </c>
      <c r="AX441" s="14" t="s">
        <v>76</v>
      </c>
      <c r="AY441" s="170" t="s">
        <v>350</v>
      </c>
    </row>
    <row r="442" spans="2:65" s="12" customFormat="1" ht="10.199999999999999">
      <c r="B442" s="155"/>
      <c r="D442" s="151" t="s">
        <v>361</v>
      </c>
      <c r="E442" s="156" t="s">
        <v>1</v>
      </c>
      <c r="F442" s="157" t="s">
        <v>84</v>
      </c>
      <c r="H442" s="158">
        <v>1</v>
      </c>
      <c r="I442" s="159"/>
      <c r="L442" s="155"/>
      <c r="M442" s="160"/>
      <c r="T442" s="161"/>
      <c r="AT442" s="156" t="s">
        <v>361</v>
      </c>
      <c r="AU442" s="156" t="s">
        <v>76</v>
      </c>
      <c r="AV442" s="12" t="s">
        <v>86</v>
      </c>
      <c r="AW442" s="12" t="s">
        <v>32</v>
      </c>
      <c r="AX442" s="12" t="s">
        <v>84</v>
      </c>
      <c r="AY442" s="156" t="s">
        <v>350</v>
      </c>
    </row>
    <row r="443" spans="2:65" s="1" customFormat="1" ht="16.5" customHeight="1">
      <c r="B443" s="32"/>
      <c r="C443" s="138" t="s">
        <v>924</v>
      </c>
      <c r="D443" s="138" t="s">
        <v>352</v>
      </c>
      <c r="E443" s="139" t="s">
        <v>7484</v>
      </c>
      <c r="F443" s="140" t="s">
        <v>7485</v>
      </c>
      <c r="G443" s="141" t="s">
        <v>496</v>
      </c>
      <c r="H443" s="142">
        <v>1</v>
      </c>
      <c r="I443" s="143"/>
      <c r="J443" s="144">
        <f>ROUND(I443*H443,2)</f>
        <v>0</v>
      </c>
      <c r="K443" s="140" t="s">
        <v>1</v>
      </c>
      <c r="L443" s="32"/>
      <c r="M443" s="145" t="s">
        <v>1</v>
      </c>
      <c r="N443" s="146" t="s">
        <v>41</v>
      </c>
      <c r="P443" s="147">
        <f>O443*H443</f>
        <v>0</v>
      </c>
      <c r="Q443" s="147">
        <v>0</v>
      </c>
      <c r="R443" s="147">
        <f>Q443*H443</f>
        <v>0</v>
      </c>
      <c r="S443" s="147">
        <v>0</v>
      </c>
      <c r="T443" s="148">
        <f>S443*H443</f>
        <v>0</v>
      </c>
      <c r="AR443" s="149" t="s">
        <v>357</v>
      </c>
      <c r="AT443" s="149" t="s">
        <v>352</v>
      </c>
      <c r="AU443" s="149" t="s">
        <v>76</v>
      </c>
      <c r="AY443" s="17" t="s">
        <v>350</v>
      </c>
      <c r="BE443" s="150">
        <f>IF(N443="základní",J443,0)</f>
        <v>0</v>
      </c>
      <c r="BF443" s="150">
        <f>IF(N443="snížená",J443,0)</f>
        <v>0</v>
      </c>
      <c r="BG443" s="150">
        <f>IF(N443="zákl. přenesená",J443,0)</f>
        <v>0</v>
      </c>
      <c r="BH443" s="150">
        <f>IF(N443="sníž. přenesená",J443,0)</f>
        <v>0</v>
      </c>
      <c r="BI443" s="150">
        <f>IF(N443="nulová",J443,0)</f>
        <v>0</v>
      </c>
      <c r="BJ443" s="17" t="s">
        <v>84</v>
      </c>
      <c r="BK443" s="150">
        <f>ROUND(I443*H443,2)</f>
        <v>0</v>
      </c>
      <c r="BL443" s="17" t="s">
        <v>357</v>
      </c>
      <c r="BM443" s="149" t="s">
        <v>2102</v>
      </c>
    </row>
    <row r="444" spans="2:65" s="1" customFormat="1" ht="10.199999999999999">
      <c r="B444" s="32"/>
      <c r="D444" s="151" t="s">
        <v>359</v>
      </c>
      <c r="F444" s="152" t="s">
        <v>7485</v>
      </c>
      <c r="I444" s="153"/>
      <c r="L444" s="32"/>
      <c r="M444" s="154"/>
      <c r="T444" s="56"/>
      <c r="AT444" s="17" t="s">
        <v>359</v>
      </c>
      <c r="AU444" s="17" t="s">
        <v>76</v>
      </c>
    </row>
    <row r="445" spans="2:65" s="14" customFormat="1" ht="20.399999999999999">
      <c r="B445" s="169"/>
      <c r="D445" s="151" t="s">
        <v>361</v>
      </c>
      <c r="E445" s="170" t="s">
        <v>1</v>
      </c>
      <c r="F445" s="171" t="s">
        <v>7486</v>
      </c>
      <c r="H445" s="170" t="s">
        <v>1</v>
      </c>
      <c r="I445" s="172"/>
      <c r="L445" s="169"/>
      <c r="M445" s="173"/>
      <c r="T445" s="174"/>
      <c r="AT445" s="170" t="s">
        <v>361</v>
      </c>
      <c r="AU445" s="170" t="s">
        <v>76</v>
      </c>
      <c r="AV445" s="14" t="s">
        <v>84</v>
      </c>
      <c r="AW445" s="14" t="s">
        <v>32</v>
      </c>
      <c r="AX445" s="14" t="s">
        <v>76</v>
      </c>
      <c r="AY445" s="170" t="s">
        <v>350</v>
      </c>
    </row>
    <row r="446" spans="2:65" s="12" customFormat="1" ht="10.199999999999999">
      <c r="B446" s="155"/>
      <c r="D446" s="151" t="s">
        <v>361</v>
      </c>
      <c r="E446" s="156" t="s">
        <v>1</v>
      </c>
      <c r="F446" s="157" t="s">
        <v>84</v>
      </c>
      <c r="H446" s="158">
        <v>1</v>
      </c>
      <c r="I446" s="159"/>
      <c r="L446" s="155"/>
      <c r="M446" s="160"/>
      <c r="T446" s="161"/>
      <c r="AT446" s="156" t="s">
        <v>361</v>
      </c>
      <c r="AU446" s="156" t="s">
        <v>76</v>
      </c>
      <c r="AV446" s="12" t="s">
        <v>86</v>
      </c>
      <c r="AW446" s="12" t="s">
        <v>32</v>
      </c>
      <c r="AX446" s="12" t="s">
        <v>84</v>
      </c>
      <c r="AY446" s="156" t="s">
        <v>350</v>
      </c>
    </row>
    <row r="447" spans="2:65" s="1" customFormat="1" ht="16.5" customHeight="1">
      <c r="B447" s="32"/>
      <c r="C447" s="138" t="s">
        <v>929</v>
      </c>
      <c r="D447" s="138" t="s">
        <v>352</v>
      </c>
      <c r="E447" s="139" t="s">
        <v>7487</v>
      </c>
      <c r="F447" s="140" t="s">
        <v>7488</v>
      </c>
      <c r="G447" s="141" t="s">
        <v>496</v>
      </c>
      <c r="H447" s="142">
        <v>1</v>
      </c>
      <c r="I447" s="143"/>
      <c r="J447" s="144">
        <f>ROUND(I447*H447,2)</f>
        <v>0</v>
      </c>
      <c r="K447" s="140" t="s">
        <v>1</v>
      </c>
      <c r="L447" s="32"/>
      <c r="M447" s="145" t="s">
        <v>1</v>
      </c>
      <c r="N447" s="146" t="s">
        <v>41</v>
      </c>
      <c r="P447" s="147">
        <f>O447*H447</f>
        <v>0</v>
      </c>
      <c r="Q447" s="147">
        <v>0</v>
      </c>
      <c r="R447" s="147">
        <f>Q447*H447</f>
        <v>0</v>
      </c>
      <c r="S447" s="147">
        <v>0</v>
      </c>
      <c r="T447" s="148">
        <f>S447*H447</f>
        <v>0</v>
      </c>
      <c r="AR447" s="149" t="s">
        <v>357</v>
      </c>
      <c r="AT447" s="149" t="s">
        <v>352</v>
      </c>
      <c r="AU447" s="149" t="s">
        <v>76</v>
      </c>
      <c r="AY447" s="17" t="s">
        <v>350</v>
      </c>
      <c r="BE447" s="150">
        <f>IF(N447="základní",J447,0)</f>
        <v>0</v>
      </c>
      <c r="BF447" s="150">
        <f>IF(N447="snížená",J447,0)</f>
        <v>0</v>
      </c>
      <c r="BG447" s="150">
        <f>IF(N447="zákl. přenesená",J447,0)</f>
        <v>0</v>
      </c>
      <c r="BH447" s="150">
        <f>IF(N447="sníž. přenesená",J447,0)</f>
        <v>0</v>
      </c>
      <c r="BI447" s="150">
        <f>IF(N447="nulová",J447,0)</f>
        <v>0</v>
      </c>
      <c r="BJ447" s="17" t="s">
        <v>84</v>
      </c>
      <c r="BK447" s="150">
        <f>ROUND(I447*H447,2)</f>
        <v>0</v>
      </c>
      <c r="BL447" s="17" t="s">
        <v>357</v>
      </c>
      <c r="BM447" s="149" t="s">
        <v>2117</v>
      </c>
    </row>
    <row r="448" spans="2:65" s="1" customFormat="1" ht="10.199999999999999">
      <c r="B448" s="32"/>
      <c r="D448" s="151" t="s">
        <v>359</v>
      </c>
      <c r="F448" s="152" t="s">
        <v>7488</v>
      </c>
      <c r="I448" s="153"/>
      <c r="L448" s="32"/>
      <c r="M448" s="154"/>
      <c r="T448" s="56"/>
      <c r="AT448" s="17" t="s">
        <v>359</v>
      </c>
      <c r="AU448" s="17" t="s">
        <v>76</v>
      </c>
    </row>
    <row r="449" spans="2:65" s="14" customFormat="1" ht="20.399999999999999">
      <c r="B449" s="169"/>
      <c r="D449" s="151" t="s">
        <v>361</v>
      </c>
      <c r="E449" s="170" t="s">
        <v>1</v>
      </c>
      <c r="F449" s="171" t="s">
        <v>7486</v>
      </c>
      <c r="H449" s="170" t="s">
        <v>1</v>
      </c>
      <c r="I449" s="172"/>
      <c r="L449" s="169"/>
      <c r="M449" s="173"/>
      <c r="T449" s="174"/>
      <c r="AT449" s="170" t="s">
        <v>361</v>
      </c>
      <c r="AU449" s="170" t="s">
        <v>76</v>
      </c>
      <c r="AV449" s="14" t="s">
        <v>84</v>
      </c>
      <c r="AW449" s="14" t="s">
        <v>32</v>
      </c>
      <c r="AX449" s="14" t="s">
        <v>76</v>
      </c>
      <c r="AY449" s="170" t="s">
        <v>350</v>
      </c>
    </row>
    <row r="450" spans="2:65" s="12" customFormat="1" ht="10.199999999999999">
      <c r="B450" s="155"/>
      <c r="D450" s="151" t="s">
        <v>361</v>
      </c>
      <c r="E450" s="156" t="s">
        <v>1</v>
      </c>
      <c r="F450" s="157" t="s">
        <v>84</v>
      </c>
      <c r="H450" s="158">
        <v>1</v>
      </c>
      <c r="I450" s="159"/>
      <c r="L450" s="155"/>
      <c r="M450" s="160"/>
      <c r="T450" s="161"/>
      <c r="AT450" s="156" t="s">
        <v>361</v>
      </c>
      <c r="AU450" s="156" t="s">
        <v>76</v>
      </c>
      <c r="AV450" s="12" t="s">
        <v>86</v>
      </c>
      <c r="AW450" s="12" t="s">
        <v>32</v>
      </c>
      <c r="AX450" s="12" t="s">
        <v>84</v>
      </c>
      <c r="AY450" s="156" t="s">
        <v>350</v>
      </c>
    </row>
    <row r="451" spans="2:65" s="1" customFormat="1" ht="16.5" customHeight="1">
      <c r="B451" s="32"/>
      <c r="C451" s="138" t="s">
        <v>937</v>
      </c>
      <c r="D451" s="138" t="s">
        <v>352</v>
      </c>
      <c r="E451" s="139" t="s">
        <v>7489</v>
      </c>
      <c r="F451" s="140" t="s">
        <v>7490</v>
      </c>
      <c r="G451" s="141" t="s">
        <v>496</v>
      </c>
      <c r="H451" s="142">
        <v>12</v>
      </c>
      <c r="I451" s="143"/>
      <c r="J451" s="144">
        <f>ROUND(I451*H451,2)</f>
        <v>0</v>
      </c>
      <c r="K451" s="140" t="s">
        <v>1</v>
      </c>
      <c r="L451" s="32"/>
      <c r="M451" s="145" t="s">
        <v>1</v>
      </c>
      <c r="N451" s="146" t="s">
        <v>41</v>
      </c>
      <c r="P451" s="147">
        <f>O451*H451</f>
        <v>0</v>
      </c>
      <c r="Q451" s="147">
        <v>0</v>
      </c>
      <c r="R451" s="147">
        <f>Q451*H451</f>
        <v>0</v>
      </c>
      <c r="S451" s="147">
        <v>0</v>
      </c>
      <c r="T451" s="148">
        <f>S451*H451</f>
        <v>0</v>
      </c>
      <c r="AR451" s="149" t="s">
        <v>357</v>
      </c>
      <c r="AT451" s="149" t="s">
        <v>352</v>
      </c>
      <c r="AU451" s="149" t="s">
        <v>76</v>
      </c>
      <c r="AY451" s="17" t="s">
        <v>350</v>
      </c>
      <c r="BE451" s="150">
        <f>IF(N451="základní",J451,0)</f>
        <v>0</v>
      </c>
      <c r="BF451" s="150">
        <f>IF(N451="snížená",J451,0)</f>
        <v>0</v>
      </c>
      <c r="BG451" s="150">
        <f>IF(N451="zákl. přenesená",J451,0)</f>
        <v>0</v>
      </c>
      <c r="BH451" s="150">
        <f>IF(N451="sníž. přenesená",J451,0)</f>
        <v>0</v>
      </c>
      <c r="BI451" s="150">
        <f>IF(N451="nulová",J451,0)</f>
        <v>0</v>
      </c>
      <c r="BJ451" s="17" t="s">
        <v>84</v>
      </c>
      <c r="BK451" s="150">
        <f>ROUND(I451*H451,2)</f>
        <v>0</v>
      </c>
      <c r="BL451" s="17" t="s">
        <v>357</v>
      </c>
      <c r="BM451" s="149" t="s">
        <v>2128</v>
      </c>
    </row>
    <row r="452" spans="2:65" s="1" customFormat="1" ht="10.199999999999999">
      <c r="B452" s="32"/>
      <c r="D452" s="151" t="s">
        <v>359</v>
      </c>
      <c r="F452" s="152" t="s">
        <v>7490</v>
      </c>
      <c r="I452" s="153"/>
      <c r="L452" s="32"/>
      <c r="M452" s="154"/>
      <c r="T452" s="56"/>
      <c r="AT452" s="17" t="s">
        <v>359</v>
      </c>
      <c r="AU452" s="17" t="s">
        <v>76</v>
      </c>
    </row>
    <row r="453" spans="2:65" s="14" customFormat="1" ht="10.199999999999999">
      <c r="B453" s="169"/>
      <c r="D453" s="151" t="s">
        <v>361</v>
      </c>
      <c r="E453" s="170" t="s">
        <v>1</v>
      </c>
      <c r="F453" s="171" t="s">
        <v>7491</v>
      </c>
      <c r="H453" s="170" t="s">
        <v>1</v>
      </c>
      <c r="I453" s="172"/>
      <c r="L453" s="169"/>
      <c r="M453" s="173"/>
      <c r="T453" s="174"/>
      <c r="AT453" s="170" t="s">
        <v>361</v>
      </c>
      <c r="AU453" s="170" t="s">
        <v>76</v>
      </c>
      <c r="AV453" s="14" t="s">
        <v>84</v>
      </c>
      <c r="AW453" s="14" t="s">
        <v>32</v>
      </c>
      <c r="AX453" s="14" t="s">
        <v>76</v>
      </c>
      <c r="AY453" s="170" t="s">
        <v>350</v>
      </c>
    </row>
    <row r="454" spans="2:65" s="12" customFormat="1" ht="10.199999999999999">
      <c r="B454" s="155"/>
      <c r="D454" s="151" t="s">
        <v>361</v>
      </c>
      <c r="E454" s="156" t="s">
        <v>1</v>
      </c>
      <c r="F454" s="157" t="s">
        <v>8</v>
      </c>
      <c r="H454" s="158">
        <v>12</v>
      </c>
      <c r="I454" s="159"/>
      <c r="L454" s="155"/>
      <c r="M454" s="160"/>
      <c r="T454" s="161"/>
      <c r="AT454" s="156" t="s">
        <v>361</v>
      </c>
      <c r="AU454" s="156" t="s">
        <v>76</v>
      </c>
      <c r="AV454" s="12" t="s">
        <v>86</v>
      </c>
      <c r="AW454" s="12" t="s">
        <v>32</v>
      </c>
      <c r="AX454" s="12" t="s">
        <v>84</v>
      </c>
      <c r="AY454" s="156" t="s">
        <v>350</v>
      </c>
    </row>
    <row r="455" spans="2:65" s="1" customFormat="1" ht="16.5" customHeight="1">
      <c r="B455" s="32"/>
      <c r="C455" s="138" t="s">
        <v>943</v>
      </c>
      <c r="D455" s="138" t="s">
        <v>352</v>
      </c>
      <c r="E455" s="139" t="s">
        <v>7492</v>
      </c>
      <c r="F455" s="140" t="s">
        <v>7493</v>
      </c>
      <c r="G455" s="141" t="s">
        <v>496</v>
      </c>
      <c r="H455" s="142">
        <v>16</v>
      </c>
      <c r="I455" s="143"/>
      <c r="J455" s="144">
        <f>ROUND(I455*H455,2)</f>
        <v>0</v>
      </c>
      <c r="K455" s="140" t="s">
        <v>1</v>
      </c>
      <c r="L455" s="32"/>
      <c r="M455" s="145" t="s">
        <v>1</v>
      </c>
      <c r="N455" s="146" t="s">
        <v>41</v>
      </c>
      <c r="P455" s="147">
        <f>O455*H455</f>
        <v>0</v>
      </c>
      <c r="Q455" s="147">
        <v>0</v>
      </c>
      <c r="R455" s="147">
        <f>Q455*H455</f>
        <v>0</v>
      </c>
      <c r="S455" s="147">
        <v>0</v>
      </c>
      <c r="T455" s="148">
        <f>S455*H455</f>
        <v>0</v>
      </c>
      <c r="AR455" s="149" t="s">
        <v>357</v>
      </c>
      <c r="AT455" s="149" t="s">
        <v>352</v>
      </c>
      <c r="AU455" s="149" t="s">
        <v>76</v>
      </c>
      <c r="AY455" s="17" t="s">
        <v>350</v>
      </c>
      <c r="BE455" s="150">
        <f>IF(N455="základní",J455,0)</f>
        <v>0</v>
      </c>
      <c r="BF455" s="150">
        <f>IF(N455="snížená",J455,0)</f>
        <v>0</v>
      </c>
      <c r="BG455" s="150">
        <f>IF(N455="zákl. přenesená",J455,0)</f>
        <v>0</v>
      </c>
      <c r="BH455" s="150">
        <f>IF(N455="sníž. přenesená",J455,0)</f>
        <v>0</v>
      </c>
      <c r="BI455" s="150">
        <f>IF(N455="nulová",J455,0)</f>
        <v>0</v>
      </c>
      <c r="BJ455" s="17" t="s">
        <v>84</v>
      </c>
      <c r="BK455" s="150">
        <f>ROUND(I455*H455,2)</f>
        <v>0</v>
      </c>
      <c r="BL455" s="17" t="s">
        <v>357</v>
      </c>
      <c r="BM455" s="149" t="s">
        <v>2152</v>
      </c>
    </row>
    <row r="456" spans="2:65" s="1" customFormat="1" ht="10.199999999999999">
      <c r="B456" s="32"/>
      <c r="D456" s="151" t="s">
        <v>359</v>
      </c>
      <c r="F456" s="152" t="s">
        <v>7493</v>
      </c>
      <c r="I456" s="153"/>
      <c r="L456" s="32"/>
      <c r="M456" s="154"/>
      <c r="T456" s="56"/>
      <c r="AT456" s="17" t="s">
        <v>359</v>
      </c>
      <c r="AU456" s="17" t="s">
        <v>76</v>
      </c>
    </row>
    <row r="457" spans="2:65" s="14" customFormat="1" ht="10.199999999999999">
      <c r="B457" s="169"/>
      <c r="D457" s="151" t="s">
        <v>361</v>
      </c>
      <c r="E457" s="170" t="s">
        <v>1</v>
      </c>
      <c r="F457" s="171" t="s">
        <v>7494</v>
      </c>
      <c r="H457" s="170" t="s">
        <v>1</v>
      </c>
      <c r="I457" s="172"/>
      <c r="L457" s="169"/>
      <c r="M457" s="173"/>
      <c r="T457" s="174"/>
      <c r="AT457" s="170" t="s">
        <v>361</v>
      </c>
      <c r="AU457" s="170" t="s">
        <v>76</v>
      </c>
      <c r="AV457" s="14" t="s">
        <v>84</v>
      </c>
      <c r="AW457" s="14" t="s">
        <v>32</v>
      </c>
      <c r="AX457" s="14" t="s">
        <v>76</v>
      </c>
      <c r="AY457" s="170" t="s">
        <v>350</v>
      </c>
    </row>
    <row r="458" spans="2:65" s="14" customFormat="1" ht="10.199999999999999">
      <c r="B458" s="169"/>
      <c r="D458" s="151" t="s">
        <v>361</v>
      </c>
      <c r="E458" s="170" t="s">
        <v>1</v>
      </c>
      <c r="F458" s="171" t="s">
        <v>7495</v>
      </c>
      <c r="H458" s="170" t="s">
        <v>1</v>
      </c>
      <c r="I458" s="172"/>
      <c r="L458" s="169"/>
      <c r="M458" s="173"/>
      <c r="T458" s="174"/>
      <c r="AT458" s="170" t="s">
        <v>361</v>
      </c>
      <c r="AU458" s="170" t="s">
        <v>76</v>
      </c>
      <c r="AV458" s="14" t="s">
        <v>84</v>
      </c>
      <c r="AW458" s="14" t="s">
        <v>32</v>
      </c>
      <c r="AX458" s="14" t="s">
        <v>76</v>
      </c>
      <c r="AY458" s="170" t="s">
        <v>350</v>
      </c>
    </row>
    <row r="459" spans="2:65" s="12" customFormat="1" ht="10.199999999999999">
      <c r="B459" s="155"/>
      <c r="D459" s="151" t="s">
        <v>361</v>
      </c>
      <c r="E459" s="156" t="s">
        <v>1</v>
      </c>
      <c r="F459" s="157" t="s">
        <v>530</v>
      </c>
      <c r="H459" s="158">
        <v>16</v>
      </c>
      <c r="I459" s="159"/>
      <c r="L459" s="155"/>
      <c r="M459" s="160"/>
      <c r="T459" s="161"/>
      <c r="AT459" s="156" t="s">
        <v>361</v>
      </c>
      <c r="AU459" s="156" t="s">
        <v>76</v>
      </c>
      <c r="AV459" s="12" t="s">
        <v>86</v>
      </c>
      <c r="AW459" s="12" t="s">
        <v>32</v>
      </c>
      <c r="AX459" s="12" t="s">
        <v>84</v>
      </c>
      <c r="AY459" s="156" t="s">
        <v>350</v>
      </c>
    </row>
    <row r="460" spans="2:65" s="1" customFormat="1" ht="16.5" customHeight="1">
      <c r="B460" s="32"/>
      <c r="C460" s="138" t="s">
        <v>950</v>
      </c>
      <c r="D460" s="138" t="s">
        <v>352</v>
      </c>
      <c r="E460" s="139" t="s">
        <v>7496</v>
      </c>
      <c r="F460" s="140" t="s">
        <v>7493</v>
      </c>
      <c r="G460" s="141" t="s">
        <v>496</v>
      </c>
      <c r="H460" s="142">
        <v>18</v>
      </c>
      <c r="I460" s="143"/>
      <c r="J460" s="144">
        <f>ROUND(I460*H460,2)</f>
        <v>0</v>
      </c>
      <c r="K460" s="140" t="s">
        <v>1</v>
      </c>
      <c r="L460" s="32"/>
      <c r="M460" s="145" t="s">
        <v>1</v>
      </c>
      <c r="N460" s="146" t="s">
        <v>41</v>
      </c>
      <c r="P460" s="147">
        <f>O460*H460</f>
        <v>0</v>
      </c>
      <c r="Q460" s="147">
        <v>0</v>
      </c>
      <c r="R460" s="147">
        <f>Q460*H460</f>
        <v>0</v>
      </c>
      <c r="S460" s="147">
        <v>0</v>
      </c>
      <c r="T460" s="148">
        <f>S460*H460</f>
        <v>0</v>
      </c>
      <c r="AR460" s="149" t="s">
        <v>357</v>
      </c>
      <c r="AT460" s="149" t="s">
        <v>352</v>
      </c>
      <c r="AU460" s="149" t="s">
        <v>76</v>
      </c>
      <c r="AY460" s="17" t="s">
        <v>350</v>
      </c>
      <c r="BE460" s="150">
        <f>IF(N460="základní",J460,0)</f>
        <v>0</v>
      </c>
      <c r="BF460" s="150">
        <f>IF(N460="snížená",J460,0)</f>
        <v>0</v>
      </c>
      <c r="BG460" s="150">
        <f>IF(N460="zákl. přenesená",J460,0)</f>
        <v>0</v>
      </c>
      <c r="BH460" s="150">
        <f>IF(N460="sníž. přenesená",J460,0)</f>
        <v>0</v>
      </c>
      <c r="BI460" s="150">
        <f>IF(N460="nulová",J460,0)</f>
        <v>0</v>
      </c>
      <c r="BJ460" s="17" t="s">
        <v>84</v>
      </c>
      <c r="BK460" s="150">
        <f>ROUND(I460*H460,2)</f>
        <v>0</v>
      </c>
      <c r="BL460" s="17" t="s">
        <v>357</v>
      </c>
      <c r="BM460" s="149" t="s">
        <v>2195</v>
      </c>
    </row>
    <row r="461" spans="2:65" s="1" customFormat="1" ht="10.199999999999999">
      <c r="B461" s="32"/>
      <c r="D461" s="151" t="s">
        <v>359</v>
      </c>
      <c r="F461" s="152" t="s">
        <v>7493</v>
      </c>
      <c r="I461" s="153"/>
      <c r="L461" s="32"/>
      <c r="M461" s="154"/>
      <c r="T461" s="56"/>
      <c r="AT461" s="17" t="s">
        <v>359</v>
      </c>
      <c r="AU461" s="17" t="s">
        <v>76</v>
      </c>
    </row>
    <row r="462" spans="2:65" s="14" customFormat="1" ht="10.199999999999999">
      <c r="B462" s="169"/>
      <c r="D462" s="151" t="s">
        <v>361</v>
      </c>
      <c r="E462" s="170" t="s">
        <v>1</v>
      </c>
      <c r="F462" s="171" t="s">
        <v>7497</v>
      </c>
      <c r="H462" s="170" t="s">
        <v>1</v>
      </c>
      <c r="I462" s="172"/>
      <c r="L462" s="169"/>
      <c r="M462" s="173"/>
      <c r="T462" s="174"/>
      <c r="AT462" s="170" t="s">
        <v>361</v>
      </c>
      <c r="AU462" s="170" t="s">
        <v>76</v>
      </c>
      <c r="AV462" s="14" t="s">
        <v>84</v>
      </c>
      <c r="AW462" s="14" t="s">
        <v>32</v>
      </c>
      <c r="AX462" s="14" t="s">
        <v>76</v>
      </c>
      <c r="AY462" s="170" t="s">
        <v>350</v>
      </c>
    </row>
    <row r="463" spans="2:65" s="14" customFormat="1" ht="10.199999999999999">
      <c r="B463" s="169"/>
      <c r="D463" s="151" t="s">
        <v>361</v>
      </c>
      <c r="E463" s="170" t="s">
        <v>1</v>
      </c>
      <c r="F463" s="171" t="s">
        <v>7498</v>
      </c>
      <c r="H463" s="170" t="s">
        <v>1</v>
      </c>
      <c r="I463" s="172"/>
      <c r="L463" s="169"/>
      <c r="M463" s="173"/>
      <c r="T463" s="174"/>
      <c r="AT463" s="170" t="s">
        <v>361</v>
      </c>
      <c r="AU463" s="170" t="s">
        <v>76</v>
      </c>
      <c r="AV463" s="14" t="s">
        <v>84</v>
      </c>
      <c r="AW463" s="14" t="s">
        <v>32</v>
      </c>
      <c r="AX463" s="14" t="s">
        <v>76</v>
      </c>
      <c r="AY463" s="170" t="s">
        <v>350</v>
      </c>
    </row>
    <row r="464" spans="2:65" s="12" customFormat="1" ht="10.199999999999999">
      <c r="B464" s="155"/>
      <c r="D464" s="151" t="s">
        <v>361</v>
      </c>
      <c r="E464" s="156" t="s">
        <v>1</v>
      </c>
      <c r="F464" s="157" t="s">
        <v>548</v>
      </c>
      <c r="H464" s="158">
        <v>18</v>
      </c>
      <c r="I464" s="159"/>
      <c r="L464" s="155"/>
      <c r="M464" s="160"/>
      <c r="T464" s="161"/>
      <c r="AT464" s="156" t="s">
        <v>361</v>
      </c>
      <c r="AU464" s="156" t="s">
        <v>76</v>
      </c>
      <c r="AV464" s="12" t="s">
        <v>86</v>
      </c>
      <c r="AW464" s="12" t="s">
        <v>32</v>
      </c>
      <c r="AX464" s="12" t="s">
        <v>84</v>
      </c>
      <c r="AY464" s="156" t="s">
        <v>350</v>
      </c>
    </row>
    <row r="465" spans="2:65" s="1" customFormat="1" ht="16.5" customHeight="1">
      <c r="B465" s="32"/>
      <c r="C465" s="138" t="s">
        <v>981</v>
      </c>
      <c r="D465" s="138" t="s">
        <v>352</v>
      </c>
      <c r="E465" s="139" t="s">
        <v>7499</v>
      </c>
      <c r="F465" s="140" t="s">
        <v>7500</v>
      </c>
      <c r="G465" s="141" t="s">
        <v>496</v>
      </c>
      <c r="H465" s="142">
        <v>3</v>
      </c>
      <c r="I465" s="143"/>
      <c r="J465" s="144">
        <f>ROUND(I465*H465,2)</f>
        <v>0</v>
      </c>
      <c r="K465" s="140" t="s">
        <v>1</v>
      </c>
      <c r="L465" s="32"/>
      <c r="M465" s="145" t="s">
        <v>1</v>
      </c>
      <c r="N465" s="146" t="s">
        <v>41</v>
      </c>
      <c r="P465" s="147">
        <f>O465*H465</f>
        <v>0</v>
      </c>
      <c r="Q465" s="147">
        <v>0</v>
      </c>
      <c r="R465" s="147">
        <f>Q465*H465</f>
        <v>0</v>
      </c>
      <c r="S465" s="147">
        <v>0</v>
      </c>
      <c r="T465" s="148">
        <f>S465*H465</f>
        <v>0</v>
      </c>
      <c r="AR465" s="149" t="s">
        <v>357</v>
      </c>
      <c r="AT465" s="149" t="s">
        <v>352</v>
      </c>
      <c r="AU465" s="149" t="s">
        <v>76</v>
      </c>
      <c r="AY465" s="17" t="s">
        <v>350</v>
      </c>
      <c r="BE465" s="150">
        <f>IF(N465="základní",J465,0)</f>
        <v>0</v>
      </c>
      <c r="BF465" s="150">
        <f>IF(N465="snížená",J465,0)</f>
        <v>0</v>
      </c>
      <c r="BG465" s="150">
        <f>IF(N465="zákl. přenesená",J465,0)</f>
        <v>0</v>
      </c>
      <c r="BH465" s="150">
        <f>IF(N465="sníž. přenesená",J465,0)</f>
        <v>0</v>
      </c>
      <c r="BI465" s="150">
        <f>IF(N465="nulová",J465,0)</f>
        <v>0</v>
      </c>
      <c r="BJ465" s="17" t="s">
        <v>84</v>
      </c>
      <c r="BK465" s="150">
        <f>ROUND(I465*H465,2)</f>
        <v>0</v>
      </c>
      <c r="BL465" s="17" t="s">
        <v>357</v>
      </c>
      <c r="BM465" s="149" t="s">
        <v>2261</v>
      </c>
    </row>
    <row r="466" spans="2:65" s="1" customFormat="1" ht="10.199999999999999">
      <c r="B466" s="32"/>
      <c r="D466" s="151" t="s">
        <v>359</v>
      </c>
      <c r="F466" s="152" t="s">
        <v>7500</v>
      </c>
      <c r="I466" s="153"/>
      <c r="L466" s="32"/>
      <c r="M466" s="154"/>
      <c r="T466" s="56"/>
      <c r="AT466" s="17" t="s">
        <v>359</v>
      </c>
      <c r="AU466" s="17" t="s">
        <v>76</v>
      </c>
    </row>
    <row r="467" spans="2:65" s="14" customFormat="1" ht="10.199999999999999">
      <c r="B467" s="169"/>
      <c r="D467" s="151" t="s">
        <v>361</v>
      </c>
      <c r="E467" s="170" t="s">
        <v>1</v>
      </c>
      <c r="F467" s="171" t="s">
        <v>7501</v>
      </c>
      <c r="H467" s="170" t="s">
        <v>1</v>
      </c>
      <c r="I467" s="172"/>
      <c r="L467" s="169"/>
      <c r="M467" s="173"/>
      <c r="T467" s="174"/>
      <c r="AT467" s="170" t="s">
        <v>361</v>
      </c>
      <c r="AU467" s="170" t="s">
        <v>76</v>
      </c>
      <c r="AV467" s="14" t="s">
        <v>84</v>
      </c>
      <c r="AW467" s="14" t="s">
        <v>32</v>
      </c>
      <c r="AX467" s="14" t="s">
        <v>76</v>
      </c>
      <c r="AY467" s="170" t="s">
        <v>350</v>
      </c>
    </row>
    <row r="468" spans="2:65" s="12" customFormat="1" ht="10.199999999999999">
      <c r="B468" s="155"/>
      <c r="D468" s="151" t="s">
        <v>361</v>
      </c>
      <c r="E468" s="156" t="s">
        <v>1</v>
      </c>
      <c r="F468" s="157" t="s">
        <v>371</v>
      </c>
      <c r="H468" s="158">
        <v>3</v>
      </c>
      <c r="I468" s="159"/>
      <c r="L468" s="155"/>
      <c r="M468" s="160"/>
      <c r="T468" s="161"/>
      <c r="AT468" s="156" t="s">
        <v>361</v>
      </c>
      <c r="AU468" s="156" t="s">
        <v>76</v>
      </c>
      <c r="AV468" s="12" t="s">
        <v>86</v>
      </c>
      <c r="AW468" s="12" t="s">
        <v>32</v>
      </c>
      <c r="AX468" s="12" t="s">
        <v>84</v>
      </c>
      <c r="AY468" s="156" t="s">
        <v>350</v>
      </c>
    </row>
    <row r="469" spans="2:65" s="1" customFormat="1" ht="16.5" customHeight="1">
      <c r="B469" s="32"/>
      <c r="C469" s="138" t="s">
        <v>987</v>
      </c>
      <c r="D469" s="138" t="s">
        <v>352</v>
      </c>
      <c r="E469" s="139" t="s">
        <v>7502</v>
      </c>
      <c r="F469" s="140" t="s">
        <v>7503</v>
      </c>
      <c r="G469" s="141" t="s">
        <v>496</v>
      </c>
      <c r="H469" s="142">
        <v>6</v>
      </c>
      <c r="I469" s="143"/>
      <c r="J469" s="144">
        <f>ROUND(I469*H469,2)</f>
        <v>0</v>
      </c>
      <c r="K469" s="140" t="s">
        <v>1</v>
      </c>
      <c r="L469" s="32"/>
      <c r="M469" s="145" t="s">
        <v>1</v>
      </c>
      <c r="N469" s="146" t="s">
        <v>41</v>
      </c>
      <c r="P469" s="147">
        <f>O469*H469</f>
        <v>0</v>
      </c>
      <c r="Q469" s="147">
        <v>0</v>
      </c>
      <c r="R469" s="147">
        <f>Q469*H469</f>
        <v>0</v>
      </c>
      <c r="S469" s="147">
        <v>0</v>
      </c>
      <c r="T469" s="148">
        <f>S469*H469</f>
        <v>0</v>
      </c>
      <c r="AR469" s="149" t="s">
        <v>357</v>
      </c>
      <c r="AT469" s="149" t="s">
        <v>352</v>
      </c>
      <c r="AU469" s="149" t="s">
        <v>76</v>
      </c>
      <c r="AY469" s="17" t="s">
        <v>350</v>
      </c>
      <c r="BE469" s="150">
        <f>IF(N469="základní",J469,0)</f>
        <v>0</v>
      </c>
      <c r="BF469" s="150">
        <f>IF(N469="snížená",J469,0)</f>
        <v>0</v>
      </c>
      <c r="BG469" s="150">
        <f>IF(N469="zákl. přenesená",J469,0)</f>
        <v>0</v>
      </c>
      <c r="BH469" s="150">
        <f>IF(N469="sníž. přenesená",J469,0)</f>
        <v>0</v>
      </c>
      <c r="BI469" s="150">
        <f>IF(N469="nulová",J469,0)</f>
        <v>0</v>
      </c>
      <c r="BJ469" s="17" t="s">
        <v>84</v>
      </c>
      <c r="BK469" s="150">
        <f>ROUND(I469*H469,2)</f>
        <v>0</v>
      </c>
      <c r="BL469" s="17" t="s">
        <v>357</v>
      </c>
      <c r="BM469" s="149" t="s">
        <v>2282</v>
      </c>
    </row>
    <row r="470" spans="2:65" s="1" customFormat="1" ht="10.199999999999999">
      <c r="B470" s="32"/>
      <c r="D470" s="151" t="s">
        <v>359</v>
      </c>
      <c r="F470" s="152" t="s">
        <v>7503</v>
      </c>
      <c r="I470" s="153"/>
      <c r="L470" s="32"/>
      <c r="M470" s="154"/>
      <c r="T470" s="56"/>
      <c r="AT470" s="17" t="s">
        <v>359</v>
      </c>
      <c r="AU470" s="17" t="s">
        <v>76</v>
      </c>
    </row>
    <row r="471" spans="2:65" s="14" customFormat="1" ht="20.399999999999999">
      <c r="B471" s="169"/>
      <c r="D471" s="151" t="s">
        <v>361</v>
      </c>
      <c r="E471" s="170" t="s">
        <v>1</v>
      </c>
      <c r="F471" s="171" t="s">
        <v>7504</v>
      </c>
      <c r="H471" s="170" t="s">
        <v>1</v>
      </c>
      <c r="I471" s="172"/>
      <c r="L471" s="169"/>
      <c r="M471" s="173"/>
      <c r="T471" s="174"/>
      <c r="AT471" s="170" t="s">
        <v>361</v>
      </c>
      <c r="AU471" s="170" t="s">
        <v>76</v>
      </c>
      <c r="AV471" s="14" t="s">
        <v>84</v>
      </c>
      <c r="AW471" s="14" t="s">
        <v>32</v>
      </c>
      <c r="AX471" s="14" t="s">
        <v>76</v>
      </c>
      <c r="AY471" s="170" t="s">
        <v>350</v>
      </c>
    </row>
    <row r="472" spans="2:65" s="12" customFormat="1" ht="10.199999999999999">
      <c r="B472" s="155"/>
      <c r="D472" s="151" t="s">
        <v>361</v>
      </c>
      <c r="E472" s="156" t="s">
        <v>1</v>
      </c>
      <c r="F472" s="157" t="s">
        <v>456</v>
      </c>
      <c r="H472" s="158">
        <v>6</v>
      </c>
      <c r="I472" s="159"/>
      <c r="L472" s="155"/>
      <c r="M472" s="160"/>
      <c r="T472" s="161"/>
      <c r="AT472" s="156" t="s">
        <v>361</v>
      </c>
      <c r="AU472" s="156" t="s">
        <v>76</v>
      </c>
      <c r="AV472" s="12" t="s">
        <v>86</v>
      </c>
      <c r="AW472" s="12" t="s">
        <v>32</v>
      </c>
      <c r="AX472" s="12" t="s">
        <v>84</v>
      </c>
      <c r="AY472" s="156" t="s">
        <v>350</v>
      </c>
    </row>
    <row r="473" spans="2:65" s="1" customFormat="1" ht="16.5" customHeight="1">
      <c r="B473" s="32"/>
      <c r="C473" s="138" t="s">
        <v>993</v>
      </c>
      <c r="D473" s="138" t="s">
        <v>352</v>
      </c>
      <c r="E473" s="139" t="s">
        <v>7505</v>
      </c>
      <c r="F473" s="140" t="s">
        <v>7506</v>
      </c>
      <c r="G473" s="141" t="s">
        <v>496</v>
      </c>
      <c r="H473" s="142">
        <v>4</v>
      </c>
      <c r="I473" s="143"/>
      <c r="J473" s="144">
        <f>ROUND(I473*H473,2)</f>
        <v>0</v>
      </c>
      <c r="K473" s="140" t="s">
        <v>1</v>
      </c>
      <c r="L473" s="32"/>
      <c r="M473" s="145" t="s">
        <v>1</v>
      </c>
      <c r="N473" s="146" t="s">
        <v>41</v>
      </c>
      <c r="P473" s="147">
        <f>O473*H473</f>
        <v>0</v>
      </c>
      <c r="Q473" s="147">
        <v>0</v>
      </c>
      <c r="R473" s="147">
        <f>Q473*H473</f>
        <v>0</v>
      </c>
      <c r="S473" s="147">
        <v>0</v>
      </c>
      <c r="T473" s="148">
        <f>S473*H473</f>
        <v>0</v>
      </c>
      <c r="AR473" s="149" t="s">
        <v>357</v>
      </c>
      <c r="AT473" s="149" t="s">
        <v>352</v>
      </c>
      <c r="AU473" s="149" t="s">
        <v>76</v>
      </c>
      <c r="AY473" s="17" t="s">
        <v>350</v>
      </c>
      <c r="BE473" s="150">
        <f>IF(N473="základní",J473,0)</f>
        <v>0</v>
      </c>
      <c r="BF473" s="150">
        <f>IF(N473="snížená",J473,0)</f>
        <v>0</v>
      </c>
      <c r="BG473" s="150">
        <f>IF(N473="zákl. přenesená",J473,0)</f>
        <v>0</v>
      </c>
      <c r="BH473" s="150">
        <f>IF(N473="sníž. přenesená",J473,0)</f>
        <v>0</v>
      </c>
      <c r="BI473" s="150">
        <f>IF(N473="nulová",J473,0)</f>
        <v>0</v>
      </c>
      <c r="BJ473" s="17" t="s">
        <v>84</v>
      </c>
      <c r="BK473" s="150">
        <f>ROUND(I473*H473,2)</f>
        <v>0</v>
      </c>
      <c r="BL473" s="17" t="s">
        <v>357</v>
      </c>
      <c r="BM473" s="149" t="s">
        <v>2298</v>
      </c>
    </row>
    <row r="474" spans="2:65" s="1" customFormat="1" ht="10.199999999999999">
      <c r="B474" s="32"/>
      <c r="D474" s="151" t="s">
        <v>359</v>
      </c>
      <c r="F474" s="152" t="s">
        <v>7506</v>
      </c>
      <c r="I474" s="153"/>
      <c r="L474" s="32"/>
      <c r="M474" s="154"/>
      <c r="T474" s="56"/>
      <c r="AT474" s="17" t="s">
        <v>359</v>
      </c>
      <c r="AU474" s="17" t="s">
        <v>76</v>
      </c>
    </row>
    <row r="475" spans="2:65" s="14" customFormat="1" ht="20.399999999999999">
      <c r="B475" s="169"/>
      <c r="D475" s="151" t="s">
        <v>361</v>
      </c>
      <c r="E475" s="170" t="s">
        <v>1</v>
      </c>
      <c r="F475" s="171" t="s">
        <v>7504</v>
      </c>
      <c r="H475" s="170" t="s">
        <v>1</v>
      </c>
      <c r="I475" s="172"/>
      <c r="L475" s="169"/>
      <c r="M475" s="173"/>
      <c r="T475" s="174"/>
      <c r="AT475" s="170" t="s">
        <v>361</v>
      </c>
      <c r="AU475" s="170" t="s">
        <v>76</v>
      </c>
      <c r="AV475" s="14" t="s">
        <v>84</v>
      </c>
      <c r="AW475" s="14" t="s">
        <v>32</v>
      </c>
      <c r="AX475" s="14" t="s">
        <v>76</v>
      </c>
      <c r="AY475" s="170" t="s">
        <v>350</v>
      </c>
    </row>
    <row r="476" spans="2:65" s="12" customFormat="1" ht="10.199999999999999">
      <c r="B476" s="155"/>
      <c r="D476" s="151" t="s">
        <v>361</v>
      </c>
      <c r="E476" s="156" t="s">
        <v>1</v>
      </c>
      <c r="F476" s="157" t="s">
        <v>357</v>
      </c>
      <c r="H476" s="158">
        <v>4</v>
      </c>
      <c r="I476" s="159"/>
      <c r="L476" s="155"/>
      <c r="M476" s="160"/>
      <c r="T476" s="161"/>
      <c r="AT476" s="156" t="s">
        <v>361</v>
      </c>
      <c r="AU476" s="156" t="s">
        <v>76</v>
      </c>
      <c r="AV476" s="12" t="s">
        <v>86</v>
      </c>
      <c r="AW476" s="12" t="s">
        <v>32</v>
      </c>
      <c r="AX476" s="12" t="s">
        <v>84</v>
      </c>
      <c r="AY476" s="156" t="s">
        <v>350</v>
      </c>
    </row>
    <row r="477" spans="2:65" s="1" customFormat="1" ht="16.5" customHeight="1">
      <c r="B477" s="32"/>
      <c r="C477" s="138" t="s">
        <v>1001</v>
      </c>
      <c r="D477" s="138" t="s">
        <v>352</v>
      </c>
      <c r="E477" s="139" t="s">
        <v>7507</v>
      </c>
      <c r="F477" s="140" t="s">
        <v>7508</v>
      </c>
      <c r="G477" s="141" t="s">
        <v>496</v>
      </c>
      <c r="H477" s="142">
        <v>15</v>
      </c>
      <c r="I477" s="143"/>
      <c r="J477" s="144">
        <f>ROUND(I477*H477,2)</f>
        <v>0</v>
      </c>
      <c r="K477" s="140" t="s">
        <v>1</v>
      </c>
      <c r="L477" s="32"/>
      <c r="M477" s="145" t="s">
        <v>1</v>
      </c>
      <c r="N477" s="146" t="s">
        <v>41</v>
      </c>
      <c r="P477" s="147">
        <f>O477*H477</f>
        <v>0</v>
      </c>
      <c r="Q477" s="147">
        <v>0</v>
      </c>
      <c r="R477" s="147">
        <f>Q477*H477</f>
        <v>0</v>
      </c>
      <c r="S477" s="147">
        <v>0</v>
      </c>
      <c r="T477" s="148">
        <f>S477*H477</f>
        <v>0</v>
      </c>
      <c r="AR477" s="149" t="s">
        <v>357</v>
      </c>
      <c r="AT477" s="149" t="s">
        <v>352</v>
      </c>
      <c r="AU477" s="149" t="s">
        <v>76</v>
      </c>
      <c r="AY477" s="17" t="s">
        <v>350</v>
      </c>
      <c r="BE477" s="150">
        <f>IF(N477="základní",J477,0)</f>
        <v>0</v>
      </c>
      <c r="BF477" s="150">
        <f>IF(N477="snížená",J477,0)</f>
        <v>0</v>
      </c>
      <c r="BG477" s="150">
        <f>IF(N477="zákl. přenesená",J477,0)</f>
        <v>0</v>
      </c>
      <c r="BH477" s="150">
        <f>IF(N477="sníž. přenesená",J477,0)</f>
        <v>0</v>
      </c>
      <c r="BI477" s="150">
        <f>IF(N477="nulová",J477,0)</f>
        <v>0</v>
      </c>
      <c r="BJ477" s="17" t="s">
        <v>84</v>
      </c>
      <c r="BK477" s="150">
        <f>ROUND(I477*H477,2)</f>
        <v>0</v>
      </c>
      <c r="BL477" s="17" t="s">
        <v>357</v>
      </c>
      <c r="BM477" s="149" t="s">
        <v>2322</v>
      </c>
    </row>
    <row r="478" spans="2:65" s="1" customFormat="1" ht="10.199999999999999">
      <c r="B478" s="32"/>
      <c r="D478" s="151" t="s">
        <v>359</v>
      </c>
      <c r="F478" s="152" t="s">
        <v>7508</v>
      </c>
      <c r="I478" s="153"/>
      <c r="L478" s="32"/>
      <c r="M478" s="154"/>
      <c r="T478" s="56"/>
      <c r="AT478" s="17" t="s">
        <v>359</v>
      </c>
      <c r="AU478" s="17" t="s">
        <v>76</v>
      </c>
    </row>
    <row r="479" spans="2:65" s="14" customFormat="1" ht="20.399999999999999">
      <c r="B479" s="169"/>
      <c r="D479" s="151" t="s">
        <v>361</v>
      </c>
      <c r="E479" s="170" t="s">
        <v>1</v>
      </c>
      <c r="F479" s="171" t="s">
        <v>7504</v>
      </c>
      <c r="H479" s="170" t="s">
        <v>1</v>
      </c>
      <c r="I479" s="172"/>
      <c r="L479" s="169"/>
      <c r="M479" s="173"/>
      <c r="T479" s="174"/>
      <c r="AT479" s="170" t="s">
        <v>361</v>
      </c>
      <c r="AU479" s="170" t="s">
        <v>76</v>
      </c>
      <c r="AV479" s="14" t="s">
        <v>84</v>
      </c>
      <c r="AW479" s="14" t="s">
        <v>32</v>
      </c>
      <c r="AX479" s="14" t="s">
        <v>76</v>
      </c>
      <c r="AY479" s="170" t="s">
        <v>350</v>
      </c>
    </row>
    <row r="480" spans="2:65" s="12" customFormat="1" ht="10.199999999999999">
      <c r="B480" s="155"/>
      <c r="D480" s="151" t="s">
        <v>361</v>
      </c>
      <c r="E480" s="156" t="s">
        <v>1</v>
      </c>
      <c r="F480" s="157" t="s">
        <v>522</v>
      </c>
      <c r="H480" s="158">
        <v>15</v>
      </c>
      <c r="I480" s="159"/>
      <c r="L480" s="155"/>
      <c r="M480" s="160"/>
      <c r="T480" s="161"/>
      <c r="AT480" s="156" t="s">
        <v>361</v>
      </c>
      <c r="AU480" s="156" t="s">
        <v>76</v>
      </c>
      <c r="AV480" s="12" t="s">
        <v>86</v>
      </c>
      <c r="AW480" s="12" t="s">
        <v>32</v>
      </c>
      <c r="AX480" s="12" t="s">
        <v>84</v>
      </c>
      <c r="AY480" s="156" t="s">
        <v>350</v>
      </c>
    </row>
    <row r="481" spans="2:65" s="1" customFormat="1" ht="16.5" customHeight="1">
      <c r="B481" s="32"/>
      <c r="C481" s="138" t="s">
        <v>1008</v>
      </c>
      <c r="D481" s="138" t="s">
        <v>352</v>
      </c>
      <c r="E481" s="139" t="s">
        <v>7509</v>
      </c>
      <c r="F481" s="140" t="s">
        <v>7510</v>
      </c>
      <c r="G481" s="141" t="s">
        <v>496</v>
      </c>
      <c r="H481" s="142">
        <v>156</v>
      </c>
      <c r="I481" s="143"/>
      <c r="J481" s="144">
        <f>ROUND(I481*H481,2)</f>
        <v>0</v>
      </c>
      <c r="K481" s="140" t="s">
        <v>1</v>
      </c>
      <c r="L481" s="32"/>
      <c r="M481" s="145" t="s">
        <v>1</v>
      </c>
      <c r="N481" s="146" t="s">
        <v>41</v>
      </c>
      <c r="P481" s="147">
        <f>O481*H481</f>
        <v>0</v>
      </c>
      <c r="Q481" s="147">
        <v>0</v>
      </c>
      <c r="R481" s="147">
        <f>Q481*H481</f>
        <v>0</v>
      </c>
      <c r="S481" s="147">
        <v>0</v>
      </c>
      <c r="T481" s="148">
        <f>S481*H481</f>
        <v>0</v>
      </c>
      <c r="AR481" s="149" t="s">
        <v>357</v>
      </c>
      <c r="AT481" s="149" t="s">
        <v>352</v>
      </c>
      <c r="AU481" s="149" t="s">
        <v>76</v>
      </c>
      <c r="AY481" s="17" t="s">
        <v>350</v>
      </c>
      <c r="BE481" s="150">
        <f>IF(N481="základní",J481,0)</f>
        <v>0</v>
      </c>
      <c r="BF481" s="150">
        <f>IF(N481="snížená",J481,0)</f>
        <v>0</v>
      </c>
      <c r="BG481" s="150">
        <f>IF(N481="zákl. přenesená",J481,0)</f>
        <v>0</v>
      </c>
      <c r="BH481" s="150">
        <f>IF(N481="sníž. přenesená",J481,0)</f>
        <v>0</v>
      </c>
      <c r="BI481" s="150">
        <f>IF(N481="nulová",J481,0)</f>
        <v>0</v>
      </c>
      <c r="BJ481" s="17" t="s">
        <v>84</v>
      </c>
      <c r="BK481" s="150">
        <f>ROUND(I481*H481,2)</f>
        <v>0</v>
      </c>
      <c r="BL481" s="17" t="s">
        <v>357</v>
      </c>
      <c r="BM481" s="149" t="s">
        <v>2336</v>
      </c>
    </row>
    <row r="482" spans="2:65" s="1" customFormat="1" ht="10.199999999999999">
      <c r="B482" s="32"/>
      <c r="D482" s="151" t="s">
        <v>359</v>
      </c>
      <c r="F482" s="152" t="s">
        <v>7510</v>
      </c>
      <c r="I482" s="153"/>
      <c r="L482" s="32"/>
      <c r="M482" s="154"/>
      <c r="T482" s="56"/>
      <c r="AT482" s="17" t="s">
        <v>359</v>
      </c>
      <c r="AU482" s="17" t="s">
        <v>76</v>
      </c>
    </row>
    <row r="483" spans="2:65" s="14" customFormat="1" ht="30.6">
      <c r="B483" s="169"/>
      <c r="D483" s="151" t="s">
        <v>361</v>
      </c>
      <c r="E483" s="170" t="s">
        <v>1</v>
      </c>
      <c r="F483" s="171" t="s">
        <v>7511</v>
      </c>
      <c r="H483" s="170" t="s">
        <v>1</v>
      </c>
      <c r="I483" s="172"/>
      <c r="L483" s="169"/>
      <c r="M483" s="173"/>
      <c r="T483" s="174"/>
      <c r="AT483" s="170" t="s">
        <v>361</v>
      </c>
      <c r="AU483" s="170" t="s">
        <v>76</v>
      </c>
      <c r="AV483" s="14" t="s">
        <v>84</v>
      </c>
      <c r="AW483" s="14" t="s">
        <v>32</v>
      </c>
      <c r="AX483" s="14" t="s">
        <v>76</v>
      </c>
      <c r="AY483" s="170" t="s">
        <v>350</v>
      </c>
    </row>
    <row r="484" spans="2:65" s="14" customFormat="1" ht="20.399999999999999">
      <c r="B484" s="169"/>
      <c r="D484" s="151" t="s">
        <v>361</v>
      </c>
      <c r="E484" s="170" t="s">
        <v>1</v>
      </c>
      <c r="F484" s="171" t="s">
        <v>7512</v>
      </c>
      <c r="H484" s="170" t="s">
        <v>1</v>
      </c>
      <c r="I484" s="172"/>
      <c r="L484" s="169"/>
      <c r="M484" s="173"/>
      <c r="T484" s="174"/>
      <c r="AT484" s="170" t="s">
        <v>361</v>
      </c>
      <c r="AU484" s="170" t="s">
        <v>76</v>
      </c>
      <c r="AV484" s="14" t="s">
        <v>84</v>
      </c>
      <c r="AW484" s="14" t="s">
        <v>32</v>
      </c>
      <c r="AX484" s="14" t="s">
        <v>76</v>
      </c>
      <c r="AY484" s="170" t="s">
        <v>350</v>
      </c>
    </row>
    <row r="485" spans="2:65" s="14" customFormat="1" ht="10.199999999999999">
      <c r="B485" s="169"/>
      <c r="D485" s="151" t="s">
        <v>361</v>
      </c>
      <c r="E485" s="170" t="s">
        <v>1</v>
      </c>
      <c r="F485" s="171" t="s">
        <v>7513</v>
      </c>
      <c r="H485" s="170" t="s">
        <v>1</v>
      </c>
      <c r="I485" s="172"/>
      <c r="L485" s="169"/>
      <c r="M485" s="173"/>
      <c r="T485" s="174"/>
      <c r="AT485" s="170" t="s">
        <v>361</v>
      </c>
      <c r="AU485" s="170" t="s">
        <v>76</v>
      </c>
      <c r="AV485" s="14" t="s">
        <v>84</v>
      </c>
      <c r="AW485" s="14" t="s">
        <v>32</v>
      </c>
      <c r="AX485" s="14" t="s">
        <v>76</v>
      </c>
      <c r="AY485" s="170" t="s">
        <v>350</v>
      </c>
    </row>
    <row r="486" spans="2:65" s="14" customFormat="1" ht="10.199999999999999">
      <c r="B486" s="169"/>
      <c r="D486" s="151" t="s">
        <v>361</v>
      </c>
      <c r="E486" s="170" t="s">
        <v>1</v>
      </c>
      <c r="F486" s="171" t="s">
        <v>7239</v>
      </c>
      <c r="H486" s="170" t="s">
        <v>1</v>
      </c>
      <c r="I486" s="172"/>
      <c r="L486" s="169"/>
      <c r="M486" s="173"/>
      <c r="T486" s="174"/>
      <c r="AT486" s="170" t="s">
        <v>361</v>
      </c>
      <c r="AU486" s="170" t="s">
        <v>76</v>
      </c>
      <c r="AV486" s="14" t="s">
        <v>84</v>
      </c>
      <c r="AW486" s="14" t="s">
        <v>32</v>
      </c>
      <c r="AX486" s="14" t="s">
        <v>76</v>
      </c>
      <c r="AY486" s="170" t="s">
        <v>350</v>
      </c>
    </row>
    <row r="487" spans="2:65" s="12" customFormat="1" ht="10.199999999999999">
      <c r="B487" s="155"/>
      <c r="D487" s="151" t="s">
        <v>361</v>
      </c>
      <c r="E487" s="156" t="s">
        <v>1</v>
      </c>
      <c r="F487" s="157" t="s">
        <v>2504</v>
      </c>
      <c r="H487" s="158">
        <v>156</v>
      </c>
      <c r="I487" s="159"/>
      <c r="L487" s="155"/>
      <c r="M487" s="160"/>
      <c r="T487" s="161"/>
      <c r="AT487" s="156" t="s">
        <v>361</v>
      </c>
      <c r="AU487" s="156" t="s">
        <v>76</v>
      </c>
      <c r="AV487" s="12" t="s">
        <v>86</v>
      </c>
      <c r="AW487" s="12" t="s">
        <v>32</v>
      </c>
      <c r="AX487" s="12" t="s">
        <v>84</v>
      </c>
      <c r="AY487" s="156" t="s">
        <v>350</v>
      </c>
    </row>
    <row r="488" spans="2:65" s="1" customFormat="1" ht="16.5" customHeight="1">
      <c r="B488" s="32"/>
      <c r="C488" s="138" t="s">
        <v>1014</v>
      </c>
      <c r="D488" s="138" t="s">
        <v>352</v>
      </c>
      <c r="E488" s="139" t="s">
        <v>7514</v>
      </c>
      <c r="F488" s="140" t="s">
        <v>7515</v>
      </c>
      <c r="G488" s="141" t="s">
        <v>496</v>
      </c>
      <c r="H488" s="142">
        <v>37</v>
      </c>
      <c r="I488" s="143"/>
      <c r="J488" s="144">
        <f>ROUND(I488*H488,2)</f>
        <v>0</v>
      </c>
      <c r="K488" s="140" t="s">
        <v>1</v>
      </c>
      <c r="L488" s="32"/>
      <c r="M488" s="145" t="s">
        <v>1</v>
      </c>
      <c r="N488" s="146" t="s">
        <v>41</v>
      </c>
      <c r="P488" s="147">
        <f>O488*H488</f>
        <v>0</v>
      </c>
      <c r="Q488" s="147">
        <v>0</v>
      </c>
      <c r="R488" s="147">
        <f>Q488*H488</f>
        <v>0</v>
      </c>
      <c r="S488" s="147">
        <v>0</v>
      </c>
      <c r="T488" s="148">
        <f>S488*H488</f>
        <v>0</v>
      </c>
      <c r="AR488" s="149" t="s">
        <v>357</v>
      </c>
      <c r="AT488" s="149" t="s">
        <v>352</v>
      </c>
      <c r="AU488" s="149" t="s">
        <v>76</v>
      </c>
      <c r="AY488" s="17" t="s">
        <v>350</v>
      </c>
      <c r="BE488" s="150">
        <f>IF(N488="základní",J488,0)</f>
        <v>0</v>
      </c>
      <c r="BF488" s="150">
        <f>IF(N488="snížená",J488,0)</f>
        <v>0</v>
      </c>
      <c r="BG488" s="150">
        <f>IF(N488="zákl. přenesená",J488,0)</f>
        <v>0</v>
      </c>
      <c r="BH488" s="150">
        <f>IF(N488="sníž. přenesená",J488,0)</f>
        <v>0</v>
      </c>
      <c r="BI488" s="150">
        <f>IF(N488="nulová",J488,0)</f>
        <v>0</v>
      </c>
      <c r="BJ488" s="17" t="s">
        <v>84</v>
      </c>
      <c r="BK488" s="150">
        <f>ROUND(I488*H488,2)</f>
        <v>0</v>
      </c>
      <c r="BL488" s="17" t="s">
        <v>357</v>
      </c>
      <c r="BM488" s="149" t="s">
        <v>2357</v>
      </c>
    </row>
    <row r="489" spans="2:65" s="1" customFormat="1" ht="10.199999999999999">
      <c r="B489" s="32"/>
      <c r="D489" s="151" t="s">
        <v>359</v>
      </c>
      <c r="F489" s="152" t="s">
        <v>7515</v>
      </c>
      <c r="I489" s="153"/>
      <c r="L489" s="32"/>
      <c r="M489" s="154"/>
      <c r="T489" s="56"/>
      <c r="AT489" s="17" t="s">
        <v>359</v>
      </c>
      <c r="AU489" s="17" t="s">
        <v>76</v>
      </c>
    </row>
    <row r="490" spans="2:65" s="14" customFormat="1" ht="30.6">
      <c r="B490" s="169"/>
      <c r="D490" s="151" t="s">
        <v>361</v>
      </c>
      <c r="E490" s="170" t="s">
        <v>1</v>
      </c>
      <c r="F490" s="171" t="s">
        <v>7516</v>
      </c>
      <c r="H490" s="170" t="s">
        <v>1</v>
      </c>
      <c r="I490" s="172"/>
      <c r="L490" s="169"/>
      <c r="M490" s="173"/>
      <c r="T490" s="174"/>
      <c r="AT490" s="170" t="s">
        <v>361</v>
      </c>
      <c r="AU490" s="170" t="s">
        <v>76</v>
      </c>
      <c r="AV490" s="14" t="s">
        <v>84</v>
      </c>
      <c r="AW490" s="14" t="s">
        <v>32</v>
      </c>
      <c r="AX490" s="14" t="s">
        <v>76</v>
      </c>
      <c r="AY490" s="170" t="s">
        <v>350</v>
      </c>
    </row>
    <row r="491" spans="2:65" s="14" customFormat="1" ht="10.199999999999999">
      <c r="B491" s="169"/>
      <c r="D491" s="151" t="s">
        <v>361</v>
      </c>
      <c r="E491" s="170" t="s">
        <v>1</v>
      </c>
      <c r="F491" s="171" t="s">
        <v>7517</v>
      </c>
      <c r="H491" s="170" t="s">
        <v>1</v>
      </c>
      <c r="I491" s="172"/>
      <c r="L491" s="169"/>
      <c r="M491" s="173"/>
      <c r="T491" s="174"/>
      <c r="AT491" s="170" t="s">
        <v>361</v>
      </c>
      <c r="AU491" s="170" t="s">
        <v>76</v>
      </c>
      <c r="AV491" s="14" t="s">
        <v>84</v>
      </c>
      <c r="AW491" s="14" t="s">
        <v>32</v>
      </c>
      <c r="AX491" s="14" t="s">
        <v>76</v>
      </c>
      <c r="AY491" s="170" t="s">
        <v>350</v>
      </c>
    </row>
    <row r="492" spans="2:65" s="14" customFormat="1" ht="10.199999999999999">
      <c r="B492" s="169"/>
      <c r="D492" s="151" t="s">
        <v>361</v>
      </c>
      <c r="E492" s="170" t="s">
        <v>1</v>
      </c>
      <c r="F492" s="171" t="s">
        <v>7239</v>
      </c>
      <c r="H492" s="170" t="s">
        <v>1</v>
      </c>
      <c r="I492" s="172"/>
      <c r="L492" s="169"/>
      <c r="M492" s="173"/>
      <c r="T492" s="174"/>
      <c r="AT492" s="170" t="s">
        <v>361</v>
      </c>
      <c r="AU492" s="170" t="s">
        <v>76</v>
      </c>
      <c r="AV492" s="14" t="s">
        <v>84</v>
      </c>
      <c r="AW492" s="14" t="s">
        <v>32</v>
      </c>
      <c r="AX492" s="14" t="s">
        <v>76</v>
      </c>
      <c r="AY492" s="170" t="s">
        <v>350</v>
      </c>
    </row>
    <row r="493" spans="2:65" s="12" customFormat="1" ht="10.199999999999999">
      <c r="B493" s="155"/>
      <c r="D493" s="151" t="s">
        <v>361</v>
      </c>
      <c r="E493" s="156" t="s">
        <v>1</v>
      </c>
      <c r="F493" s="157" t="s">
        <v>729</v>
      </c>
      <c r="H493" s="158">
        <v>37</v>
      </c>
      <c r="I493" s="159"/>
      <c r="L493" s="155"/>
      <c r="M493" s="160"/>
      <c r="T493" s="161"/>
      <c r="AT493" s="156" t="s">
        <v>361</v>
      </c>
      <c r="AU493" s="156" t="s">
        <v>76</v>
      </c>
      <c r="AV493" s="12" t="s">
        <v>86</v>
      </c>
      <c r="AW493" s="12" t="s">
        <v>32</v>
      </c>
      <c r="AX493" s="12" t="s">
        <v>84</v>
      </c>
      <c r="AY493" s="156" t="s">
        <v>350</v>
      </c>
    </row>
    <row r="494" spans="2:65" s="1" customFormat="1" ht="16.5" customHeight="1">
      <c r="B494" s="32"/>
      <c r="C494" s="138" t="s">
        <v>1023</v>
      </c>
      <c r="D494" s="138" t="s">
        <v>352</v>
      </c>
      <c r="E494" s="139" t="s">
        <v>7518</v>
      </c>
      <c r="F494" s="140" t="s">
        <v>7519</v>
      </c>
      <c r="G494" s="141" t="s">
        <v>496</v>
      </c>
      <c r="H494" s="142">
        <v>8</v>
      </c>
      <c r="I494" s="143"/>
      <c r="J494" s="144">
        <f>ROUND(I494*H494,2)</f>
        <v>0</v>
      </c>
      <c r="K494" s="140" t="s">
        <v>1</v>
      </c>
      <c r="L494" s="32"/>
      <c r="M494" s="145" t="s">
        <v>1</v>
      </c>
      <c r="N494" s="146" t="s">
        <v>41</v>
      </c>
      <c r="P494" s="147">
        <f>O494*H494</f>
        <v>0</v>
      </c>
      <c r="Q494" s="147">
        <v>0</v>
      </c>
      <c r="R494" s="147">
        <f>Q494*H494</f>
        <v>0</v>
      </c>
      <c r="S494" s="147">
        <v>0</v>
      </c>
      <c r="T494" s="148">
        <f>S494*H494</f>
        <v>0</v>
      </c>
      <c r="AR494" s="149" t="s">
        <v>357</v>
      </c>
      <c r="AT494" s="149" t="s">
        <v>352</v>
      </c>
      <c r="AU494" s="149" t="s">
        <v>76</v>
      </c>
      <c r="AY494" s="17" t="s">
        <v>350</v>
      </c>
      <c r="BE494" s="150">
        <f>IF(N494="základní",J494,0)</f>
        <v>0</v>
      </c>
      <c r="BF494" s="150">
        <f>IF(N494="snížená",J494,0)</f>
        <v>0</v>
      </c>
      <c r="BG494" s="150">
        <f>IF(N494="zákl. přenesená",J494,0)</f>
        <v>0</v>
      </c>
      <c r="BH494" s="150">
        <f>IF(N494="sníž. přenesená",J494,0)</f>
        <v>0</v>
      </c>
      <c r="BI494" s="150">
        <f>IF(N494="nulová",J494,0)</f>
        <v>0</v>
      </c>
      <c r="BJ494" s="17" t="s">
        <v>84</v>
      </c>
      <c r="BK494" s="150">
        <f>ROUND(I494*H494,2)</f>
        <v>0</v>
      </c>
      <c r="BL494" s="17" t="s">
        <v>357</v>
      </c>
      <c r="BM494" s="149" t="s">
        <v>2367</v>
      </c>
    </row>
    <row r="495" spans="2:65" s="1" customFormat="1" ht="10.199999999999999">
      <c r="B495" s="32"/>
      <c r="D495" s="151" t="s">
        <v>359</v>
      </c>
      <c r="F495" s="152" t="s">
        <v>7519</v>
      </c>
      <c r="I495" s="153"/>
      <c r="L495" s="32"/>
      <c r="M495" s="154"/>
      <c r="T495" s="56"/>
      <c r="AT495" s="17" t="s">
        <v>359</v>
      </c>
      <c r="AU495" s="17" t="s">
        <v>76</v>
      </c>
    </row>
    <row r="496" spans="2:65" s="14" customFormat="1" ht="20.399999999999999">
      <c r="B496" s="169"/>
      <c r="D496" s="151" t="s">
        <v>361</v>
      </c>
      <c r="E496" s="170" t="s">
        <v>1</v>
      </c>
      <c r="F496" s="171" t="s">
        <v>7520</v>
      </c>
      <c r="H496" s="170" t="s">
        <v>1</v>
      </c>
      <c r="I496" s="172"/>
      <c r="L496" s="169"/>
      <c r="M496" s="173"/>
      <c r="T496" s="174"/>
      <c r="AT496" s="170" t="s">
        <v>361</v>
      </c>
      <c r="AU496" s="170" t="s">
        <v>76</v>
      </c>
      <c r="AV496" s="14" t="s">
        <v>84</v>
      </c>
      <c r="AW496" s="14" t="s">
        <v>32</v>
      </c>
      <c r="AX496" s="14" t="s">
        <v>76</v>
      </c>
      <c r="AY496" s="170" t="s">
        <v>350</v>
      </c>
    </row>
    <row r="497" spans="2:65" s="14" customFormat="1" ht="10.199999999999999">
      <c r="B497" s="169"/>
      <c r="D497" s="151" t="s">
        <v>361</v>
      </c>
      <c r="E497" s="170" t="s">
        <v>1</v>
      </c>
      <c r="F497" s="171" t="s">
        <v>7521</v>
      </c>
      <c r="H497" s="170" t="s">
        <v>1</v>
      </c>
      <c r="I497" s="172"/>
      <c r="L497" s="169"/>
      <c r="M497" s="173"/>
      <c r="T497" s="174"/>
      <c r="AT497" s="170" t="s">
        <v>361</v>
      </c>
      <c r="AU497" s="170" t="s">
        <v>76</v>
      </c>
      <c r="AV497" s="14" t="s">
        <v>84</v>
      </c>
      <c r="AW497" s="14" t="s">
        <v>32</v>
      </c>
      <c r="AX497" s="14" t="s">
        <v>76</v>
      </c>
      <c r="AY497" s="170" t="s">
        <v>350</v>
      </c>
    </row>
    <row r="498" spans="2:65" s="12" customFormat="1" ht="10.199999999999999">
      <c r="B498" s="155"/>
      <c r="D498" s="151" t="s">
        <v>361</v>
      </c>
      <c r="E498" s="156" t="s">
        <v>1</v>
      </c>
      <c r="F498" s="157" t="s">
        <v>468</v>
      </c>
      <c r="H498" s="158">
        <v>8</v>
      </c>
      <c r="I498" s="159"/>
      <c r="L498" s="155"/>
      <c r="M498" s="160"/>
      <c r="T498" s="161"/>
      <c r="AT498" s="156" t="s">
        <v>361</v>
      </c>
      <c r="AU498" s="156" t="s">
        <v>76</v>
      </c>
      <c r="AV498" s="12" t="s">
        <v>86</v>
      </c>
      <c r="AW498" s="12" t="s">
        <v>32</v>
      </c>
      <c r="AX498" s="12" t="s">
        <v>84</v>
      </c>
      <c r="AY498" s="156" t="s">
        <v>350</v>
      </c>
    </row>
    <row r="499" spans="2:65" s="1" customFormat="1" ht="16.5" customHeight="1">
      <c r="B499" s="32"/>
      <c r="C499" s="138" t="s">
        <v>1034</v>
      </c>
      <c r="D499" s="138" t="s">
        <v>352</v>
      </c>
      <c r="E499" s="139" t="s">
        <v>7522</v>
      </c>
      <c r="F499" s="140" t="s">
        <v>7523</v>
      </c>
      <c r="G499" s="141" t="s">
        <v>496</v>
      </c>
      <c r="H499" s="142">
        <v>14</v>
      </c>
      <c r="I499" s="143"/>
      <c r="J499" s="144">
        <f>ROUND(I499*H499,2)</f>
        <v>0</v>
      </c>
      <c r="K499" s="140" t="s">
        <v>1</v>
      </c>
      <c r="L499" s="32"/>
      <c r="M499" s="145" t="s">
        <v>1</v>
      </c>
      <c r="N499" s="146" t="s">
        <v>41</v>
      </c>
      <c r="P499" s="147">
        <f>O499*H499</f>
        <v>0</v>
      </c>
      <c r="Q499" s="147">
        <v>0</v>
      </c>
      <c r="R499" s="147">
        <f>Q499*H499</f>
        <v>0</v>
      </c>
      <c r="S499" s="147">
        <v>0</v>
      </c>
      <c r="T499" s="148">
        <f>S499*H499</f>
        <v>0</v>
      </c>
      <c r="AR499" s="149" t="s">
        <v>357</v>
      </c>
      <c r="AT499" s="149" t="s">
        <v>352</v>
      </c>
      <c r="AU499" s="149" t="s">
        <v>76</v>
      </c>
      <c r="AY499" s="17" t="s">
        <v>350</v>
      </c>
      <c r="BE499" s="150">
        <f>IF(N499="základní",J499,0)</f>
        <v>0</v>
      </c>
      <c r="BF499" s="150">
        <f>IF(N499="snížená",J499,0)</f>
        <v>0</v>
      </c>
      <c r="BG499" s="150">
        <f>IF(N499="zákl. přenesená",J499,0)</f>
        <v>0</v>
      </c>
      <c r="BH499" s="150">
        <f>IF(N499="sníž. přenesená",J499,0)</f>
        <v>0</v>
      </c>
      <c r="BI499" s="150">
        <f>IF(N499="nulová",J499,0)</f>
        <v>0</v>
      </c>
      <c r="BJ499" s="17" t="s">
        <v>84</v>
      </c>
      <c r="BK499" s="150">
        <f>ROUND(I499*H499,2)</f>
        <v>0</v>
      </c>
      <c r="BL499" s="17" t="s">
        <v>357</v>
      </c>
      <c r="BM499" s="149" t="s">
        <v>2377</v>
      </c>
    </row>
    <row r="500" spans="2:65" s="1" customFormat="1" ht="10.199999999999999">
      <c r="B500" s="32"/>
      <c r="D500" s="151" t="s">
        <v>359</v>
      </c>
      <c r="F500" s="152" t="s">
        <v>7523</v>
      </c>
      <c r="I500" s="153"/>
      <c r="L500" s="32"/>
      <c r="M500" s="154"/>
      <c r="T500" s="56"/>
      <c r="AT500" s="17" t="s">
        <v>359</v>
      </c>
      <c r="AU500" s="17" t="s">
        <v>76</v>
      </c>
    </row>
    <row r="501" spans="2:65" s="14" customFormat="1" ht="20.399999999999999">
      <c r="B501" s="169"/>
      <c r="D501" s="151" t="s">
        <v>361</v>
      </c>
      <c r="E501" s="170" t="s">
        <v>1</v>
      </c>
      <c r="F501" s="171" t="s">
        <v>7524</v>
      </c>
      <c r="H501" s="170" t="s">
        <v>1</v>
      </c>
      <c r="I501" s="172"/>
      <c r="L501" s="169"/>
      <c r="M501" s="173"/>
      <c r="T501" s="174"/>
      <c r="AT501" s="170" t="s">
        <v>361</v>
      </c>
      <c r="AU501" s="170" t="s">
        <v>76</v>
      </c>
      <c r="AV501" s="14" t="s">
        <v>84</v>
      </c>
      <c r="AW501" s="14" t="s">
        <v>32</v>
      </c>
      <c r="AX501" s="14" t="s">
        <v>76</v>
      </c>
      <c r="AY501" s="170" t="s">
        <v>350</v>
      </c>
    </row>
    <row r="502" spans="2:65" s="14" customFormat="1" ht="20.399999999999999">
      <c r="B502" s="169"/>
      <c r="D502" s="151" t="s">
        <v>361</v>
      </c>
      <c r="E502" s="170" t="s">
        <v>1</v>
      </c>
      <c r="F502" s="171" t="s">
        <v>7525</v>
      </c>
      <c r="H502" s="170" t="s">
        <v>1</v>
      </c>
      <c r="I502" s="172"/>
      <c r="L502" s="169"/>
      <c r="M502" s="173"/>
      <c r="T502" s="174"/>
      <c r="AT502" s="170" t="s">
        <v>361</v>
      </c>
      <c r="AU502" s="170" t="s">
        <v>76</v>
      </c>
      <c r="AV502" s="14" t="s">
        <v>84</v>
      </c>
      <c r="AW502" s="14" t="s">
        <v>32</v>
      </c>
      <c r="AX502" s="14" t="s">
        <v>76</v>
      </c>
      <c r="AY502" s="170" t="s">
        <v>350</v>
      </c>
    </row>
    <row r="503" spans="2:65" s="14" customFormat="1" ht="10.199999999999999">
      <c r="B503" s="169"/>
      <c r="D503" s="151" t="s">
        <v>361</v>
      </c>
      <c r="E503" s="170" t="s">
        <v>1</v>
      </c>
      <c r="F503" s="171" t="s">
        <v>7239</v>
      </c>
      <c r="H503" s="170" t="s">
        <v>1</v>
      </c>
      <c r="I503" s="172"/>
      <c r="L503" s="169"/>
      <c r="M503" s="173"/>
      <c r="T503" s="174"/>
      <c r="AT503" s="170" t="s">
        <v>361</v>
      </c>
      <c r="AU503" s="170" t="s">
        <v>76</v>
      </c>
      <c r="AV503" s="14" t="s">
        <v>84</v>
      </c>
      <c r="AW503" s="14" t="s">
        <v>32</v>
      </c>
      <c r="AX503" s="14" t="s">
        <v>76</v>
      </c>
      <c r="AY503" s="170" t="s">
        <v>350</v>
      </c>
    </row>
    <row r="504" spans="2:65" s="12" customFormat="1" ht="10.199999999999999">
      <c r="B504" s="155"/>
      <c r="D504" s="151" t="s">
        <v>361</v>
      </c>
      <c r="E504" s="156" t="s">
        <v>1</v>
      </c>
      <c r="F504" s="157" t="s">
        <v>511</v>
      </c>
      <c r="H504" s="158">
        <v>14</v>
      </c>
      <c r="I504" s="159"/>
      <c r="L504" s="155"/>
      <c r="M504" s="160"/>
      <c r="T504" s="161"/>
      <c r="AT504" s="156" t="s">
        <v>361</v>
      </c>
      <c r="AU504" s="156" t="s">
        <v>76</v>
      </c>
      <c r="AV504" s="12" t="s">
        <v>86</v>
      </c>
      <c r="AW504" s="12" t="s">
        <v>32</v>
      </c>
      <c r="AX504" s="12" t="s">
        <v>84</v>
      </c>
      <c r="AY504" s="156" t="s">
        <v>350</v>
      </c>
    </row>
    <row r="505" spans="2:65" s="1" customFormat="1" ht="16.5" customHeight="1">
      <c r="B505" s="32"/>
      <c r="C505" s="138" t="s">
        <v>1042</v>
      </c>
      <c r="D505" s="138" t="s">
        <v>352</v>
      </c>
      <c r="E505" s="139" t="s">
        <v>7526</v>
      </c>
      <c r="F505" s="140" t="s">
        <v>7527</v>
      </c>
      <c r="G505" s="141" t="s">
        <v>496</v>
      </c>
      <c r="H505" s="142">
        <v>2</v>
      </c>
      <c r="I505" s="143"/>
      <c r="J505" s="144">
        <f>ROUND(I505*H505,2)</f>
        <v>0</v>
      </c>
      <c r="K505" s="140" t="s">
        <v>1</v>
      </c>
      <c r="L505" s="32"/>
      <c r="M505" s="145" t="s">
        <v>1</v>
      </c>
      <c r="N505" s="146" t="s">
        <v>41</v>
      </c>
      <c r="P505" s="147">
        <f>O505*H505</f>
        <v>0</v>
      </c>
      <c r="Q505" s="147">
        <v>0</v>
      </c>
      <c r="R505" s="147">
        <f>Q505*H505</f>
        <v>0</v>
      </c>
      <c r="S505" s="147">
        <v>0</v>
      </c>
      <c r="T505" s="148">
        <f>S505*H505</f>
        <v>0</v>
      </c>
      <c r="AR505" s="149" t="s">
        <v>357</v>
      </c>
      <c r="AT505" s="149" t="s">
        <v>352</v>
      </c>
      <c r="AU505" s="149" t="s">
        <v>76</v>
      </c>
      <c r="AY505" s="17" t="s">
        <v>350</v>
      </c>
      <c r="BE505" s="150">
        <f>IF(N505="základní",J505,0)</f>
        <v>0</v>
      </c>
      <c r="BF505" s="150">
        <f>IF(N505="snížená",J505,0)</f>
        <v>0</v>
      </c>
      <c r="BG505" s="150">
        <f>IF(N505="zákl. přenesená",J505,0)</f>
        <v>0</v>
      </c>
      <c r="BH505" s="150">
        <f>IF(N505="sníž. přenesená",J505,0)</f>
        <v>0</v>
      </c>
      <c r="BI505" s="150">
        <f>IF(N505="nulová",J505,0)</f>
        <v>0</v>
      </c>
      <c r="BJ505" s="17" t="s">
        <v>84</v>
      </c>
      <c r="BK505" s="150">
        <f>ROUND(I505*H505,2)</f>
        <v>0</v>
      </c>
      <c r="BL505" s="17" t="s">
        <v>357</v>
      </c>
      <c r="BM505" s="149" t="s">
        <v>2388</v>
      </c>
    </row>
    <row r="506" spans="2:65" s="1" customFormat="1" ht="10.199999999999999">
      <c r="B506" s="32"/>
      <c r="D506" s="151" t="s">
        <v>359</v>
      </c>
      <c r="F506" s="152" t="s">
        <v>7527</v>
      </c>
      <c r="I506" s="153"/>
      <c r="L506" s="32"/>
      <c r="M506" s="154"/>
      <c r="T506" s="56"/>
      <c r="AT506" s="17" t="s">
        <v>359</v>
      </c>
      <c r="AU506" s="17" t="s">
        <v>76</v>
      </c>
    </row>
    <row r="507" spans="2:65" s="14" customFormat="1" ht="20.399999999999999">
      <c r="B507" s="169"/>
      <c r="D507" s="151" t="s">
        <v>361</v>
      </c>
      <c r="E507" s="170" t="s">
        <v>1</v>
      </c>
      <c r="F507" s="171" t="s">
        <v>7528</v>
      </c>
      <c r="H507" s="170" t="s">
        <v>1</v>
      </c>
      <c r="I507" s="172"/>
      <c r="L507" s="169"/>
      <c r="M507" s="173"/>
      <c r="T507" s="174"/>
      <c r="AT507" s="170" t="s">
        <v>361</v>
      </c>
      <c r="AU507" s="170" t="s">
        <v>76</v>
      </c>
      <c r="AV507" s="14" t="s">
        <v>84</v>
      </c>
      <c r="AW507" s="14" t="s">
        <v>32</v>
      </c>
      <c r="AX507" s="14" t="s">
        <v>76</v>
      </c>
      <c r="AY507" s="170" t="s">
        <v>350</v>
      </c>
    </row>
    <row r="508" spans="2:65" s="14" customFormat="1" ht="20.399999999999999">
      <c r="B508" s="169"/>
      <c r="D508" s="151" t="s">
        <v>361</v>
      </c>
      <c r="E508" s="170" t="s">
        <v>1</v>
      </c>
      <c r="F508" s="171" t="s">
        <v>7529</v>
      </c>
      <c r="H508" s="170" t="s">
        <v>1</v>
      </c>
      <c r="I508" s="172"/>
      <c r="L508" s="169"/>
      <c r="M508" s="173"/>
      <c r="T508" s="174"/>
      <c r="AT508" s="170" t="s">
        <v>361</v>
      </c>
      <c r="AU508" s="170" t="s">
        <v>76</v>
      </c>
      <c r="AV508" s="14" t="s">
        <v>84</v>
      </c>
      <c r="AW508" s="14" t="s">
        <v>32</v>
      </c>
      <c r="AX508" s="14" t="s">
        <v>76</v>
      </c>
      <c r="AY508" s="170" t="s">
        <v>350</v>
      </c>
    </row>
    <row r="509" spans="2:65" s="14" customFormat="1" ht="20.399999999999999">
      <c r="B509" s="169"/>
      <c r="D509" s="151" t="s">
        <v>361</v>
      </c>
      <c r="E509" s="170" t="s">
        <v>1</v>
      </c>
      <c r="F509" s="171" t="s">
        <v>7530</v>
      </c>
      <c r="H509" s="170" t="s">
        <v>1</v>
      </c>
      <c r="I509" s="172"/>
      <c r="L509" s="169"/>
      <c r="M509" s="173"/>
      <c r="T509" s="174"/>
      <c r="AT509" s="170" t="s">
        <v>361</v>
      </c>
      <c r="AU509" s="170" t="s">
        <v>76</v>
      </c>
      <c r="AV509" s="14" t="s">
        <v>84</v>
      </c>
      <c r="AW509" s="14" t="s">
        <v>32</v>
      </c>
      <c r="AX509" s="14" t="s">
        <v>76</v>
      </c>
      <c r="AY509" s="170" t="s">
        <v>350</v>
      </c>
    </row>
    <row r="510" spans="2:65" s="14" customFormat="1" ht="10.199999999999999">
      <c r="B510" s="169"/>
      <c r="D510" s="151" t="s">
        <v>361</v>
      </c>
      <c r="E510" s="170" t="s">
        <v>1</v>
      </c>
      <c r="F510" s="171" t="s">
        <v>7531</v>
      </c>
      <c r="H510" s="170" t="s">
        <v>1</v>
      </c>
      <c r="I510" s="172"/>
      <c r="L510" s="169"/>
      <c r="M510" s="173"/>
      <c r="T510" s="174"/>
      <c r="AT510" s="170" t="s">
        <v>361</v>
      </c>
      <c r="AU510" s="170" t="s">
        <v>76</v>
      </c>
      <c r="AV510" s="14" t="s">
        <v>84</v>
      </c>
      <c r="AW510" s="14" t="s">
        <v>32</v>
      </c>
      <c r="AX510" s="14" t="s">
        <v>76</v>
      </c>
      <c r="AY510" s="170" t="s">
        <v>350</v>
      </c>
    </row>
    <row r="511" spans="2:65" s="12" customFormat="1" ht="10.199999999999999">
      <c r="B511" s="155"/>
      <c r="D511" s="151" t="s">
        <v>361</v>
      </c>
      <c r="E511" s="156" t="s">
        <v>1</v>
      </c>
      <c r="F511" s="157" t="s">
        <v>86</v>
      </c>
      <c r="H511" s="158">
        <v>2</v>
      </c>
      <c r="I511" s="159"/>
      <c r="L511" s="155"/>
      <c r="M511" s="160"/>
      <c r="T511" s="161"/>
      <c r="AT511" s="156" t="s">
        <v>361</v>
      </c>
      <c r="AU511" s="156" t="s">
        <v>76</v>
      </c>
      <c r="AV511" s="12" t="s">
        <v>86</v>
      </c>
      <c r="AW511" s="12" t="s">
        <v>32</v>
      </c>
      <c r="AX511" s="12" t="s">
        <v>84</v>
      </c>
      <c r="AY511" s="156" t="s">
        <v>350</v>
      </c>
    </row>
    <row r="512" spans="2:65" s="1" customFormat="1" ht="16.5" customHeight="1">
      <c r="B512" s="32"/>
      <c r="C512" s="138" t="s">
        <v>1050</v>
      </c>
      <c r="D512" s="138" t="s">
        <v>352</v>
      </c>
      <c r="E512" s="139" t="s">
        <v>7532</v>
      </c>
      <c r="F512" s="140" t="s">
        <v>7533</v>
      </c>
      <c r="G512" s="141" t="s">
        <v>496</v>
      </c>
      <c r="H512" s="142">
        <v>13</v>
      </c>
      <c r="I512" s="143"/>
      <c r="J512" s="144">
        <f>ROUND(I512*H512,2)</f>
        <v>0</v>
      </c>
      <c r="K512" s="140" t="s">
        <v>1</v>
      </c>
      <c r="L512" s="32"/>
      <c r="M512" s="145" t="s">
        <v>1</v>
      </c>
      <c r="N512" s="146" t="s">
        <v>41</v>
      </c>
      <c r="P512" s="147">
        <f>O512*H512</f>
        <v>0</v>
      </c>
      <c r="Q512" s="147">
        <v>0</v>
      </c>
      <c r="R512" s="147">
        <f>Q512*H512</f>
        <v>0</v>
      </c>
      <c r="S512" s="147">
        <v>0</v>
      </c>
      <c r="T512" s="148">
        <f>S512*H512</f>
        <v>0</v>
      </c>
      <c r="AR512" s="149" t="s">
        <v>357</v>
      </c>
      <c r="AT512" s="149" t="s">
        <v>352</v>
      </c>
      <c r="AU512" s="149" t="s">
        <v>76</v>
      </c>
      <c r="AY512" s="17" t="s">
        <v>350</v>
      </c>
      <c r="BE512" s="150">
        <f>IF(N512="základní",J512,0)</f>
        <v>0</v>
      </c>
      <c r="BF512" s="150">
        <f>IF(N512="snížená",J512,0)</f>
        <v>0</v>
      </c>
      <c r="BG512" s="150">
        <f>IF(N512="zákl. přenesená",J512,0)</f>
        <v>0</v>
      </c>
      <c r="BH512" s="150">
        <f>IF(N512="sníž. přenesená",J512,0)</f>
        <v>0</v>
      </c>
      <c r="BI512" s="150">
        <f>IF(N512="nulová",J512,0)</f>
        <v>0</v>
      </c>
      <c r="BJ512" s="17" t="s">
        <v>84</v>
      </c>
      <c r="BK512" s="150">
        <f>ROUND(I512*H512,2)</f>
        <v>0</v>
      </c>
      <c r="BL512" s="17" t="s">
        <v>357</v>
      </c>
      <c r="BM512" s="149" t="s">
        <v>2407</v>
      </c>
    </row>
    <row r="513" spans="2:65" s="1" customFormat="1" ht="10.199999999999999">
      <c r="B513" s="32"/>
      <c r="D513" s="151" t="s">
        <v>359</v>
      </c>
      <c r="F513" s="152" t="s">
        <v>7533</v>
      </c>
      <c r="I513" s="153"/>
      <c r="L513" s="32"/>
      <c r="M513" s="154"/>
      <c r="T513" s="56"/>
      <c r="AT513" s="17" t="s">
        <v>359</v>
      </c>
      <c r="AU513" s="17" t="s">
        <v>76</v>
      </c>
    </row>
    <row r="514" spans="2:65" s="14" customFormat="1" ht="30.6">
      <c r="B514" s="169"/>
      <c r="D514" s="151" t="s">
        <v>361</v>
      </c>
      <c r="E514" s="170" t="s">
        <v>1</v>
      </c>
      <c r="F514" s="171" t="s">
        <v>7534</v>
      </c>
      <c r="H514" s="170" t="s">
        <v>1</v>
      </c>
      <c r="I514" s="172"/>
      <c r="L514" s="169"/>
      <c r="M514" s="173"/>
      <c r="T514" s="174"/>
      <c r="AT514" s="170" t="s">
        <v>361</v>
      </c>
      <c r="AU514" s="170" t="s">
        <v>76</v>
      </c>
      <c r="AV514" s="14" t="s">
        <v>84</v>
      </c>
      <c r="AW514" s="14" t="s">
        <v>32</v>
      </c>
      <c r="AX514" s="14" t="s">
        <v>76</v>
      </c>
      <c r="AY514" s="170" t="s">
        <v>350</v>
      </c>
    </row>
    <row r="515" spans="2:65" s="14" customFormat="1" ht="10.199999999999999">
      <c r="B515" s="169"/>
      <c r="D515" s="151" t="s">
        <v>361</v>
      </c>
      <c r="E515" s="170" t="s">
        <v>1</v>
      </c>
      <c r="F515" s="171" t="s">
        <v>7535</v>
      </c>
      <c r="H515" s="170" t="s">
        <v>1</v>
      </c>
      <c r="I515" s="172"/>
      <c r="L515" s="169"/>
      <c r="M515" s="173"/>
      <c r="T515" s="174"/>
      <c r="AT515" s="170" t="s">
        <v>361</v>
      </c>
      <c r="AU515" s="170" t="s">
        <v>76</v>
      </c>
      <c r="AV515" s="14" t="s">
        <v>84</v>
      </c>
      <c r="AW515" s="14" t="s">
        <v>32</v>
      </c>
      <c r="AX515" s="14" t="s">
        <v>76</v>
      </c>
      <c r="AY515" s="170" t="s">
        <v>350</v>
      </c>
    </row>
    <row r="516" spans="2:65" s="14" customFormat="1" ht="10.199999999999999">
      <c r="B516" s="169"/>
      <c r="D516" s="151" t="s">
        <v>361</v>
      </c>
      <c r="E516" s="170" t="s">
        <v>1</v>
      </c>
      <c r="F516" s="171" t="s">
        <v>7239</v>
      </c>
      <c r="H516" s="170" t="s">
        <v>1</v>
      </c>
      <c r="I516" s="172"/>
      <c r="L516" s="169"/>
      <c r="M516" s="173"/>
      <c r="T516" s="174"/>
      <c r="AT516" s="170" t="s">
        <v>361</v>
      </c>
      <c r="AU516" s="170" t="s">
        <v>76</v>
      </c>
      <c r="AV516" s="14" t="s">
        <v>84</v>
      </c>
      <c r="AW516" s="14" t="s">
        <v>32</v>
      </c>
      <c r="AX516" s="14" t="s">
        <v>76</v>
      </c>
      <c r="AY516" s="170" t="s">
        <v>350</v>
      </c>
    </row>
    <row r="517" spans="2:65" s="12" customFormat="1" ht="10.199999999999999">
      <c r="B517" s="155"/>
      <c r="D517" s="151" t="s">
        <v>361</v>
      </c>
      <c r="E517" s="156" t="s">
        <v>1</v>
      </c>
      <c r="F517" s="157" t="s">
        <v>501</v>
      </c>
      <c r="H517" s="158">
        <v>13</v>
      </c>
      <c r="I517" s="159"/>
      <c r="L517" s="155"/>
      <c r="M517" s="160"/>
      <c r="T517" s="161"/>
      <c r="AT517" s="156" t="s">
        <v>361</v>
      </c>
      <c r="AU517" s="156" t="s">
        <v>76</v>
      </c>
      <c r="AV517" s="12" t="s">
        <v>86</v>
      </c>
      <c r="AW517" s="12" t="s">
        <v>32</v>
      </c>
      <c r="AX517" s="12" t="s">
        <v>84</v>
      </c>
      <c r="AY517" s="156" t="s">
        <v>350</v>
      </c>
    </row>
    <row r="518" spans="2:65" s="1" customFormat="1" ht="16.5" customHeight="1">
      <c r="B518" s="32"/>
      <c r="C518" s="138" t="s">
        <v>1059</v>
      </c>
      <c r="D518" s="138" t="s">
        <v>352</v>
      </c>
      <c r="E518" s="139" t="s">
        <v>7536</v>
      </c>
      <c r="F518" s="140" t="s">
        <v>7537</v>
      </c>
      <c r="G518" s="141" t="s">
        <v>496</v>
      </c>
      <c r="H518" s="142">
        <v>14</v>
      </c>
      <c r="I518" s="143"/>
      <c r="J518" s="144">
        <f>ROUND(I518*H518,2)</f>
        <v>0</v>
      </c>
      <c r="K518" s="140" t="s">
        <v>1</v>
      </c>
      <c r="L518" s="32"/>
      <c r="M518" s="145" t="s">
        <v>1</v>
      </c>
      <c r="N518" s="146" t="s">
        <v>41</v>
      </c>
      <c r="P518" s="147">
        <f>O518*H518</f>
        <v>0</v>
      </c>
      <c r="Q518" s="147">
        <v>0</v>
      </c>
      <c r="R518" s="147">
        <f>Q518*H518</f>
        <v>0</v>
      </c>
      <c r="S518" s="147">
        <v>0</v>
      </c>
      <c r="T518" s="148">
        <f>S518*H518</f>
        <v>0</v>
      </c>
      <c r="AR518" s="149" t="s">
        <v>357</v>
      </c>
      <c r="AT518" s="149" t="s">
        <v>352</v>
      </c>
      <c r="AU518" s="149" t="s">
        <v>76</v>
      </c>
      <c r="AY518" s="17" t="s">
        <v>350</v>
      </c>
      <c r="BE518" s="150">
        <f>IF(N518="základní",J518,0)</f>
        <v>0</v>
      </c>
      <c r="BF518" s="150">
        <f>IF(N518="snížená",J518,0)</f>
        <v>0</v>
      </c>
      <c r="BG518" s="150">
        <f>IF(N518="zákl. přenesená",J518,0)</f>
        <v>0</v>
      </c>
      <c r="BH518" s="150">
        <f>IF(N518="sníž. přenesená",J518,0)</f>
        <v>0</v>
      </c>
      <c r="BI518" s="150">
        <f>IF(N518="nulová",J518,0)</f>
        <v>0</v>
      </c>
      <c r="BJ518" s="17" t="s">
        <v>84</v>
      </c>
      <c r="BK518" s="150">
        <f>ROUND(I518*H518,2)</f>
        <v>0</v>
      </c>
      <c r="BL518" s="17" t="s">
        <v>357</v>
      </c>
      <c r="BM518" s="149" t="s">
        <v>2445</v>
      </c>
    </row>
    <row r="519" spans="2:65" s="1" customFormat="1" ht="10.199999999999999">
      <c r="B519" s="32"/>
      <c r="D519" s="151" t="s">
        <v>359</v>
      </c>
      <c r="F519" s="152" t="s">
        <v>7537</v>
      </c>
      <c r="I519" s="153"/>
      <c r="L519" s="32"/>
      <c r="M519" s="154"/>
      <c r="T519" s="56"/>
      <c r="AT519" s="17" t="s">
        <v>359</v>
      </c>
      <c r="AU519" s="17" t="s">
        <v>76</v>
      </c>
    </row>
    <row r="520" spans="2:65" s="14" customFormat="1" ht="30.6">
      <c r="B520" s="169"/>
      <c r="D520" s="151" t="s">
        <v>361</v>
      </c>
      <c r="E520" s="170" t="s">
        <v>1</v>
      </c>
      <c r="F520" s="171" t="s">
        <v>7538</v>
      </c>
      <c r="H520" s="170" t="s">
        <v>1</v>
      </c>
      <c r="I520" s="172"/>
      <c r="L520" s="169"/>
      <c r="M520" s="173"/>
      <c r="T520" s="174"/>
      <c r="AT520" s="170" t="s">
        <v>361</v>
      </c>
      <c r="AU520" s="170" t="s">
        <v>76</v>
      </c>
      <c r="AV520" s="14" t="s">
        <v>84</v>
      </c>
      <c r="AW520" s="14" t="s">
        <v>32</v>
      </c>
      <c r="AX520" s="14" t="s">
        <v>76</v>
      </c>
      <c r="AY520" s="170" t="s">
        <v>350</v>
      </c>
    </row>
    <row r="521" spans="2:65" s="14" customFormat="1" ht="10.199999999999999">
      <c r="B521" s="169"/>
      <c r="D521" s="151" t="s">
        <v>361</v>
      </c>
      <c r="E521" s="170" t="s">
        <v>1</v>
      </c>
      <c r="F521" s="171" t="s">
        <v>7539</v>
      </c>
      <c r="H521" s="170" t="s">
        <v>1</v>
      </c>
      <c r="I521" s="172"/>
      <c r="L521" s="169"/>
      <c r="M521" s="173"/>
      <c r="T521" s="174"/>
      <c r="AT521" s="170" t="s">
        <v>361</v>
      </c>
      <c r="AU521" s="170" t="s">
        <v>76</v>
      </c>
      <c r="AV521" s="14" t="s">
        <v>84</v>
      </c>
      <c r="AW521" s="14" t="s">
        <v>32</v>
      </c>
      <c r="AX521" s="14" t="s">
        <v>76</v>
      </c>
      <c r="AY521" s="170" t="s">
        <v>350</v>
      </c>
    </row>
    <row r="522" spans="2:65" s="14" customFormat="1" ht="20.399999999999999">
      <c r="B522" s="169"/>
      <c r="D522" s="151" t="s">
        <v>361</v>
      </c>
      <c r="E522" s="170" t="s">
        <v>1</v>
      </c>
      <c r="F522" s="171" t="s">
        <v>7540</v>
      </c>
      <c r="H522" s="170" t="s">
        <v>1</v>
      </c>
      <c r="I522" s="172"/>
      <c r="L522" s="169"/>
      <c r="M522" s="173"/>
      <c r="T522" s="174"/>
      <c r="AT522" s="170" t="s">
        <v>361</v>
      </c>
      <c r="AU522" s="170" t="s">
        <v>76</v>
      </c>
      <c r="AV522" s="14" t="s">
        <v>84</v>
      </c>
      <c r="AW522" s="14" t="s">
        <v>32</v>
      </c>
      <c r="AX522" s="14" t="s">
        <v>76</v>
      </c>
      <c r="AY522" s="170" t="s">
        <v>350</v>
      </c>
    </row>
    <row r="523" spans="2:65" s="12" customFormat="1" ht="10.199999999999999">
      <c r="B523" s="155"/>
      <c r="D523" s="151" t="s">
        <v>361</v>
      </c>
      <c r="E523" s="156" t="s">
        <v>1</v>
      </c>
      <c r="F523" s="157" t="s">
        <v>511</v>
      </c>
      <c r="H523" s="158">
        <v>14</v>
      </c>
      <c r="I523" s="159"/>
      <c r="L523" s="155"/>
      <c r="M523" s="160"/>
      <c r="T523" s="161"/>
      <c r="AT523" s="156" t="s">
        <v>361</v>
      </c>
      <c r="AU523" s="156" t="s">
        <v>76</v>
      </c>
      <c r="AV523" s="12" t="s">
        <v>86</v>
      </c>
      <c r="AW523" s="12" t="s">
        <v>32</v>
      </c>
      <c r="AX523" s="12" t="s">
        <v>84</v>
      </c>
      <c r="AY523" s="156" t="s">
        <v>350</v>
      </c>
    </row>
    <row r="524" spans="2:65" s="1" customFormat="1" ht="16.5" customHeight="1">
      <c r="B524" s="32"/>
      <c r="C524" s="138" t="s">
        <v>1080</v>
      </c>
      <c r="D524" s="138" t="s">
        <v>352</v>
      </c>
      <c r="E524" s="139" t="s">
        <v>7541</v>
      </c>
      <c r="F524" s="140" t="s">
        <v>7542</v>
      </c>
      <c r="G524" s="141" t="s">
        <v>496</v>
      </c>
      <c r="H524" s="142">
        <v>34</v>
      </c>
      <c r="I524" s="143"/>
      <c r="J524" s="144">
        <f>ROUND(I524*H524,2)</f>
        <v>0</v>
      </c>
      <c r="K524" s="140" t="s">
        <v>1</v>
      </c>
      <c r="L524" s="32"/>
      <c r="M524" s="145" t="s">
        <v>1</v>
      </c>
      <c r="N524" s="146" t="s">
        <v>41</v>
      </c>
      <c r="P524" s="147">
        <f>O524*H524</f>
        <v>0</v>
      </c>
      <c r="Q524" s="147">
        <v>0</v>
      </c>
      <c r="R524" s="147">
        <f>Q524*H524</f>
        <v>0</v>
      </c>
      <c r="S524" s="147">
        <v>0</v>
      </c>
      <c r="T524" s="148">
        <f>S524*H524</f>
        <v>0</v>
      </c>
      <c r="AR524" s="149" t="s">
        <v>357</v>
      </c>
      <c r="AT524" s="149" t="s">
        <v>352</v>
      </c>
      <c r="AU524" s="149" t="s">
        <v>76</v>
      </c>
      <c r="AY524" s="17" t="s">
        <v>350</v>
      </c>
      <c r="BE524" s="150">
        <f>IF(N524="základní",J524,0)</f>
        <v>0</v>
      </c>
      <c r="BF524" s="150">
        <f>IF(N524="snížená",J524,0)</f>
        <v>0</v>
      </c>
      <c r="BG524" s="150">
        <f>IF(N524="zákl. přenesená",J524,0)</f>
        <v>0</v>
      </c>
      <c r="BH524" s="150">
        <f>IF(N524="sníž. přenesená",J524,0)</f>
        <v>0</v>
      </c>
      <c r="BI524" s="150">
        <f>IF(N524="nulová",J524,0)</f>
        <v>0</v>
      </c>
      <c r="BJ524" s="17" t="s">
        <v>84</v>
      </c>
      <c r="BK524" s="150">
        <f>ROUND(I524*H524,2)</f>
        <v>0</v>
      </c>
      <c r="BL524" s="17" t="s">
        <v>357</v>
      </c>
      <c r="BM524" s="149" t="s">
        <v>2449</v>
      </c>
    </row>
    <row r="525" spans="2:65" s="1" customFormat="1" ht="10.199999999999999">
      <c r="B525" s="32"/>
      <c r="D525" s="151" t="s">
        <v>359</v>
      </c>
      <c r="F525" s="152" t="s">
        <v>7542</v>
      </c>
      <c r="I525" s="153"/>
      <c r="L525" s="32"/>
      <c r="M525" s="154"/>
      <c r="T525" s="56"/>
      <c r="AT525" s="17" t="s">
        <v>359</v>
      </c>
      <c r="AU525" s="17" t="s">
        <v>76</v>
      </c>
    </row>
    <row r="526" spans="2:65" s="14" customFormat="1" ht="20.399999999999999">
      <c r="B526" s="169"/>
      <c r="D526" s="151" t="s">
        <v>361</v>
      </c>
      <c r="E526" s="170" t="s">
        <v>1</v>
      </c>
      <c r="F526" s="171" t="s">
        <v>7543</v>
      </c>
      <c r="H526" s="170" t="s">
        <v>1</v>
      </c>
      <c r="I526" s="172"/>
      <c r="L526" s="169"/>
      <c r="M526" s="173"/>
      <c r="T526" s="174"/>
      <c r="AT526" s="170" t="s">
        <v>361</v>
      </c>
      <c r="AU526" s="170" t="s">
        <v>76</v>
      </c>
      <c r="AV526" s="14" t="s">
        <v>84</v>
      </c>
      <c r="AW526" s="14" t="s">
        <v>32</v>
      </c>
      <c r="AX526" s="14" t="s">
        <v>76</v>
      </c>
      <c r="AY526" s="170" t="s">
        <v>350</v>
      </c>
    </row>
    <row r="527" spans="2:65" s="14" customFormat="1" ht="10.199999999999999">
      <c r="B527" s="169"/>
      <c r="D527" s="151" t="s">
        <v>361</v>
      </c>
      <c r="E527" s="170" t="s">
        <v>1</v>
      </c>
      <c r="F527" s="171" t="s">
        <v>7544</v>
      </c>
      <c r="H527" s="170" t="s">
        <v>1</v>
      </c>
      <c r="I527" s="172"/>
      <c r="L527" s="169"/>
      <c r="M527" s="173"/>
      <c r="T527" s="174"/>
      <c r="AT527" s="170" t="s">
        <v>361</v>
      </c>
      <c r="AU527" s="170" t="s">
        <v>76</v>
      </c>
      <c r="AV527" s="14" t="s">
        <v>84</v>
      </c>
      <c r="AW527" s="14" t="s">
        <v>32</v>
      </c>
      <c r="AX527" s="14" t="s">
        <v>76</v>
      </c>
      <c r="AY527" s="170" t="s">
        <v>350</v>
      </c>
    </row>
    <row r="528" spans="2:65" s="12" customFormat="1" ht="10.199999999999999">
      <c r="B528" s="155"/>
      <c r="D528" s="151" t="s">
        <v>361</v>
      </c>
      <c r="E528" s="156" t="s">
        <v>1</v>
      </c>
      <c r="F528" s="157" t="s">
        <v>707</v>
      </c>
      <c r="H528" s="158">
        <v>34</v>
      </c>
      <c r="I528" s="159"/>
      <c r="L528" s="155"/>
      <c r="M528" s="160"/>
      <c r="T528" s="161"/>
      <c r="AT528" s="156" t="s">
        <v>361</v>
      </c>
      <c r="AU528" s="156" t="s">
        <v>76</v>
      </c>
      <c r="AV528" s="12" t="s">
        <v>86</v>
      </c>
      <c r="AW528" s="12" t="s">
        <v>32</v>
      </c>
      <c r="AX528" s="12" t="s">
        <v>84</v>
      </c>
      <c r="AY528" s="156" t="s">
        <v>350</v>
      </c>
    </row>
    <row r="529" spans="2:65" s="1" customFormat="1" ht="16.5" customHeight="1">
      <c r="B529" s="32"/>
      <c r="C529" s="138" t="s">
        <v>1092</v>
      </c>
      <c r="D529" s="138" t="s">
        <v>352</v>
      </c>
      <c r="E529" s="139" t="s">
        <v>7545</v>
      </c>
      <c r="F529" s="140" t="s">
        <v>7546</v>
      </c>
      <c r="G529" s="141" t="s">
        <v>496</v>
      </c>
      <c r="H529" s="142">
        <v>50</v>
      </c>
      <c r="I529" s="143"/>
      <c r="J529" s="144">
        <f>ROUND(I529*H529,2)</f>
        <v>0</v>
      </c>
      <c r="K529" s="140" t="s">
        <v>1</v>
      </c>
      <c r="L529" s="32"/>
      <c r="M529" s="145" t="s">
        <v>1</v>
      </c>
      <c r="N529" s="146" t="s">
        <v>41</v>
      </c>
      <c r="P529" s="147">
        <f>O529*H529</f>
        <v>0</v>
      </c>
      <c r="Q529" s="147">
        <v>0</v>
      </c>
      <c r="R529" s="147">
        <f>Q529*H529</f>
        <v>0</v>
      </c>
      <c r="S529" s="147">
        <v>0</v>
      </c>
      <c r="T529" s="148">
        <f>S529*H529</f>
        <v>0</v>
      </c>
      <c r="AR529" s="149" t="s">
        <v>357</v>
      </c>
      <c r="AT529" s="149" t="s">
        <v>352</v>
      </c>
      <c r="AU529" s="149" t="s">
        <v>76</v>
      </c>
      <c r="AY529" s="17" t="s">
        <v>350</v>
      </c>
      <c r="BE529" s="150">
        <f>IF(N529="základní",J529,0)</f>
        <v>0</v>
      </c>
      <c r="BF529" s="150">
        <f>IF(N529="snížená",J529,0)</f>
        <v>0</v>
      </c>
      <c r="BG529" s="150">
        <f>IF(N529="zákl. přenesená",J529,0)</f>
        <v>0</v>
      </c>
      <c r="BH529" s="150">
        <f>IF(N529="sníž. přenesená",J529,0)</f>
        <v>0</v>
      </c>
      <c r="BI529" s="150">
        <f>IF(N529="nulová",J529,0)</f>
        <v>0</v>
      </c>
      <c r="BJ529" s="17" t="s">
        <v>84</v>
      </c>
      <c r="BK529" s="150">
        <f>ROUND(I529*H529,2)</f>
        <v>0</v>
      </c>
      <c r="BL529" s="17" t="s">
        <v>357</v>
      </c>
      <c r="BM529" s="149" t="s">
        <v>2462</v>
      </c>
    </row>
    <row r="530" spans="2:65" s="1" customFormat="1" ht="10.199999999999999">
      <c r="B530" s="32"/>
      <c r="D530" s="151" t="s">
        <v>359</v>
      </c>
      <c r="F530" s="152" t="s">
        <v>7546</v>
      </c>
      <c r="I530" s="153"/>
      <c r="L530" s="32"/>
      <c r="M530" s="154"/>
      <c r="T530" s="56"/>
      <c r="AT530" s="17" t="s">
        <v>359</v>
      </c>
      <c r="AU530" s="17" t="s">
        <v>76</v>
      </c>
    </row>
    <row r="531" spans="2:65" s="14" customFormat="1" ht="20.399999999999999">
      <c r="B531" s="169"/>
      <c r="D531" s="151" t="s">
        <v>361</v>
      </c>
      <c r="E531" s="170" t="s">
        <v>1</v>
      </c>
      <c r="F531" s="171" t="s">
        <v>7547</v>
      </c>
      <c r="H531" s="170" t="s">
        <v>1</v>
      </c>
      <c r="I531" s="172"/>
      <c r="L531" s="169"/>
      <c r="M531" s="173"/>
      <c r="T531" s="174"/>
      <c r="AT531" s="170" t="s">
        <v>361</v>
      </c>
      <c r="AU531" s="170" t="s">
        <v>76</v>
      </c>
      <c r="AV531" s="14" t="s">
        <v>84</v>
      </c>
      <c r="AW531" s="14" t="s">
        <v>32</v>
      </c>
      <c r="AX531" s="14" t="s">
        <v>76</v>
      </c>
      <c r="AY531" s="170" t="s">
        <v>350</v>
      </c>
    </row>
    <row r="532" spans="2:65" s="14" customFormat="1" ht="10.199999999999999">
      <c r="B532" s="169"/>
      <c r="D532" s="151" t="s">
        <v>361</v>
      </c>
      <c r="E532" s="170" t="s">
        <v>1</v>
      </c>
      <c r="F532" s="171" t="s">
        <v>7239</v>
      </c>
      <c r="H532" s="170" t="s">
        <v>1</v>
      </c>
      <c r="I532" s="172"/>
      <c r="L532" s="169"/>
      <c r="M532" s="173"/>
      <c r="T532" s="174"/>
      <c r="AT532" s="170" t="s">
        <v>361</v>
      </c>
      <c r="AU532" s="170" t="s">
        <v>76</v>
      </c>
      <c r="AV532" s="14" t="s">
        <v>84</v>
      </c>
      <c r="AW532" s="14" t="s">
        <v>32</v>
      </c>
      <c r="AX532" s="14" t="s">
        <v>76</v>
      </c>
      <c r="AY532" s="170" t="s">
        <v>350</v>
      </c>
    </row>
    <row r="533" spans="2:65" s="12" customFormat="1" ht="10.199999999999999">
      <c r="B533" s="155"/>
      <c r="D533" s="151" t="s">
        <v>361</v>
      </c>
      <c r="E533" s="156" t="s">
        <v>1</v>
      </c>
      <c r="F533" s="157" t="s">
        <v>888</v>
      </c>
      <c r="H533" s="158">
        <v>50</v>
      </c>
      <c r="I533" s="159"/>
      <c r="L533" s="155"/>
      <c r="M533" s="160"/>
      <c r="T533" s="161"/>
      <c r="AT533" s="156" t="s">
        <v>361</v>
      </c>
      <c r="AU533" s="156" t="s">
        <v>76</v>
      </c>
      <c r="AV533" s="12" t="s">
        <v>86</v>
      </c>
      <c r="AW533" s="12" t="s">
        <v>32</v>
      </c>
      <c r="AX533" s="12" t="s">
        <v>84</v>
      </c>
      <c r="AY533" s="156" t="s">
        <v>350</v>
      </c>
    </row>
    <row r="534" spans="2:65" s="1" customFormat="1" ht="16.5" customHeight="1">
      <c r="B534" s="32"/>
      <c r="C534" s="138" t="s">
        <v>804</v>
      </c>
      <c r="D534" s="138" t="s">
        <v>352</v>
      </c>
      <c r="E534" s="139" t="s">
        <v>7548</v>
      </c>
      <c r="F534" s="140" t="s">
        <v>7549</v>
      </c>
      <c r="G534" s="141" t="s">
        <v>496</v>
      </c>
      <c r="H534" s="142">
        <v>13</v>
      </c>
      <c r="I534" s="143"/>
      <c r="J534" s="144">
        <f>ROUND(I534*H534,2)</f>
        <v>0</v>
      </c>
      <c r="K534" s="140" t="s">
        <v>1</v>
      </c>
      <c r="L534" s="32"/>
      <c r="M534" s="145" t="s">
        <v>1</v>
      </c>
      <c r="N534" s="146" t="s">
        <v>41</v>
      </c>
      <c r="P534" s="147">
        <f>O534*H534</f>
        <v>0</v>
      </c>
      <c r="Q534" s="147">
        <v>0</v>
      </c>
      <c r="R534" s="147">
        <f>Q534*H534</f>
        <v>0</v>
      </c>
      <c r="S534" s="147">
        <v>0</v>
      </c>
      <c r="T534" s="148">
        <f>S534*H534</f>
        <v>0</v>
      </c>
      <c r="AR534" s="149" t="s">
        <v>357</v>
      </c>
      <c r="AT534" s="149" t="s">
        <v>352</v>
      </c>
      <c r="AU534" s="149" t="s">
        <v>76</v>
      </c>
      <c r="AY534" s="17" t="s">
        <v>350</v>
      </c>
      <c r="BE534" s="150">
        <f>IF(N534="základní",J534,0)</f>
        <v>0</v>
      </c>
      <c r="BF534" s="150">
        <f>IF(N534="snížená",J534,0)</f>
        <v>0</v>
      </c>
      <c r="BG534" s="150">
        <f>IF(N534="zákl. přenesená",J534,0)</f>
        <v>0</v>
      </c>
      <c r="BH534" s="150">
        <f>IF(N534="sníž. přenesená",J534,0)</f>
        <v>0</v>
      </c>
      <c r="BI534" s="150">
        <f>IF(N534="nulová",J534,0)</f>
        <v>0</v>
      </c>
      <c r="BJ534" s="17" t="s">
        <v>84</v>
      </c>
      <c r="BK534" s="150">
        <f>ROUND(I534*H534,2)</f>
        <v>0</v>
      </c>
      <c r="BL534" s="17" t="s">
        <v>357</v>
      </c>
      <c r="BM534" s="149" t="s">
        <v>2466</v>
      </c>
    </row>
    <row r="535" spans="2:65" s="1" customFormat="1" ht="10.199999999999999">
      <c r="B535" s="32"/>
      <c r="D535" s="151" t="s">
        <v>359</v>
      </c>
      <c r="F535" s="152" t="s">
        <v>7549</v>
      </c>
      <c r="I535" s="153"/>
      <c r="L535" s="32"/>
      <c r="M535" s="154"/>
      <c r="T535" s="56"/>
      <c r="AT535" s="17" t="s">
        <v>359</v>
      </c>
      <c r="AU535" s="17" t="s">
        <v>76</v>
      </c>
    </row>
    <row r="536" spans="2:65" s="14" customFormat="1" ht="20.399999999999999">
      <c r="B536" s="169"/>
      <c r="D536" s="151" t="s">
        <v>361</v>
      </c>
      <c r="E536" s="170" t="s">
        <v>1</v>
      </c>
      <c r="F536" s="171" t="s">
        <v>7550</v>
      </c>
      <c r="H536" s="170" t="s">
        <v>1</v>
      </c>
      <c r="I536" s="172"/>
      <c r="L536" s="169"/>
      <c r="M536" s="173"/>
      <c r="T536" s="174"/>
      <c r="AT536" s="170" t="s">
        <v>361</v>
      </c>
      <c r="AU536" s="170" t="s">
        <v>76</v>
      </c>
      <c r="AV536" s="14" t="s">
        <v>84</v>
      </c>
      <c r="AW536" s="14" t="s">
        <v>32</v>
      </c>
      <c r="AX536" s="14" t="s">
        <v>76</v>
      </c>
      <c r="AY536" s="170" t="s">
        <v>350</v>
      </c>
    </row>
    <row r="537" spans="2:65" s="14" customFormat="1" ht="10.199999999999999">
      <c r="B537" s="169"/>
      <c r="D537" s="151" t="s">
        <v>361</v>
      </c>
      <c r="E537" s="170" t="s">
        <v>1</v>
      </c>
      <c r="F537" s="171" t="s">
        <v>7551</v>
      </c>
      <c r="H537" s="170" t="s">
        <v>1</v>
      </c>
      <c r="I537" s="172"/>
      <c r="L537" s="169"/>
      <c r="M537" s="173"/>
      <c r="T537" s="174"/>
      <c r="AT537" s="170" t="s">
        <v>361</v>
      </c>
      <c r="AU537" s="170" t="s">
        <v>76</v>
      </c>
      <c r="AV537" s="14" t="s">
        <v>84</v>
      </c>
      <c r="AW537" s="14" t="s">
        <v>32</v>
      </c>
      <c r="AX537" s="14" t="s">
        <v>76</v>
      </c>
      <c r="AY537" s="170" t="s">
        <v>350</v>
      </c>
    </row>
    <row r="538" spans="2:65" s="12" customFormat="1" ht="10.199999999999999">
      <c r="B538" s="155"/>
      <c r="D538" s="151" t="s">
        <v>361</v>
      </c>
      <c r="E538" s="156" t="s">
        <v>1</v>
      </c>
      <c r="F538" s="157" t="s">
        <v>501</v>
      </c>
      <c r="H538" s="158">
        <v>13</v>
      </c>
      <c r="I538" s="159"/>
      <c r="L538" s="155"/>
      <c r="M538" s="160"/>
      <c r="T538" s="161"/>
      <c r="AT538" s="156" t="s">
        <v>361</v>
      </c>
      <c r="AU538" s="156" t="s">
        <v>76</v>
      </c>
      <c r="AV538" s="12" t="s">
        <v>86</v>
      </c>
      <c r="AW538" s="12" t="s">
        <v>32</v>
      </c>
      <c r="AX538" s="12" t="s">
        <v>84</v>
      </c>
      <c r="AY538" s="156" t="s">
        <v>350</v>
      </c>
    </row>
    <row r="539" spans="2:65" s="1" customFormat="1" ht="16.5" customHeight="1">
      <c r="B539" s="32"/>
      <c r="C539" s="138" t="s">
        <v>813</v>
      </c>
      <c r="D539" s="138" t="s">
        <v>352</v>
      </c>
      <c r="E539" s="139" t="s">
        <v>7552</v>
      </c>
      <c r="F539" s="140" t="s">
        <v>7553</v>
      </c>
      <c r="G539" s="141" t="s">
        <v>496</v>
      </c>
      <c r="H539" s="142">
        <v>42</v>
      </c>
      <c r="I539" s="143"/>
      <c r="J539" s="144">
        <f>ROUND(I539*H539,2)</f>
        <v>0</v>
      </c>
      <c r="K539" s="140" t="s">
        <v>1</v>
      </c>
      <c r="L539" s="32"/>
      <c r="M539" s="145" t="s">
        <v>1</v>
      </c>
      <c r="N539" s="146" t="s">
        <v>41</v>
      </c>
      <c r="P539" s="147">
        <f>O539*H539</f>
        <v>0</v>
      </c>
      <c r="Q539" s="147">
        <v>0</v>
      </c>
      <c r="R539" s="147">
        <f>Q539*H539</f>
        <v>0</v>
      </c>
      <c r="S539" s="147">
        <v>0</v>
      </c>
      <c r="T539" s="148">
        <f>S539*H539</f>
        <v>0</v>
      </c>
      <c r="AR539" s="149" t="s">
        <v>357</v>
      </c>
      <c r="AT539" s="149" t="s">
        <v>352</v>
      </c>
      <c r="AU539" s="149" t="s">
        <v>76</v>
      </c>
      <c r="AY539" s="17" t="s">
        <v>350</v>
      </c>
      <c r="BE539" s="150">
        <f>IF(N539="základní",J539,0)</f>
        <v>0</v>
      </c>
      <c r="BF539" s="150">
        <f>IF(N539="snížená",J539,0)</f>
        <v>0</v>
      </c>
      <c r="BG539" s="150">
        <f>IF(N539="zákl. přenesená",J539,0)</f>
        <v>0</v>
      </c>
      <c r="BH539" s="150">
        <f>IF(N539="sníž. přenesená",J539,0)</f>
        <v>0</v>
      </c>
      <c r="BI539" s="150">
        <f>IF(N539="nulová",J539,0)</f>
        <v>0</v>
      </c>
      <c r="BJ539" s="17" t="s">
        <v>84</v>
      </c>
      <c r="BK539" s="150">
        <f>ROUND(I539*H539,2)</f>
        <v>0</v>
      </c>
      <c r="BL539" s="17" t="s">
        <v>357</v>
      </c>
      <c r="BM539" s="149" t="s">
        <v>2471</v>
      </c>
    </row>
    <row r="540" spans="2:65" s="1" customFormat="1" ht="10.199999999999999">
      <c r="B540" s="32"/>
      <c r="D540" s="151" t="s">
        <v>359</v>
      </c>
      <c r="F540" s="152" t="s">
        <v>7553</v>
      </c>
      <c r="I540" s="153"/>
      <c r="L540" s="32"/>
      <c r="M540" s="154"/>
      <c r="T540" s="56"/>
      <c r="AT540" s="17" t="s">
        <v>359</v>
      </c>
      <c r="AU540" s="17" t="s">
        <v>76</v>
      </c>
    </row>
    <row r="541" spans="2:65" s="14" customFormat="1" ht="30.6">
      <c r="B541" s="169"/>
      <c r="D541" s="151" t="s">
        <v>361</v>
      </c>
      <c r="E541" s="170" t="s">
        <v>1</v>
      </c>
      <c r="F541" s="171" t="s">
        <v>7554</v>
      </c>
      <c r="H541" s="170" t="s">
        <v>1</v>
      </c>
      <c r="I541" s="172"/>
      <c r="L541" s="169"/>
      <c r="M541" s="173"/>
      <c r="T541" s="174"/>
      <c r="AT541" s="170" t="s">
        <v>361</v>
      </c>
      <c r="AU541" s="170" t="s">
        <v>76</v>
      </c>
      <c r="AV541" s="14" t="s">
        <v>84</v>
      </c>
      <c r="AW541" s="14" t="s">
        <v>32</v>
      </c>
      <c r="AX541" s="14" t="s">
        <v>76</v>
      </c>
      <c r="AY541" s="170" t="s">
        <v>350</v>
      </c>
    </row>
    <row r="542" spans="2:65" s="14" customFormat="1" ht="30.6">
      <c r="B542" s="169"/>
      <c r="D542" s="151" t="s">
        <v>361</v>
      </c>
      <c r="E542" s="170" t="s">
        <v>1</v>
      </c>
      <c r="F542" s="171" t="s">
        <v>7555</v>
      </c>
      <c r="H542" s="170" t="s">
        <v>1</v>
      </c>
      <c r="I542" s="172"/>
      <c r="L542" s="169"/>
      <c r="M542" s="173"/>
      <c r="T542" s="174"/>
      <c r="AT542" s="170" t="s">
        <v>361</v>
      </c>
      <c r="AU542" s="170" t="s">
        <v>76</v>
      </c>
      <c r="AV542" s="14" t="s">
        <v>84</v>
      </c>
      <c r="AW542" s="14" t="s">
        <v>32</v>
      </c>
      <c r="AX542" s="14" t="s">
        <v>76</v>
      </c>
      <c r="AY542" s="170" t="s">
        <v>350</v>
      </c>
    </row>
    <row r="543" spans="2:65" s="14" customFormat="1" ht="30.6">
      <c r="B543" s="169"/>
      <c r="D543" s="151" t="s">
        <v>361</v>
      </c>
      <c r="E543" s="170" t="s">
        <v>1</v>
      </c>
      <c r="F543" s="171" t="s">
        <v>7556</v>
      </c>
      <c r="H543" s="170" t="s">
        <v>1</v>
      </c>
      <c r="I543" s="172"/>
      <c r="L543" s="169"/>
      <c r="M543" s="173"/>
      <c r="T543" s="174"/>
      <c r="AT543" s="170" t="s">
        <v>361</v>
      </c>
      <c r="AU543" s="170" t="s">
        <v>76</v>
      </c>
      <c r="AV543" s="14" t="s">
        <v>84</v>
      </c>
      <c r="AW543" s="14" t="s">
        <v>32</v>
      </c>
      <c r="AX543" s="14" t="s">
        <v>76</v>
      </c>
      <c r="AY543" s="170" t="s">
        <v>350</v>
      </c>
    </row>
    <row r="544" spans="2:65" s="14" customFormat="1" ht="10.199999999999999">
      <c r="B544" s="169"/>
      <c r="D544" s="151" t="s">
        <v>361</v>
      </c>
      <c r="E544" s="170" t="s">
        <v>1</v>
      </c>
      <c r="F544" s="171" t="s">
        <v>7239</v>
      </c>
      <c r="H544" s="170" t="s">
        <v>1</v>
      </c>
      <c r="I544" s="172"/>
      <c r="L544" s="169"/>
      <c r="M544" s="173"/>
      <c r="T544" s="174"/>
      <c r="AT544" s="170" t="s">
        <v>361</v>
      </c>
      <c r="AU544" s="170" t="s">
        <v>76</v>
      </c>
      <c r="AV544" s="14" t="s">
        <v>84</v>
      </c>
      <c r="AW544" s="14" t="s">
        <v>32</v>
      </c>
      <c r="AX544" s="14" t="s">
        <v>76</v>
      </c>
      <c r="AY544" s="170" t="s">
        <v>350</v>
      </c>
    </row>
    <row r="545" spans="2:65" s="12" customFormat="1" ht="10.199999999999999">
      <c r="B545" s="155"/>
      <c r="D545" s="151" t="s">
        <v>361</v>
      </c>
      <c r="E545" s="156" t="s">
        <v>1</v>
      </c>
      <c r="F545" s="157" t="s">
        <v>767</v>
      </c>
      <c r="H545" s="158">
        <v>42</v>
      </c>
      <c r="I545" s="159"/>
      <c r="L545" s="155"/>
      <c r="M545" s="160"/>
      <c r="T545" s="161"/>
      <c r="AT545" s="156" t="s">
        <v>361</v>
      </c>
      <c r="AU545" s="156" t="s">
        <v>76</v>
      </c>
      <c r="AV545" s="12" t="s">
        <v>86</v>
      </c>
      <c r="AW545" s="12" t="s">
        <v>32</v>
      </c>
      <c r="AX545" s="12" t="s">
        <v>84</v>
      </c>
      <c r="AY545" s="156" t="s">
        <v>350</v>
      </c>
    </row>
    <row r="546" spans="2:65" s="1" customFormat="1" ht="16.5" customHeight="1">
      <c r="B546" s="32"/>
      <c r="C546" s="138" t="s">
        <v>865</v>
      </c>
      <c r="D546" s="138" t="s">
        <v>352</v>
      </c>
      <c r="E546" s="139" t="s">
        <v>7557</v>
      </c>
      <c r="F546" s="140" t="s">
        <v>7558</v>
      </c>
      <c r="G546" s="141" t="s">
        <v>496</v>
      </c>
      <c r="H546" s="142">
        <v>1</v>
      </c>
      <c r="I546" s="143"/>
      <c r="J546" s="144">
        <f>ROUND(I546*H546,2)</f>
        <v>0</v>
      </c>
      <c r="K546" s="140" t="s">
        <v>1</v>
      </c>
      <c r="L546" s="32"/>
      <c r="M546" s="145" t="s">
        <v>1</v>
      </c>
      <c r="N546" s="146" t="s">
        <v>41</v>
      </c>
      <c r="P546" s="147">
        <f>O546*H546</f>
        <v>0</v>
      </c>
      <c r="Q546" s="147">
        <v>0</v>
      </c>
      <c r="R546" s="147">
        <f>Q546*H546</f>
        <v>0</v>
      </c>
      <c r="S546" s="147">
        <v>0</v>
      </c>
      <c r="T546" s="148">
        <f>S546*H546</f>
        <v>0</v>
      </c>
      <c r="AR546" s="149" t="s">
        <v>357</v>
      </c>
      <c r="AT546" s="149" t="s">
        <v>352</v>
      </c>
      <c r="AU546" s="149" t="s">
        <v>76</v>
      </c>
      <c r="AY546" s="17" t="s">
        <v>350</v>
      </c>
      <c r="BE546" s="150">
        <f>IF(N546="základní",J546,0)</f>
        <v>0</v>
      </c>
      <c r="BF546" s="150">
        <f>IF(N546="snížená",J546,0)</f>
        <v>0</v>
      </c>
      <c r="BG546" s="150">
        <f>IF(N546="zákl. přenesená",J546,0)</f>
        <v>0</v>
      </c>
      <c r="BH546" s="150">
        <f>IF(N546="sníž. přenesená",J546,0)</f>
        <v>0</v>
      </c>
      <c r="BI546" s="150">
        <f>IF(N546="nulová",J546,0)</f>
        <v>0</v>
      </c>
      <c r="BJ546" s="17" t="s">
        <v>84</v>
      </c>
      <c r="BK546" s="150">
        <f>ROUND(I546*H546,2)</f>
        <v>0</v>
      </c>
      <c r="BL546" s="17" t="s">
        <v>357</v>
      </c>
      <c r="BM546" s="149" t="s">
        <v>2481</v>
      </c>
    </row>
    <row r="547" spans="2:65" s="1" customFormat="1" ht="10.199999999999999">
      <c r="B547" s="32"/>
      <c r="D547" s="151" t="s">
        <v>359</v>
      </c>
      <c r="F547" s="152" t="s">
        <v>7558</v>
      </c>
      <c r="I547" s="153"/>
      <c r="L547" s="32"/>
      <c r="M547" s="154"/>
      <c r="T547" s="56"/>
      <c r="AT547" s="17" t="s">
        <v>359</v>
      </c>
      <c r="AU547" s="17" t="s">
        <v>76</v>
      </c>
    </row>
    <row r="548" spans="2:65" s="14" customFormat="1" ht="30.6">
      <c r="B548" s="169"/>
      <c r="D548" s="151" t="s">
        <v>361</v>
      </c>
      <c r="E548" s="170" t="s">
        <v>1</v>
      </c>
      <c r="F548" s="171" t="s">
        <v>7559</v>
      </c>
      <c r="H548" s="170" t="s">
        <v>1</v>
      </c>
      <c r="I548" s="172"/>
      <c r="L548" s="169"/>
      <c r="M548" s="173"/>
      <c r="T548" s="174"/>
      <c r="AT548" s="170" t="s">
        <v>361</v>
      </c>
      <c r="AU548" s="170" t="s">
        <v>76</v>
      </c>
      <c r="AV548" s="14" t="s">
        <v>84</v>
      </c>
      <c r="AW548" s="14" t="s">
        <v>32</v>
      </c>
      <c r="AX548" s="14" t="s">
        <v>76</v>
      </c>
      <c r="AY548" s="170" t="s">
        <v>350</v>
      </c>
    </row>
    <row r="549" spans="2:65" s="14" customFormat="1" ht="10.199999999999999">
      <c r="B549" s="169"/>
      <c r="D549" s="151" t="s">
        <v>361</v>
      </c>
      <c r="E549" s="170" t="s">
        <v>1</v>
      </c>
      <c r="F549" s="171" t="s">
        <v>7560</v>
      </c>
      <c r="H549" s="170" t="s">
        <v>1</v>
      </c>
      <c r="I549" s="172"/>
      <c r="L549" s="169"/>
      <c r="M549" s="173"/>
      <c r="T549" s="174"/>
      <c r="AT549" s="170" t="s">
        <v>361</v>
      </c>
      <c r="AU549" s="170" t="s">
        <v>76</v>
      </c>
      <c r="AV549" s="14" t="s">
        <v>84</v>
      </c>
      <c r="AW549" s="14" t="s">
        <v>32</v>
      </c>
      <c r="AX549" s="14" t="s">
        <v>76</v>
      </c>
      <c r="AY549" s="170" t="s">
        <v>350</v>
      </c>
    </row>
    <row r="550" spans="2:65" s="14" customFormat="1" ht="10.199999999999999">
      <c r="B550" s="169"/>
      <c r="D550" s="151" t="s">
        <v>361</v>
      </c>
      <c r="E550" s="170" t="s">
        <v>1</v>
      </c>
      <c r="F550" s="171" t="s">
        <v>7239</v>
      </c>
      <c r="H550" s="170" t="s">
        <v>1</v>
      </c>
      <c r="I550" s="172"/>
      <c r="L550" s="169"/>
      <c r="M550" s="173"/>
      <c r="T550" s="174"/>
      <c r="AT550" s="170" t="s">
        <v>361</v>
      </c>
      <c r="AU550" s="170" t="s">
        <v>76</v>
      </c>
      <c r="AV550" s="14" t="s">
        <v>84</v>
      </c>
      <c r="AW550" s="14" t="s">
        <v>32</v>
      </c>
      <c r="AX550" s="14" t="s">
        <v>76</v>
      </c>
      <c r="AY550" s="170" t="s">
        <v>350</v>
      </c>
    </row>
    <row r="551" spans="2:65" s="12" customFormat="1" ht="10.199999999999999">
      <c r="B551" s="155"/>
      <c r="D551" s="151" t="s">
        <v>361</v>
      </c>
      <c r="E551" s="156" t="s">
        <v>1</v>
      </c>
      <c r="F551" s="157" t="s">
        <v>84</v>
      </c>
      <c r="H551" s="158">
        <v>1</v>
      </c>
      <c r="I551" s="159"/>
      <c r="L551" s="155"/>
      <c r="M551" s="160"/>
      <c r="T551" s="161"/>
      <c r="AT551" s="156" t="s">
        <v>361</v>
      </c>
      <c r="AU551" s="156" t="s">
        <v>76</v>
      </c>
      <c r="AV551" s="12" t="s">
        <v>86</v>
      </c>
      <c r="AW551" s="12" t="s">
        <v>32</v>
      </c>
      <c r="AX551" s="12" t="s">
        <v>84</v>
      </c>
      <c r="AY551" s="156" t="s">
        <v>350</v>
      </c>
    </row>
    <row r="552" spans="2:65" s="1" customFormat="1" ht="16.5" customHeight="1">
      <c r="B552" s="32"/>
      <c r="C552" s="138" t="s">
        <v>902</v>
      </c>
      <c r="D552" s="138" t="s">
        <v>352</v>
      </c>
      <c r="E552" s="139" t="s">
        <v>7561</v>
      </c>
      <c r="F552" s="140" t="s">
        <v>7562</v>
      </c>
      <c r="G552" s="141" t="s">
        <v>496</v>
      </c>
      <c r="H552" s="142">
        <v>1</v>
      </c>
      <c r="I552" s="143"/>
      <c r="J552" s="144">
        <f>ROUND(I552*H552,2)</f>
        <v>0</v>
      </c>
      <c r="K552" s="140" t="s">
        <v>1</v>
      </c>
      <c r="L552" s="32"/>
      <c r="M552" s="145" t="s">
        <v>1</v>
      </c>
      <c r="N552" s="146" t="s">
        <v>41</v>
      </c>
      <c r="P552" s="147">
        <f>O552*H552</f>
        <v>0</v>
      </c>
      <c r="Q552" s="147">
        <v>0</v>
      </c>
      <c r="R552" s="147">
        <f>Q552*H552</f>
        <v>0</v>
      </c>
      <c r="S552" s="147">
        <v>0</v>
      </c>
      <c r="T552" s="148">
        <f>S552*H552</f>
        <v>0</v>
      </c>
      <c r="AR552" s="149" t="s">
        <v>357</v>
      </c>
      <c r="AT552" s="149" t="s">
        <v>352</v>
      </c>
      <c r="AU552" s="149" t="s">
        <v>76</v>
      </c>
      <c r="AY552" s="17" t="s">
        <v>350</v>
      </c>
      <c r="BE552" s="150">
        <f>IF(N552="základní",J552,0)</f>
        <v>0</v>
      </c>
      <c r="BF552" s="150">
        <f>IF(N552="snížená",J552,0)</f>
        <v>0</v>
      </c>
      <c r="BG552" s="150">
        <f>IF(N552="zákl. přenesená",J552,0)</f>
        <v>0</v>
      </c>
      <c r="BH552" s="150">
        <f>IF(N552="sníž. přenesená",J552,0)</f>
        <v>0</v>
      </c>
      <c r="BI552" s="150">
        <f>IF(N552="nulová",J552,0)</f>
        <v>0</v>
      </c>
      <c r="BJ552" s="17" t="s">
        <v>84</v>
      </c>
      <c r="BK552" s="150">
        <f>ROUND(I552*H552,2)</f>
        <v>0</v>
      </c>
      <c r="BL552" s="17" t="s">
        <v>357</v>
      </c>
      <c r="BM552" s="149" t="s">
        <v>2493</v>
      </c>
    </row>
    <row r="553" spans="2:65" s="1" customFormat="1" ht="10.199999999999999">
      <c r="B553" s="32"/>
      <c r="D553" s="151" t="s">
        <v>359</v>
      </c>
      <c r="F553" s="152" t="s">
        <v>7562</v>
      </c>
      <c r="I553" s="153"/>
      <c r="L553" s="32"/>
      <c r="M553" s="154"/>
      <c r="T553" s="56"/>
      <c r="AT553" s="17" t="s">
        <v>359</v>
      </c>
      <c r="AU553" s="17" t="s">
        <v>76</v>
      </c>
    </row>
    <row r="554" spans="2:65" s="14" customFormat="1" ht="20.399999999999999">
      <c r="B554" s="169"/>
      <c r="D554" s="151" t="s">
        <v>361</v>
      </c>
      <c r="E554" s="170" t="s">
        <v>1</v>
      </c>
      <c r="F554" s="171" t="s">
        <v>7563</v>
      </c>
      <c r="H554" s="170" t="s">
        <v>1</v>
      </c>
      <c r="I554" s="172"/>
      <c r="L554" s="169"/>
      <c r="M554" s="173"/>
      <c r="T554" s="174"/>
      <c r="AT554" s="170" t="s">
        <v>361</v>
      </c>
      <c r="AU554" s="170" t="s">
        <v>76</v>
      </c>
      <c r="AV554" s="14" t="s">
        <v>84</v>
      </c>
      <c r="AW554" s="14" t="s">
        <v>32</v>
      </c>
      <c r="AX554" s="14" t="s">
        <v>76</v>
      </c>
      <c r="AY554" s="170" t="s">
        <v>350</v>
      </c>
    </row>
    <row r="555" spans="2:65" s="14" customFormat="1" ht="30.6">
      <c r="B555" s="169"/>
      <c r="D555" s="151" t="s">
        <v>361</v>
      </c>
      <c r="E555" s="170" t="s">
        <v>1</v>
      </c>
      <c r="F555" s="171" t="s">
        <v>7564</v>
      </c>
      <c r="H555" s="170" t="s">
        <v>1</v>
      </c>
      <c r="I555" s="172"/>
      <c r="L555" s="169"/>
      <c r="M555" s="173"/>
      <c r="T555" s="174"/>
      <c r="AT555" s="170" t="s">
        <v>361</v>
      </c>
      <c r="AU555" s="170" t="s">
        <v>76</v>
      </c>
      <c r="AV555" s="14" t="s">
        <v>84</v>
      </c>
      <c r="AW555" s="14" t="s">
        <v>32</v>
      </c>
      <c r="AX555" s="14" t="s">
        <v>76</v>
      </c>
      <c r="AY555" s="170" t="s">
        <v>350</v>
      </c>
    </row>
    <row r="556" spans="2:65" s="14" customFormat="1" ht="10.199999999999999">
      <c r="B556" s="169"/>
      <c r="D556" s="151" t="s">
        <v>361</v>
      </c>
      <c r="E556" s="170" t="s">
        <v>1</v>
      </c>
      <c r="F556" s="171" t="s">
        <v>7565</v>
      </c>
      <c r="H556" s="170" t="s">
        <v>1</v>
      </c>
      <c r="I556" s="172"/>
      <c r="L556" s="169"/>
      <c r="M556" s="173"/>
      <c r="T556" s="174"/>
      <c r="AT556" s="170" t="s">
        <v>361</v>
      </c>
      <c r="AU556" s="170" t="s">
        <v>76</v>
      </c>
      <c r="AV556" s="14" t="s">
        <v>84</v>
      </c>
      <c r="AW556" s="14" t="s">
        <v>32</v>
      </c>
      <c r="AX556" s="14" t="s">
        <v>76</v>
      </c>
      <c r="AY556" s="170" t="s">
        <v>350</v>
      </c>
    </row>
    <row r="557" spans="2:65" s="14" customFormat="1" ht="10.199999999999999">
      <c r="B557" s="169"/>
      <c r="D557" s="151" t="s">
        <v>361</v>
      </c>
      <c r="E557" s="170" t="s">
        <v>1</v>
      </c>
      <c r="F557" s="171" t="s">
        <v>7239</v>
      </c>
      <c r="H557" s="170" t="s">
        <v>1</v>
      </c>
      <c r="I557" s="172"/>
      <c r="L557" s="169"/>
      <c r="M557" s="173"/>
      <c r="T557" s="174"/>
      <c r="AT557" s="170" t="s">
        <v>361</v>
      </c>
      <c r="AU557" s="170" t="s">
        <v>76</v>
      </c>
      <c r="AV557" s="14" t="s">
        <v>84</v>
      </c>
      <c r="AW557" s="14" t="s">
        <v>32</v>
      </c>
      <c r="AX557" s="14" t="s">
        <v>76</v>
      </c>
      <c r="AY557" s="170" t="s">
        <v>350</v>
      </c>
    </row>
    <row r="558" spans="2:65" s="14" customFormat="1" ht="10.199999999999999">
      <c r="B558" s="169"/>
      <c r="D558" s="151" t="s">
        <v>361</v>
      </c>
      <c r="E558" s="170" t="s">
        <v>1</v>
      </c>
      <c r="F558" s="171" t="s">
        <v>7566</v>
      </c>
      <c r="H558" s="170" t="s">
        <v>1</v>
      </c>
      <c r="I558" s="172"/>
      <c r="L558" s="169"/>
      <c r="M558" s="173"/>
      <c r="T558" s="174"/>
      <c r="AT558" s="170" t="s">
        <v>361</v>
      </c>
      <c r="AU558" s="170" t="s">
        <v>76</v>
      </c>
      <c r="AV558" s="14" t="s">
        <v>84</v>
      </c>
      <c r="AW558" s="14" t="s">
        <v>32</v>
      </c>
      <c r="AX558" s="14" t="s">
        <v>76</v>
      </c>
      <c r="AY558" s="170" t="s">
        <v>350</v>
      </c>
    </row>
    <row r="559" spans="2:65" s="12" customFormat="1" ht="10.199999999999999">
      <c r="B559" s="155"/>
      <c r="D559" s="151" t="s">
        <v>361</v>
      </c>
      <c r="E559" s="156" t="s">
        <v>1</v>
      </c>
      <c r="F559" s="157" t="s">
        <v>84</v>
      </c>
      <c r="H559" s="158">
        <v>1</v>
      </c>
      <c r="I559" s="159"/>
      <c r="L559" s="155"/>
      <c r="M559" s="160"/>
      <c r="T559" s="161"/>
      <c r="AT559" s="156" t="s">
        <v>361</v>
      </c>
      <c r="AU559" s="156" t="s">
        <v>76</v>
      </c>
      <c r="AV559" s="12" t="s">
        <v>86</v>
      </c>
      <c r="AW559" s="12" t="s">
        <v>32</v>
      </c>
      <c r="AX559" s="12" t="s">
        <v>84</v>
      </c>
      <c r="AY559" s="156" t="s">
        <v>350</v>
      </c>
    </row>
    <row r="560" spans="2:65" s="1" customFormat="1" ht="16.5" customHeight="1">
      <c r="B560" s="32"/>
      <c r="C560" s="138" t="s">
        <v>1859</v>
      </c>
      <c r="D560" s="138" t="s">
        <v>352</v>
      </c>
      <c r="E560" s="139" t="s">
        <v>7567</v>
      </c>
      <c r="F560" s="140" t="s">
        <v>7562</v>
      </c>
      <c r="G560" s="141" t="s">
        <v>496</v>
      </c>
      <c r="H560" s="142">
        <v>1</v>
      </c>
      <c r="I560" s="143"/>
      <c r="J560" s="144">
        <f>ROUND(I560*H560,2)</f>
        <v>0</v>
      </c>
      <c r="K560" s="140" t="s">
        <v>1</v>
      </c>
      <c r="L560" s="32"/>
      <c r="M560" s="145" t="s">
        <v>1</v>
      </c>
      <c r="N560" s="146" t="s">
        <v>41</v>
      </c>
      <c r="P560" s="147">
        <f>O560*H560</f>
        <v>0</v>
      </c>
      <c r="Q560" s="147">
        <v>0</v>
      </c>
      <c r="R560" s="147">
        <f>Q560*H560</f>
        <v>0</v>
      </c>
      <c r="S560" s="147">
        <v>0</v>
      </c>
      <c r="T560" s="148">
        <f>S560*H560</f>
        <v>0</v>
      </c>
      <c r="AR560" s="149" t="s">
        <v>357</v>
      </c>
      <c r="AT560" s="149" t="s">
        <v>352</v>
      </c>
      <c r="AU560" s="149" t="s">
        <v>76</v>
      </c>
      <c r="AY560" s="17" t="s">
        <v>350</v>
      </c>
      <c r="BE560" s="150">
        <f>IF(N560="základní",J560,0)</f>
        <v>0</v>
      </c>
      <c r="BF560" s="150">
        <f>IF(N560="snížená",J560,0)</f>
        <v>0</v>
      </c>
      <c r="BG560" s="150">
        <f>IF(N560="zákl. přenesená",J560,0)</f>
        <v>0</v>
      </c>
      <c r="BH560" s="150">
        <f>IF(N560="sníž. přenesená",J560,0)</f>
        <v>0</v>
      </c>
      <c r="BI560" s="150">
        <f>IF(N560="nulová",J560,0)</f>
        <v>0</v>
      </c>
      <c r="BJ560" s="17" t="s">
        <v>84</v>
      </c>
      <c r="BK560" s="150">
        <f>ROUND(I560*H560,2)</f>
        <v>0</v>
      </c>
      <c r="BL560" s="17" t="s">
        <v>357</v>
      </c>
      <c r="BM560" s="149" t="s">
        <v>2504</v>
      </c>
    </row>
    <row r="561" spans="2:65" s="1" customFormat="1" ht="10.199999999999999">
      <c r="B561" s="32"/>
      <c r="D561" s="151" t="s">
        <v>359</v>
      </c>
      <c r="F561" s="152" t="s">
        <v>7562</v>
      </c>
      <c r="I561" s="153"/>
      <c r="L561" s="32"/>
      <c r="M561" s="154"/>
      <c r="T561" s="56"/>
      <c r="AT561" s="17" t="s">
        <v>359</v>
      </c>
      <c r="AU561" s="17" t="s">
        <v>76</v>
      </c>
    </row>
    <row r="562" spans="2:65" s="14" customFormat="1" ht="20.399999999999999">
      <c r="B562" s="169"/>
      <c r="D562" s="151" t="s">
        <v>361</v>
      </c>
      <c r="E562" s="170" t="s">
        <v>1</v>
      </c>
      <c r="F562" s="171" t="s">
        <v>7563</v>
      </c>
      <c r="H562" s="170" t="s">
        <v>1</v>
      </c>
      <c r="I562" s="172"/>
      <c r="L562" s="169"/>
      <c r="M562" s="173"/>
      <c r="T562" s="174"/>
      <c r="AT562" s="170" t="s">
        <v>361</v>
      </c>
      <c r="AU562" s="170" t="s">
        <v>76</v>
      </c>
      <c r="AV562" s="14" t="s">
        <v>84</v>
      </c>
      <c r="AW562" s="14" t="s">
        <v>32</v>
      </c>
      <c r="AX562" s="14" t="s">
        <v>76</v>
      </c>
      <c r="AY562" s="170" t="s">
        <v>350</v>
      </c>
    </row>
    <row r="563" spans="2:65" s="14" customFormat="1" ht="30.6">
      <c r="B563" s="169"/>
      <c r="D563" s="151" t="s">
        <v>361</v>
      </c>
      <c r="E563" s="170" t="s">
        <v>1</v>
      </c>
      <c r="F563" s="171" t="s">
        <v>7564</v>
      </c>
      <c r="H563" s="170" t="s">
        <v>1</v>
      </c>
      <c r="I563" s="172"/>
      <c r="L563" s="169"/>
      <c r="M563" s="173"/>
      <c r="T563" s="174"/>
      <c r="AT563" s="170" t="s">
        <v>361</v>
      </c>
      <c r="AU563" s="170" t="s">
        <v>76</v>
      </c>
      <c r="AV563" s="14" t="s">
        <v>84</v>
      </c>
      <c r="AW563" s="14" t="s">
        <v>32</v>
      </c>
      <c r="AX563" s="14" t="s">
        <v>76</v>
      </c>
      <c r="AY563" s="170" t="s">
        <v>350</v>
      </c>
    </row>
    <row r="564" spans="2:65" s="14" customFormat="1" ht="10.199999999999999">
      <c r="B564" s="169"/>
      <c r="D564" s="151" t="s">
        <v>361</v>
      </c>
      <c r="E564" s="170" t="s">
        <v>1</v>
      </c>
      <c r="F564" s="171" t="s">
        <v>7565</v>
      </c>
      <c r="H564" s="170" t="s">
        <v>1</v>
      </c>
      <c r="I564" s="172"/>
      <c r="L564" s="169"/>
      <c r="M564" s="173"/>
      <c r="T564" s="174"/>
      <c r="AT564" s="170" t="s">
        <v>361</v>
      </c>
      <c r="AU564" s="170" t="s">
        <v>76</v>
      </c>
      <c r="AV564" s="14" t="s">
        <v>84</v>
      </c>
      <c r="AW564" s="14" t="s">
        <v>32</v>
      </c>
      <c r="AX564" s="14" t="s">
        <v>76</v>
      </c>
      <c r="AY564" s="170" t="s">
        <v>350</v>
      </c>
    </row>
    <row r="565" spans="2:65" s="14" customFormat="1" ht="10.199999999999999">
      <c r="B565" s="169"/>
      <c r="D565" s="151" t="s">
        <v>361</v>
      </c>
      <c r="E565" s="170" t="s">
        <v>1</v>
      </c>
      <c r="F565" s="171" t="s">
        <v>7239</v>
      </c>
      <c r="H565" s="170" t="s">
        <v>1</v>
      </c>
      <c r="I565" s="172"/>
      <c r="L565" s="169"/>
      <c r="M565" s="173"/>
      <c r="T565" s="174"/>
      <c r="AT565" s="170" t="s">
        <v>361</v>
      </c>
      <c r="AU565" s="170" t="s">
        <v>76</v>
      </c>
      <c r="AV565" s="14" t="s">
        <v>84</v>
      </c>
      <c r="AW565" s="14" t="s">
        <v>32</v>
      </c>
      <c r="AX565" s="14" t="s">
        <v>76</v>
      </c>
      <c r="AY565" s="170" t="s">
        <v>350</v>
      </c>
    </row>
    <row r="566" spans="2:65" s="14" customFormat="1" ht="10.199999999999999">
      <c r="B566" s="169"/>
      <c r="D566" s="151" t="s">
        <v>361</v>
      </c>
      <c r="E566" s="170" t="s">
        <v>1</v>
      </c>
      <c r="F566" s="171" t="s">
        <v>7568</v>
      </c>
      <c r="H566" s="170" t="s">
        <v>1</v>
      </c>
      <c r="I566" s="172"/>
      <c r="L566" s="169"/>
      <c r="M566" s="173"/>
      <c r="T566" s="174"/>
      <c r="AT566" s="170" t="s">
        <v>361</v>
      </c>
      <c r="AU566" s="170" t="s">
        <v>76</v>
      </c>
      <c r="AV566" s="14" t="s">
        <v>84</v>
      </c>
      <c r="AW566" s="14" t="s">
        <v>32</v>
      </c>
      <c r="AX566" s="14" t="s">
        <v>76</v>
      </c>
      <c r="AY566" s="170" t="s">
        <v>350</v>
      </c>
    </row>
    <row r="567" spans="2:65" s="12" customFormat="1" ht="10.199999999999999">
      <c r="B567" s="155"/>
      <c r="D567" s="151" t="s">
        <v>361</v>
      </c>
      <c r="E567" s="156" t="s">
        <v>1</v>
      </c>
      <c r="F567" s="157" t="s">
        <v>84</v>
      </c>
      <c r="H567" s="158">
        <v>1</v>
      </c>
      <c r="I567" s="159"/>
      <c r="L567" s="155"/>
      <c r="M567" s="160"/>
      <c r="T567" s="161"/>
      <c r="AT567" s="156" t="s">
        <v>361</v>
      </c>
      <c r="AU567" s="156" t="s">
        <v>76</v>
      </c>
      <c r="AV567" s="12" t="s">
        <v>86</v>
      </c>
      <c r="AW567" s="12" t="s">
        <v>32</v>
      </c>
      <c r="AX567" s="12" t="s">
        <v>84</v>
      </c>
      <c r="AY567" s="156" t="s">
        <v>350</v>
      </c>
    </row>
    <row r="568" spans="2:65" s="1" customFormat="1" ht="16.5" customHeight="1">
      <c r="B568" s="32"/>
      <c r="C568" s="138" t="s">
        <v>1864</v>
      </c>
      <c r="D568" s="138" t="s">
        <v>352</v>
      </c>
      <c r="E568" s="139" t="s">
        <v>7569</v>
      </c>
      <c r="F568" s="140" t="s">
        <v>7562</v>
      </c>
      <c r="G568" s="141" t="s">
        <v>496</v>
      </c>
      <c r="H568" s="142">
        <v>2</v>
      </c>
      <c r="I568" s="143"/>
      <c r="J568" s="144">
        <f>ROUND(I568*H568,2)</f>
        <v>0</v>
      </c>
      <c r="K568" s="140" t="s">
        <v>1</v>
      </c>
      <c r="L568" s="32"/>
      <c r="M568" s="145" t="s">
        <v>1</v>
      </c>
      <c r="N568" s="146" t="s">
        <v>41</v>
      </c>
      <c r="P568" s="147">
        <f>O568*H568</f>
        <v>0</v>
      </c>
      <c r="Q568" s="147">
        <v>0</v>
      </c>
      <c r="R568" s="147">
        <f>Q568*H568</f>
        <v>0</v>
      </c>
      <c r="S568" s="147">
        <v>0</v>
      </c>
      <c r="T568" s="148">
        <f>S568*H568</f>
        <v>0</v>
      </c>
      <c r="AR568" s="149" t="s">
        <v>357</v>
      </c>
      <c r="AT568" s="149" t="s">
        <v>352</v>
      </c>
      <c r="AU568" s="149" t="s">
        <v>76</v>
      </c>
      <c r="AY568" s="17" t="s">
        <v>350</v>
      </c>
      <c r="BE568" s="150">
        <f>IF(N568="základní",J568,0)</f>
        <v>0</v>
      </c>
      <c r="BF568" s="150">
        <f>IF(N568="snížená",J568,0)</f>
        <v>0</v>
      </c>
      <c r="BG568" s="150">
        <f>IF(N568="zákl. přenesená",J568,0)</f>
        <v>0</v>
      </c>
      <c r="BH568" s="150">
        <f>IF(N568="sníž. přenesená",J568,0)</f>
        <v>0</v>
      </c>
      <c r="BI568" s="150">
        <f>IF(N568="nulová",J568,0)</f>
        <v>0</v>
      </c>
      <c r="BJ568" s="17" t="s">
        <v>84</v>
      </c>
      <c r="BK568" s="150">
        <f>ROUND(I568*H568,2)</f>
        <v>0</v>
      </c>
      <c r="BL568" s="17" t="s">
        <v>357</v>
      </c>
      <c r="BM568" s="149" t="s">
        <v>2516</v>
      </c>
    </row>
    <row r="569" spans="2:65" s="1" customFormat="1" ht="10.199999999999999">
      <c r="B569" s="32"/>
      <c r="D569" s="151" t="s">
        <v>359</v>
      </c>
      <c r="F569" s="152" t="s">
        <v>7562</v>
      </c>
      <c r="I569" s="153"/>
      <c r="L569" s="32"/>
      <c r="M569" s="154"/>
      <c r="T569" s="56"/>
      <c r="AT569" s="17" t="s">
        <v>359</v>
      </c>
      <c r="AU569" s="17" t="s">
        <v>76</v>
      </c>
    </row>
    <row r="570" spans="2:65" s="14" customFormat="1" ht="20.399999999999999">
      <c r="B570" s="169"/>
      <c r="D570" s="151" t="s">
        <v>361</v>
      </c>
      <c r="E570" s="170" t="s">
        <v>1</v>
      </c>
      <c r="F570" s="171" t="s">
        <v>7563</v>
      </c>
      <c r="H570" s="170" t="s">
        <v>1</v>
      </c>
      <c r="I570" s="172"/>
      <c r="L570" s="169"/>
      <c r="M570" s="173"/>
      <c r="T570" s="174"/>
      <c r="AT570" s="170" t="s">
        <v>361</v>
      </c>
      <c r="AU570" s="170" t="s">
        <v>76</v>
      </c>
      <c r="AV570" s="14" t="s">
        <v>84</v>
      </c>
      <c r="AW570" s="14" t="s">
        <v>32</v>
      </c>
      <c r="AX570" s="14" t="s">
        <v>76</v>
      </c>
      <c r="AY570" s="170" t="s">
        <v>350</v>
      </c>
    </row>
    <row r="571" spans="2:65" s="14" customFormat="1" ht="30.6">
      <c r="B571" s="169"/>
      <c r="D571" s="151" t="s">
        <v>361</v>
      </c>
      <c r="E571" s="170" t="s">
        <v>1</v>
      </c>
      <c r="F571" s="171" t="s">
        <v>7564</v>
      </c>
      <c r="H571" s="170" t="s">
        <v>1</v>
      </c>
      <c r="I571" s="172"/>
      <c r="L571" s="169"/>
      <c r="M571" s="173"/>
      <c r="T571" s="174"/>
      <c r="AT571" s="170" t="s">
        <v>361</v>
      </c>
      <c r="AU571" s="170" t="s">
        <v>76</v>
      </c>
      <c r="AV571" s="14" t="s">
        <v>84</v>
      </c>
      <c r="AW571" s="14" t="s">
        <v>32</v>
      </c>
      <c r="AX571" s="14" t="s">
        <v>76</v>
      </c>
      <c r="AY571" s="170" t="s">
        <v>350</v>
      </c>
    </row>
    <row r="572" spans="2:65" s="14" customFormat="1" ht="10.199999999999999">
      <c r="B572" s="169"/>
      <c r="D572" s="151" t="s">
        <v>361</v>
      </c>
      <c r="E572" s="170" t="s">
        <v>1</v>
      </c>
      <c r="F572" s="171" t="s">
        <v>7565</v>
      </c>
      <c r="H572" s="170" t="s">
        <v>1</v>
      </c>
      <c r="I572" s="172"/>
      <c r="L572" s="169"/>
      <c r="M572" s="173"/>
      <c r="T572" s="174"/>
      <c r="AT572" s="170" t="s">
        <v>361</v>
      </c>
      <c r="AU572" s="170" t="s">
        <v>76</v>
      </c>
      <c r="AV572" s="14" t="s">
        <v>84</v>
      </c>
      <c r="AW572" s="14" t="s">
        <v>32</v>
      </c>
      <c r="AX572" s="14" t="s">
        <v>76</v>
      </c>
      <c r="AY572" s="170" t="s">
        <v>350</v>
      </c>
    </row>
    <row r="573" spans="2:65" s="14" customFormat="1" ht="10.199999999999999">
      <c r="B573" s="169"/>
      <c r="D573" s="151" t="s">
        <v>361</v>
      </c>
      <c r="E573" s="170" t="s">
        <v>1</v>
      </c>
      <c r="F573" s="171" t="s">
        <v>7239</v>
      </c>
      <c r="H573" s="170" t="s">
        <v>1</v>
      </c>
      <c r="I573" s="172"/>
      <c r="L573" s="169"/>
      <c r="M573" s="173"/>
      <c r="T573" s="174"/>
      <c r="AT573" s="170" t="s">
        <v>361</v>
      </c>
      <c r="AU573" s="170" t="s">
        <v>76</v>
      </c>
      <c r="AV573" s="14" t="s">
        <v>84</v>
      </c>
      <c r="AW573" s="14" t="s">
        <v>32</v>
      </c>
      <c r="AX573" s="14" t="s">
        <v>76</v>
      </c>
      <c r="AY573" s="170" t="s">
        <v>350</v>
      </c>
    </row>
    <row r="574" spans="2:65" s="14" customFormat="1" ht="10.199999999999999">
      <c r="B574" s="169"/>
      <c r="D574" s="151" t="s">
        <v>361</v>
      </c>
      <c r="E574" s="170" t="s">
        <v>1</v>
      </c>
      <c r="F574" s="171" t="s">
        <v>7570</v>
      </c>
      <c r="H574" s="170" t="s">
        <v>1</v>
      </c>
      <c r="I574" s="172"/>
      <c r="L574" s="169"/>
      <c r="M574" s="173"/>
      <c r="T574" s="174"/>
      <c r="AT574" s="170" t="s">
        <v>361</v>
      </c>
      <c r="AU574" s="170" t="s">
        <v>76</v>
      </c>
      <c r="AV574" s="14" t="s">
        <v>84</v>
      </c>
      <c r="AW574" s="14" t="s">
        <v>32</v>
      </c>
      <c r="AX574" s="14" t="s">
        <v>76</v>
      </c>
      <c r="AY574" s="170" t="s">
        <v>350</v>
      </c>
    </row>
    <row r="575" spans="2:65" s="12" customFormat="1" ht="10.199999999999999">
      <c r="B575" s="155"/>
      <c r="D575" s="151" t="s">
        <v>361</v>
      </c>
      <c r="E575" s="156" t="s">
        <v>1</v>
      </c>
      <c r="F575" s="157" t="s">
        <v>86</v>
      </c>
      <c r="H575" s="158">
        <v>2</v>
      </c>
      <c r="I575" s="159"/>
      <c r="L575" s="155"/>
      <c r="M575" s="160"/>
      <c r="T575" s="161"/>
      <c r="AT575" s="156" t="s">
        <v>361</v>
      </c>
      <c r="AU575" s="156" t="s">
        <v>76</v>
      </c>
      <c r="AV575" s="12" t="s">
        <v>86</v>
      </c>
      <c r="AW575" s="12" t="s">
        <v>32</v>
      </c>
      <c r="AX575" s="12" t="s">
        <v>84</v>
      </c>
      <c r="AY575" s="156" t="s">
        <v>350</v>
      </c>
    </row>
    <row r="576" spans="2:65" s="1" customFormat="1" ht="16.5" customHeight="1">
      <c r="B576" s="32"/>
      <c r="C576" s="138" t="s">
        <v>1871</v>
      </c>
      <c r="D576" s="138" t="s">
        <v>352</v>
      </c>
      <c r="E576" s="139" t="s">
        <v>7571</v>
      </c>
      <c r="F576" s="140" t="s">
        <v>7562</v>
      </c>
      <c r="G576" s="141" t="s">
        <v>496</v>
      </c>
      <c r="H576" s="142">
        <v>1</v>
      </c>
      <c r="I576" s="143"/>
      <c r="J576" s="144">
        <f>ROUND(I576*H576,2)</f>
        <v>0</v>
      </c>
      <c r="K576" s="140" t="s">
        <v>1</v>
      </c>
      <c r="L576" s="32"/>
      <c r="M576" s="145" t="s">
        <v>1</v>
      </c>
      <c r="N576" s="146" t="s">
        <v>41</v>
      </c>
      <c r="P576" s="147">
        <f>O576*H576</f>
        <v>0</v>
      </c>
      <c r="Q576" s="147">
        <v>0</v>
      </c>
      <c r="R576" s="147">
        <f>Q576*H576</f>
        <v>0</v>
      </c>
      <c r="S576" s="147">
        <v>0</v>
      </c>
      <c r="T576" s="148">
        <f>S576*H576</f>
        <v>0</v>
      </c>
      <c r="AR576" s="149" t="s">
        <v>357</v>
      </c>
      <c r="AT576" s="149" t="s">
        <v>352</v>
      </c>
      <c r="AU576" s="149" t="s">
        <v>76</v>
      </c>
      <c r="AY576" s="17" t="s">
        <v>350</v>
      </c>
      <c r="BE576" s="150">
        <f>IF(N576="základní",J576,0)</f>
        <v>0</v>
      </c>
      <c r="BF576" s="150">
        <f>IF(N576="snížená",J576,0)</f>
        <v>0</v>
      </c>
      <c r="BG576" s="150">
        <f>IF(N576="zákl. přenesená",J576,0)</f>
        <v>0</v>
      </c>
      <c r="BH576" s="150">
        <f>IF(N576="sníž. přenesená",J576,0)</f>
        <v>0</v>
      </c>
      <c r="BI576" s="150">
        <f>IF(N576="nulová",J576,0)</f>
        <v>0</v>
      </c>
      <c r="BJ576" s="17" t="s">
        <v>84</v>
      </c>
      <c r="BK576" s="150">
        <f>ROUND(I576*H576,2)</f>
        <v>0</v>
      </c>
      <c r="BL576" s="17" t="s">
        <v>357</v>
      </c>
      <c r="BM576" s="149" t="s">
        <v>2530</v>
      </c>
    </row>
    <row r="577" spans="2:65" s="1" customFormat="1" ht="10.199999999999999">
      <c r="B577" s="32"/>
      <c r="D577" s="151" t="s">
        <v>359</v>
      </c>
      <c r="F577" s="152" t="s">
        <v>7562</v>
      </c>
      <c r="I577" s="153"/>
      <c r="L577" s="32"/>
      <c r="M577" s="154"/>
      <c r="T577" s="56"/>
      <c r="AT577" s="17" t="s">
        <v>359</v>
      </c>
      <c r="AU577" s="17" t="s">
        <v>76</v>
      </c>
    </row>
    <row r="578" spans="2:65" s="14" customFormat="1" ht="20.399999999999999">
      <c r="B578" s="169"/>
      <c r="D578" s="151" t="s">
        <v>361</v>
      </c>
      <c r="E578" s="170" t="s">
        <v>1</v>
      </c>
      <c r="F578" s="171" t="s">
        <v>7563</v>
      </c>
      <c r="H578" s="170" t="s">
        <v>1</v>
      </c>
      <c r="I578" s="172"/>
      <c r="L578" s="169"/>
      <c r="M578" s="173"/>
      <c r="T578" s="174"/>
      <c r="AT578" s="170" t="s">
        <v>361</v>
      </c>
      <c r="AU578" s="170" t="s">
        <v>76</v>
      </c>
      <c r="AV578" s="14" t="s">
        <v>84</v>
      </c>
      <c r="AW578" s="14" t="s">
        <v>32</v>
      </c>
      <c r="AX578" s="14" t="s">
        <v>76</v>
      </c>
      <c r="AY578" s="170" t="s">
        <v>350</v>
      </c>
    </row>
    <row r="579" spans="2:65" s="14" customFormat="1" ht="30.6">
      <c r="B579" s="169"/>
      <c r="D579" s="151" t="s">
        <v>361</v>
      </c>
      <c r="E579" s="170" t="s">
        <v>1</v>
      </c>
      <c r="F579" s="171" t="s">
        <v>7564</v>
      </c>
      <c r="H579" s="170" t="s">
        <v>1</v>
      </c>
      <c r="I579" s="172"/>
      <c r="L579" s="169"/>
      <c r="M579" s="173"/>
      <c r="T579" s="174"/>
      <c r="AT579" s="170" t="s">
        <v>361</v>
      </c>
      <c r="AU579" s="170" t="s">
        <v>76</v>
      </c>
      <c r="AV579" s="14" t="s">
        <v>84</v>
      </c>
      <c r="AW579" s="14" t="s">
        <v>32</v>
      </c>
      <c r="AX579" s="14" t="s">
        <v>76</v>
      </c>
      <c r="AY579" s="170" t="s">
        <v>350</v>
      </c>
    </row>
    <row r="580" spans="2:65" s="14" customFormat="1" ht="10.199999999999999">
      <c r="B580" s="169"/>
      <c r="D580" s="151" t="s">
        <v>361</v>
      </c>
      <c r="E580" s="170" t="s">
        <v>1</v>
      </c>
      <c r="F580" s="171" t="s">
        <v>7565</v>
      </c>
      <c r="H580" s="170" t="s">
        <v>1</v>
      </c>
      <c r="I580" s="172"/>
      <c r="L580" s="169"/>
      <c r="M580" s="173"/>
      <c r="T580" s="174"/>
      <c r="AT580" s="170" t="s">
        <v>361</v>
      </c>
      <c r="AU580" s="170" t="s">
        <v>76</v>
      </c>
      <c r="AV580" s="14" t="s">
        <v>84</v>
      </c>
      <c r="AW580" s="14" t="s">
        <v>32</v>
      </c>
      <c r="AX580" s="14" t="s">
        <v>76</v>
      </c>
      <c r="AY580" s="170" t="s">
        <v>350</v>
      </c>
    </row>
    <row r="581" spans="2:65" s="14" customFormat="1" ht="10.199999999999999">
      <c r="B581" s="169"/>
      <c r="D581" s="151" t="s">
        <v>361</v>
      </c>
      <c r="E581" s="170" t="s">
        <v>1</v>
      </c>
      <c r="F581" s="171" t="s">
        <v>7239</v>
      </c>
      <c r="H581" s="170" t="s">
        <v>1</v>
      </c>
      <c r="I581" s="172"/>
      <c r="L581" s="169"/>
      <c r="M581" s="173"/>
      <c r="T581" s="174"/>
      <c r="AT581" s="170" t="s">
        <v>361</v>
      </c>
      <c r="AU581" s="170" t="s">
        <v>76</v>
      </c>
      <c r="AV581" s="14" t="s">
        <v>84</v>
      </c>
      <c r="AW581" s="14" t="s">
        <v>32</v>
      </c>
      <c r="AX581" s="14" t="s">
        <v>76</v>
      </c>
      <c r="AY581" s="170" t="s">
        <v>350</v>
      </c>
    </row>
    <row r="582" spans="2:65" s="14" customFormat="1" ht="10.199999999999999">
      <c r="B582" s="169"/>
      <c r="D582" s="151" t="s">
        <v>361</v>
      </c>
      <c r="E582" s="170" t="s">
        <v>1</v>
      </c>
      <c r="F582" s="171" t="s">
        <v>7566</v>
      </c>
      <c r="H582" s="170" t="s">
        <v>1</v>
      </c>
      <c r="I582" s="172"/>
      <c r="L582" s="169"/>
      <c r="M582" s="173"/>
      <c r="T582" s="174"/>
      <c r="AT582" s="170" t="s">
        <v>361</v>
      </c>
      <c r="AU582" s="170" t="s">
        <v>76</v>
      </c>
      <c r="AV582" s="14" t="s">
        <v>84</v>
      </c>
      <c r="AW582" s="14" t="s">
        <v>32</v>
      </c>
      <c r="AX582" s="14" t="s">
        <v>76</v>
      </c>
      <c r="AY582" s="170" t="s">
        <v>350</v>
      </c>
    </row>
    <row r="583" spans="2:65" s="12" customFormat="1" ht="10.199999999999999">
      <c r="B583" s="155"/>
      <c r="D583" s="151" t="s">
        <v>361</v>
      </c>
      <c r="E583" s="156" t="s">
        <v>1</v>
      </c>
      <c r="F583" s="157" t="s">
        <v>84</v>
      </c>
      <c r="H583" s="158">
        <v>1</v>
      </c>
      <c r="I583" s="159"/>
      <c r="L583" s="155"/>
      <c r="M583" s="160"/>
      <c r="T583" s="161"/>
      <c r="AT583" s="156" t="s">
        <v>361</v>
      </c>
      <c r="AU583" s="156" t="s">
        <v>76</v>
      </c>
      <c r="AV583" s="12" t="s">
        <v>86</v>
      </c>
      <c r="AW583" s="12" t="s">
        <v>32</v>
      </c>
      <c r="AX583" s="12" t="s">
        <v>84</v>
      </c>
      <c r="AY583" s="156" t="s">
        <v>350</v>
      </c>
    </row>
    <row r="584" spans="2:65" s="1" customFormat="1" ht="16.5" customHeight="1">
      <c r="B584" s="32"/>
      <c r="C584" s="138" t="s">
        <v>1876</v>
      </c>
      <c r="D584" s="138" t="s">
        <v>352</v>
      </c>
      <c r="E584" s="139" t="s">
        <v>7572</v>
      </c>
      <c r="F584" s="140" t="s">
        <v>7562</v>
      </c>
      <c r="G584" s="141" t="s">
        <v>496</v>
      </c>
      <c r="H584" s="142">
        <v>1</v>
      </c>
      <c r="I584" s="143"/>
      <c r="J584" s="144">
        <f>ROUND(I584*H584,2)</f>
        <v>0</v>
      </c>
      <c r="K584" s="140" t="s">
        <v>1</v>
      </c>
      <c r="L584" s="32"/>
      <c r="M584" s="145" t="s">
        <v>1</v>
      </c>
      <c r="N584" s="146" t="s">
        <v>41</v>
      </c>
      <c r="P584" s="147">
        <f>O584*H584</f>
        <v>0</v>
      </c>
      <c r="Q584" s="147">
        <v>0</v>
      </c>
      <c r="R584" s="147">
        <f>Q584*H584</f>
        <v>0</v>
      </c>
      <c r="S584" s="147">
        <v>0</v>
      </c>
      <c r="T584" s="148">
        <f>S584*H584</f>
        <v>0</v>
      </c>
      <c r="AR584" s="149" t="s">
        <v>357</v>
      </c>
      <c r="AT584" s="149" t="s">
        <v>352</v>
      </c>
      <c r="AU584" s="149" t="s">
        <v>76</v>
      </c>
      <c r="AY584" s="17" t="s">
        <v>350</v>
      </c>
      <c r="BE584" s="150">
        <f>IF(N584="základní",J584,0)</f>
        <v>0</v>
      </c>
      <c r="BF584" s="150">
        <f>IF(N584="snížená",J584,0)</f>
        <v>0</v>
      </c>
      <c r="BG584" s="150">
        <f>IF(N584="zákl. přenesená",J584,0)</f>
        <v>0</v>
      </c>
      <c r="BH584" s="150">
        <f>IF(N584="sníž. přenesená",J584,0)</f>
        <v>0</v>
      </c>
      <c r="BI584" s="150">
        <f>IF(N584="nulová",J584,0)</f>
        <v>0</v>
      </c>
      <c r="BJ584" s="17" t="s">
        <v>84</v>
      </c>
      <c r="BK584" s="150">
        <f>ROUND(I584*H584,2)</f>
        <v>0</v>
      </c>
      <c r="BL584" s="17" t="s">
        <v>357</v>
      </c>
      <c r="BM584" s="149" t="s">
        <v>2543</v>
      </c>
    </row>
    <row r="585" spans="2:65" s="1" customFormat="1" ht="10.199999999999999">
      <c r="B585" s="32"/>
      <c r="D585" s="151" t="s">
        <v>359</v>
      </c>
      <c r="F585" s="152" t="s">
        <v>7562</v>
      </c>
      <c r="I585" s="153"/>
      <c r="L585" s="32"/>
      <c r="M585" s="154"/>
      <c r="T585" s="56"/>
      <c r="AT585" s="17" t="s">
        <v>359</v>
      </c>
      <c r="AU585" s="17" t="s">
        <v>76</v>
      </c>
    </row>
    <row r="586" spans="2:65" s="14" customFormat="1" ht="20.399999999999999">
      <c r="B586" s="169"/>
      <c r="D586" s="151" t="s">
        <v>361</v>
      </c>
      <c r="E586" s="170" t="s">
        <v>1</v>
      </c>
      <c r="F586" s="171" t="s">
        <v>7563</v>
      </c>
      <c r="H586" s="170" t="s">
        <v>1</v>
      </c>
      <c r="I586" s="172"/>
      <c r="L586" s="169"/>
      <c r="M586" s="173"/>
      <c r="T586" s="174"/>
      <c r="AT586" s="170" t="s">
        <v>361</v>
      </c>
      <c r="AU586" s="170" t="s">
        <v>76</v>
      </c>
      <c r="AV586" s="14" t="s">
        <v>84</v>
      </c>
      <c r="AW586" s="14" t="s">
        <v>32</v>
      </c>
      <c r="AX586" s="14" t="s">
        <v>76</v>
      </c>
      <c r="AY586" s="170" t="s">
        <v>350</v>
      </c>
    </row>
    <row r="587" spans="2:65" s="14" customFormat="1" ht="30.6">
      <c r="B587" s="169"/>
      <c r="D587" s="151" t="s">
        <v>361</v>
      </c>
      <c r="E587" s="170" t="s">
        <v>1</v>
      </c>
      <c r="F587" s="171" t="s">
        <v>7564</v>
      </c>
      <c r="H587" s="170" t="s">
        <v>1</v>
      </c>
      <c r="I587" s="172"/>
      <c r="L587" s="169"/>
      <c r="M587" s="173"/>
      <c r="T587" s="174"/>
      <c r="AT587" s="170" t="s">
        <v>361</v>
      </c>
      <c r="AU587" s="170" t="s">
        <v>76</v>
      </c>
      <c r="AV587" s="14" t="s">
        <v>84</v>
      </c>
      <c r="AW587" s="14" t="s">
        <v>32</v>
      </c>
      <c r="AX587" s="14" t="s">
        <v>76</v>
      </c>
      <c r="AY587" s="170" t="s">
        <v>350</v>
      </c>
    </row>
    <row r="588" spans="2:65" s="14" customFormat="1" ht="10.199999999999999">
      <c r="B588" s="169"/>
      <c r="D588" s="151" t="s">
        <v>361</v>
      </c>
      <c r="E588" s="170" t="s">
        <v>1</v>
      </c>
      <c r="F588" s="171" t="s">
        <v>7565</v>
      </c>
      <c r="H588" s="170" t="s">
        <v>1</v>
      </c>
      <c r="I588" s="172"/>
      <c r="L588" s="169"/>
      <c r="M588" s="173"/>
      <c r="T588" s="174"/>
      <c r="AT588" s="170" t="s">
        <v>361</v>
      </c>
      <c r="AU588" s="170" t="s">
        <v>76</v>
      </c>
      <c r="AV588" s="14" t="s">
        <v>84</v>
      </c>
      <c r="AW588" s="14" t="s">
        <v>32</v>
      </c>
      <c r="AX588" s="14" t="s">
        <v>76</v>
      </c>
      <c r="AY588" s="170" t="s">
        <v>350</v>
      </c>
    </row>
    <row r="589" spans="2:65" s="14" customFormat="1" ht="10.199999999999999">
      <c r="B589" s="169"/>
      <c r="D589" s="151" t="s">
        <v>361</v>
      </c>
      <c r="E589" s="170" t="s">
        <v>1</v>
      </c>
      <c r="F589" s="171" t="s">
        <v>7239</v>
      </c>
      <c r="H589" s="170" t="s">
        <v>1</v>
      </c>
      <c r="I589" s="172"/>
      <c r="L589" s="169"/>
      <c r="M589" s="173"/>
      <c r="T589" s="174"/>
      <c r="AT589" s="170" t="s">
        <v>361</v>
      </c>
      <c r="AU589" s="170" t="s">
        <v>76</v>
      </c>
      <c r="AV589" s="14" t="s">
        <v>84</v>
      </c>
      <c r="AW589" s="14" t="s">
        <v>32</v>
      </c>
      <c r="AX589" s="14" t="s">
        <v>76</v>
      </c>
      <c r="AY589" s="170" t="s">
        <v>350</v>
      </c>
    </row>
    <row r="590" spans="2:65" s="14" customFormat="1" ht="10.199999999999999">
      <c r="B590" s="169"/>
      <c r="D590" s="151" t="s">
        <v>361</v>
      </c>
      <c r="E590" s="170" t="s">
        <v>1</v>
      </c>
      <c r="F590" s="171" t="s">
        <v>7573</v>
      </c>
      <c r="H590" s="170" t="s">
        <v>1</v>
      </c>
      <c r="I590" s="172"/>
      <c r="L590" s="169"/>
      <c r="M590" s="173"/>
      <c r="T590" s="174"/>
      <c r="AT590" s="170" t="s">
        <v>361</v>
      </c>
      <c r="AU590" s="170" t="s">
        <v>76</v>
      </c>
      <c r="AV590" s="14" t="s">
        <v>84</v>
      </c>
      <c r="AW590" s="14" t="s">
        <v>32</v>
      </c>
      <c r="AX590" s="14" t="s">
        <v>76</v>
      </c>
      <c r="AY590" s="170" t="s">
        <v>350</v>
      </c>
    </row>
    <row r="591" spans="2:65" s="12" customFormat="1" ht="10.199999999999999">
      <c r="B591" s="155"/>
      <c r="D591" s="151" t="s">
        <v>361</v>
      </c>
      <c r="E591" s="156" t="s">
        <v>1</v>
      </c>
      <c r="F591" s="157" t="s">
        <v>84</v>
      </c>
      <c r="H591" s="158">
        <v>1</v>
      </c>
      <c r="I591" s="159"/>
      <c r="L591" s="155"/>
      <c r="M591" s="160"/>
      <c r="T591" s="161"/>
      <c r="AT591" s="156" t="s">
        <v>361</v>
      </c>
      <c r="AU591" s="156" t="s">
        <v>76</v>
      </c>
      <c r="AV591" s="12" t="s">
        <v>86</v>
      </c>
      <c r="AW591" s="12" t="s">
        <v>32</v>
      </c>
      <c r="AX591" s="12" t="s">
        <v>84</v>
      </c>
      <c r="AY591" s="156" t="s">
        <v>350</v>
      </c>
    </row>
    <row r="592" spans="2:65" s="1" customFormat="1" ht="16.5" customHeight="1">
      <c r="B592" s="32"/>
      <c r="C592" s="138" t="s">
        <v>1881</v>
      </c>
      <c r="D592" s="138" t="s">
        <v>352</v>
      </c>
      <c r="E592" s="139" t="s">
        <v>7574</v>
      </c>
      <c r="F592" s="140" t="s">
        <v>7562</v>
      </c>
      <c r="G592" s="141" t="s">
        <v>496</v>
      </c>
      <c r="H592" s="142">
        <v>2</v>
      </c>
      <c r="I592" s="143"/>
      <c r="J592" s="144">
        <f>ROUND(I592*H592,2)</f>
        <v>0</v>
      </c>
      <c r="K592" s="140" t="s">
        <v>1</v>
      </c>
      <c r="L592" s="32"/>
      <c r="M592" s="145" t="s">
        <v>1</v>
      </c>
      <c r="N592" s="146" t="s">
        <v>41</v>
      </c>
      <c r="P592" s="147">
        <f>O592*H592</f>
        <v>0</v>
      </c>
      <c r="Q592" s="147">
        <v>0</v>
      </c>
      <c r="R592" s="147">
        <f>Q592*H592</f>
        <v>0</v>
      </c>
      <c r="S592" s="147">
        <v>0</v>
      </c>
      <c r="T592" s="148">
        <f>S592*H592</f>
        <v>0</v>
      </c>
      <c r="AR592" s="149" t="s">
        <v>357</v>
      </c>
      <c r="AT592" s="149" t="s">
        <v>352</v>
      </c>
      <c r="AU592" s="149" t="s">
        <v>76</v>
      </c>
      <c r="AY592" s="17" t="s">
        <v>350</v>
      </c>
      <c r="BE592" s="150">
        <f>IF(N592="základní",J592,0)</f>
        <v>0</v>
      </c>
      <c r="BF592" s="150">
        <f>IF(N592="snížená",J592,0)</f>
        <v>0</v>
      </c>
      <c r="BG592" s="150">
        <f>IF(N592="zákl. přenesená",J592,0)</f>
        <v>0</v>
      </c>
      <c r="BH592" s="150">
        <f>IF(N592="sníž. přenesená",J592,0)</f>
        <v>0</v>
      </c>
      <c r="BI592" s="150">
        <f>IF(N592="nulová",J592,0)</f>
        <v>0</v>
      </c>
      <c r="BJ592" s="17" t="s">
        <v>84</v>
      </c>
      <c r="BK592" s="150">
        <f>ROUND(I592*H592,2)</f>
        <v>0</v>
      </c>
      <c r="BL592" s="17" t="s">
        <v>357</v>
      </c>
      <c r="BM592" s="149" t="s">
        <v>2555</v>
      </c>
    </row>
    <row r="593" spans="2:65" s="1" customFormat="1" ht="10.199999999999999">
      <c r="B593" s="32"/>
      <c r="D593" s="151" t="s">
        <v>359</v>
      </c>
      <c r="F593" s="152" t="s">
        <v>7562</v>
      </c>
      <c r="I593" s="153"/>
      <c r="L593" s="32"/>
      <c r="M593" s="154"/>
      <c r="T593" s="56"/>
      <c r="AT593" s="17" t="s">
        <v>359</v>
      </c>
      <c r="AU593" s="17" t="s">
        <v>76</v>
      </c>
    </row>
    <row r="594" spans="2:65" s="14" customFormat="1" ht="20.399999999999999">
      <c r="B594" s="169"/>
      <c r="D594" s="151" t="s">
        <v>361</v>
      </c>
      <c r="E594" s="170" t="s">
        <v>1</v>
      </c>
      <c r="F594" s="171" t="s">
        <v>7563</v>
      </c>
      <c r="H594" s="170" t="s">
        <v>1</v>
      </c>
      <c r="I594" s="172"/>
      <c r="L594" s="169"/>
      <c r="M594" s="173"/>
      <c r="T594" s="174"/>
      <c r="AT594" s="170" t="s">
        <v>361</v>
      </c>
      <c r="AU594" s="170" t="s">
        <v>76</v>
      </c>
      <c r="AV594" s="14" t="s">
        <v>84</v>
      </c>
      <c r="AW594" s="14" t="s">
        <v>32</v>
      </c>
      <c r="AX594" s="14" t="s">
        <v>76</v>
      </c>
      <c r="AY594" s="170" t="s">
        <v>350</v>
      </c>
    </row>
    <row r="595" spans="2:65" s="14" customFormat="1" ht="30.6">
      <c r="B595" s="169"/>
      <c r="D595" s="151" t="s">
        <v>361</v>
      </c>
      <c r="E595" s="170" t="s">
        <v>1</v>
      </c>
      <c r="F595" s="171" t="s">
        <v>7564</v>
      </c>
      <c r="H595" s="170" t="s">
        <v>1</v>
      </c>
      <c r="I595" s="172"/>
      <c r="L595" s="169"/>
      <c r="M595" s="173"/>
      <c r="T595" s="174"/>
      <c r="AT595" s="170" t="s">
        <v>361</v>
      </c>
      <c r="AU595" s="170" t="s">
        <v>76</v>
      </c>
      <c r="AV595" s="14" t="s">
        <v>84</v>
      </c>
      <c r="AW595" s="14" t="s">
        <v>32</v>
      </c>
      <c r="AX595" s="14" t="s">
        <v>76</v>
      </c>
      <c r="AY595" s="170" t="s">
        <v>350</v>
      </c>
    </row>
    <row r="596" spans="2:65" s="14" customFormat="1" ht="10.199999999999999">
      <c r="B596" s="169"/>
      <c r="D596" s="151" t="s">
        <v>361</v>
      </c>
      <c r="E596" s="170" t="s">
        <v>1</v>
      </c>
      <c r="F596" s="171" t="s">
        <v>7565</v>
      </c>
      <c r="H596" s="170" t="s">
        <v>1</v>
      </c>
      <c r="I596" s="172"/>
      <c r="L596" s="169"/>
      <c r="M596" s="173"/>
      <c r="T596" s="174"/>
      <c r="AT596" s="170" t="s">
        <v>361</v>
      </c>
      <c r="AU596" s="170" t="s">
        <v>76</v>
      </c>
      <c r="AV596" s="14" t="s">
        <v>84</v>
      </c>
      <c r="AW596" s="14" t="s">
        <v>32</v>
      </c>
      <c r="AX596" s="14" t="s">
        <v>76</v>
      </c>
      <c r="AY596" s="170" t="s">
        <v>350</v>
      </c>
    </row>
    <row r="597" spans="2:65" s="14" customFormat="1" ht="10.199999999999999">
      <c r="B597" s="169"/>
      <c r="D597" s="151" t="s">
        <v>361</v>
      </c>
      <c r="E597" s="170" t="s">
        <v>1</v>
      </c>
      <c r="F597" s="171" t="s">
        <v>7239</v>
      </c>
      <c r="H597" s="170" t="s">
        <v>1</v>
      </c>
      <c r="I597" s="172"/>
      <c r="L597" s="169"/>
      <c r="M597" s="173"/>
      <c r="T597" s="174"/>
      <c r="AT597" s="170" t="s">
        <v>361</v>
      </c>
      <c r="AU597" s="170" t="s">
        <v>76</v>
      </c>
      <c r="AV597" s="14" t="s">
        <v>84</v>
      </c>
      <c r="AW597" s="14" t="s">
        <v>32</v>
      </c>
      <c r="AX597" s="14" t="s">
        <v>76</v>
      </c>
      <c r="AY597" s="170" t="s">
        <v>350</v>
      </c>
    </row>
    <row r="598" spans="2:65" s="14" customFormat="1" ht="10.199999999999999">
      <c r="B598" s="169"/>
      <c r="D598" s="151" t="s">
        <v>361</v>
      </c>
      <c r="E598" s="170" t="s">
        <v>1</v>
      </c>
      <c r="F598" s="171" t="s">
        <v>7570</v>
      </c>
      <c r="H598" s="170" t="s">
        <v>1</v>
      </c>
      <c r="I598" s="172"/>
      <c r="L598" s="169"/>
      <c r="M598" s="173"/>
      <c r="T598" s="174"/>
      <c r="AT598" s="170" t="s">
        <v>361</v>
      </c>
      <c r="AU598" s="170" t="s">
        <v>76</v>
      </c>
      <c r="AV598" s="14" t="s">
        <v>84</v>
      </c>
      <c r="AW598" s="14" t="s">
        <v>32</v>
      </c>
      <c r="AX598" s="14" t="s">
        <v>76</v>
      </c>
      <c r="AY598" s="170" t="s">
        <v>350</v>
      </c>
    </row>
    <row r="599" spans="2:65" s="12" customFormat="1" ht="10.199999999999999">
      <c r="B599" s="155"/>
      <c r="D599" s="151" t="s">
        <v>361</v>
      </c>
      <c r="E599" s="156" t="s">
        <v>1</v>
      </c>
      <c r="F599" s="157" t="s">
        <v>86</v>
      </c>
      <c r="H599" s="158">
        <v>2</v>
      </c>
      <c r="I599" s="159"/>
      <c r="L599" s="155"/>
      <c r="M599" s="160"/>
      <c r="T599" s="161"/>
      <c r="AT599" s="156" t="s">
        <v>361</v>
      </c>
      <c r="AU599" s="156" t="s">
        <v>76</v>
      </c>
      <c r="AV599" s="12" t="s">
        <v>86</v>
      </c>
      <c r="AW599" s="12" t="s">
        <v>32</v>
      </c>
      <c r="AX599" s="12" t="s">
        <v>84</v>
      </c>
      <c r="AY599" s="156" t="s">
        <v>350</v>
      </c>
    </row>
    <row r="600" spans="2:65" s="1" customFormat="1" ht="16.5" customHeight="1">
      <c r="B600" s="32"/>
      <c r="C600" s="138" t="s">
        <v>1931</v>
      </c>
      <c r="D600" s="138" t="s">
        <v>352</v>
      </c>
      <c r="E600" s="139" t="s">
        <v>7575</v>
      </c>
      <c r="F600" s="140" t="s">
        <v>7576</v>
      </c>
      <c r="G600" s="141" t="s">
        <v>496</v>
      </c>
      <c r="H600" s="142">
        <v>4</v>
      </c>
      <c r="I600" s="143"/>
      <c r="J600" s="144">
        <f>ROUND(I600*H600,2)</f>
        <v>0</v>
      </c>
      <c r="K600" s="140" t="s">
        <v>1</v>
      </c>
      <c r="L600" s="32"/>
      <c r="M600" s="145" t="s">
        <v>1</v>
      </c>
      <c r="N600" s="146" t="s">
        <v>41</v>
      </c>
      <c r="P600" s="147">
        <f>O600*H600</f>
        <v>0</v>
      </c>
      <c r="Q600" s="147">
        <v>0</v>
      </c>
      <c r="R600" s="147">
        <f>Q600*H600</f>
        <v>0</v>
      </c>
      <c r="S600" s="147">
        <v>0</v>
      </c>
      <c r="T600" s="148">
        <f>S600*H600</f>
        <v>0</v>
      </c>
      <c r="AR600" s="149" t="s">
        <v>357</v>
      </c>
      <c r="AT600" s="149" t="s">
        <v>352</v>
      </c>
      <c r="AU600" s="149" t="s">
        <v>76</v>
      </c>
      <c r="AY600" s="17" t="s">
        <v>350</v>
      </c>
      <c r="BE600" s="150">
        <f>IF(N600="základní",J600,0)</f>
        <v>0</v>
      </c>
      <c r="BF600" s="150">
        <f>IF(N600="snížená",J600,0)</f>
        <v>0</v>
      </c>
      <c r="BG600" s="150">
        <f>IF(N600="zákl. přenesená",J600,0)</f>
        <v>0</v>
      </c>
      <c r="BH600" s="150">
        <f>IF(N600="sníž. přenesená",J600,0)</f>
        <v>0</v>
      </c>
      <c r="BI600" s="150">
        <f>IF(N600="nulová",J600,0)</f>
        <v>0</v>
      </c>
      <c r="BJ600" s="17" t="s">
        <v>84</v>
      </c>
      <c r="BK600" s="150">
        <f>ROUND(I600*H600,2)</f>
        <v>0</v>
      </c>
      <c r="BL600" s="17" t="s">
        <v>357</v>
      </c>
      <c r="BM600" s="149" t="s">
        <v>2576</v>
      </c>
    </row>
    <row r="601" spans="2:65" s="1" customFormat="1" ht="10.199999999999999">
      <c r="B601" s="32"/>
      <c r="D601" s="151" t="s">
        <v>359</v>
      </c>
      <c r="F601" s="152" t="s">
        <v>7576</v>
      </c>
      <c r="I601" s="153"/>
      <c r="L601" s="32"/>
      <c r="M601" s="154"/>
      <c r="T601" s="56"/>
      <c r="AT601" s="17" t="s">
        <v>359</v>
      </c>
      <c r="AU601" s="17" t="s">
        <v>76</v>
      </c>
    </row>
    <row r="602" spans="2:65" s="14" customFormat="1" ht="20.399999999999999">
      <c r="B602" s="169"/>
      <c r="D602" s="151" t="s">
        <v>361</v>
      </c>
      <c r="E602" s="170" t="s">
        <v>1</v>
      </c>
      <c r="F602" s="171" t="s">
        <v>7577</v>
      </c>
      <c r="H602" s="170" t="s">
        <v>1</v>
      </c>
      <c r="I602" s="172"/>
      <c r="L602" s="169"/>
      <c r="M602" s="173"/>
      <c r="T602" s="174"/>
      <c r="AT602" s="170" t="s">
        <v>361</v>
      </c>
      <c r="AU602" s="170" t="s">
        <v>76</v>
      </c>
      <c r="AV602" s="14" t="s">
        <v>84</v>
      </c>
      <c r="AW602" s="14" t="s">
        <v>32</v>
      </c>
      <c r="AX602" s="14" t="s">
        <v>76</v>
      </c>
      <c r="AY602" s="170" t="s">
        <v>350</v>
      </c>
    </row>
    <row r="603" spans="2:65" s="14" customFormat="1" ht="10.199999999999999">
      <c r="B603" s="169"/>
      <c r="D603" s="151" t="s">
        <v>361</v>
      </c>
      <c r="E603" s="170" t="s">
        <v>1</v>
      </c>
      <c r="F603" s="171" t="s">
        <v>7578</v>
      </c>
      <c r="H603" s="170" t="s">
        <v>1</v>
      </c>
      <c r="I603" s="172"/>
      <c r="L603" s="169"/>
      <c r="M603" s="173"/>
      <c r="T603" s="174"/>
      <c r="AT603" s="170" t="s">
        <v>361</v>
      </c>
      <c r="AU603" s="170" t="s">
        <v>76</v>
      </c>
      <c r="AV603" s="14" t="s">
        <v>84</v>
      </c>
      <c r="AW603" s="14" t="s">
        <v>32</v>
      </c>
      <c r="AX603" s="14" t="s">
        <v>76</v>
      </c>
      <c r="AY603" s="170" t="s">
        <v>350</v>
      </c>
    </row>
    <row r="604" spans="2:65" s="12" customFormat="1" ht="10.199999999999999">
      <c r="B604" s="155"/>
      <c r="D604" s="151" t="s">
        <v>361</v>
      </c>
      <c r="E604" s="156" t="s">
        <v>1</v>
      </c>
      <c r="F604" s="157" t="s">
        <v>357</v>
      </c>
      <c r="H604" s="158">
        <v>4</v>
      </c>
      <c r="I604" s="159"/>
      <c r="L604" s="155"/>
      <c r="M604" s="160"/>
      <c r="T604" s="161"/>
      <c r="AT604" s="156" t="s">
        <v>361</v>
      </c>
      <c r="AU604" s="156" t="s">
        <v>76</v>
      </c>
      <c r="AV604" s="12" t="s">
        <v>86</v>
      </c>
      <c r="AW604" s="12" t="s">
        <v>32</v>
      </c>
      <c r="AX604" s="12" t="s">
        <v>84</v>
      </c>
      <c r="AY604" s="156" t="s">
        <v>350</v>
      </c>
    </row>
    <row r="605" spans="2:65" s="1" customFormat="1" ht="16.5" customHeight="1">
      <c r="B605" s="32"/>
      <c r="C605" s="138" t="s">
        <v>1936</v>
      </c>
      <c r="D605" s="138" t="s">
        <v>352</v>
      </c>
      <c r="E605" s="139" t="s">
        <v>7579</v>
      </c>
      <c r="F605" s="140" t="s">
        <v>7580</v>
      </c>
      <c r="G605" s="141" t="s">
        <v>496</v>
      </c>
      <c r="H605" s="142">
        <v>1</v>
      </c>
      <c r="I605" s="143"/>
      <c r="J605" s="144">
        <f>ROUND(I605*H605,2)</f>
        <v>0</v>
      </c>
      <c r="K605" s="140" t="s">
        <v>1</v>
      </c>
      <c r="L605" s="32"/>
      <c r="M605" s="145" t="s">
        <v>1</v>
      </c>
      <c r="N605" s="146" t="s">
        <v>41</v>
      </c>
      <c r="P605" s="147">
        <f>O605*H605</f>
        <v>0</v>
      </c>
      <c r="Q605" s="147">
        <v>0</v>
      </c>
      <c r="R605" s="147">
        <f>Q605*H605</f>
        <v>0</v>
      </c>
      <c r="S605" s="147">
        <v>0</v>
      </c>
      <c r="T605" s="148">
        <f>S605*H605</f>
        <v>0</v>
      </c>
      <c r="AR605" s="149" t="s">
        <v>357</v>
      </c>
      <c r="AT605" s="149" t="s">
        <v>352</v>
      </c>
      <c r="AU605" s="149" t="s">
        <v>76</v>
      </c>
      <c r="AY605" s="17" t="s">
        <v>350</v>
      </c>
      <c r="BE605" s="150">
        <f>IF(N605="základní",J605,0)</f>
        <v>0</v>
      </c>
      <c r="BF605" s="150">
        <f>IF(N605="snížená",J605,0)</f>
        <v>0</v>
      </c>
      <c r="BG605" s="150">
        <f>IF(N605="zákl. přenesená",J605,0)</f>
        <v>0</v>
      </c>
      <c r="BH605" s="150">
        <f>IF(N605="sníž. přenesená",J605,0)</f>
        <v>0</v>
      </c>
      <c r="BI605" s="150">
        <f>IF(N605="nulová",J605,0)</f>
        <v>0</v>
      </c>
      <c r="BJ605" s="17" t="s">
        <v>84</v>
      </c>
      <c r="BK605" s="150">
        <f>ROUND(I605*H605,2)</f>
        <v>0</v>
      </c>
      <c r="BL605" s="17" t="s">
        <v>357</v>
      </c>
      <c r="BM605" s="149" t="s">
        <v>2586</v>
      </c>
    </row>
    <row r="606" spans="2:65" s="1" customFormat="1" ht="10.199999999999999">
      <c r="B606" s="32"/>
      <c r="D606" s="151" t="s">
        <v>359</v>
      </c>
      <c r="F606" s="152" t="s">
        <v>7580</v>
      </c>
      <c r="I606" s="153"/>
      <c r="L606" s="32"/>
      <c r="M606" s="154"/>
      <c r="T606" s="56"/>
      <c r="AT606" s="17" t="s">
        <v>359</v>
      </c>
      <c r="AU606" s="17" t="s">
        <v>76</v>
      </c>
    </row>
    <row r="607" spans="2:65" s="14" customFormat="1" ht="10.199999999999999">
      <c r="B607" s="169"/>
      <c r="D607" s="151" t="s">
        <v>361</v>
      </c>
      <c r="E607" s="170" t="s">
        <v>1</v>
      </c>
      <c r="F607" s="171" t="s">
        <v>7581</v>
      </c>
      <c r="H607" s="170" t="s">
        <v>1</v>
      </c>
      <c r="I607" s="172"/>
      <c r="L607" s="169"/>
      <c r="M607" s="173"/>
      <c r="T607" s="174"/>
      <c r="AT607" s="170" t="s">
        <v>361</v>
      </c>
      <c r="AU607" s="170" t="s">
        <v>76</v>
      </c>
      <c r="AV607" s="14" t="s">
        <v>84</v>
      </c>
      <c r="AW607" s="14" t="s">
        <v>32</v>
      </c>
      <c r="AX607" s="14" t="s">
        <v>76</v>
      </c>
      <c r="AY607" s="170" t="s">
        <v>350</v>
      </c>
    </row>
    <row r="608" spans="2:65" s="12" customFormat="1" ht="10.199999999999999">
      <c r="B608" s="155"/>
      <c r="D608" s="151" t="s">
        <v>361</v>
      </c>
      <c r="E608" s="156" t="s">
        <v>1</v>
      </c>
      <c r="F608" s="157" t="s">
        <v>84</v>
      </c>
      <c r="H608" s="158">
        <v>1</v>
      </c>
      <c r="I608" s="159"/>
      <c r="L608" s="155"/>
      <c r="M608" s="160"/>
      <c r="T608" s="161"/>
      <c r="AT608" s="156" t="s">
        <v>361</v>
      </c>
      <c r="AU608" s="156" t="s">
        <v>76</v>
      </c>
      <c r="AV608" s="12" t="s">
        <v>86</v>
      </c>
      <c r="AW608" s="12" t="s">
        <v>32</v>
      </c>
      <c r="AX608" s="12" t="s">
        <v>84</v>
      </c>
      <c r="AY608" s="156" t="s">
        <v>350</v>
      </c>
    </row>
    <row r="609" spans="2:65" s="1" customFormat="1" ht="16.5" customHeight="1">
      <c r="B609" s="32"/>
      <c r="C609" s="138" t="s">
        <v>1961</v>
      </c>
      <c r="D609" s="138" t="s">
        <v>352</v>
      </c>
      <c r="E609" s="139" t="s">
        <v>7582</v>
      </c>
      <c r="F609" s="140" t="s">
        <v>7583</v>
      </c>
      <c r="G609" s="141" t="s">
        <v>496</v>
      </c>
      <c r="H609" s="142">
        <v>1</v>
      </c>
      <c r="I609" s="143"/>
      <c r="J609" s="144">
        <f>ROUND(I609*H609,2)</f>
        <v>0</v>
      </c>
      <c r="K609" s="140" t="s">
        <v>1</v>
      </c>
      <c r="L609" s="32"/>
      <c r="M609" s="145" t="s">
        <v>1</v>
      </c>
      <c r="N609" s="146" t="s">
        <v>41</v>
      </c>
      <c r="P609" s="147">
        <f>O609*H609</f>
        <v>0</v>
      </c>
      <c r="Q609" s="147">
        <v>0</v>
      </c>
      <c r="R609" s="147">
        <f>Q609*H609</f>
        <v>0</v>
      </c>
      <c r="S609" s="147">
        <v>0</v>
      </c>
      <c r="T609" s="148">
        <f>S609*H609</f>
        <v>0</v>
      </c>
      <c r="AR609" s="149" t="s">
        <v>357</v>
      </c>
      <c r="AT609" s="149" t="s">
        <v>352</v>
      </c>
      <c r="AU609" s="149" t="s">
        <v>76</v>
      </c>
      <c r="AY609" s="17" t="s">
        <v>350</v>
      </c>
      <c r="BE609" s="150">
        <f>IF(N609="základní",J609,0)</f>
        <v>0</v>
      </c>
      <c r="BF609" s="150">
        <f>IF(N609="snížená",J609,0)</f>
        <v>0</v>
      </c>
      <c r="BG609" s="150">
        <f>IF(N609="zákl. přenesená",J609,0)</f>
        <v>0</v>
      </c>
      <c r="BH609" s="150">
        <f>IF(N609="sníž. přenesená",J609,0)</f>
        <v>0</v>
      </c>
      <c r="BI609" s="150">
        <f>IF(N609="nulová",J609,0)</f>
        <v>0</v>
      </c>
      <c r="BJ609" s="17" t="s">
        <v>84</v>
      </c>
      <c r="BK609" s="150">
        <f>ROUND(I609*H609,2)</f>
        <v>0</v>
      </c>
      <c r="BL609" s="17" t="s">
        <v>357</v>
      </c>
      <c r="BM609" s="149" t="s">
        <v>2595</v>
      </c>
    </row>
    <row r="610" spans="2:65" s="1" customFormat="1" ht="10.199999999999999">
      <c r="B610" s="32"/>
      <c r="D610" s="151" t="s">
        <v>359</v>
      </c>
      <c r="F610" s="152" t="s">
        <v>7583</v>
      </c>
      <c r="I610" s="153"/>
      <c r="L610" s="32"/>
      <c r="M610" s="154"/>
      <c r="T610" s="56"/>
      <c r="AT610" s="17" t="s">
        <v>359</v>
      </c>
      <c r="AU610" s="17" t="s">
        <v>76</v>
      </c>
    </row>
    <row r="611" spans="2:65" s="14" customFormat="1" ht="30.6">
      <c r="B611" s="169"/>
      <c r="D611" s="151" t="s">
        <v>361</v>
      </c>
      <c r="E611" s="170" t="s">
        <v>1</v>
      </c>
      <c r="F611" s="171" t="s">
        <v>7584</v>
      </c>
      <c r="H611" s="170" t="s">
        <v>1</v>
      </c>
      <c r="I611" s="172"/>
      <c r="L611" s="169"/>
      <c r="M611" s="173"/>
      <c r="T611" s="174"/>
      <c r="AT611" s="170" t="s">
        <v>361</v>
      </c>
      <c r="AU611" s="170" t="s">
        <v>76</v>
      </c>
      <c r="AV611" s="14" t="s">
        <v>84</v>
      </c>
      <c r="AW611" s="14" t="s">
        <v>32</v>
      </c>
      <c r="AX611" s="14" t="s">
        <v>76</v>
      </c>
      <c r="AY611" s="170" t="s">
        <v>350</v>
      </c>
    </row>
    <row r="612" spans="2:65" s="14" customFormat="1" ht="20.399999999999999">
      <c r="B612" s="169"/>
      <c r="D612" s="151" t="s">
        <v>361</v>
      </c>
      <c r="E612" s="170" t="s">
        <v>1</v>
      </c>
      <c r="F612" s="171" t="s">
        <v>7585</v>
      </c>
      <c r="H612" s="170" t="s">
        <v>1</v>
      </c>
      <c r="I612" s="172"/>
      <c r="L612" s="169"/>
      <c r="M612" s="173"/>
      <c r="T612" s="174"/>
      <c r="AT612" s="170" t="s">
        <v>361</v>
      </c>
      <c r="AU612" s="170" t="s">
        <v>76</v>
      </c>
      <c r="AV612" s="14" t="s">
        <v>84</v>
      </c>
      <c r="AW612" s="14" t="s">
        <v>32</v>
      </c>
      <c r="AX612" s="14" t="s">
        <v>76</v>
      </c>
      <c r="AY612" s="170" t="s">
        <v>350</v>
      </c>
    </row>
    <row r="613" spans="2:65" s="14" customFormat="1" ht="20.399999999999999">
      <c r="B613" s="169"/>
      <c r="D613" s="151" t="s">
        <v>361</v>
      </c>
      <c r="E613" s="170" t="s">
        <v>1</v>
      </c>
      <c r="F613" s="171" t="s">
        <v>7586</v>
      </c>
      <c r="H613" s="170" t="s">
        <v>1</v>
      </c>
      <c r="I613" s="172"/>
      <c r="L613" s="169"/>
      <c r="M613" s="173"/>
      <c r="T613" s="174"/>
      <c r="AT613" s="170" t="s">
        <v>361</v>
      </c>
      <c r="AU613" s="170" t="s">
        <v>76</v>
      </c>
      <c r="AV613" s="14" t="s">
        <v>84</v>
      </c>
      <c r="AW613" s="14" t="s">
        <v>32</v>
      </c>
      <c r="AX613" s="14" t="s">
        <v>76</v>
      </c>
      <c r="AY613" s="170" t="s">
        <v>350</v>
      </c>
    </row>
    <row r="614" spans="2:65" s="12" customFormat="1" ht="10.199999999999999">
      <c r="B614" s="155"/>
      <c r="D614" s="151" t="s">
        <v>361</v>
      </c>
      <c r="E614" s="156" t="s">
        <v>1</v>
      </c>
      <c r="F614" s="157" t="s">
        <v>84</v>
      </c>
      <c r="H614" s="158">
        <v>1</v>
      </c>
      <c r="I614" s="159"/>
      <c r="L614" s="155"/>
      <c r="M614" s="160"/>
      <c r="T614" s="161"/>
      <c r="AT614" s="156" t="s">
        <v>361</v>
      </c>
      <c r="AU614" s="156" t="s">
        <v>76</v>
      </c>
      <c r="AV614" s="12" t="s">
        <v>86</v>
      </c>
      <c r="AW614" s="12" t="s">
        <v>32</v>
      </c>
      <c r="AX614" s="12" t="s">
        <v>84</v>
      </c>
      <c r="AY614" s="156" t="s">
        <v>350</v>
      </c>
    </row>
    <row r="615" spans="2:65" s="1" customFormat="1" ht="16.5" customHeight="1">
      <c r="B615" s="32"/>
      <c r="C615" s="138" t="s">
        <v>1969</v>
      </c>
      <c r="D615" s="138" t="s">
        <v>352</v>
      </c>
      <c r="E615" s="139" t="s">
        <v>7587</v>
      </c>
      <c r="F615" s="140" t="s">
        <v>7588</v>
      </c>
      <c r="G615" s="141" t="s">
        <v>496</v>
      </c>
      <c r="H615" s="142">
        <v>1</v>
      </c>
      <c r="I615" s="143"/>
      <c r="J615" s="144">
        <f>ROUND(I615*H615,2)</f>
        <v>0</v>
      </c>
      <c r="K615" s="140" t="s">
        <v>1</v>
      </c>
      <c r="L615" s="32"/>
      <c r="M615" s="145" t="s">
        <v>1</v>
      </c>
      <c r="N615" s="146" t="s">
        <v>41</v>
      </c>
      <c r="P615" s="147">
        <f>O615*H615</f>
        <v>0</v>
      </c>
      <c r="Q615" s="147">
        <v>0</v>
      </c>
      <c r="R615" s="147">
        <f>Q615*H615</f>
        <v>0</v>
      </c>
      <c r="S615" s="147">
        <v>0</v>
      </c>
      <c r="T615" s="148">
        <f>S615*H615</f>
        <v>0</v>
      </c>
      <c r="AR615" s="149" t="s">
        <v>357</v>
      </c>
      <c r="AT615" s="149" t="s">
        <v>352</v>
      </c>
      <c r="AU615" s="149" t="s">
        <v>76</v>
      </c>
      <c r="AY615" s="17" t="s">
        <v>350</v>
      </c>
      <c r="BE615" s="150">
        <f>IF(N615="základní",J615,0)</f>
        <v>0</v>
      </c>
      <c r="BF615" s="150">
        <f>IF(N615="snížená",J615,0)</f>
        <v>0</v>
      </c>
      <c r="BG615" s="150">
        <f>IF(N615="zákl. přenesená",J615,0)</f>
        <v>0</v>
      </c>
      <c r="BH615" s="150">
        <f>IF(N615="sníž. přenesená",J615,0)</f>
        <v>0</v>
      </c>
      <c r="BI615" s="150">
        <f>IF(N615="nulová",J615,0)</f>
        <v>0</v>
      </c>
      <c r="BJ615" s="17" t="s">
        <v>84</v>
      </c>
      <c r="BK615" s="150">
        <f>ROUND(I615*H615,2)</f>
        <v>0</v>
      </c>
      <c r="BL615" s="17" t="s">
        <v>357</v>
      </c>
      <c r="BM615" s="149" t="s">
        <v>2605</v>
      </c>
    </row>
    <row r="616" spans="2:65" s="1" customFormat="1" ht="10.199999999999999">
      <c r="B616" s="32"/>
      <c r="D616" s="151" t="s">
        <v>359</v>
      </c>
      <c r="F616" s="152" t="s">
        <v>7588</v>
      </c>
      <c r="I616" s="153"/>
      <c r="L616" s="32"/>
      <c r="M616" s="154"/>
      <c r="T616" s="56"/>
      <c r="AT616" s="17" t="s">
        <v>359</v>
      </c>
      <c r="AU616" s="17" t="s">
        <v>76</v>
      </c>
    </row>
    <row r="617" spans="2:65" s="14" customFormat="1" ht="30.6">
      <c r="B617" s="169"/>
      <c r="D617" s="151" t="s">
        <v>361</v>
      </c>
      <c r="E617" s="170" t="s">
        <v>1</v>
      </c>
      <c r="F617" s="171" t="s">
        <v>7589</v>
      </c>
      <c r="H617" s="170" t="s">
        <v>1</v>
      </c>
      <c r="I617" s="172"/>
      <c r="L617" s="169"/>
      <c r="M617" s="173"/>
      <c r="T617" s="174"/>
      <c r="AT617" s="170" t="s">
        <v>361</v>
      </c>
      <c r="AU617" s="170" t="s">
        <v>76</v>
      </c>
      <c r="AV617" s="14" t="s">
        <v>84</v>
      </c>
      <c r="AW617" s="14" t="s">
        <v>32</v>
      </c>
      <c r="AX617" s="14" t="s">
        <v>76</v>
      </c>
      <c r="AY617" s="170" t="s">
        <v>350</v>
      </c>
    </row>
    <row r="618" spans="2:65" s="14" customFormat="1" ht="20.399999999999999">
      <c r="B618" s="169"/>
      <c r="D618" s="151" t="s">
        <v>361</v>
      </c>
      <c r="E618" s="170" t="s">
        <v>1</v>
      </c>
      <c r="F618" s="171" t="s">
        <v>7590</v>
      </c>
      <c r="H618" s="170" t="s">
        <v>1</v>
      </c>
      <c r="I618" s="172"/>
      <c r="L618" s="169"/>
      <c r="M618" s="173"/>
      <c r="T618" s="174"/>
      <c r="AT618" s="170" t="s">
        <v>361</v>
      </c>
      <c r="AU618" s="170" t="s">
        <v>76</v>
      </c>
      <c r="AV618" s="14" t="s">
        <v>84</v>
      </c>
      <c r="AW618" s="14" t="s">
        <v>32</v>
      </c>
      <c r="AX618" s="14" t="s">
        <v>76</v>
      </c>
      <c r="AY618" s="170" t="s">
        <v>350</v>
      </c>
    </row>
    <row r="619" spans="2:65" s="12" customFormat="1" ht="10.199999999999999">
      <c r="B619" s="155"/>
      <c r="D619" s="151" t="s">
        <v>361</v>
      </c>
      <c r="E619" s="156" t="s">
        <v>1</v>
      </c>
      <c r="F619" s="157" t="s">
        <v>84</v>
      </c>
      <c r="H619" s="158">
        <v>1</v>
      </c>
      <c r="I619" s="159"/>
      <c r="L619" s="155"/>
      <c r="M619" s="160"/>
      <c r="T619" s="161"/>
      <c r="AT619" s="156" t="s">
        <v>361</v>
      </c>
      <c r="AU619" s="156" t="s">
        <v>76</v>
      </c>
      <c r="AV619" s="12" t="s">
        <v>86</v>
      </c>
      <c r="AW619" s="12" t="s">
        <v>32</v>
      </c>
      <c r="AX619" s="12" t="s">
        <v>84</v>
      </c>
      <c r="AY619" s="156" t="s">
        <v>350</v>
      </c>
    </row>
    <row r="620" spans="2:65" s="1" customFormat="1" ht="16.5" customHeight="1">
      <c r="B620" s="32"/>
      <c r="C620" s="138" t="s">
        <v>1977</v>
      </c>
      <c r="D620" s="138" t="s">
        <v>352</v>
      </c>
      <c r="E620" s="139" t="s">
        <v>7591</v>
      </c>
      <c r="F620" s="140" t="s">
        <v>7592</v>
      </c>
      <c r="G620" s="141" t="s">
        <v>496</v>
      </c>
      <c r="H620" s="142">
        <v>1</v>
      </c>
      <c r="I620" s="143"/>
      <c r="J620" s="144">
        <f>ROUND(I620*H620,2)</f>
        <v>0</v>
      </c>
      <c r="K620" s="140" t="s">
        <v>1</v>
      </c>
      <c r="L620" s="32"/>
      <c r="M620" s="145" t="s">
        <v>1</v>
      </c>
      <c r="N620" s="146" t="s">
        <v>41</v>
      </c>
      <c r="P620" s="147">
        <f>O620*H620</f>
        <v>0</v>
      </c>
      <c r="Q620" s="147">
        <v>0</v>
      </c>
      <c r="R620" s="147">
        <f>Q620*H620</f>
        <v>0</v>
      </c>
      <c r="S620" s="147">
        <v>0</v>
      </c>
      <c r="T620" s="148">
        <f>S620*H620</f>
        <v>0</v>
      </c>
      <c r="AR620" s="149" t="s">
        <v>357</v>
      </c>
      <c r="AT620" s="149" t="s">
        <v>352</v>
      </c>
      <c r="AU620" s="149" t="s">
        <v>76</v>
      </c>
      <c r="AY620" s="17" t="s">
        <v>350</v>
      </c>
      <c r="BE620" s="150">
        <f>IF(N620="základní",J620,0)</f>
        <v>0</v>
      </c>
      <c r="BF620" s="150">
        <f>IF(N620="snížená",J620,0)</f>
        <v>0</v>
      </c>
      <c r="BG620" s="150">
        <f>IF(N620="zákl. přenesená",J620,0)</f>
        <v>0</v>
      </c>
      <c r="BH620" s="150">
        <f>IF(N620="sníž. přenesená",J620,0)</f>
        <v>0</v>
      </c>
      <c r="BI620" s="150">
        <f>IF(N620="nulová",J620,0)</f>
        <v>0</v>
      </c>
      <c r="BJ620" s="17" t="s">
        <v>84</v>
      </c>
      <c r="BK620" s="150">
        <f>ROUND(I620*H620,2)</f>
        <v>0</v>
      </c>
      <c r="BL620" s="17" t="s">
        <v>357</v>
      </c>
      <c r="BM620" s="149" t="s">
        <v>2618</v>
      </c>
    </row>
    <row r="621" spans="2:65" s="1" customFormat="1" ht="10.199999999999999">
      <c r="B621" s="32"/>
      <c r="D621" s="151" t="s">
        <v>359</v>
      </c>
      <c r="F621" s="152" t="s">
        <v>7592</v>
      </c>
      <c r="I621" s="153"/>
      <c r="L621" s="32"/>
      <c r="M621" s="154"/>
      <c r="T621" s="56"/>
      <c r="AT621" s="17" t="s">
        <v>359</v>
      </c>
      <c r="AU621" s="17" t="s">
        <v>76</v>
      </c>
    </row>
    <row r="622" spans="2:65" s="14" customFormat="1" ht="10.199999999999999">
      <c r="B622" s="169"/>
      <c r="D622" s="151" t="s">
        <v>361</v>
      </c>
      <c r="E622" s="170" t="s">
        <v>1</v>
      </c>
      <c r="F622" s="171" t="s">
        <v>7593</v>
      </c>
      <c r="H622" s="170" t="s">
        <v>1</v>
      </c>
      <c r="I622" s="172"/>
      <c r="L622" s="169"/>
      <c r="M622" s="173"/>
      <c r="T622" s="174"/>
      <c r="AT622" s="170" t="s">
        <v>361</v>
      </c>
      <c r="AU622" s="170" t="s">
        <v>76</v>
      </c>
      <c r="AV622" s="14" t="s">
        <v>84</v>
      </c>
      <c r="AW622" s="14" t="s">
        <v>32</v>
      </c>
      <c r="AX622" s="14" t="s">
        <v>76</v>
      </c>
      <c r="AY622" s="170" t="s">
        <v>350</v>
      </c>
    </row>
    <row r="623" spans="2:65" s="14" customFormat="1" ht="10.199999999999999">
      <c r="B623" s="169"/>
      <c r="D623" s="151" t="s">
        <v>361</v>
      </c>
      <c r="E623" s="170" t="s">
        <v>1</v>
      </c>
      <c r="F623" s="171" t="s">
        <v>7594</v>
      </c>
      <c r="H623" s="170" t="s">
        <v>1</v>
      </c>
      <c r="I623" s="172"/>
      <c r="L623" s="169"/>
      <c r="M623" s="173"/>
      <c r="T623" s="174"/>
      <c r="AT623" s="170" t="s">
        <v>361</v>
      </c>
      <c r="AU623" s="170" t="s">
        <v>76</v>
      </c>
      <c r="AV623" s="14" t="s">
        <v>84</v>
      </c>
      <c r="AW623" s="14" t="s">
        <v>32</v>
      </c>
      <c r="AX623" s="14" t="s">
        <v>76</v>
      </c>
      <c r="AY623" s="170" t="s">
        <v>350</v>
      </c>
    </row>
    <row r="624" spans="2:65" s="12" customFormat="1" ht="10.199999999999999">
      <c r="B624" s="155"/>
      <c r="D624" s="151" t="s">
        <v>361</v>
      </c>
      <c r="E624" s="156" t="s">
        <v>1</v>
      </c>
      <c r="F624" s="157" t="s">
        <v>84</v>
      </c>
      <c r="H624" s="158">
        <v>1</v>
      </c>
      <c r="I624" s="159"/>
      <c r="L624" s="155"/>
      <c r="M624" s="160"/>
      <c r="T624" s="161"/>
      <c r="AT624" s="156" t="s">
        <v>361</v>
      </c>
      <c r="AU624" s="156" t="s">
        <v>76</v>
      </c>
      <c r="AV624" s="12" t="s">
        <v>86</v>
      </c>
      <c r="AW624" s="12" t="s">
        <v>32</v>
      </c>
      <c r="AX624" s="12" t="s">
        <v>84</v>
      </c>
      <c r="AY624" s="156" t="s">
        <v>350</v>
      </c>
    </row>
    <row r="625" spans="2:65" s="1" customFormat="1" ht="16.5" customHeight="1">
      <c r="B625" s="32"/>
      <c r="C625" s="138" t="s">
        <v>1985</v>
      </c>
      <c r="D625" s="138" t="s">
        <v>352</v>
      </c>
      <c r="E625" s="139" t="s">
        <v>7595</v>
      </c>
      <c r="F625" s="140" t="s">
        <v>7596</v>
      </c>
      <c r="G625" s="141" t="s">
        <v>496</v>
      </c>
      <c r="H625" s="142">
        <v>2</v>
      </c>
      <c r="I625" s="143"/>
      <c r="J625" s="144">
        <f>ROUND(I625*H625,2)</f>
        <v>0</v>
      </c>
      <c r="K625" s="140" t="s">
        <v>1</v>
      </c>
      <c r="L625" s="32"/>
      <c r="M625" s="145" t="s">
        <v>1</v>
      </c>
      <c r="N625" s="146" t="s">
        <v>41</v>
      </c>
      <c r="P625" s="147">
        <f>O625*H625</f>
        <v>0</v>
      </c>
      <c r="Q625" s="147">
        <v>0</v>
      </c>
      <c r="R625" s="147">
        <f>Q625*H625</f>
        <v>0</v>
      </c>
      <c r="S625" s="147">
        <v>0</v>
      </c>
      <c r="T625" s="148">
        <f>S625*H625</f>
        <v>0</v>
      </c>
      <c r="AR625" s="149" t="s">
        <v>357</v>
      </c>
      <c r="AT625" s="149" t="s">
        <v>352</v>
      </c>
      <c r="AU625" s="149" t="s">
        <v>76</v>
      </c>
      <c r="AY625" s="17" t="s">
        <v>350</v>
      </c>
      <c r="BE625" s="150">
        <f>IF(N625="základní",J625,0)</f>
        <v>0</v>
      </c>
      <c r="BF625" s="150">
        <f>IF(N625="snížená",J625,0)</f>
        <v>0</v>
      </c>
      <c r="BG625" s="150">
        <f>IF(N625="zákl. přenesená",J625,0)</f>
        <v>0</v>
      </c>
      <c r="BH625" s="150">
        <f>IF(N625="sníž. přenesená",J625,0)</f>
        <v>0</v>
      </c>
      <c r="BI625" s="150">
        <f>IF(N625="nulová",J625,0)</f>
        <v>0</v>
      </c>
      <c r="BJ625" s="17" t="s">
        <v>84</v>
      </c>
      <c r="BK625" s="150">
        <f>ROUND(I625*H625,2)</f>
        <v>0</v>
      </c>
      <c r="BL625" s="17" t="s">
        <v>357</v>
      </c>
      <c r="BM625" s="149" t="s">
        <v>2629</v>
      </c>
    </row>
    <row r="626" spans="2:65" s="1" customFormat="1" ht="10.199999999999999">
      <c r="B626" s="32"/>
      <c r="D626" s="151" t="s">
        <v>359</v>
      </c>
      <c r="F626" s="152" t="s">
        <v>7596</v>
      </c>
      <c r="I626" s="153"/>
      <c r="L626" s="32"/>
      <c r="M626" s="154"/>
      <c r="T626" s="56"/>
      <c r="AT626" s="17" t="s">
        <v>359</v>
      </c>
      <c r="AU626" s="17" t="s">
        <v>76</v>
      </c>
    </row>
    <row r="627" spans="2:65" s="14" customFormat="1" ht="10.199999999999999">
      <c r="B627" s="169"/>
      <c r="D627" s="151" t="s">
        <v>361</v>
      </c>
      <c r="E627" s="170" t="s">
        <v>1</v>
      </c>
      <c r="F627" s="171" t="s">
        <v>7597</v>
      </c>
      <c r="H627" s="170" t="s">
        <v>1</v>
      </c>
      <c r="I627" s="172"/>
      <c r="L627" s="169"/>
      <c r="M627" s="173"/>
      <c r="T627" s="174"/>
      <c r="AT627" s="170" t="s">
        <v>361</v>
      </c>
      <c r="AU627" s="170" t="s">
        <v>76</v>
      </c>
      <c r="AV627" s="14" t="s">
        <v>84</v>
      </c>
      <c r="AW627" s="14" t="s">
        <v>32</v>
      </c>
      <c r="AX627" s="14" t="s">
        <v>76</v>
      </c>
      <c r="AY627" s="170" t="s">
        <v>350</v>
      </c>
    </row>
    <row r="628" spans="2:65" s="12" customFormat="1" ht="10.199999999999999">
      <c r="B628" s="155"/>
      <c r="D628" s="151" t="s">
        <v>361</v>
      </c>
      <c r="E628" s="156" t="s">
        <v>1</v>
      </c>
      <c r="F628" s="157" t="s">
        <v>86</v>
      </c>
      <c r="H628" s="158">
        <v>2</v>
      </c>
      <c r="I628" s="159"/>
      <c r="L628" s="155"/>
      <c r="M628" s="160"/>
      <c r="T628" s="161"/>
      <c r="AT628" s="156" t="s">
        <v>361</v>
      </c>
      <c r="AU628" s="156" t="s">
        <v>76</v>
      </c>
      <c r="AV628" s="12" t="s">
        <v>86</v>
      </c>
      <c r="AW628" s="12" t="s">
        <v>32</v>
      </c>
      <c r="AX628" s="12" t="s">
        <v>84</v>
      </c>
      <c r="AY628" s="156" t="s">
        <v>350</v>
      </c>
    </row>
    <row r="629" spans="2:65" s="1" customFormat="1" ht="16.5" customHeight="1">
      <c r="B629" s="32"/>
      <c r="C629" s="138" t="s">
        <v>1990</v>
      </c>
      <c r="D629" s="138" t="s">
        <v>352</v>
      </c>
      <c r="E629" s="139" t="s">
        <v>7598</v>
      </c>
      <c r="F629" s="140" t="s">
        <v>7599</v>
      </c>
      <c r="G629" s="141" t="s">
        <v>496</v>
      </c>
      <c r="H629" s="142">
        <v>13</v>
      </c>
      <c r="I629" s="143"/>
      <c r="J629" s="144">
        <f>ROUND(I629*H629,2)</f>
        <v>0</v>
      </c>
      <c r="K629" s="140" t="s">
        <v>1</v>
      </c>
      <c r="L629" s="32"/>
      <c r="M629" s="145" t="s">
        <v>1</v>
      </c>
      <c r="N629" s="146" t="s">
        <v>41</v>
      </c>
      <c r="P629" s="147">
        <f>O629*H629</f>
        <v>0</v>
      </c>
      <c r="Q629" s="147">
        <v>0</v>
      </c>
      <c r="R629" s="147">
        <f>Q629*H629</f>
        <v>0</v>
      </c>
      <c r="S629" s="147">
        <v>0</v>
      </c>
      <c r="T629" s="148">
        <f>S629*H629</f>
        <v>0</v>
      </c>
      <c r="AR629" s="149" t="s">
        <v>357</v>
      </c>
      <c r="AT629" s="149" t="s">
        <v>352</v>
      </c>
      <c r="AU629" s="149" t="s">
        <v>76</v>
      </c>
      <c r="AY629" s="17" t="s">
        <v>350</v>
      </c>
      <c r="BE629" s="150">
        <f>IF(N629="základní",J629,0)</f>
        <v>0</v>
      </c>
      <c r="BF629" s="150">
        <f>IF(N629="snížená",J629,0)</f>
        <v>0</v>
      </c>
      <c r="BG629" s="150">
        <f>IF(N629="zákl. přenesená",J629,0)</f>
        <v>0</v>
      </c>
      <c r="BH629" s="150">
        <f>IF(N629="sníž. přenesená",J629,0)</f>
        <v>0</v>
      </c>
      <c r="BI629" s="150">
        <f>IF(N629="nulová",J629,0)</f>
        <v>0</v>
      </c>
      <c r="BJ629" s="17" t="s">
        <v>84</v>
      </c>
      <c r="BK629" s="150">
        <f>ROUND(I629*H629,2)</f>
        <v>0</v>
      </c>
      <c r="BL629" s="17" t="s">
        <v>357</v>
      </c>
      <c r="BM629" s="149" t="s">
        <v>2639</v>
      </c>
    </row>
    <row r="630" spans="2:65" s="1" customFormat="1" ht="10.199999999999999">
      <c r="B630" s="32"/>
      <c r="D630" s="151" t="s">
        <v>359</v>
      </c>
      <c r="F630" s="152" t="s">
        <v>7599</v>
      </c>
      <c r="I630" s="153"/>
      <c r="L630" s="32"/>
      <c r="M630" s="154"/>
      <c r="T630" s="56"/>
      <c r="AT630" s="17" t="s">
        <v>359</v>
      </c>
      <c r="AU630" s="17" t="s">
        <v>76</v>
      </c>
    </row>
    <row r="631" spans="2:65" s="14" customFormat="1" ht="10.199999999999999">
      <c r="B631" s="169"/>
      <c r="D631" s="151" t="s">
        <v>361</v>
      </c>
      <c r="E631" s="170" t="s">
        <v>1</v>
      </c>
      <c r="F631" s="171" t="s">
        <v>7600</v>
      </c>
      <c r="H631" s="170" t="s">
        <v>1</v>
      </c>
      <c r="I631" s="172"/>
      <c r="L631" s="169"/>
      <c r="M631" s="173"/>
      <c r="T631" s="174"/>
      <c r="AT631" s="170" t="s">
        <v>361</v>
      </c>
      <c r="AU631" s="170" t="s">
        <v>76</v>
      </c>
      <c r="AV631" s="14" t="s">
        <v>84</v>
      </c>
      <c r="AW631" s="14" t="s">
        <v>32</v>
      </c>
      <c r="AX631" s="14" t="s">
        <v>76</v>
      </c>
      <c r="AY631" s="170" t="s">
        <v>350</v>
      </c>
    </row>
    <row r="632" spans="2:65" s="14" customFormat="1" ht="10.199999999999999">
      <c r="B632" s="169"/>
      <c r="D632" s="151" t="s">
        <v>361</v>
      </c>
      <c r="E632" s="170" t="s">
        <v>1</v>
      </c>
      <c r="F632" s="171" t="s">
        <v>7601</v>
      </c>
      <c r="H632" s="170" t="s">
        <v>1</v>
      </c>
      <c r="I632" s="172"/>
      <c r="L632" s="169"/>
      <c r="M632" s="173"/>
      <c r="T632" s="174"/>
      <c r="AT632" s="170" t="s">
        <v>361</v>
      </c>
      <c r="AU632" s="170" t="s">
        <v>76</v>
      </c>
      <c r="AV632" s="14" t="s">
        <v>84</v>
      </c>
      <c r="AW632" s="14" t="s">
        <v>32</v>
      </c>
      <c r="AX632" s="14" t="s">
        <v>76</v>
      </c>
      <c r="AY632" s="170" t="s">
        <v>350</v>
      </c>
    </row>
    <row r="633" spans="2:65" s="14" customFormat="1" ht="10.199999999999999">
      <c r="B633" s="169"/>
      <c r="D633" s="151" t="s">
        <v>361</v>
      </c>
      <c r="E633" s="170" t="s">
        <v>1</v>
      </c>
      <c r="F633" s="171" t="s">
        <v>7602</v>
      </c>
      <c r="H633" s="170" t="s">
        <v>1</v>
      </c>
      <c r="I633" s="172"/>
      <c r="L633" s="169"/>
      <c r="M633" s="173"/>
      <c r="T633" s="174"/>
      <c r="AT633" s="170" t="s">
        <v>361</v>
      </c>
      <c r="AU633" s="170" t="s">
        <v>76</v>
      </c>
      <c r="AV633" s="14" t="s">
        <v>84</v>
      </c>
      <c r="AW633" s="14" t="s">
        <v>32</v>
      </c>
      <c r="AX633" s="14" t="s">
        <v>76</v>
      </c>
      <c r="AY633" s="170" t="s">
        <v>350</v>
      </c>
    </row>
    <row r="634" spans="2:65" s="14" customFormat="1" ht="20.399999999999999">
      <c r="B634" s="169"/>
      <c r="D634" s="151" t="s">
        <v>361</v>
      </c>
      <c r="E634" s="170" t="s">
        <v>1</v>
      </c>
      <c r="F634" s="171" t="s">
        <v>7603</v>
      </c>
      <c r="H634" s="170" t="s">
        <v>1</v>
      </c>
      <c r="I634" s="172"/>
      <c r="L634" s="169"/>
      <c r="M634" s="173"/>
      <c r="T634" s="174"/>
      <c r="AT634" s="170" t="s">
        <v>361</v>
      </c>
      <c r="AU634" s="170" t="s">
        <v>76</v>
      </c>
      <c r="AV634" s="14" t="s">
        <v>84</v>
      </c>
      <c r="AW634" s="14" t="s">
        <v>32</v>
      </c>
      <c r="AX634" s="14" t="s">
        <v>76</v>
      </c>
      <c r="AY634" s="170" t="s">
        <v>350</v>
      </c>
    </row>
    <row r="635" spans="2:65" s="12" customFormat="1" ht="10.199999999999999">
      <c r="B635" s="155"/>
      <c r="D635" s="151" t="s">
        <v>361</v>
      </c>
      <c r="E635" s="156" t="s">
        <v>1</v>
      </c>
      <c r="F635" s="157" t="s">
        <v>501</v>
      </c>
      <c r="H635" s="158">
        <v>13</v>
      </c>
      <c r="I635" s="159"/>
      <c r="L635" s="155"/>
      <c r="M635" s="160"/>
      <c r="T635" s="161"/>
      <c r="AT635" s="156" t="s">
        <v>361</v>
      </c>
      <c r="AU635" s="156" t="s">
        <v>76</v>
      </c>
      <c r="AV635" s="12" t="s">
        <v>86</v>
      </c>
      <c r="AW635" s="12" t="s">
        <v>32</v>
      </c>
      <c r="AX635" s="12" t="s">
        <v>84</v>
      </c>
      <c r="AY635" s="156" t="s">
        <v>350</v>
      </c>
    </row>
    <row r="636" spans="2:65" s="1" customFormat="1" ht="21.75" customHeight="1">
      <c r="B636" s="32"/>
      <c r="C636" s="138" t="s">
        <v>1998</v>
      </c>
      <c r="D636" s="138" t="s">
        <v>352</v>
      </c>
      <c r="E636" s="139" t="s">
        <v>7604</v>
      </c>
      <c r="F636" s="140" t="s">
        <v>7605</v>
      </c>
      <c r="G636" s="141" t="s">
        <v>496</v>
      </c>
      <c r="H636" s="142">
        <v>10</v>
      </c>
      <c r="I636" s="143"/>
      <c r="J636" s="144">
        <f>ROUND(I636*H636,2)</f>
        <v>0</v>
      </c>
      <c r="K636" s="140" t="s">
        <v>1</v>
      </c>
      <c r="L636" s="32"/>
      <c r="M636" s="145" t="s">
        <v>1</v>
      </c>
      <c r="N636" s="146" t="s">
        <v>41</v>
      </c>
      <c r="P636" s="147">
        <f>O636*H636</f>
        <v>0</v>
      </c>
      <c r="Q636" s="147">
        <v>0</v>
      </c>
      <c r="R636" s="147">
        <f>Q636*H636</f>
        <v>0</v>
      </c>
      <c r="S636" s="147">
        <v>0</v>
      </c>
      <c r="T636" s="148">
        <f>S636*H636</f>
        <v>0</v>
      </c>
      <c r="AR636" s="149" t="s">
        <v>357</v>
      </c>
      <c r="AT636" s="149" t="s">
        <v>352</v>
      </c>
      <c r="AU636" s="149" t="s">
        <v>76</v>
      </c>
      <c r="AY636" s="17" t="s">
        <v>350</v>
      </c>
      <c r="BE636" s="150">
        <f>IF(N636="základní",J636,0)</f>
        <v>0</v>
      </c>
      <c r="BF636" s="150">
        <f>IF(N636="snížená",J636,0)</f>
        <v>0</v>
      </c>
      <c r="BG636" s="150">
        <f>IF(N636="zákl. přenesená",J636,0)</f>
        <v>0</v>
      </c>
      <c r="BH636" s="150">
        <f>IF(N636="sníž. přenesená",J636,0)</f>
        <v>0</v>
      </c>
      <c r="BI636" s="150">
        <f>IF(N636="nulová",J636,0)</f>
        <v>0</v>
      </c>
      <c r="BJ636" s="17" t="s">
        <v>84</v>
      </c>
      <c r="BK636" s="150">
        <f>ROUND(I636*H636,2)</f>
        <v>0</v>
      </c>
      <c r="BL636" s="17" t="s">
        <v>357</v>
      </c>
      <c r="BM636" s="149" t="s">
        <v>2650</v>
      </c>
    </row>
    <row r="637" spans="2:65" s="1" customFormat="1" ht="10.199999999999999">
      <c r="B637" s="32"/>
      <c r="D637" s="151" t="s">
        <v>359</v>
      </c>
      <c r="F637" s="152" t="s">
        <v>7605</v>
      </c>
      <c r="I637" s="153"/>
      <c r="L637" s="32"/>
      <c r="M637" s="154"/>
      <c r="T637" s="56"/>
      <c r="AT637" s="17" t="s">
        <v>359</v>
      </c>
      <c r="AU637" s="17" t="s">
        <v>76</v>
      </c>
    </row>
    <row r="638" spans="2:65" s="14" customFormat="1" ht="20.399999999999999">
      <c r="B638" s="169"/>
      <c r="D638" s="151" t="s">
        <v>361</v>
      </c>
      <c r="E638" s="170" t="s">
        <v>1</v>
      </c>
      <c r="F638" s="171" t="s">
        <v>7606</v>
      </c>
      <c r="H638" s="170" t="s">
        <v>1</v>
      </c>
      <c r="I638" s="172"/>
      <c r="L638" s="169"/>
      <c r="M638" s="173"/>
      <c r="T638" s="174"/>
      <c r="AT638" s="170" t="s">
        <v>361</v>
      </c>
      <c r="AU638" s="170" t="s">
        <v>76</v>
      </c>
      <c r="AV638" s="14" t="s">
        <v>84</v>
      </c>
      <c r="AW638" s="14" t="s">
        <v>32</v>
      </c>
      <c r="AX638" s="14" t="s">
        <v>76</v>
      </c>
      <c r="AY638" s="170" t="s">
        <v>350</v>
      </c>
    </row>
    <row r="639" spans="2:65" s="14" customFormat="1" ht="30.6">
      <c r="B639" s="169"/>
      <c r="D639" s="151" t="s">
        <v>361</v>
      </c>
      <c r="E639" s="170" t="s">
        <v>1</v>
      </c>
      <c r="F639" s="171" t="s">
        <v>7607</v>
      </c>
      <c r="H639" s="170" t="s">
        <v>1</v>
      </c>
      <c r="I639" s="172"/>
      <c r="L639" s="169"/>
      <c r="M639" s="173"/>
      <c r="T639" s="174"/>
      <c r="AT639" s="170" t="s">
        <v>361</v>
      </c>
      <c r="AU639" s="170" t="s">
        <v>76</v>
      </c>
      <c r="AV639" s="14" t="s">
        <v>84</v>
      </c>
      <c r="AW639" s="14" t="s">
        <v>32</v>
      </c>
      <c r="AX639" s="14" t="s">
        <v>76</v>
      </c>
      <c r="AY639" s="170" t="s">
        <v>350</v>
      </c>
    </row>
    <row r="640" spans="2:65" s="14" customFormat="1" ht="30.6">
      <c r="B640" s="169"/>
      <c r="D640" s="151" t="s">
        <v>361</v>
      </c>
      <c r="E640" s="170" t="s">
        <v>1</v>
      </c>
      <c r="F640" s="171" t="s">
        <v>7608</v>
      </c>
      <c r="H640" s="170" t="s">
        <v>1</v>
      </c>
      <c r="I640" s="172"/>
      <c r="L640" s="169"/>
      <c r="M640" s="173"/>
      <c r="T640" s="174"/>
      <c r="AT640" s="170" t="s">
        <v>361</v>
      </c>
      <c r="AU640" s="170" t="s">
        <v>76</v>
      </c>
      <c r="AV640" s="14" t="s">
        <v>84</v>
      </c>
      <c r="AW640" s="14" t="s">
        <v>32</v>
      </c>
      <c r="AX640" s="14" t="s">
        <v>76</v>
      </c>
      <c r="AY640" s="170" t="s">
        <v>350</v>
      </c>
    </row>
    <row r="641" spans="2:65" s="14" customFormat="1" ht="10.199999999999999">
      <c r="B641" s="169"/>
      <c r="D641" s="151" t="s">
        <v>361</v>
      </c>
      <c r="E641" s="170" t="s">
        <v>1</v>
      </c>
      <c r="F641" s="171" t="s">
        <v>7609</v>
      </c>
      <c r="H641" s="170" t="s">
        <v>1</v>
      </c>
      <c r="I641" s="172"/>
      <c r="L641" s="169"/>
      <c r="M641" s="173"/>
      <c r="T641" s="174"/>
      <c r="AT641" s="170" t="s">
        <v>361</v>
      </c>
      <c r="AU641" s="170" t="s">
        <v>76</v>
      </c>
      <c r="AV641" s="14" t="s">
        <v>84</v>
      </c>
      <c r="AW641" s="14" t="s">
        <v>32</v>
      </c>
      <c r="AX641" s="14" t="s">
        <v>76</v>
      </c>
      <c r="AY641" s="170" t="s">
        <v>350</v>
      </c>
    </row>
    <row r="642" spans="2:65" s="12" customFormat="1" ht="10.199999999999999">
      <c r="B642" s="155"/>
      <c r="D642" s="151" t="s">
        <v>361</v>
      </c>
      <c r="E642" s="156" t="s">
        <v>1</v>
      </c>
      <c r="F642" s="157" t="s">
        <v>480</v>
      </c>
      <c r="H642" s="158">
        <v>10</v>
      </c>
      <c r="I642" s="159"/>
      <c r="L642" s="155"/>
      <c r="M642" s="160"/>
      <c r="T642" s="161"/>
      <c r="AT642" s="156" t="s">
        <v>361</v>
      </c>
      <c r="AU642" s="156" t="s">
        <v>76</v>
      </c>
      <c r="AV642" s="12" t="s">
        <v>86</v>
      </c>
      <c r="AW642" s="12" t="s">
        <v>32</v>
      </c>
      <c r="AX642" s="12" t="s">
        <v>84</v>
      </c>
      <c r="AY642" s="156" t="s">
        <v>350</v>
      </c>
    </row>
    <row r="643" spans="2:65" s="1" customFormat="1" ht="16.5" customHeight="1">
      <c r="B643" s="32"/>
      <c r="C643" s="138" t="s">
        <v>2003</v>
      </c>
      <c r="D643" s="138" t="s">
        <v>352</v>
      </c>
      <c r="E643" s="139" t="s">
        <v>7610</v>
      </c>
      <c r="F643" s="140" t="s">
        <v>7611</v>
      </c>
      <c r="G643" s="141" t="s">
        <v>496</v>
      </c>
      <c r="H643" s="142">
        <v>2</v>
      </c>
      <c r="I643" s="143"/>
      <c r="J643" s="144">
        <f>ROUND(I643*H643,2)</f>
        <v>0</v>
      </c>
      <c r="K643" s="140" t="s">
        <v>1</v>
      </c>
      <c r="L643" s="32"/>
      <c r="M643" s="145" t="s">
        <v>1</v>
      </c>
      <c r="N643" s="146" t="s">
        <v>41</v>
      </c>
      <c r="P643" s="147">
        <f>O643*H643</f>
        <v>0</v>
      </c>
      <c r="Q643" s="147">
        <v>0</v>
      </c>
      <c r="R643" s="147">
        <f>Q643*H643</f>
        <v>0</v>
      </c>
      <c r="S643" s="147">
        <v>0</v>
      </c>
      <c r="T643" s="148">
        <f>S643*H643</f>
        <v>0</v>
      </c>
      <c r="AR643" s="149" t="s">
        <v>357</v>
      </c>
      <c r="AT643" s="149" t="s">
        <v>352</v>
      </c>
      <c r="AU643" s="149" t="s">
        <v>76</v>
      </c>
      <c r="AY643" s="17" t="s">
        <v>350</v>
      </c>
      <c r="BE643" s="150">
        <f>IF(N643="základní",J643,0)</f>
        <v>0</v>
      </c>
      <c r="BF643" s="150">
        <f>IF(N643="snížená",J643,0)</f>
        <v>0</v>
      </c>
      <c r="BG643" s="150">
        <f>IF(N643="zákl. přenesená",J643,0)</f>
        <v>0</v>
      </c>
      <c r="BH643" s="150">
        <f>IF(N643="sníž. přenesená",J643,0)</f>
        <v>0</v>
      </c>
      <c r="BI643" s="150">
        <f>IF(N643="nulová",J643,0)</f>
        <v>0</v>
      </c>
      <c r="BJ643" s="17" t="s">
        <v>84</v>
      </c>
      <c r="BK643" s="150">
        <f>ROUND(I643*H643,2)</f>
        <v>0</v>
      </c>
      <c r="BL643" s="17" t="s">
        <v>357</v>
      </c>
      <c r="BM643" s="149" t="s">
        <v>2660</v>
      </c>
    </row>
    <row r="644" spans="2:65" s="1" customFormat="1" ht="10.199999999999999">
      <c r="B644" s="32"/>
      <c r="D644" s="151" t="s">
        <v>359</v>
      </c>
      <c r="F644" s="152" t="s">
        <v>7611</v>
      </c>
      <c r="I644" s="153"/>
      <c r="L644" s="32"/>
      <c r="M644" s="154"/>
      <c r="T644" s="56"/>
      <c r="AT644" s="17" t="s">
        <v>359</v>
      </c>
      <c r="AU644" s="17" t="s">
        <v>76</v>
      </c>
    </row>
    <row r="645" spans="2:65" s="14" customFormat="1" ht="30.6">
      <c r="B645" s="169"/>
      <c r="D645" s="151" t="s">
        <v>361</v>
      </c>
      <c r="E645" s="170" t="s">
        <v>1</v>
      </c>
      <c r="F645" s="171" t="s">
        <v>7612</v>
      </c>
      <c r="H645" s="170" t="s">
        <v>1</v>
      </c>
      <c r="I645" s="172"/>
      <c r="L645" s="169"/>
      <c r="M645" s="173"/>
      <c r="T645" s="174"/>
      <c r="AT645" s="170" t="s">
        <v>361</v>
      </c>
      <c r="AU645" s="170" t="s">
        <v>76</v>
      </c>
      <c r="AV645" s="14" t="s">
        <v>84</v>
      </c>
      <c r="AW645" s="14" t="s">
        <v>32</v>
      </c>
      <c r="AX645" s="14" t="s">
        <v>76</v>
      </c>
      <c r="AY645" s="170" t="s">
        <v>350</v>
      </c>
    </row>
    <row r="646" spans="2:65" s="14" customFormat="1" ht="10.199999999999999">
      <c r="B646" s="169"/>
      <c r="D646" s="151" t="s">
        <v>361</v>
      </c>
      <c r="E646" s="170" t="s">
        <v>1</v>
      </c>
      <c r="F646" s="171" t="s">
        <v>7613</v>
      </c>
      <c r="H646" s="170" t="s">
        <v>1</v>
      </c>
      <c r="I646" s="172"/>
      <c r="L646" s="169"/>
      <c r="M646" s="173"/>
      <c r="T646" s="174"/>
      <c r="AT646" s="170" t="s">
        <v>361</v>
      </c>
      <c r="AU646" s="170" t="s">
        <v>76</v>
      </c>
      <c r="AV646" s="14" t="s">
        <v>84</v>
      </c>
      <c r="AW646" s="14" t="s">
        <v>32</v>
      </c>
      <c r="AX646" s="14" t="s">
        <v>76</v>
      </c>
      <c r="AY646" s="170" t="s">
        <v>350</v>
      </c>
    </row>
    <row r="647" spans="2:65" s="14" customFormat="1" ht="20.399999999999999">
      <c r="B647" s="169"/>
      <c r="D647" s="151" t="s">
        <v>361</v>
      </c>
      <c r="E647" s="170" t="s">
        <v>1</v>
      </c>
      <c r="F647" s="171" t="s">
        <v>7614</v>
      </c>
      <c r="H647" s="170" t="s">
        <v>1</v>
      </c>
      <c r="I647" s="172"/>
      <c r="L647" s="169"/>
      <c r="M647" s="173"/>
      <c r="T647" s="174"/>
      <c r="AT647" s="170" t="s">
        <v>361</v>
      </c>
      <c r="AU647" s="170" t="s">
        <v>76</v>
      </c>
      <c r="AV647" s="14" t="s">
        <v>84</v>
      </c>
      <c r="AW647" s="14" t="s">
        <v>32</v>
      </c>
      <c r="AX647" s="14" t="s">
        <v>76</v>
      </c>
      <c r="AY647" s="170" t="s">
        <v>350</v>
      </c>
    </row>
    <row r="648" spans="2:65" s="14" customFormat="1" ht="20.399999999999999">
      <c r="B648" s="169"/>
      <c r="D648" s="151" t="s">
        <v>361</v>
      </c>
      <c r="E648" s="170" t="s">
        <v>1</v>
      </c>
      <c r="F648" s="171" t="s">
        <v>7615</v>
      </c>
      <c r="H648" s="170" t="s">
        <v>1</v>
      </c>
      <c r="I648" s="172"/>
      <c r="L648" s="169"/>
      <c r="M648" s="173"/>
      <c r="T648" s="174"/>
      <c r="AT648" s="170" t="s">
        <v>361</v>
      </c>
      <c r="AU648" s="170" t="s">
        <v>76</v>
      </c>
      <c r="AV648" s="14" t="s">
        <v>84</v>
      </c>
      <c r="AW648" s="14" t="s">
        <v>32</v>
      </c>
      <c r="AX648" s="14" t="s">
        <v>76</v>
      </c>
      <c r="AY648" s="170" t="s">
        <v>350</v>
      </c>
    </row>
    <row r="649" spans="2:65" s="14" customFormat="1" ht="10.199999999999999">
      <c r="B649" s="169"/>
      <c r="D649" s="151" t="s">
        <v>361</v>
      </c>
      <c r="E649" s="170" t="s">
        <v>1</v>
      </c>
      <c r="F649" s="171" t="s">
        <v>7616</v>
      </c>
      <c r="H649" s="170" t="s">
        <v>1</v>
      </c>
      <c r="I649" s="172"/>
      <c r="L649" s="169"/>
      <c r="M649" s="173"/>
      <c r="T649" s="174"/>
      <c r="AT649" s="170" t="s">
        <v>361</v>
      </c>
      <c r="AU649" s="170" t="s">
        <v>76</v>
      </c>
      <c r="AV649" s="14" t="s">
        <v>84</v>
      </c>
      <c r="AW649" s="14" t="s">
        <v>32</v>
      </c>
      <c r="AX649" s="14" t="s">
        <v>76</v>
      </c>
      <c r="AY649" s="170" t="s">
        <v>350</v>
      </c>
    </row>
    <row r="650" spans="2:65" s="12" customFormat="1" ht="10.199999999999999">
      <c r="B650" s="155"/>
      <c r="D650" s="151" t="s">
        <v>361</v>
      </c>
      <c r="E650" s="156" t="s">
        <v>1</v>
      </c>
      <c r="F650" s="157" t="s">
        <v>86</v>
      </c>
      <c r="H650" s="158">
        <v>2</v>
      </c>
      <c r="I650" s="159"/>
      <c r="L650" s="155"/>
      <c r="M650" s="160"/>
      <c r="T650" s="161"/>
      <c r="AT650" s="156" t="s">
        <v>361</v>
      </c>
      <c r="AU650" s="156" t="s">
        <v>76</v>
      </c>
      <c r="AV650" s="12" t="s">
        <v>86</v>
      </c>
      <c r="AW650" s="12" t="s">
        <v>32</v>
      </c>
      <c r="AX650" s="12" t="s">
        <v>84</v>
      </c>
      <c r="AY650" s="156" t="s">
        <v>350</v>
      </c>
    </row>
    <row r="651" spans="2:65" s="1" customFormat="1" ht="16.5" customHeight="1">
      <c r="B651" s="32"/>
      <c r="C651" s="138" t="s">
        <v>2010</v>
      </c>
      <c r="D651" s="138" t="s">
        <v>352</v>
      </c>
      <c r="E651" s="139" t="s">
        <v>7617</v>
      </c>
      <c r="F651" s="140" t="s">
        <v>7618</v>
      </c>
      <c r="G651" s="141" t="s">
        <v>496</v>
      </c>
      <c r="H651" s="142">
        <v>24</v>
      </c>
      <c r="I651" s="143"/>
      <c r="J651" s="144">
        <f>ROUND(I651*H651,2)</f>
        <v>0</v>
      </c>
      <c r="K651" s="140" t="s">
        <v>1</v>
      </c>
      <c r="L651" s="32"/>
      <c r="M651" s="145" t="s">
        <v>1</v>
      </c>
      <c r="N651" s="146" t="s">
        <v>41</v>
      </c>
      <c r="P651" s="147">
        <f>O651*H651</f>
        <v>0</v>
      </c>
      <c r="Q651" s="147">
        <v>0</v>
      </c>
      <c r="R651" s="147">
        <f>Q651*H651</f>
        <v>0</v>
      </c>
      <c r="S651" s="147">
        <v>0</v>
      </c>
      <c r="T651" s="148">
        <f>S651*H651</f>
        <v>0</v>
      </c>
      <c r="AR651" s="149" t="s">
        <v>357</v>
      </c>
      <c r="AT651" s="149" t="s">
        <v>352</v>
      </c>
      <c r="AU651" s="149" t="s">
        <v>76</v>
      </c>
      <c r="AY651" s="17" t="s">
        <v>350</v>
      </c>
      <c r="BE651" s="150">
        <f>IF(N651="základní",J651,0)</f>
        <v>0</v>
      </c>
      <c r="BF651" s="150">
        <f>IF(N651="snížená",J651,0)</f>
        <v>0</v>
      </c>
      <c r="BG651" s="150">
        <f>IF(N651="zákl. přenesená",J651,0)</f>
        <v>0</v>
      </c>
      <c r="BH651" s="150">
        <f>IF(N651="sníž. přenesená",J651,0)</f>
        <v>0</v>
      </c>
      <c r="BI651" s="150">
        <f>IF(N651="nulová",J651,0)</f>
        <v>0</v>
      </c>
      <c r="BJ651" s="17" t="s">
        <v>84</v>
      </c>
      <c r="BK651" s="150">
        <f>ROUND(I651*H651,2)</f>
        <v>0</v>
      </c>
      <c r="BL651" s="17" t="s">
        <v>357</v>
      </c>
      <c r="BM651" s="149" t="s">
        <v>2671</v>
      </c>
    </row>
    <row r="652" spans="2:65" s="1" customFormat="1" ht="10.199999999999999">
      <c r="B652" s="32"/>
      <c r="D652" s="151" t="s">
        <v>359</v>
      </c>
      <c r="F652" s="152" t="s">
        <v>7618</v>
      </c>
      <c r="I652" s="153"/>
      <c r="L652" s="32"/>
      <c r="M652" s="154"/>
      <c r="T652" s="56"/>
      <c r="AT652" s="17" t="s">
        <v>359</v>
      </c>
      <c r="AU652" s="17" t="s">
        <v>76</v>
      </c>
    </row>
    <row r="653" spans="2:65" s="14" customFormat="1" ht="20.399999999999999">
      <c r="B653" s="169"/>
      <c r="D653" s="151" t="s">
        <v>361</v>
      </c>
      <c r="E653" s="170" t="s">
        <v>1</v>
      </c>
      <c r="F653" s="171" t="s">
        <v>7619</v>
      </c>
      <c r="H653" s="170" t="s">
        <v>1</v>
      </c>
      <c r="I653" s="172"/>
      <c r="L653" s="169"/>
      <c r="M653" s="173"/>
      <c r="T653" s="174"/>
      <c r="AT653" s="170" t="s">
        <v>361</v>
      </c>
      <c r="AU653" s="170" t="s">
        <v>76</v>
      </c>
      <c r="AV653" s="14" t="s">
        <v>84</v>
      </c>
      <c r="AW653" s="14" t="s">
        <v>32</v>
      </c>
      <c r="AX653" s="14" t="s">
        <v>76</v>
      </c>
      <c r="AY653" s="170" t="s">
        <v>350</v>
      </c>
    </row>
    <row r="654" spans="2:65" s="14" customFormat="1" ht="30.6">
      <c r="B654" s="169"/>
      <c r="D654" s="151" t="s">
        <v>361</v>
      </c>
      <c r="E654" s="170" t="s">
        <v>1</v>
      </c>
      <c r="F654" s="171" t="s">
        <v>7620</v>
      </c>
      <c r="H654" s="170" t="s">
        <v>1</v>
      </c>
      <c r="I654" s="172"/>
      <c r="L654" s="169"/>
      <c r="M654" s="173"/>
      <c r="T654" s="174"/>
      <c r="AT654" s="170" t="s">
        <v>361</v>
      </c>
      <c r="AU654" s="170" t="s">
        <v>76</v>
      </c>
      <c r="AV654" s="14" t="s">
        <v>84</v>
      </c>
      <c r="AW654" s="14" t="s">
        <v>32</v>
      </c>
      <c r="AX654" s="14" t="s">
        <v>76</v>
      </c>
      <c r="AY654" s="170" t="s">
        <v>350</v>
      </c>
    </row>
    <row r="655" spans="2:65" s="14" customFormat="1" ht="20.399999999999999">
      <c r="B655" s="169"/>
      <c r="D655" s="151" t="s">
        <v>361</v>
      </c>
      <c r="E655" s="170" t="s">
        <v>1</v>
      </c>
      <c r="F655" s="171" t="s">
        <v>7621</v>
      </c>
      <c r="H655" s="170" t="s">
        <v>1</v>
      </c>
      <c r="I655" s="172"/>
      <c r="L655" s="169"/>
      <c r="M655" s="173"/>
      <c r="T655" s="174"/>
      <c r="AT655" s="170" t="s">
        <v>361</v>
      </c>
      <c r="AU655" s="170" t="s">
        <v>76</v>
      </c>
      <c r="AV655" s="14" t="s">
        <v>84</v>
      </c>
      <c r="AW655" s="14" t="s">
        <v>32</v>
      </c>
      <c r="AX655" s="14" t="s">
        <v>76</v>
      </c>
      <c r="AY655" s="170" t="s">
        <v>350</v>
      </c>
    </row>
    <row r="656" spans="2:65" s="14" customFormat="1" ht="20.399999999999999">
      <c r="B656" s="169"/>
      <c r="D656" s="151" t="s">
        <v>361</v>
      </c>
      <c r="E656" s="170" t="s">
        <v>1</v>
      </c>
      <c r="F656" s="171" t="s">
        <v>7622</v>
      </c>
      <c r="H656" s="170" t="s">
        <v>1</v>
      </c>
      <c r="I656" s="172"/>
      <c r="L656" s="169"/>
      <c r="M656" s="173"/>
      <c r="T656" s="174"/>
      <c r="AT656" s="170" t="s">
        <v>361</v>
      </c>
      <c r="AU656" s="170" t="s">
        <v>76</v>
      </c>
      <c r="AV656" s="14" t="s">
        <v>84</v>
      </c>
      <c r="AW656" s="14" t="s">
        <v>32</v>
      </c>
      <c r="AX656" s="14" t="s">
        <v>76</v>
      </c>
      <c r="AY656" s="170" t="s">
        <v>350</v>
      </c>
    </row>
    <row r="657" spans="2:65" s="14" customFormat="1" ht="10.199999999999999">
      <c r="B657" s="169"/>
      <c r="D657" s="151" t="s">
        <v>361</v>
      </c>
      <c r="E657" s="170" t="s">
        <v>1</v>
      </c>
      <c r="F657" s="171" t="s">
        <v>7623</v>
      </c>
      <c r="H657" s="170" t="s">
        <v>1</v>
      </c>
      <c r="I657" s="172"/>
      <c r="L657" s="169"/>
      <c r="M657" s="173"/>
      <c r="T657" s="174"/>
      <c r="AT657" s="170" t="s">
        <v>361</v>
      </c>
      <c r="AU657" s="170" t="s">
        <v>76</v>
      </c>
      <c r="AV657" s="14" t="s">
        <v>84</v>
      </c>
      <c r="AW657" s="14" t="s">
        <v>32</v>
      </c>
      <c r="AX657" s="14" t="s">
        <v>76</v>
      </c>
      <c r="AY657" s="170" t="s">
        <v>350</v>
      </c>
    </row>
    <row r="658" spans="2:65" s="12" customFormat="1" ht="10.199999999999999">
      <c r="B658" s="155"/>
      <c r="D658" s="151" t="s">
        <v>361</v>
      </c>
      <c r="E658" s="156" t="s">
        <v>1</v>
      </c>
      <c r="F658" s="157" t="s">
        <v>596</v>
      </c>
      <c r="H658" s="158">
        <v>24</v>
      </c>
      <c r="I658" s="159"/>
      <c r="L658" s="155"/>
      <c r="M658" s="160"/>
      <c r="T658" s="161"/>
      <c r="AT658" s="156" t="s">
        <v>361</v>
      </c>
      <c r="AU658" s="156" t="s">
        <v>76</v>
      </c>
      <c r="AV658" s="12" t="s">
        <v>86</v>
      </c>
      <c r="AW658" s="12" t="s">
        <v>32</v>
      </c>
      <c r="AX658" s="12" t="s">
        <v>84</v>
      </c>
      <c r="AY658" s="156" t="s">
        <v>350</v>
      </c>
    </row>
    <row r="659" spans="2:65" s="1" customFormat="1" ht="16.5" customHeight="1">
      <c r="B659" s="32"/>
      <c r="C659" s="138" t="s">
        <v>2015</v>
      </c>
      <c r="D659" s="138" t="s">
        <v>352</v>
      </c>
      <c r="E659" s="139" t="s">
        <v>7624</v>
      </c>
      <c r="F659" s="140" t="s">
        <v>7625</v>
      </c>
      <c r="G659" s="141" t="s">
        <v>496</v>
      </c>
      <c r="H659" s="142">
        <v>10</v>
      </c>
      <c r="I659" s="143"/>
      <c r="J659" s="144">
        <f>ROUND(I659*H659,2)</f>
        <v>0</v>
      </c>
      <c r="K659" s="140" t="s">
        <v>1</v>
      </c>
      <c r="L659" s="32"/>
      <c r="M659" s="145" t="s">
        <v>1</v>
      </c>
      <c r="N659" s="146" t="s">
        <v>41</v>
      </c>
      <c r="P659" s="147">
        <f>O659*H659</f>
        <v>0</v>
      </c>
      <c r="Q659" s="147">
        <v>0</v>
      </c>
      <c r="R659" s="147">
        <f>Q659*H659</f>
        <v>0</v>
      </c>
      <c r="S659" s="147">
        <v>0</v>
      </c>
      <c r="T659" s="148">
        <f>S659*H659</f>
        <v>0</v>
      </c>
      <c r="AR659" s="149" t="s">
        <v>357</v>
      </c>
      <c r="AT659" s="149" t="s">
        <v>352</v>
      </c>
      <c r="AU659" s="149" t="s">
        <v>76</v>
      </c>
      <c r="AY659" s="17" t="s">
        <v>350</v>
      </c>
      <c r="BE659" s="150">
        <f>IF(N659="základní",J659,0)</f>
        <v>0</v>
      </c>
      <c r="BF659" s="150">
        <f>IF(N659="snížená",J659,0)</f>
        <v>0</v>
      </c>
      <c r="BG659" s="150">
        <f>IF(N659="zákl. přenesená",J659,0)</f>
        <v>0</v>
      </c>
      <c r="BH659" s="150">
        <f>IF(N659="sníž. přenesená",J659,0)</f>
        <v>0</v>
      </c>
      <c r="BI659" s="150">
        <f>IF(N659="nulová",J659,0)</f>
        <v>0</v>
      </c>
      <c r="BJ659" s="17" t="s">
        <v>84</v>
      </c>
      <c r="BK659" s="150">
        <f>ROUND(I659*H659,2)</f>
        <v>0</v>
      </c>
      <c r="BL659" s="17" t="s">
        <v>357</v>
      </c>
      <c r="BM659" s="149" t="s">
        <v>2683</v>
      </c>
    </row>
    <row r="660" spans="2:65" s="1" customFormat="1" ht="10.199999999999999">
      <c r="B660" s="32"/>
      <c r="D660" s="151" t="s">
        <v>359</v>
      </c>
      <c r="F660" s="152" t="s">
        <v>7625</v>
      </c>
      <c r="I660" s="153"/>
      <c r="L660" s="32"/>
      <c r="M660" s="154"/>
      <c r="T660" s="56"/>
      <c r="AT660" s="17" t="s">
        <v>359</v>
      </c>
      <c r="AU660" s="17" t="s">
        <v>76</v>
      </c>
    </row>
    <row r="661" spans="2:65" s="14" customFormat="1" ht="20.399999999999999">
      <c r="B661" s="169"/>
      <c r="D661" s="151" t="s">
        <v>361</v>
      </c>
      <c r="E661" s="170" t="s">
        <v>1</v>
      </c>
      <c r="F661" s="171" t="s">
        <v>7626</v>
      </c>
      <c r="H661" s="170" t="s">
        <v>1</v>
      </c>
      <c r="I661" s="172"/>
      <c r="L661" s="169"/>
      <c r="M661" s="173"/>
      <c r="T661" s="174"/>
      <c r="AT661" s="170" t="s">
        <v>361</v>
      </c>
      <c r="AU661" s="170" t="s">
        <v>76</v>
      </c>
      <c r="AV661" s="14" t="s">
        <v>84</v>
      </c>
      <c r="AW661" s="14" t="s">
        <v>32</v>
      </c>
      <c r="AX661" s="14" t="s">
        <v>76</v>
      </c>
      <c r="AY661" s="170" t="s">
        <v>350</v>
      </c>
    </row>
    <row r="662" spans="2:65" s="12" customFormat="1" ht="10.199999999999999">
      <c r="B662" s="155"/>
      <c r="D662" s="151" t="s">
        <v>361</v>
      </c>
      <c r="E662" s="156" t="s">
        <v>1</v>
      </c>
      <c r="F662" s="157" t="s">
        <v>480</v>
      </c>
      <c r="H662" s="158">
        <v>10</v>
      </c>
      <c r="I662" s="159"/>
      <c r="L662" s="155"/>
      <c r="M662" s="160"/>
      <c r="T662" s="161"/>
      <c r="AT662" s="156" t="s">
        <v>361</v>
      </c>
      <c r="AU662" s="156" t="s">
        <v>76</v>
      </c>
      <c r="AV662" s="12" t="s">
        <v>86</v>
      </c>
      <c r="AW662" s="12" t="s">
        <v>32</v>
      </c>
      <c r="AX662" s="12" t="s">
        <v>84</v>
      </c>
      <c r="AY662" s="156" t="s">
        <v>350</v>
      </c>
    </row>
    <row r="663" spans="2:65" s="1" customFormat="1" ht="16.5" customHeight="1">
      <c r="B663" s="32"/>
      <c r="C663" s="138" t="s">
        <v>2017</v>
      </c>
      <c r="D663" s="138" t="s">
        <v>352</v>
      </c>
      <c r="E663" s="139" t="s">
        <v>7627</v>
      </c>
      <c r="F663" s="140" t="s">
        <v>7628</v>
      </c>
      <c r="G663" s="141" t="s">
        <v>496</v>
      </c>
      <c r="H663" s="142">
        <v>2</v>
      </c>
      <c r="I663" s="143"/>
      <c r="J663" s="144">
        <f>ROUND(I663*H663,2)</f>
        <v>0</v>
      </c>
      <c r="K663" s="140" t="s">
        <v>1</v>
      </c>
      <c r="L663" s="32"/>
      <c r="M663" s="145" t="s">
        <v>1</v>
      </c>
      <c r="N663" s="146" t="s">
        <v>41</v>
      </c>
      <c r="P663" s="147">
        <f>O663*H663</f>
        <v>0</v>
      </c>
      <c r="Q663" s="147">
        <v>0</v>
      </c>
      <c r="R663" s="147">
        <f>Q663*H663</f>
        <v>0</v>
      </c>
      <c r="S663" s="147">
        <v>0</v>
      </c>
      <c r="T663" s="148">
        <f>S663*H663</f>
        <v>0</v>
      </c>
      <c r="AR663" s="149" t="s">
        <v>357</v>
      </c>
      <c r="AT663" s="149" t="s">
        <v>352</v>
      </c>
      <c r="AU663" s="149" t="s">
        <v>76</v>
      </c>
      <c r="AY663" s="17" t="s">
        <v>350</v>
      </c>
      <c r="BE663" s="150">
        <f>IF(N663="základní",J663,0)</f>
        <v>0</v>
      </c>
      <c r="BF663" s="150">
        <f>IF(N663="snížená",J663,0)</f>
        <v>0</v>
      </c>
      <c r="BG663" s="150">
        <f>IF(N663="zákl. přenesená",J663,0)</f>
        <v>0</v>
      </c>
      <c r="BH663" s="150">
        <f>IF(N663="sníž. přenesená",J663,0)</f>
        <v>0</v>
      </c>
      <c r="BI663" s="150">
        <f>IF(N663="nulová",J663,0)</f>
        <v>0</v>
      </c>
      <c r="BJ663" s="17" t="s">
        <v>84</v>
      </c>
      <c r="BK663" s="150">
        <f>ROUND(I663*H663,2)</f>
        <v>0</v>
      </c>
      <c r="BL663" s="17" t="s">
        <v>357</v>
      </c>
      <c r="BM663" s="149" t="s">
        <v>2693</v>
      </c>
    </row>
    <row r="664" spans="2:65" s="1" customFormat="1" ht="10.199999999999999">
      <c r="B664" s="32"/>
      <c r="D664" s="151" t="s">
        <v>359</v>
      </c>
      <c r="F664" s="152" t="s">
        <v>7629</v>
      </c>
      <c r="I664" s="153"/>
      <c r="L664" s="32"/>
      <c r="M664" s="154"/>
      <c r="T664" s="56"/>
      <c r="AT664" s="17" t="s">
        <v>359</v>
      </c>
      <c r="AU664" s="17" t="s">
        <v>76</v>
      </c>
    </row>
    <row r="665" spans="2:65" s="1" customFormat="1" ht="16.5" customHeight="1">
      <c r="B665" s="32"/>
      <c r="C665" s="138" t="s">
        <v>2024</v>
      </c>
      <c r="D665" s="138" t="s">
        <v>352</v>
      </c>
      <c r="E665" s="139" t="s">
        <v>7630</v>
      </c>
      <c r="F665" s="140" t="s">
        <v>7631</v>
      </c>
      <c r="G665" s="141" t="s">
        <v>496</v>
      </c>
      <c r="H665" s="142">
        <v>1</v>
      </c>
      <c r="I665" s="143"/>
      <c r="J665" s="144">
        <f>ROUND(I665*H665,2)</f>
        <v>0</v>
      </c>
      <c r="K665" s="140" t="s">
        <v>1</v>
      </c>
      <c r="L665" s="32"/>
      <c r="M665" s="145" t="s">
        <v>1</v>
      </c>
      <c r="N665" s="146" t="s">
        <v>41</v>
      </c>
      <c r="P665" s="147">
        <f>O665*H665</f>
        <v>0</v>
      </c>
      <c r="Q665" s="147">
        <v>0</v>
      </c>
      <c r="R665" s="147">
        <f>Q665*H665</f>
        <v>0</v>
      </c>
      <c r="S665" s="147">
        <v>0</v>
      </c>
      <c r="T665" s="148">
        <f>S665*H665</f>
        <v>0</v>
      </c>
      <c r="AR665" s="149" t="s">
        <v>357</v>
      </c>
      <c r="AT665" s="149" t="s">
        <v>352</v>
      </c>
      <c r="AU665" s="149" t="s">
        <v>76</v>
      </c>
      <c r="AY665" s="17" t="s">
        <v>350</v>
      </c>
      <c r="BE665" s="150">
        <f>IF(N665="základní",J665,0)</f>
        <v>0</v>
      </c>
      <c r="BF665" s="150">
        <f>IF(N665="snížená",J665,0)</f>
        <v>0</v>
      </c>
      <c r="BG665" s="150">
        <f>IF(N665="zákl. přenesená",J665,0)</f>
        <v>0</v>
      </c>
      <c r="BH665" s="150">
        <f>IF(N665="sníž. přenesená",J665,0)</f>
        <v>0</v>
      </c>
      <c r="BI665" s="150">
        <f>IF(N665="nulová",J665,0)</f>
        <v>0</v>
      </c>
      <c r="BJ665" s="17" t="s">
        <v>84</v>
      </c>
      <c r="BK665" s="150">
        <f>ROUND(I665*H665,2)</f>
        <v>0</v>
      </c>
      <c r="BL665" s="17" t="s">
        <v>357</v>
      </c>
      <c r="BM665" s="149" t="s">
        <v>2705</v>
      </c>
    </row>
    <row r="666" spans="2:65" s="1" customFormat="1" ht="10.199999999999999">
      <c r="B666" s="32"/>
      <c r="D666" s="151" t="s">
        <v>359</v>
      </c>
      <c r="F666" s="152" t="s">
        <v>7629</v>
      </c>
      <c r="I666" s="153"/>
      <c r="L666" s="32"/>
      <c r="M666" s="154"/>
      <c r="T666" s="56"/>
      <c r="AT666" s="17" t="s">
        <v>359</v>
      </c>
      <c r="AU666" s="17" t="s">
        <v>76</v>
      </c>
    </row>
    <row r="667" spans="2:65" s="1" customFormat="1" ht="16.5" customHeight="1">
      <c r="B667" s="32"/>
      <c r="C667" s="138" t="s">
        <v>2029</v>
      </c>
      <c r="D667" s="138" t="s">
        <v>352</v>
      </c>
      <c r="E667" s="139" t="s">
        <v>7632</v>
      </c>
      <c r="F667" s="140" t="s">
        <v>7633</v>
      </c>
      <c r="G667" s="141" t="s">
        <v>496</v>
      </c>
      <c r="H667" s="142">
        <v>1</v>
      </c>
      <c r="I667" s="143"/>
      <c r="J667" s="144">
        <f>ROUND(I667*H667,2)</f>
        <v>0</v>
      </c>
      <c r="K667" s="140" t="s">
        <v>1</v>
      </c>
      <c r="L667" s="32"/>
      <c r="M667" s="145" t="s">
        <v>1</v>
      </c>
      <c r="N667" s="146" t="s">
        <v>41</v>
      </c>
      <c r="P667" s="147">
        <f>O667*H667</f>
        <v>0</v>
      </c>
      <c r="Q667" s="147">
        <v>0</v>
      </c>
      <c r="R667" s="147">
        <f>Q667*H667</f>
        <v>0</v>
      </c>
      <c r="S667" s="147">
        <v>0</v>
      </c>
      <c r="T667" s="148">
        <f>S667*H667</f>
        <v>0</v>
      </c>
      <c r="AR667" s="149" t="s">
        <v>357</v>
      </c>
      <c r="AT667" s="149" t="s">
        <v>352</v>
      </c>
      <c r="AU667" s="149" t="s">
        <v>76</v>
      </c>
      <c r="AY667" s="17" t="s">
        <v>350</v>
      </c>
      <c r="BE667" s="150">
        <f>IF(N667="základní",J667,0)</f>
        <v>0</v>
      </c>
      <c r="BF667" s="150">
        <f>IF(N667="snížená",J667,0)</f>
        <v>0</v>
      </c>
      <c r="BG667" s="150">
        <f>IF(N667="zákl. přenesená",J667,0)</f>
        <v>0</v>
      </c>
      <c r="BH667" s="150">
        <f>IF(N667="sníž. přenesená",J667,0)</f>
        <v>0</v>
      </c>
      <c r="BI667" s="150">
        <f>IF(N667="nulová",J667,0)</f>
        <v>0</v>
      </c>
      <c r="BJ667" s="17" t="s">
        <v>84</v>
      </c>
      <c r="BK667" s="150">
        <f>ROUND(I667*H667,2)</f>
        <v>0</v>
      </c>
      <c r="BL667" s="17" t="s">
        <v>357</v>
      </c>
      <c r="BM667" s="149" t="s">
        <v>2730</v>
      </c>
    </row>
    <row r="668" spans="2:65" s="1" customFormat="1" ht="10.199999999999999">
      <c r="B668" s="32"/>
      <c r="D668" s="151" t="s">
        <v>359</v>
      </c>
      <c r="F668" s="152" t="s">
        <v>7629</v>
      </c>
      <c r="I668" s="153"/>
      <c r="L668" s="32"/>
      <c r="M668" s="154"/>
      <c r="T668" s="56"/>
      <c r="AT668" s="17" t="s">
        <v>359</v>
      </c>
      <c r="AU668" s="17" t="s">
        <v>76</v>
      </c>
    </row>
    <row r="669" spans="2:65" s="1" customFormat="1" ht="16.5" customHeight="1">
      <c r="B669" s="32"/>
      <c r="C669" s="138" t="s">
        <v>2035</v>
      </c>
      <c r="D669" s="138" t="s">
        <v>352</v>
      </c>
      <c r="E669" s="139" t="s">
        <v>7634</v>
      </c>
      <c r="F669" s="140" t="s">
        <v>7635</v>
      </c>
      <c r="G669" s="141" t="s">
        <v>496</v>
      </c>
      <c r="H669" s="142">
        <v>1</v>
      </c>
      <c r="I669" s="143"/>
      <c r="J669" s="144">
        <f>ROUND(I669*H669,2)</f>
        <v>0</v>
      </c>
      <c r="K669" s="140" t="s">
        <v>1</v>
      </c>
      <c r="L669" s="32"/>
      <c r="M669" s="145" t="s">
        <v>1</v>
      </c>
      <c r="N669" s="146" t="s">
        <v>41</v>
      </c>
      <c r="P669" s="147">
        <f>O669*H669</f>
        <v>0</v>
      </c>
      <c r="Q669" s="147">
        <v>0</v>
      </c>
      <c r="R669" s="147">
        <f>Q669*H669</f>
        <v>0</v>
      </c>
      <c r="S669" s="147">
        <v>0</v>
      </c>
      <c r="T669" s="148">
        <f>S669*H669</f>
        <v>0</v>
      </c>
      <c r="AR669" s="149" t="s">
        <v>357</v>
      </c>
      <c r="AT669" s="149" t="s">
        <v>352</v>
      </c>
      <c r="AU669" s="149" t="s">
        <v>76</v>
      </c>
      <c r="AY669" s="17" t="s">
        <v>350</v>
      </c>
      <c r="BE669" s="150">
        <f>IF(N669="základní",J669,0)</f>
        <v>0</v>
      </c>
      <c r="BF669" s="150">
        <f>IF(N669="snížená",J669,0)</f>
        <v>0</v>
      </c>
      <c r="BG669" s="150">
        <f>IF(N669="zákl. přenesená",J669,0)</f>
        <v>0</v>
      </c>
      <c r="BH669" s="150">
        <f>IF(N669="sníž. přenesená",J669,0)</f>
        <v>0</v>
      </c>
      <c r="BI669" s="150">
        <f>IF(N669="nulová",J669,0)</f>
        <v>0</v>
      </c>
      <c r="BJ669" s="17" t="s">
        <v>84</v>
      </c>
      <c r="BK669" s="150">
        <f>ROUND(I669*H669,2)</f>
        <v>0</v>
      </c>
      <c r="BL669" s="17" t="s">
        <v>357</v>
      </c>
      <c r="BM669" s="149" t="s">
        <v>2753</v>
      </c>
    </row>
    <row r="670" spans="2:65" s="1" customFormat="1" ht="10.199999999999999">
      <c r="B670" s="32"/>
      <c r="D670" s="151" t="s">
        <v>359</v>
      </c>
      <c r="F670" s="152" t="s">
        <v>7629</v>
      </c>
      <c r="I670" s="153"/>
      <c r="L670" s="32"/>
      <c r="M670" s="154"/>
      <c r="T670" s="56"/>
      <c r="AT670" s="17" t="s">
        <v>359</v>
      </c>
      <c r="AU670" s="17" t="s">
        <v>76</v>
      </c>
    </row>
    <row r="671" spans="2:65" s="1" customFormat="1" ht="16.5" customHeight="1">
      <c r="B671" s="32"/>
      <c r="C671" s="138" t="s">
        <v>2042</v>
      </c>
      <c r="D671" s="138" t="s">
        <v>352</v>
      </c>
      <c r="E671" s="139" t="s">
        <v>7636</v>
      </c>
      <c r="F671" s="140" t="s">
        <v>7637</v>
      </c>
      <c r="G671" s="141" t="s">
        <v>496</v>
      </c>
      <c r="H671" s="142">
        <v>1</v>
      </c>
      <c r="I671" s="143"/>
      <c r="J671" s="144">
        <f>ROUND(I671*H671,2)</f>
        <v>0</v>
      </c>
      <c r="K671" s="140" t="s">
        <v>1</v>
      </c>
      <c r="L671" s="32"/>
      <c r="M671" s="145" t="s">
        <v>1</v>
      </c>
      <c r="N671" s="146" t="s">
        <v>41</v>
      </c>
      <c r="P671" s="147">
        <f>O671*H671</f>
        <v>0</v>
      </c>
      <c r="Q671" s="147">
        <v>0</v>
      </c>
      <c r="R671" s="147">
        <f>Q671*H671</f>
        <v>0</v>
      </c>
      <c r="S671" s="147">
        <v>0</v>
      </c>
      <c r="T671" s="148">
        <f>S671*H671</f>
        <v>0</v>
      </c>
      <c r="AR671" s="149" t="s">
        <v>357</v>
      </c>
      <c r="AT671" s="149" t="s">
        <v>352</v>
      </c>
      <c r="AU671" s="149" t="s">
        <v>76</v>
      </c>
      <c r="AY671" s="17" t="s">
        <v>350</v>
      </c>
      <c r="BE671" s="150">
        <f>IF(N671="základní",J671,0)</f>
        <v>0</v>
      </c>
      <c r="BF671" s="150">
        <f>IF(N671="snížená",J671,0)</f>
        <v>0</v>
      </c>
      <c r="BG671" s="150">
        <f>IF(N671="zákl. přenesená",J671,0)</f>
        <v>0</v>
      </c>
      <c r="BH671" s="150">
        <f>IF(N671="sníž. přenesená",J671,0)</f>
        <v>0</v>
      </c>
      <c r="BI671" s="150">
        <f>IF(N671="nulová",J671,0)</f>
        <v>0</v>
      </c>
      <c r="BJ671" s="17" t="s">
        <v>84</v>
      </c>
      <c r="BK671" s="150">
        <f>ROUND(I671*H671,2)</f>
        <v>0</v>
      </c>
      <c r="BL671" s="17" t="s">
        <v>357</v>
      </c>
      <c r="BM671" s="149" t="s">
        <v>2781</v>
      </c>
    </row>
    <row r="672" spans="2:65" s="1" customFormat="1" ht="10.199999999999999">
      <c r="B672" s="32"/>
      <c r="D672" s="151" t="s">
        <v>359</v>
      </c>
      <c r="F672" s="152" t="s">
        <v>7629</v>
      </c>
      <c r="I672" s="153"/>
      <c r="L672" s="32"/>
      <c r="M672" s="154"/>
      <c r="T672" s="56"/>
      <c r="AT672" s="17" t="s">
        <v>359</v>
      </c>
      <c r="AU672" s="17" t="s">
        <v>76</v>
      </c>
    </row>
    <row r="673" spans="2:65" s="1" customFormat="1" ht="16.5" customHeight="1">
      <c r="B673" s="32"/>
      <c r="C673" s="138" t="s">
        <v>2048</v>
      </c>
      <c r="D673" s="138" t="s">
        <v>352</v>
      </c>
      <c r="E673" s="139" t="s">
        <v>7638</v>
      </c>
      <c r="F673" s="140" t="s">
        <v>7633</v>
      </c>
      <c r="G673" s="141" t="s">
        <v>496</v>
      </c>
      <c r="H673" s="142">
        <v>1</v>
      </c>
      <c r="I673" s="143"/>
      <c r="J673" s="144">
        <f>ROUND(I673*H673,2)</f>
        <v>0</v>
      </c>
      <c r="K673" s="140" t="s">
        <v>1</v>
      </c>
      <c r="L673" s="32"/>
      <c r="M673" s="145" t="s">
        <v>1</v>
      </c>
      <c r="N673" s="146" t="s">
        <v>41</v>
      </c>
      <c r="P673" s="147">
        <f>O673*H673</f>
        <v>0</v>
      </c>
      <c r="Q673" s="147">
        <v>0</v>
      </c>
      <c r="R673" s="147">
        <f>Q673*H673</f>
        <v>0</v>
      </c>
      <c r="S673" s="147">
        <v>0</v>
      </c>
      <c r="T673" s="148">
        <f>S673*H673</f>
        <v>0</v>
      </c>
      <c r="AR673" s="149" t="s">
        <v>357</v>
      </c>
      <c r="AT673" s="149" t="s">
        <v>352</v>
      </c>
      <c r="AU673" s="149" t="s">
        <v>76</v>
      </c>
      <c r="AY673" s="17" t="s">
        <v>350</v>
      </c>
      <c r="BE673" s="150">
        <f>IF(N673="základní",J673,0)</f>
        <v>0</v>
      </c>
      <c r="BF673" s="150">
        <f>IF(N673="snížená",J673,0)</f>
        <v>0</v>
      </c>
      <c r="BG673" s="150">
        <f>IF(N673="zákl. přenesená",J673,0)</f>
        <v>0</v>
      </c>
      <c r="BH673" s="150">
        <f>IF(N673="sníž. přenesená",J673,0)</f>
        <v>0</v>
      </c>
      <c r="BI673" s="150">
        <f>IF(N673="nulová",J673,0)</f>
        <v>0</v>
      </c>
      <c r="BJ673" s="17" t="s">
        <v>84</v>
      </c>
      <c r="BK673" s="150">
        <f>ROUND(I673*H673,2)</f>
        <v>0</v>
      </c>
      <c r="BL673" s="17" t="s">
        <v>357</v>
      </c>
      <c r="BM673" s="149" t="s">
        <v>2806</v>
      </c>
    </row>
    <row r="674" spans="2:65" s="1" customFormat="1" ht="10.199999999999999">
      <c r="B674" s="32"/>
      <c r="D674" s="151" t="s">
        <v>359</v>
      </c>
      <c r="F674" s="152" t="s">
        <v>7629</v>
      </c>
      <c r="I674" s="153"/>
      <c r="L674" s="32"/>
      <c r="M674" s="154"/>
      <c r="T674" s="56"/>
      <c r="AT674" s="17" t="s">
        <v>359</v>
      </c>
      <c r="AU674" s="17" t="s">
        <v>76</v>
      </c>
    </row>
    <row r="675" spans="2:65" s="1" customFormat="1" ht="16.5" customHeight="1">
      <c r="B675" s="32"/>
      <c r="C675" s="138" t="s">
        <v>2053</v>
      </c>
      <c r="D675" s="138" t="s">
        <v>352</v>
      </c>
      <c r="E675" s="139" t="s">
        <v>7639</v>
      </c>
      <c r="F675" s="140" t="s">
        <v>7640</v>
      </c>
      <c r="G675" s="141" t="s">
        <v>496</v>
      </c>
      <c r="H675" s="142">
        <v>1</v>
      </c>
      <c r="I675" s="143"/>
      <c r="J675" s="144">
        <f>ROUND(I675*H675,2)</f>
        <v>0</v>
      </c>
      <c r="K675" s="140" t="s">
        <v>1</v>
      </c>
      <c r="L675" s="32"/>
      <c r="M675" s="145" t="s">
        <v>1</v>
      </c>
      <c r="N675" s="146" t="s">
        <v>41</v>
      </c>
      <c r="P675" s="147">
        <f>O675*H675</f>
        <v>0</v>
      </c>
      <c r="Q675" s="147">
        <v>0</v>
      </c>
      <c r="R675" s="147">
        <f>Q675*H675</f>
        <v>0</v>
      </c>
      <c r="S675" s="147">
        <v>0</v>
      </c>
      <c r="T675" s="148">
        <f>S675*H675</f>
        <v>0</v>
      </c>
      <c r="AR675" s="149" t="s">
        <v>357</v>
      </c>
      <c r="AT675" s="149" t="s">
        <v>352</v>
      </c>
      <c r="AU675" s="149" t="s">
        <v>76</v>
      </c>
      <c r="AY675" s="17" t="s">
        <v>350</v>
      </c>
      <c r="BE675" s="150">
        <f>IF(N675="základní",J675,0)</f>
        <v>0</v>
      </c>
      <c r="BF675" s="150">
        <f>IF(N675="snížená",J675,0)</f>
        <v>0</v>
      </c>
      <c r="BG675" s="150">
        <f>IF(N675="zákl. přenesená",J675,0)</f>
        <v>0</v>
      </c>
      <c r="BH675" s="150">
        <f>IF(N675="sníž. přenesená",J675,0)</f>
        <v>0</v>
      </c>
      <c r="BI675" s="150">
        <f>IF(N675="nulová",J675,0)</f>
        <v>0</v>
      </c>
      <c r="BJ675" s="17" t="s">
        <v>84</v>
      </c>
      <c r="BK675" s="150">
        <f>ROUND(I675*H675,2)</f>
        <v>0</v>
      </c>
      <c r="BL675" s="17" t="s">
        <v>357</v>
      </c>
      <c r="BM675" s="149" t="s">
        <v>2826</v>
      </c>
    </row>
    <row r="676" spans="2:65" s="1" customFormat="1" ht="10.199999999999999">
      <c r="B676" s="32"/>
      <c r="D676" s="151" t="s">
        <v>359</v>
      </c>
      <c r="F676" s="152" t="s">
        <v>7629</v>
      </c>
      <c r="I676" s="153"/>
      <c r="L676" s="32"/>
      <c r="M676" s="154"/>
      <c r="T676" s="56"/>
      <c r="AT676" s="17" t="s">
        <v>359</v>
      </c>
      <c r="AU676" s="17" t="s">
        <v>76</v>
      </c>
    </row>
    <row r="677" spans="2:65" s="1" customFormat="1" ht="16.5" customHeight="1">
      <c r="B677" s="32"/>
      <c r="C677" s="138" t="s">
        <v>2060</v>
      </c>
      <c r="D677" s="138" t="s">
        <v>352</v>
      </c>
      <c r="E677" s="139" t="s">
        <v>7641</v>
      </c>
      <c r="F677" s="140" t="s">
        <v>7642</v>
      </c>
      <c r="G677" s="141" t="s">
        <v>496</v>
      </c>
      <c r="H677" s="142">
        <v>1</v>
      </c>
      <c r="I677" s="143"/>
      <c r="J677" s="144">
        <f>ROUND(I677*H677,2)</f>
        <v>0</v>
      </c>
      <c r="K677" s="140" t="s">
        <v>1</v>
      </c>
      <c r="L677" s="32"/>
      <c r="M677" s="145" t="s">
        <v>1</v>
      </c>
      <c r="N677" s="146" t="s">
        <v>41</v>
      </c>
      <c r="P677" s="147">
        <f>O677*H677</f>
        <v>0</v>
      </c>
      <c r="Q677" s="147">
        <v>0</v>
      </c>
      <c r="R677" s="147">
        <f>Q677*H677</f>
        <v>0</v>
      </c>
      <c r="S677" s="147">
        <v>0</v>
      </c>
      <c r="T677" s="148">
        <f>S677*H677</f>
        <v>0</v>
      </c>
      <c r="AR677" s="149" t="s">
        <v>357</v>
      </c>
      <c r="AT677" s="149" t="s">
        <v>352</v>
      </c>
      <c r="AU677" s="149" t="s">
        <v>76</v>
      </c>
      <c r="AY677" s="17" t="s">
        <v>350</v>
      </c>
      <c r="BE677" s="150">
        <f>IF(N677="základní",J677,0)</f>
        <v>0</v>
      </c>
      <c r="BF677" s="150">
        <f>IF(N677="snížená",J677,0)</f>
        <v>0</v>
      </c>
      <c r="BG677" s="150">
        <f>IF(N677="zákl. přenesená",J677,0)</f>
        <v>0</v>
      </c>
      <c r="BH677" s="150">
        <f>IF(N677="sníž. přenesená",J677,0)</f>
        <v>0</v>
      </c>
      <c r="BI677" s="150">
        <f>IF(N677="nulová",J677,0)</f>
        <v>0</v>
      </c>
      <c r="BJ677" s="17" t="s">
        <v>84</v>
      </c>
      <c r="BK677" s="150">
        <f>ROUND(I677*H677,2)</f>
        <v>0</v>
      </c>
      <c r="BL677" s="17" t="s">
        <v>357</v>
      </c>
      <c r="BM677" s="149" t="s">
        <v>2845</v>
      </c>
    </row>
    <row r="678" spans="2:65" s="1" customFormat="1" ht="10.199999999999999">
      <c r="B678" s="32"/>
      <c r="D678" s="151" t="s">
        <v>359</v>
      </c>
      <c r="F678" s="152" t="s">
        <v>7629</v>
      </c>
      <c r="I678" s="153"/>
      <c r="L678" s="32"/>
      <c r="M678" s="154"/>
      <c r="T678" s="56"/>
      <c r="AT678" s="17" t="s">
        <v>359</v>
      </c>
      <c r="AU678" s="17" t="s">
        <v>76</v>
      </c>
    </row>
    <row r="679" spans="2:65" s="1" customFormat="1" ht="16.5" customHeight="1">
      <c r="B679" s="32"/>
      <c r="C679" s="138" t="s">
        <v>2067</v>
      </c>
      <c r="D679" s="138" t="s">
        <v>352</v>
      </c>
      <c r="E679" s="139" t="s">
        <v>7643</v>
      </c>
      <c r="F679" s="140" t="s">
        <v>7644</v>
      </c>
      <c r="G679" s="141" t="s">
        <v>496</v>
      </c>
      <c r="H679" s="142">
        <v>2</v>
      </c>
      <c r="I679" s="143"/>
      <c r="J679" s="144">
        <f>ROUND(I679*H679,2)</f>
        <v>0</v>
      </c>
      <c r="K679" s="140" t="s">
        <v>1</v>
      </c>
      <c r="L679" s="32"/>
      <c r="M679" s="145" t="s">
        <v>1</v>
      </c>
      <c r="N679" s="146" t="s">
        <v>41</v>
      </c>
      <c r="P679" s="147">
        <f>O679*H679</f>
        <v>0</v>
      </c>
      <c r="Q679" s="147">
        <v>0</v>
      </c>
      <c r="R679" s="147">
        <f>Q679*H679</f>
        <v>0</v>
      </c>
      <c r="S679" s="147">
        <v>0</v>
      </c>
      <c r="T679" s="148">
        <f>S679*H679</f>
        <v>0</v>
      </c>
      <c r="AR679" s="149" t="s">
        <v>357</v>
      </c>
      <c r="AT679" s="149" t="s">
        <v>352</v>
      </c>
      <c r="AU679" s="149" t="s">
        <v>76</v>
      </c>
      <c r="AY679" s="17" t="s">
        <v>350</v>
      </c>
      <c r="BE679" s="150">
        <f>IF(N679="základní",J679,0)</f>
        <v>0</v>
      </c>
      <c r="BF679" s="150">
        <f>IF(N679="snížená",J679,0)</f>
        <v>0</v>
      </c>
      <c r="BG679" s="150">
        <f>IF(N679="zákl. přenesená",J679,0)</f>
        <v>0</v>
      </c>
      <c r="BH679" s="150">
        <f>IF(N679="sníž. přenesená",J679,0)</f>
        <v>0</v>
      </c>
      <c r="BI679" s="150">
        <f>IF(N679="nulová",J679,0)</f>
        <v>0</v>
      </c>
      <c r="BJ679" s="17" t="s">
        <v>84</v>
      </c>
      <c r="BK679" s="150">
        <f>ROUND(I679*H679,2)</f>
        <v>0</v>
      </c>
      <c r="BL679" s="17" t="s">
        <v>357</v>
      </c>
      <c r="BM679" s="149" t="s">
        <v>2860</v>
      </c>
    </row>
    <row r="680" spans="2:65" s="1" customFormat="1" ht="10.199999999999999">
      <c r="B680" s="32"/>
      <c r="D680" s="151" t="s">
        <v>359</v>
      </c>
      <c r="F680" s="152" t="s">
        <v>7629</v>
      </c>
      <c r="I680" s="153"/>
      <c r="L680" s="32"/>
      <c r="M680" s="154"/>
      <c r="T680" s="56"/>
      <c r="AT680" s="17" t="s">
        <v>359</v>
      </c>
      <c r="AU680" s="17" t="s">
        <v>76</v>
      </c>
    </row>
    <row r="681" spans="2:65" s="1" customFormat="1" ht="16.5" customHeight="1">
      <c r="B681" s="32"/>
      <c r="C681" s="138" t="s">
        <v>2074</v>
      </c>
      <c r="D681" s="138" t="s">
        <v>352</v>
      </c>
      <c r="E681" s="139" t="s">
        <v>7645</v>
      </c>
      <c r="F681" s="140" t="s">
        <v>7646</v>
      </c>
      <c r="G681" s="141" t="s">
        <v>496</v>
      </c>
      <c r="H681" s="142">
        <v>2</v>
      </c>
      <c r="I681" s="143"/>
      <c r="J681" s="144">
        <f>ROUND(I681*H681,2)</f>
        <v>0</v>
      </c>
      <c r="K681" s="140" t="s">
        <v>1</v>
      </c>
      <c r="L681" s="32"/>
      <c r="M681" s="145" t="s">
        <v>1</v>
      </c>
      <c r="N681" s="146" t="s">
        <v>41</v>
      </c>
      <c r="P681" s="147">
        <f>O681*H681</f>
        <v>0</v>
      </c>
      <c r="Q681" s="147">
        <v>0</v>
      </c>
      <c r="R681" s="147">
        <f>Q681*H681</f>
        <v>0</v>
      </c>
      <c r="S681" s="147">
        <v>0</v>
      </c>
      <c r="T681" s="148">
        <f>S681*H681</f>
        <v>0</v>
      </c>
      <c r="AR681" s="149" t="s">
        <v>357</v>
      </c>
      <c r="AT681" s="149" t="s">
        <v>352</v>
      </c>
      <c r="AU681" s="149" t="s">
        <v>76</v>
      </c>
      <c r="AY681" s="17" t="s">
        <v>350</v>
      </c>
      <c r="BE681" s="150">
        <f>IF(N681="základní",J681,0)</f>
        <v>0</v>
      </c>
      <c r="BF681" s="150">
        <f>IF(N681="snížená",J681,0)</f>
        <v>0</v>
      </c>
      <c r="BG681" s="150">
        <f>IF(N681="zákl. přenesená",J681,0)</f>
        <v>0</v>
      </c>
      <c r="BH681" s="150">
        <f>IF(N681="sníž. přenesená",J681,0)</f>
        <v>0</v>
      </c>
      <c r="BI681" s="150">
        <f>IF(N681="nulová",J681,0)</f>
        <v>0</v>
      </c>
      <c r="BJ681" s="17" t="s">
        <v>84</v>
      </c>
      <c r="BK681" s="150">
        <f>ROUND(I681*H681,2)</f>
        <v>0</v>
      </c>
      <c r="BL681" s="17" t="s">
        <v>357</v>
      </c>
      <c r="BM681" s="149" t="s">
        <v>2870</v>
      </c>
    </row>
    <row r="682" spans="2:65" s="1" customFormat="1" ht="10.199999999999999">
      <c r="B682" s="32"/>
      <c r="D682" s="151" t="s">
        <v>359</v>
      </c>
      <c r="F682" s="152" t="s">
        <v>7629</v>
      </c>
      <c r="I682" s="153"/>
      <c r="L682" s="32"/>
      <c r="M682" s="154"/>
      <c r="T682" s="56"/>
      <c r="AT682" s="17" t="s">
        <v>359</v>
      </c>
      <c r="AU682" s="17" t="s">
        <v>76</v>
      </c>
    </row>
    <row r="683" spans="2:65" s="1" customFormat="1" ht="16.5" customHeight="1">
      <c r="B683" s="32"/>
      <c r="C683" s="138" t="s">
        <v>2085</v>
      </c>
      <c r="D683" s="138" t="s">
        <v>352</v>
      </c>
      <c r="E683" s="139" t="s">
        <v>7647</v>
      </c>
      <c r="F683" s="140" t="s">
        <v>7646</v>
      </c>
      <c r="G683" s="141" t="s">
        <v>496</v>
      </c>
      <c r="H683" s="142">
        <v>2</v>
      </c>
      <c r="I683" s="143"/>
      <c r="J683" s="144">
        <f>ROUND(I683*H683,2)</f>
        <v>0</v>
      </c>
      <c r="K683" s="140" t="s">
        <v>1</v>
      </c>
      <c r="L683" s="32"/>
      <c r="M683" s="145" t="s">
        <v>1</v>
      </c>
      <c r="N683" s="146" t="s">
        <v>41</v>
      </c>
      <c r="P683" s="147">
        <f>O683*H683</f>
        <v>0</v>
      </c>
      <c r="Q683" s="147">
        <v>0</v>
      </c>
      <c r="R683" s="147">
        <f>Q683*H683</f>
        <v>0</v>
      </c>
      <c r="S683" s="147">
        <v>0</v>
      </c>
      <c r="T683" s="148">
        <f>S683*H683</f>
        <v>0</v>
      </c>
      <c r="AR683" s="149" t="s">
        <v>357</v>
      </c>
      <c r="AT683" s="149" t="s">
        <v>352</v>
      </c>
      <c r="AU683" s="149" t="s">
        <v>76</v>
      </c>
      <c r="AY683" s="17" t="s">
        <v>350</v>
      </c>
      <c r="BE683" s="150">
        <f>IF(N683="základní",J683,0)</f>
        <v>0</v>
      </c>
      <c r="BF683" s="150">
        <f>IF(N683="snížená",J683,0)</f>
        <v>0</v>
      </c>
      <c r="BG683" s="150">
        <f>IF(N683="zákl. přenesená",J683,0)</f>
        <v>0</v>
      </c>
      <c r="BH683" s="150">
        <f>IF(N683="sníž. přenesená",J683,0)</f>
        <v>0</v>
      </c>
      <c r="BI683" s="150">
        <f>IF(N683="nulová",J683,0)</f>
        <v>0</v>
      </c>
      <c r="BJ683" s="17" t="s">
        <v>84</v>
      </c>
      <c r="BK683" s="150">
        <f>ROUND(I683*H683,2)</f>
        <v>0</v>
      </c>
      <c r="BL683" s="17" t="s">
        <v>357</v>
      </c>
      <c r="BM683" s="149" t="s">
        <v>2882</v>
      </c>
    </row>
    <row r="684" spans="2:65" s="1" customFormat="1" ht="10.199999999999999">
      <c r="B684" s="32"/>
      <c r="D684" s="151" t="s">
        <v>359</v>
      </c>
      <c r="F684" s="152" t="s">
        <v>7629</v>
      </c>
      <c r="I684" s="153"/>
      <c r="L684" s="32"/>
      <c r="M684" s="154"/>
      <c r="T684" s="56"/>
      <c r="AT684" s="17" t="s">
        <v>359</v>
      </c>
      <c r="AU684" s="17" t="s">
        <v>76</v>
      </c>
    </row>
    <row r="685" spans="2:65" s="1" customFormat="1" ht="16.5" customHeight="1">
      <c r="B685" s="32"/>
      <c r="C685" s="138" t="s">
        <v>2091</v>
      </c>
      <c r="D685" s="138" t="s">
        <v>352</v>
      </c>
      <c r="E685" s="139" t="s">
        <v>7648</v>
      </c>
      <c r="F685" s="140" t="s">
        <v>7649</v>
      </c>
      <c r="G685" s="141" t="s">
        <v>496</v>
      </c>
      <c r="H685" s="142">
        <v>2</v>
      </c>
      <c r="I685" s="143"/>
      <c r="J685" s="144">
        <f>ROUND(I685*H685,2)</f>
        <v>0</v>
      </c>
      <c r="K685" s="140" t="s">
        <v>1</v>
      </c>
      <c r="L685" s="32"/>
      <c r="M685" s="145" t="s">
        <v>1</v>
      </c>
      <c r="N685" s="146" t="s">
        <v>41</v>
      </c>
      <c r="P685" s="147">
        <f>O685*H685</f>
        <v>0</v>
      </c>
      <c r="Q685" s="147">
        <v>0</v>
      </c>
      <c r="R685" s="147">
        <f>Q685*H685</f>
        <v>0</v>
      </c>
      <c r="S685" s="147">
        <v>0</v>
      </c>
      <c r="T685" s="148">
        <f>S685*H685</f>
        <v>0</v>
      </c>
      <c r="AR685" s="149" t="s">
        <v>357</v>
      </c>
      <c r="AT685" s="149" t="s">
        <v>352</v>
      </c>
      <c r="AU685" s="149" t="s">
        <v>76</v>
      </c>
      <c r="AY685" s="17" t="s">
        <v>350</v>
      </c>
      <c r="BE685" s="150">
        <f>IF(N685="základní",J685,0)</f>
        <v>0</v>
      </c>
      <c r="BF685" s="150">
        <f>IF(N685="snížená",J685,0)</f>
        <v>0</v>
      </c>
      <c r="BG685" s="150">
        <f>IF(N685="zákl. přenesená",J685,0)</f>
        <v>0</v>
      </c>
      <c r="BH685" s="150">
        <f>IF(N685="sníž. přenesená",J685,0)</f>
        <v>0</v>
      </c>
      <c r="BI685" s="150">
        <f>IF(N685="nulová",J685,0)</f>
        <v>0</v>
      </c>
      <c r="BJ685" s="17" t="s">
        <v>84</v>
      </c>
      <c r="BK685" s="150">
        <f>ROUND(I685*H685,2)</f>
        <v>0</v>
      </c>
      <c r="BL685" s="17" t="s">
        <v>357</v>
      </c>
      <c r="BM685" s="149" t="s">
        <v>2893</v>
      </c>
    </row>
    <row r="686" spans="2:65" s="1" customFormat="1" ht="10.199999999999999">
      <c r="B686" s="32"/>
      <c r="D686" s="151" t="s">
        <v>359</v>
      </c>
      <c r="F686" s="152" t="s">
        <v>7629</v>
      </c>
      <c r="I686" s="153"/>
      <c r="L686" s="32"/>
      <c r="M686" s="154"/>
      <c r="T686" s="56"/>
      <c r="AT686" s="17" t="s">
        <v>359</v>
      </c>
      <c r="AU686" s="17" t="s">
        <v>76</v>
      </c>
    </row>
    <row r="687" spans="2:65" s="1" customFormat="1" ht="16.5" customHeight="1">
      <c r="B687" s="32"/>
      <c r="C687" s="138" t="s">
        <v>2096</v>
      </c>
      <c r="D687" s="138" t="s">
        <v>352</v>
      </c>
      <c r="E687" s="139" t="s">
        <v>7650</v>
      </c>
      <c r="F687" s="140" t="s">
        <v>7649</v>
      </c>
      <c r="G687" s="141" t="s">
        <v>496</v>
      </c>
      <c r="H687" s="142">
        <v>2</v>
      </c>
      <c r="I687" s="143"/>
      <c r="J687" s="144">
        <f>ROUND(I687*H687,2)</f>
        <v>0</v>
      </c>
      <c r="K687" s="140" t="s">
        <v>1</v>
      </c>
      <c r="L687" s="32"/>
      <c r="M687" s="145" t="s">
        <v>1</v>
      </c>
      <c r="N687" s="146" t="s">
        <v>41</v>
      </c>
      <c r="P687" s="147">
        <f>O687*H687</f>
        <v>0</v>
      </c>
      <c r="Q687" s="147">
        <v>0</v>
      </c>
      <c r="R687" s="147">
        <f>Q687*H687</f>
        <v>0</v>
      </c>
      <c r="S687" s="147">
        <v>0</v>
      </c>
      <c r="T687" s="148">
        <f>S687*H687</f>
        <v>0</v>
      </c>
      <c r="AR687" s="149" t="s">
        <v>357</v>
      </c>
      <c r="AT687" s="149" t="s">
        <v>352</v>
      </c>
      <c r="AU687" s="149" t="s">
        <v>76</v>
      </c>
      <c r="AY687" s="17" t="s">
        <v>350</v>
      </c>
      <c r="BE687" s="150">
        <f>IF(N687="základní",J687,0)</f>
        <v>0</v>
      </c>
      <c r="BF687" s="150">
        <f>IF(N687="snížená",J687,0)</f>
        <v>0</v>
      </c>
      <c r="BG687" s="150">
        <f>IF(N687="zákl. přenesená",J687,0)</f>
        <v>0</v>
      </c>
      <c r="BH687" s="150">
        <f>IF(N687="sníž. přenesená",J687,0)</f>
        <v>0</v>
      </c>
      <c r="BI687" s="150">
        <f>IF(N687="nulová",J687,0)</f>
        <v>0</v>
      </c>
      <c r="BJ687" s="17" t="s">
        <v>84</v>
      </c>
      <c r="BK687" s="150">
        <f>ROUND(I687*H687,2)</f>
        <v>0</v>
      </c>
      <c r="BL687" s="17" t="s">
        <v>357</v>
      </c>
      <c r="BM687" s="149" t="s">
        <v>2902</v>
      </c>
    </row>
    <row r="688" spans="2:65" s="1" customFormat="1" ht="10.199999999999999">
      <c r="B688" s="32"/>
      <c r="D688" s="151" t="s">
        <v>359</v>
      </c>
      <c r="F688" s="152" t="s">
        <v>7629</v>
      </c>
      <c r="I688" s="153"/>
      <c r="L688" s="32"/>
      <c r="M688" s="154"/>
      <c r="T688" s="56"/>
      <c r="AT688" s="17" t="s">
        <v>359</v>
      </c>
      <c r="AU688" s="17" t="s">
        <v>76</v>
      </c>
    </row>
    <row r="689" spans="2:65" s="1" customFormat="1" ht="16.5" customHeight="1">
      <c r="B689" s="32"/>
      <c r="C689" s="138" t="s">
        <v>2102</v>
      </c>
      <c r="D689" s="138" t="s">
        <v>352</v>
      </c>
      <c r="E689" s="139" t="s">
        <v>7651</v>
      </c>
      <c r="F689" s="140" t="s">
        <v>7652</v>
      </c>
      <c r="G689" s="141" t="s">
        <v>496</v>
      </c>
      <c r="H689" s="142">
        <v>1</v>
      </c>
      <c r="I689" s="143"/>
      <c r="J689" s="144">
        <f>ROUND(I689*H689,2)</f>
        <v>0</v>
      </c>
      <c r="K689" s="140" t="s">
        <v>1</v>
      </c>
      <c r="L689" s="32"/>
      <c r="M689" s="145" t="s">
        <v>1</v>
      </c>
      <c r="N689" s="146" t="s">
        <v>41</v>
      </c>
      <c r="P689" s="147">
        <f>O689*H689</f>
        <v>0</v>
      </c>
      <c r="Q689" s="147">
        <v>0</v>
      </c>
      <c r="R689" s="147">
        <f>Q689*H689</f>
        <v>0</v>
      </c>
      <c r="S689" s="147">
        <v>0</v>
      </c>
      <c r="T689" s="148">
        <f>S689*H689</f>
        <v>0</v>
      </c>
      <c r="AR689" s="149" t="s">
        <v>357</v>
      </c>
      <c r="AT689" s="149" t="s">
        <v>352</v>
      </c>
      <c r="AU689" s="149" t="s">
        <v>76</v>
      </c>
      <c r="AY689" s="17" t="s">
        <v>350</v>
      </c>
      <c r="BE689" s="150">
        <f>IF(N689="základní",J689,0)</f>
        <v>0</v>
      </c>
      <c r="BF689" s="150">
        <f>IF(N689="snížená",J689,0)</f>
        <v>0</v>
      </c>
      <c r="BG689" s="150">
        <f>IF(N689="zákl. přenesená",J689,0)</f>
        <v>0</v>
      </c>
      <c r="BH689" s="150">
        <f>IF(N689="sníž. přenesená",J689,0)</f>
        <v>0</v>
      </c>
      <c r="BI689" s="150">
        <f>IF(N689="nulová",J689,0)</f>
        <v>0</v>
      </c>
      <c r="BJ689" s="17" t="s">
        <v>84</v>
      </c>
      <c r="BK689" s="150">
        <f>ROUND(I689*H689,2)</f>
        <v>0</v>
      </c>
      <c r="BL689" s="17" t="s">
        <v>357</v>
      </c>
      <c r="BM689" s="149" t="s">
        <v>2913</v>
      </c>
    </row>
    <row r="690" spans="2:65" s="1" customFormat="1" ht="10.199999999999999">
      <c r="B690" s="32"/>
      <c r="D690" s="151" t="s">
        <v>359</v>
      </c>
      <c r="F690" s="152" t="s">
        <v>7629</v>
      </c>
      <c r="I690" s="153"/>
      <c r="L690" s="32"/>
      <c r="M690" s="154"/>
      <c r="T690" s="56"/>
      <c r="AT690" s="17" t="s">
        <v>359</v>
      </c>
      <c r="AU690" s="17" t="s">
        <v>76</v>
      </c>
    </row>
    <row r="691" spans="2:65" s="1" customFormat="1" ht="16.5" customHeight="1">
      <c r="B691" s="32"/>
      <c r="C691" s="138" t="s">
        <v>2107</v>
      </c>
      <c r="D691" s="138" t="s">
        <v>352</v>
      </c>
      <c r="E691" s="139" t="s">
        <v>7653</v>
      </c>
      <c r="F691" s="140" t="s">
        <v>7654</v>
      </c>
      <c r="G691" s="141" t="s">
        <v>496</v>
      </c>
      <c r="H691" s="142">
        <v>2</v>
      </c>
      <c r="I691" s="143"/>
      <c r="J691" s="144">
        <f>ROUND(I691*H691,2)</f>
        <v>0</v>
      </c>
      <c r="K691" s="140" t="s">
        <v>1</v>
      </c>
      <c r="L691" s="32"/>
      <c r="M691" s="145" t="s">
        <v>1</v>
      </c>
      <c r="N691" s="146" t="s">
        <v>41</v>
      </c>
      <c r="P691" s="147">
        <f>O691*H691</f>
        <v>0</v>
      </c>
      <c r="Q691" s="147">
        <v>0</v>
      </c>
      <c r="R691" s="147">
        <f>Q691*H691</f>
        <v>0</v>
      </c>
      <c r="S691" s="147">
        <v>0</v>
      </c>
      <c r="T691" s="148">
        <f>S691*H691</f>
        <v>0</v>
      </c>
      <c r="AR691" s="149" t="s">
        <v>357</v>
      </c>
      <c r="AT691" s="149" t="s">
        <v>352</v>
      </c>
      <c r="AU691" s="149" t="s">
        <v>76</v>
      </c>
      <c r="AY691" s="17" t="s">
        <v>350</v>
      </c>
      <c r="BE691" s="150">
        <f>IF(N691="základní",J691,0)</f>
        <v>0</v>
      </c>
      <c r="BF691" s="150">
        <f>IF(N691="snížená",J691,0)</f>
        <v>0</v>
      </c>
      <c r="BG691" s="150">
        <f>IF(N691="zákl. přenesená",J691,0)</f>
        <v>0</v>
      </c>
      <c r="BH691" s="150">
        <f>IF(N691="sníž. přenesená",J691,0)</f>
        <v>0</v>
      </c>
      <c r="BI691" s="150">
        <f>IF(N691="nulová",J691,0)</f>
        <v>0</v>
      </c>
      <c r="BJ691" s="17" t="s">
        <v>84</v>
      </c>
      <c r="BK691" s="150">
        <f>ROUND(I691*H691,2)</f>
        <v>0</v>
      </c>
      <c r="BL691" s="17" t="s">
        <v>357</v>
      </c>
      <c r="BM691" s="149" t="s">
        <v>2924</v>
      </c>
    </row>
    <row r="692" spans="2:65" s="1" customFormat="1" ht="10.199999999999999">
      <c r="B692" s="32"/>
      <c r="D692" s="151" t="s">
        <v>359</v>
      </c>
      <c r="F692" s="152" t="s">
        <v>7629</v>
      </c>
      <c r="I692" s="153"/>
      <c r="L692" s="32"/>
      <c r="M692" s="154"/>
      <c r="T692" s="56"/>
      <c r="AT692" s="17" t="s">
        <v>359</v>
      </c>
      <c r="AU692" s="17" t="s">
        <v>76</v>
      </c>
    </row>
    <row r="693" spans="2:65" s="1" customFormat="1" ht="16.5" customHeight="1">
      <c r="B693" s="32"/>
      <c r="C693" s="138" t="s">
        <v>2117</v>
      </c>
      <c r="D693" s="138" t="s">
        <v>352</v>
      </c>
      <c r="E693" s="139" t="s">
        <v>7655</v>
      </c>
      <c r="F693" s="140" t="s">
        <v>7656</v>
      </c>
      <c r="G693" s="141" t="s">
        <v>496</v>
      </c>
      <c r="H693" s="142">
        <v>1</v>
      </c>
      <c r="I693" s="143"/>
      <c r="J693" s="144">
        <f>ROUND(I693*H693,2)</f>
        <v>0</v>
      </c>
      <c r="K693" s="140" t="s">
        <v>1</v>
      </c>
      <c r="L693" s="32"/>
      <c r="M693" s="145" t="s">
        <v>1</v>
      </c>
      <c r="N693" s="146" t="s">
        <v>41</v>
      </c>
      <c r="P693" s="147">
        <f>O693*H693</f>
        <v>0</v>
      </c>
      <c r="Q693" s="147">
        <v>0</v>
      </c>
      <c r="R693" s="147">
        <f>Q693*H693</f>
        <v>0</v>
      </c>
      <c r="S693" s="147">
        <v>0</v>
      </c>
      <c r="T693" s="148">
        <f>S693*H693</f>
        <v>0</v>
      </c>
      <c r="AR693" s="149" t="s">
        <v>357</v>
      </c>
      <c r="AT693" s="149" t="s">
        <v>352</v>
      </c>
      <c r="AU693" s="149" t="s">
        <v>76</v>
      </c>
      <c r="AY693" s="17" t="s">
        <v>350</v>
      </c>
      <c r="BE693" s="150">
        <f>IF(N693="základní",J693,0)</f>
        <v>0</v>
      </c>
      <c r="BF693" s="150">
        <f>IF(N693="snížená",J693,0)</f>
        <v>0</v>
      </c>
      <c r="BG693" s="150">
        <f>IF(N693="zákl. přenesená",J693,0)</f>
        <v>0</v>
      </c>
      <c r="BH693" s="150">
        <f>IF(N693="sníž. přenesená",J693,0)</f>
        <v>0</v>
      </c>
      <c r="BI693" s="150">
        <f>IF(N693="nulová",J693,0)</f>
        <v>0</v>
      </c>
      <c r="BJ693" s="17" t="s">
        <v>84</v>
      </c>
      <c r="BK693" s="150">
        <f>ROUND(I693*H693,2)</f>
        <v>0</v>
      </c>
      <c r="BL693" s="17" t="s">
        <v>357</v>
      </c>
      <c r="BM693" s="149" t="s">
        <v>2936</v>
      </c>
    </row>
    <row r="694" spans="2:65" s="1" customFormat="1" ht="10.199999999999999">
      <c r="B694" s="32"/>
      <c r="D694" s="151" t="s">
        <v>359</v>
      </c>
      <c r="F694" s="152" t="s">
        <v>7629</v>
      </c>
      <c r="I694" s="153"/>
      <c r="L694" s="32"/>
      <c r="M694" s="154"/>
      <c r="T694" s="56"/>
      <c r="AT694" s="17" t="s">
        <v>359</v>
      </c>
      <c r="AU694" s="17" t="s">
        <v>76</v>
      </c>
    </row>
    <row r="695" spans="2:65" s="1" customFormat="1" ht="16.5" customHeight="1">
      <c r="B695" s="32"/>
      <c r="C695" s="138" t="s">
        <v>2123</v>
      </c>
      <c r="D695" s="138" t="s">
        <v>352</v>
      </c>
      <c r="E695" s="139" t="s">
        <v>7657</v>
      </c>
      <c r="F695" s="140" t="s">
        <v>7658</v>
      </c>
      <c r="G695" s="141" t="s">
        <v>496</v>
      </c>
      <c r="H695" s="142">
        <v>3</v>
      </c>
      <c r="I695" s="143"/>
      <c r="J695" s="144">
        <f>ROUND(I695*H695,2)</f>
        <v>0</v>
      </c>
      <c r="K695" s="140" t="s">
        <v>1</v>
      </c>
      <c r="L695" s="32"/>
      <c r="M695" s="145" t="s">
        <v>1</v>
      </c>
      <c r="N695" s="146" t="s">
        <v>41</v>
      </c>
      <c r="P695" s="147">
        <f>O695*H695</f>
        <v>0</v>
      </c>
      <c r="Q695" s="147">
        <v>0</v>
      </c>
      <c r="R695" s="147">
        <f>Q695*H695</f>
        <v>0</v>
      </c>
      <c r="S695" s="147">
        <v>0</v>
      </c>
      <c r="T695" s="148">
        <f>S695*H695</f>
        <v>0</v>
      </c>
      <c r="AR695" s="149" t="s">
        <v>357</v>
      </c>
      <c r="AT695" s="149" t="s">
        <v>352</v>
      </c>
      <c r="AU695" s="149" t="s">
        <v>76</v>
      </c>
      <c r="AY695" s="17" t="s">
        <v>350</v>
      </c>
      <c r="BE695" s="150">
        <f>IF(N695="základní",J695,0)</f>
        <v>0</v>
      </c>
      <c r="BF695" s="150">
        <f>IF(N695="snížená",J695,0)</f>
        <v>0</v>
      </c>
      <c r="BG695" s="150">
        <f>IF(N695="zákl. přenesená",J695,0)</f>
        <v>0</v>
      </c>
      <c r="BH695" s="150">
        <f>IF(N695="sníž. přenesená",J695,0)</f>
        <v>0</v>
      </c>
      <c r="BI695" s="150">
        <f>IF(N695="nulová",J695,0)</f>
        <v>0</v>
      </c>
      <c r="BJ695" s="17" t="s">
        <v>84</v>
      </c>
      <c r="BK695" s="150">
        <f>ROUND(I695*H695,2)</f>
        <v>0</v>
      </c>
      <c r="BL695" s="17" t="s">
        <v>357</v>
      </c>
      <c r="BM695" s="149" t="s">
        <v>2945</v>
      </c>
    </row>
    <row r="696" spans="2:65" s="1" customFormat="1" ht="10.199999999999999">
      <c r="B696" s="32"/>
      <c r="D696" s="151" t="s">
        <v>359</v>
      </c>
      <c r="F696" s="152" t="s">
        <v>7629</v>
      </c>
      <c r="I696" s="153"/>
      <c r="L696" s="32"/>
      <c r="M696" s="154"/>
      <c r="T696" s="56"/>
      <c r="AT696" s="17" t="s">
        <v>359</v>
      </c>
      <c r="AU696" s="17" t="s">
        <v>76</v>
      </c>
    </row>
    <row r="697" spans="2:65" s="1" customFormat="1" ht="16.5" customHeight="1">
      <c r="B697" s="32"/>
      <c r="C697" s="138" t="s">
        <v>2128</v>
      </c>
      <c r="D697" s="138" t="s">
        <v>352</v>
      </c>
      <c r="E697" s="139" t="s">
        <v>7659</v>
      </c>
      <c r="F697" s="140" t="s">
        <v>7658</v>
      </c>
      <c r="G697" s="141" t="s">
        <v>496</v>
      </c>
      <c r="H697" s="142">
        <v>1</v>
      </c>
      <c r="I697" s="143"/>
      <c r="J697" s="144">
        <f>ROUND(I697*H697,2)</f>
        <v>0</v>
      </c>
      <c r="K697" s="140" t="s">
        <v>1</v>
      </c>
      <c r="L697" s="32"/>
      <c r="M697" s="145" t="s">
        <v>1</v>
      </c>
      <c r="N697" s="146" t="s">
        <v>41</v>
      </c>
      <c r="P697" s="147">
        <f>O697*H697</f>
        <v>0</v>
      </c>
      <c r="Q697" s="147">
        <v>0</v>
      </c>
      <c r="R697" s="147">
        <f>Q697*H697</f>
        <v>0</v>
      </c>
      <c r="S697" s="147">
        <v>0</v>
      </c>
      <c r="T697" s="148">
        <f>S697*H697</f>
        <v>0</v>
      </c>
      <c r="AR697" s="149" t="s">
        <v>357</v>
      </c>
      <c r="AT697" s="149" t="s">
        <v>352</v>
      </c>
      <c r="AU697" s="149" t="s">
        <v>76</v>
      </c>
      <c r="AY697" s="17" t="s">
        <v>350</v>
      </c>
      <c r="BE697" s="150">
        <f>IF(N697="základní",J697,0)</f>
        <v>0</v>
      </c>
      <c r="BF697" s="150">
        <f>IF(N697="snížená",J697,0)</f>
        <v>0</v>
      </c>
      <c r="BG697" s="150">
        <f>IF(N697="zákl. přenesená",J697,0)</f>
        <v>0</v>
      </c>
      <c r="BH697" s="150">
        <f>IF(N697="sníž. přenesená",J697,0)</f>
        <v>0</v>
      </c>
      <c r="BI697" s="150">
        <f>IF(N697="nulová",J697,0)</f>
        <v>0</v>
      </c>
      <c r="BJ697" s="17" t="s">
        <v>84</v>
      </c>
      <c r="BK697" s="150">
        <f>ROUND(I697*H697,2)</f>
        <v>0</v>
      </c>
      <c r="BL697" s="17" t="s">
        <v>357</v>
      </c>
      <c r="BM697" s="149" t="s">
        <v>2959</v>
      </c>
    </row>
    <row r="698" spans="2:65" s="1" customFormat="1" ht="10.199999999999999">
      <c r="B698" s="32"/>
      <c r="D698" s="151" t="s">
        <v>359</v>
      </c>
      <c r="F698" s="152" t="s">
        <v>7629</v>
      </c>
      <c r="I698" s="153"/>
      <c r="L698" s="32"/>
      <c r="M698" s="154"/>
      <c r="T698" s="56"/>
      <c r="AT698" s="17" t="s">
        <v>359</v>
      </c>
      <c r="AU698" s="17" t="s">
        <v>76</v>
      </c>
    </row>
    <row r="699" spans="2:65" s="1" customFormat="1" ht="16.5" customHeight="1">
      <c r="B699" s="32"/>
      <c r="C699" s="138" t="s">
        <v>2137</v>
      </c>
      <c r="D699" s="138" t="s">
        <v>352</v>
      </c>
      <c r="E699" s="139" t="s">
        <v>7660</v>
      </c>
      <c r="F699" s="140" t="s">
        <v>7661</v>
      </c>
      <c r="G699" s="141" t="s">
        <v>496</v>
      </c>
      <c r="H699" s="142">
        <v>1</v>
      </c>
      <c r="I699" s="143"/>
      <c r="J699" s="144">
        <f>ROUND(I699*H699,2)</f>
        <v>0</v>
      </c>
      <c r="K699" s="140" t="s">
        <v>1</v>
      </c>
      <c r="L699" s="32"/>
      <c r="M699" s="145" t="s">
        <v>1</v>
      </c>
      <c r="N699" s="146" t="s">
        <v>41</v>
      </c>
      <c r="P699" s="147">
        <f>O699*H699</f>
        <v>0</v>
      </c>
      <c r="Q699" s="147">
        <v>0</v>
      </c>
      <c r="R699" s="147">
        <f>Q699*H699</f>
        <v>0</v>
      </c>
      <c r="S699" s="147">
        <v>0</v>
      </c>
      <c r="T699" s="148">
        <f>S699*H699</f>
        <v>0</v>
      </c>
      <c r="AR699" s="149" t="s">
        <v>357</v>
      </c>
      <c r="AT699" s="149" t="s">
        <v>352</v>
      </c>
      <c r="AU699" s="149" t="s">
        <v>76</v>
      </c>
      <c r="AY699" s="17" t="s">
        <v>350</v>
      </c>
      <c r="BE699" s="150">
        <f>IF(N699="základní",J699,0)</f>
        <v>0</v>
      </c>
      <c r="BF699" s="150">
        <f>IF(N699="snížená",J699,0)</f>
        <v>0</v>
      </c>
      <c r="BG699" s="150">
        <f>IF(N699="zákl. přenesená",J699,0)</f>
        <v>0</v>
      </c>
      <c r="BH699" s="150">
        <f>IF(N699="sníž. přenesená",J699,0)</f>
        <v>0</v>
      </c>
      <c r="BI699" s="150">
        <f>IF(N699="nulová",J699,0)</f>
        <v>0</v>
      </c>
      <c r="BJ699" s="17" t="s">
        <v>84</v>
      </c>
      <c r="BK699" s="150">
        <f>ROUND(I699*H699,2)</f>
        <v>0</v>
      </c>
      <c r="BL699" s="17" t="s">
        <v>357</v>
      </c>
      <c r="BM699" s="149" t="s">
        <v>2969</v>
      </c>
    </row>
    <row r="700" spans="2:65" s="1" customFormat="1" ht="10.199999999999999">
      <c r="B700" s="32"/>
      <c r="D700" s="151" t="s">
        <v>359</v>
      </c>
      <c r="F700" s="152" t="s">
        <v>7629</v>
      </c>
      <c r="I700" s="153"/>
      <c r="L700" s="32"/>
      <c r="M700" s="154"/>
      <c r="T700" s="56"/>
      <c r="AT700" s="17" t="s">
        <v>359</v>
      </c>
      <c r="AU700" s="17" t="s">
        <v>76</v>
      </c>
    </row>
    <row r="701" spans="2:65" s="1" customFormat="1" ht="16.5" customHeight="1">
      <c r="B701" s="32"/>
      <c r="C701" s="138" t="s">
        <v>2152</v>
      </c>
      <c r="D701" s="138" t="s">
        <v>352</v>
      </c>
      <c r="E701" s="139" t="s">
        <v>7662</v>
      </c>
      <c r="F701" s="140" t="s">
        <v>7663</v>
      </c>
      <c r="G701" s="141" t="s">
        <v>496</v>
      </c>
      <c r="H701" s="142">
        <v>2</v>
      </c>
      <c r="I701" s="143"/>
      <c r="J701" s="144">
        <f>ROUND(I701*H701,2)</f>
        <v>0</v>
      </c>
      <c r="K701" s="140" t="s">
        <v>1</v>
      </c>
      <c r="L701" s="32"/>
      <c r="M701" s="145" t="s">
        <v>1</v>
      </c>
      <c r="N701" s="146" t="s">
        <v>41</v>
      </c>
      <c r="P701" s="147">
        <f>O701*H701</f>
        <v>0</v>
      </c>
      <c r="Q701" s="147">
        <v>0</v>
      </c>
      <c r="R701" s="147">
        <f>Q701*H701</f>
        <v>0</v>
      </c>
      <c r="S701" s="147">
        <v>0</v>
      </c>
      <c r="T701" s="148">
        <f>S701*H701</f>
        <v>0</v>
      </c>
      <c r="AR701" s="149" t="s">
        <v>357</v>
      </c>
      <c r="AT701" s="149" t="s">
        <v>352</v>
      </c>
      <c r="AU701" s="149" t="s">
        <v>76</v>
      </c>
      <c r="AY701" s="17" t="s">
        <v>350</v>
      </c>
      <c r="BE701" s="150">
        <f>IF(N701="základní",J701,0)</f>
        <v>0</v>
      </c>
      <c r="BF701" s="150">
        <f>IF(N701="snížená",J701,0)</f>
        <v>0</v>
      </c>
      <c r="BG701" s="150">
        <f>IF(N701="zákl. přenesená",J701,0)</f>
        <v>0</v>
      </c>
      <c r="BH701" s="150">
        <f>IF(N701="sníž. přenesená",J701,0)</f>
        <v>0</v>
      </c>
      <c r="BI701" s="150">
        <f>IF(N701="nulová",J701,0)</f>
        <v>0</v>
      </c>
      <c r="BJ701" s="17" t="s">
        <v>84</v>
      </c>
      <c r="BK701" s="150">
        <f>ROUND(I701*H701,2)</f>
        <v>0</v>
      </c>
      <c r="BL701" s="17" t="s">
        <v>357</v>
      </c>
      <c r="BM701" s="149" t="s">
        <v>2978</v>
      </c>
    </row>
    <row r="702" spans="2:65" s="1" customFormat="1" ht="10.199999999999999">
      <c r="B702" s="32"/>
      <c r="D702" s="151" t="s">
        <v>359</v>
      </c>
      <c r="F702" s="152" t="s">
        <v>7629</v>
      </c>
      <c r="I702" s="153"/>
      <c r="L702" s="32"/>
      <c r="M702" s="154"/>
      <c r="T702" s="56"/>
      <c r="AT702" s="17" t="s">
        <v>359</v>
      </c>
      <c r="AU702" s="17" t="s">
        <v>76</v>
      </c>
    </row>
    <row r="703" spans="2:65" s="1" customFormat="1" ht="16.5" customHeight="1">
      <c r="B703" s="32"/>
      <c r="C703" s="138" t="s">
        <v>2189</v>
      </c>
      <c r="D703" s="138" t="s">
        <v>352</v>
      </c>
      <c r="E703" s="139" t="s">
        <v>7664</v>
      </c>
      <c r="F703" s="140" t="s">
        <v>7661</v>
      </c>
      <c r="G703" s="141" t="s">
        <v>496</v>
      </c>
      <c r="H703" s="142">
        <v>2</v>
      </c>
      <c r="I703" s="143"/>
      <c r="J703" s="144">
        <f>ROUND(I703*H703,2)</f>
        <v>0</v>
      </c>
      <c r="K703" s="140" t="s">
        <v>1</v>
      </c>
      <c r="L703" s="32"/>
      <c r="M703" s="145" t="s">
        <v>1</v>
      </c>
      <c r="N703" s="146" t="s">
        <v>41</v>
      </c>
      <c r="P703" s="147">
        <f>O703*H703</f>
        <v>0</v>
      </c>
      <c r="Q703" s="147">
        <v>0</v>
      </c>
      <c r="R703" s="147">
        <f>Q703*H703</f>
        <v>0</v>
      </c>
      <c r="S703" s="147">
        <v>0</v>
      </c>
      <c r="T703" s="148">
        <f>S703*H703</f>
        <v>0</v>
      </c>
      <c r="AR703" s="149" t="s">
        <v>357</v>
      </c>
      <c r="AT703" s="149" t="s">
        <v>352</v>
      </c>
      <c r="AU703" s="149" t="s">
        <v>76</v>
      </c>
      <c r="AY703" s="17" t="s">
        <v>350</v>
      </c>
      <c r="BE703" s="150">
        <f>IF(N703="základní",J703,0)</f>
        <v>0</v>
      </c>
      <c r="BF703" s="150">
        <f>IF(N703="snížená",J703,0)</f>
        <v>0</v>
      </c>
      <c r="BG703" s="150">
        <f>IF(N703="zákl. přenesená",J703,0)</f>
        <v>0</v>
      </c>
      <c r="BH703" s="150">
        <f>IF(N703="sníž. přenesená",J703,0)</f>
        <v>0</v>
      </c>
      <c r="BI703" s="150">
        <f>IF(N703="nulová",J703,0)</f>
        <v>0</v>
      </c>
      <c r="BJ703" s="17" t="s">
        <v>84</v>
      </c>
      <c r="BK703" s="150">
        <f>ROUND(I703*H703,2)</f>
        <v>0</v>
      </c>
      <c r="BL703" s="17" t="s">
        <v>357</v>
      </c>
      <c r="BM703" s="149" t="s">
        <v>2990</v>
      </c>
    </row>
    <row r="704" spans="2:65" s="1" customFormat="1" ht="10.199999999999999">
      <c r="B704" s="32"/>
      <c r="D704" s="151" t="s">
        <v>359</v>
      </c>
      <c r="F704" s="152" t="s">
        <v>7629</v>
      </c>
      <c r="I704" s="153"/>
      <c r="L704" s="32"/>
      <c r="M704" s="154"/>
      <c r="T704" s="56"/>
      <c r="AT704" s="17" t="s">
        <v>359</v>
      </c>
      <c r="AU704" s="17" t="s">
        <v>76</v>
      </c>
    </row>
    <row r="705" spans="2:65" s="1" customFormat="1" ht="16.5" customHeight="1">
      <c r="B705" s="32"/>
      <c r="C705" s="138" t="s">
        <v>2195</v>
      </c>
      <c r="D705" s="138" t="s">
        <v>352</v>
      </c>
      <c r="E705" s="139" t="s">
        <v>7665</v>
      </c>
      <c r="F705" s="140" t="s">
        <v>7666</v>
      </c>
      <c r="G705" s="141" t="s">
        <v>496</v>
      </c>
      <c r="H705" s="142">
        <v>1</v>
      </c>
      <c r="I705" s="143"/>
      <c r="J705" s="144">
        <f>ROUND(I705*H705,2)</f>
        <v>0</v>
      </c>
      <c r="K705" s="140" t="s">
        <v>1</v>
      </c>
      <c r="L705" s="32"/>
      <c r="M705" s="145" t="s">
        <v>1</v>
      </c>
      <c r="N705" s="146" t="s">
        <v>41</v>
      </c>
      <c r="P705" s="147">
        <f>O705*H705</f>
        <v>0</v>
      </c>
      <c r="Q705" s="147">
        <v>0</v>
      </c>
      <c r="R705" s="147">
        <f>Q705*H705</f>
        <v>0</v>
      </c>
      <c r="S705" s="147">
        <v>0</v>
      </c>
      <c r="T705" s="148">
        <f>S705*H705</f>
        <v>0</v>
      </c>
      <c r="AR705" s="149" t="s">
        <v>357</v>
      </c>
      <c r="AT705" s="149" t="s">
        <v>352</v>
      </c>
      <c r="AU705" s="149" t="s">
        <v>76</v>
      </c>
      <c r="AY705" s="17" t="s">
        <v>350</v>
      </c>
      <c r="BE705" s="150">
        <f>IF(N705="základní",J705,0)</f>
        <v>0</v>
      </c>
      <c r="BF705" s="150">
        <f>IF(N705="snížená",J705,0)</f>
        <v>0</v>
      </c>
      <c r="BG705" s="150">
        <f>IF(N705="zákl. přenesená",J705,0)</f>
        <v>0</v>
      </c>
      <c r="BH705" s="150">
        <f>IF(N705="sníž. přenesená",J705,0)</f>
        <v>0</v>
      </c>
      <c r="BI705" s="150">
        <f>IF(N705="nulová",J705,0)</f>
        <v>0</v>
      </c>
      <c r="BJ705" s="17" t="s">
        <v>84</v>
      </c>
      <c r="BK705" s="150">
        <f>ROUND(I705*H705,2)</f>
        <v>0</v>
      </c>
      <c r="BL705" s="17" t="s">
        <v>357</v>
      </c>
      <c r="BM705" s="149" t="s">
        <v>3011</v>
      </c>
    </row>
    <row r="706" spans="2:65" s="1" customFormat="1" ht="10.199999999999999">
      <c r="B706" s="32"/>
      <c r="D706" s="151" t="s">
        <v>359</v>
      </c>
      <c r="F706" s="152" t="s">
        <v>7629</v>
      </c>
      <c r="I706" s="153"/>
      <c r="L706" s="32"/>
      <c r="M706" s="154"/>
      <c r="T706" s="56"/>
      <c r="AT706" s="17" t="s">
        <v>359</v>
      </c>
      <c r="AU706" s="17" t="s">
        <v>76</v>
      </c>
    </row>
    <row r="707" spans="2:65" s="1" customFormat="1" ht="16.5" customHeight="1">
      <c r="B707" s="32"/>
      <c r="C707" s="138" t="s">
        <v>2214</v>
      </c>
      <c r="D707" s="138" t="s">
        <v>352</v>
      </c>
      <c r="E707" s="139" t="s">
        <v>7667</v>
      </c>
      <c r="F707" s="140" t="s">
        <v>7668</v>
      </c>
      <c r="G707" s="141" t="s">
        <v>496</v>
      </c>
      <c r="H707" s="142">
        <v>1</v>
      </c>
      <c r="I707" s="143"/>
      <c r="J707" s="144">
        <f>ROUND(I707*H707,2)</f>
        <v>0</v>
      </c>
      <c r="K707" s="140" t="s">
        <v>1</v>
      </c>
      <c r="L707" s="32"/>
      <c r="M707" s="145" t="s">
        <v>1</v>
      </c>
      <c r="N707" s="146" t="s">
        <v>41</v>
      </c>
      <c r="P707" s="147">
        <f>O707*H707</f>
        <v>0</v>
      </c>
      <c r="Q707" s="147">
        <v>0</v>
      </c>
      <c r="R707" s="147">
        <f>Q707*H707</f>
        <v>0</v>
      </c>
      <c r="S707" s="147">
        <v>0</v>
      </c>
      <c r="T707" s="148">
        <f>S707*H707</f>
        <v>0</v>
      </c>
      <c r="AR707" s="149" t="s">
        <v>357</v>
      </c>
      <c r="AT707" s="149" t="s">
        <v>352</v>
      </c>
      <c r="AU707" s="149" t="s">
        <v>76</v>
      </c>
      <c r="AY707" s="17" t="s">
        <v>350</v>
      </c>
      <c r="BE707" s="150">
        <f>IF(N707="základní",J707,0)</f>
        <v>0</v>
      </c>
      <c r="BF707" s="150">
        <f>IF(N707="snížená",J707,0)</f>
        <v>0</v>
      </c>
      <c r="BG707" s="150">
        <f>IF(N707="zákl. přenesená",J707,0)</f>
        <v>0</v>
      </c>
      <c r="BH707" s="150">
        <f>IF(N707="sníž. přenesená",J707,0)</f>
        <v>0</v>
      </c>
      <c r="BI707" s="150">
        <f>IF(N707="nulová",J707,0)</f>
        <v>0</v>
      </c>
      <c r="BJ707" s="17" t="s">
        <v>84</v>
      </c>
      <c r="BK707" s="150">
        <f>ROUND(I707*H707,2)</f>
        <v>0</v>
      </c>
      <c r="BL707" s="17" t="s">
        <v>357</v>
      </c>
      <c r="BM707" s="149" t="s">
        <v>3030</v>
      </c>
    </row>
    <row r="708" spans="2:65" s="1" customFormat="1" ht="10.199999999999999">
      <c r="B708" s="32"/>
      <c r="D708" s="151" t="s">
        <v>359</v>
      </c>
      <c r="F708" s="152" t="s">
        <v>7629</v>
      </c>
      <c r="I708" s="153"/>
      <c r="L708" s="32"/>
      <c r="M708" s="154"/>
      <c r="T708" s="56"/>
      <c r="AT708" s="17" t="s">
        <v>359</v>
      </c>
      <c r="AU708" s="17" t="s">
        <v>76</v>
      </c>
    </row>
    <row r="709" spans="2:65" s="1" customFormat="1" ht="16.5" customHeight="1">
      <c r="B709" s="32"/>
      <c r="C709" s="138" t="s">
        <v>2224</v>
      </c>
      <c r="D709" s="138" t="s">
        <v>352</v>
      </c>
      <c r="E709" s="139" t="s">
        <v>7669</v>
      </c>
      <c r="F709" s="140" t="s">
        <v>7670</v>
      </c>
      <c r="G709" s="141" t="s">
        <v>496</v>
      </c>
      <c r="H709" s="142">
        <v>2</v>
      </c>
      <c r="I709" s="143"/>
      <c r="J709" s="144">
        <f>ROUND(I709*H709,2)</f>
        <v>0</v>
      </c>
      <c r="K709" s="140" t="s">
        <v>1</v>
      </c>
      <c r="L709" s="32"/>
      <c r="M709" s="145" t="s">
        <v>1</v>
      </c>
      <c r="N709" s="146" t="s">
        <v>41</v>
      </c>
      <c r="P709" s="147">
        <f>O709*H709</f>
        <v>0</v>
      </c>
      <c r="Q709" s="147">
        <v>0</v>
      </c>
      <c r="R709" s="147">
        <f>Q709*H709</f>
        <v>0</v>
      </c>
      <c r="S709" s="147">
        <v>0</v>
      </c>
      <c r="T709" s="148">
        <f>S709*H709</f>
        <v>0</v>
      </c>
      <c r="AR709" s="149" t="s">
        <v>357</v>
      </c>
      <c r="AT709" s="149" t="s">
        <v>352</v>
      </c>
      <c r="AU709" s="149" t="s">
        <v>76</v>
      </c>
      <c r="AY709" s="17" t="s">
        <v>350</v>
      </c>
      <c r="BE709" s="150">
        <f>IF(N709="základní",J709,0)</f>
        <v>0</v>
      </c>
      <c r="BF709" s="150">
        <f>IF(N709="snížená",J709,0)</f>
        <v>0</v>
      </c>
      <c r="BG709" s="150">
        <f>IF(N709="zákl. přenesená",J709,0)</f>
        <v>0</v>
      </c>
      <c r="BH709" s="150">
        <f>IF(N709="sníž. přenesená",J709,0)</f>
        <v>0</v>
      </c>
      <c r="BI709" s="150">
        <f>IF(N709="nulová",J709,0)</f>
        <v>0</v>
      </c>
      <c r="BJ709" s="17" t="s">
        <v>84</v>
      </c>
      <c r="BK709" s="150">
        <f>ROUND(I709*H709,2)</f>
        <v>0</v>
      </c>
      <c r="BL709" s="17" t="s">
        <v>357</v>
      </c>
      <c r="BM709" s="149" t="s">
        <v>3044</v>
      </c>
    </row>
    <row r="710" spans="2:65" s="1" customFormat="1" ht="10.199999999999999">
      <c r="B710" s="32"/>
      <c r="D710" s="151" t="s">
        <v>359</v>
      </c>
      <c r="F710" s="152" t="s">
        <v>7629</v>
      </c>
      <c r="I710" s="153"/>
      <c r="L710" s="32"/>
      <c r="M710" s="154"/>
      <c r="T710" s="56"/>
      <c r="AT710" s="17" t="s">
        <v>359</v>
      </c>
      <c r="AU710" s="17" t="s">
        <v>76</v>
      </c>
    </row>
    <row r="711" spans="2:65" s="1" customFormat="1" ht="16.5" customHeight="1">
      <c r="B711" s="32"/>
      <c r="C711" s="138" t="s">
        <v>2231</v>
      </c>
      <c r="D711" s="138" t="s">
        <v>352</v>
      </c>
      <c r="E711" s="139" t="s">
        <v>7671</v>
      </c>
      <c r="F711" s="140" t="s">
        <v>7649</v>
      </c>
      <c r="G711" s="141" t="s">
        <v>496</v>
      </c>
      <c r="H711" s="142">
        <v>2</v>
      </c>
      <c r="I711" s="143"/>
      <c r="J711" s="144">
        <f>ROUND(I711*H711,2)</f>
        <v>0</v>
      </c>
      <c r="K711" s="140" t="s">
        <v>1</v>
      </c>
      <c r="L711" s="32"/>
      <c r="M711" s="145" t="s">
        <v>1</v>
      </c>
      <c r="N711" s="146" t="s">
        <v>41</v>
      </c>
      <c r="P711" s="147">
        <f>O711*H711</f>
        <v>0</v>
      </c>
      <c r="Q711" s="147">
        <v>0</v>
      </c>
      <c r="R711" s="147">
        <f>Q711*H711</f>
        <v>0</v>
      </c>
      <c r="S711" s="147">
        <v>0</v>
      </c>
      <c r="T711" s="148">
        <f>S711*H711</f>
        <v>0</v>
      </c>
      <c r="AR711" s="149" t="s">
        <v>357</v>
      </c>
      <c r="AT711" s="149" t="s">
        <v>352</v>
      </c>
      <c r="AU711" s="149" t="s">
        <v>76</v>
      </c>
      <c r="AY711" s="17" t="s">
        <v>350</v>
      </c>
      <c r="BE711" s="150">
        <f>IF(N711="základní",J711,0)</f>
        <v>0</v>
      </c>
      <c r="BF711" s="150">
        <f>IF(N711="snížená",J711,0)</f>
        <v>0</v>
      </c>
      <c r="BG711" s="150">
        <f>IF(N711="zákl. přenesená",J711,0)</f>
        <v>0</v>
      </c>
      <c r="BH711" s="150">
        <f>IF(N711="sníž. přenesená",J711,0)</f>
        <v>0</v>
      </c>
      <c r="BI711" s="150">
        <f>IF(N711="nulová",J711,0)</f>
        <v>0</v>
      </c>
      <c r="BJ711" s="17" t="s">
        <v>84</v>
      </c>
      <c r="BK711" s="150">
        <f>ROUND(I711*H711,2)</f>
        <v>0</v>
      </c>
      <c r="BL711" s="17" t="s">
        <v>357</v>
      </c>
      <c r="BM711" s="149" t="s">
        <v>3054</v>
      </c>
    </row>
    <row r="712" spans="2:65" s="1" customFormat="1" ht="10.199999999999999">
      <c r="B712" s="32"/>
      <c r="D712" s="151" t="s">
        <v>359</v>
      </c>
      <c r="F712" s="152" t="s">
        <v>7629</v>
      </c>
      <c r="I712" s="153"/>
      <c r="L712" s="32"/>
      <c r="M712" s="154"/>
      <c r="T712" s="56"/>
      <c r="AT712" s="17" t="s">
        <v>359</v>
      </c>
      <c r="AU712" s="17" t="s">
        <v>76</v>
      </c>
    </row>
    <row r="713" spans="2:65" s="1" customFormat="1" ht="16.5" customHeight="1">
      <c r="B713" s="32"/>
      <c r="C713" s="138" t="s">
        <v>2236</v>
      </c>
      <c r="D713" s="138" t="s">
        <v>352</v>
      </c>
      <c r="E713" s="139" t="s">
        <v>7672</v>
      </c>
      <c r="F713" s="140" t="s">
        <v>7673</v>
      </c>
      <c r="G713" s="141" t="s">
        <v>496</v>
      </c>
      <c r="H713" s="142">
        <v>2</v>
      </c>
      <c r="I713" s="143"/>
      <c r="J713" s="144">
        <f>ROUND(I713*H713,2)</f>
        <v>0</v>
      </c>
      <c r="K713" s="140" t="s">
        <v>1</v>
      </c>
      <c r="L713" s="32"/>
      <c r="M713" s="145" t="s">
        <v>1</v>
      </c>
      <c r="N713" s="146" t="s">
        <v>41</v>
      </c>
      <c r="P713" s="147">
        <f>O713*H713</f>
        <v>0</v>
      </c>
      <c r="Q713" s="147">
        <v>0</v>
      </c>
      <c r="R713" s="147">
        <f>Q713*H713</f>
        <v>0</v>
      </c>
      <c r="S713" s="147">
        <v>0</v>
      </c>
      <c r="T713" s="148">
        <f>S713*H713</f>
        <v>0</v>
      </c>
      <c r="AR713" s="149" t="s">
        <v>357</v>
      </c>
      <c r="AT713" s="149" t="s">
        <v>352</v>
      </c>
      <c r="AU713" s="149" t="s">
        <v>76</v>
      </c>
      <c r="AY713" s="17" t="s">
        <v>350</v>
      </c>
      <c r="BE713" s="150">
        <f>IF(N713="základní",J713,0)</f>
        <v>0</v>
      </c>
      <c r="BF713" s="150">
        <f>IF(N713="snížená",J713,0)</f>
        <v>0</v>
      </c>
      <c r="BG713" s="150">
        <f>IF(N713="zákl. přenesená",J713,0)</f>
        <v>0</v>
      </c>
      <c r="BH713" s="150">
        <f>IF(N713="sníž. přenesená",J713,0)</f>
        <v>0</v>
      </c>
      <c r="BI713" s="150">
        <f>IF(N713="nulová",J713,0)</f>
        <v>0</v>
      </c>
      <c r="BJ713" s="17" t="s">
        <v>84</v>
      </c>
      <c r="BK713" s="150">
        <f>ROUND(I713*H713,2)</f>
        <v>0</v>
      </c>
      <c r="BL713" s="17" t="s">
        <v>357</v>
      </c>
      <c r="BM713" s="149" t="s">
        <v>3064</v>
      </c>
    </row>
    <row r="714" spans="2:65" s="1" customFormat="1" ht="10.199999999999999">
      <c r="B714" s="32"/>
      <c r="D714" s="151" t="s">
        <v>359</v>
      </c>
      <c r="F714" s="152" t="s">
        <v>7629</v>
      </c>
      <c r="I714" s="153"/>
      <c r="L714" s="32"/>
      <c r="M714" s="154"/>
      <c r="T714" s="56"/>
      <c r="AT714" s="17" t="s">
        <v>359</v>
      </c>
      <c r="AU714" s="17" t="s">
        <v>76</v>
      </c>
    </row>
    <row r="715" spans="2:65" s="1" customFormat="1" ht="16.5" customHeight="1">
      <c r="B715" s="32"/>
      <c r="C715" s="138" t="s">
        <v>2243</v>
      </c>
      <c r="D715" s="138" t="s">
        <v>352</v>
      </c>
      <c r="E715" s="139" t="s">
        <v>7674</v>
      </c>
      <c r="F715" s="140" t="s">
        <v>7673</v>
      </c>
      <c r="G715" s="141" t="s">
        <v>496</v>
      </c>
      <c r="H715" s="142">
        <v>2</v>
      </c>
      <c r="I715" s="143"/>
      <c r="J715" s="144">
        <f>ROUND(I715*H715,2)</f>
        <v>0</v>
      </c>
      <c r="K715" s="140" t="s">
        <v>1</v>
      </c>
      <c r="L715" s="32"/>
      <c r="M715" s="145" t="s">
        <v>1</v>
      </c>
      <c r="N715" s="146" t="s">
        <v>41</v>
      </c>
      <c r="P715" s="147">
        <f>O715*H715</f>
        <v>0</v>
      </c>
      <c r="Q715" s="147">
        <v>0</v>
      </c>
      <c r="R715" s="147">
        <f>Q715*H715</f>
        <v>0</v>
      </c>
      <c r="S715" s="147">
        <v>0</v>
      </c>
      <c r="T715" s="148">
        <f>S715*H715</f>
        <v>0</v>
      </c>
      <c r="AR715" s="149" t="s">
        <v>357</v>
      </c>
      <c r="AT715" s="149" t="s">
        <v>352</v>
      </c>
      <c r="AU715" s="149" t="s">
        <v>76</v>
      </c>
      <c r="AY715" s="17" t="s">
        <v>350</v>
      </c>
      <c r="BE715" s="150">
        <f>IF(N715="základní",J715,0)</f>
        <v>0</v>
      </c>
      <c r="BF715" s="150">
        <f>IF(N715="snížená",J715,0)</f>
        <v>0</v>
      </c>
      <c r="BG715" s="150">
        <f>IF(N715="zákl. přenesená",J715,0)</f>
        <v>0</v>
      </c>
      <c r="BH715" s="150">
        <f>IF(N715="sníž. přenesená",J715,0)</f>
        <v>0</v>
      </c>
      <c r="BI715" s="150">
        <f>IF(N715="nulová",J715,0)</f>
        <v>0</v>
      </c>
      <c r="BJ715" s="17" t="s">
        <v>84</v>
      </c>
      <c r="BK715" s="150">
        <f>ROUND(I715*H715,2)</f>
        <v>0</v>
      </c>
      <c r="BL715" s="17" t="s">
        <v>357</v>
      </c>
      <c r="BM715" s="149" t="s">
        <v>3071</v>
      </c>
    </row>
    <row r="716" spans="2:65" s="1" customFormat="1" ht="10.199999999999999">
      <c r="B716" s="32"/>
      <c r="D716" s="151" t="s">
        <v>359</v>
      </c>
      <c r="F716" s="152" t="s">
        <v>7629</v>
      </c>
      <c r="I716" s="153"/>
      <c r="L716" s="32"/>
      <c r="M716" s="154"/>
      <c r="T716" s="56"/>
      <c r="AT716" s="17" t="s">
        <v>359</v>
      </c>
      <c r="AU716" s="17" t="s">
        <v>76</v>
      </c>
    </row>
    <row r="717" spans="2:65" s="1" customFormat="1" ht="16.5" customHeight="1">
      <c r="B717" s="32"/>
      <c r="C717" s="138" t="s">
        <v>2261</v>
      </c>
      <c r="D717" s="138" t="s">
        <v>352</v>
      </c>
      <c r="E717" s="139" t="s">
        <v>7675</v>
      </c>
      <c r="F717" s="140" t="s">
        <v>7676</v>
      </c>
      <c r="G717" s="141" t="s">
        <v>496</v>
      </c>
      <c r="H717" s="142">
        <v>6</v>
      </c>
      <c r="I717" s="143"/>
      <c r="J717" s="144">
        <f>ROUND(I717*H717,2)</f>
        <v>0</v>
      </c>
      <c r="K717" s="140" t="s">
        <v>1</v>
      </c>
      <c r="L717" s="32"/>
      <c r="M717" s="145" t="s">
        <v>1</v>
      </c>
      <c r="N717" s="146" t="s">
        <v>41</v>
      </c>
      <c r="P717" s="147">
        <f>O717*H717</f>
        <v>0</v>
      </c>
      <c r="Q717" s="147">
        <v>0</v>
      </c>
      <c r="R717" s="147">
        <f>Q717*H717</f>
        <v>0</v>
      </c>
      <c r="S717" s="147">
        <v>0</v>
      </c>
      <c r="T717" s="148">
        <f>S717*H717</f>
        <v>0</v>
      </c>
      <c r="AR717" s="149" t="s">
        <v>357</v>
      </c>
      <c r="AT717" s="149" t="s">
        <v>352</v>
      </c>
      <c r="AU717" s="149" t="s">
        <v>76</v>
      </c>
      <c r="AY717" s="17" t="s">
        <v>350</v>
      </c>
      <c r="BE717" s="150">
        <f>IF(N717="základní",J717,0)</f>
        <v>0</v>
      </c>
      <c r="BF717" s="150">
        <f>IF(N717="snížená",J717,0)</f>
        <v>0</v>
      </c>
      <c r="BG717" s="150">
        <f>IF(N717="zákl. přenesená",J717,0)</f>
        <v>0</v>
      </c>
      <c r="BH717" s="150">
        <f>IF(N717="sníž. přenesená",J717,0)</f>
        <v>0</v>
      </c>
      <c r="BI717" s="150">
        <f>IF(N717="nulová",J717,0)</f>
        <v>0</v>
      </c>
      <c r="BJ717" s="17" t="s">
        <v>84</v>
      </c>
      <c r="BK717" s="150">
        <f>ROUND(I717*H717,2)</f>
        <v>0</v>
      </c>
      <c r="BL717" s="17" t="s">
        <v>357</v>
      </c>
      <c r="BM717" s="149" t="s">
        <v>3089</v>
      </c>
    </row>
    <row r="718" spans="2:65" s="1" customFormat="1" ht="10.199999999999999">
      <c r="B718" s="32"/>
      <c r="D718" s="151" t="s">
        <v>359</v>
      </c>
      <c r="F718" s="152" t="s">
        <v>7629</v>
      </c>
      <c r="I718" s="153"/>
      <c r="L718" s="32"/>
      <c r="M718" s="154"/>
      <c r="T718" s="56"/>
      <c r="AT718" s="17" t="s">
        <v>359</v>
      </c>
      <c r="AU718" s="17" t="s">
        <v>76</v>
      </c>
    </row>
    <row r="719" spans="2:65" s="1" customFormat="1" ht="16.5" customHeight="1">
      <c r="B719" s="32"/>
      <c r="C719" s="138" t="s">
        <v>2267</v>
      </c>
      <c r="D719" s="138" t="s">
        <v>352</v>
      </c>
      <c r="E719" s="139" t="s">
        <v>7677</v>
      </c>
      <c r="F719" s="140" t="s">
        <v>7676</v>
      </c>
      <c r="G719" s="141" t="s">
        <v>496</v>
      </c>
      <c r="H719" s="142">
        <v>3</v>
      </c>
      <c r="I719" s="143"/>
      <c r="J719" s="144">
        <f>ROUND(I719*H719,2)</f>
        <v>0</v>
      </c>
      <c r="K719" s="140" t="s">
        <v>1</v>
      </c>
      <c r="L719" s="32"/>
      <c r="M719" s="145" t="s">
        <v>1</v>
      </c>
      <c r="N719" s="146" t="s">
        <v>41</v>
      </c>
      <c r="P719" s="147">
        <f>O719*H719</f>
        <v>0</v>
      </c>
      <c r="Q719" s="147">
        <v>0</v>
      </c>
      <c r="R719" s="147">
        <f>Q719*H719</f>
        <v>0</v>
      </c>
      <c r="S719" s="147">
        <v>0</v>
      </c>
      <c r="T719" s="148">
        <f>S719*H719</f>
        <v>0</v>
      </c>
      <c r="AR719" s="149" t="s">
        <v>357</v>
      </c>
      <c r="AT719" s="149" t="s">
        <v>352</v>
      </c>
      <c r="AU719" s="149" t="s">
        <v>76</v>
      </c>
      <c r="AY719" s="17" t="s">
        <v>350</v>
      </c>
      <c r="BE719" s="150">
        <f>IF(N719="základní",J719,0)</f>
        <v>0</v>
      </c>
      <c r="BF719" s="150">
        <f>IF(N719="snížená",J719,0)</f>
        <v>0</v>
      </c>
      <c r="BG719" s="150">
        <f>IF(N719="zákl. přenesená",J719,0)</f>
        <v>0</v>
      </c>
      <c r="BH719" s="150">
        <f>IF(N719="sníž. přenesená",J719,0)</f>
        <v>0</v>
      </c>
      <c r="BI719" s="150">
        <f>IF(N719="nulová",J719,0)</f>
        <v>0</v>
      </c>
      <c r="BJ719" s="17" t="s">
        <v>84</v>
      </c>
      <c r="BK719" s="150">
        <f>ROUND(I719*H719,2)</f>
        <v>0</v>
      </c>
      <c r="BL719" s="17" t="s">
        <v>357</v>
      </c>
      <c r="BM719" s="149" t="s">
        <v>3104</v>
      </c>
    </row>
    <row r="720" spans="2:65" s="1" customFormat="1" ht="10.199999999999999">
      <c r="B720" s="32"/>
      <c r="D720" s="151" t="s">
        <v>359</v>
      </c>
      <c r="F720" s="152" t="s">
        <v>7629</v>
      </c>
      <c r="I720" s="153"/>
      <c r="L720" s="32"/>
      <c r="M720" s="154"/>
      <c r="T720" s="56"/>
      <c r="AT720" s="17" t="s">
        <v>359</v>
      </c>
      <c r="AU720" s="17" t="s">
        <v>76</v>
      </c>
    </row>
    <row r="721" spans="2:65" s="1" customFormat="1" ht="16.5" customHeight="1">
      <c r="B721" s="32"/>
      <c r="C721" s="138" t="s">
        <v>2282</v>
      </c>
      <c r="D721" s="138" t="s">
        <v>352</v>
      </c>
      <c r="E721" s="139" t="s">
        <v>7678</v>
      </c>
      <c r="F721" s="140" t="s">
        <v>7679</v>
      </c>
      <c r="G721" s="141" t="s">
        <v>496</v>
      </c>
      <c r="H721" s="142">
        <v>1</v>
      </c>
      <c r="I721" s="143"/>
      <c r="J721" s="144">
        <f>ROUND(I721*H721,2)</f>
        <v>0</v>
      </c>
      <c r="K721" s="140" t="s">
        <v>1</v>
      </c>
      <c r="L721" s="32"/>
      <c r="M721" s="145" t="s">
        <v>1</v>
      </c>
      <c r="N721" s="146" t="s">
        <v>41</v>
      </c>
      <c r="P721" s="147">
        <f>O721*H721</f>
        <v>0</v>
      </c>
      <c r="Q721" s="147">
        <v>0</v>
      </c>
      <c r="R721" s="147">
        <f>Q721*H721</f>
        <v>0</v>
      </c>
      <c r="S721" s="147">
        <v>0</v>
      </c>
      <c r="T721" s="148">
        <f>S721*H721</f>
        <v>0</v>
      </c>
      <c r="AR721" s="149" t="s">
        <v>357</v>
      </c>
      <c r="AT721" s="149" t="s">
        <v>352</v>
      </c>
      <c r="AU721" s="149" t="s">
        <v>76</v>
      </c>
      <c r="AY721" s="17" t="s">
        <v>350</v>
      </c>
      <c r="BE721" s="150">
        <f>IF(N721="základní",J721,0)</f>
        <v>0</v>
      </c>
      <c r="BF721" s="150">
        <f>IF(N721="snížená",J721,0)</f>
        <v>0</v>
      </c>
      <c r="BG721" s="150">
        <f>IF(N721="zákl. přenesená",J721,0)</f>
        <v>0</v>
      </c>
      <c r="BH721" s="150">
        <f>IF(N721="sníž. přenesená",J721,0)</f>
        <v>0</v>
      </c>
      <c r="BI721" s="150">
        <f>IF(N721="nulová",J721,0)</f>
        <v>0</v>
      </c>
      <c r="BJ721" s="17" t="s">
        <v>84</v>
      </c>
      <c r="BK721" s="150">
        <f>ROUND(I721*H721,2)</f>
        <v>0</v>
      </c>
      <c r="BL721" s="17" t="s">
        <v>357</v>
      </c>
      <c r="BM721" s="149" t="s">
        <v>3120</v>
      </c>
    </row>
    <row r="722" spans="2:65" s="1" customFormat="1" ht="10.199999999999999">
      <c r="B722" s="32"/>
      <c r="D722" s="151" t="s">
        <v>359</v>
      </c>
      <c r="F722" s="152" t="s">
        <v>7629</v>
      </c>
      <c r="I722" s="153"/>
      <c r="L722" s="32"/>
      <c r="M722" s="154"/>
      <c r="T722" s="56"/>
      <c r="AT722" s="17" t="s">
        <v>359</v>
      </c>
      <c r="AU722" s="17" t="s">
        <v>76</v>
      </c>
    </row>
    <row r="723" spans="2:65" s="1" customFormat="1" ht="16.5" customHeight="1">
      <c r="B723" s="32"/>
      <c r="C723" s="138" t="s">
        <v>2293</v>
      </c>
      <c r="D723" s="138" t="s">
        <v>352</v>
      </c>
      <c r="E723" s="139" t="s">
        <v>7680</v>
      </c>
      <c r="F723" s="140" t="s">
        <v>7681</v>
      </c>
      <c r="G723" s="141" t="s">
        <v>496</v>
      </c>
      <c r="H723" s="142">
        <v>1</v>
      </c>
      <c r="I723" s="143"/>
      <c r="J723" s="144">
        <f>ROUND(I723*H723,2)</f>
        <v>0</v>
      </c>
      <c r="K723" s="140" t="s">
        <v>1</v>
      </c>
      <c r="L723" s="32"/>
      <c r="M723" s="145" t="s">
        <v>1</v>
      </c>
      <c r="N723" s="146" t="s">
        <v>41</v>
      </c>
      <c r="P723" s="147">
        <f>O723*H723</f>
        <v>0</v>
      </c>
      <c r="Q723" s="147">
        <v>0</v>
      </c>
      <c r="R723" s="147">
        <f>Q723*H723</f>
        <v>0</v>
      </c>
      <c r="S723" s="147">
        <v>0</v>
      </c>
      <c r="T723" s="148">
        <f>S723*H723</f>
        <v>0</v>
      </c>
      <c r="AR723" s="149" t="s">
        <v>357</v>
      </c>
      <c r="AT723" s="149" t="s">
        <v>352</v>
      </c>
      <c r="AU723" s="149" t="s">
        <v>76</v>
      </c>
      <c r="AY723" s="17" t="s">
        <v>350</v>
      </c>
      <c r="BE723" s="150">
        <f>IF(N723="základní",J723,0)</f>
        <v>0</v>
      </c>
      <c r="BF723" s="150">
        <f>IF(N723="snížená",J723,0)</f>
        <v>0</v>
      </c>
      <c r="BG723" s="150">
        <f>IF(N723="zákl. přenesená",J723,0)</f>
        <v>0</v>
      </c>
      <c r="BH723" s="150">
        <f>IF(N723="sníž. přenesená",J723,0)</f>
        <v>0</v>
      </c>
      <c r="BI723" s="150">
        <f>IF(N723="nulová",J723,0)</f>
        <v>0</v>
      </c>
      <c r="BJ723" s="17" t="s">
        <v>84</v>
      </c>
      <c r="BK723" s="150">
        <f>ROUND(I723*H723,2)</f>
        <v>0</v>
      </c>
      <c r="BL723" s="17" t="s">
        <v>357</v>
      </c>
      <c r="BM723" s="149" t="s">
        <v>3137</v>
      </c>
    </row>
    <row r="724" spans="2:65" s="1" customFormat="1" ht="10.199999999999999">
      <c r="B724" s="32"/>
      <c r="D724" s="151" t="s">
        <v>359</v>
      </c>
      <c r="F724" s="152" t="s">
        <v>7629</v>
      </c>
      <c r="I724" s="153"/>
      <c r="L724" s="32"/>
      <c r="M724" s="154"/>
      <c r="T724" s="56"/>
      <c r="AT724" s="17" t="s">
        <v>359</v>
      </c>
      <c r="AU724" s="17" t="s">
        <v>76</v>
      </c>
    </row>
    <row r="725" spans="2:65" s="1" customFormat="1" ht="16.5" customHeight="1">
      <c r="B725" s="32"/>
      <c r="C725" s="138" t="s">
        <v>2298</v>
      </c>
      <c r="D725" s="138" t="s">
        <v>352</v>
      </c>
      <c r="E725" s="139" t="s">
        <v>7682</v>
      </c>
      <c r="F725" s="140" t="s">
        <v>7676</v>
      </c>
      <c r="G725" s="141" t="s">
        <v>496</v>
      </c>
      <c r="H725" s="142">
        <v>3</v>
      </c>
      <c r="I725" s="143"/>
      <c r="J725" s="144">
        <f>ROUND(I725*H725,2)</f>
        <v>0</v>
      </c>
      <c r="K725" s="140" t="s">
        <v>1</v>
      </c>
      <c r="L725" s="32"/>
      <c r="M725" s="145" t="s">
        <v>1</v>
      </c>
      <c r="N725" s="146" t="s">
        <v>41</v>
      </c>
      <c r="P725" s="147">
        <f>O725*H725</f>
        <v>0</v>
      </c>
      <c r="Q725" s="147">
        <v>0</v>
      </c>
      <c r="R725" s="147">
        <f>Q725*H725</f>
        <v>0</v>
      </c>
      <c r="S725" s="147">
        <v>0</v>
      </c>
      <c r="T725" s="148">
        <f>S725*H725</f>
        <v>0</v>
      </c>
      <c r="AR725" s="149" t="s">
        <v>357</v>
      </c>
      <c r="AT725" s="149" t="s">
        <v>352</v>
      </c>
      <c r="AU725" s="149" t="s">
        <v>76</v>
      </c>
      <c r="AY725" s="17" t="s">
        <v>350</v>
      </c>
      <c r="BE725" s="150">
        <f>IF(N725="základní",J725,0)</f>
        <v>0</v>
      </c>
      <c r="BF725" s="150">
        <f>IF(N725="snížená",J725,0)</f>
        <v>0</v>
      </c>
      <c r="BG725" s="150">
        <f>IF(N725="zákl. přenesená",J725,0)</f>
        <v>0</v>
      </c>
      <c r="BH725" s="150">
        <f>IF(N725="sníž. přenesená",J725,0)</f>
        <v>0</v>
      </c>
      <c r="BI725" s="150">
        <f>IF(N725="nulová",J725,0)</f>
        <v>0</v>
      </c>
      <c r="BJ725" s="17" t="s">
        <v>84</v>
      </c>
      <c r="BK725" s="150">
        <f>ROUND(I725*H725,2)</f>
        <v>0</v>
      </c>
      <c r="BL725" s="17" t="s">
        <v>357</v>
      </c>
      <c r="BM725" s="149" t="s">
        <v>3145</v>
      </c>
    </row>
    <row r="726" spans="2:65" s="1" customFormat="1" ht="10.199999999999999">
      <c r="B726" s="32"/>
      <c r="D726" s="151" t="s">
        <v>359</v>
      </c>
      <c r="F726" s="152" t="s">
        <v>7629</v>
      </c>
      <c r="I726" s="153"/>
      <c r="L726" s="32"/>
      <c r="M726" s="154"/>
      <c r="T726" s="56"/>
      <c r="AT726" s="17" t="s">
        <v>359</v>
      </c>
      <c r="AU726" s="17" t="s">
        <v>76</v>
      </c>
    </row>
    <row r="727" spans="2:65" s="1" customFormat="1" ht="16.5" customHeight="1">
      <c r="B727" s="32"/>
      <c r="C727" s="138" t="s">
        <v>2315</v>
      </c>
      <c r="D727" s="138" t="s">
        <v>352</v>
      </c>
      <c r="E727" s="139" t="s">
        <v>7683</v>
      </c>
      <c r="F727" s="140" t="s">
        <v>7676</v>
      </c>
      <c r="G727" s="141" t="s">
        <v>496</v>
      </c>
      <c r="H727" s="142">
        <v>2</v>
      </c>
      <c r="I727" s="143"/>
      <c r="J727" s="144">
        <f>ROUND(I727*H727,2)</f>
        <v>0</v>
      </c>
      <c r="K727" s="140" t="s">
        <v>1</v>
      </c>
      <c r="L727" s="32"/>
      <c r="M727" s="145" t="s">
        <v>1</v>
      </c>
      <c r="N727" s="146" t="s">
        <v>41</v>
      </c>
      <c r="P727" s="147">
        <f>O727*H727</f>
        <v>0</v>
      </c>
      <c r="Q727" s="147">
        <v>0</v>
      </c>
      <c r="R727" s="147">
        <f>Q727*H727</f>
        <v>0</v>
      </c>
      <c r="S727" s="147">
        <v>0</v>
      </c>
      <c r="T727" s="148">
        <f>S727*H727</f>
        <v>0</v>
      </c>
      <c r="AR727" s="149" t="s">
        <v>357</v>
      </c>
      <c r="AT727" s="149" t="s">
        <v>352</v>
      </c>
      <c r="AU727" s="149" t="s">
        <v>76</v>
      </c>
      <c r="AY727" s="17" t="s">
        <v>350</v>
      </c>
      <c r="BE727" s="150">
        <f>IF(N727="základní",J727,0)</f>
        <v>0</v>
      </c>
      <c r="BF727" s="150">
        <f>IF(N727="snížená",J727,0)</f>
        <v>0</v>
      </c>
      <c r="BG727" s="150">
        <f>IF(N727="zákl. přenesená",J727,0)</f>
        <v>0</v>
      </c>
      <c r="BH727" s="150">
        <f>IF(N727="sníž. přenesená",J727,0)</f>
        <v>0</v>
      </c>
      <c r="BI727" s="150">
        <f>IF(N727="nulová",J727,0)</f>
        <v>0</v>
      </c>
      <c r="BJ727" s="17" t="s">
        <v>84</v>
      </c>
      <c r="BK727" s="150">
        <f>ROUND(I727*H727,2)</f>
        <v>0</v>
      </c>
      <c r="BL727" s="17" t="s">
        <v>357</v>
      </c>
      <c r="BM727" s="149" t="s">
        <v>3159</v>
      </c>
    </row>
    <row r="728" spans="2:65" s="1" customFormat="1" ht="10.199999999999999">
      <c r="B728" s="32"/>
      <c r="D728" s="151" t="s">
        <v>359</v>
      </c>
      <c r="F728" s="152" t="s">
        <v>7629</v>
      </c>
      <c r="I728" s="153"/>
      <c r="L728" s="32"/>
      <c r="M728" s="154"/>
      <c r="T728" s="56"/>
      <c r="AT728" s="17" t="s">
        <v>359</v>
      </c>
      <c r="AU728" s="17" t="s">
        <v>76</v>
      </c>
    </row>
    <row r="729" spans="2:65" s="1" customFormat="1" ht="16.5" customHeight="1">
      <c r="B729" s="32"/>
      <c r="C729" s="138" t="s">
        <v>2322</v>
      </c>
      <c r="D729" s="138" t="s">
        <v>352</v>
      </c>
      <c r="E729" s="139" t="s">
        <v>7684</v>
      </c>
      <c r="F729" s="140" t="s">
        <v>7685</v>
      </c>
      <c r="G729" s="141" t="s">
        <v>496</v>
      </c>
      <c r="H729" s="142">
        <v>4</v>
      </c>
      <c r="I729" s="143"/>
      <c r="J729" s="144">
        <f>ROUND(I729*H729,2)</f>
        <v>0</v>
      </c>
      <c r="K729" s="140" t="s">
        <v>1</v>
      </c>
      <c r="L729" s="32"/>
      <c r="M729" s="145" t="s">
        <v>1</v>
      </c>
      <c r="N729" s="146" t="s">
        <v>41</v>
      </c>
      <c r="P729" s="147">
        <f>O729*H729</f>
        <v>0</v>
      </c>
      <c r="Q729" s="147">
        <v>0</v>
      </c>
      <c r="R729" s="147">
        <f>Q729*H729</f>
        <v>0</v>
      </c>
      <c r="S729" s="147">
        <v>0</v>
      </c>
      <c r="T729" s="148">
        <f>S729*H729</f>
        <v>0</v>
      </c>
      <c r="AR729" s="149" t="s">
        <v>357</v>
      </c>
      <c r="AT729" s="149" t="s">
        <v>352</v>
      </c>
      <c r="AU729" s="149" t="s">
        <v>76</v>
      </c>
      <c r="AY729" s="17" t="s">
        <v>350</v>
      </c>
      <c r="BE729" s="150">
        <f>IF(N729="základní",J729,0)</f>
        <v>0</v>
      </c>
      <c r="BF729" s="150">
        <f>IF(N729="snížená",J729,0)</f>
        <v>0</v>
      </c>
      <c r="BG729" s="150">
        <f>IF(N729="zákl. přenesená",J729,0)</f>
        <v>0</v>
      </c>
      <c r="BH729" s="150">
        <f>IF(N729="sníž. přenesená",J729,0)</f>
        <v>0</v>
      </c>
      <c r="BI729" s="150">
        <f>IF(N729="nulová",J729,0)</f>
        <v>0</v>
      </c>
      <c r="BJ729" s="17" t="s">
        <v>84</v>
      </c>
      <c r="BK729" s="150">
        <f>ROUND(I729*H729,2)</f>
        <v>0</v>
      </c>
      <c r="BL729" s="17" t="s">
        <v>357</v>
      </c>
      <c r="BM729" s="149" t="s">
        <v>3168</v>
      </c>
    </row>
    <row r="730" spans="2:65" s="1" customFormat="1" ht="10.199999999999999">
      <c r="B730" s="32"/>
      <c r="D730" s="151" t="s">
        <v>359</v>
      </c>
      <c r="F730" s="152" t="s">
        <v>7629</v>
      </c>
      <c r="I730" s="153"/>
      <c r="L730" s="32"/>
      <c r="M730" s="154"/>
      <c r="T730" s="56"/>
      <c r="AT730" s="17" t="s">
        <v>359</v>
      </c>
      <c r="AU730" s="17" t="s">
        <v>76</v>
      </c>
    </row>
    <row r="731" spans="2:65" s="1" customFormat="1" ht="16.5" customHeight="1">
      <c r="B731" s="32"/>
      <c r="C731" s="138" t="s">
        <v>2331</v>
      </c>
      <c r="D731" s="138" t="s">
        <v>352</v>
      </c>
      <c r="E731" s="139" t="s">
        <v>7686</v>
      </c>
      <c r="F731" s="140" t="s">
        <v>7676</v>
      </c>
      <c r="G731" s="141" t="s">
        <v>496</v>
      </c>
      <c r="H731" s="142">
        <v>3</v>
      </c>
      <c r="I731" s="143"/>
      <c r="J731" s="144">
        <f>ROUND(I731*H731,2)</f>
        <v>0</v>
      </c>
      <c r="K731" s="140" t="s">
        <v>1</v>
      </c>
      <c r="L731" s="32"/>
      <c r="M731" s="145" t="s">
        <v>1</v>
      </c>
      <c r="N731" s="146" t="s">
        <v>41</v>
      </c>
      <c r="P731" s="147">
        <f>O731*H731</f>
        <v>0</v>
      </c>
      <c r="Q731" s="147">
        <v>0</v>
      </c>
      <c r="R731" s="147">
        <f>Q731*H731</f>
        <v>0</v>
      </c>
      <c r="S731" s="147">
        <v>0</v>
      </c>
      <c r="T731" s="148">
        <f>S731*H731</f>
        <v>0</v>
      </c>
      <c r="AR731" s="149" t="s">
        <v>357</v>
      </c>
      <c r="AT731" s="149" t="s">
        <v>352</v>
      </c>
      <c r="AU731" s="149" t="s">
        <v>76</v>
      </c>
      <c r="AY731" s="17" t="s">
        <v>350</v>
      </c>
      <c r="BE731" s="150">
        <f>IF(N731="základní",J731,0)</f>
        <v>0</v>
      </c>
      <c r="BF731" s="150">
        <f>IF(N731="snížená",J731,0)</f>
        <v>0</v>
      </c>
      <c r="BG731" s="150">
        <f>IF(N731="zákl. přenesená",J731,0)</f>
        <v>0</v>
      </c>
      <c r="BH731" s="150">
        <f>IF(N731="sníž. přenesená",J731,0)</f>
        <v>0</v>
      </c>
      <c r="BI731" s="150">
        <f>IF(N731="nulová",J731,0)</f>
        <v>0</v>
      </c>
      <c r="BJ731" s="17" t="s">
        <v>84</v>
      </c>
      <c r="BK731" s="150">
        <f>ROUND(I731*H731,2)</f>
        <v>0</v>
      </c>
      <c r="BL731" s="17" t="s">
        <v>357</v>
      </c>
      <c r="BM731" s="149" t="s">
        <v>3182</v>
      </c>
    </row>
    <row r="732" spans="2:65" s="1" customFormat="1" ht="10.199999999999999">
      <c r="B732" s="32"/>
      <c r="D732" s="151" t="s">
        <v>359</v>
      </c>
      <c r="F732" s="152" t="s">
        <v>7629</v>
      </c>
      <c r="I732" s="153"/>
      <c r="L732" s="32"/>
      <c r="M732" s="154"/>
      <c r="T732" s="56"/>
      <c r="AT732" s="17" t="s">
        <v>359</v>
      </c>
      <c r="AU732" s="17" t="s">
        <v>76</v>
      </c>
    </row>
    <row r="733" spans="2:65" s="1" customFormat="1" ht="16.5" customHeight="1">
      <c r="B733" s="32"/>
      <c r="C733" s="138" t="s">
        <v>2336</v>
      </c>
      <c r="D733" s="138" t="s">
        <v>352</v>
      </c>
      <c r="E733" s="139" t="s">
        <v>7687</v>
      </c>
      <c r="F733" s="140" t="s">
        <v>7676</v>
      </c>
      <c r="G733" s="141" t="s">
        <v>496</v>
      </c>
      <c r="H733" s="142">
        <v>2</v>
      </c>
      <c r="I733" s="143"/>
      <c r="J733" s="144">
        <f>ROUND(I733*H733,2)</f>
        <v>0</v>
      </c>
      <c r="K733" s="140" t="s">
        <v>1</v>
      </c>
      <c r="L733" s="32"/>
      <c r="M733" s="145" t="s">
        <v>1</v>
      </c>
      <c r="N733" s="146" t="s">
        <v>41</v>
      </c>
      <c r="P733" s="147">
        <f>O733*H733</f>
        <v>0</v>
      </c>
      <c r="Q733" s="147">
        <v>0</v>
      </c>
      <c r="R733" s="147">
        <f>Q733*H733</f>
        <v>0</v>
      </c>
      <c r="S733" s="147">
        <v>0</v>
      </c>
      <c r="T733" s="148">
        <f>S733*H733</f>
        <v>0</v>
      </c>
      <c r="AR733" s="149" t="s">
        <v>357</v>
      </c>
      <c r="AT733" s="149" t="s">
        <v>352</v>
      </c>
      <c r="AU733" s="149" t="s">
        <v>76</v>
      </c>
      <c r="AY733" s="17" t="s">
        <v>350</v>
      </c>
      <c r="BE733" s="150">
        <f>IF(N733="základní",J733,0)</f>
        <v>0</v>
      </c>
      <c r="BF733" s="150">
        <f>IF(N733="snížená",J733,0)</f>
        <v>0</v>
      </c>
      <c r="BG733" s="150">
        <f>IF(N733="zákl. přenesená",J733,0)</f>
        <v>0</v>
      </c>
      <c r="BH733" s="150">
        <f>IF(N733="sníž. přenesená",J733,0)</f>
        <v>0</v>
      </c>
      <c r="BI733" s="150">
        <f>IF(N733="nulová",J733,0)</f>
        <v>0</v>
      </c>
      <c r="BJ733" s="17" t="s">
        <v>84</v>
      </c>
      <c r="BK733" s="150">
        <f>ROUND(I733*H733,2)</f>
        <v>0</v>
      </c>
      <c r="BL733" s="17" t="s">
        <v>357</v>
      </c>
      <c r="BM733" s="149" t="s">
        <v>3192</v>
      </c>
    </row>
    <row r="734" spans="2:65" s="1" customFormat="1" ht="10.199999999999999">
      <c r="B734" s="32"/>
      <c r="D734" s="151" t="s">
        <v>359</v>
      </c>
      <c r="F734" s="152" t="s">
        <v>7629</v>
      </c>
      <c r="I734" s="153"/>
      <c r="L734" s="32"/>
      <c r="M734" s="154"/>
      <c r="T734" s="56"/>
      <c r="AT734" s="17" t="s">
        <v>359</v>
      </c>
      <c r="AU734" s="17" t="s">
        <v>76</v>
      </c>
    </row>
    <row r="735" spans="2:65" s="1" customFormat="1" ht="16.5" customHeight="1">
      <c r="B735" s="32"/>
      <c r="C735" s="138" t="s">
        <v>2341</v>
      </c>
      <c r="D735" s="138" t="s">
        <v>352</v>
      </c>
      <c r="E735" s="139" t="s">
        <v>7688</v>
      </c>
      <c r="F735" s="140" t="s">
        <v>7689</v>
      </c>
      <c r="G735" s="141" t="s">
        <v>496</v>
      </c>
      <c r="H735" s="142">
        <v>1</v>
      </c>
      <c r="I735" s="143"/>
      <c r="J735" s="144">
        <f>ROUND(I735*H735,2)</f>
        <v>0</v>
      </c>
      <c r="K735" s="140" t="s">
        <v>1</v>
      </c>
      <c r="L735" s="32"/>
      <c r="M735" s="145" t="s">
        <v>1</v>
      </c>
      <c r="N735" s="146" t="s">
        <v>41</v>
      </c>
      <c r="P735" s="147">
        <f>O735*H735</f>
        <v>0</v>
      </c>
      <c r="Q735" s="147">
        <v>0</v>
      </c>
      <c r="R735" s="147">
        <f>Q735*H735</f>
        <v>0</v>
      </c>
      <c r="S735" s="147">
        <v>0</v>
      </c>
      <c r="T735" s="148">
        <f>S735*H735</f>
        <v>0</v>
      </c>
      <c r="AR735" s="149" t="s">
        <v>357</v>
      </c>
      <c r="AT735" s="149" t="s">
        <v>352</v>
      </c>
      <c r="AU735" s="149" t="s">
        <v>76</v>
      </c>
      <c r="AY735" s="17" t="s">
        <v>350</v>
      </c>
      <c r="BE735" s="150">
        <f>IF(N735="základní",J735,0)</f>
        <v>0</v>
      </c>
      <c r="BF735" s="150">
        <f>IF(N735="snížená",J735,0)</f>
        <v>0</v>
      </c>
      <c r="BG735" s="150">
        <f>IF(N735="zákl. přenesená",J735,0)</f>
        <v>0</v>
      </c>
      <c r="BH735" s="150">
        <f>IF(N735="sníž. přenesená",J735,0)</f>
        <v>0</v>
      </c>
      <c r="BI735" s="150">
        <f>IF(N735="nulová",J735,0)</f>
        <v>0</v>
      </c>
      <c r="BJ735" s="17" t="s">
        <v>84</v>
      </c>
      <c r="BK735" s="150">
        <f>ROUND(I735*H735,2)</f>
        <v>0</v>
      </c>
      <c r="BL735" s="17" t="s">
        <v>357</v>
      </c>
      <c r="BM735" s="149" t="s">
        <v>3202</v>
      </c>
    </row>
    <row r="736" spans="2:65" s="1" customFormat="1" ht="10.199999999999999">
      <c r="B736" s="32"/>
      <c r="D736" s="151" t="s">
        <v>359</v>
      </c>
      <c r="F736" s="152" t="s">
        <v>7690</v>
      </c>
      <c r="I736" s="153"/>
      <c r="L736" s="32"/>
      <c r="M736" s="154"/>
      <c r="T736" s="56"/>
      <c r="AT736" s="17" t="s">
        <v>359</v>
      </c>
      <c r="AU736" s="17" t="s">
        <v>76</v>
      </c>
    </row>
    <row r="737" spans="2:65" s="1" customFormat="1" ht="16.5" customHeight="1">
      <c r="B737" s="32"/>
      <c r="C737" s="138" t="s">
        <v>2357</v>
      </c>
      <c r="D737" s="138" t="s">
        <v>352</v>
      </c>
      <c r="E737" s="139" t="s">
        <v>7691</v>
      </c>
      <c r="F737" s="140" t="s">
        <v>7692</v>
      </c>
      <c r="G737" s="141" t="s">
        <v>496</v>
      </c>
      <c r="H737" s="142">
        <v>3</v>
      </c>
      <c r="I737" s="143"/>
      <c r="J737" s="144">
        <f>ROUND(I737*H737,2)</f>
        <v>0</v>
      </c>
      <c r="K737" s="140" t="s">
        <v>1</v>
      </c>
      <c r="L737" s="32"/>
      <c r="M737" s="145" t="s">
        <v>1</v>
      </c>
      <c r="N737" s="146" t="s">
        <v>41</v>
      </c>
      <c r="P737" s="147">
        <f>O737*H737</f>
        <v>0</v>
      </c>
      <c r="Q737" s="147">
        <v>0</v>
      </c>
      <c r="R737" s="147">
        <f>Q737*H737</f>
        <v>0</v>
      </c>
      <c r="S737" s="147">
        <v>0</v>
      </c>
      <c r="T737" s="148">
        <f>S737*H737</f>
        <v>0</v>
      </c>
      <c r="AR737" s="149" t="s">
        <v>357</v>
      </c>
      <c r="AT737" s="149" t="s">
        <v>352</v>
      </c>
      <c r="AU737" s="149" t="s">
        <v>76</v>
      </c>
      <c r="AY737" s="17" t="s">
        <v>350</v>
      </c>
      <c r="BE737" s="150">
        <f>IF(N737="základní",J737,0)</f>
        <v>0</v>
      </c>
      <c r="BF737" s="150">
        <f>IF(N737="snížená",J737,0)</f>
        <v>0</v>
      </c>
      <c r="BG737" s="150">
        <f>IF(N737="zákl. přenesená",J737,0)</f>
        <v>0</v>
      </c>
      <c r="BH737" s="150">
        <f>IF(N737="sníž. přenesená",J737,0)</f>
        <v>0</v>
      </c>
      <c r="BI737" s="150">
        <f>IF(N737="nulová",J737,0)</f>
        <v>0</v>
      </c>
      <c r="BJ737" s="17" t="s">
        <v>84</v>
      </c>
      <c r="BK737" s="150">
        <f>ROUND(I737*H737,2)</f>
        <v>0</v>
      </c>
      <c r="BL737" s="17" t="s">
        <v>357</v>
      </c>
      <c r="BM737" s="149" t="s">
        <v>3213</v>
      </c>
    </row>
    <row r="738" spans="2:65" s="1" customFormat="1" ht="10.199999999999999">
      <c r="B738" s="32"/>
      <c r="D738" s="151" t="s">
        <v>359</v>
      </c>
      <c r="F738" s="152" t="s">
        <v>7690</v>
      </c>
      <c r="I738" s="153"/>
      <c r="L738" s="32"/>
      <c r="M738" s="154"/>
      <c r="T738" s="56"/>
      <c r="AT738" s="17" t="s">
        <v>359</v>
      </c>
      <c r="AU738" s="17" t="s">
        <v>76</v>
      </c>
    </row>
    <row r="739" spans="2:65" s="1" customFormat="1" ht="16.5" customHeight="1">
      <c r="B739" s="32"/>
      <c r="C739" s="138" t="s">
        <v>2362</v>
      </c>
      <c r="D739" s="138" t="s">
        <v>352</v>
      </c>
      <c r="E739" s="139" t="s">
        <v>7693</v>
      </c>
      <c r="F739" s="140" t="s">
        <v>7694</v>
      </c>
      <c r="G739" s="141" t="s">
        <v>496</v>
      </c>
      <c r="H739" s="142">
        <v>1</v>
      </c>
      <c r="I739" s="143"/>
      <c r="J739" s="144">
        <f>ROUND(I739*H739,2)</f>
        <v>0</v>
      </c>
      <c r="K739" s="140" t="s">
        <v>1</v>
      </c>
      <c r="L739" s="32"/>
      <c r="M739" s="145" t="s">
        <v>1</v>
      </c>
      <c r="N739" s="146" t="s">
        <v>41</v>
      </c>
      <c r="P739" s="147">
        <f>O739*H739</f>
        <v>0</v>
      </c>
      <c r="Q739" s="147">
        <v>0</v>
      </c>
      <c r="R739" s="147">
        <f>Q739*H739</f>
        <v>0</v>
      </c>
      <c r="S739" s="147">
        <v>0</v>
      </c>
      <c r="T739" s="148">
        <f>S739*H739</f>
        <v>0</v>
      </c>
      <c r="AR739" s="149" t="s">
        <v>357</v>
      </c>
      <c r="AT739" s="149" t="s">
        <v>352</v>
      </c>
      <c r="AU739" s="149" t="s">
        <v>76</v>
      </c>
      <c r="AY739" s="17" t="s">
        <v>350</v>
      </c>
      <c r="BE739" s="150">
        <f>IF(N739="základní",J739,0)</f>
        <v>0</v>
      </c>
      <c r="BF739" s="150">
        <f>IF(N739="snížená",J739,0)</f>
        <v>0</v>
      </c>
      <c r="BG739" s="150">
        <f>IF(N739="zákl. přenesená",J739,0)</f>
        <v>0</v>
      </c>
      <c r="BH739" s="150">
        <f>IF(N739="sníž. přenesená",J739,0)</f>
        <v>0</v>
      </c>
      <c r="BI739" s="150">
        <f>IF(N739="nulová",J739,0)</f>
        <v>0</v>
      </c>
      <c r="BJ739" s="17" t="s">
        <v>84</v>
      </c>
      <c r="BK739" s="150">
        <f>ROUND(I739*H739,2)</f>
        <v>0</v>
      </c>
      <c r="BL739" s="17" t="s">
        <v>357</v>
      </c>
      <c r="BM739" s="149" t="s">
        <v>3225</v>
      </c>
    </row>
    <row r="740" spans="2:65" s="1" customFormat="1" ht="10.199999999999999">
      <c r="B740" s="32"/>
      <c r="D740" s="151" t="s">
        <v>359</v>
      </c>
      <c r="F740" s="152" t="s">
        <v>7690</v>
      </c>
      <c r="I740" s="153"/>
      <c r="L740" s="32"/>
      <c r="M740" s="154"/>
      <c r="T740" s="56"/>
      <c r="AT740" s="17" t="s">
        <v>359</v>
      </c>
      <c r="AU740" s="17" t="s">
        <v>76</v>
      </c>
    </row>
    <row r="741" spans="2:65" s="1" customFormat="1" ht="16.5" customHeight="1">
      <c r="B741" s="32"/>
      <c r="C741" s="138" t="s">
        <v>2367</v>
      </c>
      <c r="D741" s="138" t="s">
        <v>352</v>
      </c>
      <c r="E741" s="139" t="s">
        <v>7695</v>
      </c>
      <c r="F741" s="140" t="s">
        <v>7696</v>
      </c>
      <c r="G741" s="141" t="s">
        <v>496</v>
      </c>
      <c r="H741" s="142">
        <v>1</v>
      </c>
      <c r="I741" s="143"/>
      <c r="J741" s="144">
        <f>ROUND(I741*H741,2)</f>
        <v>0</v>
      </c>
      <c r="K741" s="140" t="s">
        <v>1</v>
      </c>
      <c r="L741" s="32"/>
      <c r="M741" s="145" t="s">
        <v>1</v>
      </c>
      <c r="N741" s="146" t="s">
        <v>41</v>
      </c>
      <c r="P741" s="147">
        <f>O741*H741</f>
        <v>0</v>
      </c>
      <c r="Q741" s="147">
        <v>0</v>
      </c>
      <c r="R741" s="147">
        <f>Q741*H741</f>
        <v>0</v>
      </c>
      <c r="S741" s="147">
        <v>0</v>
      </c>
      <c r="T741" s="148">
        <f>S741*H741</f>
        <v>0</v>
      </c>
      <c r="AR741" s="149" t="s">
        <v>357</v>
      </c>
      <c r="AT741" s="149" t="s">
        <v>352</v>
      </c>
      <c r="AU741" s="149" t="s">
        <v>76</v>
      </c>
      <c r="AY741" s="17" t="s">
        <v>350</v>
      </c>
      <c r="BE741" s="150">
        <f>IF(N741="základní",J741,0)</f>
        <v>0</v>
      </c>
      <c r="BF741" s="150">
        <f>IF(N741="snížená",J741,0)</f>
        <v>0</v>
      </c>
      <c r="BG741" s="150">
        <f>IF(N741="zákl. přenesená",J741,0)</f>
        <v>0</v>
      </c>
      <c r="BH741" s="150">
        <f>IF(N741="sníž. přenesená",J741,0)</f>
        <v>0</v>
      </c>
      <c r="BI741" s="150">
        <f>IF(N741="nulová",J741,0)</f>
        <v>0</v>
      </c>
      <c r="BJ741" s="17" t="s">
        <v>84</v>
      </c>
      <c r="BK741" s="150">
        <f>ROUND(I741*H741,2)</f>
        <v>0</v>
      </c>
      <c r="BL741" s="17" t="s">
        <v>357</v>
      </c>
      <c r="BM741" s="149" t="s">
        <v>3237</v>
      </c>
    </row>
    <row r="742" spans="2:65" s="1" customFormat="1" ht="10.199999999999999">
      <c r="B742" s="32"/>
      <c r="D742" s="151" t="s">
        <v>359</v>
      </c>
      <c r="F742" s="152" t="s">
        <v>7690</v>
      </c>
      <c r="I742" s="153"/>
      <c r="L742" s="32"/>
      <c r="M742" s="154"/>
      <c r="T742" s="56"/>
      <c r="AT742" s="17" t="s">
        <v>359</v>
      </c>
      <c r="AU742" s="17" t="s">
        <v>76</v>
      </c>
    </row>
    <row r="743" spans="2:65" s="1" customFormat="1" ht="16.5" customHeight="1">
      <c r="B743" s="32"/>
      <c r="C743" s="138" t="s">
        <v>2372</v>
      </c>
      <c r="D743" s="138" t="s">
        <v>352</v>
      </c>
      <c r="E743" s="139" t="s">
        <v>7697</v>
      </c>
      <c r="F743" s="140" t="s">
        <v>7698</v>
      </c>
      <c r="G743" s="141" t="s">
        <v>496</v>
      </c>
      <c r="H743" s="142">
        <v>3</v>
      </c>
      <c r="I743" s="143"/>
      <c r="J743" s="144">
        <f>ROUND(I743*H743,2)</f>
        <v>0</v>
      </c>
      <c r="K743" s="140" t="s">
        <v>1</v>
      </c>
      <c r="L743" s="32"/>
      <c r="M743" s="145" t="s">
        <v>1</v>
      </c>
      <c r="N743" s="146" t="s">
        <v>41</v>
      </c>
      <c r="P743" s="147">
        <f>O743*H743</f>
        <v>0</v>
      </c>
      <c r="Q743" s="147">
        <v>0</v>
      </c>
      <c r="R743" s="147">
        <f>Q743*H743</f>
        <v>0</v>
      </c>
      <c r="S743" s="147">
        <v>0</v>
      </c>
      <c r="T743" s="148">
        <f>S743*H743</f>
        <v>0</v>
      </c>
      <c r="AR743" s="149" t="s">
        <v>357</v>
      </c>
      <c r="AT743" s="149" t="s">
        <v>352</v>
      </c>
      <c r="AU743" s="149" t="s">
        <v>76</v>
      </c>
      <c r="AY743" s="17" t="s">
        <v>350</v>
      </c>
      <c r="BE743" s="150">
        <f>IF(N743="základní",J743,0)</f>
        <v>0</v>
      </c>
      <c r="BF743" s="150">
        <f>IF(N743="snížená",J743,0)</f>
        <v>0</v>
      </c>
      <c r="BG743" s="150">
        <f>IF(N743="zákl. přenesená",J743,0)</f>
        <v>0</v>
      </c>
      <c r="BH743" s="150">
        <f>IF(N743="sníž. přenesená",J743,0)</f>
        <v>0</v>
      </c>
      <c r="BI743" s="150">
        <f>IF(N743="nulová",J743,0)</f>
        <v>0</v>
      </c>
      <c r="BJ743" s="17" t="s">
        <v>84</v>
      </c>
      <c r="BK743" s="150">
        <f>ROUND(I743*H743,2)</f>
        <v>0</v>
      </c>
      <c r="BL743" s="17" t="s">
        <v>357</v>
      </c>
      <c r="BM743" s="149" t="s">
        <v>3250</v>
      </c>
    </row>
    <row r="744" spans="2:65" s="1" customFormat="1" ht="10.199999999999999">
      <c r="B744" s="32"/>
      <c r="D744" s="151" t="s">
        <v>359</v>
      </c>
      <c r="F744" s="152" t="s">
        <v>7690</v>
      </c>
      <c r="I744" s="153"/>
      <c r="L744" s="32"/>
      <c r="M744" s="154"/>
      <c r="T744" s="56"/>
      <c r="AT744" s="17" t="s">
        <v>359</v>
      </c>
      <c r="AU744" s="17" t="s">
        <v>76</v>
      </c>
    </row>
    <row r="745" spans="2:65" s="1" customFormat="1" ht="16.5" customHeight="1">
      <c r="B745" s="32"/>
      <c r="C745" s="138" t="s">
        <v>2377</v>
      </c>
      <c r="D745" s="138" t="s">
        <v>352</v>
      </c>
      <c r="E745" s="139" t="s">
        <v>7699</v>
      </c>
      <c r="F745" s="140" t="s">
        <v>7700</v>
      </c>
      <c r="G745" s="141" t="s">
        <v>496</v>
      </c>
      <c r="H745" s="142">
        <v>1</v>
      </c>
      <c r="I745" s="143"/>
      <c r="J745" s="144">
        <f>ROUND(I745*H745,2)</f>
        <v>0</v>
      </c>
      <c r="K745" s="140" t="s">
        <v>1</v>
      </c>
      <c r="L745" s="32"/>
      <c r="M745" s="145" t="s">
        <v>1</v>
      </c>
      <c r="N745" s="146" t="s">
        <v>41</v>
      </c>
      <c r="P745" s="147">
        <f>O745*H745</f>
        <v>0</v>
      </c>
      <c r="Q745" s="147">
        <v>0</v>
      </c>
      <c r="R745" s="147">
        <f>Q745*H745</f>
        <v>0</v>
      </c>
      <c r="S745" s="147">
        <v>0</v>
      </c>
      <c r="T745" s="148">
        <f>S745*H745</f>
        <v>0</v>
      </c>
      <c r="AR745" s="149" t="s">
        <v>357</v>
      </c>
      <c r="AT745" s="149" t="s">
        <v>352</v>
      </c>
      <c r="AU745" s="149" t="s">
        <v>76</v>
      </c>
      <c r="AY745" s="17" t="s">
        <v>350</v>
      </c>
      <c r="BE745" s="150">
        <f>IF(N745="základní",J745,0)</f>
        <v>0</v>
      </c>
      <c r="BF745" s="150">
        <f>IF(N745="snížená",J745,0)</f>
        <v>0</v>
      </c>
      <c r="BG745" s="150">
        <f>IF(N745="zákl. přenesená",J745,0)</f>
        <v>0</v>
      </c>
      <c r="BH745" s="150">
        <f>IF(N745="sníž. přenesená",J745,0)</f>
        <v>0</v>
      </c>
      <c r="BI745" s="150">
        <f>IF(N745="nulová",J745,0)</f>
        <v>0</v>
      </c>
      <c r="BJ745" s="17" t="s">
        <v>84</v>
      </c>
      <c r="BK745" s="150">
        <f>ROUND(I745*H745,2)</f>
        <v>0</v>
      </c>
      <c r="BL745" s="17" t="s">
        <v>357</v>
      </c>
      <c r="BM745" s="149" t="s">
        <v>3262</v>
      </c>
    </row>
    <row r="746" spans="2:65" s="1" customFormat="1" ht="10.199999999999999">
      <c r="B746" s="32"/>
      <c r="D746" s="151" t="s">
        <v>359</v>
      </c>
      <c r="F746" s="152" t="s">
        <v>7690</v>
      </c>
      <c r="I746" s="153"/>
      <c r="L746" s="32"/>
      <c r="M746" s="154"/>
      <c r="T746" s="56"/>
      <c r="AT746" s="17" t="s">
        <v>359</v>
      </c>
      <c r="AU746" s="17" t="s">
        <v>76</v>
      </c>
    </row>
    <row r="747" spans="2:65" s="1" customFormat="1" ht="16.5" customHeight="1">
      <c r="B747" s="32"/>
      <c r="C747" s="138" t="s">
        <v>2382</v>
      </c>
      <c r="D747" s="138" t="s">
        <v>352</v>
      </c>
      <c r="E747" s="139" t="s">
        <v>7701</v>
      </c>
      <c r="F747" s="140" t="s">
        <v>7702</v>
      </c>
      <c r="G747" s="141" t="s">
        <v>496</v>
      </c>
      <c r="H747" s="142">
        <v>1</v>
      </c>
      <c r="I747" s="143"/>
      <c r="J747" s="144">
        <f>ROUND(I747*H747,2)</f>
        <v>0</v>
      </c>
      <c r="K747" s="140" t="s">
        <v>1</v>
      </c>
      <c r="L747" s="32"/>
      <c r="M747" s="145" t="s">
        <v>1</v>
      </c>
      <c r="N747" s="146" t="s">
        <v>41</v>
      </c>
      <c r="P747" s="147">
        <f>O747*H747</f>
        <v>0</v>
      </c>
      <c r="Q747" s="147">
        <v>0</v>
      </c>
      <c r="R747" s="147">
        <f>Q747*H747</f>
        <v>0</v>
      </c>
      <c r="S747" s="147">
        <v>0</v>
      </c>
      <c r="T747" s="148">
        <f>S747*H747</f>
        <v>0</v>
      </c>
      <c r="AR747" s="149" t="s">
        <v>357</v>
      </c>
      <c r="AT747" s="149" t="s">
        <v>352</v>
      </c>
      <c r="AU747" s="149" t="s">
        <v>76</v>
      </c>
      <c r="AY747" s="17" t="s">
        <v>350</v>
      </c>
      <c r="BE747" s="150">
        <f>IF(N747="základní",J747,0)</f>
        <v>0</v>
      </c>
      <c r="BF747" s="150">
        <f>IF(N747="snížená",J747,0)</f>
        <v>0</v>
      </c>
      <c r="BG747" s="150">
        <f>IF(N747="zákl. přenesená",J747,0)</f>
        <v>0</v>
      </c>
      <c r="BH747" s="150">
        <f>IF(N747="sníž. přenesená",J747,0)</f>
        <v>0</v>
      </c>
      <c r="BI747" s="150">
        <f>IF(N747="nulová",J747,0)</f>
        <v>0</v>
      </c>
      <c r="BJ747" s="17" t="s">
        <v>84</v>
      </c>
      <c r="BK747" s="150">
        <f>ROUND(I747*H747,2)</f>
        <v>0</v>
      </c>
      <c r="BL747" s="17" t="s">
        <v>357</v>
      </c>
      <c r="BM747" s="149" t="s">
        <v>3275</v>
      </c>
    </row>
    <row r="748" spans="2:65" s="1" customFormat="1" ht="10.199999999999999">
      <c r="B748" s="32"/>
      <c r="D748" s="151" t="s">
        <v>359</v>
      </c>
      <c r="F748" s="152" t="s">
        <v>7690</v>
      </c>
      <c r="I748" s="153"/>
      <c r="L748" s="32"/>
      <c r="M748" s="154"/>
      <c r="T748" s="56"/>
      <c r="AT748" s="17" t="s">
        <v>359</v>
      </c>
      <c r="AU748" s="17" t="s">
        <v>76</v>
      </c>
    </row>
    <row r="749" spans="2:65" s="1" customFormat="1" ht="16.5" customHeight="1">
      <c r="B749" s="32"/>
      <c r="C749" s="138" t="s">
        <v>2388</v>
      </c>
      <c r="D749" s="138" t="s">
        <v>352</v>
      </c>
      <c r="E749" s="139" t="s">
        <v>7703</v>
      </c>
      <c r="F749" s="140" t="s">
        <v>7704</v>
      </c>
      <c r="G749" s="141" t="s">
        <v>496</v>
      </c>
      <c r="H749" s="142">
        <v>4</v>
      </c>
      <c r="I749" s="143"/>
      <c r="J749" s="144">
        <f>ROUND(I749*H749,2)</f>
        <v>0</v>
      </c>
      <c r="K749" s="140" t="s">
        <v>1</v>
      </c>
      <c r="L749" s="32"/>
      <c r="M749" s="145" t="s">
        <v>1</v>
      </c>
      <c r="N749" s="146" t="s">
        <v>41</v>
      </c>
      <c r="P749" s="147">
        <f>O749*H749</f>
        <v>0</v>
      </c>
      <c r="Q749" s="147">
        <v>0</v>
      </c>
      <c r="R749" s="147">
        <f>Q749*H749</f>
        <v>0</v>
      </c>
      <c r="S749" s="147">
        <v>0</v>
      </c>
      <c r="T749" s="148">
        <f>S749*H749</f>
        <v>0</v>
      </c>
      <c r="AR749" s="149" t="s">
        <v>357</v>
      </c>
      <c r="AT749" s="149" t="s">
        <v>352</v>
      </c>
      <c r="AU749" s="149" t="s">
        <v>76</v>
      </c>
      <c r="AY749" s="17" t="s">
        <v>350</v>
      </c>
      <c r="BE749" s="150">
        <f>IF(N749="základní",J749,0)</f>
        <v>0</v>
      </c>
      <c r="BF749" s="150">
        <f>IF(N749="snížená",J749,0)</f>
        <v>0</v>
      </c>
      <c r="BG749" s="150">
        <f>IF(N749="zákl. přenesená",J749,0)</f>
        <v>0</v>
      </c>
      <c r="BH749" s="150">
        <f>IF(N749="sníž. přenesená",J749,0)</f>
        <v>0</v>
      </c>
      <c r="BI749" s="150">
        <f>IF(N749="nulová",J749,0)</f>
        <v>0</v>
      </c>
      <c r="BJ749" s="17" t="s">
        <v>84</v>
      </c>
      <c r="BK749" s="150">
        <f>ROUND(I749*H749,2)</f>
        <v>0</v>
      </c>
      <c r="BL749" s="17" t="s">
        <v>357</v>
      </c>
      <c r="BM749" s="149" t="s">
        <v>3288</v>
      </c>
    </row>
    <row r="750" spans="2:65" s="1" customFormat="1" ht="10.199999999999999">
      <c r="B750" s="32"/>
      <c r="D750" s="151" t="s">
        <v>359</v>
      </c>
      <c r="F750" s="152" t="s">
        <v>7690</v>
      </c>
      <c r="I750" s="153"/>
      <c r="L750" s="32"/>
      <c r="M750" s="154"/>
      <c r="T750" s="56"/>
      <c r="AT750" s="17" t="s">
        <v>359</v>
      </c>
      <c r="AU750" s="17" t="s">
        <v>76</v>
      </c>
    </row>
    <row r="751" spans="2:65" s="1" customFormat="1" ht="16.5" customHeight="1">
      <c r="B751" s="32"/>
      <c r="C751" s="138" t="s">
        <v>2407</v>
      </c>
      <c r="D751" s="138" t="s">
        <v>352</v>
      </c>
      <c r="E751" s="139" t="s">
        <v>7705</v>
      </c>
      <c r="F751" s="140" t="s">
        <v>7706</v>
      </c>
      <c r="G751" s="141" t="s">
        <v>496</v>
      </c>
      <c r="H751" s="142">
        <v>4</v>
      </c>
      <c r="I751" s="143"/>
      <c r="J751" s="144">
        <f>ROUND(I751*H751,2)</f>
        <v>0</v>
      </c>
      <c r="K751" s="140" t="s">
        <v>1</v>
      </c>
      <c r="L751" s="32"/>
      <c r="M751" s="145" t="s">
        <v>1</v>
      </c>
      <c r="N751" s="146" t="s">
        <v>41</v>
      </c>
      <c r="P751" s="147">
        <f>O751*H751</f>
        <v>0</v>
      </c>
      <c r="Q751" s="147">
        <v>0</v>
      </c>
      <c r="R751" s="147">
        <f>Q751*H751</f>
        <v>0</v>
      </c>
      <c r="S751" s="147">
        <v>0</v>
      </c>
      <c r="T751" s="148">
        <f>S751*H751</f>
        <v>0</v>
      </c>
      <c r="AR751" s="149" t="s">
        <v>357</v>
      </c>
      <c r="AT751" s="149" t="s">
        <v>352</v>
      </c>
      <c r="AU751" s="149" t="s">
        <v>76</v>
      </c>
      <c r="AY751" s="17" t="s">
        <v>350</v>
      </c>
      <c r="BE751" s="150">
        <f>IF(N751="základní",J751,0)</f>
        <v>0</v>
      </c>
      <c r="BF751" s="150">
        <f>IF(N751="snížená",J751,0)</f>
        <v>0</v>
      </c>
      <c r="BG751" s="150">
        <f>IF(N751="zákl. přenesená",J751,0)</f>
        <v>0</v>
      </c>
      <c r="BH751" s="150">
        <f>IF(N751="sníž. přenesená",J751,0)</f>
        <v>0</v>
      </c>
      <c r="BI751" s="150">
        <f>IF(N751="nulová",J751,0)</f>
        <v>0</v>
      </c>
      <c r="BJ751" s="17" t="s">
        <v>84</v>
      </c>
      <c r="BK751" s="150">
        <f>ROUND(I751*H751,2)</f>
        <v>0</v>
      </c>
      <c r="BL751" s="17" t="s">
        <v>357</v>
      </c>
      <c r="BM751" s="149" t="s">
        <v>3310</v>
      </c>
    </row>
    <row r="752" spans="2:65" s="1" customFormat="1" ht="10.199999999999999">
      <c r="B752" s="32"/>
      <c r="D752" s="151" t="s">
        <v>359</v>
      </c>
      <c r="F752" s="152" t="s">
        <v>7629</v>
      </c>
      <c r="I752" s="153"/>
      <c r="L752" s="32"/>
      <c r="M752" s="198"/>
      <c r="N752" s="199"/>
      <c r="O752" s="199"/>
      <c r="P752" s="199"/>
      <c r="Q752" s="199"/>
      <c r="R752" s="199"/>
      <c r="S752" s="199"/>
      <c r="T752" s="200"/>
      <c r="AT752" s="17" t="s">
        <v>359</v>
      </c>
      <c r="AU752" s="17" t="s">
        <v>76</v>
      </c>
    </row>
    <row r="753" spans="2:12" s="1" customFormat="1" ht="6.9" customHeight="1">
      <c r="B753" s="44"/>
      <c r="C753" s="45"/>
      <c r="D753" s="45"/>
      <c r="E753" s="45"/>
      <c r="F753" s="45"/>
      <c r="G753" s="45"/>
      <c r="H753" s="45"/>
      <c r="I753" s="45"/>
      <c r="J753" s="45"/>
      <c r="K753" s="45"/>
      <c r="L753" s="32"/>
    </row>
  </sheetData>
  <sheetProtection algorithmName="SHA-512" hashValue="aE+svV84fV3l+PiuBMIRF9E94DHK8MKHT3vXKRXpqVa7Z7RHZkx0c340cwhRKeAdZKKJEx2iP18dG2bhBLxtew==" saltValue="eFLXnNE1FY93SncWKXEcK6/fDDK0j6o2bUYkYaPAslhi3zMltjbmeUtk61j8jy/fyUQOoZCPTLkFXWz++trZJg==" spinCount="100000" sheet="1" objects="1" scenarios="1" formatColumns="0" formatRows="0" autoFilter="0"/>
  <autoFilter ref="C119:K752" xr:uid="{00000000-0009-0000-0000-000007000000}"/>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681"/>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25"/>
      <c r="M2" s="225"/>
      <c r="N2" s="225"/>
      <c r="O2" s="225"/>
      <c r="P2" s="225"/>
      <c r="Q2" s="225"/>
      <c r="R2" s="225"/>
      <c r="S2" s="225"/>
      <c r="T2" s="225"/>
      <c r="U2" s="225"/>
      <c r="V2" s="225"/>
      <c r="AT2" s="17" t="s">
        <v>114</v>
      </c>
    </row>
    <row r="3" spans="2:46" ht="6.9" customHeight="1">
      <c r="B3" s="18"/>
      <c r="C3" s="19"/>
      <c r="D3" s="19"/>
      <c r="E3" s="19"/>
      <c r="F3" s="19"/>
      <c r="G3" s="19"/>
      <c r="H3" s="19"/>
      <c r="I3" s="19"/>
      <c r="J3" s="19"/>
      <c r="K3" s="19"/>
      <c r="L3" s="20"/>
      <c r="AT3" s="17" t="s">
        <v>86</v>
      </c>
    </row>
    <row r="4" spans="2:46" ht="24.9" customHeight="1">
      <c r="B4" s="20"/>
      <c r="D4" s="21" t="s">
        <v>142</v>
      </c>
      <c r="L4" s="20"/>
      <c r="M4" s="94" t="s">
        <v>10</v>
      </c>
      <c r="AT4" s="17" t="s">
        <v>4</v>
      </c>
    </row>
    <row r="5" spans="2:46" ht="6.9"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s="1" customFormat="1" ht="12" customHeight="1">
      <c r="B8" s="32"/>
      <c r="D8" s="27" t="s">
        <v>151</v>
      </c>
      <c r="L8" s="32"/>
    </row>
    <row r="9" spans="2:46" s="1" customFormat="1" ht="16.5" customHeight="1">
      <c r="B9" s="32"/>
      <c r="E9" s="219" t="s">
        <v>7707</v>
      </c>
      <c r="F9" s="258"/>
      <c r="G9" s="258"/>
      <c r="H9" s="258"/>
      <c r="L9" s="32"/>
    </row>
    <row r="10" spans="2:46" s="1" customFormat="1" ht="10.199999999999999">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5. 12. 2022</v>
      </c>
      <c r="L12" s="32"/>
    </row>
    <row r="13" spans="2:46" s="1" customFormat="1" ht="10.8"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59" t="str">
        <f>'Rekapitulace stavby'!E14</f>
        <v>Vyplň údaj</v>
      </c>
      <c r="F18" s="224"/>
      <c r="G18" s="224"/>
      <c r="H18" s="224"/>
      <c r="I18" s="27" t="s">
        <v>27</v>
      </c>
      <c r="J18" s="28" t="str">
        <f>'Rekapitulace stavby'!AN14</f>
        <v>Vyplň údaj</v>
      </c>
      <c r="L18" s="32"/>
    </row>
    <row r="19" spans="2:12" s="1" customFormat="1" ht="6.9"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 customHeight="1">
      <c r="B22" s="32"/>
      <c r="L22" s="32"/>
    </row>
    <row r="23" spans="2:12" s="1" customFormat="1" ht="12" customHeight="1">
      <c r="B23" s="32"/>
      <c r="D23" s="27" t="s">
        <v>33</v>
      </c>
      <c r="I23" s="27" t="s">
        <v>25</v>
      </c>
      <c r="J23" s="25" t="s">
        <v>1</v>
      </c>
      <c r="L23" s="32"/>
    </row>
    <row r="24" spans="2:12" s="1" customFormat="1" ht="18" customHeight="1">
      <c r="B24" s="32"/>
      <c r="E24" s="25" t="s">
        <v>7708</v>
      </c>
      <c r="I24" s="27" t="s">
        <v>27</v>
      </c>
      <c r="J24" s="25" t="s">
        <v>1</v>
      </c>
      <c r="L24" s="32"/>
    </row>
    <row r="25" spans="2:12" s="1" customFormat="1" ht="6.9" customHeight="1">
      <c r="B25" s="32"/>
      <c r="L25" s="32"/>
    </row>
    <row r="26" spans="2:12" s="1" customFormat="1" ht="12" customHeight="1">
      <c r="B26" s="32"/>
      <c r="D26" s="27" t="s">
        <v>35</v>
      </c>
      <c r="L26" s="32"/>
    </row>
    <row r="27" spans="2:12" s="7" customFormat="1" ht="16.5" customHeight="1">
      <c r="B27" s="95"/>
      <c r="E27" s="229" t="s">
        <v>1</v>
      </c>
      <c r="F27" s="229"/>
      <c r="G27" s="229"/>
      <c r="H27" s="229"/>
      <c r="L27" s="95"/>
    </row>
    <row r="28" spans="2:12" s="1" customFormat="1" ht="6.9" customHeight="1">
      <c r="B28" s="32"/>
      <c r="L28" s="32"/>
    </row>
    <row r="29" spans="2:12" s="1" customFormat="1" ht="6.9" customHeight="1">
      <c r="B29" s="32"/>
      <c r="D29" s="53"/>
      <c r="E29" s="53"/>
      <c r="F29" s="53"/>
      <c r="G29" s="53"/>
      <c r="H29" s="53"/>
      <c r="I29" s="53"/>
      <c r="J29" s="53"/>
      <c r="K29" s="53"/>
      <c r="L29" s="32"/>
    </row>
    <row r="30" spans="2:12" s="1" customFormat="1" ht="25.35" customHeight="1">
      <c r="B30" s="32"/>
      <c r="D30" s="97" t="s">
        <v>36</v>
      </c>
      <c r="J30" s="66">
        <f>ROUND(J122, 2)</f>
        <v>0</v>
      </c>
      <c r="L30" s="32"/>
    </row>
    <row r="31" spans="2:12" s="1" customFormat="1" ht="6.9" customHeight="1">
      <c r="B31" s="32"/>
      <c r="D31" s="53"/>
      <c r="E31" s="53"/>
      <c r="F31" s="53"/>
      <c r="G31" s="53"/>
      <c r="H31" s="53"/>
      <c r="I31" s="53"/>
      <c r="J31" s="53"/>
      <c r="K31" s="53"/>
      <c r="L31" s="32"/>
    </row>
    <row r="32" spans="2:12" s="1" customFormat="1" ht="14.4" customHeight="1">
      <c r="B32" s="32"/>
      <c r="F32" s="35" t="s">
        <v>38</v>
      </c>
      <c r="I32" s="35" t="s">
        <v>37</v>
      </c>
      <c r="J32" s="35" t="s">
        <v>39</v>
      </c>
      <c r="L32" s="32"/>
    </row>
    <row r="33" spans="2:12" s="1" customFormat="1" ht="14.4" customHeight="1">
      <c r="B33" s="32"/>
      <c r="D33" s="55" t="s">
        <v>40</v>
      </c>
      <c r="E33" s="27" t="s">
        <v>41</v>
      </c>
      <c r="F33" s="86">
        <f>ROUND((SUM(BE122:BE680)),  2)</f>
        <v>0</v>
      </c>
      <c r="I33" s="98">
        <v>0.21</v>
      </c>
      <c r="J33" s="86">
        <f>ROUND(((SUM(BE122:BE680))*I33),  2)</f>
        <v>0</v>
      </c>
      <c r="L33" s="32"/>
    </row>
    <row r="34" spans="2:12" s="1" customFormat="1" ht="14.4" customHeight="1">
      <c r="B34" s="32"/>
      <c r="E34" s="27" t="s">
        <v>42</v>
      </c>
      <c r="F34" s="86">
        <f>ROUND((SUM(BF122:BF680)),  2)</f>
        <v>0</v>
      </c>
      <c r="I34" s="98">
        <v>0.12</v>
      </c>
      <c r="J34" s="86">
        <f>ROUND(((SUM(BF122:BF680))*I34),  2)</f>
        <v>0</v>
      </c>
      <c r="L34" s="32"/>
    </row>
    <row r="35" spans="2:12" s="1" customFormat="1" ht="14.4" hidden="1" customHeight="1">
      <c r="B35" s="32"/>
      <c r="E35" s="27" t="s">
        <v>43</v>
      </c>
      <c r="F35" s="86">
        <f>ROUND((SUM(BG122:BG680)),  2)</f>
        <v>0</v>
      </c>
      <c r="I35" s="98">
        <v>0.21</v>
      </c>
      <c r="J35" s="86">
        <f>0</f>
        <v>0</v>
      </c>
      <c r="L35" s="32"/>
    </row>
    <row r="36" spans="2:12" s="1" customFormat="1" ht="14.4" hidden="1" customHeight="1">
      <c r="B36" s="32"/>
      <c r="E36" s="27" t="s">
        <v>44</v>
      </c>
      <c r="F36" s="86">
        <f>ROUND((SUM(BH122:BH680)),  2)</f>
        <v>0</v>
      </c>
      <c r="I36" s="98">
        <v>0.12</v>
      </c>
      <c r="J36" s="86">
        <f>0</f>
        <v>0</v>
      </c>
      <c r="L36" s="32"/>
    </row>
    <row r="37" spans="2:12" s="1" customFormat="1" ht="14.4" hidden="1" customHeight="1">
      <c r="B37" s="32"/>
      <c r="E37" s="27" t="s">
        <v>45</v>
      </c>
      <c r="F37" s="86">
        <f>ROUND((SUM(BI122:BI680)),  2)</f>
        <v>0</v>
      </c>
      <c r="I37" s="98">
        <v>0</v>
      </c>
      <c r="J37" s="86">
        <f>0</f>
        <v>0</v>
      </c>
      <c r="L37" s="32"/>
    </row>
    <row r="38" spans="2:12" s="1" customFormat="1" ht="6.9" customHeight="1">
      <c r="B38" s="32"/>
      <c r="L38" s="32"/>
    </row>
    <row r="39" spans="2:12" s="1" customFormat="1" ht="25.35" customHeight="1">
      <c r="B39" s="32"/>
      <c r="C39" s="99"/>
      <c r="D39" s="100" t="s">
        <v>46</v>
      </c>
      <c r="E39" s="57"/>
      <c r="F39" s="57"/>
      <c r="G39" s="101" t="s">
        <v>47</v>
      </c>
      <c r="H39" s="102" t="s">
        <v>48</v>
      </c>
      <c r="I39" s="57"/>
      <c r="J39" s="103">
        <f>SUM(J30:J37)</f>
        <v>0</v>
      </c>
      <c r="K39" s="104"/>
      <c r="L39" s="32"/>
    </row>
    <row r="40" spans="2:12" s="1" customFormat="1" ht="14.4" customHeight="1">
      <c r="B40" s="32"/>
      <c r="L40" s="32"/>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49</v>
      </c>
      <c r="E50" s="42"/>
      <c r="F50" s="42"/>
      <c r="G50" s="41" t="s">
        <v>50</v>
      </c>
      <c r="H50" s="42"/>
      <c r="I50" s="42"/>
      <c r="J50" s="42"/>
      <c r="K50" s="42"/>
      <c r="L50" s="32"/>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3.2">
      <c r="B61" s="32"/>
      <c r="D61" s="43" t="s">
        <v>51</v>
      </c>
      <c r="E61" s="34"/>
      <c r="F61" s="105" t="s">
        <v>52</v>
      </c>
      <c r="G61" s="43" t="s">
        <v>51</v>
      </c>
      <c r="H61" s="34"/>
      <c r="I61" s="34"/>
      <c r="J61" s="106" t="s">
        <v>52</v>
      </c>
      <c r="K61" s="34"/>
      <c r="L61" s="32"/>
    </row>
    <row r="62" spans="2:12" ht="10.199999999999999">
      <c r="B62" s="20"/>
      <c r="L62" s="20"/>
    </row>
    <row r="63" spans="2:12" ht="10.199999999999999">
      <c r="B63" s="20"/>
      <c r="L63" s="20"/>
    </row>
    <row r="64" spans="2:12" ht="10.199999999999999">
      <c r="B64" s="20"/>
      <c r="L64" s="20"/>
    </row>
    <row r="65" spans="2:12" s="1" customFormat="1" ht="13.2">
      <c r="B65" s="32"/>
      <c r="D65" s="41" t="s">
        <v>53</v>
      </c>
      <c r="E65" s="42"/>
      <c r="F65" s="42"/>
      <c r="G65" s="41" t="s">
        <v>54</v>
      </c>
      <c r="H65" s="42"/>
      <c r="I65" s="42"/>
      <c r="J65" s="42"/>
      <c r="K65" s="42"/>
      <c r="L65" s="32"/>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3.2">
      <c r="B76" s="32"/>
      <c r="D76" s="43" t="s">
        <v>51</v>
      </c>
      <c r="E76" s="34"/>
      <c r="F76" s="105" t="s">
        <v>52</v>
      </c>
      <c r="G76" s="43" t="s">
        <v>51</v>
      </c>
      <c r="H76" s="34"/>
      <c r="I76" s="34"/>
      <c r="J76" s="106" t="s">
        <v>52</v>
      </c>
      <c r="K76" s="34"/>
      <c r="L76" s="32"/>
    </row>
    <row r="77" spans="2:12" s="1" customFormat="1" ht="14.4" customHeight="1">
      <c r="B77" s="44"/>
      <c r="C77" s="45"/>
      <c r="D77" s="45"/>
      <c r="E77" s="45"/>
      <c r="F77" s="45"/>
      <c r="G77" s="45"/>
      <c r="H77" s="45"/>
      <c r="I77" s="45"/>
      <c r="J77" s="45"/>
      <c r="K77" s="45"/>
      <c r="L77" s="32"/>
    </row>
    <row r="81" spans="2:47" s="1" customFormat="1" ht="6.9" customHeight="1">
      <c r="B81" s="46"/>
      <c r="C81" s="47"/>
      <c r="D81" s="47"/>
      <c r="E81" s="47"/>
      <c r="F81" s="47"/>
      <c r="G81" s="47"/>
      <c r="H81" s="47"/>
      <c r="I81" s="47"/>
      <c r="J81" s="47"/>
      <c r="K81" s="47"/>
      <c r="L81" s="32"/>
    </row>
    <row r="82" spans="2:47" s="1" customFormat="1" ht="24.9" customHeight="1">
      <c r="B82" s="32"/>
      <c r="C82" s="21" t="s">
        <v>299</v>
      </c>
      <c r="L82" s="32"/>
    </row>
    <row r="83" spans="2:47" s="1" customFormat="1" ht="6.9" customHeight="1">
      <c r="B83" s="32"/>
      <c r="L83" s="32"/>
    </row>
    <row r="84" spans="2:47" s="1" customFormat="1" ht="12" customHeight="1">
      <c r="B84" s="32"/>
      <c r="C84" s="27" t="s">
        <v>16</v>
      </c>
      <c r="L84" s="32"/>
    </row>
    <row r="85" spans="2:47" s="1" customFormat="1" ht="16.5" customHeight="1">
      <c r="B85" s="32"/>
      <c r="E85" s="256" t="str">
        <f>E7</f>
        <v>Rekonstrukce Kounicova domu, Berkova ul. č.p. 100, Česká Lípa</v>
      </c>
      <c r="F85" s="257"/>
      <c r="G85" s="257"/>
      <c r="H85" s="257"/>
      <c r="L85" s="32"/>
    </row>
    <row r="86" spans="2:47" s="1" customFormat="1" ht="12" customHeight="1">
      <c r="B86" s="32"/>
      <c r="C86" s="27" t="s">
        <v>151</v>
      </c>
      <c r="L86" s="32"/>
    </row>
    <row r="87" spans="2:47" s="1" customFormat="1" ht="16.5" customHeight="1">
      <c r="B87" s="32"/>
      <c r="E87" s="219" t="str">
        <f>E9</f>
        <v>ÚT,CHL - Zařízení vytápění a chlazení</v>
      </c>
      <c r="F87" s="258"/>
      <c r="G87" s="258"/>
      <c r="H87" s="258"/>
      <c r="L87" s="32"/>
    </row>
    <row r="88" spans="2:47" s="1" customFormat="1" ht="6.9" customHeight="1">
      <c r="B88" s="32"/>
      <c r="L88" s="32"/>
    </row>
    <row r="89" spans="2:47" s="1" customFormat="1" ht="12" customHeight="1">
      <c r="B89" s="32"/>
      <c r="C89" s="27" t="s">
        <v>20</v>
      </c>
      <c r="F89" s="25" t="str">
        <f>F12</f>
        <v>Berkova ul. č.p. 100</v>
      </c>
      <c r="I89" s="27" t="s">
        <v>22</v>
      </c>
      <c r="J89" s="52" t="str">
        <f>IF(J12="","",J12)</f>
        <v>5. 12. 2022</v>
      </c>
      <c r="L89" s="32"/>
    </row>
    <row r="90" spans="2:47" s="1" customFormat="1" ht="6.9" customHeight="1">
      <c r="B90" s="32"/>
      <c r="L90" s="32"/>
    </row>
    <row r="91" spans="2:47" s="1" customFormat="1" ht="25.65" customHeight="1">
      <c r="B91" s="32"/>
      <c r="C91" s="27" t="s">
        <v>24</v>
      </c>
      <c r="F91" s="25" t="str">
        <f>E15</f>
        <v>Město Česká Lípa</v>
      </c>
      <c r="I91" s="27" t="s">
        <v>30</v>
      </c>
      <c r="J91" s="30" t="str">
        <f>E21</f>
        <v>DigiTry Art Technologies s.r.o.</v>
      </c>
      <c r="L91" s="32"/>
    </row>
    <row r="92" spans="2:47" s="1" customFormat="1" ht="15.15" customHeight="1">
      <c r="B92" s="32"/>
      <c r="C92" s="27" t="s">
        <v>28</v>
      </c>
      <c r="F92" s="25" t="str">
        <f>IF(E18="","",E18)</f>
        <v>Vyplň údaj</v>
      </c>
      <c r="I92" s="27" t="s">
        <v>33</v>
      </c>
      <c r="J92" s="30" t="str">
        <f>E24</f>
        <v>Petr Vítek</v>
      </c>
      <c r="L92" s="32"/>
    </row>
    <row r="93" spans="2:47" s="1" customFormat="1" ht="10.35" customHeight="1">
      <c r="B93" s="32"/>
      <c r="L93" s="32"/>
    </row>
    <row r="94" spans="2:47" s="1" customFormat="1" ht="29.25" customHeight="1">
      <c r="B94" s="32"/>
      <c r="C94" s="107" t="s">
        <v>314</v>
      </c>
      <c r="D94" s="99"/>
      <c r="E94" s="99"/>
      <c r="F94" s="99"/>
      <c r="G94" s="99"/>
      <c r="H94" s="99"/>
      <c r="I94" s="99"/>
      <c r="J94" s="108" t="s">
        <v>315</v>
      </c>
      <c r="K94" s="99"/>
      <c r="L94" s="32"/>
    </row>
    <row r="95" spans="2:47" s="1" customFormat="1" ht="10.35" customHeight="1">
      <c r="B95" s="32"/>
      <c r="L95" s="32"/>
    </row>
    <row r="96" spans="2:47" s="1" customFormat="1" ht="22.8" customHeight="1">
      <c r="B96" s="32"/>
      <c r="C96" s="109" t="s">
        <v>316</v>
      </c>
      <c r="J96" s="66">
        <f>J122</f>
        <v>0</v>
      </c>
      <c r="L96" s="32"/>
      <c r="AU96" s="17" t="s">
        <v>317</v>
      </c>
    </row>
    <row r="97" spans="2:12" s="8" customFormat="1" ht="24.9" customHeight="1">
      <c r="B97" s="110"/>
      <c r="D97" s="111" t="s">
        <v>7709</v>
      </c>
      <c r="E97" s="112"/>
      <c r="F97" s="112"/>
      <c r="G97" s="112"/>
      <c r="H97" s="112"/>
      <c r="I97" s="112"/>
      <c r="J97" s="113">
        <f>J123</f>
        <v>0</v>
      </c>
      <c r="L97" s="110"/>
    </row>
    <row r="98" spans="2:12" s="9" customFormat="1" ht="19.95" customHeight="1">
      <c r="B98" s="114"/>
      <c r="D98" s="115" t="s">
        <v>7710</v>
      </c>
      <c r="E98" s="116"/>
      <c r="F98" s="116"/>
      <c r="G98" s="116"/>
      <c r="H98" s="116"/>
      <c r="I98" s="116"/>
      <c r="J98" s="117">
        <f>J124</f>
        <v>0</v>
      </c>
      <c r="L98" s="114"/>
    </row>
    <row r="99" spans="2:12" s="9" customFormat="1" ht="19.95" customHeight="1">
      <c r="B99" s="114"/>
      <c r="D99" s="115" t="s">
        <v>7711</v>
      </c>
      <c r="E99" s="116"/>
      <c r="F99" s="116"/>
      <c r="G99" s="116"/>
      <c r="H99" s="116"/>
      <c r="I99" s="116"/>
      <c r="J99" s="117">
        <f>J201</f>
        <v>0</v>
      </c>
      <c r="L99" s="114"/>
    </row>
    <row r="100" spans="2:12" s="9" customFormat="1" ht="19.95" customHeight="1">
      <c r="B100" s="114"/>
      <c r="D100" s="115" t="s">
        <v>7712</v>
      </c>
      <c r="E100" s="116"/>
      <c r="F100" s="116"/>
      <c r="G100" s="116"/>
      <c r="H100" s="116"/>
      <c r="I100" s="116"/>
      <c r="J100" s="117">
        <f>J426</f>
        <v>0</v>
      </c>
      <c r="L100" s="114"/>
    </row>
    <row r="101" spans="2:12" s="9" customFormat="1" ht="19.95" customHeight="1">
      <c r="B101" s="114"/>
      <c r="D101" s="115" t="s">
        <v>7713</v>
      </c>
      <c r="E101" s="116"/>
      <c r="F101" s="116"/>
      <c r="G101" s="116"/>
      <c r="H101" s="116"/>
      <c r="I101" s="116"/>
      <c r="J101" s="117">
        <f>J499</f>
        <v>0</v>
      </c>
      <c r="L101" s="114"/>
    </row>
    <row r="102" spans="2:12" s="9" customFormat="1" ht="19.95" customHeight="1">
      <c r="B102" s="114"/>
      <c r="D102" s="115" t="s">
        <v>7714</v>
      </c>
      <c r="E102" s="116"/>
      <c r="F102" s="116"/>
      <c r="G102" s="116"/>
      <c r="H102" s="116"/>
      <c r="I102" s="116"/>
      <c r="J102" s="117">
        <f>J668</f>
        <v>0</v>
      </c>
      <c r="L102" s="114"/>
    </row>
    <row r="103" spans="2:12" s="1" customFormat="1" ht="21.75" customHeight="1">
      <c r="B103" s="32"/>
      <c r="L103" s="32"/>
    </row>
    <row r="104" spans="2:12" s="1" customFormat="1" ht="6.9" customHeight="1">
      <c r="B104" s="44"/>
      <c r="C104" s="45"/>
      <c r="D104" s="45"/>
      <c r="E104" s="45"/>
      <c r="F104" s="45"/>
      <c r="G104" s="45"/>
      <c r="H104" s="45"/>
      <c r="I104" s="45"/>
      <c r="J104" s="45"/>
      <c r="K104" s="45"/>
      <c r="L104" s="32"/>
    </row>
    <row r="108" spans="2:12" s="1" customFormat="1" ht="6.9" customHeight="1">
      <c r="B108" s="46"/>
      <c r="C108" s="47"/>
      <c r="D108" s="47"/>
      <c r="E108" s="47"/>
      <c r="F108" s="47"/>
      <c r="G108" s="47"/>
      <c r="H108" s="47"/>
      <c r="I108" s="47"/>
      <c r="J108" s="47"/>
      <c r="K108" s="47"/>
      <c r="L108" s="32"/>
    </row>
    <row r="109" spans="2:12" s="1" customFormat="1" ht="24.9" customHeight="1">
      <c r="B109" s="32"/>
      <c r="C109" s="21" t="s">
        <v>335</v>
      </c>
      <c r="L109" s="32"/>
    </row>
    <row r="110" spans="2:12" s="1" customFormat="1" ht="6.9" customHeight="1">
      <c r="B110" s="32"/>
      <c r="L110" s="32"/>
    </row>
    <row r="111" spans="2:12" s="1" customFormat="1" ht="12" customHeight="1">
      <c r="B111" s="32"/>
      <c r="C111" s="27" t="s">
        <v>16</v>
      </c>
      <c r="L111" s="32"/>
    </row>
    <row r="112" spans="2:12" s="1" customFormat="1" ht="16.5" customHeight="1">
      <c r="B112" s="32"/>
      <c r="E112" s="256" t="str">
        <f>E7</f>
        <v>Rekonstrukce Kounicova domu, Berkova ul. č.p. 100, Česká Lípa</v>
      </c>
      <c r="F112" s="257"/>
      <c r="G112" s="257"/>
      <c r="H112" s="257"/>
      <c r="L112" s="32"/>
    </row>
    <row r="113" spans="2:65" s="1" customFormat="1" ht="12" customHeight="1">
      <c r="B113" s="32"/>
      <c r="C113" s="27" t="s">
        <v>151</v>
      </c>
      <c r="L113" s="32"/>
    </row>
    <row r="114" spans="2:65" s="1" customFormat="1" ht="16.5" customHeight="1">
      <c r="B114" s="32"/>
      <c r="E114" s="219" t="str">
        <f>E9</f>
        <v>ÚT,CHL - Zařízení vytápění a chlazení</v>
      </c>
      <c r="F114" s="258"/>
      <c r="G114" s="258"/>
      <c r="H114" s="258"/>
      <c r="L114" s="32"/>
    </row>
    <row r="115" spans="2:65" s="1" customFormat="1" ht="6.9" customHeight="1">
      <c r="B115" s="32"/>
      <c r="L115" s="32"/>
    </row>
    <row r="116" spans="2:65" s="1" customFormat="1" ht="12" customHeight="1">
      <c r="B116" s="32"/>
      <c r="C116" s="27" t="s">
        <v>20</v>
      </c>
      <c r="F116" s="25" t="str">
        <f>F12</f>
        <v>Berkova ul. č.p. 100</v>
      </c>
      <c r="I116" s="27" t="s">
        <v>22</v>
      </c>
      <c r="J116" s="52" t="str">
        <f>IF(J12="","",J12)</f>
        <v>5. 12. 2022</v>
      </c>
      <c r="L116" s="32"/>
    </row>
    <row r="117" spans="2:65" s="1" customFormat="1" ht="6.9" customHeight="1">
      <c r="B117" s="32"/>
      <c r="L117" s="32"/>
    </row>
    <row r="118" spans="2:65" s="1" customFormat="1" ht="25.65" customHeight="1">
      <c r="B118" s="32"/>
      <c r="C118" s="27" t="s">
        <v>24</v>
      </c>
      <c r="F118" s="25" t="str">
        <f>E15</f>
        <v>Město Česká Lípa</v>
      </c>
      <c r="I118" s="27" t="s">
        <v>30</v>
      </c>
      <c r="J118" s="30" t="str">
        <f>E21</f>
        <v>DigiTry Art Technologies s.r.o.</v>
      </c>
      <c r="L118" s="32"/>
    </row>
    <row r="119" spans="2:65" s="1" customFormat="1" ht="15.15" customHeight="1">
      <c r="B119" s="32"/>
      <c r="C119" s="27" t="s">
        <v>28</v>
      </c>
      <c r="F119" s="25" t="str">
        <f>IF(E18="","",E18)</f>
        <v>Vyplň údaj</v>
      </c>
      <c r="I119" s="27" t="s">
        <v>33</v>
      </c>
      <c r="J119" s="30" t="str">
        <f>E24</f>
        <v>Petr Vítek</v>
      </c>
      <c r="L119" s="32"/>
    </row>
    <row r="120" spans="2:65" s="1" customFormat="1" ht="10.35" customHeight="1">
      <c r="B120" s="32"/>
      <c r="L120" s="32"/>
    </row>
    <row r="121" spans="2:65" s="10" customFormat="1" ht="29.25" customHeight="1">
      <c r="B121" s="118"/>
      <c r="C121" s="119" t="s">
        <v>336</v>
      </c>
      <c r="D121" s="120" t="s">
        <v>61</v>
      </c>
      <c r="E121" s="120" t="s">
        <v>57</v>
      </c>
      <c r="F121" s="120" t="s">
        <v>58</v>
      </c>
      <c r="G121" s="120" t="s">
        <v>337</v>
      </c>
      <c r="H121" s="120" t="s">
        <v>338</v>
      </c>
      <c r="I121" s="120" t="s">
        <v>339</v>
      </c>
      <c r="J121" s="120" t="s">
        <v>315</v>
      </c>
      <c r="K121" s="121" t="s">
        <v>340</v>
      </c>
      <c r="L121" s="118"/>
      <c r="M121" s="59" t="s">
        <v>1</v>
      </c>
      <c r="N121" s="60" t="s">
        <v>40</v>
      </c>
      <c r="O121" s="60" t="s">
        <v>341</v>
      </c>
      <c r="P121" s="60" t="s">
        <v>342</v>
      </c>
      <c r="Q121" s="60" t="s">
        <v>343</v>
      </c>
      <c r="R121" s="60" t="s">
        <v>344</v>
      </c>
      <c r="S121" s="60" t="s">
        <v>345</v>
      </c>
      <c r="T121" s="61" t="s">
        <v>346</v>
      </c>
    </row>
    <row r="122" spans="2:65" s="1" customFormat="1" ht="22.8" customHeight="1">
      <c r="B122" s="32"/>
      <c r="C122" s="64" t="s">
        <v>347</v>
      </c>
      <c r="J122" s="122">
        <f>BK122</f>
        <v>0</v>
      </c>
      <c r="L122" s="32"/>
      <c r="M122" s="62"/>
      <c r="N122" s="53"/>
      <c r="O122" s="53"/>
      <c r="P122" s="123">
        <f>P123</f>
        <v>0</v>
      </c>
      <c r="Q122" s="53"/>
      <c r="R122" s="123">
        <f>R123</f>
        <v>0</v>
      </c>
      <c r="S122" s="53"/>
      <c r="T122" s="124">
        <f>T123</f>
        <v>0</v>
      </c>
      <c r="AT122" s="17" t="s">
        <v>75</v>
      </c>
      <c r="AU122" s="17" t="s">
        <v>317</v>
      </c>
      <c r="BK122" s="125">
        <f>BK123</f>
        <v>0</v>
      </c>
    </row>
    <row r="123" spans="2:65" s="11" customFormat="1" ht="25.95" customHeight="1">
      <c r="B123" s="126"/>
      <c r="D123" s="127" t="s">
        <v>75</v>
      </c>
      <c r="E123" s="128" t="s">
        <v>7715</v>
      </c>
      <c r="F123" s="128" t="s">
        <v>7716</v>
      </c>
      <c r="I123" s="129"/>
      <c r="J123" s="130">
        <f>BK123</f>
        <v>0</v>
      </c>
      <c r="L123" s="126"/>
      <c r="M123" s="131"/>
      <c r="P123" s="132">
        <f>P124+P201+P426+P499+P668</f>
        <v>0</v>
      </c>
      <c r="R123" s="132">
        <f>R124+R201+R426+R499+R668</f>
        <v>0</v>
      </c>
      <c r="T123" s="133">
        <f>T124+T201+T426+T499+T668</f>
        <v>0</v>
      </c>
      <c r="AR123" s="127" t="s">
        <v>84</v>
      </c>
      <c r="AT123" s="134" t="s">
        <v>75</v>
      </c>
      <c r="AU123" s="134" t="s">
        <v>76</v>
      </c>
      <c r="AY123" s="127" t="s">
        <v>350</v>
      </c>
      <c r="BK123" s="135">
        <f>BK124+BK201+BK426+BK499+BK668</f>
        <v>0</v>
      </c>
    </row>
    <row r="124" spans="2:65" s="11" customFormat="1" ht="22.8" customHeight="1">
      <c r="B124" s="126"/>
      <c r="D124" s="127" t="s">
        <v>75</v>
      </c>
      <c r="E124" s="136" t="s">
        <v>7717</v>
      </c>
      <c r="F124" s="136" t="s">
        <v>7718</v>
      </c>
      <c r="I124" s="129"/>
      <c r="J124" s="137">
        <f>BK124</f>
        <v>0</v>
      </c>
      <c r="L124" s="126"/>
      <c r="M124" s="131"/>
      <c r="P124" s="132">
        <f>SUM(P125:P200)</f>
        <v>0</v>
      </c>
      <c r="R124" s="132">
        <f>SUM(R125:R200)</f>
        <v>0</v>
      </c>
      <c r="T124" s="133">
        <f>SUM(T125:T200)</f>
        <v>0</v>
      </c>
      <c r="AR124" s="127" t="s">
        <v>86</v>
      </c>
      <c r="AT124" s="134" t="s">
        <v>75</v>
      </c>
      <c r="AU124" s="134" t="s">
        <v>84</v>
      </c>
      <c r="AY124" s="127" t="s">
        <v>350</v>
      </c>
      <c r="BK124" s="135">
        <f>SUM(BK125:BK200)</f>
        <v>0</v>
      </c>
    </row>
    <row r="125" spans="2:65" s="1" customFormat="1" ht="55.5" customHeight="1">
      <c r="B125" s="32"/>
      <c r="C125" s="138" t="s">
        <v>84</v>
      </c>
      <c r="D125" s="138" t="s">
        <v>352</v>
      </c>
      <c r="E125" s="139" t="s">
        <v>7719</v>
      </c>
      <c r="F125" s="140" t="s">
        <v>7720</v>
      </c>
      <c r="G125" s="141" t="s">
        <v>4951</v>
      </c>
      <c r="H125" s="142">
        <v>2</v>
      </c>
      <c r="I125" s="143"/>
      <c r="J125" s="144">
        <f>ROUND(I125*H125,2)</f>
        <v>0</v>
      </c>
      <c r="K125" s="140" t="s">
        <v>7721</v>
      </c>
      <c r="L125" s="32"/>
      <c r="M125" s="145" t="s">
        <v>1</v>
      </c>
      <c r="N125" s="146" t="s">
        <v>41</v>
      </c>
      <c r="P125" s="147">
        <f>O125*H125</f>
        <v>0</v>
      </c>
      <c r="Q125" s="147">
        <v>0</v>
      </c>
      <c r="R125" s="147">
        <f>Q125*H125</f>
        <v>0</v>
      </c>
      <c r="S125" s="147">
        <v>0</v>
      </c>
      <c r="T125" s="148">
        <f>S125*H125</f>
        <v>0</v>
      </c>
      <c r="AR125" s="149" t="s">
        <v>530</v>
      </c>
      <c r="AT125" s="149" t="s">
        <v>352</v>
      </c>
      <c r="AU125" s="149" t="s">
        <v>86</v>
      </c>
      <c r="AY125" s="17" t="s">
        <v>350</v>
      </c>
      <c r="BE125" s="150">
        <f>IF(N125="základní",J125,0)</f>
        <v>0</v>
      </c>
      <c r="BF125" s="150">
        <f>IF(N125="snížená",J125,0)</f>
        <v>0</v>
      </c>
      <c r="BG125" s="150">
        <f>IF(N125="zákl. přenesená",J125,0)</f>
        <v>0</v>
      </c>
      <c r="BH125" s="150">
        <f>IF(N125="sníž. přenesená",J125,0)</f>
        <v>0</v>
      </c>
      <c r="BI125" s="150">
        <f>IF(N125="nulová",J125,0)</f>
        <v>0</v>
      </c>
      <c r="BJ125" s="17" t="s">
        <v>84</v>
      </c>
      <c r="BK125" s="150">
        <f>ROUND(I125*H125,2)</f>
        <v>0</v>
      </c>
      <c r="BL125" s="17" t="s">
        <v>530</v>
      </c>
      <c r="BM125" s="149" t="s">
        <v>86</v>
      </c>
    </row>
    <row r="126" spans="2:65" s="1" customFormat="1" ht="38.4">
      <c r="B126" s="32"/>
      <c r="D126" s="151" t="s">
        <v>359</v>
      </c>
      <c r="F126" s="152" t="s">
        <v>7720</v>
      </c>
      <c r="I126" s="153"/>
      <c r="L126" s="32"/>
      <c r="M126" s="154"/>
      <c r="T126" s="56"/>
      <c r="AT126" s="17" t="s">
        <v>359</v>
      </c>
      <c r="AU126" s="17" t="s">
        <v>86</v>
      </c>
    </row>
    <row r="127" spans="2:65" s="1" customFormat="1" ht="16.5" customHeight="1">
      <c r="B127" s="32"/>
      <c r="C127" s="138" t="s">
        <v>86</v>
      </c>
      <c r="D127" s="138" t="s">
        <v>352</v>
      </c>
      <c r="E127" s="139" t="s">
        <v>7722</v>
      </c>
      <c r="F127" s="140" t="s">
        <v>7723</v>
      </c>
      <c r="G127" s="141" t="s">
        <v>4951</v>
      </c>
      <c r="H127" s="142">
        <v>2</v>
      </c>
      <c r="I127" s="143"/>
      <c r="J127" s="144">
        <f>ROUND(I127*H127,2)</f>
        <v>0</v>
      </c>
      <c r="K127" s="140" t="s">
        <v>7721</v>
      </c>
      <c r="L127" s="32"/>
      <c r="M127" s="145" t="s">
        <v>1</v>
      </c>
      <c r="N127" s="146" t="s">
        <v>41</v>
      </c>
      <c r="P127" s="147">
        <f>O127*H127</f>
        <v>0</v>
      </c>
      <c r="Q127" s="147">
        <v>0</v>
      </c>
      <c r="R127" s="147">
        <f>Q127*H127</f>
        <v>0</v>
      </c>
      <c r="S127" s="147">
        <v>0</v>
      </c>
      <c r="T127" s="148">
        <f>S127*H127</f>
        <v>0</v>
      </c>
      <c r="AR127" s="149" t="s">
        <v>530</v>
      </c>
      <c r="AT127" s="149" t="s">
        <v>352</v>
      </c>
      <c r="AU127" s="149" t="s">
        <v>86</v>
      </c>
      <c r="AY127" s="17" t="s">
        <v>350</v>
      </c>
      <c r="BE127" s="150">
        <f>IF(N127="základní",J127,0)</f>
        <v>0</v>
      </c>
      <c r="BF127" s="150">
        <f>IF(N127="snížená",J127,0)</f>
        <v>0</v>
      </c>
      <c r="BG127" s="150">
        <f>IF(N127="zákl. přenesená",J127,0)</f>
        <v>0</v>
      </c>
      <c r="BH127" s="150">
        <f>IF(N127="sníž. přenesená",J127,0)</f>
        <v>0</v>
      </c>
      <c r="BI127" s="150">
        <f>IF(N127="nulová",J127,0)</f>
        <v>0</v>
      </c>
      <c r="BJ127" s="17" t="s">
        <v>84</v>
      </c>
      <c r="BK127" s="150">
        <f>ROUND(I127*H127,2)</f>
        <v>0</v>
      </c>
      <c r="BL127" s="17" t="s">
        <v>530</v>
      </c>
      <c r="BM127" s="149" t="s">
        <v>357</v>
      </c>
    </row>
    <row r="128" spans="2:65" s="1" customFormat="1" ht="10.199999999999999">
      <c r="B128" s="32"/>
      <c r="D128" s="151" t="s">
        <v>359</v>
      </c>
      <c r="F128" s="152" t="s">
        <v>7723</v>
      </c>
      <c r="I128" s="153"/>
      <c r="L128" s="32"/>
      <c r="M128" s="154"/>
      <c r="T128" s="56"/>
      <c r="AT128" s="17" t="s">
        <v>359</v>
      </c>
      <c r="AU128" s="17" t="s">
        <v>86</v>
      </c>
    </row>
    <row r="129" spans="2:65" s="1" customFormat="1" ht="66.75" customHeight="1">
      <c r="B129" s="32"/>
      <c r="C129" s="138" t="s">
        <v>371</v>
      </c>
      <c r="D129" s="138" t="s">
        <v>352</v>
      </c>
      <c r="E129" s="139" t="s">
        <v>7724</v>
      </c>
      <c r="F129" s="140" t="s">
        <v>7725</v>
      </c>
      <c r="G129" s="141" t="s">
        <v>5036</v>
      </c>
      <c r="H129" s="142">
        <v>1</v>
      </c>
      <c r="I129" s="143"/>
      <c r="J129" s="144">
        <f>ROUND(I129*H129,2)</f>
        <v>0</v>
      </c>
      <c r="K129" s="140" t="s">
        <v>7721</v>
      </c>
      <c r="L129" s="32"/>
      <c r="M129" s="145" t="s">
        <v>1</v>
      </c>
      <c r="N129" s="146" t="s">
        <v>41</v>
      </c>
      <c r="P129" s="147">
        <f>O129*H129</f>
        <v>0</v>
      </c>
      <c r="Q129" s="147">
        <v>0</v>
      </c>
      <c r="R129" s="147">
        <f>Q129*H129</f>
        <v>0</v>
      </c>
      <c r="S129" s="147">
        <v>0</v>
      </c>
      <c r="T129" s="148">
        <f>S129*H129</f>
        <v>0</v>
      </c>
      <c r="AR129" s="149" t="s">
        <v>530</v>
      </c>
      <c r="AT129" s="149" t="s">
        <v>352</v>
      </c>
      <c r="AU129" s="149" t="s">
        <v>86</v>
      </c>
      <c r="AY129" s="17" t="s">
        <v>350</v>
      </c>
      <c r="BE129" s="150">
        <f>IF(N129="základní",J129,0)</f>
        <v>0</v>
      </c>
      <c r="BF129" s="150">
        <f>IF(N129="snížená",J129,0)</f>
        <v>0</v>
      </c>
      <c r="BG129" s="150">
        <f>IF(N129="zákl. přenesená",J129,0)</f>
        <v>0</v>
      </c>
      <c r="BH129" s="150">
        <f>IF(N129="sníž. přenesená",J129,0)</f>
        <v>0</v>
      </c>
      <c r="BI129" s="150">
        <f>IF(N129="nulová",J129,0)</f>
        <v>0</v>
      </c>
      <c r="BJ129" s="17" t="s">
        <v>84</v>
      </c>
      <c r="BK129" s="150">
        <f>ROUND(I129*H129,2)</f>
        <v>0</v>
      </c>
      <c r="BL129" s="17" t="s">
        <v>530</v>
      </c>
      <c r="BM129" s="149" t="s">
        <v>456</v>
      </c>
    </row>
    <row r="130" spans="2:65" s="1" customFormat="1" ht="48">
      <c r="B130" s="32"/>
      <c r="D130" s="151" t="s">
        <v>359</v>
      </c>
      <c r="F130" s="152" t="s">
        <v>7726</v>
      </c>
      <c r="I130" s="153"/>
      <c r="L130" s="32"/>
      <c r="M130" s="154"/>
      <c r="T130" s="56"/>
      <c r="AT130" s="17" t="s">
        <v>359</v>
      </c>
      <c r="AU130" s="17" t="s">
        <v>86</v>
      </c>
    </row>
    <row r="131" spans="2:65" s="1" customFormat="1" ht="16.5" customHeight="1">
      <c r="B131" s="32"/>
      <c r="C131" s="138" t="s">
        <v>357</v>
      </c>
      <c r="D131" s="138" t="s">
        <v>352</v>
      </c>
      <c r="E131" s="139" t="s">
        <v>7727</v>
      </c>
      <c r="F131" s="140" t="s">
        <v>7728</v>
      </c>
      <c r="G131" s="141" t="s">
        <v>4951</v>
      </c>
      <c r="H131" s="142">
        <v>1</v>
      </c>
      <c r="I131" s="143"/>
      <c r="J131" s="144">
        <f>ROUND(I131*H131,2)</f>
        <v>0</v>
      </c>
      <c r="K131" s="140" t="s">
        <v>7721</v>
      </c>
      <c r="L131" s="32"/>
      <c r="M131" s="145" t="s">
        <v>1</v>
      </c>
      <c r="N131" s="146" t="s">
        <v>41</v>
      </c>
      <c r="P131" s="147">
        <f>O131*H131</f>
        <v>0</v>
      </c>
      <c r="Q131" s="147">
        <v>0</v>
      </c>
      <c r="R131" s="147">
        <f>Q131*H131</f>
        <v>0</v>
      </c>
      <c r="S131" s="147">
        <v>0</v>
      </c>
      <c r="T131" s="148">
        <f>S131*H131</f>
        <v>0</v>
      </c>
      <c r="AR131" s="149" t="s">
        <v>530</v>
      </c>
      <c r="AT131" s="149" t="s">
        <v>352</v>
      </c>
      <c r="AU131" s="149" t="s">
        <v>86</v>
      </c>
      <c r="AY131" s="17" t="s">
        <v>350</v>
      </c>
      <c r="BE131" s="150">
        <f>IF(N131="základní",J131,0)</f>
        <v>0</v>
      </c>
      <c r="BF131" s="150">
        <f>IF(N131="snížená",J131,0)</f>
        <v>0</v>
      </c>
      <c r="BG131" s="150">
        <f>IF(N131="zákl. přenesená",J131,0)</f>
        <v>0</v>
      </c>
      <c r="BH131" s="150">
        <f>IF(N131="sníž. přenesená",J131,0)</f>
        <v>0</v>
      </c>
      <c r="BI131" s="150">
        <f>IF(N131="nulová",J131,0)</f>
        <v>0</v>
      </c>
      <c r="BJ131" s="17" t="s">
        <v>84</v>
      </c>
      <c r="BK131" s="150">
        <f>ROUND(I131*H131,2)</f>
        <v>0</v>
      </c>
      <c r="BL131" s="17" t="s">
        <v>530</v>
      </c>
      <c r="BM131" s="149" t="s">
        <v>468</v>
      </c>
    </row>
    <row r="132" spans="2:65" s="1" customFormat="1" ht="10.199999999999999">
      <c r="B132" s="32"/>
      <c r="D132" s="151" t="s">
        <v>359</v>
      </c>
      <c r="F132" s="152" t="s">
        <v>7728</v>
      </c>
      <c r="I132" s="153"/>
      <c r="L132" s="32"/>
      <c r="M132" s="154"/>
      <c r="T132" s="56"/>
      <c r="AT132" s="17" t="s">
        <v>359</v>
      </c>
      <c r="AU132" s="17" t="s">
        <v>86</v>
      </c>
    </row>
    <row r="133" spans="2:65" s="1" customFormat="1" ht="66.75" customHeight="1">
      <c r="B133" s="32"/>
      <c r="C133" s="138" t="s">
        <v>389</v>
      </c>
      <c r="D133" s="138" t="s">
        <v>352</v>
      </c>
      <c r="E133" s="139" t="s">
        <v>7729</v>
      </c>
      <c r="F133" s="140" t="s">
        <v>7730</v>
      </c>
      <c r="G133" s="141" t="s">
        <v>4951</v>
      </c>
      <c r="H133" s="142">
        <v>2</v>
      </c>
      <c r="I133" s="143"/>
      <c r="J133" s="144">
        <f>ROUND(I133*H133,2)</f>
        <v>0</v>
      </c>
      <c r="K133" s="140" t="s">
        <v>7721</v>
      </c>
      <c r="L133" s="32"/>
      <c r="M133" s="145" t="s">
        <v>1</v>
      </c>
      <c r="N133" s="146" t="s">
        <v>41</v>
      </c>
      <c r="P133" s="147">
        <f>O133*H133</f>
        <v>0</v>
      </c>
      <c r="Q133" s="147">
        <v>0</v>
      </c>
      <c r="R133" s="147">
        <f>Q133*H133</f>
        <v>0</v>
      </c>
      <c r="S133" s="147">
        <v>0</v>
      </c>
      <c r="T133" s="148">
        <f>S133*H133</f>
        <v>0</v>
      </c>
      <c r="AR133" s="149" t="s">
        <v>530</v>
      </c>
      <c r="AT133" s="149" t="s">
        <v>352</v>
      </c>
      <c r="AU133" s="149" t="s">
        <v>86</v>
      </c>
      <c r="AY133" s="17" t="s">
        <v>350</v>
      </c>
      <c r="BE133" s="150">
        <f>IF(N133="základní",J133,0)</f>
        <v>0</v>
      </c>
      <c r="BF133" s="150">
        <f>IF(N133="snížená",J133,0)</f>
        <v>0</v>
      </c>
      <c r="BG133" s="150">
        <f>IF(N133="zákl. přenesená",J133,0)</f>
        <v>0</v>
      </c>
      <c r="BH133" s="150">
        <f>IF(N133="sníž. přenesená",J133,0)</f>
        <v>0</v>
      </c>
      <c r="BI133" s="150">
        <f>IF(N133="nulová",J133,0)</f>
        <v>0</v>
      </c>
      <c r="BJ133" s="17" t="s">
        <v>84</v>
      </c>
      <c r="BK133" s="150">
        <f>ROUND(I133*H133,2)</f>
        <v>0</v>
      </c>
      <c r="BL133" s="17" t="s">
        <v>530</v>
      </c>
      <c r="BM133" s="149" t="s">
        <v>480</v>
      </c>
    </row>
    <row r="134" spans="2:65" s="1" customFormat="1" ht="48">
      <c r="B134" s="32"/>
      <c r="D134" s="151" t="s">
        <v>359</v>
      </c>
      <c r="F134" s="152" t="s">
        <v>7730</v>
      </c>
      <c r="I134" s="153"/>
      <c r="L134" s="32"/>
      <c r="M134" s="154"/>
      <c r="T134" s="56"/>
      <c r="AT134" s="17" t="s">
        <v>359</v>
      </c>
      <c r="AU134" s="17" t="s">
        <v>86</v>
      </c>
    </row>
    <row r="135" spans="2:65" s="1" customFormat="1" ht="24.15" customHeight="1">
      <c r="B135" s="32"/>
      <c r="C135" s="138" t="s">
        <v>456</v>
      </c>
      <c r="D135" s="138" t="s">
        <v>352</v>
      </c>
      <c r="E135" s="139" t="s">
        <v>7731</v>
      </c>
      <c r="F135" s="140" t="s">
        <v>7732</v>
      </c>
      <c r="G135" s="141" t="s">
        <v>4951</v>
      </c>
      <c r="H135" s="142">
        <v>2</v>
      </c>
      <c r="I135" s="143"/>
      <c r="J135" s="144">
        <f>ROUND(I135*H135,2)</f>
        <v>0</v>
      </c>
      <c r="K135" s="140" t="s">
        <v>7721</v>
      </c>
      <c r="L135" s="32"/>
      <c r="M135" s="145" t="s">
        <v>1</v>
      </c>
      <c r="N135" s="146" t="s">
        <v>41</v>
      </c>
      <c r="P135" s="147">
        <f>O135*H135</f>
        <v>0</v>
      </c>
      <c r="Q135" s="147">
        <v>0</v>
      </c>
      <c r="R135" s="147">
        <f>Q135*H135</f>
        <v>0</v>
      </c>
      <c r="S135" s="147">
        <v>0</v>
      </c>
      <c r="T135" s="148">
        <f>S135*H135</f>
        <v>0</v>
      </c>
      <c r="AR135" s="149" t="s">
        <v>530</v>
      </c>
      <c r="AT135" s="149" t="s">
        <v>352</v>
      </c>
      <c r="AU135" s="149" t="s">
        <v>86</v>
      </c>
      <c r="AY135" s="17" t="s">
        <v>350</v>
      </c>
      <c r="BE135" s="150">
        <f>IF(N135="základní",J135,0)</f>
        <v>0</v>
      </c>
      <c r="BF135" s="150">
        <f>IF(N135="snížená",J135,0)</f>
        <v>0</v>
      </c>
      <c r="BG135" s="150">
        <f>IF(N135="zákl. přenesená",J135,0)</f>
        <v>0</v>
      </c>
      <c r="BH135" s="150">
        <f>IF(N135="sníž. přenesená",J135,0)</f>
        <v>0</v>
      </c>
      <c r="BI135" s="150">
        <f>IF(N135="nulová",J135,0)</f>
        <v>0</v>
      </c>
      <c r="BJ135" s="17" t="s">
        <v>84</v>
      </c>
      <c r="BK135" s="150">
        <f>ROUND(I135*H135,2)</f>
        <v>0</v>
      </c>
      <c r="BL135" s="17" t="s">
        <v>530</v>
      </c>
      <c r="BM135" s="149" t="s">
        <v>8</v>
      </c>
    </row>
    <row r="136" spans="2:65" s="1" customFormat="1" ht="19.2">
      <c r="B136" s="32"/>
      <c r="D136" s="151" t="s">
        <v>359</v>
      </c>
      <c r="F136" s="152" t="s">
        <v>7732</v>
      </c>
      <c r="I136" s="153"/>
      <c r="L136" s="32"/>
      <c r="M136" s="154"/>
      <c r="T136" s="56"/>
      <c r="AT136" s="17" t="s">
        <v>359</v>
      </c>
      <c r="AU136" s="17" t="s">
        <v>86</v>
      </c>
    </row>
    <row r="137" spans="2:65" s="1" customFormat="1" ht="62.7" customHeight="1">
      <c r="B137" s="32"/>
      <c r="C137" s="138" t="s">
        <v>462</v>
      </c>
      <c r="D137" s="138" t="s">
        <v>352</v>
      </c>
      <c r="E137" s="139" t="s">
        <v>7733</v>
      </c>
      <c r="F137" s="140" t="s">
        <v>7734</v>
      </c>
      <c r="G137" s="141" t="s">
        <v>4951</v>
      </c>
      <c r="H137" s="142">
        <v>1</v>
      </c>
      <c r="I137" s="143"/>
      <c r="J137" s="144">
        <f>ROUND(I137*H137,2)</f>
        <v>0</v>
      </c>
      <c r="K137" s="140" t="s">
        <v>7721</v>
      </c>
      <c r="L137" s="32"/>
      <c r="M137" s="145" t="s">
        <v>1</v>
      </c>
      <c r="N137" s="146" t="s">
        <v>41</v>
      </c>
      <c r="P137" s="147">
        <f>O137*H137</f>
        <v>0</v>
      </c>
      <c r="Q137" s="147">
        <v>0</v>
      </c>
      <c r="R137" s="147">
        <f>Q137*H137</f>
        <v>0</v>
      </c>
      <c r="S137" s="147">
        <v>0</v>
      </c>
      <c r="T137" s="148">
        <f>S137*H137</f>
        <v>0</v>
      </c>
      <c r="AR137" s="149" t="s">
        <v>530</v>
      </c>
      <c r="AT137" s="149" t="s">
        <v>352</v>
      </c>
      <c r="AU137" s="149" t="s">
        <v>86</v>
      </c>
      <c r="AY137" s="17" t="s">
        <v>350</v>
      </c>
      <c r="BE137" s="150">
        <f>IF(N137="základní",J137,0)</f>
        <v>0</v>
      </c>
      <c r="BF137" s="150">
        <f>IF(N137="snížená",J137,0)</f>
        <v>0</v>
      </c>
      <c r="BG137" s="150">
        <f>IF(N137="zákl. přenesená",J137,0)</f>
        <v>0</v>
      </c>
      <c r="BH137" s="150">
        <f>IF(N137="sníž. přenesená",J137,0)</f>
        <v>0</v>
      </c>
      <c r="BI137" s="150">
        <f>IF(N137="nulová",J137,0)</f>
        <v>0</v>
      </c>
      <c r="BJ137" s="17" t="s">
        <v>84</v>
      </c>
      <c r="BK137" s="150">
        <f>ROUND(I137*H137,2)</f>
        <v>0</v>
      </c>
      <c r="BL137" s="17" t="s">
        <v>530</v>
      </c>
      <c r="BM137" s="149" t="s">
        <v>511</v>
      </c>
    </row>
    <row r="138" spans="2:65" s="1" customFormat="1" ht="38.4">
      <c r="B138" s="32"/>
      <c r="D138" s="151" t="s">
        <v>359</v>
      </c>
      <c r="F138" s="152" t="s">
        <v>7734</v>
      </c>
      <c r="I138" s="153"/>
      <c r="L138" s="32"/>
      <c r="M138" s="154"/>
      <c r="T138" s="56"/>
      <c r="AT138" s="17" t="s">
        <v>359</v>
      </c>
      <c r="AU138" s="17" t="s">
        <v>86</v>
      </c>
    </row>
    <row r="139" spans="2:65" s="1" customFormat="1" ht="16.5" customHeight="1">
      <c r="B139" s="32"/>
      <c r="C139" s="138" t="s">
        <v>468</v>
      </c>
      <c r="D139" s="138" t="s">
        <v>352</v>
      </c>
      <c r="E139" s="139" t="s">
        <v>7735</v>
      </c>
      <c r="F139" s="140" t="s">
        <v>7736</v>
      </c>
      <c r="G139" s="141" t="s">
        <v>4951</v>
      </c>
      <c r="H139" s="142">
        <v>1</v>
      </c>
      <c r="I139" s="143"/>
      <c r="J139" s="144">
        <f>ROUND(I139*H139,2)</f>
        <v>0</v>
      </c>
      <c r="K139" s="140" t="s">
        <v>7721</v>
      </c>
      <c r="L139" s="32"/>
      <c r="M139" s="145" t="s">
        <v>1</v>
      </c>
      <c r="N139" s="146" t="s">
        <v>41</v>
      </c>
      <c r="P139" s="147">
        <f>O139*H139</f>
        <v>0</v>
      </c>
      <c r="Q139" s="147">
        <v>0</v>
      </c>
      <c r="R139" s="147">
        <f>Q139*H139</f>
        <v>0</v>
      </c>
      <c r="S139" s="147">
        <v>0</v>
      </c>
      <c r="T139" s="148">
        <f>S139*H139</f>
        <v>0</v>
      </c>
      <c r="AR139" s="149" t="s">
        <v>530</v>
      </c>
      <c r="AT139" s="149" t="s">
        <v>352</v>
      </c>
      <c r="AU139" s="149" t="s">
        <v>86</v>
      </c>
      <c r="AY139" s="17" t="s">
        <v>350</v>
      </c>
      <c r="BE139" s="150">
        <f>IF(N139="základní",J139,0)</f>
        <v>0</v>
      </c>
      <c r="BF139" s="150">
        <f>IF(N139="snížená",J139,0)</f>
        <v>0</v>
      </c>
      <c r="BG139" s="150">
        <f>IF(N139="zákl. přenesená",J139,0)</f>
        <v>0</v>
      </c>
      <c r="BH139" s="150">
        <f>IF(N139="sníž. přenesená",J139,0)</f>
        <v>0</v>
      </c>
      <c r="BI139" s="150">
        <f>IF(N139="nulová",J139,0)</f>
        <v>0</v>
      </c>
      <c r="BJ139" s="17" t="s">
        <v>84</v>
      </c>
      <c r="BK139" s="150">
        <f>ROUND(I139*H139,2)</f>
        <v>0</v>
      </c>
      <c r="BL139" s="17" t="s">
        <v>530</v>
      </c>
      <c r="BM139" s="149" t="s">
        <v>530</v>
      </c>
    </row>
    <row r="140" spans="2:65" s="1" customFormat="1" ht="10.199999999999999">
      <c r="B140" s="32"/>
      <c r="D140" s="151" t="s">
        <v>359</v>
      </c>
      <c r="F140" s="152" t="s">
        <v>7736</v>
      </c>
      <c r="I140" s="153"/>
      <c r="L140" s="32"/>
      <c r="M140" s="154"/>
      <c r="T140" s="56"/>
      <c r="AT140" s="17" t="s">
        <v>359</v>
      </c>
      <c r="AU140" s="17" t="s">
        <v>86</v>
      </c>
    </row>
    <row r="141" spans="2:65" s="1" customFormat="1" ht="44.25" customHeight="1">
      <c r="B141" s="32"/>
      <c r="C141" s="138" t="s">
        <v>474</v>
      </c>
      <c r="D141" s="138" t="s">
        <v>352</v>
      </c>
      <c r="E141" s="139" t="s">
        <v>7737</v>
      </c>
      <c r="F141" s="140" t="s">
        <v>7738</v>
      </c>
      <c r="G141" s="141" t="s">
        <v>4951</v>
      </c>
      <c r="H141" s="142">
        <v>1</v>
      </c>
      <c r="I141" s="143"/>
      <c r="J141" s="144">
        <f>ROUND(I141*H141,2)</f>
        <v>0</v>
      </c>
      <c r="K141" s="140" t="s">
        <v>7721</v>
      </c>
      <c r="L141" s="32"/>
      <c r="M141" s="145" t="s">
        <v>1</v>
      </c>
      <c r="N141" s="146" t="s">
        <v>41</v>
      </c>
      <c r="P141" s="147">
        <f>O141*H141</f>
        <v>0</v>
      </c>
      <c r="Q141" s="147">
        <v>0</v>
      </c>
      <c r="R141" s="147">
        <f>Q141*H141</f>
        <v>0</v>
      </c>
      <c r="S141" s="147">
        <v>0</v>
      </c>
      <c r="T141" s="148">
        <f>S141*H141</f>
        <v>0</v>
      </c>
      <c r="AR141" s="149" t="s">
        <v>530</v>
      </c>
      <c r="AT141" s="149" t="s">
        <v>352</v>
      </c>
      <c r="AU141" s="149" t="s">
        <v>86</v>
      </c>
      <c r="AY141" s="17" t="s">
        <v>350</v>
      </c>
      <c r="BE141" s="150">
        <f>IF(N141="základní",J141,0)</f>
        <v>0</v>
      </c>
      <c r="BF141" s="150">
        <f>IF(N141="snížená",J141,0)</f>
        <v>0</v>
      </c>
      <c r="BG141" s="150">
        <f>IF(N141="zákl. přenesená",J141,0)</f>
        <v>0</v>
      </c>
      <c r="BH141" s="150">
        <f>IF(N141="sníž. přenesená",J141,0)</f>
        <v>0</v>
      </c>
      <c r="BI141" s="150">
        <f>IF(N141="nulová",J141,0)</f>
        <v>0</v>
      </c>
      <c r="BJ141" s="17" t="s">
        <v>84</v>
      </c>
      <c r="BK141" s="150">
        <f>ROUND(I141*H141,2)</f>
        <v>0</v>
      </c>
      <c r="BL141" s="17" t="s">
        <v>530</v>
      </c>
      <c r="BM141" s="149" t="s">
        <v>548</v>
      </c>
    </row>
    <row r="142" spans="2:65" s="1" customFormat="1" ht="28.8">
      <c r="B142" s="32"/>
      <c r="D142" s="151" t="s">
        <v>359</v>
      </c>
      <c r="F142" s="152" t="s">
        <v>7738</v>
      </c>
      <c r="I142" s="153"/>
      <c r="L142" s="32"/>
      <c r="M142" s="154"/>
      <c r="T142" s="56"/>
      <c r="AT142" s="17" t="s">
        <v>359</v>
      </c>
      <c r="AU142" s="17" t="s">
        <v>86</v>
      </c>
    </row>
    <row r="143" spans="2:65" s="1" customFormat="1" ht="24.15" customHeight="1">
      <c r="B143" s="32"/>
      <c r="C143" s="138" t="s">
        <v>480</v>
      </c>
      <c r="D143" s="138" t="s">
        <v>352</v>
      </c>
      <c r="E143" s="139" t="s">
        <v>7739</v>
      </c>
      <c r="F143" s="140" t="s">
        <v>7740</v>
      </c>
      <c r="G143" s="141" t="s">
        <v>4951</v>
      </c>
      <c r="H143" s="142">
        <v>1</v>
      </c>
      <c r="I143" s="143"/>
      <c r="J143" s="144">
        <f>ROUND(I143*H143,2)</f>
        <v>0</v>
      </c>
      <c r="K143" s="140" t="s">
        <v>7721</v>
      </c>
      <c r="L143" s="32"/>
      <c r="M143" s="145" t="s">
        <v>1</v>
      </c>
      <c r="N143" s="146" t="s">
        <v>41</v>
      </c>
      <c r="P143" s="147">
        <f>O143*H143</f>
        <v>0</v>
      </c>
      <c r="Q143" s="147">
        <v>0</v>
      </c>
      <c r="R143" s="147">
        <f>Q143*H143</f>
        <v>0</v>
      </c>
      <c r="S143" s="147">
        <v>0</v>
      </c>
      <c r="T143" s="148">
        <f>S143*H143</f>
        <v>0</v>
      </c>
      <c r="AR143" s="149" t="s">
        <v>530</v>
      </c>
      <c r="AT143" s="149" t="s">
        <v>352</v>
      </c>
      <c r="AU143" s="149" t="s">
        <v>86</v>
      </c>
      <c r="AY143" s="17" t="s">
        <v>350</v>
      </c>
      <c r="BE143" s="150">
        <f>IF(N143="základní",J143,0)</f>
        <v>0</v>
      </c>
      <c r="BF143" s="150">
        <f>IF(N143="snížená",J143,0)</f>
        <v>0</v>
      </c>
      <c r="BG143" s="150">
        <f>IF(N143="zákl. přenesená",J143,0)</f>
        <v>0</v>
      </c>
      <c r="BH143" s="150">
        <f>IF(N143="sníž. přenesená",J143,0)</f>
        <v>0</v>
      </c>
      <c r="BI143" s="150">
        <f>IF(N143="nulová",J143,0)</f>
        <v>0</v>
      </c>
      <c r="BJ143" s="17" t="s">
        <v>84</v>
      </c>
      <c r="BK143" s="150">
        <f>ROUND(I143*H143,2)</f>
        <v>0</v>
      </c>
      <c r="BL143" s="17" t="s">
        <v>530</v>
      </c>
      <c r="BM143" s="149" t="s">
        <v>563</v>
      </c>
    </row>
    <row r="144" spans="2:65" s="1" customFormat="1" ht="10.199999999999999">
      <c r="B144" s="32"/>
      <c r="D144" s="151" t="s">
        <v>359</v>
      </c>
      <c r="F144" s="152" t="s">
        <v>7740</v>
      </c>
      <c r="I144" s="153"/>
      <c r="L144" s="32"/>
      <c r="M144" s="154"/>
      <c r="T144" s="56"/>
      <c r="AT144" s="17" t="s">
        <v>359</v>
      </c>
      <c r="AU144" s="17" t="s">
        <v>86</v>
      </c>
    </row>
    <row r="145" spans="2:65" s="1" customFormat="1" ht="44.25" customHeight="1">
      <c r="B145" s="32"/>
      <c r="C145" s="138" t="s">
        <v>487</v>
      </c>
      <c r="D145" s="138" t="s">
        <v>352</v>
      </c>
      <c r="E145" s="139" t="s">
        <v>7741</v>
      </c>
      <c r="F145" s="140" t="s">
        <v>7742</v>
      </c>
      <c r="G145" s="141" t="s">
        <v>4951</v>
      </c>
      <c r="H145" s="142">
        <v>1</v>
      </c>
      <c r="I145" s="143"/>
      <c r="J145" s="144">
        <f>ROUND(I145*H145,2)</f>
        <v>0</v>
      </c>
      <c r="K145" s="140" t="s">
        <v>7721</v>
      </c>
      <c r="L145" s="32"/>
      <c r="M145" s="145" t="s">
        <v>1</v>
      </c>
      <c r="N145" s="146" t="s">
        <v>41</v>
      </c>
      <c r="P145" s="147">
        <f>O145*H145</f>
        <v>0</v>
      </c>
      <c r="Q145" s="147">
        <v>0</v>
      </c>
      <c r="R145" s="147">
        <f>Q145*H145</f>
        <v>0</v>
      </c>
      <c r="S145" s="147">
        <v>0</v>
      </c>
      <c r="T145" s="148">
        <f>S145*H145</f>
        <v>0</v>
      </c>
      <c r="AR145" s="149" t="s">
        <v>530</v>
      </c>
      <c r="AT145" s="149" t="s">
        <v>352</v>
      </c>
      <c r="AU145" s="149" t="s">
        <v>86</v>
      </c>
      <c r="AY145" s="17" t="s">
        <v>350</v>
      </c>
      <c r="BE145" s="150">
        <f>IF(N145="základní",J145,0)</f>
        <v>0</v>
      </c>
      <c r="BF145" s="150">
        <f>IF(N145="snížená",J145,0)</f>
        <v>0</v>
      </c>
      <c r="BG145" s="150">
        <f>IF(N145="zákl. přenesená",J145,0)</f>
        <v>0</v>
      </c>
      <c r="BH145" s="150">
        <f>IF(N145="sníž. přenesená",J145,0)</f>
        <v>0</v>
      </c>
      <c r="BI145" s="150">
        <f>IF(N145="nulová",J145,0)</f>
        <v>0</v>
      </c>
      <c r="BJ145" s="17" t="s">
        <v>84</v>
      </c>
      <c r="BK145" s="150">
        <f>ROUND(I145*H145,2)</f>
        <v>0</v>
      </c>
      <c r="BL145" s="17" t="s">
        <v>530</v>
      </c>
      <c r="BM145" s="149" t="s">
        <v>576</v>
      </c>
    </row>
    <row r="146" spans="2:65" s="1" customFormat="1" ht="28.8">
      <c r="B146" s="32"/>
      <c r="D146" s="151" t="s">
        <v>359</v>
      </c>
      <c r="F146" s="152" t="s">
        <v>7742</v>
      </c>
      <c r="I146" s="153"/>
      <c r="L146" s="32"/>
      <c r="M146" s="154"/>
      <c r="T146" s="56"/>
      <c r="AT146" s="17" t="s">
        <v>359</v>
      </c>
      <c r="AU146" s="17" t="s">
        <v>86</v>
      </c>
    </row>
    <row r="147" spans="2:65" s="1" customFormat="1" ht="16.5" customHeight="1">
      <c r="B147" s="32"/>
      <c r="C147" s="138" t="s">
        <v>8</v>
      </c>
      <c r="D147" s="138" t="s">
        <v>352</v>
      </c>
      <c r="E147" s="139" t="s">
        <v>7743</v>
      </c>
      <c r="F147" s="140" t="s">
        <v>7744</v>
      </c>
      <c r="G147" s="141" t="s">
        <v>4951</v>
      </c>
      <c r="H147" s="142">
        <v>1</v>
      </c>
      <c r="I147" s="143"/>
      <c r="J147" s="144">
        <f>ROUND(I147*H147,2)</f>
        <v>0</v>
      </c>
      <c r="K147" s="140" t="s">
        <v>7721</v>
      </c>
      <c r="L147" s="32"/>
      <c r="M147" s="145" t="s">
        <v>1</v>
      </c>
      <c r="N147" s="146" t="s">
        <v>41</v>
      </c>
      <c r="P147" s="147">
        <f>O147*H147</f>
        <v>0</v>
      </c>
      <c r="Q147" s="147">
        <v>0</v>
      </c>
      <c r="R147" s="147">
        <f>Q147*H147</f>
        <v>0</v>
      </c>
      <c r="S147" s="147">
        <v>0</v>
      </c>
      <c r="T147" s="148">
        <f>S147*H147</f>
        <v>0</v>
      </c>
      <c r="AR147" s="149" t="s">
        <v>530</v>
      </c>
      <c r="AT147" s="149" t="s">
        <v>352</v>
      </c>
      <c r="AU147" s="149" t="s">
        <v>86</v>
      </c>
      <c r="AY147" s="17" t="s">
        <v>350</v>
      </c>
      <c r="BE147" s="150">
        <f>IF(N147="základní",J147,0)</f>
        <v>0</v>
      </c>
      <c r="BF147" s="150">
        <f>IF(N147="snížená",J147,0)</f>
        <v>0</v>
      </c>
      <c r="BG147" s="150">
        <f>IF(N147="zákl. přenesená",J147,0)</f>
        <v>0</v>
      </c>
      <c r="BH147" s="150">
        <f>IF(N147="sníž. přenesená",J147,0)</f>
        <v>0</v>
      </c>
      <c r="BI147" s="150">
        <f>IF(N147="nulová",J147,0)</f>
        <v>0</v>
      </c>
      <c r="BJ147" s="17" t="s">
        <v>84</v>
      </c>
      <c r="BK147" s="150">
        <f>ROUND(I147*H147,2)</f>
        <v>0</v>
      </c>
      <c r="BL147" s="17" t="s">
        <v>530</v>
      </c>
      <c r="BM147" s="149" t="s">
        <v>596</v>
      </c>
    </row>
    <row r="148" spans="2:65" s="1" customFormat="1" ht="10.199999999999999">
      <c r="B148" s="32"/>
      <c r="D148" s="151" t="s">
        <v>359</v>
      </c>
      <c r="F148" s="152" t="s">
        <v>7744</v>
      </c>
      <c r="I148" s="153"/>
      <c r="L148" s="32"/>
      <c r="M148" s="154"/>
      <c r="T148" s="56"/>
      <c r="AT148" s="17" t="s">
        <v>359</v>
      </c>
      <c r="AU148" s="17" t="s">
        <v>86</v>
      </c>
    </row>
    <row r="149" spans="2:65" s="1" customFormat="1" ht="44.25" customHeight="1">
      <c r="B149" s="32"/>
      <c r="C149" s="138" t="s">
        <v>501</v>
      </c>
      <c r="D149" s="138" t="s">
        <v>352</v>
      </c>
      <c r="E149" s="139" t="s">
        <v>7745</v>
      </c>
      <c r="F149" s="140" t="s">
        <v>7746</v>
      </c>
      <c r="G149" s="141" t="s">
        <v>4951</v>
      </c>
      <c r="H149" s="142">
        <v>1</v>
      </c>
      <c r="I149" s="143"/>
      <c r="J149" s="144">
        <f>ROUND(I149*H149,2)</f>
        <v>0</v>
      </c>
      <c r="K149" s="140" t="s">
        <v>7721</v>
      </c>
      <c r="L149" s="32"/>
      <c r="M149" s="145" t="s">
        <v>1</v>
      </c>
      <c r="N149" s="146" t="s">
        <v>41</v>
      </c>
      <c r="P149" s="147">
        <f>O149*H149</f>
        <v>0</v>
      </c>
      <c r="Q149" s="147">
        <v>0</v>
      </c>
      <c r="R149" s="147">
        <f>Q149*H149</f>
        <v>0</v>
      </c>
      <c r="S149" s="147">
        <v>0</v>
      </c>
      <c r="T149" s="148">
        <f>S149*H149</f>
        <v>0</v>
      </c>
      <c r="AR149" s="149" t="s">
        <v>530</v>
      </c>
      <c r="AT149" s="149" t="s">
        <v>352</v>
      </c>
      <c r="AU149" s="149" t="s">
        <v>86</v>
      </c>
      <c r="AY149" s="17" t="s">
        <v>350</v>
      </c>
      <c r="BE149" s="150">
        <f>IF(N149="základní",J149,0)</f>
        <v>0</v>
      </c>
      <c r="BF149" s="150">
        <f>IF(N149="snížená",J149,0)</f>
        <v>0</v>
      </c>
      <c r="BG149" s="150">
        <f>IF(N149="zákl. přenesená",J149,0)</f>
        <v>0</v>
      </c>
      <c r="BH149" s="150">
        <f>IF(N149="sníž. přenesená",J149,0)</f>
        <v>0</v>
      </c>
      <c r="BI149" s="150">
        <f>IF(N149="nulová",J149,0)</f>
        <v>0</v>
      </c>
      <c r="BJ149" s="17" t="s">
        <v>84</v>
      </c>
      <c r="BK149" s="150">
        <f>ROUND(I149*H149,2)</f>
        <v>0</v>
      </c>
      <c r="BL149" s="17" t="s">
        <v>530</v>
      </c>
      <c r="BM149" s="149" t="s">
        <v>655</v>
      </c>
    </row>
    <row r="150" spans="2:65" s="1" customFormat="1" ht="28.8">
      <c r="B150" s="32"/>
      <c r="D150" s="151" t="s">
        <v>359</v>
      </c>
      <c r="F150" s="152" t="s">
        <v>7746</v>
      </c>
      <c r="I150" s="153"/>
      <c r="L150" s="32"/>
      <c r="M150" s="154"/>
      <c r="T150" s="56"/>
      <c r="AT150" s="17" t="s">
        <v>359</v>
      </c>
      <c r="AU150" s="17" t="s">
        <v>86</v>
      </c>
    </row>
    <row r="151" spans="2:65" s="1" customFormat="1" ht="21.75" customHeight="1">
      <c r="B151" s="32"/>
      <c r="C151" s="138" t="s">
        <v>511</v>
      </c>
      <c r="D151" s="138" t="s">
        <v>352</v>
      </c>
      <c r="E151" s="139" t="s">
        <v>7747</v>
      </c>
      <c r="F151" s="140" t="s">
        <v>7748</v>
      </c>
      <c r="G151" s="141" t="s">
        <v>4951</v>
      </c>
      <c r="H151" s="142">
        <v>1</v>
      </c>
      <c r="I151" s="143"/>
      <c r="J151" s="144">
        <f>ROUND(I151*H151,2)</f>
        <v>0</v>
      </c>
      <c r="K151" s="140" t="s">
        <v>7721</v>
      </c>
      <c r="L151" s="32"/>
      <c r="M151" s="145" t="s">
        <v>1</v>
      </c>
      <c r="N151" s="146" t="s">
        <v>41</v>
      </c>
      <c r="P151" s="147">
        <f>O151*H151</f>
        <v>0</v>
      </c>
      <c r="Q151" s="147">
        <v>0</v>
      </c>
      <c r="R151" s="147">
        <f>Q151*H151</f>
        <v>0</v>
      </c>
      <c r="S151" s="147">
        <v>0</v>
      </c>
      <c r="T151" s="148">
        <f>S151*H151</f>
        <v>0</v>
      </c>
      <c r="AR151" s="149" t="s">
        <v>530</v>
      </c>
      <c r="AT151" s="149" t="s">
        <v>352</v>
      </c>
      <c r="AU151" s="149" t="s">
        <v>86</v>
      </c>
      <c r="AY151" s="17" t="s">
        <v>350</v>
      </c>
      <c r="BE151" s="150">
        <f>IF(N151="základní",J151,0)</f>
        <v>0</v>
      </c>
      <c r="BF151" s="150">
        <f>IF(N151="snížená",J151,0)</f>
        <v>0</v>
      </c>
      <c r="BG151" s="150">
        <f>IF(N151="zákl. přenesená",J151,0)</f>
        <v>0</v>
      </c>
      <c r="BH151" s="150">
        <f>IF(N151="sníž. přenesená",J151,0)</f>
        <v>0</v>
      </c>
      <c r="BI151" s="150">
        <f>IF(N151="nulová",J151,0)</f>
        <v>0</v>
      </c>
      <c r="BJ151" s="17" t="s">
        <v>84</v>
      </c>
      <c r="BK151" s="150">
        <f>ROUND(I151*H151,2)</f>
        <v>0</v>
      </c>
      <c r="BL151" s="17" t="s">
        <v>530</v>
      </c>
      <c r="BM151" s="149" t="s">
        <v>669</v>
      </c>
    </row>
    <row r="152" spans="2:65" s="1" customFormat="1" ht="10.199999999999999">
      <c r="B152" s="32"/>
      <c r="D152" s="151" t="s">
        <v>359</v>
      </c>
      <c r="F152" s="152" t="s">
        <v>7748</v>
      </c>
      <c r="I152" s="153"/>
      <c r="L152" s="32"/>
      <c r="M152" s="154"/>
      <c r="T152" s="56"/>
      <c r="AT152" s="17" t="s">
        <v>359</v>
      </c>
      <c r="AU152" s="17" t="s">
        <v>86</v>
      </c>
    </row>
    <row r="153" spans="2:65" s="1" customFormat="1" ht="21.75" customHeight="1">
      <c r="B153" s="32"/>
      <c r="C153" s="138" t="s">
        <v>522</v>
      </c>
      <c r="D153" s="138" t="s">
        <v>352</v>
      </c>
      <c r="E153" s="139" t="s">
        <v>7749</v>
      </c>
      <c r="F153" s="140" t="s">
        <v>7750</v>
      </c>
      <c r="G153" s="141" t="s">
        <v>4951</v>
      </c>
      <c r="H153" s="142">
        <v>1</v>
      </c>
      <c r="I153" s="143"/>
      <c r="J153" s="144">
        <f>ROUND(I153*H153,2)</f>
        <v>0</v>
      </c>
      <c r="K153" s="140" t="s">
        <v>7721</v>
      </c>
      <c r="L153" s="32"/>
      <c r="M153" s="145" t="s">
        <v>1</v>
      </c>
      <c r="N153" s="146" t="s">
        <v>41</v>
      </c>
      <c r="P153" s="147">
        <f>O153*H153</f>
        <v>0</v>
      </c>
      <c r="Q153" s="147">
        <v>0</v>
      </c>
      <c r="R153" s="147">
        <f>Q153*H153</f>
        <v>0</v>
      </c>
      <c r="S153" s="147">
        <v>0</v>
      </c>
      <c r="T153" s="148">
        <f>S153*H153</f>
        <v>0</v>
      </c>
      <c r="AR153" s="149" t="s">
        <v>530</v>
      </c>
      <c r="AT153" s="149" t="s">
        <v>352</v>
      </c>
      <c r="AU153" s="149" t="s">
        <v>86</v>
      </c>
      <c r="AY153" s="17" t="s">
        <v>350</v>
      </c>
      <c r="BE153" s="150">
        <f>IF(N153="základní",J153,0)</f>
        <v>0</v>
      </c>
      <c r="BF153" s="150">
        <f>IF(N153="snížená",J153,0)</f>
        <v>0</v>
      </c>
      <c r="BG153" s="150">
        <f>IF(N153="zákl. přenesená",J153,0)</f>
        <v>0</v>
      </c>
      <c r="BH153" s="150">
        <f>IF(N153="sníž. přenesená",J153,0)</f>
        <v>0</v>
      </c>
      <c r="BI153" s="150">
        <f>IF(N153="nulová",J153,0)</f>
        <v>0</v>
      </c>
      <c r="BJ153" s="17" t="s">
        <v>84</v>
      </c>
      <c r="BK153" s="150">
        <f>ROUND(I153*H153,2)</f>
        <v>0</v>
      </c>
      <c r="BL153" s="17" t="s">
        <v>530</v>
      </c>
      <c r="BM153" s="149" t="s">
        <v>682</v>
      </c>
    </row>
    <row r="154" spans="2:65" s="1" customFormat="1" ht="10.199999999999999">
      <c r="B154" s="32"/>
      <c r="D154" s="151" t="s">
        <v>359</v>
      </c>
      <c r="F154" s="152" t="s">
        <v>7750</v>
      </c>
      <c r="I154" s="153"/>
      <c r="L154" s="32"/>
      <c r="M154" s="154"/>
      <c r="T154" s="56"/>
      <c r="AT154" s="17" t="s">
        <v>359</v>
      </c>
      <c r="AU154" s="17" t="s">
        <v>86</v>
      </c>
    </row>
    <row r="155" spans="2:65" s="1" customFormat="1" ht="16.5" customHeight="1">
      <c r="B155" s="32"/>
      <c r="C155" s="138" t="s">
        <v>530</v>
      </c>
      <c r="D155" s="138" t="s">
        <v>352</v>
      </c>
      <c r="E155" s="139" t="s">
        <v>7751</v>
      </c>
      <c r="F155" s="140" t="s">
        <v>7752</v>
      </c>
      <c r="G155" s="141" t="s">
        <v>4951</v>
      </c>
      <c r="H155" s="142">
        <v>1</v>
      </c>
      <c r="I155" s="143"/>
      <c r="J155" s="144">
        <f>ROUND(I155*H155,2)</f>
        <v>0</v>
      </c>
      <c r="K155" s="140" t="s">
        <v>7721</v>
      </c>
      <c r="L155" s="32"/>
      <c r="M155" s="145" t="s">
        <v>1</v>
      </c>
      <c r="N155" s="146" t="s">
        <v>41</v>
      </c>
      <c r="P155" s="147">
        <f>O155*H155</f>
        <v>0</v>
      </c>
      <c r="Q155" s="147">
        <v>0</v>
      </c>
      <c r="R155" s="147">
        <f>Q155*H155</f>
        <v>0</v>
      </c>
      <c r="S155" s="147">
        <v>0</v>
      </c>
      <c r="T155" s="148">
        <f>S155*H155</f>
        <v>0</v>
      </c>
      <c r="AR155" s="149" t="s">
        <v>530</v>
      </c>
      <c r="AT155" s="149" t="s">
        <v>352</v>
      </c>
      <c r="AU155" s="149" t="s">
        <v>86</v>
      </c>
      <c r="AY155" s="17" t="s">
        <v>350</v>
      </c>
      <c r="BE155" s="150">
        <f>IF(N155="základní",J155,0)</f>
        <v>0</v>
      </c>
      <c r="BF155" s="150">
        <f>IF(N155="snížená",J155,0)</f>
        <v>0</v>
      </c>
      <c r="BG155" s="150">
        <f>IF(N155="zákl. přenesená",J155,0)</f>
        <v>0</v>
      </c>
      <c r="BH155" s="150">
        <f>IF(N155="sníž. přenesená",J155,0)</f>
        <v>0</v>
      </c>
      <c r="BI155" s="150">
        <f>IF(N155="nulová",J155,0)</f>
        <v>0</v>
      </c>
      <c r="BJ155" s="17" t="s">
        <v>84</v>
      </c>
      <c r="BK155" s="150">
        <f>ROUND(I155*H155,2)</f>
        <v>0</v>
      </c>
      <c r="BL155" s="17" t="s">
        <v>530</v>
      </c>
      <c r="BM155" s="149" t="s">
        <v>695</v>
      </c>
    </row>
    <row r="156" spans="2:65" s="1" customFormat="1" ht="10.199999999999999">
      <c r="B156" s="32"/>
      <c r="D156" s="151" t="s">
        <v>359</v>
      </c>
      <c r="F156" s="152" t="s">
        <v>7752</v>
      </c>
      <c r="I156" s="153"/>
      <c r="L156" s="32"/>
      <c r="M156" s="154"/>
      <c r="T156" s="56"/>
      <c r="AT156" s="17" t="s">
        <v>359</v>
      </c>
      <c r="AU156" s="17" t="s">
        <v>86</v>
      </c>
    </row>
    <row r="157" spans="2:65" s="1" customFormat="1" ht="24.15" customHeight="1">
      <c r="B157" s="32"/>
      <c r="C157" s="138" t="s">
        <v>541</v>
      </c>
      <c r="D157" s="138" t="s">
        <v>352</v>
      </c>
      <c r="E157" s="139" t="s">
        <v>7753</v>
      </c>
      <c r="F157" s="140" t="s">
        <v>7754</v>
      </c>
      <c r="G157" s="141" t="s">
        <v>4951</v>
      </c>
      <c r="H157" s="142">
        <v>1</v>
      </c>
      <c r="I157" s="143"/>
      <c r="J157" s="144">
        <f>ROUND(I157*H157,2)</f>
        <v>0</v>
      </c>
      <c r="K157" s="140" t="s">
        <v>7721</v>
      </c>
      <c r="L157" s="32"/>
      <c r="M157" s="145" t="s">
        <v>1</v>
      </c>
      <c r="N157" s="146" t="s">
        <v>41</v>
      </c>
      <c r="P157" s="147">
        <f>O157*H157</f>
        <v>0</v>
      </c>
      <c r="Q157" s="147">
        <v>0</v>
      </c>
      <c r="R157" s="147">
        <f>Q157*H157</f>
        <v>0</v>
      </c>
      <c r="S157" s="147">
        <v>0</v>
      </c>
      <c r="T157" s="148">
        <f>S157*H157</f>
        <v>0</v>
      </c>
      <c r="AR157" s="149" t="s">
        <v>530</v>
      </c>
      <c r="AT157" s="149" t="s">
        <v>352</v>
      </c>
      <c r="AU157" s="149" t="s">
        <v>86</v>
      </c>
      <c r="AY157" s="17" t="s">
        <v>350</v>
      </c>
      <c r="BE157" s="150">
        <f>IF(N157="základní",J157,0)</f>
        <v>0</v>
      </c>
      <c r="BF157" s="150">
        <f>IF(N157="snížená",J157,0)</f>
        <v>0</v>
      </c>
      <c r="BG157" s="150">
        <f>IF(N157="zákl. přenesená",J157,0)</f>
        <v>0</v>
      </c>
      <c r="BH157" s="150">
        <f>IF(N157="sníž. přenesená",J157,0)</f>
        <v>0</v>
      </c>
      <c r="BI157" s="150">
        <f>IF(N157="nulová",J157,0)</f>
        <v>0</v>
      </c>
      <c r="BJ157" s="17" t="s">
        <v>84</v>
      </c>
      <c r="BK157" s="150">
        <f>ROUND(I157*H157,2)</f>
        <v>0</v>
      </c>
      <c r="BL157" s="17" t="s">
        <v>530</v>
      </c>
      <c r="BM157" s="149" t="s">
        <v>707</v>
      </c>
    </row>
    <row r="158" spans="2:65" s="1" customFormat="1" ht="10.199999999999999">
      <c r="B158" s="32"/>
      <c r="D158" s="151" t="s">
        <v>359</v>
      </c>
      <c r="F158" s="152" t="s">
        <v>7754</v>
      </c>
      <c r="I158" s="153"/>
      <c r="L158" s="32"/>
      <c r="M158" s="154"/>
      <c r="T158" s="56"/>
      <c r="AT158" s="17" t="s">
        <v>359</v>
      </c>
      <c r="AU158" s="17" t="s">
        <v>86</v>
      </c>
    </row>
    <row r="159" spans="2:65" s="1" customFormat="1" ht="16.5" customHeight="1">
      <c r="B159" s="32"/>
      <c r="C159" s="138" t="s">
        <v>548</v>
      </c>
      <c r="D159" s="138" t="s">
        <v>352</v>
      </c>
      <c r="E159" s="139" t="s">
        <v>7755</v>
      </c>
      <c r="F159" s="140" t="s">
        <v>7756</v>
      </c>
      <c r="G159" s="141" t="s">
        <v>4951</v>
      </c>
      <c r="H159" s="142">
        <v>1</v>
      </c>
      <c r="I159" s="143"/>
      <c r="J159" s="144">
        <f>ROUND(I159*H159,2)</f>
        <v>0</v>
      </c>
      <c r="K159" s="140" t="s">
        <v>7721</v>
      </c>
      <c r="L159" s="32"/>
      <c r="M159" s="145" t="s">
        <v>1</v>
      </c>
      <c r="N159" s="146" t="s">
        <v>41</v>
      </c>
      <c r="P159" s="147">
        <f>O159*H159</f>
        <v>0</v>
      </c>
      <c r="Q159" s="147">
        <v>0</v>
      </c>
      <c r="R159" s="147">
        <f>Q159*H159</f>
        <v>0</v>
      </c>
      <c r="S159" s="147">
        <v>0</v>
      </c>
      <c r="T159" s="148">
        <f>S159*H159</f>
        <v>0</v>
      </c>
      <c r="AR159" s="149" t="s">
        <v>530</v>
      </c>
      <c r="AT159" s="149" t="s">
        <v>352</v>
      </c>
      <c r="AU159" s="149" t="s">
        <v>86</v>
      </c>
      <c r="AY159" s="17" t="s">
        <v>350</v>
      </c>
      <c r="BE159" s="150">
        <f>IF(N159="základní",J159,0)</f>
        <v>0</v>
      </c>
      <c r="BF159" s="150">
        <f>IF(N159="snížená",J159,0)</f>
        <v>0</v>
      </c>
      <c r="BG159" s="150">
        <f>IF(N159="zákl. přenesená",J159,0)</f>
        <v>0</v>
      </c>
      <c r="BH159" s="150">
        <f>IF(N159="sníž. přenesená",J159,0)</f>
        <v>0</v>
      </c>
      <c r="BI159" s="150">
        <f>IF(N159="nulová",J159,0)</f>
        <v>0</v>
      </c>
      <c r="BJ159" s="17" t="s">
        <v>84</v>
      </c>
      <c r="BK159" s="150">
        <f>ROUND(I159*H159,2)</f>
        <v>0</v>
      </c>
      <c r="BL159" s="17" t="s">
        <v>530</v>
      </c>
      <c r="BM159" s="149" t="s">
        <v>722</v>
      </c>
    </row>
    <row r="160" spans="2:65" s="1" customFormat="1" ht="10.199999999999999">
      <c r="B160" s="32"/>
      <c r="D160" s="151" t="s">
        <v>359</v>
      </c>
      <c r="F160" s="152" t="s">
        <v>7756</v>
      </c>
      <c r="I160" s="153"/>
      <c r="L160" s="32"/>
      <c r="M160" s="154"/>
      <c r="T160" s="56"/>
      <c r="AT160" s="17" t="s">
        <v>359</v>
      </c>
      <c r="AU160" s="17" t="s">
        <v>86</v>
      </c>
    </row>
    <row r="161" spans="2:65" s="1" customFormat="1" ht="37.799999999999997" customHeight="1">
      <c r="B161" s="32"/>
      <c r="C161" s="138" t="s">
        <v>556</v>
      </c>
      <c r="D161" s="138" t="s">
        <v>352</v>
      </c>
      <c r="E161" s="139" t="s">
        <v>7757</v>
      </c>
      <c r="F161" s="140" t="s">
        <v>7758</v>
      </c>
      <c r="G161" s="141" t="s">
        <v>4951</v>
      </c>
      <c r="H161" s="142">
        <v>2</v>
      </c>
      <c r="I161" s="143"/>
      <c r="J161" s="144">
        <f>ROUND(I161*H161,2)</f>
        <v>0</v>
      </c>
      <c r="K161" s="140" t="s">
        <v>7721</v>
      </c>
      <c r="L161" s="32"/>
      <c r="M161" s="145" t="s">
        <v>1</v>
      </c>
      <c r="N161" s="146" t="s">
        <v>41</v>
      </c>
      <c r="P161" s="147">
        <f>O161*H161</f>
        <v>0</v>
      </c>
      <c r="Q161" s="147">
        <v>0</v>
      </c>
      <c r="R161" s="147">
        <f>Q161*H161</f>
        <v>0</v>
      </c>
      <c r="S161" s="147">
        <v>0</v>
      </c>
      <c r="T161" s="148">
        <f>S161*H161</f>
        <v>0</v>
      </c>
      <c r="AR161" s="149" t="s">
        <v>530</v>
      </c>
      <c r="AT161" s="149" t="s">
        <v>352</v>
      </c>
      <c r="AU161" s="149" t="s">
        <v>86</v>
      </c>
      <c r="AY161" s="17" t="s">
        <v>350</v>
      </c>
      <c r="BE161" s="150">
        <f>IF(N161="základní",J161,0)</f>
        <v>0</v>
      </c>
      <c r="BF161" s="150">
        <f>IF(N161="snížená",J161,0)</f>
        <v>0</v>
      </c>
      <c r="BG161" s="150">
        <f>IF(N161="zákl. přenesená",J161,0)</f>
        <v>0</v>
      </c>
      <c r="BH161" s="150">
        <f>IF(N161="sníž. přenesená",J161,0)</f>
        <v>0</v>
      </c>
      <c r="BI161" s="150">
        <f>IF(N161="nulová",J161,0)</f>
        <v>0</v>
      </c>
      <c r="BJ161" s="17" t="s">
        <v>84</v>
      </c>
      <c r="BK161" s="150">
        <f>ROUND(I161*H161,2)</f>
        <v>0</v>
      </c>
      <c r="BL161" s="17" t="s">
        <v>530</v>
      </c>
      <c r="BM161" s="149" t="s">
        <v>735</v>
      </c>
    </row>
    <row r="162" spans="2:65" s="1" customFormat="1" ht="28.8">
      <c r="B162" s="32"/>
      <c r="D162" s="151" t="s">
        <v>359</v>
      </c>
      <c r="F162" s="152" t="s">
        <v>7758</v>
      </c>
      <c r="I162" s="153"/>
      <c r="L162" s="32"/>
      <c r="M162" s="154"/>
      <c r="T162" s="56"/>
      <c r="AT162" s="17" t="s">
        <v>359</v>
      </c>
      <c r="AU162" s="17" t="s">
        <v>86</v>
      </c>
    </row>
    <row r="163" spans="2:65" s="1" customFormat="1" ht="16.5" customHeight="1">
      <c r="B163" s="32"/>
      <c r="C163" s="138" t="s">
        <v>563</v>
      </c>
      <c r="D163" s="138" t="s">
        <v>352</v>
      </c>
      <c r="E163" s="139" t="s">
        <v>7759</v>
      </c>
      <c r="F163" s="140" t="s">
        <v>7760</v>
      </c>
      <c r="G163" s="141" t="s">
        <v>4951</v>
      </c>
      <c r="H163" s="142">
        <v>2</v>
      </c>
      <c r="I163" s="143"/>
      <c r="J163" s="144">
        <f>ROUND(I163*H163,2)</f>
        <v>0</v>
      </c>
      <c r="K163" s="140" t="s">
        <v>7721</v>
      </c>
      <c r="L163" s="32"/>
      <c r="M163" s="145" t="s">
        <v>1</v>
      </c>
      <c r="N163" s="146" t="s">
        <v>41</v>
      </c>
      <c r="P163" s="147">
        <f>O163*H163</f>
        <v>0</v>
      </c>
      <c r="Q163" s="147">
        <v>0</v>
      </c>
      <c r="R163" s="147">
        <f>Q163*H163</f>
        <v>0</v>
      </c>
      <c r="S163" s="147">
        <v>0</v>
      </c>
      <c r="T163" s="148">
        <f>S163*H163</f>
        <v>0</v>
      </c>
      <c r="AR163" s="149" t="s">
        <v>530</v>
      </c>
      <c r="AT163" s="149" t="s">
        <v>352</v>
      </c>
      <c r="AU163" s="149" t="s">
        <v>86</v>
      </c>
      <c r="AY163" s="17" t="s">
        <v>350</v>
      </c>
      <c r="BE163" s="150">
        <f>IF(N163="základní",J163,0)</f>
        <v>0</v>
      </c>
      <c r="BF163" s="150">
        <f>IF(N163="snížená",J163,0)</f>
        <v>0</v>
      </c>
      <c r="BG163" s="150">
        <f>IF(N163="zákl. přenesená",J163,0)</f>
        <v>0</v>
      </c>
      <c r="BH163" s="150">
        <f>IF(N163="sníž. přenesená",J163,0)</f>
        <v>0</v>
      </c>
      <c r="BI163" s="150">
        <f>IF(N163="nulová",J163,0)</f>
        <v>0</v>
      </c>
      <c r="BJ163" s="17" t="s">
        <v>84</v>
      </c>
      <c r="BK163" s="150">
        <f>ROUND(I163*H163,2)</f>
        <v>0</v>
      </c>
      <c r="BL163" s="17" t="s">
        <v>530</v>
      </c>
      <c r="BM163" s="149" t="s">
        <v>748</v>
      </c>
    </row>
    <row r="164" spans="2:65" s="1" customFormat="1" ht="10.199999999999999">
      <c r="B164" s="32"/>
      <c r="D164" s="151" t="s">
        <v>359</v>
      </c>
      <c r="F164" s="152" t="s">
        <v>7760</v>
      </c>
      <c r="I164" s="153"/>
      <c r="L164" s="32"/>
      <c r="M164" s="154"/>
      <c r="T164" s="56"/>
      <c r="AT164" s="17" t="s">
        <v>359</v>
      </c>
      <c r="AU164" s="17" t="s">
        <v>86</v>
      </c>
    </row>
    <row r="165" spans="2:65" s="1" customFormat="1" ht="37.799999999999997" customHeight="1">
      <c r="B165" s="32"/>
      <c r="C165" s="138" t="s">
        <v>7</v>
      </c>
      <c r="D165" s="138" t="s">
        <v>352</v>
      </c>
      <c r="E165" s="139" t="s">
        <v>7761</v>
      </c>
      <c r="F165" s="140" t="s">
        <v>7762</v>
      </c>
      <c r="G165" s="141" t="s">
        <v>4951</v>
      </c>
      <c r="H165" s="142">
        <v>1</v>
      </c>
      <c r="I165" s="143"/>
      <c r="J165" s="144">
        <f>ROUND(I165*H165,2)</f>
        <v>0</v>
      </c>
      <c r="K165" s="140" t="s">
        <v>7721</v>
      </c>
      <c r="L165" s="32"/>
      <c r="M165" s="145" t="s">
        <v>1</v>
      </c>
      <c r="N165" s="146" t="s">
        <v>41</v>
      </c>
      <c r="P165" s="147">
        <f>O165*H165</f>
        <v>0</v>
      </c>
      <c r="Q165" s="147">
        <v>0</v>
      </c>
      <c r="R165" s="147">
        <f>Q165*H165</f>
        <v>0</v>
      </c>
      <c r="S165" s="147">
        <v>0</v>
      </c>
      <c r="T165" s="148">
        <f>S165*H165</f>
        <v>0</v>
      </c>
      <c r="AR165" s="149" t="s">
        <v>530</v>
      </c>
      <c r="AT165" s="149" t="s">
        <v>352</v>
      </c>
      <c r="AU165" s="149" t="s">
        <v>86</v>
      </c>
      <c r="AY165" s="17" t="s">
        <v>350</v>
      </c>
      <c r="BE165" s="150">
        <f>IF(N165="základní",J165,0)</f>
        <v>0</v>
      </c>
      <c r="BF165" s="150">
        <f>IF(N165="snížená",J165,0)</f>
        <v>0</v>
      </c>
      <c r="BG165" s="150">
        <f>IF(N165="zákl. přenesená",J165,0)</f>
        <v>0</v>
      </c>
      <c r="BH165" s="150">
        <f>IF(N165="sníž. přenesená",J165,0)</f>
        <v>0</v>
      </c>
      <c r="BI165" s="150">
        <f>IF(N165="nulová",J165,0)</f>
        <v>0</v>
      </c>
      <c r="BJ165" s="17" t="s">
        <v>84</v>
      </c>
      <c r="BK165" s="150">
        <f>ROUND(I165*H165,2)</f>
        <v>0</v>
      </c>
      <c r="BL165" s="17" t="s">
        <v>530</v>
      </c>
      <c r="BM165" s="149" t="s">
        <v>767</v>
      </c>
    </row>
    <row r="166" spans="2:65" s="1" customFormat="1" ht="19.2">
      <c r="B166" s="32"/>
      <c r="D166" s="151" t="s">
        <v>359</v>
      </c>
      <c r="F166" s="152" t="s">
        <v>7762</v>
      </c>
      <c r="I166" s="153"/>
      <c r="L166" s="32"/>
      <c r="M166" s="154"/>
      <c r="T166" s="56"/>
      <c r="AT166" s="17" t="s">
        <v>359</v>
      </c>
      <c r="AU166" s="17" t="s">
        <v>86</v>
      </c>
    </row>
    <row r="167" spans="2:65" s="1" customFormat="1" ht="21.75" customHeight="1">
      <c r="B167" s="32"/>
      <c r="C167" s="138" t="s">
        <v>576</v>
      </c>
      <c r="D167" s="138" t="s">
        <v>352</v>
      </c>
      <c r="E167" s="139" t="s">
        <v>7763</v>
      </c>
      <c r="F167" s="140" t="s">
        <v>7764</v>
      </c>
      <c r="G167" s="141" t="s">
        <v>4951</v>
      </c>
      <c r="H167" s="142">
        <v>1</v>
      </c>
      <c r="I167" s="143"/>
      <c r="J167" s="144">
        <f>ROUND(I167*H167,2)</f>
        <v>0</v>
      </c>
      <c r="K167" s="140" t="s">
        <v>7721</v>
      </c>
      <c r="L167" s="32"/>
      <c r="M167" s="145" t="s">
        <v>1</v>
      </c>
      <c r="N167" s="146" t="s">
        <v>41</v>
      </c>
      <c r="P167" s="147">
        <f>O167*H167</f>
        <v>0</v>
      </c>
      <c r="Q167" s="147">
        <v>0</v>
      </c>
      <c r="R167" s="147">
        <f>Q167*H167</f>
        <v>0</v>
      </c>
      <c r="S167" s="147">
        <v>0</v>
      </c>
      <c r="T167" s="148">
        <f>S167*H167</f>
        <v>0</v>
      </c>
      <c r="AR167" s="149" t="s">
        <v>530</v>
      </c>
      <c r="AT167" s="149" t="s">
        <v>352</v>
      </c>
      <c r="AU167" s="149" t="s">
        <v>86</v>
      </c>
      <c r="AY167" s="17" t="s">
        <v>350</v>
      </c>
      <c r="BE167" s="150">
        <f>IF(N167="základní",J167,0)</f>
        <v>0</v>
      </c>
      <c r="BF167" s="150">
        <f>IF(N167="snížená",J167,0)</f>
        <v>0</v>
      </c>
      <c r="BG167" s="150">
        <f>IF(N167="zákl. přenesená",J167,0)</f>
        <v>0</v>
      </c>
      <c r="BH167" s="150">
        <f>IF(N167="sníž. přenesená",J167,0)</f>
        <v>0</v>
      </c>
      <c r="BI167" s="150">
        <f>IF(N167="nulová",J167,0)</f>
        <v>0</v>
      </c>
      <c r="BJ167" s="17" t="s">
        <v>84</v>
      </c>
      <c r="BK167" s="150">
        <f>ROUND(I167*H167,2)</f>
        <v>0</v>
      </c>
      <c r="BL167" s="17" t="s">
        <v>530</v>
      </c>
      <c r="BM167" s="149" t="s">
        <v>828</v>
      </c>
    </row>
    <row r="168" spans="2:65" s="1" customFormat="1" ht="10.199999999999999">
      <c r="B168" s="32"/>
      <c r="D168" s="151" t="s">
        <v>359</v>
      </c>
      <c r="F168" s="152" t="s">
        <v>7764</v>
      </c>
      <c r="I168" s="153"/>
      <c r="L168" s="32"/>
      <c r="M168" s="154"/>
      <c r="T168" s="56"/>
      <c r="AT168" s="17" t="s">
        <v>359</v>
      </c>
      <c r="AU168" s="17" t="s">
        <v>86</v>
      </c>
    </row>
    <row r="169" spans="2:65" s="1" customFormat="1" ht="37.799999999999997" customHeight="1">
      <c r="B169" s="32"/>
      <c r="C169" s="138" t="s">
        <v>582</v>
      </c>
      <c r="D169" s="138" t="s">
        <v>352</v>
      </c>
      <c r="E169" s="139" t="s">
        <v>7765</v>
      </c>
      <c r="F169" s="140" t="s">
        <v>7766</v>
      </c>
      <c r="G169" s="141" t="s">
        <v>4951</v>
      </c>
      <c r="H169" s="142">
        <v>2</v>
      </c>
      <c r="I169" s="143"/>
      <c r="J169" s="144">
        <f>ROUND(I169*H169,2)</f>
        <v>0</v>
      </c>
      <c r="K169" s="140" t="s">
        <v>7721</v>
      </c>
      <c r="L169" s="32"/>
      <c r="M169" s="145" t="s">
        <v>1</v>
      </c>
      <c r="N169" s="146" t="s">
        <v>41</v>
      </c>
      <c r="P169" s="147">
        <f>O169*H169</f>
        <v>0</v>
      </c>
      <c r="Q169" s="147">
        <v>0</v>
      </c>
      <c r="R169" s="147">
        <f>Q169*H169</f>
        <v>0</v>
      </c>
      <c r="S169" s="147">
        <v>0</v>
      </c>
      <c r="T169" s="148">
        <f>S169*H169</f>
        <v>0</v>
      </c>
      <c r="AR169" s="149" t="s">
        <v>530</v>
      </c>
      <c r="AT169" s="149" t="s">
        <v>352</v>
      </c>
      <c r="AU169" s="149" t="s">
        <v>86</v>
      </c>
      <c r="AY169" s="17" t="s">
        <v>350</v>
      </c>
      <c r="BE169" s="150">
        <f>IF(N169="základní",J169,0)</f>
        <v>0</v>
      </c>
      <c r="BF169" s="150">
        <f>IF(N169="snížená",J169,0)</f>
        <v>0</v>
      </c>
      <c r="BG169" s="150">
        <f>IF(N169="zákl. přenesená",J169,0)</f>
        <v>0</v>
      </c>
      <c r="BH169" s="150">
        <f>IF(N169="sníž. přenesená",J169,0)</f>
        <v>0</v>
      </c>
      <c r="BI169" s="150">
        <f>IF(N169="nulová",J169,0)</f>
        <v>0</v>
      </c>
      <c r="BJ169" s="17" t="s">
        <v>84</v>
      </c>
      <c r="BK169" s="150">
        <f>ROUND(I169*H169,2)</f>
        <v>0</v>
      </c>
      <c r="BL169" s="17" t="s">
        <v>530</v>
      </c>
      <c r="BM169" s="149" t="s">
        <v>854</v>
      </c>
    </row>
    <row r="170" spans="2:65" s="1" customFormat="1" ht="28.8">
      <c r="B170" s="32"/>
      <c r="D170" s="151" t="s">
        <v>359</v>
      </c>
      <c r="F170" s="152" t="s">
        <v>7766</v>
      </c>
      <c r="I170" s="153"/>
      <c r="L170" s="32"/>
      <c r="M170" s="154"/>
      <c r="T170" s="56"/>
      <c r="AT170" s="17" t="s">
        <v>359</v>
      </c>
      <c r="AU170" s="17" t="s">
        <v>86</v>
      </c>
    </row>
    <row r="171" spans="2:65" s="1" customFormat="1" ht="37.799999999999997" customHeight="1">
      <c r="B171" s="32"/>
      <c r="C171" s="138" t="s">
        <v>596</v>
      </c>
      <c r="D171" s="138" t="s">
        <v>352</v>
      </c>
      <c r="E171" s="139" t="s">
        <v>7767</v>
      </c>
      <c r="F171" s="140" t="s">
        <v>7768</v>
      </c>
      <c r="G171" s="141" t="s">
        <v>4951</v>
      </c>
      <c r="H171" s="142">
        <v>1</v>
      </c>
      <c r="I171" s="143"/>
      <c r="J171" s="144">
        <f>ROUND(I171*H171,2)</f>
        <v>0</v>
      </c>
      <c r="K171" s="140" t="s">
        <v>7721</v>
      </c>
      <c r="L171" s="32"/>
      <c r="M171" s="145" t="s">
        <v>1</v>
      </c>
      <c r="N171" s="146" t="s">
        <v>41</v>
      </c>
      <c r="P171" s="147">
        <f>O171*H171</f>
        <v>0</v>
      </c>
      <c r="Q171" s="147">
        <v>0</v>
      </c>
      <c r="R171" s="147">
        <f>Q171*H171</f>
        <v>0</v>
      </c>
      <c r="S171" s="147">
        <v>0</v>
      </c>
      <c r="T171" s="148">
        <f>S171*H171</f>
        <v>0</v>
      </c>
      <c r="AR171" s="149" t="s">
        <v>530</v>
      </c>
      <c r="AT171" s="149" t="s">
        <v>352</v>
      </c>
      <c r="AU171" s="149" t="s">
        <v>86</v>
      </c>
      <c r="AY171" s="17" t="s">
        <v>350</v>
      </c>
      <c r="BE171" s="150">
        <f>IF(N171="základní",J171,0)</f>
        <v>0</v>
      </c>
      <c r="BF171" s="150">
        <f>IF(N171="snížená",J171,0)</f>
        <v>0</v>
      </c>
      <c r="BG171" s="150">
        <f>IF(N171="zákl. přenesená",J171,0)</f>
        <v>0</v>
      </c>
      <c r="BH171" s="150">
        <f>IF(N171="sníž. přenesená",J171,0)</f>
        <v>0</v>
      </c>
      <c r="BI171" s="150">
        <f>IF(N171="nulová",J171,0)</f>
        <v>0</v>
      </c>
      <c r="BJ171" s="17" t="s">
        <v>84</v>
      </c>
      <c r="BK171" s="150">
        <f>ROUND(I171*H171,2)</f>
        <v>0</v>
      </c>
      <c r="BL171" s="17" t="s">
        <v>530</v>
      </c>
      <c r="BM171" s="149" t="s">
        <v>877</v>
      </c>
    </row>
    <row r="172" spans="2:65" s="1" customFormat="1" ht="28.8">
      <c r="B172" s="32"/>
      <c r="D172" s="151" t="s">
        <v>359</v>
      </c>
      <c r="F172" s="152" t="s">
        <v>7768</v>
      </c>
      <c r="I172" s="153"/>
      <c r="L172" s="32"/>
      <c r="M172" s="154"/>
      <c r="T172" s="56"/>
      <c r="AT172" s="17" t="s">
        <v>359</v>
      </c>
      <c r="AU172" s="17" t="s">
        <v>86</v>
      </c>
    </row>
    <row r="173" spans="2:65" s="1" customFormat="1" ht="37.799999999999997" customHeight="1">
      <c r="B173" s="32"/>
      <c r="C173" s="138" t="s">
        <v>617</v>
      </c>
      <c r="D173" s="138" t="s">
        <v>352</v>
      </c>
      <c r="E173" s="139" t="s">
        <v>7769</v>
      </c>
      <c r="F173" s="140" t="s">
        <v>7770</v>
      </c>
      <c r="G173" s="141" t="s">
        <v>4951</v>
      </c>
      <c r="H173" s="142">
        <v>1</v>
      </c>
      <c r="I173" s="143"/>
      <c r="J173" s="144">
        <f>ROUND(I173*H173,2)</f>
        <v>0</v>
      </c>
      <c r="K173" s="140" t="s">
        <v>7721</v>
      </c>
      <c r="L173" s="32"/>
      <c r="M173" s="145" t="s">
        <v>1</v>
      </c>
      <c r="N173" s="146" t="s">
        <v>41</v>
      </c>
      <c r="P173" s="147">
        <f>O173*H173</f>
        <v>0</v>
      </c>
      <c r="Q173" s="147">
        <v>0</v>
      </c>
      <c r="R173" s="147">
        <f>Q173*H173</f>
        <v>0</v>
      </c>
      <c r="S173" s="147">
        <v>0</v>
      </c>
      <c r="T173" s="148">
        <f>S173*H173</f>
        <v>0</v>
      </c>
      <c r="AR173" s="149" t="s">
        <v>530</v>
      </c>
      <c r="AT173" s="149" t="s">
        <v>352</v>
      </c>
      <c r="AU173" s="149" t="s">
        <v>86</v>
      </c>
      <c r="AY173" s="17" t="s">
        <v>350</v>
      </c>
      <c r="BE173" s="150">
        <f>IF(N173="základní",J173,0)</f>
        <v>0</v>
      </c>
      <c r="BF173" s="150">
        <f>IF(N173="snížená",J173,0)</f>
        <v>0</v>
      </c>
      <c r="BG173" s="150">
        <f>IF(N173="zákl. přenesená",J173,0)</f>
        <v>0</v>
      </c>
      <c r="BH173" s="150">
        <f>IF(N173="sníž. přenesená",J173,0)</f>
        <v>0</v>
      </c>
      <c r="BI173" s="150">
        <f>IF(N173="nulová",J173,0)</f>
        <v>0</v>
      </c>
      <c r="BJ173" s="17" t="s">
        <v>84</v>
      </c>
      <c r="BK173" s="150">
        <f>ROUND(I173*H173,2)</f>
        <v>0</v>
      </c>
      <c r="BL173" s="17" t="s">
        <v>530</v>
      </c>
      <c r="BM173" s="149" t="s">
        <v>888</v>
      </c>
    </row>
    <row r="174" spans="2:65" s="1" customFormat="1" ht="28.8">
      <c r="B174" s="32"/>
      <c r="D174" s="151" t="s">
        <v>359</v>
      </c>
      <c r="F174" s="152" t="s">
        <v>7770</v>
      </c>
      <c r="I174" s="153"/>
      <c r="L174" s="32"/>
      <c r="M174" s="154"/>
      <c r="T174" s="56"/>
      <c r="AT174" s="17" t="s">
        <v>359</v>
      </c>
      <c r="AU174" s="17" t="s">
        <v>86</v>
      </c>
    </row>
    <row r="175" spans="2:65" s="1" customFormat="1" ht="37.799999999999997" customHeight="1">
      <c r="B175" s="32"/>
      <c r="C175" s="138" t="s">
        <v>655</v>
      </c>
      <c r="D175" s="138" t="s">
        <v>352</v>
      </c>
      <c r="E175" s="139" t="s">
        <v>7771</v>
      </c>
      <c r="F175" s="140" t="s">
        <v>7772</v>
      </c>
      <c r="G175" s="141" t="s">
        <v>4951</v>
      </c>
      <c r="H175" s="142">
        <v>1</v>
      </c>
      <c r="I175" s="143"/>
      <c r="J175" s="144">
        <f>ROUND(I175*H175,2)</f>
        <v>0</v>
      </c>
      <c r="K175" s="140" t="s">
        <v>7721</v>
      </c>
      <c r="L175" s="32"/>
      <c r="M175" s="145" t="s">
        <v>1</v>
      </c>
      <c r="N175" s="146" t="s">
        <v>41</v>
      </c>
      <c r="P175" s="147">
        <f>O175*H175</f>
        <v>0</v>
      </c>
      <c r="Q175" s="147">
        <v>0</v>
      </c>
      <c r="R175" s="147">
        <f>Q175*H175</f>
        <v>0</v>
      </c>
      <c r="S175" s="147">
        <v>0</v>
      </c>
      <c r="T175" s="148">
        <f>S175*H175</f>
        <v>0</v>
      </c>
      <c r="AR175" s="149" t="s">
        <v>530</v>
      </c>
      <c r="AT175" s="149" t="s">
        <v>352</v>
      </c>
      <c r="AU175" s="149" t="s">
        <v>86</v>
      </c>
      <c r="AY175" s="17" t="s">
        <v>350</v>
      </c>
      <c r="BE175" s="150">
        <f>IF(N175="základní",J175,0)</f>
        <v>0</v>
      </c>
      <c r="BF175" s="150">
        <f>IF(N175="snížená",J175,0)</f>
        <v>0</v>
      </c>
      <c r="BG175" s="150">
        <f>IF(N175="zákl. přenesená",J175,0)</f>
        <v>0</v>
      </c>
      <c r="BH175" s="150">
        <f>IF(N175="sníž. přenesená",J175,0)</f>
        <v>0</v>
      </c>
      <c r="BI175" s="150">
        <f>IF(N175="nulová",J175,0)</f>
        <v>0</v>
      </c>
      <c r="BJ175" s="17" t="s">
        <v>84</v>
      </c>
      <c r="BK175" s="150">
        <f>ROUND(I175*H175,2)</f>
        <v>0</v>
      </c>
      <c r="BL175" s="17" t="s">
        <v>530</v>
      </c>
      <c r="BM175" s="149" t="s">
        <v>911</v>
      </c>
    </row>
    <row r="176" spans="2:65" s="1" customFormat="1" ht="28.8">
      <c r="B176" s="32"/>
      <c r="D176" s="151" t="s">
        <v>359</v>
      </c>
      <c r="F176" s="152" t="s">
        <v>7772</v>
      </c>
      <c r="I176" s="153"/>
      <c r="L176" s="32"/>
      <c r="M176" s="154"/>
      <c r="T176" s="56"/>
      <c r="AT176" s="17" t="s">
        <v>359</v>
      </c>
      <c r="AU176" s="17" t="s">
        <v>86</v>
      </c>
    </row>
    <row r="177" spans="2:65" s="1" customFormat="1" ht="37.799999999999997" customHeight="1">
      <c r="B177" s="32"/>
      <c r="C177" s="138" t="s">
        <v>662</v>
      </c>
      <c r="D177" s="138" t="s">
        <v>352</v>
      </c>
      <c r="E177" s="139" t="s">
        <v>7773</v>
      </c>
      <c r="F177" s="140" t="s">
        <v>7768</v>
      </c>
      <c r="G177" s="141" t="s">
        <v>4951</v>
      </c>
      <c r="H177" s="142">
        <v>1</v>
      </c>
      <c r="I177" s="143"/>
      <c r="J177" s="144">
        <f>ROUND(I177*H177,2)</f>
        <v>0</v>
      </c>
      <c r="K177" s="140" t="s">
        <v>7721</v>
      </c>
      <c r="L177" s="32"/>
      <c r="M177" s="145" t="s">
        <v>1</v>
      </c>
      <c r="N177" s="146" t="s">
        <v>41</v>
      </c>
      <c r="P177" s="147">
        <f>O177*H177</f>
        <v>0</v>
      </c>
      <c r="Q177" s="147">
        <v>0</v>
      </c>
      <c r="R177" s="147">
        <f>Q177*H177</f>
        <v>0</v>
      </c>
      <c r="S177" s="147">
        <v>0</v>
      </c>
      <c r="T177" s="148">
        <f>S177*H177</f>
        <v>0</v>
      </c>
      <c r="AR177" s="149" t="s">
        <v>530</v>
      </c>
      <c r="AT177" s="149" t="s">
        <v>352</v>
      </c>
      <c r="AU177" s="149" t="s">
        <v>86</v>
      </c>
      <c r="AY177" s="17" t="s">
        <v>350</v>
      </c>
      <c r="BE177" s="150">
        <f>IF(N177="základní",J177,0)</f>
        <v>0</v>
      </c>
      <c r="BF177" s="150">
        <f>IF(N177="snížená",J177,0)</f>
        <v>0</v>
      </c>
      <c r="BG177" s="150">
        <f>IF(N177="zákl. přenesená",J177,0)</f>
        <v>0</v>
      </c>
      <c r="BH177" s="150">
        <f>IF(N177="sníž. přenesená",J177,0)</f>
        <v>0</v>
      </c>
      <c r="BI177" s="150">
        <f>IF(N177="nulová",J177,0)</f>
        <v>0</v>
      </c>
      <c r="BJ177" s="17" t="s">
        <v>84</v>
      </c>
      <c r="BK177" s="150">
        <f>ROUND(I177*H177,2)</f>
        <v>0</v>
      </c>
      <c r="BL177" s="17" t="s">
        <v>530</v>
      </c>
      <c r="BM177" s="149" t="s">
        <v>924</v>
      </c>
    </row>
    <row r="178" spans="2:65" s="1" customFormat="1" ht="28.8">
      <c r="B178" s="32"/>
      <c r="D178" s="151" t="s">
        <v>359</v>
      </c>
      <c r="F178" s="152" t="s">
        <v>7768</v>
      </c>
      <c r="I178" s="153"/>
      <c r="L178" s="32"/>
      <c r="M178" s="154"/>
      <c r="T178" s="56"/>
      <c r="AT178" s="17" t="s">
        <v>359</v>
      </c>
      <c r="AU178" s="17" t="s">
        <v>86</v>
      </c>
    </row>
    <row r="179" spans="2:65" s="1" customFormat="1" ht="37.799999999999997" customHeight="1">
      <c r="B179" s="32"/>
      <c r="C179" s="138" t="s">
        <v>669</v>
      </c>
      <c r="D179" s="138" t="s">
        <v>352</v>
      </c>
      <c r="E179" s="139" t="s">
        <v>7774</v>
      </c>
      <c r="F179" s="140" t="s">
        <v>7775</v>
      </c>
      <c r="G179" s="141" t="s">
        <v>4951</v>
      </c>
      <c r="H179" s="142">
        <v>1</v>
      </c>
      <c r="I179" s="143"/>
      <c r="J179" s="144">
        <f>ROUND(I179*H179,2)</f>
        <v>0</v>
      </c>
      <c r="K179" s="140" t="s">
        <v>7721</v>
      </c>
      <c r="L179" s="32"/>
      <c r="M179" s="145" t="s">
        <v>1</v>
      </c>
      <c r="N179" s="146" t="s">
        <v>41</v>
      </c>
      <c r="P179" s="147">
        <f>O179*H179</f>
        <v>0</v>
      </c>
      <c r="Q179" s="147">
        <v>0</v>
      </c>
      <c r="R179" s="147">
        <f>Q179*H179</f>
        <v>0</v>
      </c>
      <c r="S179" s="147">
        <v>0</v>
      </c>
      <c r="T179" s="148">
        <f>S179*H179</f>
        <v>0</v>
      </c>
      <c r="AR179" s="149" t="s">
        <v>530</v>
      </c>
      <c r="AT179" s="149" t="s">
        <v>352</v>
      </c>
      <c r="AU179" s="149" t="s">
        <v>86</v>
      </c>
      <c r="AY179" s="17" t="s">
        <v>350</v>
      </c>
      <c r="BE179" s="150">
        <f>IF(N179="základní",J179,0)</f>
        <v>0</v>
      </c>
      <c r="BF179" s="150">
        <f>IF(N179="snížená",J179,0)</f>
        <v>0</v>
      </c>
      <c r="BG179" s="150">
        <f>IF(N179="zákl. přenesená",J179,0)</f>
        <v>0</v>
      </c>
      <c r="BH179" s="150">
        <f>IF(N179="sníž. přenesená",J179,0)</f>
        <v>0</v>
      </c>
      <c r="BI179" s="150">
        <f>IF(N179="nulová",J179,0)</f>
        <v>0</v>
      </c>
      <c r="BJ179" s="17" t="s">
        <v>84</v>
      </c>
      <c r="BK179" s="150">
        <f>ROUND(I179*H179,2)</f>
        <v>0</v>
      </c>
      <c r="BL179" s="17" t="s">
        <v>530</v>
      </c>
      <c r="BM179" s="149" t="s">
        <v>937</v>
      </c>
    </row>
    <row r="180" spans="2:65" s="1" customFormat="1" ht="28.8">
      <c r="B180" s="32"/>
      <c r="D180" s="151" t="s">
        <v>359</v>
      </c>
      <c r="F180" s="152" t="s">
        <v>7775</v>
      </c>
      <c r="I180" s="153"/>
      <c r="L180" s="32"/>
      <c r="M180" s="154"/>
      <c r="T180" s="56"/>
      <c r="AT180" s="17" t="s">
        <v>359</v>
      </c>
      <c r="AU180" s="17" t="s">
        <v>86</v>
      </c>
    </row>
    <row r="181" spans="2:65" s="1" customFormat="1" ht="37.799999999999997" customHeight="1">
      <c r="B181" s="32"/>
      <c r="C181" s="138" t="s">
        <v>676</v>
      </c>
      <c r="D181" s="138" t="s">
        <v>352</v>
      </c>
      <c r="E181" s="139" t="s">
        <v>7776</v>
      </c>
      <c r="F181" s="140" t="s">
        <v>7777</v>
      </c>
      <c r="G181" s="141" t="s">
        <v>4951</v>
      </c>
      <c r="H181" s="142">
        <v>1</v>
      </c>
      <c r="I181" s="143"/>
      <c r="J181" s="144">
        <f>ROUND(I181*H181,2)</f>
        <v>0</v>
      </c>
      <c r="K181" s="140" t="s">
        <v>7721</v>
      </c>
      <c r="L181" s="32"/>
      <c r="M181" s="145" t="s">
        <v>1</v>
      </c>
      <c r="N181" s="146" t="s">
        <v>41</v>
      </c>
      <c r="P181" s="147">
        <f>O181*H181</f>
        <v>0</v>
      </c>
      <c r="Q181" s="147">
        <v>0</v>
      </c>
      <c r="R181" s="147">
        <f>Q181*H181</f>
        <v>0</v>
      </c>
      <c r="S181" s="147">
        <v>0</v>
      </c>
      <c r="T181" s="148">
        <f>S181*H181</f>
        <v>0</v>
      </c>
      <c r="AR181" s="149" t="s">
        <v>530</v>
      </c>
      <c r="AT181" s="149" t="s">
        <v>352</v>
      </c>
      <c r="AU181" s="149" t="s">
        <v>86</v>
      </c>
      <c r="AY181" s="17" t="s">
        <v>350</v>
      </c>
      <c r="BE181" s="150">
        <f>IF(N181="základní",J181,0)</f>
        <v>0</v>
      </c>
      <c r="BF181" s="150">
        <f>IF(N181="snížená",J181,0)</f>
        <v>0</v>
      </c>
      <c r="BG181" s="150">
        <f>IF(N181="zákl. přenesená",J181,0)</f>
        <v>0</v>
      </c>
      <c r="BH181" s="150">
        <f>IF(N181="sníž. přenesená",J181,0)</f>
        <v>0</v>
      </c>
      <c r="BI181" s="150">
        <f>IF(N181="nulová",J181,0)</f>
        <v>0</v>
      </c>
      <c r="BJ181" s="17" t="s">
        <v>84</v>
      </c>
      <c r="BK181" s="150">
        <f>ROUND(I181*H181,2)</f>
        <v>0</v>
      </c>
      <c r="BL181" s="17" t="s">
        <v>530</v>
      </c>
      <c r="BM181" s="149" t="s">
        <v>950</v>
      </c>
    </row>
    <row r="182" spans="2:65" s="1" customFormat="1" ht="28.8">
      <c r="B182" s="32"/>
      <c r="D182" s="151" t="s">
        <v>359</v>
      </c>
      <c r="F182" s="152" t="s">
        <v>7777</v>
      </c>
      <c r="I182" s="153"/>
      <c r="L182" s="32"/>
      <c r="M182" s="154"/>
      <c r="T182" s="56"/>
      <c r="AT182" s="17" t="s">
        <v>359</v>
      </c>
      <c r="AU182" s="17" t="s">
        <v>86</v>
      </c>
    </row>
    <row r="183" spans="2:65" s="1" customFormat="1" ht="37.799999999999997" customHeight="1">
      <c r="B183" s="32"/>
      <c r="C183" s="138" t="s">
        <v>682</v>
      </c>
      <c r="D183" s="138" t="s">
        <v>352</v>
      </c>
      <c r="E183" s="139" t="s">
        <v>7778</v>
      </c>
      <c r="F183" s="140" t="s">
        <v>7779</v>
      </c>
      <c r="G183" s="141" t="s">
        <v>4951</v>
      </c>
      <c r="H183" s="142">
        <v>1</v>
      </c>
      <c r="I183" s="143"/>
      <c r="J183" s="144">
        <f>ROUND(I183*H183,2)</f>
        <v>0</v>
      </c>
      <c r="K183" s="140" t="s">
        <v>7721</v>
      </c>
      <c r="L183" s="32"/>
      <c r="M183" s="145" t="s">
        <v>1</v>
      </c>
      <c r="N183" s="146" t="s">
        <v>41</v>
      </c>
      <c r="P183" s="147">
        <f>O183*H183</f>
        <v>0</v>
      </c>
      <c r="Q183" s="147">
        <v>0</v>
      </c>
      <c r="R183" s="147">
        <f>Q183*H183</f>
        <v>0</v>
      </c>
      <c r="S183" s="147">
        <v>0</v>
      </c>
      <c r="T183" s="148">
        <f>S183*H183</f>
        <v>0</v>
      </c>
      <c r="AR183" s="149" t="s">
        <v>530</v>
      </c>
      <c r="AT183" s="149" t="s">
        <v>352</v>
      </c>
      <c r="AU183" s="149" t="s">
        <v>86</v>
      </c>
      <c r="AY183" s="17" t="s">
        <v>350</v>
      </c>
      <c r="BE183" s="150">
        <f>IF(N183="základní",J183,0)</f>
        <v>0</v>
      </c>
      <c r="BF183" s="150">
        <f>IF(N183="snížená",J183,0)</f>
        <v>0</v>
      </c>
      <c r="BG183" s="150">
        <f>IF(N183="zákl. přenesená",J183,0)</f>
        <v>0</v>
      </c>
      <c r="BH183" s="150">
        <f>IF(N183="sníž. přenesená",J183,0)</f>
        <v>0</v>
      </c>
      <c r="BI183" s="150">
        <f>IF(N183="nulová",J183,0)</f>
        <v>0</v>
      </c>
      <c r="BJ183" s="17" t="s">
        <v>84</v>
      </c>
      <c r="BK183" s="150">
        <f>ROUND(I183*H183,2)</f>
        <v>0</v>
      </c>
      <c r="BL183" s="17" t="s">
        <v>530</v>
      </c>
      <c r="BM183" s="149" t="s">
        <v>974</v>
      </c>
    </row>
    <row r="184" spans="2:65" s="1" customFormat="1" ht="28.8">
      <c r="B184" s="32"/>
      <c r="D184" s="151" t="s">
        <v>359</v>
      </c>
      <c r="F184" s="152" t="s">
        <v>7779</v>
      </c>
      <c r="I184" s="153"/>
      <c r="L184" s="32"/>
      <c r="M184" s="154"/>
      <c r="T184" s="56"/>
      <c r="AT184" s="17" t="s">
        <v>359</v>
      </c>
      <c r="AU184" s="17" t="s">
        <v>86</v>
      </c>
    </row>
    <row r="185" spans="2:65" s="1" customFormat="1" ht="37.799999999999997" customHeight="1">
      <c r="B185" s="32"/>
      <c r="C185" s="138" t="s">
        <v>688</v>
      </c>
      <c r="D185" s="138" t="s">
        <v>352</v>
      </c>
      <c r="E185" s="139" t="s">
        <v>7780</v>
      </c>
      <c r="F185" s="140" t="s">
        <v>7781</v>
      </c>
      <c r="G185" s="141" t="s">
        <v>4951</v>
      </c>
      <c r="H185" s="142">
        <v>7</v>
      </c>
      <c r="I185" s="143"/>
      <c r="J185" s="144">
        <f>ROUND(I185*H185,2)</f>
        <v>0</v>
      </c>
      <c r="K185" s="140" t="s">
        <v>7721</v>
      </c>
      <c r="L185" s="32"/>
      <c r="M185" s="145" t="s">
        <v>1</v>
      </c>
      <c r="N185" s="146" t="s">
        <v>41</v>
      </c>
      <c r="P185" s="147">
        <f>O185*H185</f>
        <v>0</v>
      </c>
      <c r="Q185" s="147">
        <v>0</v>
      </c>
      <c r="R185" s="147">
        <f>Q185*H185</f>
        <v>0</v>
      </c>
      <c r="S185" s="147">
        <v>0</v>
      </c>
      <c r="T185" s="148">
        <f>S185*H185</f>
        <v>0</v>
      </c>
      <c r="AR185" s="149" t="s">
        <v>530</v>
      </c>
      <c r="AT185" s="149" t="s">
        <v>352</v>
      </c>
      <c r="AU185" s="149" t="s">
        <v>86</v>
      </c>
      <c r="AY185" s="17" t="s">
        <v>350</v>
      </c>
      <c r="BE185" s="150">
        <f>IF(N185="základní",J185,0)</f>
        <v>0</v>
      </c>
      <c r="BF185" s="150">
        <f>IF(N185="snížená",J185,0)</f>
        <v>0</v>
      </c>
      <c r="BG185" s="150">
        <f>IF(N185="zákl. přenesená",J185,0)</f>
        <v>0</v>
      </c>
      <c r="BH185" s="150">
        <f>IF(N185="sníž. přenesená",J185,0)</f>
        <v>0</v>
      </c>
      <c r="BI185" s="150">
        <f>IF(N185="nulová",J185,0)</f>
        <v>0</v>
      </c>
      <c r="BJ185" s="17" t="s">
        <v>84</v>
      </c>
      <c r="BK185" s="150">
        <f>ROUND(I185*H185,2)</f>
        <v>0</v>
      </c>
      <c r="BL185" s="17" t="s">
        <v>530</v>
      </c>
      <c r="BM185" s="149" t="s">
        <v>987</v>
      </c>
    </row>
    <row r="186" spans="2:65" s="1" customFormat="1" ht="28.8">
      <c r="B186" s="32"/>
      <c r="D186" s="151" t="s">
        <v>359</v>
      </c>
      <c r="F186" s="152" t="s">
        <v>7781</v>
      </c>
      <c r="I186" s="153"/>
      <c r="L186" s="32"/>
      <c r="M186" s="154"/>
      <c r="T186" s="56"/>
      <c r="AT186" s="17" t="s">
        <v>359</v>
      </c>
      <c r="AU186" s="17" t="s">
        <v>86</v>
      </c>
    </row>
    <row r="187" spans="2:65" s="1" customFormat="1" ht="37.799999999999997" customHeight="1">
      <c r="B187" s="32"/>
      <c r="C187" s="138" t="s">
        <v>695</v>
      </c>
      <c r="D187" s="138" t="s">
        <v>352</v>
      </c>
      <c r="E187" s="139" t="s">
        <v>7782</v>
      </c>
      <c r="F187" s="140" t="s">
        <v>7783</v>
      </c>
      <c r="G187" s="141" t="s">
        <v>4951</v>
      </c>
      <c r="H187" s="142">
        <v>1</v>
      </c>
      <c r="I187" s="143"/>
      <c r="J187" s="144">
        <f>ROUND(I187*H187,2)</f>
        <v>0</v>
      </c>
      <c r="K187" s="140" t="s">
        <v>7721</v>
      </c>
      <c r="L187" s="32"/>
      <c r="M187" s="145" t="s">
        <v>1</v>
      </c>
      <c r="N187" s="146" t="s">
        <v>41</v>
      </c>
      <c r="P187" s="147">
        <f>O187*H187</f>
        <v>0</v>
      </c>
      <c r="Q187" s="147">
        <v>0</v>
      </c>
      <c r="R187" s="147">
        <f>Q187*H187</f>
        <v>0</v>
      </c>
      <c r="S187" s="147">
        <v>0</v>
      </c>
      <c r="T187" s="148">
        <f>S187*H187</f>
        <v>0</v>
      </c>
      <c r="AR187" s="149" t="s">
        <v>530</v>
      </c>
      <c r="AT187" s="149" t="s">
        <v>352</v>
      </c>
      <c r="AU187" s="149" t="s">
        <v>86</v>
      </c>
      <c r="AY187" s="17" t="s">
        <v>350</v>
      </c>
      <c r="BE187" s="150">
        <f>IF(N187="základní",J187,0)</f>
        <v>0</v>
      </c>
      <c r="BF187" s="150">
        <f>IF(N187="snížená",J187,0)</f>
        <v>0</v>
      </c>
      <c r="BG187" s="150">
        <f>IF(N187="zákl. přenesená",J187,0)</f>
        <v>0</v>
      </c>
      <c r="BH187" s="150">
        <f>IF(N187="sníž. přenesená",J187,0)</f>
        <v>0</v>
      </c>
      <c r="BI187" s="150">
        <f>IF(N187="nulová",J187,0)</f>
        <v>0</v>
      </c>
      <c r="BJ187" s="17" t="s">
        <v>84</v>
      </c>
      <c r="BK187" s="150">
        <f>ROUND(I187*H187,2)</f>
        <v>0</v>
      </c>
      <c r="BL187" s="17" t="s">
        <v>530</v>
      </c>
      <c r="BM187" s="149" t="s">
        <v>1001</v>
      </c>
    </row>
    <row r="188" spans="2:65" s="1" customFormat="1" ht="28.8">
      <c r="B188" s="32"/>
      <c r="D188" s="151" t="s">
        <v>359</v>
      </c>
      <c r="F188" s="152" t="s">
        <v>7783</v>
      </c>
      <c r="I188" s="153"/>
      <c r="L188" s="32"/>
      <c r="M188" s="154"/>
      <c r="T188" s="56"/>
      <c r="AT188" s="17" t="s">
        <v>359</v>
      </c>
      <c r="AU188" s="17" t="s">
        <v>86</v>
      </c>
    </row>
    <row r="189" spans="2:65" s="1" customFormat="1" ht="44.25" customHeight="1">
      <c r="B189" s="32"/>
      <c r="C189" s="138" t="s">
        <v>701</v>
      </c>
      <c r="D189" s="138" t="s">
        <v>352</v>
      </c>
      <c r="E189" s="139" t="s">
        <v>7784</v>
      </c>
      <c r="F189" s="140" t="s">
        <v>7785</v>
      </c>
      <c r="G189" s="141" t="s">
        <v>4951</v>
      </c>
      <c r="H189" s="142">
        <v>1</v>
      </c>
      <c r="I189" s="143"/>
      <c r="J189" s="144">
        <f>ROUND(I189*H189,2)</f>
        <v>0</v>
      </c>
      <c r="K189" s="140" t="s">
        <v>7721</v>
      </c>
      <c r="L189" s="32"/>
      <c r="M189" s="145" t="s">
        <v>1</v>
      </c>
      <c r="N189" s="146" t="s">
        <v>41</v>
      </c>
      <c r="P189" s="147">
        <f>O189*H189</f>
        <v>0</v>
      </c>
      <c r="Q189" s="147">
        <v>0</v>
      </c>
      <c r="R189" s="147">
        <f>Q189*H189</f>
        <v>0</v>
      </c>
      <c r="S189" s="147">
        <v>0</v>
      </c>
      <c r="T189" s="148">
        <f>S189*H189</f>
        <v>0</v>
      </c>
      <c r="AR189" s="149" t="s">
        <v>530</v>
      </c>
      <c r="AT189" s="149" t="s">
        <v>352</v>
      </c>
      <c r="AU189" s="149" t="s">
        <v>86</v>
      </c>
      <c r="AY189" s="17" t="s">
        <v>350</v>
      </c>
      <c r="BE189" s="150">
        <f>IF(N189="základní",J189,0)</f>
        <v>0</v>
      </c>
      <c r="BF189" s="150">
        <f>IF(N189="snížená",J189,0)</f>
        <v>0</v>
      </c>
      <c r="BG189" s="150">
        <f>IF(N189="zákl. přenesená",J189,0)</f>
        <v>0</v>
      </c>
      <c r="BH189" s="150">
        <f>IF(N189="sníž. přenesená",J189,0)</f>
        <v>0</v>
      </c>
      <c r="BI189" s="150">
        <f>IF(N189="nulová",J189,0)</f>
        <v>0</v>
      </c>
      <c r="BJ189" s="17" t="s">
        <v>84</v>
      </c>
      <c r="BK189" s="150">
        <f>ROUND(I189*H189,2)</f>
        <v>0</v>
      </c>
      <c r="BL189" s="17" t="s">
        <v>530</v>
      </c>
      <c r="BM189" s="149" t="s">
        <v>1014</v>
      </c>
    </row>
    <row r="190" spans="2:65" s="1" customFormat="1" ht="28.8">
      <c r="B190" s="32"/>
      <c r="D190" s="151" t="s">
        <v>359</v>
      </c>
      <c r="F190" s="152" t="s">
        <v>7785</v>
      </c>
      <c r="I190" s="153"/>
      <c r="L190" s="32"/>
      <c r="M190" s="154"/>
      <c r="T190" s="56"/>
      <c r="AT190" s="17" t="s">
        <v>359</v>
      </c>
      <c r="AU190" s="17" t="s">
        <v>86</v>
      </c>
    </row>
    <row r="191" spans="2:65" s="1" customFormat="1" ht="16.5" customHeight="1">
      <c r="B191" s="32"/>
      <c r="C191" s="138" t="s">
        <v>707</v>
      </c>
      <c r="D191" s="138" t="s">
        <v>352</v>
      </c>
      <c r="E191" s="139" t="s">
        <v>7786</v>
      </c>
      <c r="F191" s="140" t="s">
        <v>7787</v>
      </c>
      <c r="G191" s="141" t="s">
        <v>4951</v>
      </c>
      <c r="H191" s="142">
        <v>18</v>
      </c>
      <c r="I191" s="143"/>
      <c r="J191" s="144">
        <f>ROUND(I191*H191,2)</f>
        <v>0</v>
      </c>
      <c r="K191" s="140" t="s">
        <v>7721</v>
      </c>
      <c r="L191" s="32"/>
      <c r="M191" s="145" t="s">
        <v>1</v>
      </c>
      <c r="N191" s="146" t="s">
        <v>41</v>
      </c>
      <c r="P191" s="147">
        <f>O191*H191</f>
        <v>0</v>
      </c>
      <c r="Q191" s="147">
        <v>0</v>
      </c>
      <c r="R191" s="147">
        <f>Q191*H191</f>
        <v>0</v>
      </c>
      <c r="S191" s="147">
        <v>0</v>
      </c>
      <c r="T191" s="148">
        <f>S191*H191</f>
        <v>0</v>
      </c>
      <c r="AR191" s="149" t="s">
        <v>530</v>
      </c>
      <c r="AT191" s="149" t="s">
        <v>352</v>
      </c>
      <c r="AU191" s="149" t="s">
        <v>86</v>
      </c>
      <c r="AY191" s="17" t="s">
        <v>350</v>
      </c>
      <c r="BE191" s="150">
        <f>IF(N191="základní",J191,0)</f>
        <v>0</v>
      </c>
      <c r="BF191" s="150">
        <f>IF(N191="snížená",J191,0)</f>
        <v>0</v>
      </c>
      <c r="BG191" s="150">
        <f>IF(N191="zákl. přenesená",J191,0)</f>
        <v>0</v>
      </c>
      <c r="BH191" s="150">
        <f>IF(N191="sníž. přenesená",J191,0)</f>
        <v>0</v>
      </c>
      <c r="BI191" s="150">
        <f>IF(N191="nulová",J191,0)</f>
        <v>0</v>
      </c>
      <c r="BJ191" s="17" t="s">
        <v>84</v>
      </c>
      <c r="BK191" s="150">
        <f>ROUND(I191*H191,2)</f>
        <v>0</v>
      </c>
      <c r="BL191" s="17" t="s">
        <v>530</v>
      </c>
      <c r="BM191" s="149" t="s">
        <v>1034</v>
      </c>
    </row>
    <row r="192" spans="2:65" s="1" customFormat="1" ht="10.199999999999999">
      <c r="B192" s="32"/>
      <c r="D192" s="151" t="s">
        <v>359</v>
      </c>
      <c r="F192" s="152" t="s">
        <v>7787</v>
      </c>
      <c r="I192" s="153"/>
      <c r="L192" s="32"/>
      <c r="M192" s="154"/>
      <c r="T192" s="56"/>
      <c r="AT192" s="17" t="s">
        <v>359</v>
      </c>
      <c r="AU192" s="17" t="s">
        <v>86</v>
      </c>
    </row>
    <row r="193" spans="2:65" s="1" customFormat="1" ht="37.799999999999997" customHeight="1">
      <c r="B193" s="32"/>
      <c r="C193" s="138" t="s">
        <v>713</v>
      </c>
      <c r="D193" s="138" t="s">
        <v>352</v>
      </c>
      <c r="E193" s="139" t="s">
        <v>7788</v>
      </c>
      <c r="F193" s="140" t="s">
        <v>7789</v>
      </c>
      <c r="G193" s="141" t="s">
        <v>4951</v>
      </c>
      <c r="H193" s="142">
        <v>1</v>
      </c>
      <c r="I193" s="143"/>
      <c r="J193" s="144">
        <f>ROUND(I193*H193,2)</f>
        <v>0</v>
      </c>
      <c r="K193" s="140" t="s">
        <v>7721</v>
      </c>
      <c r="L193" s="32"/>
      <c r="M193" s="145" t="s">
        <v>1</v>
      </c>
      <c r="N193" s="146" t="s">
        <v>41</v>
      </c>
      <c r="P193" s="147">
        <f>O193*H193</f>
        <v>0</v>
      </c>
      <c r="Q193" s="147">
        <v>0</v>
      </c>
      <c r="R193" s="147">
        <f>Q193*H193</f>
        <v>0</v>
      </c>
      <c r="S193" s="147">
        <v>0</v>
      </c>
      <c r="T193" s="148">
        <f>S193*H193</f>
        <v>0</v>
      </c>
      <c r="AR193" s="149" t="s">
        <v>530</v>
      </c>
      <c r="AT193" s="149" t="s">
        <v>352</v>
      </c>
      <c r="AU193" s="149" t="s">
        <v>86</v>
      </c>
      <c r="AY193" s="17" t="s">
        <v>350</v>
      </c>
      <c r="BE193" s="150">
        <f>IF(N193="základní",J193,0)</f>
        <v>0</v>
      </c>
      <c r="BF193" s="150">
        <f>IF(N193="snížená",J193,0)</f>
        <v>0</v>
      </c>
      <c r="BG193" s="150">
        <f>IF(N193="zákl. přenesená",J193,0)</f>
        <v>0</v>
      </c>
      <c r="BH193" s="150">
        <f>IF(N193="sníž. přenesená",J193,0)</f>
        <v>0</v>
      </c>
      <c r="BI193" s="150">
        <f>IF(N193="nulová",J193,0)</f>
        <v>0</v>
      </c>
      <c r="BJ193" s="17" t="s">
        <v>84</v>
      </c>
      <c r="BK193" s="150">
        <f>ROUND(I193*H193,2)</f>
        <v>0</v>
      </c>
      <c r="BL193" s="17" t="s">
        <v>530</v>
      </c>
      <c r="BM193" s="149" t="s">
        <v>1050</v>
      </c>
    </row>
    <row r="194" spans="2:65" s="1" customFormat="1" ht="19.2">
      <c r="B194" s="32"/>
      <c r="D194" s="151" t="s">
        <v>359</v>
      </c>
      <c r="F194" s="152" t="s">
        <v>7789</v>
      </c>
      <c r="I194" s="153"/>
      <c r="L194" s="32"/>
      <c r="M194" s="154"/>
      <c r="T194" s="56"/>
      <c r="AT194" s="17" t="s">
        <v>359</v>
      </c>
      <c r="AU194" s="17" t="s">
        <v>86</v>
      </c>
    </row>
    <row r="195" spans="2:65" s="1" customFormat="1" ht="16.5" customHeight="1">
      <c r="B195" s="32"/>
      <c r="C195" s="138" t="s">
        <v>722</v>
      </c>
      <c r="D195" s="138" t="s">
        <v>352</v>
      </c>
      <c r="E195" s="139" t="s">
        <v>7790</v>
      </c>
      <c r="F195" s="140" t="s">
        <v>7791</v>
      </c>
      <c r="G195" s="141" t="s">
        <v>4951</v>
      </c>
      <c r="H195" s="142">
        <v>1</v>
      </c>
      <c r="I195" s="143"/>
      <c r="J195" s="144">
        <f>ROUND(I195*H195,2)</f>
        <v>0</v>
      </c>
      <c r="K195" s="140" t="s">
        <v>7721</v>
      </c>
      <c r="L195" s="32"/>
      <c r="M195" s="145" t="s">
        <v>1</v>
      </c>
      <c r="N195" s="146" t="s">
        <v>41</v>
      </c>
      <c r="P195" s="147">
        <f>O195*H195</f>
        <v>0</v>
      </c>
      <c r="Q195" s="147">
        <v>0</v>
      </c>
      <c r="R195" s="147">
        <f>Q195*H195</f>
        <v>0</v>
      </c>
      <c r="S195" s="147">
        <v>0</v>
      </c>
      <c r="T195" s="148">
        <f>S195*H195</f>
        <v>0</v>
      </c>
      <c r="AR195" s="149" t="s">
        <v>530</v>
      </c>
      <c r="AT195" s="149" t="s">
        <v>352</v>
      </c>
      <c r="AU195" s="149" t="s">
        <v>86</v>
      </c>
      <c r="AY195" s="17" t="s">
        <v>350</v>
      </c>
      <c r="BE195" s="150">
        <f>IF(N195="základní",J195,0)</f>
        <v>0</v>
      </c>
      <c r="BF195" s="150">
        <f>IF(N195="snížená",J195,0)</f>
        <v>0</v>
      </c>
      <c r="BG195" s="150">
        <f>IF(N195="zákl. přenesená",J195,0)</f>
        <v>0</v>
      </c>
      <c r="BH195" s="150">
        <f>IF(N195="sníž. přenesená",J195,0)</f>
        <v>0</v>
      </c>
      <c r="BI195" s="150">
        <f>IF(N195="nulová",J195,0)</f>
        <v>0</v>
      </c>
      <c r="BJ195" s="17" t="s">
        <v>84</v>
      </c>
      <c r="BK195" s="150">
        <f>ROUND(I195*H195,2)</f>
        <v>0</v>
      </c>
      <c r="BL195" s="17" t="s">
        <v>530</v>
      </c>
      <c r="BM195" s="149" t="s">
        <v>1080</v>
      </c>
    </row>
    <row r="196" spans="2:65" s="1" customFormat="1" ht="10.199999999999999">
      <c r="B196" s="32"/>
      <c r="D196" s="151" t="s">
        <v>359</v>
      </c>
      <c r="F196" s="152" t="s">
        <v>7791</v>
      </c>
      <c r="I196" s="153"/>
      <c r="L196" s="32"/>
      <c r="M196" s="154"/>
      <c r="T196" s="56"/>
      <c r="AT196" s="17" t="s">
        <v>359</v>
      </c>
      <c r="AU196" s="17" t="s">
        <v>86</v>
      </c>
    </row>
    <row r="197" spans="2:65" s="1" customFormat="1" ht="16.5" customHeight="1">
      <c r="B197" s="32"/>
      <c r="C197" s="138" t="s">
        <v>729</v>
      </c>
      <c r="D197" s="138" t="s">
        <v>352</v>
      </c>
      <c r="E197" s="139" t="s">
        <v>7792</v>
      </c>
      <c r="F197" s="140" t="s">
        <v>7793</v>
      </c>
      <c r="G197" s="141" t="s">
        <v>5889</v>
      </c>
      <c r="H197" s="205"/>
      <c r="I197" s="143"/>
      <c r="J197" s="144">
        <f>ROUND(I197*H197,2)</f>
        <v>0</v>
      </c>
      <c r="K197" s="140" t="s">
        <v>7721</v>
      </c>
      <c r="L197" s="32"/>
      <c r="M197" s="145" t="s">
        <v>1</v>
      </c>
      <c r="N197" s="146" t="s">
        <v>41</v>
      </c>
      <c r="P197" s="147">
        <f>O197*H197</f>
        <v>0</v>
      </c>
      <c r="Q197" s="147">
        <v>0</v>
      </c>
      <c r="R197" s="147">
        <f>Q197*H197</f>
        <v>0</v>
      </c>
      <c r="S197" s="147">
        <v>0</v>
      </c>
      <c r="T197" s="148">
        <f>S197*H197</f>
        <v>0</v>
      </c>
      <c r="AR197" s="149" t="s">
        <v>530</v>
      </c>
      <c r="AT197" s="149" t="s">
        <v>352</v>
      </c>
      <c r="AU197" s="149" t="s">
        <v>86</v>
      </c>
      <c r="AY197" s="17" t="s">
        <v>350</v>
      </c>
      <c r="BE197" s="150">
        <f>IF(N197="základní",J197,0)</f>
        <v>0</v>
      </c>
      <c r="BF197" s="150">
        <f>IF(N197="snížená",J197,0)</f>
        <v>0</v>
      </c>
      <c r="BG197" s="150">
        <f>IF(N197="zákl. přenesená",J197,0)</f>
        <v>0</v>
      </c>
      <c r="BH197" s="150">
        <f>IF(N197="sníž. přenesená",J197,0)</f>
        <v>0</v>
      </c>
      <c r="BI197" s="150">
        <f>IF(N197="nulová",J197,0)</f>
        <v>0</v>
      </c>
      <c r="BJ197" s="17" t="s">
        <v>84</v>
      </c>
      <c r="BK197" s="150">
        <f>ROUND(I197*H197,2)</f>
        <v>0</v>
      </c>
      <c r="BL197" s="17" t="s">
        <v>530</v>
      </c>
      <c r="BM197" s="149" t="s">
        <v>804</v>
      </c>
    </row>
    <row r="198" spans="2:65" s="1" customFormat="1" ht="10.199999999999999">
      <c r="B198" s="32"/>
      <c r="D198" s="151" t="s">
        <v>359</v>
      </c>
      <c r="F198" s="152" t="s">
        <v>7793</v>
      </c>
      <c r="I198" s="153"/>
      <c r="L198" s="32"/>
      <c r="M198" s="154"/>
      <c r="T198" s="56"/>
      <c r="AT198" s="17" t="s">
        <v>359</v>
      </c>
      <c r="AU198" s="17" t="s">
        <v>86</v>
      </c>
    </row>
    <row r="199" spans="2:65" s="1" customFormat="1" ht="16.5" customHeight="1">
      <c r="B199" s="32"/>
      <c r="C199" s="138" t="s">
        <v>735</v>
      </c>
      <c r="D199" s="138" t="s">
        <v>352</v>
      </c>
      <c r="E199" s="139" t="s">
        <v>7794</v>
      </c>
      <c r="F199" s="140" t="s">
        <v>901</v>
      </c>
      <c r="G199" s="141" t="s">
        <v>483</v>
      </c>
      <c r="H199" s="142">
        <v>2.5</v>
      </c>
      <c r="I199" s="143"/>
      <c r="J199" s="144">
        <f>ROUND(I199*H199,2)</f>
        <v>0</v>
      </c>
      <c r="K199" s="140" t="s">
        <v>7721</v>
      </c>
      <c r="L199" s="32"/>
      <c r="M199" s="145" t="s">
        <v>1</v>
      </c>
      <c r="N199" s="146" t="s">
        <v>41</v>
      </c>
      <c r="P199" s="147">
        <f>O199*H199</f>
        <v>0</v>
      </c>
      <c r="Q199" s="147">
        <v>0</v>
      </c>
      <c r="R199" s="147">
        <f>Q199*H199</f>
        <v>0</v>
      </c>
      <c r="S199" s="147">
        <v>0</v>
      </c>
      <c r="T199" s="148">
        <f>S199*H199</f>
        <v>0</v>
      </c>
      <c r="AR199" s="149" t="s">
        <v>530</v>
      </c>
      <c r="AT199" s="149" t="s">
        <v>352</v>
      </c>
      <c r="AU199" s="149" t="s">
        <v>86</v>
      </c>
      <c r="AY199" s="17" t="s">
        <v>350</v>
      </c>
      <c r="BE199" s="150">
        <f>IF(N199="základní",J199,0)</f>
        <v>0</v>
      </c>
      <c r="BF199" s="150">
        <f>IF(N199="snížená",J199,0)</f>
        <v>0</v>
      </c>
      <c r="BG199" s="150">
        <f>IF(N199="zákl. přenesená",J199,0)</f>
        <v>0</v>
      </c>
      <c r="BH199" s="150">
        <f>IF(N199="sníž. přenesená",J199,0)</f>
        <v>0</v>
      </c>
      <c r="BI199" s="150">
        <f>IF(N199="nulová",J199,0)</f>
        <v>0</v>
      </c>
      <c r="BJ199" s="17" t="s">
        <v>84</v>
      </c>
      <c r="BK199" s="150">
        <f>ROUND(I199*H199,2)</f>
        <v>0</v>
      </c>
      <c r="BL199" s="17" t="s">
        <v>530</v>
      </c>
      <c r="BM199" s="149" t="s">
        <v>865</v>
      </c>
    </row>
    <row r="200" spans="2:65" s="1" customFormat="1" ht="10.199999999999999">
      <c r="B200" s="32"/>
      <c r="D200" s="151" t="s">
        <v>359</v>
      </c>
      <c r="F200" s="152" t="s">
        <v>901</v>
      </c>
      <c r="I200" s="153"/>
      <c r="L200" s="32"/>
      <c r="M200" s="154"/>
      <c r="T200" s="56"/>
      <c r="AT200" s="17" t="s">
        <v>359</v>
      </c>
      <c r="AU200" s="17" t="s">
        <v>86</v>
      </c>
    </row>
    <row r="201" spans="2:65" s="11" customFormat="1" ht="22.8" customHeight="1">
      <c r="B201" s="126"/>
      <c r="D201" s="127" t="s">
        <v>75</v>
      </c>
      <c r="E201" s="136" t="s">
        <v>7795</v>
      </c>
      <c r="F201" s="136" t="s">
        <v>7796</v>
      </c>
      <c r="I201" s="129"/>
      <c r="J201" s="137">
        <f>BK201</f>
        <v>0</v>
      </c>
      <c r="L201" s="126"/>
      <c r="M201" s="131"/>
      <c r="P201" s="132">
        <f>SUM(P202:P425)</f>
        <v>0</v>
      </c>
      <c r="R201" s="132">
        <f>SUM(R202:R425)</f>
        <v>0</v>
      </c>
      <c r="T201" s="133">
        <f>SUM(T202:T425)</f>
        <v>0</v>
      </c>
      <c r="AR201" s="127" t="s">
        <v>86</v>
      </c>
      <c r="AT201" s="134" t="s">
        <v>75</v>
      </c>
      <c r="AU201" s="134" t="s">
        <v>84</v>
      </c>
      <c r="AY201" s="127" t="s">
        <v>350</v>
      </c>
      <c r="BK201" s="135">
        <f>SUM(BK202:BK425)</f>
        <v>0</v>
      </c>
    </row>
    <row r="202" spans="2:65" s="1" customFormat="1" ht="16.5" customHeight="1">
      <c r="B202" s="32"/>
      <c r="C202" s="138" t="s">
        <v>742</v>
      </c>
      <c r="D202" s="138" t="s">
        <v>352</v>
      </c>
      <c r="E202" s="139" t="s">
        <v>7797</v>
      </c>
      <c r="F202" s="140" t="s">
        <v>7798</v>
      </c>
      <c r="G202" s="141" t="s">
        <v>4951</v>
      </c>
      <c r="H202" s="142">
        <v>5</v>
      </c>
      <c r="I202" s="143"/>
      <c r="J202" s="144">
        <f>ROUND(I202*H202,2)</f>
        <v>0</v>
      </c>
      <c r="K202" s="140" t="s">
        <v>7721</v>
      </c>
      <c r="L202" s="32"/>
      <c r="M202" s="145" t="s">
        <v>1</v>
      </c>
      <c r="N202" s="146" t="s">
        <v>41</v>
      </c>
      <c r="P202" s="147">
        <f>O202*H202</f>
        <v>0</v>
      </c>
      <c r="Q202" s="147">
        <v>0</v>
      </c>
      <c r="R202" s="147">
        <f>Q202*H202</f>
        <v>0</v>
      </c>
      <c r="S202" s="147">
        <v>0</v>
      </c>
      <c r="T202" s="148">
        <f>S202*H202</f>
        <v>0</v>
      </c>
      <c r="AR202" s="149" t="s">
        <v>530</v>
      </c>
      <c r="AT202" s="149" t="s">
        <v>352</v>
      </c>
      <c r="AU202" s="149" t="s">
        <v>86</v>
      </c>
      <c r="AY202" s="17" t="s">
        <v>350</v>
      </c>
      <c r="BE202" s="150">
        <f>IF(N202="základní",J202,0)</f>
        <v>0</v>
      </c>
      <c r="BF202" s="150">
        <f>IF(N202="snížená",J202,0)</f>
        <v>0</v>
      </c>
      <c r="BG202" s="150">
        <f>IF(N202="zákl. přenesená",J202,0)</f>
        <v>0</v>
      </c>
      <c r="BH202" s="150">
        <f>IF(N202="sníž. přenesená",J202,0)</f>
        <v>0</v>
      </c>
      <c r="BI202" s="150">
        <f>IF(N202="nulová",J202,0)</f>
        <v>0</v>
      </c>
      <c r="BJ202" s="17" t="s">
        <v>84</v>
      </c>
      <c r="BK202" s="150">
        <f>ROUND(I202*H202,2)</f>
        <v>0</v>
      </c>
      <c r="BL202" s="17" t="s">
        <v>530</v>
      </c>
      <c r="BM202" s="149" t="s">
        <v>1859</v>
      </c>
    </row>
    <row r="203" spans="2:65" s="1" customFormat="1" ht="10.199999999999999">
      <c r="B203" s="32"/>
      <c r="D203" s="151" t="s">
        <v>359</v>
      </c>
      <c r="F203" s="152" t="s">
        <v>7798</v>
      </c>
      <c r="I203" s="153"/>
      <c r="L203" s="32"/>
      <c r="M203" s="154"/>
      <c r="T203" s="56"/>
      <c r="AT203" s="17" t="s">
        <v>359</v>
      </c>
      <c r="AU203" s="17" t="s">
        <v>86</v>
      </c>
    </row>
    <row r="204" spans="2:65" s="1" customFormat="1" ht="16.5" customHeight="1">
      <c r="B204" s="32"/>
      <c r="C204" s="138" t="s">
        <v>748</v>
      </c>
      <c r="D204" s="138" t="s">
        <v>352</v>
      </c>
      <c r="E204" s="139" t="s">
        <v>7799</v>
      </c>
      <c r="F204" s="140" t="s">
        <v>7800</v>
      </c>
      <c r="G204" s="141" t="s">
        <v>4951</v>
      </c>
      <c r="H204" s="142">
        <v>5</v>
      </c>
      <c r="I204" s="143"/>
      <c r="J204" s="144">
        <f>ROUND(I204*H204,2)</f>
        <v>0</v>
      </c>
      <c r="K204" s="140" t="s">
        <v>7721</v>
      </c>
      <c r="L204" s="32"/>
      <c r="M204" s="145" t="s">
        <v>1</v>
      </c>
      <c r="N204" s="146" t="s">
        <v>41</v>
      </c>
      <c r="P204" s="147">
        <f>O204*H204</f>
        <v>0</v>
      </c>
      <c r="Q204" s="147">
        <v>0</v>
      </c>
      <c r="R204" s="147">
        <f>Q204*H204</f>
        <v>0</v>
      </c>
      <c r="S204" s="147">
        <v>0</v>
      </c>
      <c r="T204" s="148">
        <f>S204*H204</f>
        <v>0</v>
      </c>
      <c r="AR204" s="149" t="s">
        <v>530</v>
      </c>
      <c r="AT204" s="149" t="s">
        <v>352</v>
      </c>
      <c r="AU204" s="149" t="s">
        <v>86</v>
      </c>
      <c r="AY204" s="17" t="s">
        <v>350</v>
      </c>
      <c r="BE204" s="150">
        <f>IF(N204="základní",J204,0)</f>
        <v>0</v>
      </c>
      <c r="BF204" s="150">
        <f>IF(N204="snížená",J204,0)</f>
        <v>0</v>
      </c>
      <c r="BG204" s="150">
        <f>IF(N204="zákl. přenesená",J204,0)</f>
        <v>0</v>
      </c>
      <c r="BH204" s="150">
        <f>IF(N204="sníž. přenesená",J204,0)</f>
        <v>0</v>
      </c>
      <c r="BI204" s="150">
        <f>IF(N204="nulová",J204,0)</f>
        <v>0</v>
      </c>
      <c r="BJ204" s="17" t="s">
        <v>84</v>
      </c>
      <c r="BK204" s="150">
        <f>ROUND(I204*H204,2)</f>
        <v>0</v>
      </c>
      <c r="BL204" s="17" t="s">
        <v>530</v>
      </c>
      <c r="BM204" s="149" t="s">
        <v>1871</v>
      </c>
    </row>
    <row r="205" spans="2:65" s="1" customFormat="1" ht="10.199999999999999">
      <c r="B205" s="32"/>
      <c r="D205" s="151" t="s">
        <v>359</v>
      </c>
      <c r="F205" s="152" t="s">
        <v>7800</v>
      </c>
      <c r="I205" s="153"/>
      <c r="L205" s="32"/>
      <c r="M205" s="154"/>
      <c r="T205" s="56"/>
      <c r="AT205" s="17" t="s">
        <v>359</v>
      </c>
      <c r="AU205" s="17" t="s">
        <v>86</v>
      </c>
    </row>
    <row r="206" spans="2:65" s="1" customFormat="1" ht="16.5" customHeight="1">
      <c r="B206" s="32"/>
      <c r="C206" s="138" t="s">
        <v>761</v>
      </c>
      <c r="D206" s="138" t="s">
        <v>352</v>
      </c>
      <c r="E206" s="139" t="s">
        <v>7801</v>
      </c>
      <c r="F206" s="140" t="s">
        <v>7802</v>
      </c>
      <c r="G206" s="141" t="s">
        <v>4951</v>
      </c>
      <c r="H206" s="142">
        <v>18</v>
      </c>
      <c r="I206" s="143"/>
      <c r="J206" s="144">
        <f>ROUND(I206*H206,2)</f>
        <v>0</v>
      </c>
      <c r="K206" s="140" t="s">
        <v>7721</v>
      </c>
      <c r="L206" s="32"/>
      <c r="M206" s="145" t="s">
        <v>1</v>
      </c>
      <c r="N206" s="146" t="s">
        <v>41</v>
      </c>
      <c r="P206" s="147">
        <f>O206*H206</f>
        <v>0</v>
      </c>
      <c r="Q206" s="147">
        <v>0</v>
      </c>
      <c r="R206" s="147">
        <f>Q206*H206</f>
        <v>0</v>
      </c>
      <c r="S206" s="147">
        <v>0</v>
      </c>
      <c r="T206" s="148">
        <f>S206*H206</f>
        <v>0</v>
      </c>
      <c r="AR206" s="149" t="s">
        <v>530</v>
      </c>
      <c r="AT206" s="149" t="s">
        <v>352</v>
      </c>
      <c r="AU206" s="149" t="s">
        <v>86</v>
      </c>
      <c r="AY206" s="17" t="s">
        <v>350</v>
      </c>
      <c r="BE206" s="150">
        <f>IF(N206="základní",J206,0)</f>
        <v>0</v>
      </c>
      <c r="BF206" s="150">
        <f>IF(N206="snížená",J206,0)</f>
        <v>0</v>
      </c>
      <c r="BG206" s="150">
        <f>IF(N206="zákl. přenesená",J206,0)</f>
        <v>0</v>
      </c>
      <c r="BH206" s="150">
        <f>IF(N206="sníž. přenesená",J206,0)</f>
        <v>0</v>
      </c>
      <c r="BI206" s="150">
        <f>IF(N206="nulová",J206,0)</f>
        <v>0</v>
      </c>
      <c r="BJ206" s="17" t="s">
        <v>84</v>
      </c>
      <c r="BK206" s="150">
        <f>ROUND(I206*H206,2)</f>
        <v>0</v>
      </c>
      <c r="BL206" s="17" t="s">
        <v>530</v>
      </c>
      <c r="BM206" s="149" t="s">
        <v>1881</v>
      </c>
    </row>
    <row r="207" spans="2:65" s="1" customFormat="1" ht="10.199999999999999">
      <c r="B207" s="32"/>
      <c r="D207" s="151" t="s">
        <v>359</v>
      </c>
      <c r="F207" s="152" t="s">
        <v>7802</v>
      </c>
      <c r="I207" s="153"/>
      <c r="L207" s="32"/>
      <c r="M207" s="154"/>
      <c r="T207" s="56"/>
      <c r="AT207" s="17" t="s">
        <v>359</v>
      </c>
      <c r="AU207" s="17" t="s">
        <v>86</v>
      </c>
    </row>
    <row r="208" spans="2:65" s="1" customFormat="1" ht="24.15" customHeight="1">
      <c r="B208" s="32"/>
      <c r="C208" s="138" t="s">
        <v>767</v>
      </c>
      <c r="D208" s="138" t="s">
        <v>352</v>
      </c>
      <c r="E208" s="139" t="s">
        <v>7803</v>
      </c>
      <c r="F208" s="140" t="s">
        <v>7804</v>
      </c>
      <c r="G208" s="141" t="s">
        <v>4951</v>
      </c>
      <c r="H208" s="142">
        <v>1</v>
      </c>
      <c r="I208" s="143"/>
      <c r="J208" s="144">
        <f>ROUND(I208*H208,2)</f>
        <v>0</v>
      </c>
      <c r="K208" s="140" t="s">
        <v>7721</v>
      </c>
      <c r="L208" s="32"/>
      <c r="M208" s="145" t="s">
        <v>1</v>
      </c>
      <c r="N208" s="146" t="s">
        <v>41</v>
      </c>
      <c r="P208" s="147">
        <f>O208*H208</f>
        <v>0</v>
      </c>
      <c r="Q208" s="147">
        <v>0</v>
      </c>
      <c r="R208" s="147">
        <f>Q208*H208</f>
        <v>0</v>
      </c>
      <c r="S208" s="147">
        <v>0</v>
      </c>
      <c r="T208" s="148">
        <f>S208*H208</f>
        <v>0</v>
      </c>
      <c r="AR208" s="149" t="s">
        <v>530</v>
      </c>
      <c r="AT208" s="149" t="s">
        <v>352</v>
      </c>
      <c r="AU208" s="149" t="s">
        <v>86</v>
      </c>
      <c r="AY208" s="17" t="s">
        <v>350</v>
      </c>
      <c r="BE208" s="150">
        <f>IF(N208="základní",J208,0)</f>
        <v>0</v>
      </c>
      <c r="BF208" s="150">
        <f>IF(N208="snížená",J208,0)</f>
        <v>0</v>
      </c>
      <c r="BG208" s="150">
        <f>IF(N208="zákl. přenesená",J208,0)</f>
        <v>0</v>
      </c>
      <c r="BH208" s="150">
        <f>IF(N208="sníž. přenesená",J208,0)</f>
        <v>0</v>
      </c>
      <c r="BI208" s="150">
        <f>IF(N208="nulová",J208,0)</f>
        <v>0</v>
      </c>
      <c r="BJ208" s="17" t="s">
        <v>84</v>
      </c>
      <c r="BK208" s="150">
        <f>ROUND(I208*H208,2)</f>
        <v>0</v>
      </c>
      <c r="BL208" s="17" t="s">
        <v>530</v>
      </c>
      <c r="BM208" s="149" t="s">
        <v>1931</v>
      </c>
    </row>
    <row r="209" spans="2:65" s="1" customFormat="1" ht="19.2">
      <c r="B209" s="32"/>
      <c r="D209" s="151" t="s">
        <v>359</v>
      </c>
      <c r="F209" s="152" t="s">
        <v>7804</v>
      </c>
      <c r="I209" s="153"/>
      <c r="L209" s="32"/>
      <c r="M209" s="154"/>
      <c r="T209" s="56"/>
      <c r="AT209" s="17" t="s">
        <v>359</v>
      </c>
      <c r="AU209" s="17" t="s">
        <v>86</v>
      </c>
    </row>
    <row r="210" spans="2:65" s="1" customFormat="1" ht="16.5" customHeight="1">
      <c r="B210" s="32"/>
      <c r="C210" s="138" t="s">
        <v>821</v>
      </c>
      <c r="D210" s="138" t="s">
        <v>352</v>
      </c>
      <c r="E210" s="139" t="s">
        <v>7805</v>
      </c>
      <c r="F210" s="140" t="s">
        <v>7806</v>
      </c>
      <c r="G210" s="141" t="s">
        <v>4951</v>
      </c>
      <c r="H210" s="142">
        <v>19</v>
      </c>
      <c r="I210" s="143"/>
      <c r="J210" s="144">
        <f>ROUND(I210*H210,2)</f>
        <v>0</v>
      </c>
      <c r="K210" s="140" t="s">
        <v>7721</v>
      </c>
      <c r="L210" s="32"/>
      <c r="M210" s="145" t="s">
        <v>1</v>
      </c>
      <c r="N210" s="146" t="s">
        <v>41</v>
      </c>
      <c r="P210" s="147">
        <f>O210*H210</f>
        <v>0</v>
      </c>
      <c r="Q210" s="147">
        <v>0</v>
      </c>
      <c r="R210" s="147">
        <f>Q210*H210</f>
        <v>0</v>
      </c>
      <c r="S210" s="147">
        <v>0</v>
      </c>
      <c r="T210" s="148">
        <f>S210*H210</f>
        <v>0</v>
      </c>
      <c r="AR210" s="149" t="s">
        <v>530</v>
      </c>
      <c r="AT210" s="149" t="s">
        <v>352</v>
      </c>
      <c r="AU210" s="149" t="s">
        <v>86</v>
      </c>
      <c r="AY210" s="17" t="s">
        <v>350</v>
      </c>
      <c r="BE210" s="150">
        <f>IF(N210="základní",J210,0)</f>
        <v>0</v>
      </c>
      <c r="BF210" s="150">
        <f>IF(N210="snížená",J210,0)</f>
        <v>0</v>
      </c>
      <c r="BG210" s="150">
        <f>IF(N210="zákl. přenesená",J210,0)</f>
        <v>0</v>
      </c>
      <c r="BH210" s="150">
        <f>IF(N210="sníž. přenesená",J210,0)</f>
        <v>0</v>
      </c>
      <c r="BI210" s="150">
        <f>IF(N210="nulová",J210,0)</f>
        <v>0</v>
      </c>
      <c r="BJ210" s="17" t="s">
        <v>84</v>
      </c>
      <c r="BK210" s="150">
        <f>ROUND(I210*H210,2)</f>
        <v>0</v>
      </c>
      <c r="BL210" s="17" t="s">
        <v>530</v>
      </c>
      <c r="BM210" s="149" t="s">
        <v>1961</v>
      </c>
    </row>
    <row r="211" spans="2:65" s="1" customFormat="1" ht="10.199999999999999">
      <c r="B211" s="32"/>
      <c r="D211" s="151" t="s">
        <v>359</v>
      </c>
      <c r="F211" s="152" t="s">
        <v>7806</v>
      </c>
      <c r="I211" s="153"/>
      <c r="L211" s="32"/>
      <c r="M211" s="154"/>
      <c r="T211" s="56"/>
      <c r="AT211" s="17" t="s">
        <v>359</v>
      </c>
      <c r="AU211" s="17" t="s">
        <v>86</v>
      </c>
    </row>
    <row r="212" spans="2:65" s="1" customFormat="1" ht="16.5" customHeight="1">
      <c r="B212" s="32"/>
      <c r="C212" s="138" t="s">
        <v>828</v>
      </c>
      <c r="D212" s="138" t="s">
        <v>352</v>
      </c>
      <c r="E212" s="139" t="s">
        <v>7807</v>
      </c>
      <c r="F212" s="140" t="s">
        <v>7808</v>
      </c>
      <c r="G212" s="141" t="s">
        <v>4951</v>
      </c>
      <c r="H212" s="142">
        <v>17</v>
      </c>
      <c r="I212" s="143"/>
      <c r="J212" s="144">
        <f>ROUND(I212*H212,2)</f>
        <v>0</v>
      </c>
      <c r="K212" s="140" t="s">
        <v>7721</v>
      </c>
      <c r="L212" s="32"/>
      <c r="M212" s="145" t="s">
        <v>1</v>
      </c>
      <c r="N212" s="146" t="s">
        <v>41</v>
      </c>
      <c r="P212" s="147">
        <f>O212*H212</f>
        <v>0</v>
      </c>
      <c r="Q212" s="147">
        <v>0</v>
      </c>
      <c r="R212" s="147">
        <f>Q212*H212</f>
        <v>0</v>
      </c>
      <c r="S212" s="147">
        <v>0</v>
      </c>
      <c r="T212" s="148">
        <f>S212*H212</f>
        <v>0</v>
      </c>
      <c r="AR212" s="149" t="s">
        <v>530</v>
      </c>
      <c r="AT212" s="149" t="s">
        <v>352</v>
      </c>
      <c r="AU212" s="149" t="s">
        <v>86</v>
      </c>
      <c r="AY212" s="17" t="s">
        <v>350</v>
      </c>
      <c r="BE212" s="150">
        <f>IF(N212="základní",J212,0)</f>
        <v>0</v>
      </c>
      <c r="BF212" s="150">
        <f>IF(N212="snížená",J212,0)</f>
        <v>0</v>
      </c>
      <c r="BG212" s="150">
        <f>IF(N212="zákl. přenesená",J212,0)</f>
        <v>0</v>
      </c>
      <c r="BH212" s="150">
        <f>IF(N212="sníž. přenesená",J212,0)</f>
        <v>0</v>
      </c>
      <c r="BI212" s="150">
        <f>IF(N212="nulová",J212,0)</f>
        <v>0</v>
      </c>
      <c r="BJ212" s="17" t="s">
        <v>84</v>
      </c>
      <c r="BK212" s="150">
        <f>ROUND(I212*H212,2)</f>
        <v>0</v>
      </c>
      <c r="BL212" s="17" t="s">
        <v>530</v>
      </c>
      <c r="BM212" s="149" t="s">
        <v>1977</v>
      </c>
    </row>
    <row r="213" spans="2:65" s="1" customFormat="1" ht="10.199999999999999">
      <c r="B213" s="32"/>
      <c r="D213" s="151" t="s">
        <v>359</v>
      </c>
      <c r="F213" s="152" t="s">
        <v>7808</v>
      </c>
      <c r="I213" s="153"/>
      <c r="L213" s="32"/>
      <c r="M213" s="154"/>
      <c r="T213" s="56"/>
      <c r="AT213" s="17" t="s">
        <v>359</v>
      </c>
      <c r="AU213" s="17" t="s">
        <v>86</v>
      </c>
    </row>
    <row r="214" spans="2:65" s="1" customFormat="1" ht="21.75" customHeight="1">
      <c r="B214" s="32"/>
      <c r="C214" s="138" t="s">
        <v>834</v>
      </c>
      <c r="D214" s="138" t="s">
        <v>352</v>
      </c>
      <c r="E214" s="139" t="s">
        <v>7809</v>
      </c>
      <c r="F214" s="140" t="s">
        <v>7810</v>
      </c>
      <c r="G214" s="141" t="s">
        <v>4951</v>
      </c>
      <c r="H214" s="142">
        <v>2</v>
      </c>
      <c r="I214" s="143"/>
      <c r="J214" s="144">
        <f>ROUND(I214*H214,2)</f>
        <v>0</v>
      </c>
      <c r="K214" s="140" t="s">
        <v>7721</v>
      </c>
      <c r="L214" s="32"/>
      <c r="M214" s="145" t="s">
        <v>1</v>
      </c>
      <c r="N214" s="146" t="s">
        <v>41</v>
      </c>
      <c r="P214" s="147">
        <f>O214*H214</f>
        <v>0</v>
      </c>
      <c r="Q214" s="147">
        <v>0</v>
      </c>
      <c r="R214" s="147">
        <f>Q214*H214</f>
        <v>0</v>
      </c>
      <c r="S214" s="147">
        <v>0</v>
      </c>
      <c r="T214" s="148">
        <f>S214*H214</f>
        <v>0</v>
      </c>
      <c r="AR214" s="149" t="s">
        <v>530</v>
      </c>
      <c r="AT214" s="149" t="s">
        <v>352</v>
      </c>
      <c r="AU214" s="149" t="s">
        <v>86</v>
      </c>
      <c r="AY214" s="17" t="s">
        <v>350</v>
      </c>
      <c r="BE214" s="150">
        <f>IF(N214="základní",J214,0)</f>
        <v>0</v>
      </c>
      <c r="BF214" s="150">
        <f>IF(N214="snížená",J214,0)</f>
        <v>0</v>
      </c>
      <c r="BG214" s="150">
        <f>IF(N214="zákl. přenesená",J214,0)</f>
        <v>0</v>
      </c>
      <c r="BH214" s="150">
        <f>IF(N214="sníž. přenesená",J214,0)</f>
        <v>0</v>
      </c>
      <c r="BI214" s="150">
        <f>IF(N214="nulová",J214,0)</f>
        <v>0</v>
      </c>
      <c r="BJ214" s="17" t="s">
        <v>84</v>
      </c>
      <c r="BK214" s="150">
        <f>ROUND(I214*H214,2)</f>
        <v>0</v>
      </c>
      <c r="BL214" s="17" t="s">
        <v>530</v>
      </c>
      <c r="BM214" s="149" t="s">
        <v>1990</v>
      </c>
    </row>
    <row r="215" spans="2:65" s="1" customFormat="1" ht="10.199999999999999">
      <c r="B215" s="32"/>
      <c r="D215" s="151" t="s">
        <v>359</v>
      </c>
      <c r="F215" s="152" t="s">
        <v>7810</v>
      </c>
      <c r="I215" s="153"/>
      <c r="L215" s="32"/>
      <c r="M215" s="154"/>
      <c r="T215" s="56"/>
      <c r="AT215" s="17" t="s">
        <v>359</v>
      </c>
      <c r="AU215" s="17" t="s">
        <v>86</v>
      </c>
    </row>
    <row r="216" spans="2:65" s="1" customFormat="1" ht="24.15" customHeight="1">
      <c r="B216" s="32"/>
      <c r="C216" s="138" t="s">
        <v>854</v>
      </c>
      <c r="D216" s="138" t="s">
        <v>352</v>
      </c>
      <c r="E216" s="139" t="s">
        <v>7811</v>
      </c>
      <c r="F216" s="140" t="s">
        <v>7812</v>
      </c>
      <c r="G216" s="141" t="s">
        <v>4951</v>
      </c>
      <c r="H216" s="142">
        <v>1</v>
      </c>
      <c r="I216" s="143"/>
      <c r="J216" s="144">
        <f>ROUND(I216*H216,2)</f>
        <v>0</v>
      </c>
      <c r="K216" s="140" t="s">
        <v>7721</v>
      </c>
      <c r="L216" s="32"/>
      <c r="M216" s="145" t="s">
        <v>1</v>
      </c>
      <c r="N216" s="146" t="s">
        <v>41</v>
      </c>
      <c r="P216" s="147">
        <f>O216*H216</f>
        <v>0</v>
      </c>
      <c r="Q216" s="147">
        <v>0</v>
      </c>
      <c r="R216" s="147">
        <f>Q216*H216</f>
        <v>0</v>
      </c>
      <c r="S216" s="147">
        <v>0</v>
      </c>
      <c r="T216" s="148">
        <f>S216*H216</f>
        <v>0</v>
      </c>
      <c r="AR216" s="149" t="s">
        <v>530</v>
      </c>
      <c r="AT216" s="149" t="s">
        <v>352</v>
      </c>
      <c r="AU216" s="149" t="s">
        <v>86</v>
      </c>
      <c r="AY216" s="17" t="s">
        <v>350</v>
      </c>
      <c r="BE216" s="150">
        <f>IF(N216="základní",J216,0)</f>
        <v>0</v>
      </c>
      <c r="BF216" s="150">
        <f>IF(N216="snížená",J216,0)</f>
        <v>0</v>
      </c>
      <c r="BG216" s="150">
        <f>IF(N216="zákl. přenesená",J216,0)</f>
        <v>0</v>
      </c>
      <c r="BH216" s="150">
        <f>IF(N216="sníž. přenesená",J216,0)</f>
        <v>0</v>
      </c>
      <c r="BI216" s="150">
        <f>IF(N216="nulová",J216,0)</f>
        <v>0</v>
      </c>
      <c r="BJ216" s="17" t="s">
        <v>84</v>
      </c>
      <c r="BK216" s="150">
        <f>ROUND(I216*H216,2)</f>
        <v>0</v>
      </c>
      <c r="BL216" s="17" t="s">
        <v>530</v>
      </c>
      <c r="BM216" s="149" t="s">
        <v>2003</v>
      </c>
    </row>
    <row r="217" spans="2:65" s="1" customFormat="1" ht="19.2">
      <c r="B217" s="32"/>
      <c r="D217" s="151" t="s">
        <v>359</v>
      </c>
      <c r="F217" s="152" t="s">
        <v>7812</v>
      </c>
      <c r="I217" s="153"/>
      <c r="L217" s="32"/>
      <c r="M217" s="154"/>
      <c r="T217" s="56"/>
      <c r="AT217" s="17" t="s">
        <v>359</v>
      </c>
      <c r="AU217" s="17" t="s">
        <v>86</v>
      </c>
    </row>
    <row r="218" spans="2:65" s="1" customFormat="1" ht="16.5" customHeight="1">
      <c r="B218" s="32"/>
      <c r="C218" s="138" t="s">
        <v>872</v>
      </c>
      <c r="D218" s="138" t="s">
        <v>352</v>
      </c>
      <c r="E218" s="139" t="s">
        <v>7813</v>
      </c>
      <c r="F218" s="140" t="s">
        <v>7814</v>
      </c>
      <c r="G218" s="141" t="s">
        <v>4951</v>
      </c>
      <c r="H218" s="142">
        <v>20</v>
      </c>
      <c r="I218" s="143"/>
      <c r="J218" s="144">
        <f>ROUND(I218*H218,2)</f>
        <v>0</v>
      </c>
      <c r="K218" s="140" t="s">
        <v>7721</v>
      </c>
      <c r="L218" s="32"/>
      <c r="M218" s="145" t="s">
        <v>1</v>
      </c>
      <c r="N218" s="146" t="s">
        <v>41</v>
      </c>
      <c r="P218" s="147">
        <f>O218*H218</f>
        <v>0</v>
      </c>
      <c r="Q218" s="147">
        <v>0</v>
      </c>
      <c r="R218" s="147">
        <f>Q218*H218</f>
        <v>0</v>
      </c>
      <c r="S218" s="147">
        <v>0</v>
      </c>
      <c r="T218" s="148">
        <f>S218*H218</f>
        <v>0</v>
      </c>
      <c r="AR218" s="149" t="s">
        <v>530</v>
      </c>
      <c r="AT218" s="149" t="s">
        <v>352</v>
      </c>
      <c r="AU218" s="149" t="s">
        <v>86</v>
      </c>
      <c r="AY218" s="17" t="s">
        <v>350</v>
      </c>
      <c r="BE218" s="150">
        <f>IF(N218="základní",J218,0)</f>
        <v>0</v>
      </c>
      <c r="BF218" s="150">
        <f>IF(N218="snížená",J218,0)</f>
        <v>0</v>
      </c>
      <c r="BG218" s="150">
        <f>IF(N218="zákl. přenesená",J218,0)</f>
        <v>0</v>
      </c>
      <c r="BH218" s="150">
        <f>IF(N218="sníž. přenesená",J218,0)</f>
        <v>0</v>
      </c>
      <c r="BI218" s="150">
        <f>IF(N218="nulová",J218,0)</f>
        <v>0</v>
      </c>
      <c r="BJ218" s="17" t="s">
        <v>84</v>
      </c>
      <c r="BK218" s="150">
        <f>ROUND(I218*H218,2)</f>
        <v>0</v>
      </c>
      <c r="BL218" s="17" t="s">
        <v>530</v>
      </c>
      <c r="BM218" s="149" t="s">
        <v>2015</v>
      </c>
    </row>
    <row r="219" spans="2:65" s="1" customFormat="1" ht="10.199999999999999">
      <c r="B219" s="32"/>
      <c r="D219" s="151" t="s">
        <v>359</v>
      </c>
      <c r="F219" s="152" t="s">
        <v>7814</v>
      </c>
      <c r="I219" s="153"/>
      <c r="L219" s="32"/>
      <c r="M219" s="154"/>
      <c r="T219" s="56"/>
      <c r="AT219" s="17" t="s">
        <v>359</v>
      </c>
      <c r="AU219" s="17" t="s">
        <v>86</v>
      </c>
    </row>
    <row r="220" spans="2:65" s="1" customFormat="1" ht="16.5" customHeight="1">
      <c r="B220" s="32"/>
      <c r="C220" s="138" t="s">
        <v>877</v>
      </c>
      <c r="D220" s="138" t="s">
        <v>352</v>
      </c>
      <c r="E220" s="139" t="s">
        <v>7815</v>
      </c>
      <c r="F220" s="140" t="s">
        <v>7816</v>
      </c>
      <c r="G220" s="141" t="s">
        <v>4951</v>
      </c>
      <c r="H220" s="142">
        <v>8</v>
      </c>
      <c r="I220" s="143"/>
      <c r="J220" s="144">
        <f>ROUND(I220*H220,2)</f>
        <v>0</v>
      </c>
      <c r="K220" s="140" t="s">
        <v>7721</v>
      </c>
      <c r="L220" s="32"/>
      <c r="M220" s="145" t="s">
        <v>1</v>
      </c>
      <c r="N220" s="146" t="s">
        <v>41</v>
      </c>
      <c r="P220" s="147">
        <f>O220*H220</f>
        <v>0</v>
      </c>
      <c r="Q220" s="147">
        <v>0</v>
      </c>
      <c r="R220" s="147">
        <f>Q220*H220</f>
        <v>0</v>
      </c>
      <c r="S220" s="147">
        <v>0</v>
      </c>
      <c r="T220" s="148">
        <f>S220*H220</f>
        <v>0</v>
      </c>
      <c r="AR220" s="149" t="s">
        <v>530</v>
      </c>
      <c r="AT220" s="149" t="s">
        <v>352</v>
      </c>
      <c r="AU220" s="149" t="s">
        <v>86</v>
      </c>
      <c r="AY220" s="17" t="s">
        <v>350</v>
      </c>
      <c r="BE220" s="150">
        <f>IF(N220="základní",J220,0)</f>
        <v>0</v>
      </c>
      <c r="BF220" s="150">
        <f>IF(N220="snížená",J220,0)</f>
        <v>0</v>
      </c>
      <c r="BG220" s="150">
        <f>IF(N220="zákl. přenesená",J220,0)</f>
        <v>0</v>
      </c>
      <c r="BH220" s="150">
        <f>IF(N220="sníž. přenesená",J220,0)</f>
        <v>0</v>
      </c>
      <c r="BI220" s="150">
        <f>IF(N220="nulová",J220,0)</f>
        <v>0</v>
      </c>
      <c r="BJ220" s="17" t="s">
        <v>84</v>
      </c>
      <c r="BK220" s="150">
        <f>ROUND(I220*H220,2)</f>
        <v>0</v>
      </c>
      <c r="BL220" s="17" t="s">
        <v>530</v>
      </c>
      <c r="BM220" s="149" t="s">
        <v>2024</v>
      </c>
    </row>
    <row r="221" spans="2:65" s="1" customFormat="1" ht="10.199999999999999">
      <c r="B221" s="32"/>
      <c r="D221" s="151" t="s">
        <v>359</v>
      </c>
      <c r="F221" s="152" t="s">
        <v>7816</v>
      </c>
      <c r="I221" s="153"/>
      <c r="L221" s="32"/>
      <c r="M221" s="154"/>
      <c r="T221" s="56"/>
      <c r="AT221" s="17" t="s">
        <v>359</v>
      </c>
      <c r="AU221" s="17" t="s">
        <v>86</v>
      </c>
    </row>
    <row r="222" spans="2:65" s="1" customFormat="1" ht="16.5" customHeight="1">
      <c r="B222" s="32"/>
      <c r="C222" s="138" t="s">
        <v>882</v>
      </c>
      <c r="D222" s="138" t="s">
        <v>352</v>
      </c>
      <c r="E222" s="139" t="s">
        <v>7817</v>
      </c>
      <c r="F222" s="140" t="s">
        <v>7818</v>
      </c>
      <c r="G222" s="141" t="s">
        <v>4951</v>
      </c>
      <c r="H222" s="142">
        <v>8</v>
      </c>
      <c r="I222" s="143"/>
      <c r="J222" s="144">
        <f>ROUND(I222*H222,2)</f>
        <v>0</v>
      </c>
      <c r="K222" s="140" t="s">
        <v>7721</v>
      </c>
      <c r="L222" s="32"/>
      <c r="M222" s="145" t="s">
        <v>1</v>
      </c>
      <c r="N222" s="146" t="s">
        <v>41</v>
      </c>
      <c r="P222" s="147">
        <f>O222*H222</f>
        <v>0</v>
      </c>
      <c r="Q222" s="147">
        <v>0</v>
      </c>
      <c r="R222" s="147">
        <f>Q222*H222</f>
        <v>0</v>
      </c>
      <c r="S222" s="147">
        <v>0</v>
      </c>
      <c r="T222" s="148">
        <f>S222*H222</f>
        <v>0</v>
      </c>
      <c r="AR222" s="149" t="s">
        <v>530</v>
      </c>
      <c r="AT222" s="149" t="s">
        <v>352</v>
      </c>
      <c r="AU222" s="149" t="s">
        <v>86</v>
      </c>
      <c r="AY222" s="17" t="s">
        <v>350</v>
      </c>
      <c r="BE222" s="150">
        <f>IF(N222="základní",J222,0)</f>
        <v>0</v>
      </c>
      <c r="BF222" s="150">
        <f>IF(N222="snížená",J222,0)</f>
        <v>0</v>
      </c>
      <c r="BG222" s="150">
        <f>IF(N222="zákl. přenesená",J222,0)</f>
        <v>0</v>
      </c>
      <c r="BH222" s="150">
        <f>IF(N222="sníž. přenesená",J222,0)</f>
        <v>0</v>
      </c>
      <c r="BI222" s="150">
        <f>IF(N222="nulová",J222,0)</f>
        <v>0</v>
      </c>
      <c r="BJ222" s="17" t="s">
        <v>84</v>
      </c>
      <c r="BK222" s="150">
        <f>ROUND(I222*H222,2)</f>
        <v>0</v>
      </c>
      <c r="BL222" s="17" t="s">
        <v>530</v>
      </c>
      <c r="BM222" s="149" t="s">
        <v>2035</v>
      </c>
    </row>
    <row r="223" spans="2:65" s="1" customFormat="1" ht="10.199999999999999">
      <c r="B223" s="32"/>
      <c r="D223" s="151" t="s">
        <v>359</v>
      </c>
      <c r="F223" s="152" t="s">
        <v>7818</v>
      </c>
      <c r="I223" s="153"/>
      <c r="L223" s="32"/>
      <c r="M223" s="154"/>
      <c r="T223" s="56"/>
      <c r="AT223" s="17" t="s">
        <v>359</v>
      </c>
      <c r="AU223" s="17" t="s">
        <v>86</v>
      </c>
    </row>
    <row r="224" spans="2:65" s="1" customFormat="1" ht="16.5" customHeight="1">
      <c r="B224" s="32"/>
      <c r="C224" s="138" t="s">
        <v>888</v>
      </c>
      <c r="D224" s="138" t="s">
        <v>352</v>
      </c>
      <c r="E224" s="139" t="s">
        <v>7819</v>
      </c>
      <c r="F224" s="140" t="s">
        <v>7820</v>
      </c>
      <c r="G224" s="141" t="s">
        <v>4951</v>
      </c>
      <c r="H224" s="142">
        <v>19</v>
      </c>
      <c r="I224" s="143"/>
      <c r="J224" s="144">
        <f>ROUND(I224*H224,2)</f>
        <v>0</v>
      </c>
      <c r="K224" s="140" t="s">
        <v>7721</v>
      </c>
      <c r="L224" s="32"/>
      <c r="M224" s="145" t="s">
        <v>1</v>
      </c>
      <c r="N224" s="146" t="s">
        <v>41</v>
      </c>
      <c r="P224" s="147">
        <f>O224*H224</f>
        <v>0</v>
      </c>
      <c r="Q224" s="147">
        <v>0</v>
      </c>
      <c r="R224" s="147">
        <f>Q224*H224</f>
        <v>0</v>
      </c>
      <c r="S224" s="147">
        <v>0</v>
      </c>
      <c r="T224" s="148">
        <f>S224*H224</f>
        <v>0</v>
      </c>
      <c r="AR224" s="149" t="s">
        <v>530</v>
      </c>
      <c r="AT224" s="149" t="s">
        <v>352</v>
      </c>
      <c r="AU224" s="149" t="s">
        <v>86</v>
      </c>
      <c r="AY224" s="17" t="s">
        <v>350</v>
      </c>
      <c r="BE224" s="150">
        <f>IF(N224="základní",J224,0)</f>
        <v>0</v>
      </c>
      <c r="BF224" s="150">
        <f>IF(N224="snížená",J224,0)</f>
        <v>0</v>
      </c>
      <c r="BG224" s="150">
        <f>IF(N224="zákl. přenesená",J224,0)</f>
        <v>0</v>
      </c>
      <c r="BH224" s="150">
        <f>IF(N224="sníž. přenesená",J224,0)</f>
        <v>0</v>
      </c>
      <c r="BI224" s="150">
        <f>IF(N224="nulová",J224,0)</f>
        <v>0</v>
      </c>
      <c r="BJ224" s="17" t="s">
        <v>84</v>
      </c>
      <c r="BK224" s="150">
        <f>ROUND(I224*H224,2)</f>
        <v>0</v>
      </c>
      <c r="BL224" s="17" t="s">
        <v>530</v>
      </c>
      <c r="BM224" s="149" t="s">
        <v>2048</v>
      </c>
    </row>
    <row r="225" spans="2:65" s="1" customFormat="1" ht="10.199999999999999">
      <c r="B225" s="32"/>
      <c r="D225" s="151" t="s">
        <v>359</v>
      </c>
      <c r="F225" s="152" t="s">
        <v>7820</v>
      </c>
      <c r="I225" s="153"/>
      <c r="L225" s="32"/>
      <c r="M225" s="154"/>
      <c r="T225" s="56"/>
      <c r="AT225" s="17" t="s">
        <v>359</v>
      </c>
      <c r="AU225" s="17" t="s">
        <v>86</v>
      </c>
    </row>
    <row r="226" spans="2:65" s="1" customFormat="1" ht="16.5" customHeight="1">
      <c r="B226" s="32"/>
      <c r="C226" s="138" t="s">
        <v>894</v>
      </c>
      <c r="D226" s="138" t="s">
        <v>352</v>
      </c>
      <c r="E226" s="139" t="s">
        <v>7821</v>
      </c>
      <c r="F226" s="140" t="s">
        <v>7822</v>
      </c>
      <c r="G226" s="141" t="s">
        <v>4951</v>
      </c>
      <c r="H226" s="142">
        <v>19</v>
      </c>
      <c r="I226" s="143"/>
      <c r="J226" s="144">
        <f>ROUND(I226*H226,2)</f>
        <v>0</v>
      </c>
      <c r="K226" s="140" t="s">
        <v>7721</v>
      </c>
      <c r="L226" s="32"/>
      <c r="M226" s="145" t="s">
        <v>1</v>
      </c>
      <c r="N226" s="146" t="s">
        <v>41</v>
      </c>
      <c r="P226" s="147">
        <f>O226*H226</f>
        <v>0</v>
      </c>
      <c r="Q226" s="147">
        <v>0</v>
      </c>
      <c r="R226" s="147">
        <f>Q226*H226</f>
        <v>0</v>
      </c>
      <c r="S226" s="147">
        <v>0</v>
      </c>
      <c r="T226" s="148">
        <f>S226*H226</f>
        <v>0</v>
      </c>
      <c r="AR226" s="149" t="s">
        <v>530</v>
      </c>
      <c r="AT226" s="149" t="s">
        <v>352</v>
      </c>
      <c r="AU226" s="149" t="s">
        <v>86</v>
      </c>
      <c r="AY226" s="17" t="s">
        <v>350</v>
      </c>
      <c r="BE226" s="150">
        <f>IF(N226="základní",J226,0)</f>
        <v>0</v>
      </c>
      <c r="BF226" s="150">
        <f>IF(N226="snížená",J226,0)</f>
        <v>0</v>
      </c>
      <c r="BG226" s="150">
        <f>IF(N226="zákl. přenesená",J226,0)</f>
        <v>0</v>
      </c>
      <c r="BH226" s="150">
        <f>IF(N226="sníž. přenesená",J226,0)</f>
        <v>0</v>
      </c>
      <c r="BI226" s="150">
        <f>IF(N226="nulová",J226,0)</f>
        <v>0</v>
      </c>
      <c r="BJ226" s="17" t="s">
        <v>84</v>
      </c>
      <c r="BK226" s="150">
        <f>ROUND(I226*H226,2)</f>
        <v>0</v>
      </c>
      <c r="BL226" s="17" t="s">
        <v>530</v>
      </c>
      <c r="BM226" s="149" t="s">
        <v>2060</v>
      </c>
    </row>
    <row r="227" spans="2:65" s="1" customFormat="1" ht="10.199999999999999">
      <c r="B227" s="32"/>
      <c r="D227" s="151" t="s">
        <v>359</v>
      </c>
      <c r="F227" s="152" t="s">
        <v>7822</v>
      </c>
      <c r="I227" s="153"/>
      <c r="L227" s="32"/>
      <c r="M227" s="154"/>
      <c r="T227" s="56"/>
      <c r="AT227" s="17" t="s">
        <v>359</v>
      </c>
      <c r="AU227" s="17" t="s">
        <v>86</v>
      </c>
    </row>
    <row r="228" spans="2:65" s="1" customFormat="1" ht="16.5" customHeight="1">
      <c r="B228" s="32"/>
      <c r="C228" s="138" t="s">
        <v>911</v>
      </c>
      <c r="D228" s="138" t="s">
        <v>352</v>
      </c>
      <c r="E228" s="139" t="s">
        <v>7823</v>
      </c>
      <c r="F228" s="140" t="s">
        <v>7824</v>
      </c>
      <c r="G228" s="141" t="s">
        <v>4951</v>
      </c>
      <c r="H228" s="142">
        <v>19</v>
      </c>
      <c r="I228" s="143"/>
      <c r="J228" s="144">
        <f>ROUND(I228*H228,2)</f>
        <v>0</v>
      </c>
      <c r="K228" s="140" t="s">
        <v>7721</v>
      </c>
      <c r="L228" s="32"/>
      <c r="M228" s="145" t="s">
        <v>1</v>
      </c>
      <c r="N228" s="146" t="s">
        <v>41</v>
      </c>
      <c r="P228" s="147">
        <f>O228*H228</f>
        <v>0</v>
      </c>
      <c r="Q228" s="147">
        <v>0</v>
      </c>
      <c r="R228" s="147">
        <f>Q228*H228</f>
        <v>0</v>
      </c>
      <c r="S228" s="147">
        <v>0</v>
      </c>
      <c r="T228" s="148">
        <f>S228*H228</f>
        <v>0</v>
      </c>
      <c r="AR228" s="149" t="s">
        <v>530</v>
      </c>
      <c r="AT228" s="149" t="s">
        <v>352</v>
      </c>
      <c r="AU228" s="149" t="s">
        <v>86</v>
      </c>
      <c r="AY228" s="17" t="s">
        <v>350</v>
      </c>
      <c r="BE228" s="150">
        <f>IF(N228="základní",J228,0)</f>
        <v>0</v>
      </c>
      <c r="BF228" s="150">
        <f>IF(N228="snížená",J228,0)</f>
        <v>0</v>
      </c>
      <c r="BG228" s="150">
        <f>IF(N228="zákl. přenesená",J228,0)</f>
        <v>0</v>
      </c>
      <c r="BH228" s="150">
        <f>IF(N228="sníž. přenesená",J228,0)</f>
        <v>0</v>
      </c>
      <c r="BI228" s="150">
        <f>IF(N228="nulová",J228,0)</f>
        <v>0</v>
      </c>
      <c r="BJ228" s="17" t="s">
        <v>84</v>
      </c>
      <c r="BK228" s="150">
        <f>ROUND(I228*H228,2)</f>
        <v>0</v>
      </c>
      <c r="BL228" s="17" t="s">
        <v>530</v>
      </c>
      <c r="BM228" s="149" t="s">
        <v>2074</v>
      </c>
    </row>
    <row r="229" spans="2:65" s="1" customFormat="1" ht="10.199999999999999">
      <c r="B229" s="32"/>
      <c r="D229" s="151" t="s">
        <v>359</v>
      </c>
      <c r="F229" s="152" t="s">
        <v>7824</v>
      </c>
      <c r="I229" s="153"/>
      <c r="L229" s="32"/>
      <c r="M229" s="154"/>
      <c r="T229" s="56"/>
      <c r="AT229" s="17" t="s">
        <v>359</v>
      </c>
      <c r="AU229" s="17" t="s">
        <v>86</v>
      </c>
    </row>
    <row r="230" spans="2:65" s="1" customFormat="1" ht="16.5" customHeight="1">
      <c r="B230" s="32"/>
      <c r="C230" s="138" t="s">
        <v>918</v>
      </c>
      <c r="D230" s="138" t="s">
        <v>352</v>
      </c>
      <c r="E230" s="139" t="s">
        <v>7825</v>
      </c>
      <c r="F230" s="140" t="s">
        <v>7826</v>
      </c>
      <c r="G230" s="141" t="s">
        <v>4951</v>
      </c>
      <c r="H230" s="142">
        <v>19</v>
      </c>
      <c r="I230" s="143"/>
      <c r="J230" s="144">
        <f>ROUND(I230*H230,2)</f>
        <v>0</v>
      </c>
      <c r="K230" s="140" t="s">
        <v>7721</v>
      </c>
      <c r="L230" s="32"/>
      <c r="M230" s="145" t="s">
        <v>1</v>
      </c>
      <c r="N230" s="146" t="s">
        <v>41</v>
      </c>
      <c r="P230" s="147">
        <f>O230*H230</f>
        <v>0</v>
      </c>
      <c r="Q230" s="147">
        <v>0</v>
      </c>
      <c r="R230" s="147">
        <f>Q230*H230</f>
        <v>0</v>
      </c>
      <c r="S230" s="147">
        <v>0</v>
      </c>
      <c r="T230" s="148">
        <f>S230*H230</f>
        <v>0</v>
      </c>
      <c r="AR230" s="149" t="s">
        <v>530</v>
      </c>
      <c r="AT230" s="149" t="s">
        <v>352</v>
      </c>
      <c r="AU230" s="149" t="s">
        <v>86</v>
      </c>
      <c r="AY230" s="17" t="s">
        <v>350</v>
      </c>
      <c r="BE230" s="150">
        <f>IF(N230="základní",J230,0)</f>
        <v>0</v>
      </c>
      <c r="BF230" s="150">
        <f>IF(N230="snížená",J230,0)</f>
        <v>0</v>
      </c>
      <c r="BG230" s="150">
        <f>IF(N230="zákl. přenesená",J230,0)</f>
        <v>0</v>
      </c>
      <c r="BH230" s="150">
        <f>IF(N230="sníž. přenesená",J230,0)</f>
        <v>0</v>
      </c>
      <c r="BI230" s="150">
        <f>IF(N230="nulová",J230,0)</f>
        <v>0</v>
      </c>
      <c r="BJ230" s="17" t="s">
        <v>84</v>
      </c>
      <c r="BK230" s="150">
        <f>ROUND(I230*H230,2)</f>
        <v>0</v>
      </c>
      <c r="BL230" s="17" t="s">
        <v>530</v>
      </c>
      <c r="BM230" s="149" t="s">
        <v>2091</v>
      </c>
    </row>
    <row r="231" spans="2:65" s="1" customFormat="1" ht="10.199999999999999">
      <c r="B231" s="32"/>
      <c r="D231" s="151" t="s">
        <v>359</v>
      </c>
      <c r="F231" s="152" t="s">
        <v>7826</v>
      </c>
      <c r="I231" s="153"/>
      <c r="L231" s="32"/>
      <c r="M231" s="154"/>
      <c r="T231" s="56"/>
      <c r="AT231" s="17" t="s">
        <v>359</v>
      </c>
      <c r="AU231" s="17" t="s">
        <v>86</v>
      </c>
    </row>
    <row r="232" spans="2:65" s="1" customFormat="1" ht="24.15" customHeight="1">
      <c r="B232" s="32"/>
      <c r="C232" s="138" t="s">
        <v>924</v>
      </c>
      <c r="D232" s="138" t="s">
        <v>352</v>
      </c>
      <c r="E232" s="139" t="s">
        <v>7827</v>
      </c>
      <c r="F232" s="140" t="s">
        <v>7828</v>
      </c>
      <c r="G232" s="141" t="s">
        <v>4951</v>
      </c>
      <c r="H232" s="142">
        <v>8</v>
      </c>
      <c r="I232" s="143"/>
      <c r="J232" s="144">
        <f>ROUND(I232*H232,2)</f>
        <v>0</v>
      </c>
      <c r="K232" s="140" t="s">
        <v>7721</v>
      </c>
      <c r="L232" s="32"/>
      <c r="M232" s="145" t="s">
        <v>1</v>
      </c>
      <c r="N232" s="146" t="s">
        <v>41</v>
      </c>
      <c r="P232" s="147">
        <f>O232*H232</f>
        <v>0</v>
      </c>
      <c r="Q232" s="147">
        <v>0</v>
      </c>
      <c r="R232" s="147">
        <f>Q232*H232</f>
        <v>0</v>
      </c>
      <c r="S232" s="147">
        <v>0</v>
      </c>
      <c r="T232" s="148">
        <f>S232*H232</f>
        <v>0</v>
      </c>
      <c r="AR232" s="149" t="s">
        <v>530</v>
      </c>
      <c r="AT232" s="149" t="s">
        <v>352</v>
      </c>
      <c r="AU232" s="149" t="s">
        <v>86</v>
      </c>
      <c r="AY232" s="17" t="s">
        <v>350</v>
      </c>
      <c r="BE232" s="150">
        <f>IF(N232="základní",J232,0)</f>
        <v>0</v>
      </c>
      <c r="BF232" s="150">
        <f>IF(N232="snížená",J232,0)</f>
        <v>0</v>
      </c>
      <c r="BG232" s="150">
        <f>IF(N232="zákl. přenesená",J232,0)</f>
        <v>0</v>
      </c>
      <c r="BH232" s="150">
        <f>IF(N232="sníž. přenesená",J232,0)</f>
        <v>0</v>
      </c>
      <c r="BI232" s="150">
        <f>IF(N232="nulová",J232,0)</f>
        <v>0</v>
      </c>
      <c r="BJ232" s="17" t="s">
        <v>84</v>
      </c>
      <c r="BK232" s="150">
        <f>ROUND(I232*H232,2)</f>
        <v>0</v>
      </c>
      <c r="BL232" s="17" t="s">
        <v>530</v>
      </c>
      <c r="BM232" s="149" t="s">
        <v>2102</v>
      </c>
    </row>
    <row r="233" spans="2:65" s="1" customFormat="1" ht="19.2">
      <c r="B233" s="32"/>
      <c r="D233" s="151" t="s">
        <v>359</v>
      </c>
      <c r="F233" s="152" t="s">
        <v>7828</v>
      </c>
      <c r="I233" s="153"/>
      <c r="L233" s="32"/>
      <c r="M233" s="154"/>
      <c r="T233" s="56"/>
      <c r="AT233" s="17" t="s">
        <v>359</v>
      </c>
      <c r="AU233" s="17" t="s">
        <v>86</v>
      </c>
    </row>
    <row r="234" spans="2:65" s="1" customFormat="1" ht="16.5" customHeight="1">
      <c r="B234" s="32"/>
      <c r="C234" s="138" t="s">
        <v>929</v>
      </c>
      <c r="D234" s="138" t="s">
        <v>352</v>
      </c>
      <c r="E234" s="139" t="s">
        <v>7829</v>
      </c>
      <c r="F234" s="140" t="s">
        <v>7830</v>
      </c>
      <c r="G234" s="141" t="s">
        <v>4951</v>
      </c>
      <c r="H234" s="142">
        <v>8</v>
      </c>
      <c r="I234" s="143"/>
      <c r="J234" s="144">
        <f>ROUND(I234*H234,2)</f>
        <v>0</v>
      </c>
      <c r="K234" s="140" t="s">
        <v>7721</v>
      </c>
      <c r="L234" s="32"/>
      <c r="M234" s="145" t="s">
        <v>1</v>
      </c>
      <c r="N234" s="146" t="s">
        <v>41</v>
      </c>
      <c r="P234" s="147">
        <f>O234*H234</f>
        <v>0</v>
      </c>
      <c r="Q234" s="147">
        <v>0</v>
      </c>
      <c r="R234" s="147">
        <f>Q234*H234</f>
        <v>0</v>
      </c>
      <c r="S234" s="147">
        <v>0</v>
      </c>
      <c r="T234" s="148">
        <f>S234*H234</f>
        <v>0</v>
      </c>
      <c r="AR234" s="149" t="s">
        <v>530</v>
      </c>
      <c r="AT234" s="149" t="s">
        <v>352</v>
      </c>
      <c r="AU234" s="149" t="s">
        <v>86</v>
      </c>
      <c r="AY234" s="17" t="s">
        <v>350</v>
      </c>
      <c r="BE234" s="150">
        <f>IF(N234="základní",J234,0)</f>
        <v>0</v>
      </c>
      <c r="BF234" s="150">
        <f>IF(N234="snížená",J234,0)</f>
        <v>0</v>
      </c>
      <c r="BG234" s="150">
        <f>IF(N234="zákl. přenesená",J234,0)</f>
        <v>0</v>
      </c>
      <c r="BH234" s="150">
        <f>IF(N234="sníž. přenesená",J234,0)</f>
        <v>0</v>
      </c>
      <c r="BI234" s="150">
        <f>IF(N234="nulová",J234,0)</f>
        <v>0</v>
      </c>
      <c r="BJ234" s="17" t="s">
        <v>84</v>
      </c>
      <c r="BK234" s="150">
        <f>ROUND(I234*H234,2)</f>
        <v>0</v>
      </c>
      <c r="BL234" s="17" t="s">
        <v>530</v>
      </c>
      <c r="BM234" s="149" t="s">
        <v>2117</v>
      </c>
    </row>
    <row r="235" spans="2:65" s="1" customFormat="1" ht="10.199999999999999">
      <c r="B235" s="32"/>
      <c r="D235" s="151" t="s">
        <v>359</v>
      </c>
      <c r="F235" s="152" t="s">
        <v>7830</v>
      </c>
      <c r="I235" s="153"/>
      <c r="L235" s="32"/>
      <c r="M235" s="154"/>
      <c r="T235" s="56"/>
      <c r="AT235" s="17" t="s">
        <v>359</v>
      </c>
      <c r="AU235" s="17" t="s">
        <v>86</v>
      </c>
    </row>
    <row r="236" spans="2:65" s="1" customFormat="1" ht="24.15" customHeight="1">
      <c r="B236" s="32"/>
      <c r="C236" s="138" t="s">
        <v>937</v>
      </c>
      <c r="D236" s="138" t="s">
        <v>352</v>
      </c>
      <c r="E236" s="139" t="s">
        <v>7831</v>
      </c>
      <c r="F236" s="140" t="s">
        <v>7832</v>
      </c>
      <c r="G236" s="141" t="s">
        <v>4951</v>
      </c>
      <c r="H236" s="142">
        <v>14</v>
      </c>
      <c r="I236" s="143"/>
      <c r="J236" s="144">
        <f>ROUND(I236*H236,2)</f>
        <v>0</v>
      </c>
      <c r="K236" s="140" t="s">
        <v>7721</v>
      </c>
      <c r="L236" s="32"/>
      <c r="M236" s="145" t="s">
        <v>1</v>
      </c>
      <c r="N236" s="146" t="s">
        <v>41</v>
      </c>
      <c r="P236" s="147">
        <f>O236*H236</f>
        <v>0</v>
      </c>
      <c r="Q236" s="147">
        <v>0</v>
      </c>
      <c r="R236" s="147">
        <f>Q236*H236</f>
        <v>0</v>
      </c>
      <c r="S236" s="147">
        <v>0</v>
      </c>
      <c r="T236" s="148">
        <f>S236*H236</f>
        <v>0</v>
      </c>
      <c r="AR236" s="149" t="s">
        <v>530</v>
      </c>
      <c r="AT236" s="149" t="s">
        <v>352</v>
      </c>
      <c r="AU236" s="149" t="s">
        <v>86</v>
      </c>
      <c r="AY236" s="17" t="s">
        <v>350</v>
      </c>
      <c r="BE236" s="150">
        <f>IF(N236="základní",J236,0)</f>
        <v>0</v>
      </c>
      <c r="BF236" s="150">
        <f>IF(N236="snížená",J236,0)</f>
        <v>0</v>
      </c>
      <c r="BG236" s="150">
        <f>IF(N236="zákl. přenesená",J236,0)</f>
        <v>0</v>
      </c>
      <c r="BH236" s="150">
        <f>IF(N236="sníž. přenesená",J236,0)</f>
        <v>0</v>
      </c>
      <c r="BI236" s="150">
        <f>IF(N236="nulová",J236,0)</f>
        <v>0</v>
      </c>
      <c r="BJ236" s="17" t="s">
        <v>84</v>
      </c>
      <c r="BK236" s="150">
        <f>ROUND(I236*H236,2)</f>
        <v>0</v>
      </c>
      <c r="BL236" s="17" t="s">
        <v>530</v>
      </c>
      <c r="BM236" s="149" t="s">
        <v>2128</v>
      </c>
    </row>
    <row r="237" spans="2:65" s="1" customFormat="1" ht="19.2">
      <c r="B237" s="32"/>
      <c r="D237" s="151" t="s">
        <v>359</v>
      </c>
      <c r="F237" s="152" t="s">
        <v>7832</v>
      </c>
      <c r="I237" s="153"/>
      <c r="L237" s="32"/>
      <c r="M237" s="154"/>
      <c r="T237" s="56"/>
      <c r="AT237" s="17" t="s">
        <v>359</v>
      </c>
      <c r="AU237" s="17" t="s">
        <v>86</v>
      </c>
    </row>
    <row r="238" spans="2:65" s="1" customFormat="1" ht="16.5" customHeight="1">
      <c r="B238" s="32"/>
      <c r="C238" s="138" t="s">
        <v>943</v>
      </c>
      <c r="D238" s="138" t="s">
        <v>352</v>
      </c>
      <c r="E238" s="139" t="s">
        <v>7833</v>
      </c>
      <c r="F238" s="140" t="s">
        <v>7834</v>
      </c>
      <c r="G238" s="141" t="s">
        <v>4951</v>
      </c>
      <c r="H238" s="142">
        <v>14</v>
      </c>
      <c r="I238" s="143"/>
      <c r="J238" s="144">
        <f>ROUND(I238*H238,2)</f>
        <v>0</v>
      </c>
      <c r="K238" s="140" t="s">
        <v>7721</v>
      </c>
      <c r="L238" s="32"/>
      <c r="M238" s="145" t="s">
        <v>1</v>
      </c>
      <c r="N238" s="146" t="s">
        <v>41</v>
      </c>
      <c r="P238" s="147">
        <f>O238*H238</f>
        <v>0</v>
      </c>
      <c r="Q238" s="147">
        <v>0</v>
      </c>
      <c r="R238" s="147">
        <f>Q238*H238</f>
        <v>0</v>
      </c>
      <c r="S238" s="147">
        <v>0</v>
      </c>
      <c r="T238" s="148">
        <f>S238*H238</f>
        <v>0</v>
      </c>
      <c r="AR238" s="149" t="s">
        <v>530</v>
      </c>
      <c r="AT238" s="149" t="s">
        <v>352</v>
      </c>
      <c r="AU238" s="149" t="s">
        <v>86</v>
      </c>
      <c r="AY238" s="17" t="s">
        <v>350</v>
      </c>
      <c r="BE238" s="150">
        <f>IF(N238="základní",J238,0)</f>
        <v>0</v>
      </c>
      <c r="BF238" s="150">
        <f>IF(N238="snížená",J238,0)</f>
        <v>0</v>
      </c>
      <c r="BG238" s="150">
        <f>IF(N238="zákl. přenesená",J238,0)</f>
        <v>0</v>
      </c>
      <c r="BH238" s="150">
        <f>IF(N238="sníž. přenesená",J238,0)</f>
        <v>0</v>
      </c>
      <c r="BI238" s="150">
        <f>IF(N238="nulová",J238,0)</f>
        <v>0</v>
      </c>
      <c r="BJ238" s="17" t="s">
        <v>84</v>
      </c>
      <c r="BK238" s="150">
        <f>ROUND(I238*H238,2)</f>
        <v>0</v>
      </c>
      <c r="BL238" s="17" t="s">
        <v>530</v>
      </c>
      <c r="BM238" s="149" t="s">
        <v>2152</v>
      </c>
    </row>
    <row r="239" spans="2:65" s="1" customFormat="1" ht="10.199999999999999">
      <c r="B239" s="32"/>
      <c r="D239" s="151" t="s">
        <v>359</v>
      </c>
      <c r="F239" s="152" t="s">
        <v>7834</v>
      </c>
      <c r="I239" s="153"/>
      <c r="L239" s="32"/>
      <c r="M239" s="154"/>
      <c r="T239" s="56"/>
      <c r="AT239" s="17" t="s">
        <v>359</v>
      </c>
      <c r="AU239" s="17" t="s">
        <v>86</v>
      </c>
    </row>
    <row r="240" spans="2:65" s="1" customFormat="1" ht="24.15" customHeight="1">
      <c r="B240" s="32"/>
      <c r="C240" s="138" t="s">
        <v>950</v>
      </c>
      <c r="D240" s="138" t="s">
        <v>352</v>
      </c>
      <c r="E240" s="139" t="s">
        <v>7835</v>
      </c>
      <c r="F240" s="140" t="s">
        <v>7836</v>
      </c>
      <c r="G240" s="141" t="s">
        <v>4951</v>
      </c>
      <c r="H240" s="142">
        <v>11</v>
      </c>
      <c r="I240" s="143"/>
      <c r="J240" s="144">
        <f>ROUND(I240*H240,2)</f>
        <v>0</v>
      </c>
      <c r="K240" s="140" t="s">
        <v>7721</v>
      </c>
      <c r="L240" s="32"/>
      <c r="M240" s="145" t="s">
        <v>1</v>
      </c>
      <c r="N240" s="146" t="s">
        <v>41</v>
      </c>
      <c r="P240" s="147">
        <f>O240*H240</f>
        <v>0</v>
      </c>
      <c r="Q240" s="147">
        <v>0</v>
      </c>
      <c r="R240" s="147">
        <f>Q240*H240</f>
        <v>0</v>
      </c>
      <c r="S240" s="147">
        <v>0</v>
      </c>
      <c r="T240" s="148">
        <f>S240*H240</f>
        <v>0</v>
      </c>
      <c r="AR240" s="149" t="s">
        <v>530</v>
      </c>
      <c r="AT240" s="149" t="s">
        <v>352</v>
      </c>
      <c r="AU240" s="149" t="s">
        <v>86</v>
      </c>
      <c r="AY240" s="17" t="s">
        <v>350</v>
      </c>
      <c r="BE240" s="150">
        <f>IF(N240="základní",J240,0)</f>
        <v>0</v>
      </c>
      <c r="BF240" s="150">
        <f>IF(N240="snížená",J240,0)</f>
        <v>0</v>
      </c>
      <c r="BG240" s="150">
        <f>IF(N240="zákl. přenesená",J240,0)</f>
        <v>0</v>
      </c>
      <c r="BH240" s="150">
        <f>IF(N240="sníž. přenesená",J240,0)</f>
        <v>0</v>
      </c>
      <c r="BI240" s="150">
        <f>IF(N240="nulová",J240,0)</f>
        <v>0</v>
      </c>
      <c r="BJ240" s="17" t="s">
        <v>84</v>
      </c>
      <c r="BK240" s="150">
        <f>ROUND(I240*H240,2)</f>
        <v>0</v>
      </c>
      <c r="BL240" s="17" t="s">
        <v>530</v>
      </c>
      <c r="BM240" s="149" t="s">
        <v>2195</v>
      </c>
    </row>
    <row r="241" spans="2:65" s="1" customFormat="1" ht="19.2">
      <c r="B241" s="32"/>
      <c r="D241" s="151" t="s">
        <v>359</v>
      </c>
      <c r="F241" s="152" t="s">
        <v>7836</v>
      </c>
      <c r="I241" s="153"/>
      <c r="L241" s="32"/>
      <c r="M241" s="154"/>
      <c r="T241" s="56"/>
      <c r="AT241" s="17" t="s">
        <v>359</v>
      </c>
      <c r="AU241" s="17" t="s">
        <v>86</v>
      </c>
    </row>
    <row r="242" spans="2:65" s="1" customFormat="1" ht="16.5" customHeight="1">
      <c r="B242" s="32"/>
      <c r="C242" s="138" t="s">
        <v>964</v>
      </c>
      <c r="D242" s="138" t="s">
        <v>352</v>
      </c>
      <c r="E242" s="139" t="s">
        <v>7837</v>
      </c>
      <c r="F242" s="140" t="s">
        <v>7838</v>
      </c>
      <c r="G242" s="141" t="s">
        <v>4951</v>
      </c>
      <c r="H242" s="142">
        <v>11</v>
      </c>
      <c r="I242" s="143"/>
      <c r="J242" s="144">
        <f>ROUND(I242*H242,2)</f>
        <v>0</v>
      </c>
      <c r="K242" s="140" t="s">
        <v>7721</v>
      </c>
      <c r="L242" s="32"/>
      <c r="M242" s="145" t="s">
        <v>1</v>
      </c>
      <c r="N242" s="146" t="s">
        <v>41</v>
      </c>
      <c r="P242" s="147">
        <f>O242*H242</f>
        <v>0</v>
      </c>
      <c r="Q242" s="147">
        <v>0</v>
      </c>
      <c r="R242" s="147">
        <f>Q242*H242</f>
        <v>0</v>
      </c>
      <c r="S242" s="147">
        <v>0</v>
      </c>
      <c r="T242" s="148">
        <f>S242*H242</f>
        <v>0</v>
      </c>
      <c r="AR242" s="149" t="s">
        <v>530</v>
      </c>
      <c r="AT242" s="149" t="s">
        <v>352</v>
      </c>
      <c r="AU242" s="149" t="s">
        <v>86</v>
      </c>
      <c r="AY242" s="17" t="s">
        <v>350</v>
      </c>
      <c r="BE242" s="150">
        <f>IF(N242="základní",J242,0)</f>
        <v>0</v>
      </c>
      <c r="BF242" s="150">
        <f>IF(N242="snížená",J242,0)</f>
        <v>0</v>
      </c>
      <c r="BG242" s="150">
        <f>IF(N242="zákl. přenesená",J242,0)</f>
        <v>0</v>
      </c>
      <c r="BH242" s="150">
        <f>IF(N242="sníž. přenesená",J242,0)</f>
        <v>0</v>
      </c>
      <c r="BI242" s="150">
        <f>IF(N242="nulová",J242,0)</f>
        <v>0</v>
      </c>
      <c r="BJ242" s="17" t="s">
        <v>84</v>
      </c>
      <c r="BK242" s="150">
        <f>ROUND(I242*H242,2)</f>
        <v>0</v>
      </c>
      <c r="BL242" s="17" t="s">
        <v>530</v>
      </c>
      <c r="BM242" s="149" t="s">
        <v>2224</v>
      </c>
    </row>
    <row r="243" spans="2:65" s="1" customFormat="1" ht="10.199999999999999">
      <c r="B243" s="32"/>
      <c r="D243" s="151" t="s">
        <v>359</v>
      </c>
      <c r="F243" s="152" t="s">
        <v>7838</v>
      </c>
      <c r="I243" s="153"/>
      <c r="L243" s="32"/>
      <c r="M243" s="154"/>
      <c r="T243" s="56"/>
      <c r="AT243" s="17" t="s">
        <v>359</v>
      </c>
      <c r="AU243" s="17" t="s">
        <v>86</v>
      </c>
    </row>
    <row r="244" spans="2:65" s="1" customFormat="1" ht="16.5" customHeight="1">
      <c r="B244" s="32"/>
      <c r="C244" s="138" t="s">
        <v>974</v>
      </c>
      <c r="D244" s="138" t="s">
        <v>352</v>
      </c>
      <c r="E244" s="139" t="s">
        <v>7839</v>
      </c>
      <c r="F244" s="140" t="s">
        <v>7840</v>
      </c>
      <c r="G244" s="141" t="s">
        <v>4951</v>
      </c>
      <c r="H244" s="142">
        <v>1</v>
      </c>
      <c r="I244" s="143"/>
      <c r="J244" s="144">
        <f>ROUND(I244*H244,2)</f>
        <v>0</v>
      </c>
      <c r="K244" s="140" t="s">
        <v>7721</v>
      </c>
      <c r="L244" s="32"/>
      <c r="M244" s="145" t="s">
        <v>1</v>
      </c>
      <c r="N244" s="146" t="s">
        <v>41</v>
      </c>
      <c r="P244" s="147">
        <f>O244*H244</f>
        <v>0</v>
      </c>
      <c r="Q244" s="147">
        <v>0</v>
      </c>
      <c r="R244" s="147">
        <f>Q244*H244</f>
        <v>0</v>
      </c>
      <c r="S244" s="147">
        <v>0</v>
      </c>
      <c r="T244" s="148">
        <f>S244*H244</f>
        <v>0</v>
      </c>
      <c r="AR244" s="149" t="s">
        <v>530</v>
      </c>
      <c r="AT244" s="149" t="s">
        <v>352</v>
      </c>
      <c r="AU244" s="149" t="s">
        <v>86</v>
      </c>
      <c r="AY244" s="17" t="s">
        <v>350</v>
      </c>
      <c r="BE244" s="150">
        <f>IF(N244="základní",J244,0)</f>
        <v>0</v>
      </c>
      <c r="BF244" s="150">
        <f>IF(N244="snížená",J244,0)</f>
        <v>0</v>
      </c>
      <c r="BG244" s="150">
        <f>IF(N244="zákl. přenesená",J244,0)</f>
        <v>0</v>
      </c>
      <c r="BH244" s="150">
        <f>IF(N244="sníž. přenesená",J244,0)</f>
        <v>0</v>
      </c>
      <c r="BI244" s="150">
        <f>IF(N244="nulová",J244,0)</f>
        <v>0</v>
      </c>
      <c r="BJ244" s="17" t="s">
        <v>84</v>
      </c>
      <c r="BK244" s="150">
        <f>ROUND(I244*H244,2)</f>
        <v>0</v>
      </c>
      <c r="BL244" s="17" t="s">
        <v>530</v>
      </c>
      <c r="BM244" s="149" t="s">
        <v>2236</v>
      </c>
    </row>
    <row r="245" spans="2:65" s="1" customFormat="1" ht="10.199999999999999">
      <c r="B245" s="32"/>
      <c r="D245" s="151" t="s">
        <v>359</v>
      </c>
      <c r="F245" s="152" t="s">
        <v>7840</v>
      </c>
      <c r="I245" s="153"/>
      <c r="L245" s="32"/>
      <c r="M245" s="154"/>
      <c r="T245" s="56"/>
      <c r="AT245" s="17" t="s">
        <v>359</v>
      </c>
      <c r="AU245" s="17" t="s">
        <v>86</v>
      </c>
    </row>
    <row r="246" spans="2:65" s="1" customFormat="1" ht="16.5" customHeight="1">
      <c r="B246" s="32"/>
      <c r="C246" s="138" t="s">
        <v>981</v>
      </c>
      <c r="D246" s="138" t="s">
        <v>352</v>
      </c>
      <c r="E246" s="139" t="s">
        <v>7841</v>
      </c>
      <c r="F246" s="140" t="s">
        <v>7842</v>
      </c>
      <c r="G246" s="141" t="s">
        <v>4951</v>
      </c>
      <c r="H246" s="142">
        <v>1</v>
      </c>
      <c r="I246" s="143"/>
      <c r="J246" s="144">
        <f>ROUND(I246*H246,2)</f>
        <v>0</v>
      </c>
      <c r="K246" s="140" t="s">
        <v>7721</v>
      </c>
      <c r="L246" s="32"/>
      <c r="M246" s="145" t="s">
        <v>1</v>
      </c>
      <c r="N246" s="146" t="s">
        <v>41</v>
      </c>
      <c r="P246" s="147">
        <f>O246*H246</f>
        <v>0</v>
      </c>
      <c r="Q246" s="147">
        <v>0</v>
      </c>
      <c r="R246" s="147">
        <f>Q246*H246</f>
        <v>0</v>
      </c>
      <c r="S246" s="147">
        <v>0</v>
      </c>
      <c r="T246" s="148">
        <f>S246*H246</f>
        <v>0</v>
      </c>
      <c r="AR246" s="149" t="s">
        <v>530</v>
      </c>
      <c r="AT246" s="149" t="s">
        <v>352</v>
      </c>
      <c r="AU246" s="149" t="s">
        <v>86</v>
      </c>
      <c r="AY246" s="17" t="s">
        <v>350</v>
      </c>
      <c r="BE246" s="150">
        <f>IF(N246="základní",J246,0)</f>
        <v>0</v>
      </c>
      <c r="BF246" s="150">
        <f>IF(N246="snížená",J246,0)</f>
        <v>0</v>
      </c>
      <c r="BG246" s="150">
        <f>IF(N246="zákl. přenesená",J246,0)</f>
        <v>0</v>
      </c>
      <c r="BH246" s="150">
        <f>IF(N246="sníž. přenesená",J246,0)</f>
        <v>0</v>
      </c>
      <c r="BI246" s="150">
        <f>IF(N246="nulová",J246,0)</f>
        <v>0</v>
      </c>
      <c r="BJ246" s="17" t="s">
        <v>84</v>
      </c>
      <c r="BK246" s="150">
        <f>ROUND(I246*H246,2)</f>
        <v>0</v>
      </c>
      <c r="BL246" s="17" t="s">
        <v>530</v>
      </c>
      <c r="BM246" s="149" t="s">
        <v>2261</v>
      </c>
    </row>
    <row r="247" spans="2:65" s="1" customFormat="1" ht="10.199999999999999">
      <c r="B247" s="32"/>
      <c r="D247" s="151" t="s">
        <v>359</v>
      </c>
      <c r="F247" s="152" t="s">
        <v>7842</v>
      </c>
      <c r="I247" s="153"/>
      <c r="L247" s="32"/>
      <c r="M247" s="154"/>
      <c r="T247" s="56"/>
      <c r="AT247" s="17" t="s">
        <v>359</v>
      </c>
      <c r="AU247" s="17" t="s">
        <v>86</v>
      </c>
    </row>
    <row r="248" spans="2:65" s="1" customFormat="1" ht="16.5" customHeight="1">
      <c r="B248" s="32"/>
      <c r="C248" s="138" t="s">
        <v>987</v>
      </c>
      <c r="D248" s="138" t="s">
        <v>352</v>
      </c>
      <c r="E248" s="139" t="s">
        <v>7843</v>
      </c>
      <c r="F248" s="140" t="s">
        <v>7844</v>
      </c>
      <c r="G248" s="141" t="s">
        <v>4951</v>
      </c>
      <c r="H248" s="142">
        <v>6</v>
      </c>
      <c r="I248" s="143"/>
      <c r="J248" s="144">
        <f>ROUND(I248*H248,2)</f>
        <v>0</v>
      </c>
      <c r="K248" s="140" t="s">
        <v>7721</v>
      </c>
      <c r="L248" s="32"/>
      <c r="M248" s="145" t="s">
        <v>1</v>
      </c>
      <c r="N248" s="146" t="s">
        <v>41</v>
      </c>
      <c r="P248" s="147">
        <f>O248*H248</f>
        <v>0</v>
      </c>
      <c r="Q248" s="147">
        <v>0</v>
      </c>
      <c r="R248" s="147">
        <f>Q248*H248</f>
        <v>0</v>
      </c>
      <c r="S248" s="147">
        <v>0</v>
      </c>
      <c r="T248" s="148">
        <f>S248*H248</f>
        <v>0</v>
      </c>
      <c r="AR248" s="149" t="s">
        <v>530</v>
      </c>
      <c r="AT248" s="149" t="s">
        <v>352</v>
      </c>
      <c r="AU248" s="149" t="s">
        <v>86</v>
      </c>
      <c r="AY248" s="17" t="s">
        <v>350</v>
      </c>
      <c r="BE248" s="150">
        <f>IF(N248="základní",J248,0)</f>
        <v>0</v>
      </c>
      <c r="BF248" s="150">
        <f>IF(N248="snížená",J248,0)</f>
        <v>0</v>
      </c>
      <c r="BG248" s="150">
        <f>IF(N248="zákl. přenesená",J248,0)</f>
        <v>0</v>
      </c>
      <c r="BH248" s="150">
        <f>IF(N248="sníž. přenesená",J248,0)</f>
        <v>0</v>
      </c>
      <c r="BI248" s="150">
        <f>IF(N248="nulová",J248,0)</f>
        <v>0</v>
      </c>
      <c r="BJ248" s="17" t="s">
        <v>84</v>
      </c>
      <c r="BK248" s="150">
        <f>ROUND(I248*H248,2)</f>
        <v>0</v>
      </c>
      <c r="BL248" s="17" t="s">
        <v>530</v>
      </c>
      <c r="BM248" s="149" t="s">
        <v>2282</v>
      </c>
    </row>
    <row r="249" spans="2:65" s="1" customFormat="1" ht="10.199999999999999">
      <c r="B249" s="32"/>
      <c r="D249" s="151" t="s">
        <v>359</v>
      </c>
      <c r="F249" s="152" t="s">
        <v>7844</v>
      </c>
      <c r="I249" s="153"/>
      <c r="L249" s="32"/>
      <c r="M249" s="154"/>
      <c r="T249" s="56"/>
      <c r="AT249" s="17" t="s">
        <v>359</v>
      </c>
      <c r="AU249" s="17" t="s">
        <v>86</v>
      </c>
    </row>
    <row r="250" spans="2:65" s="1" customFormat="1" ht="16.5" customHeight="1">
      <c r="B250" s="32"/>
      <c r="C250" s="138" t="s">
        <v>993</v>
      </c>
      <c r="D250" s="138" t="s">
        <v>352</v>
      </c>
      <c r="E250" s="139" t="s">
        <v>7845</v>
      </c>
      <c r="F250" s="140" t="s">
        <v>7846</v>
      </c>
      <c r="G250" s="141" t="s">
        <v>4951</v>
      </c>
      <c r="H250" s="142">
        <v>6</v>
      </c>
      <c r="I250" s="143"/>
      <c r="J250" s="144">
        <f>ROUND(I250*H250,2)</f>
        <v>0</v>
      </c>
      <c r="K250" s="140" t="s">
        <v>7721</v>
      </c>
      <c r="L250" s="32"/>
      <c r="M250" s="145" t="s">
        <v>1</v>
      </c>
      <c r="N250" s="146" t="s">
        <v>41</v>
      </c>
      <c r="P250" s="147">
        <f>O250*H250</f>
        <v>0</v>
      </c>
      <c r="Q250" s="147">
        <v>0</v>
      </c>
      <c r="R250" s="147">
        <f>Q250*H250</f>
        <v>0</v>
      </c>
      <c r="S250" s="147">
        <v>0</v>
      </c>
      <c r="T250" s="148">
        <f>S250*H250</f>
        <v>0</v>
      </c>
      <c r="AR250" s="149" t="s">
        <v>530</v>
      </c>
      <c r="AT250" s="149" t="s">
        <v>352</v>
      </c>
      <c r="AU250" s="149" t="s">
        <v>86</v>
      </c>
      <c r="AY250" s="17" t="s">
        <v>350</v>
      </c>
      <c r="BE250" s="150">
        <f>IF(N250="základní",J250,0)</f>
        <v>0</v>
      </c>
      <c r="BF250" s="150">
        <f>IF(N250="snížená",J250,0)</f>
        <v>0</v>
      </c>
      <c r="BG250" s="150">
        <f>IF(N250="zákl. přenesená",J250,0)</f>
        <v>0</v>
      </c>
      <c r="BH250" s="150">
        <f>IF(N250="sníž. přenesená",J250,0)</f>
        <v>0</v>
      </c>
      <c r="BI250" s="150">
        <f>IF(N250="nulová",J250,0)</f>
        <v>0</v>
      </c>
      <c r="BJ250" s="17" t="s">
        <v>84</v>
      </c>
      <c r="BK250" s="150">
        <f>ROUND(I250*H250,2)</f>
        <v>0</v>
      </c>
      <c r="BL250" s="17" t="s">
        <v>530</v>
      </c>
      <c r="BM250" s="149" t="s">
        <v>2298</v>
      </c>
    </row>
    <row r="251" spans="2:65" s="1" customFormat="1" ht="10.199999999999999">
      <c r="B251" s="32"/>
      <c r="D251" s="151" t="s">
        <v>359</v>
      </c>
      <c r="F251" s="152" t="s">
        <v>7846</v>
      </c>
      <c r="I251" s="153"/>
      <c r="L251" s="32"/>
      <c r="M251" s="154"/>
      <c r="T251" s="56"/>
      <c r="AT251" s="17" t="s">
        <v>359</v>
      </c>
      <c r="AU251" s="17" t="s">
        <v>86</v>
      </c>
    </row>
    <row r="252" spans="2:65" s="1" customFormat="1" ht="16.5" customHeight="1">
      <c r="B252" s="32"/>
      <c r="C252" s="138" t="s">
        <v>1001</v>
      </c>
      <c r="D252" s="138" t="s">
        <v>352</v>
      </c>
      <c r="E252" s="139" t="s">
        <v>7847</v>
      </c>
      <c r="F252" s="140" t="s">
        <v>7848</v>
      </c>
      <c r="G252" s="141" t="s">
        <v>4951</v>
      </c>
      <c r="H252" s="142">
        <v>1</v>
      </c>
      <c r="I252" s="143"/>
      <c r="J252" s="144">
        <f>ROUND(I252*H252,2)</f>
        <v>0</v>
      </c>
      <c r="K252" s="140" t="s">
        <v>7721</v>
      </c>
      <c r="L252" s="32"/>
      <c r="M252" s="145" t="s">
        <v>1</v>
      </c>
      <c r="N252" s="146" t="s">
        <v>41</v>
      </c>
      <c r="P252" s="147">
        <f>O252*H252</f>
        <v>0</v>
      </c>
      <c r="Q252" s="147">
        <v>0</v>
      </c>
      <c r="R252" s="147">
        <f>Q252*H252</f>
        <v>0</v>
      </c>
      <c r="S252" s="147">
        <v>0</v>
      </c>
      <c r="T252" s="148">
        <f>S252*H252</f>
        <v>0</v>
      </c>
      <c r="AR252" s="149" t="s">
        <v>530</v>
      </c>
      <c r="AT252" s="149" t="s">
        <v>352</v>
      </c>
      <c r="AU252" s="149" t="s">
        <v>86</v>
      </c>
      <c r="AY252" s="17" t="s">
        <v>350</v>
      </c>
      <c r="BE252" s="150">
        <f>IF(N252="základní",J252,0)</f>
        <v>0</v>
      </c>
      <c r="BF252" s="150">
        <f>IF(N252="snížená",J252,0)</f>
        <v>0</v>
      </c>
      <c r="BG252" s="150">
        <f>IF(N252="zákl. přenesená",J252,0)</f>
        <v>0</v>
      </c>
      <c r="BH252" s="150">
        <f>IF(N252="sníž. přenesená",J252,0)</f>
        <v>0</v>
      </c>
      <c r="BI252" s="150">
        <f>IF(N252="nulová",J252,0)</f>
        <v>0</v>
      </c>
      <c r="BJ252" s="17" t="s">
        <v>84</v>
      </c>
      <c r="BK252" s="150">
        <f>ROUND(I252*H252,2)</f>
        <v>0</v>
      </c>
      <c r="BL252" s="17" t="s">
        <v>530</v>
      </c>
      <c r="BM252" s="149" t="s">
        <v>2322</v>
      </c>
    </row>
    <row r="253" spans="2:65" s="1" customFormat="1" ht="10.199999999999999">
      <c r="B253" s="32"/>
      <c r="D253" s="151" t="s">
        <v>359</v>
      </c>
      <c r="F253" s="152" t="s">
        <v>7848</v>
      </c>
      <c r="I253" s="153"/>
      <c r="L253" s="32"/>
      <c r="M253" s="154"/>
      <c r="T253" s="56"/>
      <c r="AT253" s="17" t="s">
        <v>359</v>
      </c>
      <c r="AU253" s="17" t="s">
        <v>86</v>
      </c>
    </row>
    <row r="254" spans="2:65" s="1" customFormat="1" ht="21.75" customHeight="1">
      <c r="B254" s="32"/>
      <c r="C254" s="138" t="s">
        <v>1008</v>
      </c>
      <c r="D254" s="138" t="s">
        <v>352</v>
      </c>
      <c r="E254" s="139" t="s">
        <v>7849</v>
      </c>
      <c r="F254" s="140" t="s">
        <v>7850</v>
      </c>
      <c r="G254" s="141" t="s">
        <v>4951</v>
      </c>
      <c r="H254" s="142">
        <v>1</v>
      </c>
      <c r="I254" s="143"/>
      <c r="J254" s="144">
        <f>ROUND(I254*H254,2)</f>
        <v>0</v>
      </c>
      <c r="K254" s="140" t="s">
        <v>7721</v>
      </c>
      <c r="L254" s="32"/>
      <c r="M254" s="145" t="s">
        <v>1</v>
      </c>
      <c r="N254" s="146" t="s">
        <v>41</v>
      </c>
      <c r="P254" s="147">
        <f>O254*H254</f>
        <v>0</v>
      </c>
      <c r="Q254" s="147">
        <v>0</v>
      </c>
      <c r="R254" s="147">
        <f>Q254*H254</f>
        <v>0</v>
      </c>
      <c r="S254" s="147">
        <v>0</v>
      </c>
      <c r="T254" s="148">
        <f>S254*H254</f>
        <v>0</v>
      </c>
      <c r="AR254" s="149" t="s">
        <v>530</v>
      </c>
      <c r="AT254" s="149" t="s">
        <v>352</v>
      </c>
      <c r="AU254" s="149" t="s">
        <v>86</v>
      </c>
      <c r="AY254" s="17" t="s">
        <v>350</v>
      </c>
      <c r="BE254" s="150">
        <f>IF(N254="základní",J254,0)</f>
        <v>0</v>
      </c>
      <c r="BF254" s="150">
        <f>IF(N254="snížená",J254,0)</f>
        <v>0</v>
      </c>
      <c r="BG254" s="150">
        <f>IF(N254="zákl. přenesená",J254,0)</f>
        <v>0</v>
      </c>
      <c r="BH254" s="150">
        <f>IF(N254="sníž. přenesená",J254,0)</f>
        <v>0</v>
      </c>
      <c r="BI254" s="150">
        <f>IF(N254="nulová",J254,0)</f>
        <v>0</v>
      </c>
      <c r="BJ254" s="17" t="s">
        <v>84</v>
      </c>
      <c r="BK254" s="150">
        <f>ROUND(I254*H254,2)</f>
        <v>0</v>
      </c>
      <c r="BL254" s="17" t="s">
        <v>530</v>
      </c>
      <c r="BM254" s="149" t="s">
        <v>2336</v>
      </c>
    </row>
    <row r="255" spans="2:65" s="1" customFormat="1" ht="10.199999999999999">
      <c r="B255" s="32"/>
      <c r="D255" s="151" t="s">
        <v>359</v>
      </c>
      <c r="F255" s="152" t="s">
        <v>7850</v>
      </c>
      <c r="I255" s="153"/>
      <c r="L255" s="32"/>
      <c r="M255" s="154"/>
      <c r="T255" s="56"/>
      <c r="AT255" s="17" t="s">
        <v>359</v>
      </c>
      <c r="AU255" s="17" t="s">
        <v>86</v>
      </c>
    </row>
    <row r="256" spans="2:65" s="1" customFormat="1" ht="16.5" customHeight="1">
      <c r="B256" s="32"/>
      <c r="C256" s="138" t="s">
        <v>1014</v>
      </c>
      <c r="D256" s="138" t="s">
        <v>352</v>
      </c>
      <c r="E256" s="139" t="s">
        <v>7851</v>
      </c>
      <c r="F256" s="140" t="s">
        <v>7852</v>
      </c>
      <c r="G256" s="141" t="s">
        <v>4951</v>
      </c>
      <c r="H256" s="142">
        <v>2</v>
      </c>
      <c r="I256" s="143"/>
      <c r="J256" s="144">
        <f>ROUND(I256*H256,2)</f>
        <v>0</v>
      </c>
      <c r="K256" s="140" t="s">
        <v>7721</v>
      </c>
      <c r="L256" s="32"/>
      <c r="M256" s="145" t="s">
        <v>1</v>
      </c>
      <c r="N256" s="146" t="s">
        <v>41</v>
      </c>
      <c r="P256" s="147">
        <f>O256*H256</f>
        <v>0</v>
      </c>
      <c r="Q256" s="147">
        <v>0</v>
      </c>
      <c r="R256" s="147">
        <f>Q256*H256</f>
        <v>0</v>
      </c>
      <c r="S256" s="147">
        <v>0</v>
      </c>
      <c r="T256" s="148">
        <f>S256*H256</f>
        <v>0</v>
      </c>
      <c r="AR256" s="149" t="s">
        <v>530</v>
      </c>
      <c r="AT256" s="149" t="s">
        <v>352</v>
      </c>
      <c r="AU256" s="149" t="s">
        <v>86</v>
      </c>
      <c r="AY256" s="17" t="s">
        <v>350</v>
      </c>
      <c r="BE256" s="150">
        <f>IF(N256="základní",J256,0)</f>
        <v>0</v>
      </c>
      <c r="BF256" s="150">
        <f>IF(N256="snížená",J256,0)</f>
        <v>0</v>
      </c>
      <c r="BG256" s="150">
        <f>IF(N256="zákl. přenesená",J256,0)</f>
        <v>0</v>
      </c>
      <c r="BH256" s="150">
        <f>IF(N256="sníž. přenesená",J256,0)</f>
        <v>0</v>
      </c>
      <c r="BI256" s="150">
        <f>IF(N256="nulová",J256,0)</f>
        <v>0</v>
      </c>
      <c r="BJ256" s="17" t="s">
        <v>84</v>
      </c>
      <c r="BK256" s="150">
        <f>ROUND(I256*H256,2)</f>
        <v>0</v>
      </c>
      <c r="BL256" s="17" t="s">
        <v>530</v>
      </c>
      <c r="BM256" s="149" t="s">
        <v>2357</v>
      </c>
    </row>
    <row r="257" spans="2:65" s="1" customFormat="1" ht="10.199999999999999">
      <c r="B257" s="32"/>
      <c r="D257" s="151" t="s">
        <v>359</v>
      </c>
      <c r="F257" s="152" t="s">
        <v>7852</v>
      </c>
      <c r="I257" s="153"/>
      <c r="L257" s="32"/>
      <c r="M257" s="154"/>
      <c r="T257" s="56"/>
      <c r="AT257" s="17" t="s">
        <v>359</v>
      </c>
      <c r="AU257" s="17" t="s">
        <v>86</v>
      </c>
    </row>
    <row r="258" spans="2:65" s="1" customFormat="1" ht="16.5" customHeight="1">
      <c r="B258" s="32"/>
      <c r="C258" s="138" t="s">
        <v>1023</v>
      </c>
      <c r="D258" s="138" t="s">
        <v>352</v>
      </c>
      <c r="E258" s="139" t="s">
        <v>7853</v>
      </c>
      <c r="F258" s="140" t="s">
        <v>7854</v>
      </c>
      <c r="G258" s="141" t="s">
        <v>4951</v>
      </c>
      <c r="H258" s="142">
        <v>2</v>
      </c>
      <c r="I258" s="143"/>
      <c r="J258" s="144">
        <f>ROUND(I258*H258,2)</f>
        <v>0</v>
      </c>
      <c r="K258" s="140" t="s">
        <v>7721</v>
      </c>
      <c r="L258" s="32"/>
      <c r="M258" s="145" t="s">
        <v>1</v>
      </c>
      <c r="N258" s="146" t="s">
        <v>41</v>
      </c>
      <c r="P258" s="147">
        <f>O258*H258</f>
        <v>0</v>
      </c>
      <c r="Q258" s="147">
        <v>0</v>
      </c>
      <c r="R258" s="147">
        <f>Q258*H258</f>
        <v>0</v>
      </c>
      <c r="S258" s="147">
        <v>0</v>
      </c>
      <c r="T258" s="148">
        <f>S258*H258</f>
        <v>0</v>
      </c>
      <c r="AR258" s="149" t="s">
        <v>530</v>
      </c>
      <c r="AT258" s="149" t="s">
        <v>352</v>
      </c>
      <c r="AU258" s="149" t="s">
        <v>86</v>
      </c>
      <c r="AY258" s="17" t="s">
        <v>350</v>
      </c>
      <c r="BE258" s="150">
        <f>IF(N258="základní",J258,0)</f>
        <v>0</v>
      </c>
      <c r="BF258" s="150">
        <f>IF(N258="snížená",J258,0)</f>
        <v>0</v>
      </c>
      <c r="BG258" s="150">
        <f>IF(N258="zákl. přenesená",J258,0)</f>
        <v>0</v>
      </c>
      <c r="BH258" s="150">
        <f>IF(N258="sníž. přenesená",J258,0)</f>
        <v>0</v>
      </c>
      <c r="BI258" s="150">
        <f>IF(N258="nulová",J258,0)</f>
        <v>0</v>
      </c>
      <c r="BJ258" s="17" t="s">
        <v>84</v>
      </c>
      <c r="BK258" s="150">
        <f>ROUND(I258*H258,2)</f>
        <v>0</v>
      </c>
      <c r="BL258" s="17" t="s">
        <v>530</v>
      </c>
      <c r="BM258" s="149" t="s">
        <v>2367</v>
      </c>
    </row>
    <row r="259" spans="2:65" s="1" customFormat="1" ht="10.199999999999999">
      <c r="B259" s="32"/>
      <c r="D259" s="151" t="s">
        <v>359</v>
      </c>
      <c r="F259" s="152" t="s">
        <v>7854</v>
      </c>
      <c r="I259" s="153"/>
      <c r="L259" s="32"/>
      <c r="M259" s="154"/>
      <c r="T259" s="56"/>
      <c r="AT259" s="17" t="s">
        <v>359</v>
      </c>
      <c r="AU259" s="17" t="s">
        <v>86</v>
      </c>
    </row>
    <row r="260" spans="2:65" s="1" customFormat="1" ht="16.5" customHeight="1">
      <c r="B260" s="32"/>
      <c r="C260" s="138" t="s">
        <v>1034</v>
      </c>
      <c r="D260" s="138" t="s">
        <v>352</v>
      </c>
      <c r="E260" s="139" t="s">
        <v>7855</v>
      </c>
      <c r="F260" s="140" t="s">
        <v>7856</v>
      </c>
      <c r="G260" s="141" t="s">
        <v>4951</v>
      </c>
      <c r="H260" s="142">
        <v>2</v>
      </c>
      <c r="I260" s="143"/>
      <c r="J260" s="144">
        <f>ROUND(I260*H260,2)</f>
        <v>0</v>
      </c>
      <c r="K260" s="140" t="s">
        <v>7721</v>
      </c>
      <c r="L260" s="32"/>
      <c r="M260" s="145" t="s">
        <v>1</v>
      </c>
      <c r="N260" s="146" t="s">
        <v>41</v>
      </c>
      <c r="P260" s="147">
        <f>O260*H260</f>
        <v>0</v>
      </c>
      <c r="Q260" s="147">
        <v>0</v>
      </c>
      <c r="R260" s="147">
        <f>Q260*H260</f>
        <v>0</v>
      </c>
      <c r="S260" s="147">
        <v>0</v>
      </c>
      <c r="T260" s="148">
        <f>S260*H260</f>
        <v>0</v>
      </c>
      <c r="AR260" s="149" t="s">
        <v>530</v>
      </c>
      <c r="AT260" s="149" t="s">
        <v>352</v>
      </c>
      <c r="AU260" s="149" t="s">
        <v>86</v>
      </c>
      <c r="AY260" s="17" t="s">
        <v>350</v>
      </c>
      <c r="BE260" s="150">
        <f>IF(N260="základní",J260,0)</f>
        <v>0</v>
      </c>
      <c r="BF260" s="150">
        <f>IF(N260="snížená",J260,0)</f>
        <v>0</v>
      </c>
      <c r="BG260" s="150">
        <f>IF(N260="zákl. přenesená",J260,0)</f>
        <v>0</v>
      </c>
      <c r="BH260" s="150">
        <f>IF(N260="sníž. přenesená",J260,0)</f>
        <v>0</v>
      </c>
      <c r="BI260" s="150">
        <f>IF(N260="nulová",J260,0)</f>
        <v>0</v>
      </c>
      <c r="BJ260" s="17" t="s">
        <v>84</v>
      </c>
      <c r="BK260" s="150">
        <f>ROUND(I260*H260,2)</f>
        <v>0</v>
      </c>
      <c r="BL260" s="17" t="s">
        <v>530</v>
      </c>
      <c r="BM260" s="149" t="s">
        <v>2377</v>
      </c>
    </row>
    <row r="261" spans="2:65" s="1" customFormat="1" ht="10.199999999999999">
      <c r="B261" s="32"/>
      <c r="D261" s="151" t="s">
        <v>359</v>
      </c>
      <c r="F261" s="152" t="s">
        <v>7856</v>
      </c>
      <c r="I261" s="153"/>
      <c r="L261" s="32"/>
      <c r="M261" s="154"/>
      <c r="T261" s="56"/>
      <c r="AT261" s="17" t="s">
        <v>359</v>
      </c>
      <c r="AU261" s="17" t="s">
        <v>86</v>
      </c>
    </row>
    <row r="262" spans="2:65" s="1" customFormat="1" ht="16.5" customHeight="1">
      <c r="B262" s="32"/>
      <c r="C262" s="138" t="s">
        <v>1042</v>
      </c>
      <c r="D262" s="138" t="s">
        <v>352</v>
      </c>
      <c r="E262" s="139" t="s">
        <v>7857</v>
      </c>
      <c r="F262" s="140" t="s">
        <v>7858</v>
      </c>
      <c r="G262" s="141" t="s">
        <v>4951</v>
      </c>
      <c r="H262" s="142">
        <v>3</v>
      </c>
      <c r="I262" s="143"/>
      <c r="J262" s="144">
        <f>ROUND(I262*H262,2)</f>
        <v>0</v>
      </c>
      <c r="K262" s="140" t="s">
        <v>7721</v>
      </c>
      <c r="L262" s="32"/>
      <c r="M262" s="145" t="s">
        <v>1</v>
      </c>
      <c r="N262" s="146" t="s">
        <v>41</v>
      </c>
      <c r="P262" s="147">
        <f>O262*H262</f>
        <v>0</v>
      </c>
      <c r="Q262" s="147">
        <v>0</v>
      </c>
      <c r="R262" s="147">
        <f>Q262*H262</f>
        <v>0</v>
      </c>
      <c r="S262" s="147">
        <v>0</v>
      </c>
      <c r="T262" s="148">
        <f>S262*H262</f>
        <v>0</v>
      </c>
      <c r="AR262" s="149" t="s">
        <v>530</v>
      </c>
      <c r="AT262" s="149" t="s">
        <v>352</v>
      </c>
      <c r="AU262" s="149" t="s">
        <v>86</v>
      </c>
      <c r="AY262" s="17" t="s">
        <v>350</v>
      </c>
      <c r="BE262" s="150">
        <f>IF(N262="základní",J262,0)</f>
        <v>0</v>
      </c>
      <c r="BF262" s="150">
        <f>IF(N262="snížená",J262,0)</f>
        <v>0</v>
      </c>
      <c r="BG262" s="150">
        <f>IF(N262="zákl. přenesená",J262,0)</f>
        <v>0</v>
      </c>
      <c r="BH262" s="150">
        <f>IF(N262="sníž. přenesená",J262,0)</f>
        <v>0</v>
      </c>
      <c r="BI262" s="150">
        <f>IF(N262="nulová",J262,0)</f>
        <v>0</v>
      </c>
      <c r="BJ262" s="17" t="s">
        <v>84</v>
      </c>
      <c r="BK262" s="150">
        <f>ROUND(I262*H262,2)</f>
        <v>0</v>
      </c>
      <c r="BL262" s="17" t="s">
        <v>530</v>
      </c>
      <c r="BM262" s="149" t="s">
        <v>2388</v>
      </c>
    </row>
    <row r="263" spans="2:65" s="1" customFormat="1" ht="10.199999999999999">
      <c r="B263" s="32"/>
      <c r="D263" s="151" t="s">
        <v>359</v>
      </c>
      <c r="F263" s="152" t="s">
        <v>7858</v>
      </c>
      <c r="I263" s="153"/>
      <c r="L263" s="32"/>
      <c r="M263" s="154"/>
      <c r="T263" s="56"/>
      <c r="AT263" s="17" t="s">
        <v>359</v>
      </c>
      <c r="AU263" s="17" t="s">
        <v>86</v>
      </c>
    </row>
    <row r="264" spans="2:65" s="1" customFormat="1" ht="16.5" customHeight="1">
      <c r="B264" s="32"/>
      <c r="C264" s="138" t="s">
        <v>1050</v>
      </c>
      <c r="D264" s="138" t="s">
        <v>352</v>
      </c>
      <c r="E264" s="139" t="s">
        <v>7859</v>
      </c>
      <c r="F264" s="140" t="s">
        <v>7860</v>
      </c>
      <c r="G264" s="141" t="s">
        <v>4951</v>
      </c>
      <c r="H264" s="142">
        <v>3</v>
      </c>
      <c r="I264" s="143"/>
      <c r="J264" s="144">
        <f>ROUND(I264*H264,2)</f>
        <v>0</v>
      </c>
      <c r="K264" s="140" t="s">
        <v>7721</v>
      </c>
      <c r="L264" s="32"/>
      <c r="M264" s="145" t="s">
        <v>1</v>
      </c>
      <c r="N264" s="146" t="s">
        <v>41</v>
      </c>
      <c r="P264" s="147">
        <f>O264*H264</f>
        <v>0</v>
      </c>
      <c r="Q264" s="147">
        <v>0</v>
      </c>
      <c r="R264" s="147">
        <f>Q264*H264</f>
        <v>0</v>
      </c>
      <c r="S264" s="147">
        <v>0</v>
      </c>
      <c r="T264" s="148">
        <f>S264*H264</f>
        <v>0</v>
      </c>
      <c r="AR264" s="149" t="s">
        <v>530</v>
      </c>
      <c r="AT264" s="149" t="s">
        <v>352</v>
      </c>
      <c r="AU264" s="149" t="s">
        <v>86</v>
      </c>
      <c r="AY264" s="17" t="s">
        <v>350</v>
      </c>
      <c r="BE264" s="150">
        <f>IF(N264="základní",J264,0)</f>
        <v>0</v>
      </c>
      <c r="BF264" s="150">
        <f>IF(N264="snížená",J264,0)</f>
        <v>0</v>
      </c>
      <c r="BG264" s="150">
        <f>IF(N264="zákl. přenesená",J264,0)</f>
        <v>0</v>
      </c>
      <c r="BH264" s="150">
        <f>IF(N264="sníž. přenesená",J264,0)</f>
        <v>0</v>
      </c>
      <c r="BI264" s="150">
        <f>IF(N264="nulová",J264,0)</f>
        <v>0</v>
      </c>
      <c r="BJ264" s="17" t="s">
        <v>84</v>
      </c>
      <c r="BK264" s="150">
        <f>ROUND(I264*H264,2)</f>
        <v>0</v>
      </c>
      <c r="BL264" s="17" t="s">
        <v>530</v>
      </c>
      <c r="BM264" s="149" t="s">
        <v>2407</v>
      </c>
    </row>
    <row r="265" spans="2:65" s="1" customFormat="1" ht="10.199999999999999">
      <c r="B265" s="32"/>
      <c r="D265" s="151" t="s">
        <v>359</v>
      </c>
      <c r="F265" s="152" t="s">
        <v>7860</v>
      </c>
      <c r="I265" s="153"/>
      <c r="L265" s="32"/>
      <c r="M265" s="154"/>
      <c r="T265" s="56"/>
      <c r="AT265" s="17" t="s">
        <v>359</v>
      </c>
      <c r="AU265" s="17" t="s">
        <v>86</v>
      </c>
    </row>
    <row r="266" spans="2:65" s="1" customFormat="1" ht="24.15" customHeight="1">
      <c r="B266" s="32"/>
      <c r="C266" s="138" t="s">
        <v>1059</v>
      </c>
      <c r="D266" s="138" t="s">
        <v>352</v>
      </c>
      <c r="E266" s="139" t="s">
        <v>7861</v>
      </c>
      <c r="F266" s="140" t="s">
        <v>7862</v>
      </c>
      <c r="G266" s="141" t="s">
        <v>4951</v>
      </c>
      <c r="H266" s="142">
        <v>1</v>
      </c>
      <c r="I266" s="143"/>
      <c r="J266" s="144">
        <f>ROUND(I266*H266,2)</f>
        <v>0</v>
      </c>
      <c r="K266" s="140" t="s">
        <v>7721</v>
      </c>
      <c r="L266" s="32"/>
      <c r="M266" s="145" t="s">
        <v>1</v>
      </c>
      <c r="N266" s="146" t="s">
        <v>41</v>
      </c>
      <c r="P266" s="147">
        <f>O266*H266</f>
        <v>0</v>
      </c>
      <c r="Q266" s="147">
        <v>0</v>
      </c>
      <c r="R266" s="147">
        <f>Q266*H266</f>
        <v>0</v>
      </c>
      <c r="S266" s="147">
        <v>0</v>
      </c>
      <c r="T266" s="148">
        <f>S266*H266</f>
        <v>0</v>
      </c>
      <c r="AR266" s="149" t="s">
        <v>530</v>
      </c>
      <c r="AT266" s="149" t="s">
        <v>352</v>
      </c>
      <c r="AU266" s="149" t="s">
        <v>86</v>
      </c>
      <c r="AY266" s="17" t="s">
        <v>350</v>
      </c>
      <c r="BE266" s="150">
        <f>IF(N266="základní",J266,0)</f>
        <v>0</v>
      </c>
      <c r="BF266" s="150">
        <f>IF(N266="snížená",J266,0)</f>
        <v>0</v>
      </c>
      <c r="BG266" s="150">
        <f>IF(N266="zákl. přenesená",J266,0)</f>
        <v>0</v>
      </c>
      <c r="BH266" s="150">
        <f>IF(N266="sníž. přenesená",J266,0)</f>
        <v>0</v>
      </c>
      <c r="BI266" s="150">
        <f>IF(N266="nulová",J266,0)</f>
        <v>0</v>
      </c>
      <c r="BJ266" s="17" t="s">
        <v>84</v>
      </c>
      <c r="BK266" s="150">
        <f>ROUND(I266*H266,2)</f>
        <v>0</v>
      </c>
      <c r="BL266" s="17" t="s">
        <v>530</v>
      </c>
      <c r="BM266" s="149" t="s">
        <v>2445</v>
      </c>
    </row>
    <row r="267" spans="2:65" s="1" customFormat="1" ht="19.2">
      <c r="B267" s="32"/>
      <c r="D267" s="151" t="s">
        <v>359</v>
      </c>
      <c r="F267" s="152" t="s">
        <v>7862</v>
      </c>
      <c r="I267" s="153"/>
      <c r="L267" s="32"/>
      <c r="M267" s="154"/>
      <c r="T267" s="56"/>
      <c r="AT267" s="17" t="s">
        <v>359</v>
      </c>
      <c r="AU267" s="17" t="s">
        <v>86</v>
      </c>
    </row>
    <row r="268" spans="2:65" s="1" customFormat="1" ht="16.5" customHeight="1">
      <c r="B268" s="32"/>
      <c r="C268" s="138" t="s">
        <v>1080</v>
      </c>
      <c r="D268" s="138" t="s">
        <v>352</v>
      </c>
      <c r="E268" s="139" t="s">
        <v>7863</v>
      </c>
      <c r="F268" s="140" t="s">
        <v>7864</v>
      </c>
      <c r="G268" s="141" t="s">
        <v>4951</v>
      </c>
      <c r="H268" s="142">
        <v>1</v>
      </c>
      <c r="I268" s="143"/>
      <c r="J268" s="144">
        <f>ROUND(I268*H268,2)</f>
        <v>0</v>
      </c>
      <c r="K268" s="140" t="s">
        <v>7721</v>
      </c>
      <c r="L268" s="32"/>
      <c r="M268" s="145" t="s">
        <v>1</v>
      </c>
      <c r="N268" s="146" t="s">
        <v>41</v>
      </c>
      <c r="P268" s="147">
        <f>O268*H268</f>
        <v>0</v>
      </c>
      <c r="Q268" s="147">
        <v>0</v>
      </c>
      <c r="R268" s="147">
        <f>Q268*H268</f>
        <v>0</v>
      </c>
      <c r="S268" s="147">
        <v>0</v>
      </c>
      <c r="T268" s="148">
        <f>S268*H268</f>
        <v>0</v>
      </c>
      <c r="AR268" s="149" t="s">
        <v>530</v>
      </c>
      <c r="AT268" s="149" t="s">
        <v>352</v>
      </c>
      <c r="AU268" s="149" t="s">
        <v>86</v>
      </c>
      <c r="AY268" s="17" t="s">
        <v>350</v>
      </c>
      <c r="BE268" s="150">
        <f>IF(N268="základní",J268,0)</f>
        <v>0</v>
      </c>
      <c r="BF268" s="150">
        <f>IF(N268="snížená",J268,0)</f>
        <v>0</v>
      </c>
      <c r="BG268" s="150">
        <f>IF(N268="zákl. přenesená",J268,0)</f>
        <v>0</v>
      </c>
      <c r="BH268" s="150">
        <f>IF(N268="sníž. přenesená",J268,0)</f>
        <v>0</v>
      </c>
      <c r="BI268" s="150">
        <f>IF(N268="nulová",J268,0)</f>
        <v>0</v>
      </c>
      <c r="BJ268" s="17" t="s">
        <v>84</v>
      </c>
      <c r="BK268" s="150">
        <f>ROUND(I268*H268,2)</f>
        <v>0</v>
      </c>
      <c r="BL268" s="17" t="s">
        <v>530</v>
      </c>
      <c r="BM268" s="149" t="s">
        <v>2449</v>
      </c>
    </row>
    <row r="269" spans="2:65" s="1" customFormat="1" ht="10.199999999999999">
      <c r="B269" s="32"/>
      <c r="D269" s="151" t="s">
        <v>359</v>
      </c>
      <c r="F269" s="152" t="s">
        <v>7864</v>
      </c>
      <c r="I269" s="153"/>
      <c r="L269" s="32"/>
      <c r="M269" s="154"/>
      <c r="T269" s="56"/>
      <c r="AT269" s="17" t="s">
        <v>359</v>
      </c>
      <c r="AU269" s="17" t="s">
        <v>86</v>
      </c>
    </row>
    <row r="270" spans="2:65" s="1" customFormat="1" ht="24.15" customHeight="1">
      <c r="B270" s="32"/>
      <c r="C270" s="138" t="s">
        <v>1092</v>
      </c>
      <c r="D270" s="138" t="s">
        <v>352</v>
      </c>
      <c r="E270" s="139" t="s">
        <v>7865</v>
      </c>
      <c r="F270" s="140" t="s">
        <v>7866</v>
      </c>
      <c r="G270" s="141" t="s">
        <v>4951</v>
      </c>
      <c r="H270" s="142">
        <v>3</v>
      </c>
      <c r="I270" s="143"/>
      <c r="J270" s="144">
        <f>ROUND(I270*H270,2)</f>
        <v>0</v>
      </c>
      <c r="K270" s="140" t="s">
        <v>7721</v>
      </c>
      <c r="L270" s="32"/>
      <c r="M270" s="145" t="s">
        <v>1</v>
      </c>
      <c r="N270" s="146" t="s">
        <v>41</v>
      </c>
      <c r="P270" s="147">
        <f>O270*H270</f>
        <v>0</v>
      </c>
      <c r="Q270" s="147">
        <v>0</v>
      </c>
      <c r="R270" s="147">
        <f>Q270*H270</f>
        <v>0</v>
      </c>
      <c r="S270" s="147">
        <v>0</v>
      </c>
      <c r="T270" s="148">
        <f>S270*H270</f>
        <v>0</v>
      </c>
      <c r="AR270" s="149" t="s">
        <v>530</v>
      </c>
      <c r="AT270" s="149" t="s">
        <v>352</v>
      </c>
      <c r="AU270" s="149" t="s">
        <v>86</v>
      </c>
      <c r="AY270" s="17" t="s">
        <v>350</v>
      </c>
      <c r="BE270" s="150">
        <f>IF(N270="základní",J270,0)</f>
        <v>0</v>
      </c>
      <c r="BF270" s="150">
        <f>IF(N270="snížená",J270,0)</f>
        <v>0</v>
      </c>
      <c r="BG270" s="150">
        <f>IF(N270="zákl. přenesená",J270,0)</f>
        <v>0</v>
      </c>
      <c r="BH270" s="150">
        <f>IF(N270="sníž. přenesená",J270,0)</f>
        <v>0</v>
      </c>
      <c r="BI270" s="150">
        <f>IF(N270="nulová",J270,0)</f>
        <v>0</v>
      </c>
      <c r="BJ270" s="17" t="s">
        <v>84</v>
      </c>
      <c r="BK270" s="150">
        <f>ROUND(I270*H270,2)</f>
        <v>0</v>
      </c>
      <c r="BL270" s="17" t="s">
        <v>530</v>
      </c>
      <c r="BM270" s="149" t="s">
        <v>2462</v>
      </c>
    </row>
    <row r="271" spans="2:65" s="1" customFormat="1" ht="19.2">
      <c r="B271" s="32"/>
      <c r="D271" s="151" t="s">
        <v>359</v>
      </c>
      <c r="F271" s="152" t="s">
        <v>7866</v>
      </c>
      <c r="I271" s="153"/>
      <c r="L271" s="32"/>
      <c r="M271" s="154"/>
      <c r="T271" s="56"/>
      <c r="AT271" s="17" t="s">
        <v>359</v>
      </c>
      <c r="AU271" s="17" t="s">
        <v>86</v>
      </c>
    </row>
    <row r="272" spans="2:65" s="1" customFormat="1" ht="16.5" customHeight="1">
      <c r="B272" s="32"/>
      <c r="C272" s="138" t="s">
        <v>804</v>
      </c>
      <c r="D272" s="138" t="s">
        <v>352</v>
      </c>
      <c r="E272" s="139" t="s">
        <v>7867</v>
      </c>
      <c r="F272" s="140" t="s">
        <v>7868</v>
      </c>
      <c r="G272" s="141" t="s">
        <v>4951</v>
      </c>
      <c r="H272" s="142">
        <v>3</v>
      </c>
      <c r="I272" s="143"/>
      <c r="J272" s="144">
        <f>ROUND(I272*H272,2)</f>
        <v>0</v>
      </c>
      <c r="K272" s="140" t="s">
        <v>7721</v>
      </c>
      <c r="L272" s="32"/>
      <c r="M272" s="145" t="s">
        <v>1</v>
      </c>
      <c r="N272" s="146" t="s">
        <v>41</v>
      </c>
      <c r="P272" s="147">
        <f>O272*H272</f>
        <v>0</v>
      </c>
      <c r="Q272" s="147">
        <v>0</v>
      </c>
      <c r="R272" s="147">
        <f>Q272*H272</f>
        <v>0</v>
      </c>
      <c r="S272" s="147">
        <v>0</v>
      </c>
      <c r="T272" s="148">
        <f>S272*H272</f>
        <v>0</v>
      </c>
      <c r="AR272" s="149" t="s">
        <v>530</v>
      </c>
      <c r="AT272" s="149" t="s">
        <v>352</v>
      </c>
      <c r="AU272" s="149" t="s">
        <v>86</v>
      </c>
      <c r="AY272" s="17" t="s">
        <v>350</v>
      </c>
      <c r="BE272" s="150">
        <f>IF(N272="základní",J272,0)</f>
        <v>0</v>
      </c>
      <c r="BF272" s="150">
        <f>IF(N272="snížená",J272,0)</f>
        <v>0</v>
      </c>
      <c r="BG272" s="150">
        <f>IF(N272="zákl. přenesená",J272,0)</f>
        <v>0</v>
      </c>
      <c r="BH272" s="150">
        <f>IF(N272="sníž. přenesená",J272,0)</f>
        <v>0</v>
      </c>
      <c r="BI272" s="150">
        <f>IF(N272="nulová",J272,0)</f>
        <v>0</v>
      </c>
      <c r="BJ272" s="17" t="s">
        <v>84</v>
      </c>
      <c r="BK272" s="150">
        <f>ROUND(I272*H272,2)</f>
        <v>0</v>
      </c>
      <c r="BL272" s="17" t="s">
        <v>530</v>
      </c>
      <c r="BM272" s="149" t="s">
        <v>2466</v>
      </c>
    </row>
    <row r="273" spans="2:65" s="1" customFormat="1" ht="10.199999999999999">
      <c r="B273" s="32"/>
      <c r="D273" s="151" t="s">
        <v>359</v>
      </c>
      <c r="F273" s="152" t="s">
        <v>7868</v>
      </c>
      <c r="I273" s="153"/>
      <c r="L273" s="32"/>
      <c r="M273" s="154"/>
      <c r="T273" s="56"/>
      <c r="AT273" s="17" t="s">
        <v>359</v>
      </c>
      <c r="AU273" s="17" t="s">
        <v>86</v>
      </c>
    </row>
    <row r="274" spans="2:65" s="1" customFormat="1" ht="24.15" customHeight="1">
      <c r="B274" s="32"/>
      <c r="C274" s="138" t="s">
        <v>813</v>
      </c>
      <c r="D274" s="138" t="s">
        <v>352</v>
      </c>
      <c r="E274" s="139" t="s">
        <v>7869</v>
      </c>
      <c r="F274" s="140" t="s">
        <v>7870</v>
      </c>
      <c r="G274" s="141" t="s">
        <v>4951</v>
      </c>
      <c r="H274" s="142">
        <v>1</v>
      </c>
      <c r="I274" s="143"/>
      <c r="J274" s="144">
        <f>ROUND(I274*H274,2)</f>
        <v>0</v>
      </c>
      <c r="K274" s="140" t="s">
        <v>7721</v>
      </c>
      <c r="L274" s="32"/>
      <c r="M274" s="145" t="s">
        <v>1</v>
      </c>
      <c r="N274" s="146" t="s">
        <v>41</v>
      </c>
      <c r="P274" s="147">
        <f>O274*H274</f>
        <v>0</v>
      </c>
      <c r="Q274" s="147">
        <v>0</v>
      </c>
      <c r="R274" s="147">
        <f>Q274*H274</f>
        <v>0</v>
      </c>
      <c r="S274" s="147">
        <v>0</v>
      </c>
      <c r="T274" s="148">
        <f>S274*H274</f>
        <v>0</v>
      </c>
      <c r="AR274" s="149" t="s">
        <v>530</v>
      </c>
      <c r="AT274" s="149" t="s">
        <v>352</v>
      </c>
      <c r="AU274" s="149" t="s">
        <v>86</v>
      </c>
      <c r="AY274" s="17" t="s">
        <v>350</v>
      </c>
      <c r="BE274" s="150">
        <f>IF(N274="základní",J274,0)</f>
        <v>0</v>
      </c>
      <c r="BF274" s="150">
        <f>IF(N274="snížená",J274,0)</f>
        <v>0</v>
      </c>
      <c r="BG274" s="150">
        <f>IF(N274="zákl. přenesená",J274,0)</f>
        <v>0</v>
      </c>
      <c r="BH274" s="150">
        <f>IF(N274="sníž. přenesená",J274,0)</f>
        <v>0</v>
      </c>
      <c r="BI274" s="150">
        <f>IF(N274="nulová",J274,0)</f>
        <v>0</v>
      </c>
      <c r="BJ274" s="17" t="s">
        <v>84</v>
      </c>
      <c r="BK274" s="150">
        <f>ROUND(I274*H274,2)</f>
        <v>0</v>
      </c>
      <c r="BL274" s="17" t="s">
        <v>530</v>
      </c>
      <c r="BM274" s="149" t="s">
        <v>2471</v>
      </c>
    </row>
    <row r="275" spans="2:65" s="1" customFormat="1" ht="19.2">
      <c r="B275" s="32"/>
      <c r="D275" s="151" t="s">
        <v>359</v>
      </c>
      <c r="F275" s="152" t="s">
        <v>7870</v>
      </c>
      <c r="I275" s="153"/>
      <c r="L275" s="32"/>
      <c r="M275" s="154"/>
      <c r="T275" s="56"/>
      <c r="AT275" s="17" t="s">
        <v>359</v>
      </c>
      <c r="AU275" s="17" t="s">
        <v>86</v>
      </c>
    </row>
    <row r="276" spans="2:65" s="1" customFormat="1" ht="16.5" customHeight="1">
      <c r="B276" s="32"/>
      <c r="C276" s="138" t="s">
        <v>865</v>
      </c>
      <c r="D276" s="138" t="s">
        <v>352</v>
      </c>
      <c r="E276" s="139" t="s">
        <v>7871</v>
      </c>
      <c r="F276" s="140" t="s">
        <v>7872</v>
      </c>
      <c r="G276" s="141" t="s">
        <v>4951</v>
      </c>
      <c r="H276" s="142">
        <v>1</v>
      </c>
      <c r="I276" s="143"/>
      <c r="J276" s="144">
        <f>ROUND(I276*H276,2)</f>
        <v>0</v>
      </c>
      <c r="K276" s="140" t="s">
        <v>7721</v>
      </c>
      <c r="L276" s="32"/>
      <c r="M276" s="145" t="s">
        <v>1</v>
      </c>
      <c r="N276" s="146" t="s">
        <v>41</v>
      </c>
      <c r="P276" s="147">
        <f>O276*H276</f>
        <v>0</v>
      </c>
      <c r="Q276" s="147">
        <v>0</v>
      </c>
      <c r="R276" s="147">
        <f>Q276*H276</f>
        <v>0</v>
      </c>
      <c r="S276" s="147">
        <v>0</v>
      </c>
      <c r="T276" s="148">
        <f>S276*H276</f>
        <v>0</v>
      </c>
      <c r="AR276" s="149" t="s">
        <v>530</v>
      </c>
      <c r="AT276" s="149" t="s">
        <v>352</v>
      </c>
      <c r="AU276" s="149" t="s">
        <v>86</v>
      </c>
      <c r="AY276" s="17" t="s">
        <v>350</v>
      </c>
      <c r="BE276" s="150">
        <f>IF(N276="základní",J276,0)</f>
        <v>0</v>
      </c>
      <c r="BF276" s="150">
        <f>IF(N276="snížená",J276,0)</f>
        <v>0</v>
      </c>
      <c r="BG276" s="150">
        <f>IF(N276="zákl. přenesená",J276,0)</f>
        <v>0</v>
      </c>
      <c r="BH276" s="150">
        <f>IF(N276="sníž. přenesená",J276,0)</f>
        <v>0</v>
      </c>
      <c r="BI276" s="150">
        <f>IF(N276="nulová",J276,0)</f>
        <v>0</v>
      </c>
      <c r="BJ276" s="17" t="s">
        <v>84</v>
      </c>
      <c r="BK276" s="150">
        <f>ROUND(I276*H276,2)</f>
        <v>0</v>
      </c>
      <c r="BL276" s="17" t="s">
        <v>530</v>
      </c>
      <c r="BM276" s="149" t="s">
        <v>2481</v>
      </c>
    </row>
    <row r="277" spans="2:65" s="1" customFormat="1" ht="10.199999999999999">
      <c r="B277" s="32"/>
      <c r="D277" s="151" t="s">
        <v>359</v>
      </c>
      <c r="F277" s="152" t="s">
        <v>7872</v>
      </c>
      <c r="I277" s="153"/>
      <c r="L277" s="32"/>
      <c r="M277" s="154"/>
      <c r="T277" s="56"/>
      <c r="AT277" s="17" t="s">
        <v>359</v>
      </c>
      <c r="AU277" s="17" t="s">
        <v>86</v>
      </c>
    </row>
    <row r="278" spans="2:65" s="1" customFormat="1" ht="16.5" customHeight="1">
      <c r="B278" s="32"/>
      <c r="C278" s="138" t="s">
        <v>902</v>
      </c>
      <c r="D278" s="138" t="s">
        <v>352</v>
      </c>
      <c r="E278" s="139" t="s">
        <v>7873</v>
      </c>
      <c r="F278" s="140" t="s">
        <v>7874</v>
      </c>
      <c r="G278" s="141" t="s">
        <v>4951</v>
      </c>
      <c r="H278" s="142">
        <v>1</v>
      </c>
      <c r="I278" s="143"/>
      <c r="J278" s="144">
        <f>ROUND(I278*H278,2)</f>
        <v>0</v>
      </c>
      <c r="K278" s="140" t="s">
        <v>7721</v>
      </c>
      <c r="L278" s="32"/>
      <c r="M278" s="145" t="s">
        <v>1</v>
      </c>
      <c r="N278" s="146" t="s">
        <v>41</v>
      </c>
      <c r="P278" s="147">
        <f>O278*H278</f>
        <v>0</v>
      </c>
      <c r="Q278" s="147">
        <v>0</v>
      </c>
      <c r="R278" s="147">
        <f>Q278*H278</f>
        <v>0</v>
      </c>
      <c r="S278" s="147">
        <v>0</v>
      </c>
      <c r="T278" s="148">
        <f>S278*H278</f>
        <v>0</v>
      </c>
      <c r="AR278" s="149" t="s">
        <v>530</v>
      </c>
      <c r="AT278" s="149" t="s">
        <v>352</v>
      </c>
      <c r="AU278" s="149" t="s">
        <v>86</v>
      </c>
      <c r="AY278" s="17" t="s">
        <v>350</v>
      </c>
      <c r="BE278" s="150">
        <f>IF(N278="základní",J278,0)</f>
        <v>0</v>
      </c>
      <c r="BF278" s="150">
        <f>IF(N278="snížená",J278,0)</f>
        <v>0</v>
      </c>
      <c r="BG278" s="150">
        <f>IF(N278="zákl. přenesená",J278,0)</f>
        <v>0</v>
      </c>
      <c r="BH278" s="150">
        <f>IF(N278="sníž. přenesená",J278,0)</f>
        <v>0</v>
      </c>
      <c r="BI278" s="150">
        <f>IF(N278="nulová",J278,0)</f>
        <v>0</v>
      </c>
      <c r="BJ278" s="17" t="s">
        <v>84</v>
      </c>
      <c r="BK278" s="150">
        <f>ROUND(I278*H278,2)</f>
        <v>0</v>
      </c>
      <c r="BL278" s="17" t="s">
        <v>530</v>
      </c>
      <c r="BM278" s="149" t="s">
        <v>2493</v>
      </c>
    </row>
    <row r="279" spans="2:65" s="1" customFormat="1" ht="10.199999999999999">
      <c r="B279" s="32"/>
      <c r="D279" s="151" t="s">
        <v>359</v>
      </c>
      <c r="F279" s="152" t="s">
        <v>7874</v>
      </c>
      <c r="I279" s="153"/>
      <c r="L279" s="32"/>
      <c r="M279" s="154"/>
      <c r="T279" s="56"/>
      <c r="AT279" s="17" t="s">
        <v>359</v>
      </c>
      <c r="AU279" s="17" t="s">
        <v>86</v>
      </c>
    </row>
    <row r="280" spans="2:65" s="1" customFormat="1" ht="16.5" customHeight="1">
      <c r="B280" s="32"/>
      <c r="C280" s="138" t="s">
        <v>1859</v>
      </c>
      <c r="D280" s="138" t="s">
        <v>352</v>
      </c>
      <c r="E280" s="139" t="s">
        <v>7875</v>
      </c>
      <c r="F280" s="140" t="s">
        <v>7876</v>
      </c>
      <c r="G280" s="141" t="s">
        <v>4951</v>
      </c>
      <c r="H280" s="142">
        <v>1</v>
      </c>
      <c r="I280" s="143"/>
      <c r="J280" s="144">
        <f>ROUND(I280*H280,2)</f>
        <v>0</v>
      </c>
      <c r="K280" s="140" t="s">
        <v>7721</v>
      </c>
      <c r="L280" s="32"/>
      <c r="M280" s="145" t="s">
        <v>1</v>
      </c>
      <c r="N280" s="146" t="s">
        <v>41</v>
      </c>
      <c r="P280" s="147">
        <f>O280*H280</f>
        <v>0</v>
      </c>
      <c r="Q280" s="147">
        <v>0</v>
      </c>
      <c r="R280" s="147">
        <f>Q280*H280</f>
        <v>0</v>
      </c>
      <c r="S280" s="147">
        <v>0</v>
      </c>
      <c r="T280" s="148">
        <f>S280*H280</f>
        <v>0</v>
      </c>
      <c r="AR280" s="149" t="s">
        <v>530</v>
      </c>
      <c r="AT280" s="149" t="s">
        <v>352</v>
      </c>
      <c r="AU280" s="149" t="s">
        <v>86</v>
      </c>
      <c r="AY280" s="17" t="s">
        <v>350</v>
      </c>
      <c r="BE280" s="150">
        <f>IF(N280="základní",J280,0)</f>
        <v>0</v>
      </c>
      <c r="BF280" s="150">
        <f>IF(N280="snížená",J280,0)</f>
        <v>0</v>
      </c>
      <c r="BG280" s="150">
        <f>IF(N280="zákl. přenesená",J280,0)</f>
        <v>0</v>
      </c>
      <c r="BH280" s="150">
        <f>IF(N280="sníž. přenesená",J280,0)</f>
        <v>0</v>
      </c>
      <c r="BI280" s="150">
        <f>IF(N280="nulová",J280,0)</f>
        <v>0</v>
      </c>
      <c r="BJ280" s="17" t="s">
        <v>84</v>
      </c>
      <c r="BK280" s="150">
        <f>ROUND(I280*H280,2)</f>
        <v>0</v>
      </c>
      <c r="BL280" s="17" t="s">
        <v>530</v>
      </c>
      <c r="BM280" s="149" t="s">
        <v>2504</v>
      </c>
    </row>
    <row r="281" spans="2:65" s="1" customFormat="1" ht="10.199999999999999">
      <c r="B281" s="32"/>
      <c r="D281" s="151" t="s">
        <v>359</v>
      </c>
      <c r="F281" s="152" t="s">
        <v>7876</v>
      </c>
      <c r="I281" s="153"/>
      <c r="L281" s="32"/>
      <c r="M281" s="154"/>
      <c r="T281" s="56"/>
      <c r="AT281" s="17" t="s">
        <v>359</v>
      </c>
      <c r="AU281" s="17" t="s">
        <v>86</v>
      </c>
    </row>
    <row r="282" spans="2:65" s="1" customFormat="1" ht="16.5" customHeight="1">
      <c r="B282" s="32"/>
      <c r="C282" s="138" t="s">
        <v>1864</v>
      </c>
      <c r="D282" s="138" t="s">
        <v>352</v>
      </c>
      <c r="E282" s="139" t="s">
        <v>7877</v>
      </c>
      <c r="F282" s="140" t="s">
        <v>7878</v>
      </c>
      <c r="G282" s="141" t="s">
        <v>4951</v>
      </c>
      <c r="H282" s="142">
        <v>5</v>
      </c>
      <c r="I282" s="143"/>
      <c r="J282" s="144">
        <f>ROUND(I282*H282,2)</f>
        <v>0</v>
      </c>
      <c r="K282" s="140" t="s">
        <v>7721</v>
      </c>
      <c r="L282" s="32"/>
      <c r="M282" s="145" t="s">
        <v>1</v>
      </c>
      <c r="N282" s="146" t="s">
        <v>41</v>
      </c>
      <c r="P282" s="147">
        <f>O282*H282</f>
        <v>0</v>
      </c>
      <c r="Q282" s="147">
        <v>0</v>
      </c>
      <c r="R282" s="147">
        <f>Q282*H282</f>
        <v>0</v>
      </c>
      <c r="S282" s="147">
        <v>0</v>
      </c>
      <c r="T282" s="148">
        <f>S282*H282</f>
        <v>0</v>
      </c>
      <c r="AR282" s="149" t="s">
        <v>530</v>
      </c>
      <c r="AT282" s="149" t="s">
        <v>352</v>
      </c>
      <c r="AU282" s="149" t="s">
        <v>86</v>
      </c>
      <c r="AY282" s="17" t="s">
        <v>350</v>
      </c>
      <c r="BE282" s="150">
        <f>IF(N282="základní",J282,0)</f>
        <v>0</v>
      </c>
      <c r="BF282" s="150">
        <f>IF(N282="snížená",J282,0)</f>
        <v>0</v>
      </c>
      <c r="BG282" s="150">
        <f>IF(N282="zákl. přenesená",J282,0)</f>
        <v>0</v>
      </c>
      <c r="BH282" s="150">
        <f>IF(N282="sníž. přenesená",J282,0)</f>
        <v>0</v>
      </c>
      <c r="BI282" s="150">
        <f>IF(N282="nulová",J282,0)</f>
        <v>0</v>
      </c>
      <c r="BJ282" s="17" t="s">
        <v>84</v>
      </c>
      <c r="BK282" s="150">
        <f>ROUND(I282*H282,2)</f>
        <v>0</v>
      </c>
      <c r="BL282" s="17" t="s">
        <v>530</v>
      </c>
      <c r="BM282" s="149" t="s">
        <v>2516</v>
      </c>
    </row>
    <row r="283" spans="2:65" s="1" customFormat="1" ht="10.199999999999999">
      <c r="B283" s="32"/>
      <c r="D283" s="151" t="s">
        <v>359</v>
      </c>
      <c r="F283" s="152" t="s">
        <v>7878</v>
      </c>
      <c r="I283" s="153"/>
      <c r="L283" s="32"/>
      <c r="M283" s="154"/>
      <c r="T283" s="56"/>
      <c r="AT283" s="17" t="s">
        <v>359</v>
      </c>
      <c r="AU283" s="17" t="s">
        <v>86</v>
      </c>
    </row>
    <row r="284" spans="2:65" s="1" customFormat="1" ht="16.5" customHeight="1">
      <c r="B284" s="32"/>
      <c r="C284" s="138" t="s">
        <v>1871</v>
      </c>
      <c r="D284" s="138" t="s">
        <v>352</v>
      </c>
      <c r="E284" s="139" t="s">
        <v>7879</v>
      </c>
      <c r="F284" s="140" t="s">
        <v>7880</v>
      </c>
      <c r="G284" s="141" t="s">
        <v>4951</v>
      </c>
      <c r="H284" s="142">
        <v>5</v>
      </c>
      <c r="I284" s="143"/>
      <c r="J284" s="144">
        <f>ROUND(I284*H284,2)</f>
        <v>0</v>
      </c>
      <c r="K284" s="140" t="s">
        <v>7721</v>
      </c>
      <c r="L284" s="32"/>
      <c r="M284" s="145" t="s">
        <v>1</v>
      </c>
      <c r="N284" s="146" t="s">
        <v>41</v>
      </c>
      <c r="P284" s="147">
        <f>O284*H284</f>
        <v>0</v>
      </c>
      <c r="Q284" s="147">
        <v>0</v>
      </c>
      <c r="R284" s="147">
        <f>Q284*H284</f>
        <v>0</v>
      </c>
      <c r="S284" s="147">
        <v>0</v>
      </c>
      <c r="T284" s="148">
        <f>S284*H284</f>
        <v>0</v>
      </c>
      <c r="AR284" s="149" t="s">
        <v>530</v>
      </c>
      <c r="AT284" s="149" t="s">
        <v>352</v>
      </c>
      <c r="AU284" s="149" t="s">
        <v>86</v>
      </c>
      <c r="AY284" s="17" t="s">
        <v>350</v>
      </c>
      <c r="BE284" s="150">
        <f>IF(N284="základní",J284,0)</f>
        <v>0</v>
      </c>
      <c r="BF284" s="150">
        <f>IF(N284="snížená",J284,0)</f>
        <v>0</v>
      </c>
      <c r="BG284" s="150">
        <f>IF(N284="zákl. přenesená",J284,0)</f>
        <v>0</v>
      </c>
      <c r="BH284" s="150">
        <f>IF(N284="sníž. přenesená",J284,0)</f>
        <v>0</v>
      </c>
      <c r="BI284" s="150">
        <f>IF(N284="nulová",J284,0)</f>
        <v>0</v>
      </c>
      <c r="BJ284" s="17" t="s">
        <v>84</v>
      </c>
      <c r="BK284" s="150">
        <f>ROUND(I284*H284,2)</f>
        <v>0</v>
      </c>
      <c r="BL284" s="17" t="s">
        <v>530</v>
      </c>
      <c r="BM284" s="149" t="s">
        <v>2530</v>
      </c>
    </row>
    <row r="285" spans="2:65" s="1" customFormat="1" ht="10.199999999999999">
      <c r="B285" s="32"/>
      <c r="D285" s="151" t="s">
        <v>359</v>
      </c>
      <c r="F285" s="152" t="s">
        <v>7880</v>
      </c>
      <c r="I285" s="153"/>
      <c r="L285" s="32"/>
      <c r="M285" s="154"/>
      <c r="T285" s="56"/>
      <c r="AT285" s="17" t="s">
        <v>359</v>
      </c>
      <c r="AU285" s="17" t="s">
        <v>86</v>
      </c>
    </row>
    <row r="286" spans="2:65" s="1" customFormat="1" ht="16.5" customHeight="1">
      <c r="B286" s="32"/>
      <c r="C286" s="138" t="s">
        <v>1876</v>
      </c>
      <c r="D286" s="138" t="s">
        <v>352</v>
      </c>
      <c r="E286" s="139" t="s">
        <v>7881</v>
      </c>
      <c r="F286" s="140" t="s">
        <v>7882</v>
      </c>
      <c r="G286" s="141" t="s">
        <v>4951</v>
      </c>
      <c r="H286" s="142">
        <v>4</v>
      </c>
      <c r="I286" s="143"/>
      <c r="J286" s="144">
        <f>ROUND(I286*H286,2)</f>
        <v>0</v>
      </c>
      <c r="K286" s="140" t="s">
        <v>7721</v>
      </c>
      <c r="L286" s="32"/>
      <c r="M286" s="145" t="s">
        <v>1</v>
      </c>
      <c r="N286" s="146" t="s">
        <v>41</v>
      </c>
      <c r="P286" s="147">
        <f>O286*H286</f>
        <v>0</v>
      </c>
      <c r="Q286" s="147">
        <v>0</v>
      </c>
      <c r="R286" s="147">
        <f>Q286*H286</f>
        <v>0</v>
      </c>
      <c r="S286" s="147">
        <v>0</v>
      </c>
      <c r="T286" s="148">
        <f>S286*H286</f>
        <v>0</v>
      </c>
      <c r="AR286" s="149" t="s">
        <v>530</v>
      </c>
      <c r="AT286" s="149" t="s">
        <v>352</v>
      </c>
      <c r="AU286" s="149" t="s">
        <v>86</v>
      </c>
      <c r="AY286" s="17" t="s">
        <v>350</v>
      </c>
      <c r="BE286" s="150">
        <f>IF(N286="základní",J286,0)</f>
        <v>0</v>
      </c>
      <c r="BF286" s="150">
        <f>IF(N286="snížená",J286,0)</f>
        <v>0</v>
      </c>
      <c r="BG286" s="150">
        <f>IF(N286="zákl. přenesená",J286,0)</f>
        <v>0</v>
      </c>
      <c r="BH286" s="150">
        <f>IF(N286="sníž. přenesená",J286,0)</f>
        <v>0</v>
      </c>
      <c r="BI286" s="150">
        <f>IF(N286="nulová",J286,0)</f>
        <v>0</v>
      </c>
      <c r="BJ286" s="17" t="s">
        <v>84</v>
      </c>
      <c r="BK286" s="150">
        <f>ROUND(I286*H286,2)</f>
        <v>0</v>
      </c>
      <c r="BL286" s="17" t="s">
        <v>530</v>
      </c>
      <c r="BM286" s="149" t="s">
        <v>2543</v>
      </c>
    </row>
    <row r="287" spans="2:65" s="1" customFormat="1" ht="10.199999999999999">
      <c r="B287" s="32"/>
      <c r="D287" s="151" t="s">
        <v>359</v>
      </c>
      <c r="F287" s="152" t="s">
        <v>7882</v>
      </c>
      <c r="I287" s="153"/>
      <c r="L287" s="32"/>
      <c r="M287" s="154"/>
      <c r="T287" s="56"/>
      <c r="AT287" s="17" t="s">
        <v>359</v>
      </c>
      <c r="AU287" s="17" t="s">
        <v>86</v>
      </c>
    </row>
    <row r="288" spans="2:65" s="1" customFormat="1" ht="16.5" customHeight="1">
      <c r="B288" s="32"/>
      <c r="C288" s="138" t="s">
        <v>1881</v>
      </c>
      <c r="D288" s="138" t="s">
        <v>352</v>
      </c>
      <c r="E288" s="139" t="s">
        <v>7883</v>
      </c>
      <c r="F288" s="140" t="s">
        <v>7884</v>
      </c>
      <c r="G288" s="141" t="s">
        <v>4951</v>
      </c>
      <c r="H288" s="142">
        <v>4</v>
      </c>
      <c r="I288" s="143"/>
      <c r="J288" s="144">
        <f>ROUND(I288*H288,2)</f>
        <v>0</v>
      </c>
      <c r="K288" s="140" t="s">
        <v>7721</v>
      </c>
      <c r="L288" s="32"/>
      <c r="M288" s="145" t="s">
        <v>1</v>
      </c>
      <c r="N288" s="146" t="s">
        <v>41</v>
      </c>
      <c r="P288" s="147">
        <f>O288*H288</f>
        <v>0</v>
      </c>
      <c r="Q288" s="147">
        <v>0</v>
      </c>
      <c r="R288" s="147">
        <f>Q288*H288</f>
        <v>0</v>
      </c>
      <c r="S288" s="147">
        <v>0</v>
      </c>
      <c r="T288" s="148">
        <f>S288*H288</f>
        <v>0</v>
      </c>
      <c r="AR288" s="149" t="s">
        <v>530</v>
      </c>
      <c r="AT288" s="149" t="s">
        <v>352</v>
      </c>
      <c r="AU288" s="149" t="s">
        <v>86</v>
      </c>
      <c r="AY288" s="17" t="s">
        <v>350</v>
      </c>
      <c r="BE288" s="150">
        <f>IF(N288="základní",J288,0)</f>
        <v>0</v>
      </c>
      <c r="BF288" s="150">
        <f>IF(N288="snížená",J288,0)</f>
        <v>0</v>
      </c>
      <c r="BG288" s="150">
        <f>IF(N288="zákl. přenesená",J288,0)</f>
        <v>0</v>
      </c>
      <c r="BH288" s="150">
        <f>IF(N288="sníž. přenesená",J288,0)</f>
        <v>0</v>
      </c>
      <c r="BI288" s="150">
        <f>IF(N288="nulová",J288,0)</f>
        <v>0</v>
      </c>
      <c r="BJ288" s="17" t="s">
        <v>84</v>
      </c>
      <c r="BK288" s="150">
        <f>ROUND(I288*H288,2)</f>
        <v>0</v>
      </c>
      <c r="BL288" s="17" t="s">
        <v>530</v>
      </c>
      <c r="BM288" s="149" t="s">
        <v>2555</v>
      </c>
    </row>
    <row r="289" spans="2:65" s="1" customFormat="1" ht="10.199999999999999">
      <c r="B289" s="32"/>
      <c r="D289" s="151" t="s">
        <v>359</v>
      </c>
      <c r="F289" s="152" t="s">
        <v>7884</v>
      </c>
      <c r="I289" s="153"/>
      <c r="L289" s="32"/>
      <c r="M289" s="154"/>
      <c r="T289" s="56"/>
      <c r="AT289" s="17" t="s">
        <v>359</v>
      </c>
      <c r="AU289" s="17" t="s">
        <v>86</v>
      </c>
    </row>
    <row r="290" spans="2:65" s="1" customFormat="1" ht="16.5" customHeight="1">
      <c r="B290" s="32"/>
      <c r="C290" s="138" t="s">
        <v>1906</v>
      </c>
      <c r="D290" s="138" t="s">
        <v>352</v>
      </c>
      <c r="E290" s="139" t="s">
        <v>7885</v>
      </c>
      <c r="F290" s="140" t="s">
        <v>7886</v>
      </c>
      <c r="G290" s="141" t="s">
        <v>4951</v>
      </c>
      <c r="H290" s="142">
        <v>2</v>
      </c>
      <c r="I290" s="143"/>
      <c r="J290" s="144">
        <f>ROUND(I290*H290,2)</f>
        <v>0</v>
      </c>
      <c r="K290" s="140" t="s">
        <v>7721</v>
      </c>
      <c r="L290" s="32"/>
      <c r="M290" s="145" t="s">
        <v>1</v>
      </c>
      <c r="N290" s="146" t="s">
        <v>41</v>
      </c>
      <c r="P290" s="147">
        <f>O290*H290</f>
        <v>0</v>
      </c>
      <c r="Q290" s="147">
        <v>0</v>
      </c>
      <c r="R290" s="147">
        <f>Q290*H290</f>
        <v>0</v>
      </c>
      <c r="S290" s="147">
        <v>0</v>
      </c>
      <c r="T290" s="148">
        <f>S290*H290</f>
        <v>0</v>
      </c>
      <c r="AR290" s="149" t="s">
        <v>530</v>
      </c>
      <c r="AT290" s="149" t="s">
        <v>352</v>
      </c>
      <c r="AU290" s="149" t="s">
        <v>86</v>
      </c>
      <c r="AY290" s="17" t="s">
        <v>350</v>
      </c>
      <c r="BE290" s="150">
        <f>IF(N290="základní",J290,0)</f>
        <v>0</v>
      </c>
      <c r="BF290" s="150">
        <f>IF(N290="snížená",J290,0)</f>
        <v>0</v>
      </c>
      <c r="BG290" s="150">
        <f>IF(N290="zákl. přenesená",J290,0)</f>
        <v>0</v>
      </c>
      <c r="BH290" s="150">
        <f>IF(N290="sníž. přenesená",J290,0)</f>
        <v>0</v>
      </c>
      <c r="BI290" s="150">
        <f>IF(N290="nulová",J290,0)</f>
        <v>0</v>
      </c>
      <c r="BJ290" s="17" t="s">
        <v>84</v>
      </c>
      <c r="BK290" s="150">
        <f>ROUND(I290*H290,2)</f>
        <v>0</v>
      </c>
      <c r="BL290" s="17" t="s">
        <v>530</v>
      </c>
      <c r="BM290" s="149" t="s">
        <v>2566</v>
      </c>
    </row>
    <row r="291" spans="2:65" s="1" customFormat="1" ht="10.199999999999999">
      <c r="B291" s="32"/>
      <c r="D291" s="151" t="s">
        <v>359</v>
      </c>
      <c r="F291" s="152" t="s">
        <v>7886</v>
      </c>
      <c r="I291" s="153"/>
      <c r="L291" s="32"/>
      <c r="M291" s="154"/>
      <c r="T291" s="56"/>
      <c r="AT291" s="17" t="s">
        <v>359</v>
      </c>
      <c r="AU291" s="17" t="s">
        <v>86</v>
      </c>
    </row>
    <row r="292" spans="2:65" s="1" customFormat="1" ht="16.5" customHeight="1">
      <c r="B292" s="32"/>
      <c r="C292" s="138" t="s">
        <v>1931</v>
      </c>
      <c r="D292" s="138" t="s">
        <v>352</v>
      </c>
      <c r="E292" s="139" t="s">
        <v>7887</v>
      </c>
      <c r="F292" s="140" t="s">
        <v>7888</v>
      </c>
      <c r="G292" s="141" t="s">
        <v>4951</v>
      </c>
      <c r="H292" s="142">
        <v>2</v>
      </c>
      <c r="I292" s="143"/>
      <c r="J292" s="144">
        <f>ROUND(I292*H292,2)</f>
        <v>0</v>
      </c>
      <c r="K292" s="140" t="s">
        <v>7721</v>
      </c>
      <c r="L292" s="32"/>
      <c r="M292" s="145" t="s">
        <v>1</v>
      </c>
      <c r="N292" s="146" t="s">
        <v>41</v>
      </c>
      <c r="P292" s="147">
        <f>O292*H292</f>
        <v>0</v>
      </c>
      <c r="Q292" s="147">
        <v>0</v>
      </c>
      <c r="R292" s="147">
        <f>Q292*H292</f>
        <v>0</v>
      </c>
      <c r="S292" s="147">
        <v>0</v>
      </c>
      <c r="T292" s="148">
        <f>S292*H292</f>
        <v>0</v>
      </c>
      <c r="AR292" s="149" t="s">
        <v>530</v>
      </c>
      <c r="AT292" s="149" t="s">
        <v>352</v>
      </c>
      <c r="AU292" s="149" t="s">
        <v>86</v>
      </c>
      <c r="AY292" s="17" t="s">
        <v>350</v>
      </c>
      <c r="BE292" s="150">
        <f>IF(N292="základní",J292,0)</f>
        <v>0</v>
      </c>
      <c r="BF292" s="150">
        <f>IF(N292="snížená",J292,0)</f>
        <v>0</v>
      </c>
      <c r="BG292" s="150">
        <f>IF(N292="zákl. přenesená",J292,0)</f>
        <v>0</v>
      </c>
      <c r="BH292" s="150">
        <f>IF(N292="sníž. přenesená",J292,0)</f>
        <v>0</v>
      </c>
      <c r="BI292" s="150">
        <f>IF(N292="nulová",J292,0)</f>
        <v>0</v>
      </c>
      <c r="BJ292" s="17" t="s">
        <v>84</v>
      </c>
      <c r="BK292" s="150">
        <f>ROUND(I292*H292,2)</f>
        <v>0</v>
      </c>
      <c r="BL292" s="17" t="s">
        <v>530</v>
      </c>
      <c r="BM292" s="149" t="s">
        <v>2576</v>
      </c>
    </row>
    <row r="293" spans="2:65" s="1" customFormat="1" ht="10.199999999999999">
      <c r="B293" s="32"/>
      <c r="D293" s="151" t="s">
        <v>359</v>
      </c>
      <c r="F293" s="152" t="s">
        <v>7888</v>
      </c>
      <c r="I293" s="153"/>
      <c r="L293" s="32"/>
      <c r="M293" s="154"/>
      <c r="T293" s="56"/>
      <c r="AT293" s="17" t="s">
        <v>359</v>
      </c>
      <c r="AU293" s="17" t="s">
        <v>86</v>
      </c>
    </row>
    <row r="294" spans="2:65" s="1" customFormat="1" ht="16.5" customHeight="1">
      <c r="B294" s="32"/>
      <c r="C294" s="138" t="s">
        <v>1936</v>
      </c>
      <c r="D294" s="138" t="s">
        <v>352</v>
      </c>
      <c r="E294" s="139" t="s">
        <v>7889</v>
      </c>
      <c r="F294" s="140" t="s">
        <v>7890</v>
      </c>
      <c r="G294" s="141" t="s">
        <v>4951</v>
      </c>
      <c r="H294" s="142">
        <v>2</v>
      </c>
      <c r="I294" s="143"/>
      <c r="J294" s="144">
        <f>ROUND(I294*H294,2)</f>
        <v>0</v>
      </c>
      <c r="K294" s="140" t="s">
        <v>7721</v>
      </c>
      <c r="L294" s="32"/>
      <c r="M294" s="145" t="s">
        <v>1</v>
      </c>
      <c r="N294" s="146" t="s">
        <v>41</v>
      </c>
      <c r="P294" s="147">
        <f>O294*H294</f>
        <v>0</v>
      </c>
      <c r="Q294" s="147">
        <v>0</v>
      </c>
      <c r="R294" s="147">
        <f>Q294*H294</f>
        <v>0</v>
      </c>
      <c r="S294" s="147">
        <v>0</v>
      </c>
      <c r="T294" s="148">
        <f>S294*H294</f>
        <v>0</v>
      </c>
      <c r="AR294" s="149" t="s">
        <v>530</v>
      </c>
      <c r="AT294" s="149" t="s">
        <v>352</v>
      </c>
      <c r="AU294" s="149" t="s">
        <v>86</v>
      </c>
      <c r="AY294" s="17" t="s">
        <v>350</v>
      </c>
      <c r="BE294" s="150">
        <f>IF(N294="základní",J294,0)</f>
        <v>0</v>
      </c>
      <c r="BF294" s="150">
        <f>IF(N294="snížená",J294,0)</f>
        <v>0</v>
      </c>
      <c r="BG294" s="150">
        <f>IF(N294="zákl. přenesená",J294,0)</f>
        <v>0</v>
      </c>
      <c r="BH294" s="150">
        <f>IF(N294="sníž. přenesená",J294,0)</f>
        <v>0</v>
      </c>
      <c r="BI294" s="150">
        <f>IF(N294="nulová",J294,0)</f>
        <v>0</v>
      </c>
      <c r="BJ294" s="17" t="s">
        <v>84</v>
      </c>
      <c r="BK294" s="150">
        <f>ROUND(I294*H294,2)</f>
        <v>0</v>
      </c>
      <c r="BL294" s="17" t="s">
        <v>530</v>
      </c>
      <c r="BM294" s="149" t="s">
        <v>2586</v>
      </c>
    </row>
    <row r="295" spans="2:65" s="1" customFormat="1" ht="10.199999999999999">
      <c r="B295" s="32"/>
      <c r="D295" s="151" t="s">
        <v>359</v>
      </c>
      <c r="F295" s="152" t="s">
        <v>7890</v>
      </c>
      <c r="I295" s="153"/>
      <c r="L295" s="32"/>
      <c r="M295" s="154"/>
      <c r="T295" s="56"/>
      <c r="AT295" s="17" t="s">
        <v>359</v>
      </c>
      <c r="AU295" s="17" t="s">
        <v>86</v>
      </c>
    </row>
    <row r="296" spans="2:65" s="1" customFormat="1" ht="16.5" customHeight="1">
      <c r="B296" s="32"/>
      <c r="C296" s="138" t="s">
        <v>1961</v>
      </c>
      <c r="D296" s="138" t="s">
        <v>352</v>
      </c>
      <c r="E296" s="139" t="s">
        <v>7891</v>
      </c>
      <c r="F296" s="140" t="s">
        <v>7892</v>
      </c>
      <c r="G296" s="141" t="s">
        <v>4951</v>
      </c>
      <c r="H296" s="142">
        <v>2</v>
      </c>
      <c r="I296" s="143"/>
      <c r="J296" s="144">
        <f>ROUND(I296*H296,2)</f>
        <v>0</v>
      </c>
      <c r="K296" s="140" t="s">
        <v>7721</v>
      </c>
      <c r="L296" s="32"/>
      <c r="M296" s="145" t="s">
        <v>1</v>
      </c>
      <c r="N296" s="146" t="s">
        <v>41</v>
      </c>
      <c r="P296" s="147">
        <f>O296*H296</f>
        <v>0</v>
      </c>
      <c r="Q296" s="147">
        <v>0</v>
      </c>
      <c r="R296" s="147">
        <f>Q296*H296</f>
        <v>0</v>
      </c>
      <c r="S296" s="147">
        <v>0</v>
      </c>
      <c r="T296" s="148">
        <f>S296*H296</f>
        <v>0</v>
      </c>
      <c r="AR296" s="149" t="s">
        <v>530</v>
      </c>
      <c r="AT296" s="149" t="s">
        <v>352</v>
      </c>
      <c r="AU296" s="149" t="s">
        <v>86</v>
      </c>
      <c r="AY296" s="17" t="s">
        <v>350</v>
      </c>
      <c r="BE296" s="150">
        <f>IF(N296="základní",J296,0)</f>
        <v>0</v>
      </c>
      <c r="BF296" s="150">
        <f>IF(N296="snížená",J296,0)</f>
        <v>0</v>
      </c>
      <c r="BG296" s="150">
        <f>IF(N296="zákl. přenesená",J296,0)</f>
        <v>0</v>
      </c>
      <c r="BH296" s="150">
        <f>IF(N296="sníž. přenesená",J296,0)</f>
        <v>0</v>
      </c>
      <c r="BI296" s="150">
        <f>IF(N296="nulová",J296,0)</f>
        <v>0</v>
      </c>
      <c r="BJ296" s="17" t="s">
        <v>84</v>
      </c>
      <c r="BK296" s="150">
        <f>ROUND(I296*H296,2)</f>
        <v>0</v>
      </c>
      <c r="BL296" s="17" t="s">
        <v>530</v>
      </c>
      <c r="BM296" s="149" t="s">
        <v>2595</v>
      </c>
    </row>
    <row r="297" spans="2:65" s="1" customFormat="1" ht="10.199999999999999">
      <c r="B297" s="32"/>
      <c r="D297" s="151" t="s">
        <v>359</v>
      </c>
      <c r="F297" s="152" t="s">
        <v>7892</v>
      </c>
      <c r="I297" s="153"/>
      <c r="L297" s="32"/>
      <c r="M297" s="154"/>
      <c r="T297" s="56"/>
      <c r="AT297" s="17" t="s">
        <v>359</v>
      </c>
      <c r="AU297" s="17" t="s">
        <v>86</v>
      </c>
    </row>
    <row r="298" spans="2:65" s="1" customFormat="1" ht="16.5" customHeight="1">
      <c r="B298" s="32"/>
      <c r="C298" s="138" t="s">
        <v>1969</v>
      </c>
      <c r="D298" s="138" t="s">
        <v>352</v>
      </c>
      <c r="E298" s="139" t="s">
        <v>7893</v>
      </c>
      <c r="F298" s="140" t="s">
        <v>7894</v>
      </c>
      <c r="G298" s="141" t="s">
        <v>4951</v>
      </c>
      <c r="H298" s="142">
        <v>6</v>
      </c>
      <c r="I298" s="143"/>
      <c r="J298" s="144">
        <f>ROUND(I298*H298,2)</f>
        <v>0</v>
      </c>
      <c r="K298" s="140" t="s">
        <v>7721</v>
      </c>
      <c r="L298" s="32"/>
      <c r="M298" s="145" t="s">
        <v>1</v>
      </c>
      <c r="N298" s="146" t="s">
        <v>41</v>
      </c>
      <c r="P298" s="147">
        <f>O298*H298</f>
        <v>0</v>
      </c>
      <c r="Q298" s="147">
        <v>0</v>
      </c>
      <c r="R298" s="147">
        <f>Q298*H298</f>
        <v>0</v>
      </c>
      <c r="S298" s="147">
        <v>0</v>
      </c>
      <c r="T298" s="148">
        <f>S298*H298</f>
        <v>0</v>
      </c>
      <c r="AR298" s="149" t="s">
        <v>530</v>
      </c>
      <c r="AT298" s="149" t="s">
        <v>352</v>
      </c>
      <c r="AU298" s="149" t="s">
        <v>86</v>
      </c>
      <c r="AY298" s="17" t="s">
        <v>350</v>
      </c>
      <c r="BE298" s="150">
        <f>IF(N298="základní",J298,0)</f>
        <v>0</v>
      </c>
      <c r="BF298" s="150">
        <f>IF(N298="snížená",J298,0)</f>
        <v>0</v>
      </c>
      <c r="BG298" s="150">
        <f>IF(N298="zákl. přenesená",J298,0)</f>
        <v>0</v>
      </c>
      <c r="BH298" s="150">
        <f>IF(N298="sníž. přenesená",J298,0)</f>
        <v>0</v>
      </c>
      <c r="BI298" s="150">
        <f>IF(N298="nulová",J298,0)</f>
        <v>0</v>
      </c>
      <c r="BJ298" s="17" t="s">
        <v>84</v>
      </c>
      <c r="BK298" s="150">
        <f>ROUND(I298*H298,2)</f>
        <v>0</v>
      </c>
      <c r="BL298" s="17" t="s">
        <v>530</v>
      </c>
      <c r="BM298" s="149" t="s">
        <v>2605</v>
      </c>
    </row>
    <row r="299" spans="2:65" s="1" customFormat="1" ht="10.199999999999999">
      <c r="B299" s="32"/>
      <c r="D299" s="151" t="s">
        <v>359</v>
      </c>
      <c r="F299" s="152" t="s">
        <v>7894</v>
      </c>
      <c r="I299" s="153"/>
      <c r="L299" s="32"/>
      <c r="M299" s="154"/>
      <c r="T299" s="56"/>
      <c r="AT299" s="17" t="s">
        <v>359</v>
      </c>
      <c r="AU299" s="17" t="s">
        <v>86</v>
      </c>
    </row>
    <row r="300" spans="2:65" s="1" customFormat="1" ht="16.5" customHeight="1">
      <c r="B300" s="32"/>
      <c r="C300" s="138" t="s">
        <v>1977</v>
      </c>
      <c r="D300" s="138" t="s">
        <v>352</v>
      </c>
      <c r="E300" s="139" t="s">
        <v>7895</v>
      </c>
      <c r="F300" s="140" t="s">
        <v>7896</v>
      </c>
      <c r="G300" s="141" t="s">
        <v>4951</v>
      </c>
      <c r="H300" s="142">
        <v>6</v>
      </c>
      <c r="I300" s="143"/>
      <c r="J300" s="144">
        <f>ROUND(I300*H300,2)</f>
        <v>0</v>
      </c>
      <c r="K300" s="140" t="s">
        <v>7721</v>
      </c>
      <c r="L300" s="32"/>
      <c r="M300" s="145" t="s">
        <v>1</v>
      </c>
      <c r="N300" s="146" t="s">
        <v>41</v>
      </c>
      <c r="P300" s="147">
        <f>O300*H300</f>
        <v>0</v>
      </c>
      <c r="Q300" s="147">
        <v>0</v>
      </c>
      <c r="R300" s="147">
        <f>Q300*H300</f>
        <v>0</v>
      </c>
      <c r="S300" s="147">
        <v>0</v>
      </c>
      <c r="T300" s="148">
        <f>S300*H300</f>
        <v>0</v>
      </c>
      <c r="AR300" s="149" t="s">
        <v>530</v>
      </c>
      <c r="AT300" s="149" t="s">
        <v>352</v>
      </c>
      <c r="AU300" s="149" t="s">
        <v>86</v>
      </c>
      <c r="AY300" s="17" t="s">
        <v>350</v>
      </c>
      <c r="BE300" s="150">
        <f>IF(N300="základní",J300,0)</f>
        <v>0</v>
      </c>
      <c r="BF300" s="150">
        <f>IF(N300="snížená",J300,0)</f>
        <v>0</v>
      </c>
      <c r="BG300" s="150">
        <f>IF(N300="zákl. přenesená",J300,0)</f>
        <v>0</v>
      </c>
      <c r="BH300" s="150">
        <f>IF(N300="sníž. přenesená",J300,0)</f>
        <v>0</v>
      </c>
      <c r="BI300" s="150">
        <f>IF(N300="nulová",J300,0)</f>
        <v>0</v>
      </c>
      <c r="BJ300" s="17" t="s">
        <v>84</v>
      </c>
      <c r="BK300" s="150">
        <f>ROUND(I300*H300,2)</f>
        <v>0</v>
      </c>
      <c r="BL300" s="17" t="s">
        <v>530</v>
      </c>
      <c r="BM300" s="149" t="s">
        <v>2618</v>
      </c>
    </row>
    <row r="301" spans="2:65" s="1" customFormat="1" ht="10.199999999999999">
      <c r="B301" s="32"/>
      <c r="D301" s="151" t="s">
        <v>359</v>
      </c>
      <c r="F301" s="152" t="s">
        <v>7896</v>
      </c>
      <c r="I301" s="153"/>
      <c r="L301" s="32"/>
      <c r="M301" s="154"/>
      <c r="T301" s="56"/>
      <c r="AT301" s="17" t="s">
        <v>359</v>
      </c>
      <c r="AU301" s="17" t="s">
        <v>86</v>
      </c>
    </row>
    <row r="302" spans="2:65" s="1" customFormat="1" ht="16.5" customHeight="1">
      <c r="B302" s="32"/>
      <c r="C302" s="138" t="s">
        <v>1985</v>
      </c>
      <c r="D302" s="138" t="s">
        <v>352</v>
      </c>
      <c r="E302" s="139" t="s">
        <v>7897</v>
      </c>
      <c r="F302" s="140" t="s">
        <v>7898</v>
      </c>
      <c r="G302" s="141" t="s">
        <v>4951</v>
      </c>
      <c r="H302" s="142">
        <v>2</v>
      </c>
      <c r="I302" s="143"/>
      <c r="J302" s="144">
        <f>ROUND(I302*H302,2)</f>
        <v>0</v>
      </c>
      <c r="K302" s="140" t="s">
        <v>7721</v>
      </c>
      <c r="L302" s="32"/>
      <c r="M302" s="145" t="s">
        <v>1</v>
      </c>
      <c r="N302" s="146" t="s">
        <v>41</v>
      </c>
      <c r="P302" s="147">
        <f>O302*H302</f>
        <v>0</v>
      </c>
      <c r="Q302" s="147">
        <v>0</v>
      </c>
      <c r="R302" s="147">
        <f>Q302*H302</f>
        <v>0</v>
      </c>
      <c r="S302" s="147">
        <v>0</v>
      </c>
      <c r="T302" s="148">
        <f>S302*H302</f>
        <v>0</v>
      </c>
      <c r="AR302" s="149" t="s">
        <v>530</v>
      </c>
      <c r="AT302" s="149" t="s">
        <v>352</v>
      </c>
      <c r="AU302" s="149" t="s">
        <v>86</v>
      </c>
      <c r="AY302" s="17" t="s">
        <v>350</v>
      </c>
      <c r="BE302" s="150">
        <f>IF(N302="základní",J302,0)</f>
        <v>0</v>
      </c>
      <c r="BF302" s="150">
        <f>IF(N302="snížená",J302,0)</f>
        <v>0</v>
      </c>
      <c r="BG302" s="150">
        <f>IF(N302="zákl. přenesená",J302,0)</f>
        <v>0</v>
      </c>
      <c r="BH302" s="150">
        <f>IF(N302="sníž. přenesená",J302,0)</f>
        <v>0</v>
      </c>
      <c r="BI302" s="150">
        <f>IF(N302="nulová",J302,0)</f>
        <v>0</v>
      </c>
      <c r="BJ302" s="17" t="s">
        <v>84</v>
      </c>
      <c r="BK302" s="150">
        <f>ROUND(I302*H302,2)</f>
        <v>0</v>
      </c>
      <c r="BL302" s="17" t="s">
        <v>530</v>
      </c>
      <c r="BM302" s="149" t="s">
        <v>2629</v>
      </c>
    </row>
    <row r="303" spans="2:65" s="1" customFormat="1" ht="10.199999999999999">
      <c r="B303" s="32"/>
      <c r="D303" s="151" t="s">
        <v>359</v>
      </c>
      <c r="F303" s="152" t="s">
        <v>7898</v>
      </c>
      <c r="I303" s="153"/>
      <c r="L303" s="32"/>
      <c r="M303" s="154"/>
      <c r="T303" s="56"/>
      <c r="AT303" s="17" t="s">
        <v>359</v>
      </c>
      <c r="AU303" s="17" t="s">
        <v>86</v>
      </c>
    </row>
    <row r="304" spans="2:65" s="1" customFormat="1" ht="16.5" customHeight="1">
      <c r="B304" s="32"/>
      <c r="C304" s="138" t="s">
        <v>1990</v>
      </c>
      <c r="D304" s="138" t="s">
        <v>352</v>
      </c>
      <c r="E304" s="139" t="s">
        <v>7899</v>
      </c>
      <c r="F304" s="140" t="s">
        <v>7900</v>
      </c>
      <c r="G304" s="141" t="s">
        <v>4951</v>
      </c>
      <c r="H304" s="142">
        <v>2</v>
      </c>
      <c r="I304" s="143"/>
      <c r="J304" s="144">
        <f>ROUND(I304*H304,2)</f>
        <v>0</v>
      </c>
      <c r="K304" s="140" t="s">
        <v>7721</v>
      </c>
      <c r="L304" s="32"/>
      <c r="M304" s="145" t="s">
        <v>1</v>
      </c>
      <c r="N304" s="146" t="s">
        <v>41</v>
      </c>
      <c r="P304" s="147">
        <f>O304*H304</f>
        <v>0</v>
      </c>
      <c r="Q304" s="147">
        <v>0</v>
      </c>
      <c r="R304" s="147">
        <f>Q304*H304</f>
        <v>0</v>
      </c>
      <c r="S304" s="147">
        <v>0</v>
      </c>
      <c r="T304" s="148">
        <f>S304*H304</f>
        <v>0</v>
      </c>
      <c r="AR304" s="149" t="s">
        <v>530</v>
      </c>
      <c r="AT304" s="149" t="s">
        <v>352</v>
      </c>
      <c r="AU304" s="149" t="s">
        <v>86</v>
      </c>
      <c r="AY304" s="17" t="s">
        <v>350</v>
      </c>
      <c r="BE304" s="150">
        <f>IF(N304="základní",J304,0)</f>
        <v>0</v>
      </c>
      <c r="BF304" s="150">
        <f>IF(N304="snížená",J304,0)</f>
        <v>0</v>
      </c>
      <c r="BG304" s="150">
        <f>IF(N304="zákl. přenesená",J304,0)</f>
        <v>0</v>
      </c>
      <c r="BH304" s="150">
        <f>IF(N304="sníž. přenesená",J304,0)</f>
        <v>0</v>
      </c>
      <c r="BI304" s="150">
        <f>IF(N304="nulová",J304,0)</f>
        <v>0</v>
      </c>
      <c r="BJ304" s="17" t="s">
        <v>84</v>
      </c>
      <c r="BK304" s="150">
        <f>ROUND(I304*H304,2)</f>
        <v>0</v>
      </c>
      <c r="BL304" s="17" t="s">
        <v>530</v>
      </c>
      <c r="BM304" s="149" t="s">
        <v>2639</v>
      </c>
    </row>
    <row r="305" spans="2:65" s="1" customFormat="1" ht="10.199999999999999">
      <c r="B305" s="32"/>
      <c r="D305" s="151" t="s">
        <v>359</v>
      </c>
      <c r="F305" s="152" t="s">
        <v>7900</v>
      </c>
      <c r="I305" s="153"/>
      <c r="L305" s="32"/>
      <c r="M305" s="154"/>
      <c r="T305" s="56"/>
      <c r="AT305" s="17" t="s">
        <v>359</v>
      </c>
      <c r="AU305" s="17" t="s">
        <v>86</v>
      </c>
    </row>
    <row r="306" spans="2:65" s="1" customFormat="1" ht="16.5" customHeight="1">
      <c r="B306" s="32"/>
      <c r="C306" s="138" t="s">
        <v>1998</v>
      </c>
      <c r="D306" s="138" t="s">
        <v>352</v>
      </c>
      <c r="E306" s="139" t="s">
        <v>7901</v>
      </c>
      <c r="F306" s="140" t="s">
        <v>7902</v>
      </c>
      <c r="G306" s="141" t="s">
        <v>4951</v>
      </c>
      <c r="H306" s="142">
        <v>3</v>
      </c>
      <c r="I306" s="143"/>
      <c r="J306" s="144">
        <f>ROUND(I306*H306,2)</f>
        <v>0</v>
      </c>
      <c r="K306" s="140" t="s">
        <v>7721</v>
      </c>
      <c r="L306" s="32"/>
      <c r="M306" s="145" t="s">
        <v>1</v>
      </c>
      <c r="N306" s="146" t="s">
        <v>41</v>
      </c>
      <c r="P306" s="147">
        <f>O306*H306</f>
        <v>0</v>
      </c>
      <c r="Q306" s="147">
        <v>0</v>
      </c>
      <c r="R306" s="147">
        <f>Q306*H306</f>
        <v>0</v>
      </c>
      <c r="S306" s="147">
        <v>0</v>
      </c>
      <c r="T306" s="148">
        <f>S306*H306</f>
        <v>0</v>
      </c>
      <c r="AR306" s="149" t="s">
        <v>530</v>
      </c>
      <c r="AT306" s="149" t="s">
        <v>352</v>
      </c>
      <c r="AU306" s="149" t="s">
        <v>86</v>
      </c>
      <c r="AY306" s="17" t="s">
        <v>350</v>
      </c>
      <c r="BE306" s="150">
        <f>IF(N306="základní",J306,0)</f>
        <v>0</v>
      </c>
      <c r="BF306" s="150">
        <f>IF(N306="snížená",J306,0)</f>
        <v>0</v>
      </c>
      <c r="BG306" s="150">
        <f>IF(N306="zákl. přenesená",J306,0)</f>
        <v>0</v>
      </c>
      <c r="BH306" s="150">
        <f>IF(N306="sníž. přenesená",J306,0)</f>
        <v>0</v>
      </c>
      <c r="BI306" s="150">
        <f>IF(N306="nulová",J306,0)</f>
        <v>0</v>
      </c>
      <c r="BJ306" s="17" t="s">
        <v>84</v>
      </c>
      <c r="BK306" s="150">
        <f>ROUND(I306*H306,2)</f>
        <v>0</v>
      </c>
      <c r="BL306" s="17" t="s">
        <v>530</v>
      </c>
      <c r="BM306" s="149" t="s">
        <v>2650</v>
      </c>
    </row>
    <row r="307" spans="2:65" s="1" customFormat="1" ht="10.199999999999999">
      <c r="B307" s="32"/>
      <c r="D307" s="151" t="s">
        <v>359</v>
      </c>
      <c r="F307" s="152" t="s">
        <v>7902</v>
      </c>
      <c r="I307" s="153"/>
      <c r="L307" s="32"/>
      <c r="M307" s="154"/>
      <c r="T307" s="56"/>
      <c r="AT307" s="17" t="s">
        <v>359</v>
      </c>
      <c r="AU307" s="17" t="s">
        <v>86</v>
      </c>
    </row>
    <row r="308" spans="2:65" s="1" customFormat="1" ht="16.5" customHeight="1">
      <c r="B308" s="32"/>
      <c r="C308" s="138" t="s">
        <v>2003</v>
      </c>
      <c r="D308" s="138" t="s">
        <v>352</v>
      </c>
      <c r="E308" s="139" t="s">
        <v>7903</v>
      </c>
      <c r="F308" s="140" t="s">
        <v>7904</v>
      </c>
      <c r="G308" s="141" t="s">
        <v>4951</v>
      </c>
      <c r="H308" s="142">
        <v>3</v>
      </c>
      <c r="I308" s="143"/>
      <c r="J308" s="144">
        <f>ROUND(I308*H308,2)</f>
        <v>0</v>
      </c>
      <c r="K308" s="140" t="s">
        <v>7721</v>
      </c>
      <c r="L308" s="32"/>
      <c r="M308" s="145" t="s">
        <v>1</v>
      </c>
      <c r="N308" s="146" t="s">
        <v>41</v>
      </c>
      <c r="P308" s="147">
        <f>O308*H308</f>
        <v>0</v>
      </c>
      <c r="Q308" s="147">
        <v>0</v>
      </c>
      <c r="R308" s="147">
        <f>Q308*H308</f>
        <v>0</v>
      </c>
      <c r="S308" s="147">
        <v>0</v>
      </c>
      <c r="T308" s="148">
        <f>S308*H308</f>
        <v>0</v>
      </c>
      <c r="AR308" s="149" t="s">
        <v>530</v>
      </c>
      <c r="AT308" s="149" t="s">
        <v>352</v>
      </c>
      <c r="AU308" s="149" t="s">
        <v>86</v>
      </c>
      <c r="AY308" s="17" t="s">
        <v>350</v>
      </c>
      <c r="BE308" s="150">
        <f>IF(N308="základní",J308,0)</f>
        <v>0</v>
      </c>
      <c r="BF308" s="150">
        <f>IF(N308="snížená",J308,0)</f>
        <v>0</v>
      </c>
      <c r="BG308" s="150">
        <f>IF(N308="zákl. přenesená",J308,0)</f>
        <v>0</v>
      </c>
      <c r="BH308" s="150">
        <f>IF(N308="sníž. přenesená",J308,0)</f>
        <v>0</v>
      </c>
      <c r="BI308" s="150">
        <f>IF(N308="nulová",J308,0)</f>
        <v>0</v>
      </c>
      <c r="BJ308" s="17" t="s">
        <v>84</v>
      </c>
      <c r="BK308" s="150">
        <f>ROUND(I308*H308,2)</f>
        <v>0</v>
      </c>
      <c r="BL308" s="17" t="s">
        <v>530</v>
      </c>
      <c r="BM308" s="149" t="s">
        <v>2660</v>
      </c>
    </row>
    <row r="309" spans="2:65" s="1" customFormat="1" ht="10.199999999999999">
      <c r="B309" s="32"/>
      <c r="D309" s="151" t="s">
        <v>359</v>
      </c>
      <c r="F309" s="152" t="s">
        <v>7904</v>
      </c>
      <c r="I309" s="153"/>
      <c r="L309" s="32"/>
      <c r="M309" s="154"/>
      <c r="T309" s="56"/>
      <c r="AT309" s="17" t="s">
        <v>359</v>
      </c>
      <c r="AU309" s="17" t="s">
        <v>86</v>
      </c>
    </row>
    <row r="310" spans="2:65" s="1" customFormat="1" ht="16.5" customHeight="1">
      <c r="B310" s="32"/>
      <c r="C310" s="138" t="s">
        <v>2010</v>
      </c>
      <c r="D310" s="138" t="s">
        <v>352</v>
      </c>
      <c r="E310" s="139" t="s">
        <v>7905</v>
      </c>
      <c r="F310" s="140" t="s">
        <v>7906</v>
      </c>
      <c r="G310" s="141" t="s">
        <v>4951</v>
      </c>
      <c r="H310" s="142">
        <v>1</v>
      </c>
      <c r="I310" s="143"/>
      <c r="J310" s="144">
        <f>ROUND(I310*H310,2)</f>
        <v>0</v>
      </c>
      <c r="K310" s="140" t="s">
        <v>7721</v>
      </c>
      <c r="L310" s="32"/>
      <c r="M310" s="145" t="s">
        <v>1</v>
      </c>
      <c r="N310" s="146" t="s">
        <v>41</v>
      </c>
      <c r="P310" s="147">
        <f>O310*H310</f>
        <v>0</v>
      </c>
      <c r="Q310" s="147">
        <v>0</v>
      </c>
      <c r="R310" s="147">
        <f>Q310*H310</f>
        <v>0</v>
      </c>
      <c r="S310" s="147">
        <v>0</v>
      </c>
      <c r="T310" s="148">
        <f>S310*H310</f>
        <v>0</v>
      </c>
      <c r="AR310" s="149" t="s">
        <v>530</v>
      </c>
      <c r="AT310" s="149" t="s">
        <v>352</v>
      </c>
      <c r="AU310" s="149" t="s">
        <v>86</v>
      </c>
      <c r="AY310" s="17" t="s">
        <v>350</v>
      </c>
      <c r="BE310" s="150">
        <f>IF(N310="základní",J310,0)</f>
        <v>0</v>
      </c>
      <c r="BF310" s="150">
        <f>IF(N310="snížená",J310,0)</f>
        <v>0</v>
      </c>
      <c r="BG310" s="150">
        <f>IF(N310="zákl. přenesená",J310,0)</f>
        <v>0</v>
      </c>
      <c r="BH310" s="150">
        <f>IF(N310="sníž. přenesená",J310,0)</f>
        <v>0</v>
      </c>
      <c r="BI310" s="150">
        <f>IF(N310="nulová",J310,0)</f>
        <v>0</v>
      </c>
      <c r="BJ310" s="17" t="s">
        <v>84</v>
      </c>
      <c r="BK310" s="150">
        <f>ROUND(I310*H310,2)</f>
        <v>0</v>
      </c>
      <c r="BL310" s="17" t="s">
        <v>530</v>
      </c>
      <c r="BM310" s="149" t="s">
        <v>2671</v>
      </c>
    </row>
    <row r="311" spans="2:65" s="1" customFormat="1" ht="10.199999999999999">
      <c r="B311" s="32"/>
      <c r="D311" s="151" t="s">
        <v>359</v>
      </c>
      <c r="F311" s="152" t="s">
        <v>7906</v>
      </c>
      <c r="I311" s="153"/>
      <c r="L311" s="32"/>
      <c r="M311" s="154"/>
      <c r="T311" s="56"/>
      <c r="AT311" s="17" t="s">
        <v>359</v>
      </c>
      <c r="AU311" s="17" t="s">
        <v>86</v>
      </c>
    </row>
    <row r="312" spans="2:65" s="1" customFormat="1" ht="16.5" customHeight="1">
      <c r="B312" s="32"/>
      <c r="C312" s="138" t="s">
        <v>2015</v>
      </c>
      <c r="D312" s="138" t="s">
        <v>352</v>
      </c>
      <c r="E312" s="139" t="s">
        <v>7907</v>
      </c>
      <c r="F312" s="140" t="s">
        <v>7908</v>
      </c>
      <c r="G312" s="141" t="s">
        <v>4951</v>
      </c>
      <c r="H312" s="142">
        <v>1</v>
      </c>
      <c r="I312" s="143"/>
      <c r="J312" s="144">
        <f>ROUND(I312*H312,2)</f>
        <v>0</v>
      </c>
      <c r="K312" s="140" t="s">
        <v>7721</v>
      </c>
      <c r="L312" s="32"/>
      <c r="M312" s="145" t="s">
        <v>1</v>
      </c>
      <c r="N312" s="146" t="s">
        <v>41</v>
      </c>
      <c r="P312" s="147">
        <f>O312*H312</f>
        <v>0</v>
      </c>
      <c r="Q312" s="147">
        <v>0</v>
      </c>
      <c r="R312" s="147">
        <f>Q312*H312</f>
        <v>0</v>
      </c>
      <c r="S312" s="147">
        <v>0</v>
      </c>
      <c r="T312" s="148">
        <f>S312*H312</f>
        <v>0</v>
      </c>
      <c r="AR312" s="149" t="s">
        <v>530</v>
      </c>
      <c r="AT312" s="149" t="s">
        <v>352</v>
      </c>
      <c r="AU312" s="149" t="s">
        <v>86</v>
      </c>
      <c r="AY312" s="17" t="s">
        <v>350</v>
      </c>
      <c r="BE312" s="150">
        <f>IF(N312="základní",J312,0)</f>
        <v>0</v>
      </c>
      <c r="BF312" s="150">
        <f>IF(N312="snížená",J312,0)</f>
        <v>0</v>
      </c>
      <c r="BG312" s="150">
        <f>IF(N312="zákl. přenesená",J312,0)</f>
        <v>0</v>
      </c>
      <c r="BH312" s="150">
        <f>IF(N312="sníž. přenesená",J312,0)</f>
        <v>0</v>
      </c>
      <c r="BI312" s="150">
        <f>IF(N312="nulová",J312,0)</f>
        <v>0</v>
      </c>
      <c r="BJ312" s="17" t="s">
        <v>84</v>
      </c>
      <c r="BK312" s="150">
        <f>ROUND(I312*H312,2)</f>
        <v>0</v>
      </c>
      <c r="BL312" s="17" t="s">
        <v>530</v>
      </c>
      <c r="BM312" s="149" t="s">
        <v>2683</v>
      </c>
    </row>
    <row r="313" spans="2:65" s="1" customFormat="1" ht="10.199999999999999">
      <c r="B313" s="32"/>
      <c r="D313" s="151" t="s">
        <v>359</v>
      </c>
      <c r="F313" s="152" t="s">
        <v>7908</v>
      </c>
      <c r="I313" s="153"/>
      <c r="L313" s="32"/>
      <c r="M313" s="154"/>
      <c r="T313" s="56"/>
      <c r="AT313" s="17" t="s">
        <v>359</v>
      </c>
      <c r="AU313" s="17" t="s">
        <v>86</v>
      </c>
    </row>
    <row r="314" spans="2:65" s="1" customFormat="1" ht="24.15" customHeight="1">
      <c r="B314" s="32"/>
      <c r="C314" s="138" t="s">
        <v>2017</v>
      </c>
      <c r="D314" s="138" t="s">
        <v>352</v>
      </c>
      <c r="E314" s="139" t="s">
        <v>7909</v>
      </c>
      <c r="F314" s="140" t="s">
        <v>7910</v>
      </c>
      <c r="G314" s="141" t="s">
        <v>4951</v>
      </c>
      <c r="H314" s="142">
        <v>7</v>
      </c>
      <c r="I314" s="143"/>
      <c r="J314" s="144">
        <f>ROUND(I314*H314,2)</f>
        <v>0</v>
      </c>
      <c r="K314" s="140" t="s">
        <v>7721</v>
      </c>
      <c r="L314" s="32"/>
      <c r="M314" s="145" t="s">
        <v>1</v>
      </c>
      <c r="N314" s="146" t="s">
        <v>41</v>
      </c>
      <c r="P314" s="147">
        <f>O314*H314</f>
        <v>0</v>
      </c>
      <c r="Q314" s="147">
        <v>0</v>
      </c>
      <c r="R314" s="147">
        <f>Q314*H314</f>
        <v>0</v>
      </c>
      <c r="S314" s="147">
        <v>0</v>
      </c>
      <c r="T314" s="148">
        <f>S314*H314</f>
        <v>0</v>
      </c>
      <c r="AR314" s="149" t="s">
        <v>530</v>
      </c>
      <c r="AT314" s="149" t="s">
        <v>352</v>
      </c>
      <c r="AU314" s="149" t="s">
        <v>86</v>
      </c>
      <c r="AY314" s="17" t="s">
        <v>350</v>
      </c>
      <c r="BE314" s="150">
        <f>IF(N314="základní",J314,0)</f>
        <v>0</v>
      </c>
      <c r="BF314" s="150">
        <f>IF(N314="snížená",J314,0)</f>
        <v>0</v>
      </c>
      <c r="BG314" s="150">
        <f>IF(N314="zákl. přenesená",J314,0)</f>
        <v>0</v>
      </c>
      <c r="BH314" s="150">
        <f>IF(N314="sníž. přenesená",J314,0)</f>
        <v>0</v>
      </c>
      <c r="BI314" s="150">
        <f>IF(N314="nulová",J314,0)</f>
        <v>0</v>
      </c>
      <c r="BJ314" s="17" t="s">
        <v>84</v>
      </c>
      <c r="BK314" s="150">
        <f>ROUND(I314*H314,2)</f>
        <v>0</v>
      </c>
      <c r="BL314" s="17" t="s">
        <v>530</v>
      </c>
      <c r="BM314" s="149" t="s">
        <v>2693</v>
      </c>
    </row>
    <row r="315" spans="2:65" s="1" customFormat="1" ht="19.2">
      <c r="B315" s="32"/>
      <c r="D315" s="151" t="s">
        <v>359</v>
      </c>
      <c r="F315" s="152" t="s">
        <v>7910</v>
      </c>
      <c r="I315" s="153"/>
      <c r="L315" s="32"/>
      <c r="M315" s="154"/>
      <c r="T315" s="56"/>
      <c r="AT315" s="17" t="s">
        <v>359</v>
      </c>
      <c r="AU315" s="17" t="s">
        <v>86</v>
      </c>
    </row>
    <row r="316" spans="2:65" s="1" customFormat="1" ht="16.5" customHeight="1">
      <c r="B316" s="32"/>
      <c r="C316" s="138" t="s">
        <v>2024</v>
      </c>
      <c r="D316" s="138" t="s">
        <v>352</v>
      </c>
      <c r="E316" s="139" t="s">
        <v>7911</v>
      </c>
      <c r="F316" s="140" t="s">
        <v>7912</v>
      </c>
      <c r="G316" s="141" t="s">
        <v>4951</v>
      </c>
      <c r="H316" s="142">
        <v>7</v>
      </c>
      <c r="I316" s="143"/>
      <c r="J316" s="144">
        <f>ROUND(I316*H316,2)</f>
        <v>0</v>
      </c>
      <c r="K316" s="140" t="s">
        <v>7721</v>
      </c>
      <c r="L316" s="32"/>
      <c r="M316" s="145" t="s">
        <v>1</v>
      </c>
      <c r="N316" s="146" t="s">
        <v>41</v>
      </c>
      <c r="P316" s="147">
        <f>O316*H316</f>
        <v>0</v>
      </c>
      <c r="Q316" s="147">
        <v>0</v>
      </c>
      <c r="R316" s="147">
        <f>Q316*H316</f>
        <v>0</v>
      </c>
      <c r="S316" s="147">
        <v>0</v>
      </c>
      <c r="T316" s="148">
        <f>S316*H316</f>
        <v>0</v>
      </c>
      <c r="AR316" s="149" t="s">
        <v>530</v>
      </c>
      <c r="AT316" s="149" t="s">
        <v>352</v>
      </c>
      <c r="AU316" s="149" t="s">
        <v>86</v>
      </c>
      <c r="AY316" s="17" t="s">
        <v>350</v>
      </c>
      <c r="BE316" s="150">
        <f>IF(N316="základní",J316,0)</f>
        <v>0</v>
      </c>
      <c r="BF316" s="150">
        <f>IF(N316="snížená",J316,0)</f>
        <v>0</v>
      </c>
      <c r="BG316" s="150">
        <f>IF(N316="zákl. přenesená",J316,0)</f>
        <v>0</v>
      </c>
      <c r="BH316" s="150">
        <f>IF(N316="sníž. přenesená",J316,0)</f>
        <v>0</v>
      </c>
      <c r="BI316" s="150">
        <f>IF(N316="nulová",J316,0)</f>
        <v>0</v>
      </c>
      <c r="BJ316" s="17" t="s">
        <v>84</v>
      </c>
      <c r="BK316" s="150">
        <f>ROUND(I316*H316,2)</f>
        <v>0</v>
      </c>
      <c r="BL316" s="17" t="s">
        <v>530</v>
      </c>
      <c r="BM316" s="149" t="s">
        <v>2705</v>
      </c>
    </row>
    <row r="317" spans="2:65" s="1" customFormat="1" ht="10.199999999999999">
      <c r="B317" s="32"/>
      <c r="D317" s="151" t="s">
        <v>359</v>
      </c>
      <c r="F317" s="152" t="s">
        <v>7912</v>
      </c>
      <c r="I317" s="153"/>
      <c r="L317" s="32"/>
      <c r="M317" s="154"/>
      <c r="T317" s="56"/>
      <c r="AT317" s="17" t="s">
        <v>359</v>
      </c>
      <c r="AU317" s="17" t="s">
        <v>86</v>
      </c>
    </row>
    <row r="318" spans="2:65" s="1" customFormat="1" ht="24.15" customHeight="1">
      <c r="B318" s="32"/>
      <c r="C318" s="138" t="s">
        <v>2029</v>
      </c>
      <c r="D318" s="138" t="s">
        <v>352</v>
      </c>
      <c r="E318" s="139" t="s">
        <v>7913</v>
      </c>
      <c r="F318" s="140" t="s">
        <v>7914</v>
      </c>
      <c r="G318" s="141" t="s">
        <v>4951</v>
      </c>
      <c r="H318" s="142">
        <v>2</v>
      </c>
      <c r="I318" s="143"/>
      <c r="J318" s="144">
        <f>ROUND(I318*H318,2)</f>
        <v>0</v>
      </c>
      <c r="K318" s="140" t="s">
        <v>7721</v>
      </c>
      <c r="L318" s="32"/>
      <c r="M318" s="145" t="s">
        <v>1</v>
      </c>
      <c r="N318" s="146" t="s">
        <v>41</v>
      </c>
      <c r="P318" s="147">
        <f>O318*H318</f>
        <v>0</v>
      </c>
      <c r="Q318" s="147">
        <v>0</v>
      </c>
      <c r="R318" s="147">
        <f>Q318*H318</f>
        <v>0</v>
      </c>
      <c r="S318" s="147">
        <v>0</v>
      </c>
      <c r="T318" s="148">
        <f>S318*H318</f>
        <v>0</v>
      </c>
      <c r="AR318" s="149" t="s">
        <v>530</v>
      </c>
      <c r="AT318" s="149" t="s">
        <v>352</v>
      </c>
      <c r="AU318" s="149" t="s">
        <v>86</v>
      </c>
      <c r="AY318" s="17" t="s">
        <v>350</v>
      </c>
      <c r="BE318" s="150">
        <f>IF(N318="základní",J318,0)</f>
        <v>0</v>
      </c>
      <c r="BF318" s="150">
        <f>IF(N318="snížená",J318,0)</f>
        <v>0</v>
      </c>
      <c r="BG318" s="150">
        <f>IF(N318="zákl. přenesená",J318,0)</f>
        <v>0</v>
      </c>
      <c r="BH318" s="150">
        <f>IF(N318="sníž. přenesená",J318,0)</f>
        <v>0</v>
      </c>
      <c r="BI318" s="150">
        <f>IF(N318="nulová",J318,0)</f>
        <v>0</v>
      </c>
      <c r="BJ318" s="17" t="s">
        <v>84</v>
      </c>
      <c r="BK318" s="150">
        <f>ROUND(I318*H318,2)</f>
        <v>0</v>
      </c>
      <c r="BL318" s="17" t="s">
        <v>530</v>
      </c>
      <c r="BM318" s="149" t="s">
        <v>2730</v>
      </c>
    </row>
    <row r="319" spans="2:65" s="1" customFormat="1" ht="19.2">
      <c r="B319" s="32"/>
      <c r="D319" s="151" t="s">
        <v>359</v>
      </c>
      <c r="F319" s="152" t="s">
        <v>7914</v>
      </c>
      <c r="I319" s="153"/>
      <c r="L319" s="32"/>
      <c r="M319" s="154"/>
      <c r="T319" s="56"/>
      <c r="AT319" s="17" t="s">
        <v>359</v>
      </c>
      <c r="AU319" s="17" t="s">
        <v>86</v>
      </c>
    </row>
    <row r="320" spans="2:65" s="1" customFormat="1" ht="16.5" customHeight="1">
      <c r="B320" s="32"/>
      <c r="C320" s="138" t="s">
        <v>2035</v>
      </c>
      <c r="D320" s="138" t="s">
        <v>352</v>
      </c>
      <c r="E320" s="139" t="s">
        <v>7915</v>
      </c>
      <c r="F320" s="140" t="s">
        <v>7916</v>
      </c>
      <c r="G320" s="141" t="s">
        <v>4951</v>
      </c>
      <c r="H320" s="142">
        <v>2</v>
      </c>
      <c r="I320" s="143"/>
      <c r="J320" s="144">
        <f>ROUND(I320*H320,2)</f>
        <v>0</v>
      </c>
      <c r="K320" s="140" t="s">
        <v>7721</v>
      </c>
      <c r="L320" s="32"/>
      <c r="M320" s="145" t="s">
        <v>1</v>
      </c>
      <c r="N320" s="146" t="s">
        <v>41</v>
      </c>
      <c r="P320" s="147">
        <f>O320*H320</f>
        <v>0</v>
      </c>
      <c r="Q320" s="147">
        <v>0</v>
      </c>
      <c r="R320" s="147">
        <f>Q320*H320</f>
        <v>0</v>
      </c>
      <c r="S320" s="147">
        <v>0</v>
      </c>
      <c r="T320" s="148">
        <f>S320*H320</f>
        <v>0</v>
      </c>
      <c r="AR320" s="149" t="s">
        <v>530</v>
      </c>
      <c r="AT320" s="149" t="s">
        <v>352</v>
      </c>
      <c r="AU320" s="149" t="s">
        <v>86</v>
      </c>
      <c r="AY320" s="17" t="s">
        <v>350</v>
      </c>
      <c r="BE320" s="150">
        <f>IF(N320="základní",J320,0)</f>
        <v>0</v>
      </c>
      <c r="BF320" s="150">
        <f>IF(N320="snížená",J320,0)</f>
        <v>0</v>
      </c>
      <c r="BG320" s="150">
        <f>IF(N320="zákl. přenesená",J320,0)</f>
        <v>0</v>
      </c>
      <c r="BH320" s="150">
        <f>IF(N320="sníž. přenesená",J320,0)</f>
        <v>0</v>
      </c>
      <c r="BI320" s="150">
        <f>IF(N320="nulová",J320,0)</f>
        <v>0</v>
      </c>
      <c r="BJ320" s="17" t="s">
        <v>84</v>
      </c>
      <c r="BK320" s="150">
        <f>ROUND(I320*H320,2)</f>
        <v>0</v>
      </c>
      <c r="BL320" s="17" t="s">
        <v>530</v>
      </c>
      <c r="BM320" s="149" t="s">
        <v>2753</v>
      </c>
    </row>
    <row r="321" spans="2:65" s="1" customFormat="1" ht="10.199999999999999">
      <c r="B321" s="32"/>
      <c r="D321" s="151" t="s">
        <v>359</v>
      </c>
      <c r="F321" s="152" t="s">
        <v>7916</v>
      </c>
      <c r="I321" s="153"/>
      <c r="L321" s="32"/>
      <c r="M321" s="154"/>
      <c r="T321" s="56"/>
      <c r="AT321" s="17" t="s">
        <v>359</v>
      </c>
      <c r="AU321" s="17" t="s">
        <v>86</v>
      </c>
    </row>
    <row r="322" spans="2:65" s="1" customFormat="1" ht="24.15" customHeight="1">
      <c r="B322" s="32"/>
      <c r="C322" s="138" t="s">
        <v>2042</v>
      </c>
      <c r="D322" s="138" t="s">
        <v>352</v>
      </c>
      <c r="E322" s="139" t="s">
        <v>7917</v>
      </c>
      <c r="F322" s="140" t="s">
        <v>7918</v>
      </c>
      <c r="G322" s="141" t="s">
        <v>4951</v>
      </c>
      <c r="H322" s="142">
        <v>5</v>
      </c>
      <c r="I322" s="143"/>
      <c r="J322" s="144">
        <f>ROUND(I322*H322,2)</f>
        <v>0</v>
      </c>
      <c r="K322" s="140" t="s">
        <v>7721</v>
      </c>
      <c r="L322" s="32"/>
      <c r="M322" s="145" t="s">
        <v>1</v>
      </c>
      <c r="N322" s="146" t="s">
        <v>41</v>
      </c>
      <c r="P322" s="147">
        <f>O322*H322</f>
        <v>0</v>
      </c>
      <c r="Q322" s="147">
        <v>0</v>
      </c>
      <c r="R322" s="147">
        <f>Q322*H322</f>
        <v>0</v>
      </c>
      <c r="S322" s="147">
        <v>0</v>
      </c>
      <c r="T322" s="148">
        <f>S322*H322</f>
        <v>0</v>
      </c>
      <c r="AR322" s="149" t="s">
        <v>530</v>
      </c>
      <c r="AT322" s="149" t="s">
        <v>352</v>
      </c>
      <c r="AU322" s="149" t="s">
        <v>86</v>
      </c>
      <c r="AY322" s="17" t="s">
        <v>350</v>
      </c>
      <c r="BE322" s="150">
        <f>IF(N322="základní",J322,0)</f>
        <v>0</v>
      </c>
      <c r="BF322" s="150">
        <f>IF(N322="snížená",J322,0)</f>
        <v>0</v>
      </c>
      <c r="BG322" s="150">
        <f>IF(N322="zákl. přenesená",J322,0)</f>
        <v>0</v>
      </c>
      <c r="BH322" s="150">
        <f>IF(N322="sníž. přenesená",J322,0)</f>
        <v>0</v>
      </c>
      <c r="BI322" s="150">
        <f>IF(N322="nulová",J322,0)</f>
        <v>0</v>
      </c>
      <c r="BJ322" s="17" t="s">
        <v>84</v>
      </c>
      <c r="BK322" s="150">
        <f>ROUND(I322*H322,2)</f>
        <v>0</v>
      </c>
      <c r="BL322" s="17" t="s">
        <v>530</v>
      </c>
      <c r="BM322" s="149" t="s">
        <v>2781</v>
      </c>
    </row>
    <row r="323" spans="2:65" s="1" customFormat="1" ht="19.2">
      <c r="B323" s="32"/>
      <c r="D323" s="151" t="s">
        <v>359</v>
      </c>
      <c r="F323" s="152" t="s">
        <v>7918</v>
      </c>
      <c r="I323" s="153"/>
      <c r="L323" s="32"/>
      <c r="M323" s="154"/>
      <c r="T323" s="56"/>
      <c r="AT323" s="17" t="s">
        <v>359</v>
      </c>
      <c r="AU323" s="17" t="s">
        <v>86</v>
      </c>
    </row>
    <row r="324" spans="2:65" s="1" customFormat="1" ht="16.5" customHeight="1">
      <c r="B324" s="32"/>
      <c r="C324" s="138" t="s">
        <v>2048</v>
      </c>
      <c r="D324" s="138" t="s">
        <v>352</v>
      </c>
      <c r="E324" s="139" t="s">
        <v>7919</v>
      </c>
      <c r="F324" s="140" t="s">
        <v>7920</v>
      </c>
      <c r="G324" s="141" t="s">
        <v>4951</v>
      </c>
      <c r="H324" s="142">
        <v>5</v>
      </c>
      <c r="I324" s="143"/>
      <c r="J324" s="144">
        <f>ROUND(I324*H324,2)</f>
        <v>0</v>
      </c>
      <c r="K324" s="140" t="s">
        <v>7721</v>
      </c>
      <c r="L324" s="32"/>
      <c r="M324" s="145" t="s">
        <v>1</v>
      </c>
      <c r="N324" s="146" t="s">
        <v>41</v>
      </c>
      <c r="P324" s="147">
        <f>O324*H324</f>
        <v>0</v>
      </c>
      <c r="Q324" s="147">
        <v>0</v>
      </c>
      <c r="R324" s="147">
        <f>Q324*H324</f>
        <v>0</v>
      </c>
      <c r="S324" s="147">
        <v>0</v>
      </c>
      <c r="T324" s="148">
        <f>S324*H324</f>
        <v>0</v>
      </c>
      <c r="AR324" s="149" t="s">
        <v>530</v>
      </c>
      <c r="AT324" s="149" t="s">
        <v>352</v>
      </c>
      <c r="AU324" s="149" t="s">
        <v>86</v>
      </c>
      <c r="AY324" s="17" t="s">
        <v>350</v>
      </c>
      <c r="BE324" s="150">
        <f>IF(N324="základní",J324,0)</f>
        <v>0</v>
      </c>
      <c r="BF324" s="150">
        <f>IF(N324="snížená",J324,0)</f>
        <v>0</v>
      </c>
      <c r="BG324" s="150">
        <f>IF(N324="zákl. přenesená",J324,0)</f>
        <v>0</v>
      </c>
      <c r="BH324" s="150">
        <f>IF(N324="sníž. přenesená",J324,0)</f>
        <v>0</v>
      </c>
      <c r="BI324" s="150">
        <f>IF(N324="nulová",J324,0)</f>
        <v>0</v>
      </c>
      <c r="BJ324" s="17" t="s">
        <v>84</v>
      </c>
      <c r="BK324" s="150">
        <f>ROUND(I324*H324,2)</f>
        <v>0</v>
      </c>
      <c r="BL324" s="17" t="s">
        <v>530</v>
      </c>
      <c r="BM324" s="149" t="s">
        <v>2806</v>
      </c>
    </row>
    <row r="325" spans="2:65" s="1" customFormat="1" ht="10.199999999999999">
      <c r="B325" s="32"/>
      <c r="D325" s="151" t="s">
        <v>359</v>
      </c>
      <c r="F325" s="152" t="s">
        <v>7920</v>
      </c>
      <c r="I325" s="153"/>
      <c r="L325" s="32"/>
      <c r="M325" s="154"/>
      <c r="T325" s="56"/>
      <c r="AT325" s="17" t="s">
        <v>359</v>
      </c>
      <c r="AU325" s="17" t="s">
        <v>86</v>
      </c>
    </row>
    <row r="326" spans="2:65" s="1" customFormat="1" ht="24.15" customHeight="1">
      <c r="B326" s="32"/>
      <c r="C326" s="138" t="s">
        <v>2053</v>
      </c>
      <c r="D326" s="138" t="s">
        <v>352</v>
      </c>
      <c r="E326" s="139" t="s">
        <v>7921</v>
      </c>
      <c r="F326" s="140" t="s">
        <v>7922</v>
      </c>
      <c r="G326" s="141" t="s">
        <v>4951</v>
      </c>
      <c r="H326" s="142">
        <v>2</v>
      </c>
      <c r="I326" s="143"/>
      <c r="J326" s="144">
        <f>ROUND(I326*H326,2)</f>
        <v>0</v>
      </c>
      <c r="K326" s="140" t="s">
        <v>7721</v>
      </c>
      <c r="L326" s="32"/>
      <c r="M326" s="145" t="s">
        <v>1</v>
      </c>
      <c r="N326" s="146" t="s">
        <v>41</v>
      </c>
      <c r="P326" s="147">
        <f>O326*H326</f>
        <v>0</v>
      </c>
      <c r="Q326" s="147">
        <v>0</v>
      </c>
      <c r="R326" s="147">
        <f>Q326*H326</f>
        <v>0</v>
      </c>
      <c r="S326" s="147">
        <v>0</v>
      </c>
      <c r="T326" s="148">
        <f>S326*H326</f>
        <v>0</v>
      </c>
      <c r="AR326" s="149" t="s">
        <v>530</v>
      </c>
      <c r="AT326" s="149" t="s">
        <v>352</v>
      </c>
      <c r="AU326" s="149" t="s">
        <v>86</v>
      </c>
      <c r="AY326" s="17" t="s">
        <v>350</v>
      </c>
      <c r="BE326" s="150">
        <f>IF(N326="základní",J326,0)</f>
        <v>0</v>
      </c>
      <c r="BF326" s="150">
        <f>IF(N326="snížená",J326,0)</f>
        <v>0</v>
      </c>
      <c r="BG326" s="150">
        <f>IF(N326="zákl. přenesená",J326,0)</f>
        <v>0</v>
      </c>
      <c r="BH326" s="150">
        <f>IF(N326="sníž. přenesená",J326,0)</f>
        <v>0</v>
      </c>
      <c r="BI326" s="150">
        <f>IF(N326="nulová",J326,0)</f>
        <v>0</v>
      </c>
      <c r="BJ326" s="17" t="s">
        <v>84</v>
      </c>
      <c r="BK326" s="150">
        <f>ROUND(I326*H326,2)</f>
        <v>0</v>
      </c>
      <c r="BL326" s="17" t="s">
        <v>530</v>
      </c>
      <c r="BM326" s="149" t="s">
        <v>2826</v>
      </c>
    </row>
    <row r="327" spans="2:65" s="1" customFormat="1" ht="19.2">
      <c r="B327" s="32"/>
      <c r="D327" s="151" t="s">
        <v>359</v>
      </c>
      <c r="F327" s="152" t="s">
        <v>7922</v>
      </c>
      <c r="I327" s="153"/>
      <c r="L327" s="32"/>
      <c r="M327" s="154"/>
      <c r="T327" s="56"/>
      <c r="AT327" s="17" t="s">
        <v>359</v>
      </c>
      <c r="AU327" s="17" t="s">
        <v>86</v>
      </c>
    </row>
    <row r="328" spans="2:65" s="1" customFormat="1" ht="16.5" customHeight="1">
      <c r="B328" s="32"/>
      <c r="C328" s="138" t="s">
        <v>2060</v>
      </c>
      <c r="D328" s="138" t="s">
        <v>352</v>
      </c>
      <c r="E328" s="139" t="s">
        <v>7923</v>
      </c>
      <c r="F328" s="140" t="s">
        <v>7924</v>
      </c>
      <c r="G328" s="141" t="s">
        <v>4951</v>
      </c>
      <c r="H328" s="142">
        <v>2</v>
      </c>
      <c r="I328" s="143"/>
      <c r="J328" s="144">
        <f>ROUND(I328*H328,2)</f>
        <v>0</v>
      </c>
      <c r="K328" s="140" t="s">
        <v>7721</v>
      </c>
      <c r="L328" s="32"/>
      <c r="M328" s="145" t="s">
        <v>1</v>
      </c>
      <c r="N328" s="146" t="s">
        <v>41</v>
      </c>
      <c r="P328" s="147">
        <f>O328*H328</f>
        <v>0</v>
      </c>
      <c r="Q328" s="147">
        <v>0</v>
      </c>
      <c r="R328" s="147">
        <f>Q328*H328</f>
        <v>0</v>
      </c>
      <c r="S328" s="147">
        <v>0</v>
      </c>
      <c r="T328" s="148">
        <f>S328*H328</f>
        <v>0</v>
      </c>
      <c r="AR328" s="149" t="s">
        <v>530</v>
      </c>
      <c r="AT328" s="149" t="s">
        <v>352</v>
      </c>
      <c r="AU328" s="149" t="s">
        <v>86</v>
      </c>
      <c r="AY328" s="17" t="s">
        <v>350</v>
      </c>
      <c r="BE328" s="150">
        <f>IF(N328="základní",J328,0)</f>
        <v>0</v>
      </c>
      <c r="BF328" s="150">
        <f>IF(N328="snížená",J328,0)</f>
        <v>0</v>
      </c>
      <c r="BG328" s="150">
        <f>IF(N328="zákl. přenesená",J328,0)</f>
        <v>0</v>
      </c>
      <c r="BH328" s="150">
        <f>IF(N328="sníž. přenesená",J328,0)</f>
        <v>0</v>
      </c>
      <c r="BI328" s="150">
        <f>IF(N328="nulová",J328,0)</f>
        <v>0</v>
      </c>
      <c r="BJ328" s="17" t="s">
        <v>84</v>
      </c>
      <c r="BK328" s="150">
        <f>ROUND(I328*H328,2)</f>
        <v>0</v>
      </c>
      <c r="BL328" s="17" t="s">
        <v>530</v>
      </c>
      <c r="BM328" s="149" t="s">
        <v>2845</v>
      </c>
    </row>
    <row r="329" spans="2:65" s="1" customFormat="1" ht="10.199999999999999">
      <c r="B329" s="32"/>
      <c r="D329" s="151" t="s">
        <v>359</v>
      </c>
      <c r="F329" s="152" t="s">
        <v>7924</v>
      </c>
      <c r="I329" s="153"/>
      <c r="L329" s="32"/>
      <c r="M329" s="154"/>
      <c r="T329" s="56"/>
      <c r="AT329" s="17" t="s">
        <v>359</v>
      </c>
      <c r="AU329" s="17" t="s">
        <v>86</v>
      </c>
    </row>
    <row r="330" spans="2:65" s="1" customFormat="1" ht="24.15" customHeight="1">
      <c r="B330" s="32"/>
      <c r="C330" s="138" t="s">
        <v>2067</v>
      </c>
      <c r="D330" s="138" t="s">
        <v>352</v>
      </c>
      <c r="E330" s="139" t="s">
        <v>7925</v>
      </c>
      <c r="F330" s="140" t="s">
        <v>7926</v>
      </c>
      <c r="G330" s="141" t="s">
        <v>4951</v>
      </c>
      <c r="H330" s="142">
        <v>4</v>
      </c>
      <c r="I330" s="143"/>
      <c r="J330" s="144">
        <f>ROUND(I330*H330,2)</f>
        <v>0</v>
      </c>
      <c r="K330" s="140" t="s">
        <v>7721</v>
      </c>
      <c r="L330" s="32"/>
      <c r="M330" s="145" t="s">
        <v>1</v>
      </c>
      <c r="N330" s="146" t="s">
        <v>41</v>
      </c>
      <c r="P330" s="147">
        <f>O330*H330</f>
        <v>0</v>
      </c>
      <c r="Q330" s="147">
        <v>0</v>
      </c>
      <c r="R330" s="147">
        <f>Q330*H330</f>
        <v>0</v>
      </c>
      <c r="S330" s="147">
        <v>0</v>
      </c>
      <c r="T330" s="148">
        <f>S330*H330</f>
        <v>0</v>
      </c>
      <c r="AR330" s="149" t="s">
        <v>530</v>
      </c>
      <c r="AT330" s="149" t="s">
        <v>352</v>
      </c>
      <c r="AU330" s="149" t="s">
        <v>86</v>
      </c>
      <c r="AY330" s="17" t="s">
        <v>350</v>
      </c>
      <c r="BE330" s="150">
        <f>IF(N330="základní",J330,0)</f>
        <v>0</v>
      </c>
      <c r="BF330" s="150">
        <f>IF(N330="snížená",J330,0)</f>
        <v>0</v>
      </c>
      <c r="BG330" s="150">
        <f>IF(N330="zákl. přenesená",J330,0)</f>
        <v>0</v>
      </c>
      <c r="BH330" s="150">
        <f>IF(N330="sníž. přenesená",J330,0)</f>
        <v>0</v>
      </c>
      <c r="BI330" s="150">
        <f>IF(N330="nulová",J330,0)</f>
        <v>0</v>
      </c>
      <c r="BJ330" s="17" t="s">
        <v>84</v>
      </c>
      <c r="BK330" s="150">
        <f>ROUND(I330*H330,2)</f>
        <v>0</v>
      </c>
      <c r="BL330" s="17" t="s">
        <v>530</v>
      </c>
      <c r="BM330" s="149" t="s">
        <v>2860</v>
      </c>
    </row>
    <row r="331" spans="2:65" s="1" customFormat="1" ht="19.2">
      <c r="B331" s="32"/>
      <c r="D331" s="151" t="s">
        <v>359</v>
      </c>
      <c r="F331" s="152" t="s">
        <v>7926</v>
      </c>
      <c r="I331" s="153"/>
      <c r="L331" s="32"/>
      <c r="M331" s="154"/>
      <c r="T331" s="56"/>
      <c r="AT331" s="17" t="s">
        <v>359</v>
      </c>
      <c r="AU331" s="17" t="s">
        <v>86</v>
      </c>
    </row>
    <row r="332" spans="2:65" s="1" customFormat="1" ht="16.5" customHeight="1">
      <c r="B332" s="32"/>
      <c r="C332" s="138" t="s">
        <v>2074</v>
      </c>
      <c r="D332" s="138" t="s">
        <v>352</v>
      </c>
      <c r="E332" s="139" t="s">
        <v>7927</v>
      </c>
      <c r="F332" s="140" t="s">
        <v>7928</v>
      </c>
      <c r="G332" s="141" t="s">
        <v>4951</v>
      </c>
      <c r="H332" s="142">
        <v>4</v>
      </c>
      <c r="I332" s="143"/>
      <c r="J332" s="144">
        <f>ROUND(I332*H332,2)</f>
        <v>0</v>
      </c>
      <c r="K332" s="140" t="s">
        <v>7721</v>
      </c>
      <c r="L332" s="32"/>
      <c r="M332" s="145" t="s">
        <v>1</v>
      </c>
      <c r="N332" s="146" t="s">
        <v>41</v>
      </c>
      <c r="P332" s="147">
        <f>O332*H332</f>
        <v>0</v>
      </c>
      <c r="Q332" s="147">
        <v>0</v>
      </c>
      <c r="R332" s="147">
        <f>Q332*H332</f>
        <v>0</v>
      </c>
      <c r="S332" s="147">
        <v>0</v>
      </c>
      <c r="T332" s="148">
        <f>S332*H332</f>
        <v>0</v>
      </c>
      <c r="AR332" s="149" t="s">
        <v>530</v>
      </c>
      <c r="AT332" s="149" t="s">
        <v>352</v>
      </c>
      <c r="AU332" s="149" t="s">
        <v>86</v>
      </c>
      <c r="AY332" s="17" t="s">
        <v>350</v>
      </c>
      <c r="BE332" s="150">
        <f>IF(N332="základní",J332,0)</f>
        <v>0</v>
      </c>
      <c r="BF332" s="150">
        <f>IF(N332="snížená",J332,0)</f>
        <v>0</v>
      </c>
      <c r="BG332" s="150">
        <f>IF(N332="zákl. přenesená",J332,0)</f>
        <v>0</v>
      </c>
      <c r="BH332" s="150">
        <f>IF(N332="sníž. přenesená",J332,0)</f>
        <v>0</v>
      </c>
      <c r="BI332" s="150">
        <f>IF(N332="nulová",J332,0)</f>
        <v>0</v>
      </c>
      <c r="BJ332" s="17" t="s">
        <v>84</v>
      </c>
      <c r="BK332" s="150">
        <f>ROUND(I332*H332,2)</f>
        <v>0</v>
      </c>
      <c r="BL332" s="17" t="s">
        <v>530</v>
      </c>
      <c r="BM332" s="149" t="s">
        <v>2870</v>
      </c>
    </row>
    <row r="333" spans="2:65" s="1" customFormat="1" ht="10.199999999999999">
      <c r="B333" s="32"/>
      <c r="D333" s="151" t="s">
        <v>359</v>
      </c>
      <c r="F333" s="152" t="s">
        <v>7928</v>
      </c>
      <c r="I333" s="153"/>
      <c r="L333" s="32"/>
      <c r="M333" s="154"/>
      <c r="T333" s="56"/>
      <c r="AT333" s="17" t="s">
        <v>359</v>
      </c>
      <c r="AU333" s="17" t="s">
        <v>86</v>
      </c>
    </row>
    <row r="334" spans="2:65" s="1" customFormat="1" ht="24.15" customHeight="1">
      <c r="B334" s="32"/>
      <c r="C334" s="138" t="s">
        <v>2085</v>
      </c>
      <c r="D334" s="138" t="s">
        <v>352</v>
      </c>
      <c r="E334" s="139" t="s">
        <v>7929</v>
      </c>
      <c r="F334" s="140" t="s">
        <v>7930</v>
      </c>
      <c r="G334" s="141" t="s">
        <v>4951</v>
      </c>
      <c r="H334" s="142">
        <v>1</v>
      </c>
      <c r="I334" s="143"/>
      <c r="J334" s="144">
        <f>ROUND(I334*H334,2)</f>
        <v>0</v>
      </c>
      <c r="K334" s="140" t="s">
        <v>7721</v>
      </c>
      <c r="L334" s="32"/>
      <c r="M334" s="145" t="s">
        <v>1</v>
      </c>
      <c r="N334" s="146" t="s">
        <v>41</v>
      </c>
      <c r="P334" s="147">
        <f>O334*H334</f>
        <v>0</v>
      </c>
      <c r="Q334" s="147">
        <v>0</v>
      </c>
      <c r="R334" s="147">
        <f>Q334*H334</f>
        <v>0</v>
      </c>
      <c r="S334" s="147">
        <v>0</v>
      </c>
      <c r="T334" s="148">
        <f>S334*H334</f>
        <v>0</v>
      </c>
      <c r="AR334" s="149" t="s">
        <v>530</v>
      </c>
      <c r="AT334" s="149" t="s">
        <v>352</v>
      </c>
      <c r="AU334" s="149" t="s">
        <v>86</v>
      </c>
      <c r="AY334" s="17" t="s">
        <v>350</v>
      </c>
      <c r="BE334" s="150">
        <f>IF(N334="základní",J334,0)</f>
        <v>0</v>
      </c>
      <c r="BF334" s="150">
        <f>IF(N334="snížená",J334,0)</f>
        <v>0</v>
      </c>
      <c r="BG334" s="150">
        <f>IF(N334="zákl. přenesená",J334,0)</f>
        <v>0</v>
      </c>
      <c r="BH334" s="150">
        <f>IF(N334="sníž. přenesená",J334,0)</f>
        <v>0</v>
      </c>
      <c r="BI334" s="150">
        <f>IF(N334="nulová",J334,0)</f>
        <v>0</v>
      </c>
      <c r="BJ334" s="17" t="s">
        <v>84</v>
      </c>
      <c r="BK334" s="150">
        <f>ROUND(I334*H334,2)</f>
        <v>0</v>
      </c>
      <c r="BL334" s="17" t="s">
        <v>530</v>
      </c>
      <c r="BM334" s="149" t="s">
        <v>2882</v>
      </c>
    </row>
    <row r="335" spans="2:65" s="1" customFormat="1" ht="19.2">
      <c r="B335" s="32"/>
      <c r="D335" s="151" t="s">
        <v>359</v>
      </c>
      <c r="F335" s="152" t="s">
        <v>7930</v>
      </c>
      <c r="I335" s="153"/>
      <c r="L335" s="32"/>
      <c r="M335" s="154"/>
      <c r="T335" s="56"/>
      <c r="AT335" s="17" t="s">
        <v>359</v>
      </c>
      <c r="AU335" s="17" t="s">
        <v>86</v>
      </c>
    </row>
    <row r="336" spans="2:65" s="1" customFormat="1" ht="16.5" customHeight="1">
      <c r="B336" s="32"/>
      <c r="C336" s="138" t="s">
        <v>2091</v>
      </c>
      <c r="D336" s="138" t="s">
        <v>352</v>
      </c>
      <c r="E336" s="139" t="s">
        <v>7931</v>
      </c>
      <c r="F336" s="140" t="s">
        <v>7932</v>
      </c>
      <c r="G336" s="141" t="s">
        <v>4951</v>
      </c>
      <c r="H336" s="142">
        <v>1</v>
      </c>
      <c r="I336" s="143"/>
      <c r="J336" s="144">
        <f>ROUND(I336*H336,2)</f>
        <v>0</v>
      </c>
      <c r="K336" s="140" t="s">
        <v>7721</v>
      </c>
      <c r="L336" s="32"/>
      <c r="M336" s="145" t="s">
        <v>1</v>
      </c>
      <c r="N336" s="146" t="s">
        <v>41</v>
      </c>
      <c r="P336" s="147">
        <f>O336*H336</f>
        <v>0</v>
      </c>
      <c r="Q336" s="147">
        <v>0</v>
      </c>
      <c r="R336" s="147">
        <f>Q336*H336</f>
        <v>0</v>
      </c>
      <c r="S336" s="147">
        <v>0</v>
      </c>
      <c r="T336" s="148">
        <f>S336*H336</f>
        <v>0</v>
      </c>
      <c r="AR336" s="149" t="s">
        <v>530</v>
      </c>
      <c r="AT336" s="149" t="s">
        <v>352</v>
      </c>
      <c r="AU336" s="149" t="s">
        <v>86</v>
      </c>
      <c r="AY336" s="17" t="s">
        <v>350</v>
      </c>
      <c r="BE336" s="150">
        <f>IF(N336="základní",J336,0)</f>
        <v>0</v>
      </c>
      <c r="BF336" s="150">
        <f>IF(N336="snížená",J336,0)</f>
        <v>0</v>
      </c>
      <c r="BG336" s="150">
        <f>IF(N336="zákl. přenesená",J336,0)</f>
        <v>0</v>
      </c>
      <c r="BH336" s="150">
        <f>IF(N336="sníž. přenesená",J336,0)</f>
        <v>0</v>
      </c>
      <c r="BI336" s="150">
        <f>IF(N336="nulová",J336,0)</f>
        <v>0</v>
      </c>
      <c r="BJ336" s="17" t="s">
        <v>84</v>
      </c>
      <c r="BK336" s="150">
        <f>ROUND(I336*H336,2)</f>
        <v>0</v>
      </c>
      <c r="BL336" s="17" t="s">
        <v>530</v>
      </c>
      <c r="BM336" s="149" t="s">
        <v>2893</v>
      </c>
    </row>
    <row r="337" spans="2:65" s="1" customFormat="1" ht="10.199999999999999">
      <c r="B337" s="32"/>
      <c r="D337" s="151" t="s">
        <v>359</v>
      </c>
      <c r="F337" s="152" t="s">
        <v>7932</v>
      </c>
      <c r="I337" s="153"/>
      <c r="L337" s="32"/>
      <c r="M337" s="154"/>
      <c r="T337" s="56"/>
      <c r="AT337" s="17" t="s">
        <v>359</v>
      </c>
      <c r="AU337" s="17" t="s">
        <v>86</v>
      </c>
    </row>
    <row r="338" spans="2:65" s="1" customFormat="1" ht="24.15" customHeight="1">
      <c r="B338" s="32"/>
      <c r="C338" s="138" t="s">
        <v>2096</v>
      </c>
      <c r="D338" s="138" t="s">
        <v>352</v>
      </c>
      <c r="E338" s="139" t="s">
        <v>7933</v>
      </c>
      <c r="F338" s="140" t="s">
        <v>7934</v>
      </c>
      <c r="G338" s="141" t="s">
        <v>4951</v>
      </c>
      <c r="H338" s="142">
        <v>2</v>
      </c>
      <c r="I338" s="143"/>
      <c r="J338" s="144">
        <f>ROUND(I338*H338,2)</f>
        <v>0</v>
      </c>
      <c r="K338" s="140" t="s">
        <v>7721</v>
      </c>
      <c r="L338" s="32"/>
      <c r="M338" s="145" t="s">
        <v>1</v>
      </c>
      <c r="N338" s="146" t="s">
        <v>41</v>
      </c>
      <c r="P338" s="147">
        <f>O338*H338</f>
        <v>0</v>
      </c>
      <c r="Q338" s="147">
        <v>0</v>
      </c>
      <c r="R338" s="147">
        <f>Q338*H338</f>
        <v>0</v>
      </c>
      <c r="S338" s="147">
        <v>0</v>
      </c>
      <c r="T338" s="148">
        <f>S338*H338</f>
        <v>0</v>
      </c>
      <c r="AR338" s="149" t="s">
        <v>530</v>
      </c>
      <c r="AT338" s="149" t="s">
        <v>352</v>
      </c>
      <c r="AU338" s="149" t="s">
        <v>86</v>
      </c>
      <c r="AY338" s="17" t="s">
        <v>350</v>
      </c>
      <c r="BE338" s="150">
        <f>IF(N338="základní",J338,0)</f>
        <v>0</v>
      </c>
      <c r="BF338" s="150">
        <f>IF(N338="snížená",J338,0)</f>
        <v>0</v>
      </c>
      <c r="BG338" s="150">
        <f>IF(N338="zákl. přenesená",J338,0)</f>
        <v>0</v>
      </c>
      <c r="BH338" s="150">
        <f>IF(N338="sníž. přenesená",J338,0)</f>
        <v>0</v>
      </c>
      <c r="BI338" s="150">
        <f>IF(N338="nulová",J338,0)</f>
        <v>0</v>
      </c>
      <c r="BJ338" s="17" t="s">
        <v>84</v>
      </c>
      <c r="BK338" s="150">
        <f>ROUND(I338*H338,2)</f>
        <v>0</v>
      </c>
      <c r="BL338" s="17" t="s">
        <v>530</v>
      </c>
      <c r="BM338" s="149" t="s">
        <v>2902</v>
      </c>
    </row>
    <row r="339" spans="2:65" s="1" customFormat="1" ht="19.2">
      <c r="B339" s="32"/>
      <c r="D339" s="151" t="s">
        <v>359</v>
      </c>
      <c r="F339" s="152" t="s">
        <v>7934</v>
      </c>
      <c r="I339" s="153"/>
      <c r="L339" s="32"/>
      <c r="M339" s="154"/>
      <c r="T339" s="56"/>
      <c r="AT339" s="17" t="s">
        <v>359</v>
      </c>
      <c r="AU339" s="17" t="s">
        <v>86</v>
      </c>
    </row>
    <row r="340" spans="2:65" s="1" customFormat="1" ht="16.5" customHeight="1">
      <c r="B340" s="32"/>
      <c r="C340" s="138" t="s">
        <v>2102</v>
      </c>
      <c r="D340" s="138" t="s">
        <v>352</v>
      </c>
      <c r="E340" s="139" t="s">
        <v>7935</v>
      </c>
      <c r="F340" s="140" t="s">
        <v>7936</v>
      </c>
      <c r="G340" s="141" t="s">
        <v>4951</v>
      </c>
      <c r="H340" s="142">
        <v>2</v>
      </c>
      <c r="I340" s="143"/>
      <c r="J340" s="144">
        <f>ROUND(I340*H340,2)</f>
        <v>0</v>
      </c>
      <c r="K340" s="140" t="s">
        <v>7721</v>
      </c>
      <c r="L340" s="32"/>
      <c r="M340" s="145" t="s">
        <v>1</v>
      </c>
      <c r="N340" s="146" t="s">
        <v>41</v>
      </c>
      <c r="P340" s="147">
        <f>O340*H340</f>
        <v>0</v>
      </c>
      <c r="Q340" s="147">
        <v>0</v>
      </c>
      <c r="R340" s="147">
        <f>Q340*H340</f>
        <v>0</v>
      </c>
      <c r="S340" s="147">
        <v>0</v>
      </c>
      <c r="T340" s="148">
        <f>S340*H340</f>
        <v>0</v>
      </c>
      <c r="AR340" s="149" t="s">
        <v>530</v>
      </c>
      <c r="AT340" s="149" t="s">
        <v>352</v>
      </c>
      <c r="AU340" s="149" t="s">
        <v>86</v>
      </c>
      <c r="AY340" s="17" t="s">
        <v>350</v>
      </c>
      <c r="BE340" s="150">
        <f>IF(N340="základní",J340,0)</f>
        <v>0</v>
      </c>
      <c r="BF340" s="150">
        <f>IF(N340="snížená",J340,0)</f>
        <v>0</v>
      </c>
      <c r="BG340" s="150">
        <f>IF(N340="zákl. přenesená",J340,0)</f>
        <v>0</v>
      </c>
      <c r="BH340" s="150">
        <f>IF(N340="sníž. přenesená",J340,0)</f>
        <v>0</v>
      </c>
      <c r="BI340" s="150">
        <f>IF(N340="nulová",J340,0)</f>
        <v>0</v>
      </c>
      <c r="BJ340" s="17" t="s">
        <v>84</v>
      </c>
      <c r="BK340" s="150">
        <f>ROUND(I340*H340,2)</f>
        <v>0</v>
      </c>
      <c r="BL340" s="17" t="s">
        <v>530</v>
      </c>
      <c r="BM340" s="149" t="s">
        <v>2913</v>
      </c>
    </row>
    <row r="341" spans="2:65" s="1" customFormat="1" ht="10.199999999999999">
      <c r="B341" s="32"/>
      <c r="D341" s="151" t="s">
        <v>359</v>
      </c>
      <c r="F341" s="152" t="s">
        <v>7936</v>
      </c>
      <c r="I341" s="153"/>
      <c r="L341" s="32"/>
      <c r="M341" s="154"/>
      <c r="T341" s="56"/>
      <c r="AT341" s="17" t="s">
        <v>359</v>
      </c>
      <c r="AU341" s="17" t="s">
        <v>86</v>
      </c>
    </row>
    <row r="342" spans="2:65" s="1" customFormat="1" ht="37.799999999999997" customHeight="1">
      <c r="B342" s="32"/>
      <c r="C342" s="138" t="s">
        <v>2107</v>
      </c>
      <c r="D342" s="138" t="s">
        <v>352</v>
      </c>
      <c r="E342" s="139" t="s">
        <v>7937</v>
      </c>
      <c r="F342" s="140" t="s">
        <v>7938</v>
      </c>
      <c r="G342" s="141" t="s">
        <v>4951</v>
      </c>
      <c r="H342" s="142">
        <v>1</v>
      </c>
      <c r="I342" s="143"/>
      <c r="J342" s="144">
        <f>ROUND(I342*H342,2)</f>
        <v>0</v>
      </c>
      <c r="K342" s="140" t="s">
        <v>7721</v>
      </c>
      <c r="L342" s="32"/>
      <c r="M342" s="145" t="s">
        <v>1</v>
      </c>
      <c r="N342" s="146" t="s">
        <v>41</v>
      </c>
      <c r="P342" s="147">
        <f>O342*H342</f>
        <v>0</v>
      </c>
      <c r="Q342" s="147">
        <v>0</v>
      </c>
      <c r="R342" s="147">
        <f>Q342*H342</f>
        <v>0</v>
      </c>
      <c r="S342" s="147">
        <v>0</v>
      </c>
      <c r="T342" s="148">
        <f>S342*H342</f>
        <v>0</v>
      </c>
      <c r="AR342" s="149" t="s">
        <v>530</v>
      </c>
      <c r="AT342" s="149" t="s">
        <v>352</v>
      </c>
      <c r="AU342" s="149" t="s">
        <v>86</v>
      </c>
      <c r="AY342" s="17" t="s">
        <v>350</v>
      </c>
      <c r="BE342" s="150">
        <f>IF(N342="základní",J342,0)</f>
        <v>0</v>
      </c>
      <c r="BF342" s="150">
        <f>IF(N342="snížená",J342,0)</f>
        <v>0</v>
      </c>
      <c r="BG342" s="150">
        <f>IF(N342="zákl. přenesená",J342,0)</f>
        <v>0</v>
      </c>
      <c r="BH342" s="150">
        <f>IF(N342="sníž. přenesená",J342,0)</f>
        <v>0</v>
      </c>
      <c r="BI342" s="150">
        <f>IF(N342="nulová",J342,0)</f>
        <v>0</v>
      </c>
      <c r="BJ342" s="17" t="s">
        <v>84</v>
      </c>
      <c r="BK342" s="150">
        <f>ROUND(I342*H342,2)</f>
        <v>0</v>
      </c>
      <c r="BL342" s="17" t="s">
        <v>530</v>
      </c>
      <c r="BM342" s="149" t="s">
        <v>2924</v>
      </c>
    </row>
    <row r="343" spans="2:65" s="1" customFormat="1" ht="19.2">
      <c r="B343" s="32"/>
      <c r="D343" s="151" t="s">
        <v>359</v>
      </c>
      <c r="F343" s="152" t="s">
        <v>7938</v>
      </c>
      <c r="I343" s="153"/>
      <c r="L343" s="32"/>
      <c r="M343" s="154"/>
      <c r="T343" s="56"/>
      <c r="AT343" s="17" t="s">
        <v>359</v>
      </c>
      <c r="AU343" s="17" t="s">
        <v>86</v>
      </c>
    </row>
    <row r="344" spans="2:65" s="1" customFormat="1" ht="16.5" customHeight="1">
      <c r="B344" s="32"/>
      <c r="C344" s="138" t="s">
        <v>2117</v>
      </c>
      <c r="D344" s="138" t="s">
        <v>352</v>
      </c>
      <c r="E344" s="139" t="s">
        <v>7939</v>
      </c>
      <c r="F344" s="140" t="s">
        <v>7940</v>
      </c>
      <c r="G344" s="141" t="s">
        <v>4951</v>
      </c>
      <c r="H344" s="142">
        <v>1</v>
      </c>
      <c r="I344" s="143"/>
      <c r="J344" s="144">
        <f>ROUND(I344*H344,2)</f>
        <v>0</v>
      </c>
      <c r="K344" s="140" t="s">
        <v>7721</v>
      </c>
      <c r="L344" s="32"/>
      <c r="M344" s="145" t="s">
        <v>1</v>
      </c>
      <c r="N344" s="146" t="s">
        <v>41</v>
      </c>
      <c r="P344" s="147">
        <f>O344*H344</f>
        <v>0</v>
      </c>
      <c r="Q344" s="147">
        <v>0</v>
      </c>
      <c r="R344" s="147">
        <f>Q344*H344</f>
        <v>0</v>
      </c>
      <c r="S344" s="147">
        <v>0</v>
      </c>
      <c r="T344" s="148">
        <f>S344*H344</f>
        <v>0</v>
      </c>
      <c r="AR344" s="149" t="s">
        <v>530</v>
      </c>
      <c r="AT344" s="149" t="s">
        <v>352</v>
      </c>
      <c r="AU344" s="149" t="s">
        <v>86</v>
      </c>
      <c r="AY344" s="17" t="s">
        <v>350</v>
      </c>
      <c r="BE344" s="150">
        <f>IF(N344="základní",J344,0)</f>
        <v>0</v>
      </c>
      <c r="BF344" s="150">
        <f>IF(N344="snížená",J344,0)</f>
        <v>0</v>
      </c>
      <c r="BG344" s="150">
        <f>IF(N344="zákl. přenesená",J344,0)</f>
        <v>0</v>
      </c>
      <c r="BH344" s="150">
        <f>IF(N344="sníž. přenesená",J344,0)</f>
        <v>0</v>
      </c>
      <c r="BI344" s="150">
        <f>IF(N344="nulová",J344,0)</f>
        <v>0</v>
      </c>
      <c r="BJ344" s="17" t="s">
        <v>84</v>
      </c>
      <c r="BK344" s="150">
        <f>ROUND(I344*H344,2)</f>
        <v>0</v>
      </c>
      <c r="BL344" s="17" t="s">
        <v>530</v>
      </c>
      <c r="BM344" s="149" t="s">
        <v>2936</v>
      </c>
    </row>
    <row r="345" spans="2:65" s="1" customFormat="1" ht="10.199999999999999">
      <c r="B345" s="32"/>
      <c r="D345" s="151" t="s">
        <v>359</v>
      </c>
      <c r="F345" s="152" t="s">
        <v>7940</v>
      </c>
      <c r="I345" s="153"/>
      <c r="L345" s="32"/>
      <c r="M345" s="154"/>
      <c r="T345" s="56"/>
      <c r="AT345" s="17" t="s">
        <v>359</v>
      </c>
      <c r="AU345" s="17" t="s">
        <v>86</v>
      </c>
    </row>
    <row r="346" spans="2:65" s="1" customFormat="1" ht="37.799999999999997" customHeight="1">
      <c r="B346" s="32"/>
      <c r="C346" s="138" t="s">
        <v>2123</v>
      </c>
      <c r="D346" s="138" t="s">
        <v>352</v>
      </c>
      <c r="E346" s="139" t="s">
        <v>7941</v>
      </c>
      <c r="F346" s="140" t="s">
        <v>7942</v>
      </c>
      <c r="G346" s="141" t="s">
        <v>4951</v>
      </c>
      <c r="H346" s="142">
        <v>5</v>
      </c>
      <c r="I346" s="143"/>
      <c r="J346" s="144">
        <f>ROUND(I346*H346,2)</f>
        <v>0</v>
      </c>
      <c r="K346" s="140" t="s">
        <v>7721</v>
      </c>
      <c r="L346" s="32"/>
      <c r="M346" s="145" t="s">
        <v>1</v>
      </c>
      <c r="N346" s="146" t="s">
        <v>41</v>
      </c>
      <c r="P346" s="147">
        <f>O346*H346</f>
        <v>0</v>
      </c>
      <c r="Q346" s="147">
        <v>0</v>
      </c>
      <c r="R346" s="147">
        <f>Q346*H346</f>
        <v>0</v>
      </c>
      <c r="S346" s="147">
        <v>0</v>
      </c>
      <c r="T346" s="148">
        <f>S346*H346</f>
        <v>0</v>
      </c>
      <c r="AR346" s="149" t="s">
        <v>530</v>
      </c>
      <c r="AT346" s="149" t="s">
        <v>352</v>
      </c>
      <c r="AU346" s="149" t="s">
        <v>86</v>
      </c>
      <c r="AY346" s="17" t="s">
        <v>350</v>
      </c>
      <c r="BE346" s="150">
        <f>IF(N346="základní",J346,0)</f>
        <v>0</v>
      </c>
      <c r="BF346" s="150">
        <f>IF(N346="snížená",J346,0)</f>
        <v>0</v>
      </c>
      <c r="BG346" s="150">
        <f>IF(N346="zákl. přenesená",J346,0)</f>
        <v>0</v>
      </c>
      <c r="BH346" s="150">
        <f>IF(N346="sníž. přenesená",J346,0)</f>
        <v>0</v>
      </c>
      <c r="BI346" s="150">
        <f>IF(N346="nulová",J346,0)</f>
        <v>0</v>
      </c>
      <c r="BJ346" s="17" t="s">
        <v>84</v>
      </c>
      <c r="BK346" s="150">
        <f>ROUND(I346*H346,2)</f>
        <v>0</v>
      </c>
      <c r="BL346" s="17" t="s">
        <v>530</v>
      </c>
      <c r="BM346" s="149" t="s">
        <v>2945</v>
      </c>
    </row>
    <row r="347" spans="2:65" s="1" customFormat="1" ht="19.2">
      <c r="B347" s="32"/>
      <c r="D347" s="151" t="s">
        <v>359</v>
      </c>
      <c r="F347" s="152" t="s">
        <v>7942</v>
      </c>
      <c r="I347" s="153"/>
      <c r="L347" s="32"/>
      <c r="M347" s="154"/>
      <c r="T347" s="56"/>
      <c r="AT347" s="17" t="s">
        <v>359</v>
      </c>
      <c r="AU347" s="17" t="s">
        <v>86</v>
      </c>
    </row>
    <row r="348" spans="2:65" s="1" customFormat="1" ht="16.5" customHeight="1">
      <c r="B348" s="32"/>
      <c r="C348" s="138" t="s">
        <v>2128</v>
      </c>
      <c r="D348" s="138" t="s">
        <v>352</v>
      </c>
      <c r="E348" s="139" t="s">
        <v>7943</v>
      </c>
      <c r="F348" s="140" t="s">
        <v>7944</v>
      </c>
      <c r="G348" s="141" t="s">
        <v>4951</v>
      </c>
      <c r="H348" s="142">
        <v>5</v>
      </c>
      <c r="I348" s="143"/>
      <c r="J348" s="144">
        <f>ROUND(I348*H348,2)</f>
        <v>0</v>
      </c>
      <c r="K348" s="140" t="s">
        <v>7721</v>
      </c>
      <c r="L348" s="32"/>
      <c r="M348" s="145" t="s">
        <v>1</v>
      </c>
      <c r="N348" s="146" t="s">
        <v>41</v>
      </c>
      <c r="P348" s="147">
        <f>O348*H348</f>
        <v>0</v>
      </c>
      <c r="Q348" s="147">
        <v>0</v>
      </c>
      <c r="R348" s="147">
        <f>Q348*H348</f>
        <v>0</v>
      </c>
      <c r="S348" s="147">
        <v>0</v>
      </c>
      <c r="T348" s="148">
        <f>S348*H348</f>
        <v>0</v>
      </c>
      <c r="AR348" s="149" t="s">
        <v>530</v>
      </c>
      <c r="AT348" s="149" t="s">
        <v>352</v>
      </c>
      <c r="AU348" s="149" t="s">
        <v>86</v>
      </c>
      <c r="AY348" s="17" t="s">
        <v>350</v>
      </c>
      <c r="BE348" s="150">
        <f>IF(N348="základní",J348,0)</f>
        <v>0</v>
      </c>
      <c r="BF348" s="150">
        <f>IF(N348="snížená",J348,0)</f>
        <v>0</v>
      </c>
      <c r="BG348" s="150">
        <f>IF(N348="zákl. přenesená",J348,0)</f>
        <v>0</v>
      </c>
      <c r="BH348" s="150">
        <f>IF(N348="sníž. přenesená",J348,0)</f>
        <v>0</v>
      </c>
      <c r="BI348" s="150">
        <f>IF(N348="nulová",J348,0)</f>
        <v>0</v>
      </c>
      <c r="BJ348" s="17" t="s">
        <v>84</v>
      </c>
      <c r="BK348" s="150">
        <f>ROUND(I348*H348,2)</f>
        <v>0</v>
      </c>
      <c r="BL348" s="17" t="s">
        <v>530</v>
      </c>
      <c r="BM348" s="149" t="s">
        <v>2959</v>
      </c>
    </row>
    <row r="349" spans="2:65" s="1" customFormat="1" ht="10.199999999999999">
      <c r="B349" s="32"/>
      <c r="D349" s="151" t="s">
        <v>359</v>
      </c>
      <c r="F349" s="152" t="s">
        <v>7944</v>
      </c>
      <c r="I349" s="153"/>
      <c r="L349" s="32"/>
      <c r="M349" s="154"/>
      <c r="T349" s="56"/>
      <c r="AT349" s="17" t="s">
        <v>359</v>
      </c>
      <c r="AU349" s="17" t="s">
        <v>86</v>
      </c>
    </row>
    <row r="350" spans="2:65" s="1" customFormat="1" ht="37.799999999999997" customHeight="1">
      <c r="B350" s="32"/>
      <c r="C350" s="138" t="s">
        <v>2137</v>
      </c>
      <c r="D350" s="138" t="s">
        <v>352</v>
      </c>
      <c r="E350" s="139" t="s">
        <v>7945</v>
      </c>
      <c r="F350" s="140" t="s">
        <v>7946</v>
      </c>
      <c r="G350" s="141" t="s">
        <v>4951</v>
      </c>
      <c r="H350" s="142">
        <v>2</v>
      </c>
      <c r="I350" s="143"/>
      <c r="J350" s="144">
        <f>ROUND(I350*H350,2)</f>
        <v>0</v>
      </c>
      <c r="K350" s="140" t="s">
        <v>7721</v>
      </c>
      <c r="L350" s="32"/>
      <c r="M350" s="145" t="s">
        <v>1</v>
      </c>
      <c r="N350" s="146" t="s">
        <v>41</v>
      </c>
      <c r="P350" s="147">
        <f>O350*H350</f>
        <v>0</v>
      </c>
      <c r="Q350" s="147">
        <v>0</v>
      </c>
      <c r="R350" s="147">
        <f>Q350*H350</f>
        <v>0</v>
      </c>
      <c r="S350" s="147">
        <v>0</v>
      </c>
      <c r="T350" s="148">
        <f>S350*H350</f>
        <v>0</v>
      </c>
      <c r="AR350" s="149" t="s">
        <v>530</v>
      </c>
      <c r="AT350" s="149" t="s">
        <v>352</v>
      </c>
      <c r="AU350" s="149" t="s">
        <v>86</v>
      </c>
      <c r="AY350" s="17" t="s">
        <v>350</v>
      </c>
      <c r="BE350" s="150">
        <f>IF(N350="základní",J350,0)</f>
        <v>0</v>
      </c>
      <c r="BF350" s="150">
        <f>IF(N350="snížená",J350,0)</f>
        <v>0</v>
      </c>
      <c r="BG350" s="150">
        <f>IF(N350="zákl. přenesená",J350,0)</f>
        <v>0</v>
      </c>
      <c r="BH350" s="150">
        <f>IF(N350="sníž. přenesená",J350,0)</f>
        <v>0</v>
      </c>
      <c r="BI350" s="150">
        <f>IF(N350="nulová",J350,0)</f>
        <v>0</v>
      </c>
      <c r="BJ350" s="17" t="s">
        <v>84</v>
      </c>
      <c r="BK350" s="150">
        <f>ROUND(I350*H350,2)</f>
        <v>0</v>
      </c>
      <c r="BL350" s="17" t="s">
        <v>530</v>
      </c>
      <c r="BM350" s="149" t="s">
        <v>2969</v>
      </c>
    </row>
    <row r="351" spans="2:65" s="1" customFormat="1" ht="28.8">
      <c r="B351" s="32"/>
      <c r="D351" s="151" t="s">
        <v>359</v>
      </c>
      <c r="F351" s="152" t="s">
        <v>7946</v>
      </c>
      <c r="I351" s="153"/>
      <c r="L351" s="32"/>
      <c r="M351" s="154"/>
      <c r="T351" s="56"/>
      <c r="AT351" s="17" t="s">
        <v>359</v>
      </c>
      <c r="AU351" s="17" t="s">
        <v>86</v>
      </c>
    </row>
    <row r="352" spans="2:65" s="1" customFormat="1" ht="16.5" customHeight="1">
      <c r="B352" s="32"/>
      <c r="C352" s="138" t="s">
        <v>2152</v>
      </c>
      <c r="D352" s="138" t="s">
        <v>352</v>
      </c>
      <c r="E352" s="139" t="s">
        <v>7947</v>
      </c>
      <c r="F352" s="140" t="s">
        <v>7948</v>
      </c>
      <c r="G352" s="141" t="s">
        <v>4951</v>
      </c>
      <c r="H352" s="142">
        <v>2</v>
      </c>
      <c r="I352" s="143"/>
      <c r="J352" s="144">
        <f>ROUND(I352*H352,2)</f>
        <v>0</v>
      </c>
      <c r="K352" s="140" t="s">
        <v>7721</v>
      </c>
      <c r="L352" s="32"/>
      <c r="M352" s="145" t="s">
        <v>1</v>
      </c>
      <c r="N352" s="146" t="s">
        <v>41</v>
      </c>
      <c r="P352" s="147">
        <f>O352*H352</f>
        <v>0</v>
      </c>
      <c r="Q352" s="147">
        <v>0</v>
      </c>
      <c r="R352" s="147">
        <f>Q352*H352</f>
        <v>0</v>
      </c>
      <c r="S352" s="147">
        <v>0</v>
      </c>
      <c r="T352" s="148">
        <f>S352*H352</f>
        <v>0</v>
      </c>
      <c r="AR352" s="149" t="s">
        <v>530</v>
      </c>
      <c r="AT352" s="149" t="s">
        <v>352</v>
      </c>
      <c r="AU352" s="149" t="s">
        <v>86</v>
      </c>
      <c r="AY352" s="17" t="s">
        <v>350</v>
      </c>
      <c r="BE352" s="150">
        <f>IF(N352="základní",J352,0)</f>
        <v>0</v>
      </c>
      <c r="BF352" s="150">
        <f>IF(N352="snížená",J352,0)</f>
        <v>0</v>
      </c>
      <c r="BG352" s="150">
        <f>IF(N352="zákl. přenesená",J352,0)</f>
        <v>0</v>
      </c>
      <c r="BH352" s="150">
        <f>IF(N352="sníž. přenesená",J352,0)</f>
        <v>0</v>
      </c>
      <c r="BI352" s="150">
        <f>IF(N352="nulová",J352,0)</f>
        <v>0</v>
      </c>
      <c r="BJ352" s="17" t="s">
        <v>84</v>
      </c>
      <c r="BK352" s="150">
        <f>ROUND(I352*H352,2)</f>
        <v>0</v>
      </c>
      <c r="BL352" s="17" t="s">
        <v>530</v>
      </c>
      <c r="BM352" s="149" t="s">
        <v>2978</v>
      </c>
    </row>
    <row r="353" spans="2:65" s="1" customFormat="1" ht="10.199999999999999">
      <c r="B353" s="32"/>
      <c r="D353" s="151" t="s">
        <v>359</v>
      </c>
      <c r="F353" s="152" t="s">
        <v>7948</v>
      </c>
      <c r="I353" s="153"/>
      <c r="L353" s="32"/>
      <c r="M353" s="154"/>
      <c r="T353" s="56"/>
      <c r="AT353" s="17" t="s">
        <v>359</v>
      </c>
      <c r="AU353" s="17" t="s">
        <v>86</v>
      </c>
    </row>
    <row r="354" spans="2:65" s="1" customFormat="1" ht="37.799999999999997" customHeight="1">
      <c r="B354" s="32"/>
      <c r="C354" s="138" t="s">
        <v>2189</v>
      </c>
      <c r="D354" s="138" t="s">
        <v>352</v>
      </c>
      <c r="E354" s="139" t="s">
        <v>7949</v>
      </c>
      <c r="F354" s="140" t="s">
        <v>7950</v>
      </c>
      <c r="G354" s="141" t="s">
        <v>4951</v>
      </c>
      <c r="H354" s="142">
        <v>7</v>
      </c>
      <c r="I354" s="143"/>
      <c r="J354" s="144">
        <f>ROUND(I354*H354,2)</f>
        <v>0</v>
      </c>
      <c r="K354" s="140" t="s">
        <v>7721</v>
      </c>
      <c r="L354" s="32"/>
      <c r="M354" s="145" t="s">
        <v>1</v>
      </c>
      <c r="N354" s="146" t="s">
        <v>41</v>
      </c>
      <c r="P354" s="147">
        <f>O354*H354</f>
        <v>0</v>
      </c>
      <c r="Q354" s="147">
        <v>0</v>
      </c>
      <c r="R354" s="147">
        <f>Q354*H354</f>
        <v>0</v>
      </c>
      <c r="S354" s="147">
        <v>0</v>
      </c>
      <c r="T354" s="148">
        <f>S354*H354</f>
        <v>0</v>
      </c>
      <c r="AR354" s="149" t="s">
        <v>530</v>
      </c>
      <c r="AT354" s="149" t="s">
        <v>352</v>
      </c>
      <c r="AU354" s="149" t="s">
        <v>86</v>
      </c>
      <c r="AY354" s="17" t="s">
        <v>350</v>
      </c>
      <c r="BE354" s="150">
        <f>IF(N354="základní",J354,0)</f>
        <v>0</v>
      </c>
      <c r="BF354" s="150">
        <f>IF(N354="snížená",J354,0)</f>
        <v>0</v>
      </c>
      <c r="BG354" s="150">
        <f>IF(N354="zákl. přenesená",J354,0)</f>
        <v>0</v>
      </c>
      <c r="BH354" s="150">
        <f>IF(N354="sníž. přenesená",J354,0)</f>
        <v>0</v>
      </c>
      <c r="BI354" s="150">
        <f>IF(N354="nulová",J354,0)</f>
        <v>0</v>
      </c>
      <c r="BJ354" s="17" t="s">
        <v>84</v>
      </c>
      <c r="BK354" s="150">
        <f>ROUND(I354*H354,2)</f>
        <v>0</v>
      </c>
      <c r="BL354" s="17" t="s">
        <v>530</v>
      </c>
      <c r="BM354" s="149" t="s">
        <v>2990</v>
      </c>
    </row>
    <row r="355" spans="2:65" s="1" customFormat="1" ht="28.8">
      <c r="B355" s="32"/>
      <c r="D355" s="151" t="s">
        <v>359</v>
      </c>
      <c r="F355" s="152" t="s">
        <v>7950</v>
      </c>
      <c r="I355" s="153"/>
      <c r="L355" s="32"/>
      <c r="M355" s="154"/>
      <c r="T355" s="56"/>
      <c r="AT355" s="17" t="s">
        <v>359</v>
      </c>
      <c r="AU355" s="17" t="s">
        <v>86</v>
      </c>
    </row>
    <row r="356" spans="2:65" s="1" customFormat="1" ht="16.5" customHeight="1">
      <c r="B356" s="32"/>
      <c r="C356" s="138" t="s">
        <v>2195</v>
      </c>
      <c r="D356" s="138" t="s">
        <v>352</v>
      </c>
      <c r="E356" s="139" t="s">
        <v>7951</v>
      </c>
      <c r="F356" s="140" t="s">
        <v>7952</v>
      </c>
      <c r="G356" s="141" t="s">
        <v>4951</v>
      </c>
      <c r="H356" s="142">
        <v>7</v>
      </c>
      <c r="I356" s="143"/>
      <c r="J356" s="144">
        <f>ROUND(I356*H356,2)</f>
        <v>0</v>
      </c>
      <c r="K356" s="140" t="s">
        <v>7721</v>
      </c>
      <c r="L356" s="32"/>
      <c r="M356" s="145" t="s">
        <v>1</v>
      </c>
      <c r="N356" s="146" t="s">
        <v>41</v>
      </c>
      <c r="P356" s="147">
        <f>O356*H356</f>
        <v>0</v>
      </c>
      <c r="Q356" s="147">
        <v>0</v>
      </c>
      <c r="R356" s="147">
        <f>Q356*H356</f>
        <v>0</v>
      </c>
      <c r="S356" s="147">
        <v>0</v>
      </c>
      <c r="T356" s="148">
        <f>S356*H356</f>
        <v>0</v>
      </c>
      <c r="AR356" s="149" t="s">
        <v>530</v>
      </c>
      <c r="AT356" s="149" t="s">
        <v>352</v>
      </c>
      <c r="AU356" s="149" t="s">
        <v>86</v>
      </c>
      <c r="AY356" s="17" t="s">
        <v>350</v>
      </c>
      <c r="BE356" s="150">
        <f>IF(N356="základní",J356,0)</f>
        <v>0</v>
      </c>
      <c r="BF356" s="150">
        <f>IF(N356="snížená",J356,0)</f>
        <v>0</v>
      </c>
      <c r="BG356" s="150">
        <f>IF(N356="zákl. přenesená",J356,0)</f>
        <v>0</v>
      </c>
      <c r="BH356" s="150">
        <f>IF(N356="sníž. přenesená",J356,0)</f>
        <v>0</v>
      </c>
      <c r="BI356" s="150">
        <f>IF(N356="nulová",J356,0)</f>
        <v>0</v>
      </c>
      <c r="BJ356" s="17" t="s">
        <v>84</v>
      </c>
      <c r="BK356" s="150">
        <f>ROUND(I356*H356,2)</f>
        <v>0</v>
      </c>
      <c r="BL356" s="17" t="s">
        <v>530</v>
      </c>
      <c r="BM356" s="149" t="s">
        <v>3011</v>
      </c>
    </row>
    <row r="357" spans="2:65" s="1" customFormat="1" ht="10.199999999999999">
      <c r="B357" s="32"/>
      <c r="D357" s="151" t="s">
        <v>359</v>
      </c>
      <c r="F357" s="152" t="s">
        <v>7952</v>
      </c>
      <c r="I357" s="153"/>
      <c r="L357" s="32"/>
      <c r="M357" s="154"/>
      <c r="T357" s="56"/>
      <c r="AT357" s="17" t="s">
        <v>359</v>
      </c>
      <c r="AU357" s="17" t="s">
        <v>86</v>
      </c>
    </row>
    <row r="358" spans="2:65" s="1" customFormat="1" ht="37.799999999999997" customHeight="1">
      <c r="B358" s="32"/>
      <c r="C358" s="138" t="s">
        <v>2214</v>
      </c>
      <c r="D358" s="138" t="s">
        <v>352</v>
      </c>
      <c r="E358" s="139" t="s">
        <v>7953</v>
      </c>
      <c r="F358" s="140" t="s">
        <v>7954</v>
      </c>
      <c r="G358" s="141" t="s">
        <v>4951</v>
      </c>
      <c r="H358" s="142">
        <v>6</v>
      </c>
      <c r="I358" s="143"/>
      <c r="J358" s="144">
        <f>ROUND(I358*H358,2)</f>
        <v>0</v>
      </c>
      <c r="K358" s="140" t="s">
        <v>7721</v>
      </c>
      <c r="L358" s="32"/>
      <c r="M358" s="145" t="s">
        <v>1</v>
      </c>
      <c r="N358" s="146" t="s">
        <v>41</v>
      </c>
      <c r="P358" s="147">
        <f>O358*H358</f>
        <v>0</v>
      </c>
      <c r="Q358" s="147">
        <v>0</v>
      </c>
      <c r="R358" s="147">
        <f>Q358*H358</f>
        <v>0</v>
      </c>
      <c r="S358" s="147">
        <v>0</v>
      </c>
      <c r="T358" s="148">
        <f>S358*H358</f>
        <v>0</v>
      </c>
      <c r="AR358" s="149" t="s">
        <v>530</v>
      </c>
      <c r="AT358" s="149" t="s">
        <v>352</v>
      </c>
      <c r="AU358" s="149" t="s">
        <v>86</v>
      </c>
      <c r="AY358" s="17" t="s">
        <v>350</v>
      </c>
      <c r="BE358" s="150">
        <f>IF(N358="základní",J358,0)</f>
        <v>0</v>
      </c>
      <c r="BF358" s="150">
        <f>IF(N358="snížená",J358,0)</f>
        <v>0</v>
      </c>
      <c r="BG358" s="150">
        <f>IF(N358="zákl. přenesená",J358,0)</f>
        <v>0</v>
      </c>
      <c r="BH358" s="150">
        <f>IF(N358="sníž. přenesená",J358,0)</f>
        <v>0</v>
      </c>
      <c r="BI358" s="150">
        <f>IF(N358="nulová",J358,0)</f>
        <v>0</v>
      </c>
      <c r="BJ358" s="17" t="s">
        <v>84</v>
      </c>
      <c r="BK358" s="150">
        <f>ROUND(I358*H358,2)</f>
        <v>0</v>
      </c>
      <c r="BL358" s="17" t="s">
        <v>530</v>
      </c>
      <c r="BM358" s="149" t="s">
        <v>3030</v>
      </c>
    </row>
    <row r="359" spans="2:65" s="1" customFormat="1" ht="28.8">
      <c r="B359" s="32"/>
      <c r="D359" s="151" t="s">
        <v>359</v>
      </c>
      <c r="F359" s="152" t="s">
        <v>7954</v>
      </c>
      <c r="I359" s="153"/>
      <c r="L359" s="32"/>
      <c r="M359" s="154"/>
      <c r="T359" s="56"/>
      <c r="AT359" s="17" t="s">
        <v>359</v>
      </c>
      <c r="AU359" s="17" t="s">
        <v>86</v>
      </c>
    </row>
    <row r="360" spans="2:65" s="1" customFormat="1" ht="16.5" customHeight="1">
      <c r="B360" s="32"/>
      <c r="C360" s="138" t="s">
        <v>2224</v>
      </c>
      <c r="D360" s="138" t="s">
        <v>352</v>
      </c>
      <c r="E360" s="139" t="s">
        <v>7955</v>
      </c>
      <c r="F360" s="140" t="s">
        <v>7956</v>
      </c>
      <c r="G360" s="141" t="s">
        <v>4951</v>
      </c>
      <c r="H360" s="142">
        <v>6</v>
      </c>
      <c r="I360" s="143"/>
      <c r="J360" s="144">
        <f>ROUND(I360*H360,2)</f>
        <v>0</v>
      </c>
      <c r="K360" s="140" t="s">
        <v>7721</v>
      </c>
      <c r="L360" s="32"/>
      <c r="M360" s="145" t="s">
        <v>1</v>
      </c>
      <c r="N360" s="146" t="s">
        <v>41</v>
      </c>
      <c r="P360" s="147">
        <f>O360*H360</f>
        <v>0</v>
      </c>
      <c r="Q360" s="147">
        <v>0</v>
      </c>
      <c r="R360" s="147">
        <f>Q360*H360</f>
        <v>0</v>
      </c>
      <c r="S360" s="147">
        <v>0</v>
      </c>
      <c r="T360" s="148">
        <f>S360*H360</f>
        <v>0</v>
      </c>
      <c r="AR360" s="149" t="s">
        <v>530</v>
      </c>
      <c r="AT360" s="149" t="s">
        <v>352</v>
      </c>
      <c r="AU360" s="149" t="s">
        <v>86</v>
      </c>
      <c r="AY360" s="17" t="s">
        <v>350</v>
      </c>
      <c r="BE360" s="150">
        <f>IF(N360="základní",J360,0)</f>
        <v>0</v>
      </c>
      <c r="BF360" s="150">
        <f>IF(N360="snížená",J360,0)</f>
        <v>0</v>
      </c>
      <c r="BG360" s="150">
        <f>IF(N360="zákl. přenesená",J360,0)</f>
        <v>0</v>
      </c>
      <c r="BH360" s="150">
        <f>IF(N360="sníž. přenesená",J360,0)</f>
        <v>0</v>
      </c>
      <c r="BI360" s="150">
        <f>IF(N360="nulová",J360,0)</f>
        <v>0</v>
      </c>
      <c r="BJ360" s="17" t="s">
        <v>84</v>
      </c>
      <c r="BK360" s="150">
        <f>ROUND(I360*H360,2)</f>
        <v>0</v>
      </c>
      <c r="BL360" s="17" t="s">
        <v>530</v>
      </c>
      <c r="BM360" s="149" t="s">
        <v>3044</v>
      </c>
    </row>
    <row r="361" spans="2:65" s="1" customFormat="1" ht="10.199999999999999">
      <c r="B361" s="32"/>
      <c r="D361" s="151" t="s">
        <v>359</v>
      </c>
      <c r="F361" s="152" t="s">
        <v>7956</v>
      </c>
      <c r="I361" s="153"/>
      <c r="L361" s="32"/>
      <c r="M361" s="154"/>
      <c r="T361" s="56"/>
      <c r="AT361" s="17" t="s">
        <v>359</v>
      </c>
      <c r="AU361" s="17" t="s">
        <v>86</v>
      </c>
    </row>
    <row r="362" spans="2:65" s="1" customFormat="1" ht="37.799999999999997" customHeight="1">
      <c r="B362" s="32"/>
      <c r="C362" s="138" t="s">
        <v>2231</v>
      </c>
      <c r="D362" s="138" t="s">
        <v>352</v>
      </c>
      <c r="E362" s="139" t="s">
        <v>7957</v>
      </c>
      <c r="F362" s="140" t="s">
        <v>7958</v>
      </c>
      <c r="G362" s="141" t="s">
        <v>4951</v>
      </c>
      <c r="H362" s="142">
        <v>1</v>
      </c>
      <c r="I362" s="143"/>
      <c r="J362" s="144">
        <f>ROUND(I362*H362,2)</f>
        <v>0</v>
      </c>
      <c r="K362" s="140" t="s">
        <v>7721</v>
      </c>
      <c r="L362" s="32"/>
      <c r="M362" s="145" t="s">
        <v>1</v>
      </c>
      <c r="N362" s="146" t="s">
        <v>41</v>
      </c>
      <c r="P362" s="147">
        <f>O362*H362</f>
        <v>0</v>
      </c>
      <c r="Q362" s="147">
        <v>0</v>
      </c>
      <c r="R362" s="147">
        <f>Q362*H362</f>
        <v>0</v>
      </c>
      <c r="S362" s="147">
        <v>0</v>
      </c>
      <c r="T362" s="148">
        <f>S362*H362</f>
        <v>0</v>
      </c>
      <c r="AR362" s="149" t="s">
        <v>530</v>
      </c>
      <c r="AT362" s="149" t="s">
        <v>352</v>
      </c>
      <c r="AU362" s="149" t="s">
        <v>86</v>
      </c>
      <c r="AY362" s="17" t="s">
        <v>350</v>
      </c>
      <c r="BE362" s="150">
        <f>IF(N362="základní",J362,0)</f>
        <v>0</v>
      </c>
      <c r="BF362" s="150">
        <f>IF(N362="snížená",J362,0)</f>
        <v>0</v>
      </c>
      <c r="BG362" s="150">
        <f>IF(N362="zákl. přenesená",J362,0)</f>
        <v>0</v>
      </c>
      <c r="BH362" s="150">
        <f>IF(N362="sníž. přenesená",J362,0)</f>
        <v>0</v>
      </c>
      <c r="BI362" s="150">
        <f>IF(N362="nulová",J362,0)</f>
        <v>0</v>
      </c>
      <c r="BJ362" s="17" t="s">
        <v>84</v>
      </c>
      <c r="BK362" s="150">
        <f>ROUND(I362*H362,2)</f>
        <v>0</v>
      </c>
      <c r="BL362" s="17" t="s">
        <v>530</v>
      </c>
      <c r="BM362" s="149" t="s">
        <v>3054</v>
      </c>
    </row>
    <row r="363" spans="2:65" s="1" customFormat="1" ht="28.8">
      <c r="B363" s="32"/>
      <c r="D363" s="151" t="s">
        <v>359</v>
      </c>
      <c r="F363" s="152" t="s">
        <v>7958</v>
      </c>
      <c r="I363" s="153"/>
      <c r="L363" s="32"/>
      <c r="M363" s="154"/>
      <c r="T363" s="56"/>
      <c r="AT363" s="17" t="s">
        <v>359</v>
      </c>
      <c r="AU363" s="17" t="s">
        <v>86</v>
      </c>
    </row>
    <row r="364" spans="2:65" s="1" customFormat="1" ht="16.5" customHeight="1">
      <c r="B364" s="32"/>
      <c r="C364" s="138" t="s">
        <v>2236</v>
      </c>
      <c r="D364" s="138" t="s">
        <v>352</v>
      </c>
      <c r="E364" s="139" t="s">
        <v>7959</v>
      </c>
      <c r="F364" s="140" t="s">
        <v>7960</v>
      </c>
      <c r="G364" s="141" t="s">
        <v>4951</v>
      </c>
      <c r="H364" s="142">
        <v>1</v>
      </c>
      <c r="I364" s="143"/>
      <c r="J364" s="144">
        <f>ROUND(I364*H364,2)</f>
        <v>0</v>
      </c>
      <c r="K364" s="140" t="s">
        <v>7721</v>
      </c>
      <c r="L364" s="32"/>
      <c r="M364" s="145" t="s">
        <v>1</v>
      </c>
      <c r="N364" s="146" t="s">
        <v>41</v>
      </c>
      <c r="P364" s="147">
        <f>O364*H364</f>
        <v>0</v>
      </c>
      <c r="Q364" s="147">
        <v>0</v>
      </c>
      <c r="R364" s="147">
        <f>Q364*H364</f>
        <v>0</v>
      </c>
      <c r="S364" s="147">
        <v>0</v>
      </c>
      <c r="T364" s="148">
        <f>S364*H364</f>
        <v>0</v>
      </c>
      <c r="AR364" s="149" t="s">
        <v>530</v>
      </c>
      <c r="AT364" s="149" t="s">
        <v>352</v>
      </c>
      <c r="AU364" s="149" t="s">
        <v>86</v>
      </c>
      <c r="AY364" s="17" t="s">
        <v>350</v>
      </c>
      <c r="BE364" s="150">
        <f>IF(N364="základní",J364,0)</f>
        <v>0</v>
      </c>
      <c r="BF364" s="150">
        <f>IF(N364="snížená",J364,0)</f>
        <v>0</v>
      </c>
      <c r="BG364" s="150">
        <f>IF(N364="zákl. přenesená",J364,0)</f>
        <v>0</v>
      </c>
      <c r="BH364" s="150">
        <f>IF(N364="sníž. přenesená",J364,0)</f>
        <v>0</v>
      </c>
      <c r="BI364" s="150">
        <f>IF(N364="nulová",J364,0)</f>
        <v>0</v>
      </c>
      <c r="BJ364" s="17" t="s">
        <v>84</v>
      </c>
      <c r="BK364" s="150">
        <f>ROUND(I364*H364,2)</f>
        <v>0</v>
      </c>
      <c r="BL364" s="17" t="s">
        <v>530</v>
      </c>
      <c r="BM364" s="149" t="s">
        <v>3064</v>
      </c>
    </row>
    <row r="365" spans="2:65" s="1" customFormat="1" ht="10.199999999999999">
      <c r="B365" s="32"/>
      <c r="D365" s="151" t="s">
        <v>359</v>
      </c>
      <c r="F365" s="152" t="s">
        <v>7960</v>
      </c>
      <c r="I365" s="153"/>
      <c r="L365" s="32"/>
      <c r="M365" s="154"/>
      <c r="T365" s="56"/>
      <c r="AT365" s="17" t="s">
        <v>359</v>
      </c>
      <c r="AU365" s="17" t="s">
        <v>86</v>
      </c>
    </row>
    <row r="366" spans="2:65" s="1" customFormat="1" ht="37.799999999999997" customHeight="1">
      <c r="B366" s="32"/>
      <c r="C366" s="138" t="s">
        <v>2243</v>
      </c>
      <c r="D366" s="138" t="s">
        <v>352</v>
      </c>
      <c r="E366" s="139" t="s">
        <v>7961</v>
      </c>
      <c r="F366" s="140" t="s">
        <v>7962</v>
      </c>
      <c r="G366" s="141" t="s">
        <v>4951</v>
      </c>
      <c r="H366" s="142">
        <v>2</v>
      </c>
      <c r="I366" s="143"/>
      <c r="J366" s="144">
        <f>ROUND(I366*H366,2)</f>
        <v>0</v>
      </c>
      <c r="K366" s="140" t="s">
        <v>7721</v>
      </c>
      <c r="L366" s="32"/>
      <c r="M366" s="145" t="s">
        <v>1</v>
      </c>
      <c r="N366" s="146" t="s">
        <v>41</v>
      </c>
      <c r="P366" s="147">
        <f>O366*H366</f>
        <v>0</v>
      </c>
      <c r="Q366" s="147">
        <v>0</v>
      </c>
      <c r="R366" s="147">
        <f>Q366*H366</f>
        <v>0</v>
      </c>
      <c r="S366" s="147">
        <v>0</v>
      </c>
      <c r="T366" s="148">
        <f>S366*H366</f>
        <v>0</v>
      </c>
      <c r="AR366" s="149" t="s">
        <v>530</v>
      </c>
      <c r="AT366" s="149" t="s">
        <v>352</v>
      </c>
      <c r="AU366" s="149" t="s">
        <v>86</v>
      </c>
      <c r="AY366" s="17" t="s">
        <v>350</v>
      </c>
      <c r="BE366" s="150">
        <f>IF(N366="základní",J366,0)</f>
        <v>0</v>
      </c>
      <c r="BF366" s="150">
        <f>IF(N366="snížená",J366,0)</f>
        <v>0</v>
      </c>
      <c r="BG366" s="150">
        <f>IF(N366="zákl. přenesená",J366,0)</f>
        <v>0</v>
      </c>
      <c r="BH366" s="150">
        <f>IF(N366="sníž. přenesená",J366,0)</f>
        <v>0</v>
      </c>
      <c r="BI366" s="150">
        <f>IF(N366="nulová",J366,0)</f>
        <v>0</v>
      </c>
      <c r="BJ366" s="17" t="s">
        <v>84</v>
      </c>
      <c r="BK366" s="150">
        <f>ROUND(I366*H366,2)</f>
        <v>0</v>
      </c>
      <c r="BL366" s="17" t="s">
        <v>530</v>
      </c>
      <c r="BM366" s="149" t="s">
        <v>3071</v>
      </c>
    </row>
    <row r="367" spans="2:65" s="1" customFormat="1" ht="28.8">
      <c r="B367" s="32"/>
      <c r="D367" s="151" t="s">
        <v>359</v>
      </c>
      <c r="F367" s="152" t="s">
        <v>7962</v>
      </c>
      <c r="I367" s="153"/>
      <c r="L367" s="32"/>
      <c r="M367" s="154"/>
      <c r="T367" s="56"/>
      <c r="AT367" s="17" t="s">
        <v>359</v>
      </c>
      <c r="AU367" s="17" t="s">
        <v>86</v>
      </c>
    </row>
    <row r="368" spans="2:65" s="1" customFormat="1" ht="16.5" customHeight="1">
      <c r="B368" s="32"/>
      <c r="C368" s="138" t="s">
        <v>2261</v>
      </c>
      <c r="D368" s="138" t="s">
        <v>352</v>
      </c>
      <c r="E368" s="139" t="s">
        <v>7963</v>
      </c>
      <c r="F368" s="140" t="s">
        <v>7964</v>
      </c>
      <c r="G368" s="141" t="s">
        <v>4951</v>
      </c>
      <c r="H368" s="142">
        <v>2</v>
      </c>
      <c r="I368" s="143"/>
      <c r="J368" s="144">
        <f>ROUND(I368*H368,2)</f>
        <v>0</v>
      </c>
      <c r="K368" s="140" t="s">
        <v>7721</v>
      </c>
      <c r="L368" s="32"/>
      <c r="M368" s="145" t="s">
        <v>1</v>
      </c>
      <c r="N368" s="146" t="s">
        <v>41</v>
      </c>
      <c r="P368" s="147">
        <f>O368*H368</f>
        <v>0</v>
      </c>
      <c r="Q368" s="147">
        <v>0</v>
      </c>
      <c r="R368" s="147">
        <f>Q368*H368</f>
        <v>0</v>
      </c>
      <c r="S368" s="147">
        <v>0</v>
      </c>
      <c r="T368" s="148">
        <f>S368*H368</f>
        <v>0</v>
      </c>
      <c r="AR368" s="149" t="s">
        <v>530</v>
      </c>
      <c r="AT368" s="149" t="s">
        <v>352</v>
      </c>
      <c r="AU368" s="149" t="s">
        <v>86</v>
      </c>
      <c r="AY368" s="17" t="s">
        <v>350</v>
      </c>
      <c r="BE368" s="150">
        <f>IF(N368="základní",J368,0)</f>
        <v>0</v>
      </c>
      <c r="BF368" s="150">
        <f>IF(N368="snížená",J368,0)</f>
        <v>0</v>
      </c>
      <c r="BG368" s="150">
        <f>IF(N368="zákl. přenesená",J368,0)</f>
        <v>0</v>
      </c>
      <c r="BH368" s="150">
        <f>IF(N368="sníž. přenesená",J368,0)</f>
        <v>0</v>
      </c>
      <c r="BI368" s="150">
        <f>IF(N368="nulová",J368,0)</f>
        <v>0</v>
      </c>
      <c r="BJ368" s="17" t="s">
        <v>84</v>
      </c>
      <c r="BK368" s="150">
        <f>ROUND(I368*H368,2)</f>
        <v>0</v>
      </c>
      <c r="BL368" s="17" t="s">
        <v>530</v>
      </c>
      <c r="BM368" s="149" t="s">
        <v>3089</v>
      </c>
    </row>
    <row r="369" spans="2:65" s="1" customFormat="1" ht="10.199999999999999">
      <c r="B369" s="32"/>
      <c r="D369" s="151" t="s">
        <v>359</v>
      </c>
      <c r="F369" s="152" t="s">
        <v>7964</v>
      </c>
      <c r="I369" s="153"/>
      <c r="L369" s="32"/>
      <c r="M369" s="154"/>
      <c r="T369" s="56"/>
      <c r="AT369" s="17" t="s">
        <v>359</v>
      </c>
      <c r="AU369" s="17" t="s">
        <v>86</v>
      </c>
    </row>
    <row r="370" spans="2:65" s="1" customFormat="1" ht="37.799999999999997" customHeight="1">
      <c r="B370" s="32"/>
      <c r="C370" s="138" t="s">
        <v>2267</v>
      </c>
      <c r="D370" s="138" t="s">
        <v>352</v>
      </c>
      <c r="E370" s="139" t="s">
        <v>7965</v>
      </c>
      <c r="F370" s="140" t="s">
        <v>7966</v>
      </c>
      <c r="G370" s="141" t="s">
        <v>4951</v>
      </c>
      <c r="H370" s="142">
        <v>1</v>
      </c>
      <c r="I370" s="143"/>
      <c r="J370" s="144">
        <f>ROUND(I370*H370,2)</f>
        <v>0</v>
      </c>
      <c r="K370" s="140" t="s">
        <v>7721</v>
      </c>
      <c r="L370" s="32"/>
      <c r="M370" s="145" t="s">
        <v>1</v>
      </c>
      <c r="N370" s="146" t="s">
        <v>41</v>
      </c>
      <c r="P370" s="147">
        <f>O370*H370</f>
        <v>0</v>
      </c>
      <c r="Q370" s="147">
        <v>0</v>
      </c>
      <c r="R370" s="147">
        <f>Q370*H370</f>
        <v>0</v>
      </c>
      <c r="S370" s="147">
        <v>0</v>
      </c>
      <c r="T370" s="148">
        <f>S370*H370</f>
        <v>0</v>
      </c>
      <c r="AR370" s="149" t="s">
        <v>530</v>
      </c>
      <c r="AT370" s="149" t="s">
        <v>352</v>
      </c>
      <c r="AU370" s="149" t="s">
        <v>86</v>
      </c>
      <c r="AY370" s="17" t="s">
        <v>350</v>
      </c>
      <c r="BE370" s="150">
        <f>IF(N370="základní",J370,0)</f>
        <v>0</v>
      </c>
      <c r="BF370" s="150">
        <f>IF(N370="snížená",J370,0)</f>
        <v>0</v>
      </c>
      <c r="BG370" s="150">
        <f>IF(N370="zákl. přenesená",J370,0)</f>
        <v>0</v>
      </c>
      <c r="BH370" s="150">
        <f>IF(N370="sníž. přenesená",J370,0)</f>
        <v>0</v>
      </c>
      <c r="BI370" s="150">
        <f>IF(N370="nulová",J370,0)</f>
        <v>0</v>
      </c>
      <c r="BJ370" s="17" t="s">
        <v>84</v>
      </c>
      <c r="BK370" s="150">
        <f>ROUND(I370*H370,2)</f>
        <v>0</v>
      </c>
      <c r="BL370" s="17" t="s">
        <v>530</v>
      </c>
      <c r="BM370" s="149" t="s">
        <v>3104</v>
      </c>
    </row>
    <row r="371" spans="2:65" s="1" customFormat="1" ht="28.8">
      <c r="B371" s="32"/>
      <c r="D371" s="151" t="s">
        <v>359</v>
      </c>
      <c r="F371" s="152" t="s">
        <v>7966</v>
      </c>
      <c r="I371" s="153"/>
      <c r="L371" s="32"/>
      <c r="M371" s="154"/>
      <c r="T371" s="56"/>
      <c r="AT371" s="17" t="s">
        <v>359</v>
      </c>
      <c r="AU371" s="17" t="s">
        <v>86</v>
      </c>
    </row>
    <row r="372" spans="2:65" s="1" customFormat="1" ht="16.5" customHeight="1">
      <c r="B372" s="32"/>
      <c r="C372" s="138" t="s">
        <v>2282</v>
      </c>
      <c r="D372" s="138" t="s">
        <v>352</v>
      </c>
      <c r="E372" s="139" t="s">
        <v>7967</v>
      </c>
      <c r="F372" s="140" t="s">
        <v>7968</v>
      </c>
      <c r="G372" s="141" t="s">
        <v>4951</v>
      </c>
      <c r="H372" s="142">
        <v>1</v>
      </c>
      <c r="I372" s="143"/>
      <c r="J372" s="144">
        <f>ROUND(I372*H372,2)</f>
        <v>0</v>
      </c>
      <c r="K372" s="140" t="s">
        <v>7721</v>
      </c>
      <c r="L372" s="32"/>
      <c r="M372" s="145" t="s">
        <v>1</v>
      </c>
      <c r="N372" s="146" t="s">
        <v>41</v>
      </c>
      <c r="P372" s="147">
        <f>O372*H372</f>
        <v>0</v>
      </c>
      <c r="Q372" s="147">
        <v>0</v>
      </c>
      <c r="R372" s="147">
        <f>Q372*H372</f>
        <v>0</v>
      </c>
      <c r="S372" s="147">
        <v>0</v>
      </c>
      <c r="T372" s="148">
        <f>S372*H372</f>
        <v>0</v>
      </c>
      <c r="AR372" s="149" t="s">
        <v>530</v>
      </c>
      <c r="AT372" s="149" t="s">
        <v>352</v>
      </c>
      <c r="AU372" s="149" t="s">
        <v>86</v>
      </c>
      <c r="AY372" s="17" t="s">
        <v>350</v>
      </c>
      <c r="BE372" s="150">
        <f>IF(N372="základní",J372,0)</f>
        <v>0</v>
      </c>
      <c r="BF372" s="150">
        <f>IF(N372="snížená",J372,0)</f>
        <v>0</v>
      </c>
      <c r="BG372" s="150">
        <f>IF(N372="zákl. přenesená",J372,0)</f>
        <v>0</v>
      </c>
      <c r="BH372" s="150">
        <f>IF(N372="sníž. přenesená",J372,0)</f>
        <v>0</v>
      </c>
      <c r="BI372" s="150">
        <f>IF(N372="nulová",J372,0)</f>
        <v>0</v>
      </c>
      <c r="BJ372" s="17" t="s">
        <v>84</v>
      </c>
      <c r="BK372" s="150">
        <f>ROUND(I372*H372,2)</f>
        <v>0</v>
      </c>
      <c r="BL372" s="17" t="s">
        <v>530</v>
      </c>
      <c r="BM372" s="149" t="s">
        <v>3120</v>
      </c>
    </row>
    <row r="373" spans="2:65" s="1" customFormat="1" ht="10.199999999999999">
      <c r="B373" s="32"/>
      <c r="D373" s="151" t="s">
        <v>359</v>
      </c>
      <c r="F373" s="152" t="s">
        <v>7968</v>
      </c>
      <c r="I373" s="153"/>
      <c r="L373" s="32"/>
      <c r="M373" s="154"/>
      <c r="T373" s="56"/>
      <c r="AT373" s="17" t="s">
        <v>359</v>
      </c>
      <c r="AU373" s="17" t="s">
        <v>86</v>
      </c>
    </row>
    <row r="374" spans="2:65" s="1" customFormat="1" ht="24.15" customHeight="1">
      <c r="B374" s="32"/>
      <c r="C374" s="138" t="s">
        <v>2293</v>
      </c>
      <c r="D374" s="138" t="s">
        <v>352</v>
      </c>
      <c r="E374" s="139" t="s">
        <v>7969</v>
      </c>
      <c r="F374" s="140" t="s">
        <v>7970</v>
      </c>
      <c r="G374" s="141" t="s">
        <v>4951</v>
      </c>
      <c r="H374" s="142">
        <v>6</v>
      </c>
      <c r="I374" s="143"/>
      <c r="J374" s="144">
        <f>ROUND(I374*H374,2)</f>
        <v>0</v>
      </c>
      <c r="K374" s="140" t="s">
        <v>7721</v>
      </c>
      <c r="L374" s="32"/>
      <c r="M374" s="145" t="s">
        <v>1</v>
      </c>
      <c r="N374" s="146" t="s">
        <v>41</v>
      </c>
      <c r="P374" s="147">
        <f>O374*H374</f>
        <v>0</v>
      </c>
      <c r="Q374" s="147">
        <v>0</v>
      </c>
      <c r="R374" s="147">
        <f>Q374*H374</f>
        <v>0</v>
      </c>
      <c r="S374" s="147">
        <v>0</v>
      </c>
      <c r="T374" s="148">
        <f>S374*H374</f>
        <v>0</v>
      </c>
      <c r="AR374" s="149" t="s">
        <v>530</v>
      </c>
      <c r="AT374" s="149" t="s">
        <v>352</v>
      </c>
      <c r="AU374" s="149" t="s">
        <v>86</v>
      </c>
      <c r="AY374" s="17" t="s">
        <v>350</v>
      </c>
      <c r="BE374" s="150">
        <f>IF(N374="základní",J374,0)</f>
        <v>0</v>
      </c>
      <c r="BF374" s="150">
        <f>IF(N374="snížená",J374,0)</f>
        <v>0</v>
      </c>
      <c r="BG374" s="150">
        <f>IF(N374="zákl. přenesená",J374,0)</f>
        <v>0</v>
      </c>
      <c r="BH374" s="150">
        <f>IF(N374="sníž. přenesená",J374,0)</f>
        <v>0</v>
      </c>
      <c r="BI374" s="150">
        <f>IF(N374="nulová",J374,0)</f>
        <v>0</v>
      </c>
      <c r="BJ374" s="17" t="s">
        <v>84</v>
      </c>
      <c r="BK374" s="150">
        <f>ROUND(I374*H374,2)</f>
        <v>0</v>
      </c>
      <c r="BL374" s="17" t="s">
        <v>530</v>
      </c>
      <c r="BM374" s="149" t="s">
        <v>3137</v>
      </c>
    </row>
    <row r="375" spans="2:65" s="1" customFormat="1" ht="19.2">
      <c r="B375" s="32"/>
      <c r="D375" s="151" t="s">
        <v>359</v>
      </c>
      <c r="F375" s="152" t="s">
        <v>7970</v>
      </c>
      <c r="I375" s="153"/>
      <c r="L375" s="32"/>
      <c r="M375" s="154"/>
      <c r="T375" s="56"/>
      <c r="AT375" s="17" t="s">
        <v>359</v>
      </c>
      <c r="AU375" s="17" t="s">
        <v>86</v>
      </c>
    </row>
    <row r="376" spans="2:65" s="1" customFormat="1" ht="16.5" customHeight="1">
      <c r="B376" s="32"/>
      <c r="C376" s="138" t="s">
        <v>2298</v>
      </c>
      <c r="D376" s="138" t="s">
        <v>352</v>
      </c>
      <c r="E376" s="139" t="s">
        <v>7971</v>
      </c>
      <c r="F376" s="140" t="s">
        <v>7972</v>
      </c>
      <c r="G376" s="141" t="s">
        <v>4951</v>
      </c>
      <c r="H376" s="142">
        <v>6</v>
      </c>
      <c r="I376" s="143"/>
      <c r="J376" s="144">
        <f>ROUND(I376*H376,2)</f>
        <v>0</v>
      </c>
      <c r="K376" s="140" t="s">
        <v>7721</v>
      </c>
      <c r="L376" s="32"/>
      <c r="M376" s="145" t="s">
        <v>1</v>
      </c>
      <c r="N376" s="146" t="s">
        <v>41</v>
      </c>
      <c r="P376" s="147">
        <f>O376*H376</f>
        <v>0</v>
      </c>
      <c r="Q376" s="147">
        <v>0</v>
      </c>
      <c r="R376" s="147">
        <f>Q376*H376</f>
        <v>0</v>
      </c>
      <c r="S376" s="147">
        <v>0</v>
      </c>
      <c r="T376" s="148">
        <f>S376*H376</f>
        <v>0</v>
      </c>
      <c r="AR376" s="149" t="s">
        <v>530</v>
      </c>
      <c r="AT376" s="149" t="s">
        <v>352</v>
      </c>
      <c r="AU376" s="149" t="s">
        <v>86</v>
      </c>
      <c r="AY376" s="17" t="s">
        <v>350</v>
      </c>
      <c r="BE376" s="150">
        <f>IF(N376="základní",J376,0)</f>
        <v>0</v>
      </c>
      <c r="BF376" s="150">
        <f>IF(N376="snížená",J376,0)</f>
        <v>0</v>
      </c>
      <c r="BG376" s="150">
        <f>IF(N376="zákl. přenesená",J376,0)</f>
        <v>0</v>
      </c>
      <c r="BH376" s="150">
        <f>IF(N376="sníž. přenesená",J376,0)</f>
        <v>0</v>
      </c>
      <c r="BI376" s="150">
        <f>IF(N376="nulová",J376,0)</f>
        <v>0</v>
      </c>
      <c r="BJ376" s="17" t="s">
        <v>84</v>
      </c>
      <c r="BK376" s="150">
        <f>ROUND(I376*H376,2)</f>
        <v>0</v>
      </c>
      <c r="BL376" s="17" t="s">
        <v>530</v>
      </c>
      <c r="BM376" s="149" t="s">
        <v>3145</v>
      </c>
    </row>
    <row r="377" spans="2:65" s="1" customFormat="1" ht="10.199999999999999">
      <c r="B377" s="32"/>
      <c r="D377" s="151" t="s">
        <v>359</v>
      </c>
      <c r="F377" s="152" t="s">
        <v>7972</v>
      </c>
      <c r="I377" s="153"/>
      <c r="L377" s="32"/>
      <c r="M377" s="154"/>
      <c r="T377" s="56"/>
      <c r="AT377" s="17" t="s">
        <v>359</v>
      </c>
      <c r="AU377" s="17" t="s">
        <v>86</v>
      </c>
    </row>
    <row r="378" spans="2:65" s="1" customFormat="1" ht="24.15" customHeight="1">
      <c r="B378" s="32"/>
      <c r="C378" s="138" t="s">
        <v>2315</v>
      </c>
      <c r="D378" s="138" t="s">
        <v>352</v>
      </c>
      <c r="E378" s="139" t="s">
        <v>7973</v>
      </c>
      <c r="F378" s="140" t="s">
        <v>7974</v>
      </c>
      <c r="G378" s="141" t="s">
        <v>4951</v>
      </c>
      <c r="H378" s="142">
        <v>2</v>
      </c>
      <c r="I378" s="143"/>
      <c r="J378" s="144">
        <f>ROUND(I378*H378,2)</f>
        <v>0</v>
      </c>
      <c r="K378" s="140" t="s">
        <v>7721</v>
      </c>
      <c r="L378" s="32"/>
      <c r="M378" s="145" t="s">
        <v>1</v>
      </c>
      <c r="N378" s="146" t="s">
        <v>41</v>
      </c>
      <c r="P378" s="147">
        <f>O378*H378</f>
        <v>0</v>
      </c>
      <c r="Q378" s="147">
        <v>0</v>
      </c>
      <c r="R378" s="147">
        <f>Q378*H378</f>
        <v>0</v>
      </c>
      <c r="S378" s="147">
        <v>0</v>
      </c>
      <c r="T378" s="148">
        <f>S378*H378</f>
        <v>0</v>
      </c>
      <c r="AR378" s="149" t="s">
        <v>530</v>
      </c>
      <c r="AT378" s="149" t="s">
        <v>352</v>
      </c>
      <c r="AU378" s="149" t="s">
        <v>86</v>
      </c>
      <c r="AY378" s="17" t="s">
        <v>350</v>
      </c>
      <c r="BE378" s="150">
        <f>IF(N378="základní",J378,0)</f>
        <v>0</v>
      </c>
      <c r="BF378" s="150">
        <f>IF(N378="snížená",J378,0)</f>
        <v>0</v>
      </c>
      <c r="BG378" s="150">
        <f>IF(N378="zákl. přenesená",J378,0)</f>
        <v>0</v>
      </c>
      <c r="BH378" s="150">
        <f>IF(N378="sníž. přenesená",J378,0)</f>
        <v>0</v>
      </c>
      <c r="BI378" s="150">
        <f>IF(N378="nulová",J378,0)</f>
        <v>0</v>
      </c>
      <c r="BJ378" s="17" t="s">
        <v>84</v>
      </c>
      <c r="BK378" s="150">
        <f>ROUND(I378*H378,2)</f>
        <v>0</v>
      </c>
      <c r="BL378" s="17" t="s">
        <v>530</v>
      </c>
      <c r="BM378" s="149" t="s">
        <v>3159</v>
      </c>
    </row>
    <row r="379" spans="2:65" s="1" customFormat="1" ht="19.2">
      <c r="B379" s="32"/>
      <c r="D379" s="151" t="s">
        <v>359</v>
      </c>
      <c r="F379" s="152" t="s">
        <v>7974</v>
      </c>
      <c r="I379" s="153"/>
      <c r="L379" s="32"/>
      <c r="M379" s="154"/>
      <c r="T379" s="56"/>
      <c r="AT379" s="17" t="s">
        <v>359</v>
      </c>
      <c r="AU379" s="17" t="s">
        <v>86</v>
      </c>
    </row>
    <row r="380" spans="2:65" s="1" customFormat="1" ht="16.5" customHeight="1">
      <c r="B380" s="32"/>
      <c r="C380" s="138" t="s">
        <v>2322</v>
      </c>
      <c r="D380" s="138" t="s">
        <v>352</v>
      </c>
      <c r="E380" s="139" t="s">
        <v>7975</v>
      </c>
      <c r="F380" s="140" t="s">
        <v>7976</v>
      </c>
      <c r="G380" s="141" t="s">
        <v>4951</v>
      </c>
      <c r="H380" s="142">
        <v>2</v>
      </c>
      <c r="I380" s="143"/>
      <c r="J380" s="144">
        <f>ROUND(I380*H380,2)</f>
        <v>0</v>
      </c>
      <c r="K380" s="140" t="s">
        <v>7721</v>
      </c>
      <c r="L380" s="32"/>
      <c r="M380" s="145" t="s">
        <v>1</v>
      </c>
      <c r="N380" s="146" t="s">
        <v>41</v>
      </c>
      <c r="P380" s="147">
        <f>O380*H380</f>
        <v>0</v>
      </c>
      <c r="Q380" s="147">
        <v>0</v>
      </c>
      <c r="R380" s="147">
        <f>Q380*H380</f>
        <v>0</v>
      </c>
      <c r="S380" s="147">
        <v>0</v>
      </c>
      <c r="T380" s="148">
        <f>S380*H380</f>
        <v>0</v>
      </c>
      <c r="AR380" s="149" t="s">
        <v>530</v>
      </c>
      <c r="AT380" s="149" t="s">
        <v>352</v>
      </c>
      <c r="AU380" s="149" t="s">
        <v>86</v>
      </c>
      <c r="AY380" s="17" t="s">
        <v>350</v>
      </c>
      <c r="BE380" s="150">
        <f>IF(N380="základní",J380,0)</f>
        <v>0</v>
      </c>
      <c r="BF380" s="150">
        <f>IF(N380="snížená",J380,0)</f>
        <v>0</v>
      </c>
      <c r="BG380" s="150">
        <f>IF(N380="zákl. přenesená",J380,0)</f>
        <v>0</v>
      </c>
      <c r="BH380" s="150">
        <f>IF(N380="sníž. přenesená",J380,0)</f>
        <v>0</v>
      </c>
      <c r="BI380" s="150">
        <f>IF(N380="nulová",J380,0)</f>
        <v>0</v>
      </c>
      <c r="BJ380" s="17" t="s">
        <v>84</v>
      </c>
      <c r="BK380" s="150">
        <f>ROUND(I380*H380,2)</f>
        <v>0</v>
      </c>
      <c r="BL380" s="17" t="s">
        <v>530</v>
      </c>
      <c r="BM380" s="149" t="s">
        <v>3168</v>
      </c>
    </row>
    <row r="381" spans="2:65" s="1" customFormat="1" ht="10.199999999999999">
      <c r="B381" s="32"/>
      <c r="D381" s="151" t="s">
        <v>359</v>
      </c>
      <c r="F381" s="152" t="s">
        <v>7976</v>
      </c>
      <c r="I381" s="153"/>
      <c r="L381" s="32"/>
      <c r="M381" s="154"/>
      <c r="T381" s="56"/>
      <c r="AT381" s="17" t="s">
        <v>359</v>
      </c>
      <c r="AU381" s="17" t="s">
        <v>86</v>
      </c>
    </row>
    <row r="382" spans="2:65" s="1" customFormat="1" ht="16.5" customHeight="1">
      <c r="B382" s="32"/>
      <c r="C382" s="138" t="s">
        <v>2331</v>
      </c>
      <c r="D382" s="138" t="s">
        <v>352</v>
      </c>
      <c r="E382" s="139" t="s">
        <v>7977</v>
      </c>
      <c r="F382" s="140" t="s">
        <v>7978</v>
      </c>
      <c r="G382" s="141" t="s">
        <v>4951</v>
      </c>
      <c r="H382" s="142">
        <v>4</v>
      </c>
      <c r="I382" s="143"/>
      <c r="J382" s="144">
        <f>ROUND(I382*H382,2)</f>
        <v>0</v>
      </c>
      <c r="K382" s="140" t="s">
        <v>7721</v>
      </c>
      <c r="L382" s="32"/>
      <c r="M382" s="145" t="s">
        <v>1</v>
      </c>
      <c r="N382" s="146" t="s">
        <v>41</v>
      </c>
      <c r="P382" s="147">
        <f>O382*H382</f>
        <v>0</v>
      </c>
      <c r="Q382" s="147">
        <v>0</v>
      </c>
      <c r="R382" s="147">
        <f>Q382*H382</f>
        <v>0</v>
      </c>
      <c r="S382" s="147">
        <v>0</v>
      </c>
      <c r="T382" s="148">
        <f>S382*H382</f>
        <v>0</v>
      </c>
      <c r="AR382" s="149" t="s">
        <v>530</v>
      </c>
      <c r="AT382" s="149" t="s">
        <v>352</v>
      </c>
      <c r="AU382" s="149" t="s">
        <v>86</v>
      </c>
      <c r="AY382" s="17" t="s">
        <v>350</v>
      </c>
      <c r="BE382" s="150">
        <f>IF(N382="základní",J382,0)</f>
        <v>0</v>
      </c>
      <c r="BF382" s="150">
        <f>IF(N382="snížená",J382,0)</f>
        <v>0</v>
      </c>
      <c r="BG382" s="150">
        <f>IF(N382="zákl. přenesená",J382,0)</f>
        <v>0</v>
      </c>
      <c r="BH382" s="150">
        <f>IF(N382="sníž. přenesená",J382,0)</f>
        <v>0</v>
      </c>
      <c r="BI382" s="150">
        <f>IF(N382="nulová",J382,0)</f>
        <v>0</v>
      </c>
      <c r="BJ382" s="17" t="s">
        <v>84</v>
      </c>
      <c r="BK382" s="150">
        <f>ROUND(I382*H382,2)</f>
        <v>0</v>
      </c>
      <c r="BL382" s="17" t="s">
        <v>530</v>
      </c>
      <c r="BM382" s="149" t="s">
        <v>3182</v>
      </c>
    </row>
    <row r="383" spans="2:65" s="1" customFormat="1" ht="10.199999999999999">
      <c r="B383" s="32"/>
      <c r="D383" s="151" t="s">
        <v>359</v>
      </c>
      <c r="F383" s="152" t="s">
        <v>7978</v>
      </c>
      <c r="I383" s="153"/>
      <c r="L383" s="32"/>
      <c r="M383" s="154"/>
      <c r="T383" s="56"/>
      <c r="AT383" s="17" t="s">
        <v>359</v>
      </c>
      <c r="AU383" s="17" t="s">
        <v>86</v>
      </c>
    </row>
    <row r="384" spans="2:65" s="1" customFormat="1" ht="16.5" customHeight="1">
      <c r="B384" s="32"/>
      <c r="C384" s="138" t="s">
        <v>2336</v>
      </c>
      <c r="D384" s="138" t="s">
        <v>352</v>
      </c>
      <c r="E384" s="139" t="s">
        <v>7979</v>
      </c>
      <c r="F384" s="140" t="s">
        <v>7980</v>
      </c>
      <c r="G384" s="141" t="s">
        <v>4951</v>
      </c>
      <c r="H384" s="142">
        <v>4</v>
      </c>
      <c r="I384" s="143"/>
      <c r="J384" s="144">
        <f>ROUND(I384*H384,2)</f>
        <v>0</v>
      </c>
      <c r="K384" s="140" t="s">
        <v>7721</v>
      </c>
      <c r="L384" s="32"/>
      <c r="M384" s="145" t="s">
        <v>1</v>
      </c>
      <c r="N384" s="146" t="s">
        <v>41</v>
      </c>
      <c r="P384" s="147">
        <f>O384*H384</f>
        <v>0</v>
      </c>
      <c r="Q384" s="147">
        <v>0</v>
      </c>
      <c r="R384" s="147">
        <f>Q384*H384</f>
        <v>0</v>
      </c>
      <c r="S384" s="147">
        <v>0</v>
      </c>
      <c r="T384" s="148">
        <f>S384*H384</f>
        <v>0</v>
      </c>
      <c r="AR384" s="149" t="s">
        <v>530</v>
      </c>
      <c r="AT384" s="149" t="s">
        <v>352</v>
      </c>
      <c r="AU384" s="149" t="s">
        <v>86</v>
      </c>
      <c r="AY384" s="17" t="s">
        <v>350</v>
      </c>
      <c r="BE384" s="150">
        <f>IF(N384="základní",J384,0)</f>
        <v>0</v>
      </c>
      <c r="BF384" s="150">
        <f>IF(N384="snížená",J384,0)</f>
        <v>0</v>
      </c>
      <c r="BG384" s="150">
        <f>IF(N384="zákl. přenesená",J384,0)</f>
        <v>0</v>
      </c>
      <c r="BH384" s="150">
        <f>IF(N384="sníž. přenesená",J384,0)</f>
        <v>0</v>
      </c>
      <c r="BI384" s="150">
        <f>IF(N384="nulová",J384,0)</f>
        <v>0</v>
      </c>
      <c r="BJ384" s="17" t="s">
        <v>84</v>
      </c>
      <c r="BK384" s="150">
        <f>ROUND(I384*H384,2)</f>
        <v>0</v>
      </c>
      <c r="BL384" s="17" t="s">
        <v>530</v>
      </c>
      <c r="BM384" s="149" t="s">
        <v>3192</v>
      </c>
    </row>
    <row r="385" spans="2:65" s="1" customFormat="1" ht="10.199999999999999">
      <c r="B385" s="32"/>
      <c r="D385" s="151" t="s">
        <v>359</v>
      </c>
      <c r="F385" s="152" t="s">
        <v>7980</v>
      </c>
      <c r="I385" s="153"/>
      <c r="L385" s="32"/>
      <c r="M385" s="154"/>
      <c r="T385" s="56"/>
      <c r="AT385" s="17" t="s">
        <v>359</v>
      </c>
      <c r="AU385" s="17" t="s">
        <v>86</v>
      </c>
    </row>
    <row r="386" spans="2:65" s="1" customFormat="1" ht="24.15" customHeight="1">
      <c r="B386" s="32"/>
      <c r="C386" s="138" t="s">
        <v>2341</v>
      </c>
      <c r="D386" s="138" t="s">
        <v>352</v>
      </c>
      <c r="E386" s="139" t="s">
        <v>7981</v>
      </c>
      <c r="F386" s="140" t="s">
        <v>7982</v>
      </c>
      <c r="G386" s="141" t="s">
        <v>4951</v>
      </c>
      <c r="H386" s="142">
        <v>18</v>
      </c>
      <c r="I386" s="143"/>
      <c r="J386" s="144">
        <f>ROUND(I386*H386,2)</f>
        <v>0</v>
      </c>
      <c r="K386" s="140" t="s">
        <v>7721</v>
      </c>
      <c r="L386" s="32"/>
      <c r="M386" s="145" t="s">
        <v>1</v>
      </c>
      <c r="N386" s="146" t="s">
        <v>41</v>
      </c>
      <c r="P386" s="147">
        <f>O386*H386</f>
        <v>0</v>
      </c>
      <c r="Q386" s="147">
        <v>0</v>
      </c>
      <c r="R386" s="147">
        <f>Q386*H386</f>
        <v>0</v>
      </c>
      <c r="S386" s="147">
        <v>0</v>
      </c>
      <c r="T386" s="148">
        <f>S386*H386</f>
        <v>0</v>
      </c>
      <c r="AR386" s="149" t="s">
        <v>530</v>
      </c>
      <c r="AT386" s="149" t="s">
        <v>352</v>
      </c>
      <c r="AU386" s="149" t="s">
        <v>86</v>
      </c>
      <c r="AY386" s="17" t="s">
        <v>350</v>
      </c>
      <c r="BE386" s="150">
        <f>IF(N386="základní",J386,0)</f>
        <v>0</v>
      </c>
      <c r="BF386" s="150">
        <f>IF(N386="snížená",J386,0)</f>
        <v>0</v>
      </c>
      <c r="BG386" s="150">
        <f>IF(N386="zákl. přenesená",J386,0)</f>
        <v>0</v>
      </c>
      <c r="BH386" s="150">
        <f>IF(N386="sníž. přenesená",J386,0)</f>
        <v>0</v>
      </c>
      <c r="BI386" s="150">
        <f>IF(N386="nulová",J386,0)</f>
        <v>0</v>
      </c>
      <c r="BJ386" s="17" t="s">
        <v>84</v>
      </c>
      <c r="BK386" s="150">
        <f>ROUND(I386*H386,2)</f>
        <v>0</v>
      </c>
      <c r="BL386" s="17" t="s">
        <v>530</v>
      </c>
      <c r="BM386" s="149" t="s">
        <v>3202</v>
      </c>
    </row>
    <row r="387" spans="2:65" s="1" customFormat="1" ht="19.2">
      <c r="B387" s="32"/>
      <c r="D387" s="151" t="s">
        <v>359</v>
      </c>
      <c r="F387" s="152" t="s">
        <v>7982</v>
      </c>
      <c r="I387" s="153"/>
      <c r="L387" s="32"/>
      <c r="M387" s="154"/>
      <c r="T387" s="56"/>
      <c r="AT387" s="17" t="s">
        <v>359</v>
      </c>
      <c r="AU387" s="17" t="s">
        <v>86</v>
      </c>
    </row>
    <row r="388" spans="2:65" s="1" customFormat="1" ht="16.5" customHeight="1">
      <c r="B388" s="32"/>
      <c r="C388" s="138" t="s">
        <v>2357</v>
      </c>
      <c r="D388" s="138" t="s">
        <v>352</v>
      </c>
      <c r="E388" s="139" t="s">
        <v>7983</v>
      </c>
      <c r="F388" s="140" t="s">
        <v>7984</v>
      </c>
      <c r="G388" s="141" t="s">
        <v>4951</v>
      </c>
      <c r="H388" s="142">
        <v>18</v>
      </c>
      <c r="I388" s="143"/>
      <c r="J388" s="144">
        <f>ROUND(I388*H388,2)</f>
        <v>0</v>
      </c>
      <c r="K388" s="140" t="s">
        <v>7721</v>
      </c>
      <c r="L388" s="32"/>
      <c r="M388" s="145" t="s">
        <v>1</v>
      </c>
      <c r="N388" s="146" t="s">
        <v>41</v>
      </c>
      <c r="P388" s="147">
        <f>O388*H388</f>
        <v>0</v>
      </c>
      <c r="Q388" s="147">
        <v>0</v>
      </c>
      <c r="R388" s="147">
        <f>Q388*H388</f>
        <v>0</v>
      </c>
      <c r="S388" s="147">
        <v>0</v>
      </c>
      <c r="T388" s="148">
        <f>S388*H388</f>
        <v>0</v>
      </c>
      <c r="AR388" s="149" t="s">
        <v>530</v>
      </c>
      <c r="AT388" s="149" t="s">
        <v>352</v>
      </c>
      <c r="AU388" s="149" t="s">
        <v>86</v>
      </c>
      <c r="AY388" s="17" t="s">
        <v>350</v>
      </c>
      <c r="BE388" s="150">
        <f>IF(N388="základní",J388,0)</f>
        <v>0</v>
      </c>
      <c r="BF388" s="150">
        <f>IF(N388="snížená",J388,0)</f>
        <v>0</v>
      </c>
      <c r="BG388" s="150">
        <f>IF(N388="zákl. přenesená",J388,0)</f>
        <v>0</v>
      </c>
      <c r="BH388" s="150">
        <f>IF(N388="sníž. přenesená",J388,0)</f>
        <v>0</v>
      </c>
      <c r="BI388" s="150">
        <f>IF(N388="nulová",J388,0)</f>
        <v>0</v>
      </c>
      <c r="BJ388" s="17" t="s">
        <v>84</v>
      </c>
      <c r="BK388" s="150">
        <f>ROUND(I388*H388,2)</f>
        <v>0</v>
      </c>
      <c r="BL388" s="17" t="s">
        <v>530</v>
      </c>
      <c r="BM388" s="149" t="s">
        <v>3213</v>
      </c>
    </row>
    <row r="389" spans="2:65" s="1" customFormat="1" ht="10.199999999999999">
      <c r="B389" s="32"/>
      <c r="D389" s="151" t="s">
        <v>359</v>
      </c>
      <c r="F389" s="152" t="s">
        <v>7984</v>
      </c>
      <c r="I389" s="153"/>
      <c r="L389" s="32"/>
      <c r="M389" s="154"/>
      <c r="T389" s="56"/>
      <c r="AT389" s="17" t="s">
        <v>359</v>
      </c>
      <c r="AU389" s="17" t="s">
        <v>86</v>
      </c>
    </row>
    <row r="390" spans="2:65" s="1" customFormat="1" ht="33" customHeight="1">
      <c r="B390" s="32"/>
      <c r="C390" s="138" t="s">
        <v>2362</v>
      </c>
      <c r="D390" s="138" t="s">
        <v>352</v>
      </c>
      <c r="E390" s="139" t="s">
        <v>7985</v>
      </c>
      <c r="F390" s="140" t="s">
        <v>7986</v>
      </c>
      <c r="G390" s="141" t="s">
        <v>4951</v>
      </c>
      <c r="H390" s="142">
        <v>18</v>
      </c>
      <c r="I390" s="143"/>
      <c r="J390" s="144">
        <f>ROUND(I390*H390,2)</f>
        <v>0</v>
      </c>
      <c r="K390" s="140" t="s">
        <v>7721</v>
      </c>
      <c r="L390" s="32"/>
      <c r="M390" s="145" t="s">
        <v>1</v>
      </c>
      <c r="N390" s="146" t="s">
        <v>41</v>
      </c>
      <c r="P390" s="147">
        <f>O390*H390</f>
        <v>0</v>
      </c>
      <c r="Q390" s="147">
        <v>0</v>
      </c>
      <c r="R390" s="147">
        <f>Q390*H390</f>
        <v>0</v>
      </c>
      <c r="S390" s="147">
        <v>0</v>
      </c>
      <c r="T390" s="148">
        <f>S390*H390</f>
        <v>0</v>
      </c>
      <c r="AR390" s="149" t="s">
        <v>530</v>
      </c>
      <c r="AT390" s="149" t="s">
        <v>352</v>
      </c>
      <c r="AU390" s="149" t="s">
        <v>86</v>
      </c>
      <c r="AY390" s="17" t="s">
        <v>350</v>
      </c>
      <c r="BE390" s="150">
        <f>IF(N390="základní",J390,0)</f>
        <v>0</v>
      </c>
      <c r="BF390" s="150">
        <f>IF(N390="snížená",J390,0)</f>
        <v>0</v>
      </c>
      <c r="BG390" s="150">
        <f>IF(N390="zákl. přenesená",J390,0)</f>
        <v>0</v>
      </c>
      <c r="BH390" s="150">
        <f>IF(N390="sníž. přenesená",J390,0)</f>
        <v>0</v>
      </c>
      <c r="BI390" s="150">
        <f>IF(N390="nulová",J390,0)</f>
        <v>0</v>
      </c>
      <c r="BJ390" s="17" t="s">
        <v>84</v>
      </c>
      <c r="BK390" s="150">
        <f>ROUND(I390*H390,2)</f>
        <v>0</v>
      </c>
      <c r="BL390" s="17" t="s">
        <v>530</v>
      </c>
      <c r="BM390" s="149" t="s">
        <v>3225</v>
      </c>
    </row>
    <row r="391" spans="2:65" s="1" customFormat="1" ht="19.2">
      <c r="B391" s="32"/>
      <c r="D391" s="151" t="s">
        <v>359</v>
      </c>
      <c r="F391" s="152" t="s">
        <v>7986</v>
      </c>
      <c r="I391" s="153"/>
      <c r="L391" s="32"/>
      <c r="M391" s="154"/>
      <c r="T391" s="56"/>
      <c r="AT391" s="17" t="s">
        <v>359</v>
      </c>
      <c r="AU391" s="17" t="s">
        <v>86</v>
      </c>
    </row>
    <row r="392" spans="2:65" s="1" customFormat="1" ht="16.5" customHeight="1">
      <c r="B392" s="32"/>
      <c r="C392" s="138" t="s">
        <v>2367</v>
      </c>
      <c r="D392" s="138" t="s">
        <v>352</v>
      </c>
      <c r="E392" s="139" t="s">
        <v>7987</v>
      </c>
      <c r="F392" s="140" t="s">
        <v>7988</v>
      </c>
      <c r="G392" s="141" t="s">
        <v>4951</v>
      </c>
      <c r="H392" s="142">
        <v>18</v>
      </c>
      <c r="I392" s="143"/>
      <c r="J392" s="144">
        <f>ROUND(I392*H392,2)</f>
        <v>0</v>
      </c>
      <c r="K392" s="140" t="s">
        <v>7721</v>
      </c>
      <c r="L392" s="32"/>
      <c r="M392" s="145" t="s">
        <v>1</v>
      </c>
      <c r="N392" s="146" t="s">
        <v>41</v>
      </c>
      <c r="P392" s="147">
        <f>O392*H392</f>
        <v>0</v>
      </c>
      <c r="Q392" s="147">
        <v>0</v>
      </c>
      <c r="R392" s="147">
        <f>Q392*H392</f>
        <v>0</v>
      </c>
      <c r="S392" s="147">
        <v>0</v>
      </c>
      <c r="T392" s="148">
        <f>S392*H392</f>
        <v>0</v>
      </c>
      <c r="AR392" s="149" t="s">
        <v>530</v>
      </c>
      <c r="AT392" s="149" t="s">
        <v>352</v>
      </c>
      <c r="AU392" s="149" t="s">
        <v>86</v>
      </c>
      <c r="AY392" s="17" t="s">
        <v>350</v>
      </c>
      <c r="BE392" s="150">
        <f>IF(N392="základní",J392,0)</f>
        <v>0</v>
      </c>
      <c r="BF392" s="150">
        <f>IF(N392="snížená",J392,0)</f>
        <v>0</v>
      </c>
      <c r="BG392" s="150">
        <f>IF(N392="zákl. přenesená",J392,0)</f>
        <v>0</v>
      </c>
      <c r="BH392" s="150">
        <f>IF(N392="sníž. přenesená",J392,0)</f>
        <v>0</v>
      </c>
      <c r="BI392" s="150">
        <f>IF(N392="nulová",J392,0)</f>
        <v>0</v>
      </c>
      <c r="BJ392" s="17" t="s">
        <v>84</v>
      </c>
      <c r="BK392" s="150">
        <f>ROUND(I392*H392,2)</f>
        <v>0</v>
      </c>
      <c r="BL392" s="17" t="s">
        <v>530</v>
      </c>
      <c r="BM392" s="149" t="s">
        <v>3237</v>
      </c>
    </row>
    <row r="393" spans="2:65" s="1" customFormat="1" ht="10.199999999999999">
      <c r="B393" s="32"/>
      <c r="D393" s="151" t="s">
        <v>359</v>
      </c>
      <c r="F393" s="152" t="s">
        <v>7988</v>
      </c>
      <c r="I393" s="153"/>
      <c r="L393" s="32"/>
      <c r="M393" s="154"/>
      <c r="T393" s="56"/>
      <c r="AT393" s="17" t="s">
        <v>359</v>
      </c>
      <c r="AU393" s="17" t="s">
        <v>86</v>
      </c>
    </row>
    <row r="394" spans="2:65" s="1" customFormat="1" ht="44.25" customHeight="1">
      <c r="B394" s="32"/>
      <c r="C394" s="138" t="s">
        <v>2372</v>
      </c>
      <c r="D394" s="138" t="s">
        <v>352</v>
      </c>
      <c r="E394" s="139" t="s">
        <v>7989</v>
      </c>
      <c r="F394" s="140" t="s">
        <v>7990</v>
      </c>
      <c r="G394" s="141" t="s">
        <v>4951</v>
      </c>
      <c r="H394" s="142">
        <v>93</v>
      </c>
      <c r="I394" s="143"/>
      <c r="J394" s="144">
        <f>ROUND(I394*H394,2)</f>
        <v>0</v>
      </c>
      <c r="K394" s="140" t="s">
        <v>7721</v>
      </c>
      <c r="L394" s="32"/>
      <c r="M394" s="145" t="s">
        <v>1</v>
      </c>
      <c r="N394" s="146" t="s">
        <v>41</v>
      </c>
      <c r="P394" s="147">
        <f>O394*H394</f>
        <v>0</v>
      </c>
      <c r="Q394" s="147">
        <v>0</v>
      </c>
      <c r="R394" s="147">
        <f>Q394*H394</f>
        <v>0</v>
      </c>
      <c r="S394" s="147">
        <v>0</v>
      </c>
      <c r="T394" s="148">
        <f>S394*H394</f>
        <v>0</v>
      </c>
      <c r="AR394" s="149" t="s">
        <v>530</v>
      </c>
      <c r="AT394" s="149" t="s">
        <v>352</v>
      </c>
      <c r="AU394" s="149" t="s">
        <v>86</v>
      </c>
      <c r="AY394" s="17" t="s">
        <v>350</v>
      </c>
      <c r="BE394" s="150">
        <f>IF(N394="základní",J394,0)</f>
        <v>0</v>
      </c>
      <c r="BF394" s="150">
        <f>IF(N394="snížená",J394,0)</f>
        <v>0</v>
      </c>
      <c r="BG394" s="150">
        <f>IF(N394="zákl. přenesená",J394,0)</f>
        <v>0</v>
      </c>
      <c r="BH394" s="150">
        <f>IF(N394="sníž. přenesená",J394,0)</f>
        <v>0</v>
      </c>
      <c r="BI394" s="150">
        <f>IF(N394="nulová",J394,0)</f>
        <v>0</v>
      </c>
      <c r="BJ394" s="17" t="s">
        <v>84</v>
      </c>
      <c r="BK394" s="150">
        <f>ROUND(I394*H394,2)</f>
        <v>0</v>
      </c>
      <c r="BL394" s="17" t="s">
        <v>530</v>
      </c>
      <c r="BM394" s="149" t="s">
        <v>3250</v>
      </c>
    </row>
    <row r="395" spans="2:65" s="1" customFormat="1" ht="28.8">
      <c r="B395" s="32"/>
      <c r="D395" s="151" t="s">
        <v>359</v>
      </c>
      <c r="F395" s="152" t="s">
        <v>7990</v>
      </c>
      <c r="I395" s="153"/>
      <c r="L395" s="32"/>
      <c r="M395" s="154"/>
      <c r="T395" s="56"/>
      <c r="AT395" s="17" t="s">
        <v>359</v>
      </c>
      <c r="AU395" s="17" t="s">
        <v>86</v>
      </c>
    </row>
    <row r="396" spans="2:65" s="1" customFormat="1" ht="16.5" customHeight="1">
      <c r="B396" s="32"/>
      <c r="C396" s="138" t="s">
        <v>2377</v>
      </c>
      <c r="D396" s="138" t="s">
        <v>352</v>
      </c>
      <c r="E396" s="139" t="s">
        <v>7991</v>
      </c>
      <c r="F396" s="140" t="s">
        <v>7988</v>
      </c>
      <c r="G396" s="141" t="s">
        <v>4951</v>
      </c>
      <c r="H396" s="142">
        <v>93</v>
      </c>
      <c r="I396" s="143"/>
      <c r="J396" s="144">
        <f>ROUND(I396*H396,2)</f>
        <v>0</v>
      </c>
      <c r="K396" s="140" t="s">
        <v>7721</v>
      </c>
      <c r="L396" s="32"/>
      <c r="M396" s="145" t="s">
        <v>1</v>
      </c>
      <c r="N396" s="146" t="s">
        <v>41</v>
      </c>
      <c r="P396" s="147">
        <f>O396*H396</f>
        <v>0</v>
      </c>
      <c r="Q396" s="147">
        <v>0</v>
      </c>
      <c r="R396" s="147">
        <f>Q396*H396</f>
        <v>0</v>
      </c>
      <c r="S396" s="147">
        <v>0</v>
      </c>
      <c r="T396" s="148">
        <f>S396*H396</f>
        <v>0</v>
      </c>
      <c r="AR396" s="149" t="s">
        <v>530</v>
      </c>
      <c r="AT396" s="149" t="s">
        <v>352</v>
      </c>
      <c r="AU396" s="149" t="s">
        <v>86</v>
      </c>
      <c r="AY396" s="17" t="s">
        <v>350</v>
      </c>
      <c r="BE396" s="150">
        <f>IF(N396="základní",J396,0)</f>
        <v>0</v>
      </c>
      <c r="BF396" s="150">
        <f>IF(N396="snížená",J396,0)</f>
        <v>0</v>
      </c>
      <c r="BG396" s="150">
        <f>IF(N396="zákl. přenesená",J396,0)</f>
        <v>0</v>
      </c>
      <c r="BH396" s="150">
        <f>IF(N396="sníž. přenesená",J396,0)</f>
        <v>0</v>
      </c>
      <c r="BI396" s="150">
        <f>IF(N396="nulová",J396,0)</f>
        <v>0</v>
      </c>
      <c r="BJ396" s="17" t="s">
        <v>84</v>
      </c>
      <c r="BK396" s="150">
        <f>ROUND(I396*H396,2)</f>
        <v>0</v>
      </c>
      <c r="BL396" s="17" t="s">
        <v>530</v>
      </c>
      <c r="BM396" s="149" t="s">
        <v>3262</v>
      </c>
    </row>
    <row r="397" spans="2:65" s="1" customFormat="1" ht="10.199999999999999">
      <c r="B397" s="32"/>
      <c r="D397" s="151" t="s">
        <v>359</v>
      </c>
      <c r="F397" s="152" t="s">
        <v>7988</v>
      </c>
      <c r="I397" s="153"/>
      <c r="L397" s="32"/>
      <c r="M397" s="154"/>
      <c r="T397" s="56"/>
      <c r="AT397" s="17" t="s">
        <v>359</v>
      </c>
      <c r="AU397" s="17" t="s">
        <v>86</v>
      </c>
    </row>
    <row r="398" spans="2:65" s="1" customFormat="1" ht="16.5" customHeight="1">
      <c r="B398" s="32"/>
      <c r="C398" s="138" t="s">
        <v>2382</v>
      </c>
      <c r="D398" s="138" t="s">
        <v>352</v>
      </c>
      <c r="E398" s="139" t="s">
        <v>7992</v>
      </c>
      <c r="F398" s="140" t="s">
        <v>7993</v>
      </c>
      <c r="G398" s="141" t="s">
        <v>4951</v>
      </c>
      <c r="H398" s="142">
        <v>2</v>
      </c>
      <c r="I398" s="143"/>
      <c r="J398" s="144">
        <f>ROUND(I398*H398,2)</f>
        <v>0</v>
      </c>
      <c r="K398" s="140" t="s">
        <v>7721</v>
      </c>
      <c r="L398" s="32"/>
      <c r="M398" s="145" t="s">
        <v>1</v>
      </c>
      <c r="N398" s="146" t="s">
        <v>41</v>
      </c>
      <c r="P398" s="147">
        <f>O398*H398</f>
        <v>0</v>
      </c>
      <c r="Q398" s="147">
        <v>0</v>
      </c>
      <c r="R398" s="147">
        <f>Q398*H398</f>
        <v>0</v>
      </c>
      <c r="S398" s="147">
        <v>0</v>
      </c>
      <c r="T398" s="148">
        <f>S398*H398</f>
        <v>0</v>
      </c>
      <c r="AR398" s="149" t="s">
        <v>530</v>
      </c>
      <c r="AT398" s="149" t="s">
        <v>352</v>
      </c>
      <c r="AU398" s="149" t="s">
        <v>86</v>
      </c>
      <c r="AY398" s="17" t="s">
        <v>350</v>
      </c>
      <c r="BE398" s="150">
        <f>IF(N398="základní",J398,0)</f>
        <v>0</v>
      </c>
      <c r="BF398" s="150">
        <f>IF(N398="snížená",J398,0)</f>
        <v>0</v>
      </c>
      <c r="BG398" s="150">
        <f>IF(N398="zákl. přenesená",J398,0)</f>
        <v>0</v>
      </c>
      <c r="BH398" s="150">
        <f>IF(N398="sníž. přenesená",J398,0)</f>
        <v>0</v>
      </c>
      <c r="BI398" s="150">
        <f>IF(N398="nulová",J398,0)</f>
        <v>0</v>
      </c>
      <c r="BJ398" s="17" t="s">
        <v>84</v>
      </c>
      <c r="BK398" s="150">
        <f>ROUND(I398*H398,2)</f>
        <v>0</v>
      </c>
      <c r="BL398" s="17" t="s">
        <v>530</v>
      </c>
      <c r="BM398" s="149" t="s">
        <v>3275</v>
      </c>
    </row>
    <row r="399" spans="2:65" s="1" customFormat="1" ht="10.199999999999999">
      <c r="B399" s="32"/>
      <c r="D399" s="151" t="s">
        <v>359</v>
      </c>
      <c r="F399" s="152" t="s">
        <v>7993</v>
      </c>
      <c r="I399" s="153"/>
      <c r="L399" s="32"/>
      <c r="M399" s="154"/>
      <c r="T399" s="56"/>
      <c r="AT399" s="17" t="s">
        <v>359</v>
      </c>
      <c r="AU399" s="17" t="s">
        <v>86</v>
      </c>
    </row>
    <row r="400" spans="2:65" s="1" customFormat="1" ht="16.5" customHeight="1">
      <c r="B400" s="32"/>
      <c r="C400" s="138" t="s">
        <v>2388</v>
      </c>
      <c r="D400" s="138" t="s">
        <v>352</v>
      </c>
      <c r="E400" s="139" t="s">
        <v>7994</v>
      </c>
      <c r="F400" s="140" t="s">
        <v>7995</v>
      </c>
      <c r="G400" s="141" t="s">
        <v>4951</v>
      </c>
      <c r="H400" s="142">
        <v>2</v>
      </c>
      <c r="I400" s="143"/>
      <c r="J400" s="144">
        <f>ROUND(I400*H400,2)</f>
        <v>0</v>
      </c>
      <c r="K400" s="140" t="s">
        <v>7721</v>
      </c>
      <c r="L400" s="32"/>
      <c r="M400" s="145" t="s">
        <v>1</v>
      </c>
      <c r="N400" s="146" t="s">
        <v>41</v>
      </c>
      <c r="P400" s="147">
        <f>O400*H400</f>
        <v>0</v>
      </c>
      <c r="Q400" s="147">
        <v>0</v>
      </c>
      <c r="R400" s="147">
        <f>Q400*H400</f>
        <v>0</v>
      </c>
      <c r="S400" s="147">
        <v>0</v>
      </c>
      <c r="T400" s="148">
        <f>S400*H400</f>
        <v>0</v>
      </c>
      <c r="AR400" s="149" t="s">
        <v>530</v>
      </c>
      <c r="AT400" s="149" t="s">
        <v>352</v>
      </c>
      <c r="AU400" s="149" t="s">
        <v>86</v>
      </c>
      <c r="AY400" s="17" t="s">
        <v>350</v>
      </c>
      <c r="BE400" s="150">
        <f>IF(N400="základní",J400,0)</f>
        <v>0</v>
      </c>
      <c r="BF400" s="150">
        <f>IF(N400="snížená",J400,0)</f>
        <v>0</v>
      </c>
      <c r="BG400" s="150">
        <f>IF(N400="zákl. přenesená",J400,0)</f>
        <v>0</v>
      </c>
      <c r="BH400" s="150">
        <f>IF(N400="sníž. přenesená",J400,0)</f>
        <v>0</v>
      </c>
      <c r="BI400" s="150">
        <f>IF(N400="nulová",J400,0)</f>
        <v>0</v>
      </c>
      <c r="BJ400" s="17" t="s">
        <v>84</v>
      </c>
      <c r="BK400" s="150">
        <f>ROUND(I400*H400,2)</f>
        <v>0</v>
      </c>
      <c r="BL400" s="17" t="s">
        <v>530</v>
      </c>
      <c r="BM400" s="149" t="s">
        <v>3288</v>
      </c>
    </row>
    <row r="401" spans="2:65" s="1" customFormat="1" ht="10.199999999999999">
      <c r="B401" s="32"/>
      <c r="D401" s="151" t="s">
        <v>359</v>
      </c>
      <c r="F401" s="152" t="s">
        <v>7995</v>
      </c>
      <c r="I401" s="153"/>
      <c r="L401" s="32"/>
      <c r="M401" s="154"/>
      <c r="T401" s="56"/>
      <c r="AT401" s="17" t="s">
        <v>359</v>
      </c>
      <c r="AU401" s="17" t="s">
        <v>86</v>
      </c>
    </row>
    <row r="402" spans="2:65" s="1" customFormat="1" ht="16.5" customHeight="1">
      <c r="B402" s="32"/>
      <c r="C402" s="138" t="s">
        <v>2393</v>
      </c>
      <c r="D402" s="138" t="s">
        <v>352</v>
      </c>
      <c r="E402" s="139" t="s">
        <v>7996</v>
      </c>
      <c r="F402" s="140" t="s">
        <v>7997</v>
      </c>
      <c r="G402" s="141" t="s">
        <v>4951</v>
      </c>
      <c r="H402" s="142">
        <v>56</v>
      </c>
      <c r="I402" s="143"/>
      <c r="J402" s="144">
        <f>ROUND(I402*H402,2)</f>
        <v>0</v>
      </c>
      <c r="K402" s="140" t="s">
        <v>7721</v>
      </c>
      <c r="L402" s="32"/>
      <c r="M402" s="145" t="s">
        <v>1</v>
      </c>
      <c r="N402" s="146" t="s">
        <v>41</v>
      </c>
      <c r="P402" s="147">
        <f>O402*H402</f>
        <v>0</v>
      </c>
      <c r="Q402" s="147">
        <v>0</v>
      </c>
      <c r="R402" s="147">
        <f>Q402*H402</f>
        <v>0</v>
      </c>
      <c r="S402" s="147">
        <v>0</v>
      </c>
      <c r="T402" s="148">
        <f>S402*H402</f>
        <v>0</v>
      </c>
      <c r="AR402" s="149" t="s">
        <v>530</v>
      </c>
      <c r="AT402" s="149" t="s">
        <v>352</v>
      </c>
      <c r="AU402" s="149" t="s">
        <v>86</v>
      </c>
      <c r="AY402" s="17" t="s">
        <v>350</v>
      </c>
      <c r="BE402" s="150">
        <f>IF(N402="základní",J402,0)</f>
        <v>0</v>
      </c>
      <c r="BF402" s="150">
        <f>IF(N402="snížená",J402,0)</f>
        <v>0</v>
      </c>
      <c r="BG402" s="150">
        <f>IF(N402="zákl. přenesená",J402,0)</f>
        <v>0</v>
      </c>
      <c r="BH402" s="150">
        <f>IF(N402="sníž. přenesená",J402,0)</f>
        <v>0</v>
      </c>
      <c r="BI402" s="150">
        <f>IF(N402="nulová",J402,0)</f>
        <v>0</v>
      </c>
      <c r="BJ402" s="17" t="s">
        <v>84</v>
      </c>
      <c r="BK402" s="150">
        <f>ROUND(I402*H402,2)</f>
        <v>0</v>
      </c>
      <c r="BL402" s="17" t="s">
        <v>530</v>
      </c>
      <c r="BM402" s="149" t="s">
        <v>3298</v>
      </c>
    </row>
    <row r="403" spans="2:65" s="1" customFormat="1" ht="10.199999999999999">
      <c r="B403" s="32"/>
      <c r="D403" s="151" t="s">
        <v>359</v>
      </c>
      <c r="F403" s="152" t="s">
        <v>7997</v>
      </c>
      <c r="I403" s="153"/>
      <c r="L403" s="32"/>
      <c r="M403" s="154"/>
      <c r="T403" s="56"/>
      <c r="AT403" s="17" t="s">
        <v>359</v>
      </c>
      <c r="AU403" s="17" t="s">
        <v>86</v>
      </c>
    </row>
    <row r="404" spans="2:65" s="1" customFormat="1" ht="16.5" customHeight="1">
      <c r="B404" s="32"/>
      <c r="C404" s="138" t="s">
        <v>2407</v>
      </c>
      <c r="D404" s="138" t="s">
        <v>352</v>
      </c>
      <c r="E404" s="139" t="s">
        <v>7998</v>
      </c>
      <c r="F404" s="140" t="s">
        <v>7999</v>
      </c>
      <c r="G404" s="141" t="s">
        <v>4951</v>
      </c>
      <c r="H404" s="142">
        <v>56</v>
      </c>
      <c r="I404" s="143"/>
      <c r="J404" s="144">
        <f>ROUND(I404*H404,2)</f>
        <v>0</v>
      </c>
      <c r="K404" s="140" t="s">
        <v>7721</v>
      </c>
      <c r="L404" s="32"/>
      <c r="M404" s="145" t="s">
        <v>1</v>
      </c>
      <c r="N404" s="146" t="s">
        <v>41</v>
      </c>
      <c r="P404" s="147">
        <f>O404*H404</f>
        <v>0</v>
      </c>
      <c r="Q404" s="147">
        <v>0</v>
      </c>
      <c r="R404" s="147">
        <f>Q404*H404</f>
        <v>0</v>
      </c>
      <c r="S404" s="147">
        <v>0</v>
      </c>
      <c r="T404" s="148">
        <f>S404*H404</f>
        <v>0</v>
      </c>
      <c r="AR404" s="149" t="s">
        <v>530</v>
      </c>
      <c r="AT404" s="149" t="s">
        <v>352</v>
      </c>
      <c r="AU404" s="149" t="s">
        <v>86</v>
      </c>
      <c r="AY404" s="17" t="s">
        <v>350</v>
      </c>
      <c r="BE404" s="150">
        <f>IF(N404="základní",J404,0)</f>
        <v>0</v>
      </c>
      <c r="BF404" s="150">
        <f>IF(N404="snížená",J404,0)</f>
        <v>0</v>
      </c>
      <c r="BG404" s="150">
        <f>IF(N404="zákl. přenesená",J404,0)</f>
        <v>0</v>
      </c>
      <c r="BH404" s="150">
        <f>IF(N404="sníž. přenesená",J404,0)</f>
        <v>0</v>
      </c>
      <c r="BI404" s="150">
        <f>IF(N404="nulová",J404,0)</f>
        <v>0</v>
      </c>
      <c r="BJ404" s="17" t="s">
        <v>84</v>
      </c>
      <c r="BK404" s="150">
        <f>ROUND(I404*H404,2)</f>
        <v>0</v>
      </c>
      <c r="BL404" s="17" t="s">
        <v>530</v>
      </c>
      <c r="BM404" s="149" t="s">
        <v>3310</v>
      </c>
    </row>
    <row r="405" spans="2:65" s="1" customFormat="1" ht="10.199999999999999">
      <c r="B405" s="32"/>
      <c r="D405" s="151" t="s">
        <v>359</v>
      </c>
      <c r="F405" s="152" t="s">
        <v>7999</v>
      </c>
      <c r="I405" s="153"/>
      <c r="L405" s="32"/>
      <c r="M405" s="154"/>
      <c r="T405" s="56"/>
      <c r="AT405" s="17" t="s">
        <v>359</v>
      </c>
      <c r="AU405" s="17" t="s">
        <v>86</v>
      </c>
    </row>
    <row r="406" spans="2:65" s="1" customFormat="1" ht="24.15" customHeight="1">
      <c r="B406" s="32"/>
      <c r="C406" s="138" t="s">
        <v>2438</v>
      </c>
      <c r="D406" s="138" t="s">
        <v>352</v>
      </c>
      <c r="E406" s="139" t="s">
        <v>8000</v>
      </c>
      <c r="F406" s="140" t="s">
        <v>8001</v>
      </c>
      <c r="G406" s="141" t="s">
        <v>4951</v>
      </c>
      <c r="H406" s="142">
        <v>5</v>
      </c>
      <c r="I406" s="143"/>
      <c r="J406" s="144">
        <f>ROUND(I406*H406,2)</f>
        <v>0</v>
      </c>
      <c r="K406" s="140" t="s">
        <v>7721</v>
      </c>
      <c r="L406" s="32"/>
      <c r="M406" s="145" t="s">
        <v>1</v>
      </c>
      <c r="N406" s="146" t="s">
        <v>41</v>
      </c>
      <c r="P406" s="147">
        <f>O406*H406</f>
        <v>0</v>
      </c>
      <c r="Q406" s="147">
        <v>0</v>
      </c>
      <c r="R406" s="147">
        <f>Q406*H406</f>
        <v>0</v>
      </c>
      <c r="S406" s="147">
        <v>0</v>
      </c>
      <c r="T406" s="148">
        <f>S406*H406</f>
        <v>0</v>
      </c>
      <c r="AR406" s="149" t="s">
        <v>530</v>
      </c>
      <c r="AT406" s="149" t="s">
        <v>352</v>
      </c>
      <c r="AU406" s="149" t="s">
        <v>86</v>
      </c>
      <c r="AY406" s="17" t="s">
        <v>350</v>
      </c>
      <c r="BE406" s="150">
        <f>IF(N406="základní",J406,0)</f>
        <v>0</v>
      </c>
      <c r="BF406" s="150">
        <f>IF(N406="snížená",J406,0)</f>
        <v>0</v>
      </c>
      <c r="BG406" s="150">
        <f>IF(N406="zákl. přenesená",J406,0)</f>
        <v>0</v>
      </c>
      <c r="BH406" s="150">
        <f>IF(N406="sníž. přenesená",J406,0)</f>
        <v>0</v>
      </c>
      <c r="BI406" s="150">
        <f>IF(N406="nulová",J406,0)</f>
        <v>0</v>
      </c>
      <c r="BJ406" s="17" t="s">
        <v>84</v>
      </c>
      <c r="BK406" s="150">
        <f>ROUND(I406*H406,2)</f>
        <v>0</v>
      </c>
      <c r="BL406" s="17" t="s">
        <v>530</v>
      </c>
      <c r="BM406" s="149" t="s">
        <v>3322</v>
      </c>
    </row>
    <row r="407" spans="2:65" s="1" customFormat="1" ht="10.199999999999999">
      <c r="B407" s="32"/>
      <c r="D407" s="151" t="s">
        <v>359</v>
      </c>
      <c r="F407" s="152" t="s">
        <v>8001</v>
      </c>
      <c r="I407" s="153"/>
      <c r="L407" s="32"/>
      <c r="M407" s="154"/>
      <c r="T407" s="56"/>
      <c r="AT407" s="17" t="s">
        <v>359</v>
      </c>
      <c r="AU407" s="17" t="s">
        <v>86</v>
      </c>
    </row>
    <row r="408" spans="2:65" s="1" customFormat="1" ht="16.5" customHeight="1">
      <c r="B408" s="32"/>
      <c r="C408" s="138" t="s">
        <v>2445</v>
      </c>
      <c r="D408" s="138" t="s">
        <v>352</v>
      </c>
      <c r="E408" s="139" t="s">
        <v>8002</v>
      </c>
      <c r="F408" s="140" t="s">
        <v>8003</v>
      </c>
      <c r="G408" s="141" t="s">
        <v>4951</v>
      </c>
      <c r="H408" s="142">
        <v>5</v>
      </c>
      <c r="I408" s="143"/>
      <c r="J408" s="144">
        <f>ROUND(I408*H408,2)</f>
        <v>0</v>
      </c>
      <c r="K408" s="140" t="s">
        <v>7721</v>
      </c>
      <c r="L408" s="32"/>
      <c r="M408" s="145" t="s">
        <v>1</v>
      </c>
      <c r="N408" s="146" t="s">
        <v>41</v>
      </c>
      <c r="P408" s="147">
        <f>O408*H408</f>
        <v>0</v>
      </c>
      <c r="Q408" s="147">
        <v>0</v>
      </c>
      <c r="R408" s="147">
        <f>Q408*H408</f>
        <v>0</v>
      </c>
      <c r="S408" s="147">
        <v>0</v>
      </c>
      <c r="T408" s="148">
        <f>S408*H408</f>
        <v>0</v>
      </c>
      <c r="AR408" s="149" t="s">
        <v>530</v>
      </c>
      <c r="AT408" s="149" t="s">
        <v>352</v>
      </c>
      <c r="AU408" s="149" t="s">
        <v>86</v>
      </c>
      <c r="AY408" s="17" t="s">
        <v>350</v>
      </c>
      <c r="BE408" s="150">
        <f>IF(N408="základní",J408,0)</f>
        <v>0</v>
      </c>
      <c r="BF408" s="150">
        <f>IF(N408="snížená",J408,0)</f>
        <v>0</v>
      </c>
      <c r="BG408" s="150">
        <f>IF(N408="zákl. přenesená",J408,0)</f>
        <v>0</v>
      </c>
      <c r="BH408" s="150">
        <f>IF(N408="sníž. přenesená",J408,0)</f>
        <v>0</v>
      </c>
      <c r="BI408" s="150">
        <f>IF(N408="nulová",J408,0)</f>
        <v>0</v>
      </c>
      <c r="BJ408" s="17" t="s">
        <v>84</v>
      </c>
      <c r="BK408" s="150">
        <f>ROUND(I408*H408,2)</f>
        <v>0</v>
      </c>
      <c r="BL408" s="17" t="s">
        <v>530</v>
      </c>
      <c r="BM408" s="149" t="s">
        <v>3333</v>
      </c>
    </row>
    <row r="409" spans="2:65" s="1" customFormat="1" ht="10.199999999999999">
      <c r="B409" s="32"/>
      <c r="D409" s="151" t="s">
        <v>359</v>
      </c>
      <c r="F409" s="152" t="s">
        <v>8003</v>
      </c>
      <c r="I409" s="153"/>
      <c r="L409" s="32"/>
      <c r="M409" s="154"/>
      <c r="T409" s="56"/>
      <c r="AT409" s="17" t="s">
        <v>359</v>
      </c>
      <c r="AU409" s="17" t="s">
        <v>86</v>
      </c>
    </row>
    <row r="410" spans="2:65" s="1" customFormat="1" ht="24.15" customHeight="1">
      <c r="B410" s="32"/>
      <c r="C410" s="138" t="s">
        <v>2447</v>
      </c>
      <c r="D410" s="138" t="s">
        <v>352</v>
      </c>
      <c r="E410" s="139" t="s">
        <v>8004</v>
      </c>
      <c r="F410" s="140" t="s">
        <v>8005</v>
      </c>
      <c r="G410" s="141" t="s">
        <v>4951</v>
      </c>
      <c r="H410" s="142">
        <v>2</v>
      </c>
      <c r="I410" s="143"/>
      <c r="J410" s="144">
        <f>ROUND(I410*H410,2)</f>
        <v>0</v>
      </c>
      <c r="K410" s="140" t="s">
        <v>7721</v>
      </c>
      <c r="L410" s="32"/>
      <c r="M410" s="145" t="s">
        <v>1</v>
      </c>
      <c r="N410" s="146" t="s">
        <v>41</v>
      </c>
      <c r="P410" s="147">
        <f>O410*H410</f>
        <v>0</v>
      </c>
      <c r="Q410" s="147">
        <v>0</v>
      </c>
      <c r="R410" s="147">
        <f>Q410*H410</f>
        <v>0</v>
      </c>
      <c r="S410" s="147">
        <v>0</v>
      </c>
      <c r="T410" s="148">
        <f>S410*H410</f>
        <v>0</v>
      </c>
      <c r="AR410" s="149" t="s">
        <v>530</v>
      </c>
      <c r="AT410" s="149" t="s">
        <v>352</v>
      </c>
      <c r="AU410" s="149" t="s">
        <v>86</v>
      </c>
      <c r="AY410" s="17" t="s">
        <v>350</v>
      </c>
      <c r="BE410" s="150">
        <f>IF(N410="základní",J410,0)</f>
        <v>0</v>
      </c>
      <c r="BF410" s="150">
        <f>IF(N410="snížená",J410,0)</f>
        <v>0</v>
      </c>
      <c r="BG410" s="150">
        <f>IF(N410="zákl. přenesená",J410,0)</f>
        <v>0</v>
      </c>
      <c r="BH410" s="150">
        <f>IF(N410="sníž. přenesená",J410,0)</f>
        <v>0</v>
      </c>
      <c r="BI410" s="150">
        <f>IF(N410="nulová",J410,0)</f>
        <v>0</v>
      </c>
      <c r="BJ410" s="17" t="s">
        <v>84</v>
      </c>
      <c r="BK410" s="150">
        <f>ROUND(I410*H410,2)</f>
        <v>0</v>
      </c>
      <c r="BL410" s="17" t="s">
        <v>530</v>
      </c>
      <c r="BM410" s="149" t="s">
        <v>3347</v>
      </c>
    </row>
    <row r="411" spans="2:65" s="1" customFormat="1" ht="19.2">
      <c r="B411" s="32"/>
      <c r="D411" s="151" t="s">
        <v>359</v>
      </c>
      <c r="F411" s="152" t="s">
        <v>8005</v>
      </c>
      <c r="I411" s="153"/>
      <c r="L411" s="32"/>
      <c r="M411" s="154"/>
      <c r="T411" s="56"/>
      <c r="AT411" s="17" t="s">
        <v>359</v>
      </c>
      <c r="AU411" s="17" t="s">
        <v>86</v>
      </c>
    </row>
    <row r="412" spans="2:65" s="1" customFormat="1" ht="16.5" customHeight="1">
      <c r="B412" s="32"/>
      <c r="C412" s="138" t="s">
        <v>2449</v>
      </c>
      <c r="D412" s="138" t="s">
        <v>352</v>
      </c>
      <c r="E412" s="139" t="s">
        <v>8006</v>
      </c>
      <c r="F412" s="140" t="s">
        <v>8007</v>
      </c>
      <c r="G412" s="141" t="s">
        <v>4951</v>
      </c>
      <c r="H412" s="142">
        <v>2</v>
      </c>
      <c r="I412" s="143"/>
      <c r="J412" s="144">
        <f>ROUND(I412*H412,2)</f>
        <v>0</v>
      </c>
      <c r="K412" s="140" t="s">
        <v>7721</v>
      </c>
      <c r="L412" s="32"/>
      <c r="M412" s="145" t="s">
        <v>1</v>
      </c>
      <c r="N412" s="146" t="s">
        <v>41</v>
      </c>
      <c r="P412" s="147">
        <f>O412*H412</f>
        <v>0</v>
      </c>
      <c r="Q412" s="147">
        <v>0</v>
      </c>
      <c r="R412" s="147">
        <f>Q412*H412</f>
        <v>0</v>
      </c>
      <c r="S412" s="147">
        <v>0</v>
      </c>
      <c r="T412" s="148">
        <f>S412*H412</f>
        <v>0</v>
      </c>
      <c r="AR412" s="149" t="s">
        <v>530</v>
      </c>
      <c r="AT412" s="149" t="s">
        <v>352</v>
      </c>
      <c r="AU412" s="149" t="s">
        <v>86</v>
      </c>
      <c r="AY412" s="17" t="s">
        <v>350</v>
      </c>
      <c r="BE412" s="150">
        <f>IF(N412="základní",J412,0)</f>
        <v>0</v>
      </c>
      <c r="BF412" s="150">
        <f>IF(N412="snížená",J412,0)</f>
        <v>0</v>
      </c>
      <c r="BG412" s="150">
        <f>IF(N412="zákl. přenesená",J412,0)</f>
        <v>0</v>
      </c>
      <c r="BH412" s="150">
        <f>IF(N412="sníž. přenesená",J412,0)</f>
        <v>0</v>
      </c>
      <c r="BI412" s="150">
        <f>IF(N412="nulová",J412,0)</f>
        <v>0</v>
      </c>
      <c r="BJ412" s="17" t="s">
        <v>84</v>
      </c>
      <c r="BK412" s="150">
        <f>ROUND(I412*H412,2)</f>
        <v>0</v>
      </c>
      <c r="BL412" s="17" t="s">
        <v>530</v>
      </c>
      <c r="BM412" s="149" t="s">
        <v>3359</v>
      </c>
    </row>
    <row r="413" spans="2:65" s="1" customFormat="1" ht="10.199999999999999">
      <c r="B413" s="32"/>
      <c r="D413" s="151" t="s">
        <v>359</v>
      </c>
      <c r="F413" s="152" t="s">
        <v>8007</v>
      </c>
      <c r="I413" s="153"/>
      <c r="L413" s="32"/>
      <c r="M413" s="154"/>
      <c r="T413" s="56"/>
      <c r="AT413" s="17" t="s">
        <v>359</v>
      </c>
      <c r="AU413" s="17" t="s">
        <v>86</v>
      </c>
    </row>
    <row r="414" spans="2:65" s="1" customFormat="1" ht="24.15" customHeight="1">
      <c r="B414" s="32"/>
      <c r="C414" s="138" t="s">
        <v>2457</v>
      </c>
      <c r="D414" s="138" t="s">
        <v>352</v>
      </c>
      <c r="E414" s="139" t="s">
        <v>8008</v>
      </c>
      <c r="F414" s="140" t="s">
        <v>8009</v>
      </c>
      <c r="G414" s="141" t="s">
        <v>4951</v>
      </c>
      <c r="H414" s="142">
        <v>14</v>
      </c>
      <c r="I414" s="143"/>
      <c r="J414" s="144">
        <f>ROUND(I414*H414,2)</f>
        <v>0</v>
      </c>
      <c r="K414" s="140" t="s">
        <v>7721</v>
      </c>
      <c r="L414" s="32"/>
      <c r="M414" s="145" t="s">
        <v>1</v>
      </c>
      <c r="N414" s="146" t="s">
        <v>41</v>
      </c>
      <c r="P414" s="147">
        <f>O414*H414</f>
        <v>0</v>
      </c>
      <c r="Q414" s="147">
        <v>0</v>
      </c>
      <c r="R414" s="147">
        <f>Q414*H414</f>
        <v>0</v>
      </c>
      <c r="S414" s="147">
        <v>0</v>
      </c>
      <c r="T414" s="148">
        <f>S414*H414</f>
        <v>0</v>
      </c>
      <c r="AR414" s="149" t="s">
        <v>530</v>
      </c>
      <c r="AT414" s="149" t="s">
        <v>352</v>
      </c>
      <c r="AU414" s="149" t="s">
        <v>86</v>
      </c>
      <c r="AY414" s="17" t="s">
        <v>350</v>
      </c>
      <c r="BE414" s="150">
        <f>IF(N414="základní",J414,0)</f>
        <v>0</v>
      </c>
      <c r="BF414" s="150">
        <f>IF(N414="snížená",J414,0)</f>
        <v>0</v>
      </c>
      <c r="BG414" s="150">
        <f>IF(N414="zákl. přenesená",J414,0)</f>
        <v>0</v>
      </c>
      <c r="BH414" s="150">
        <f>IF(N414="sníž. přenesená",J414,0)</f>
        <v>0</v>
      </c>
      <c r="BI414" s="150">
        <f>IF(N414="nulová",J414,0)</f>
        <v>0</v>
      </c>
      <c r="BJ414" s="17" t="s">
        <v>84</v>
      </c>
      <c r="BK414" s="150">
        <f>ROUND(I414*H414,2)</f>
        <v>0</v>
      </c>
      <c r="BL414" s="17" t="s">
        <v>530</v>
      </c>
      <c r="BM414" s="149" t="s">
        <v>3372</v>
      </c>
    </row>
    <row r="415" spans="2:65" s="1" customFormat="1" ht="19.2">
      <c r="B415" s="32"/>
      <c r="D415" s="151" t="s">
        <v>359</v>
      </c>
      <c r="F415" s="152" t="s">
        <v>8009</v>
      </c>
      <c r="I415" s="153"/>
      <c r="L415" s="32"/>
      <c r="M415" s="154"/>
      <c r="T415" s="56"/>
      <c r="AT415" s="17" t="s">
        <v>359</v>
      </c>
      <c r="AU415" s="17" t="s">
        <v>86</v>
      </c>
    </row>
    <row r="416" spans="2:65" s="1" customFormat="1" ht="16.5" customHeight="1">
      <c r="B416" s="32"/>
      <c r="C416" s="138" t="s">
        <v>2462</v>
      </c>
      <c r="D416" s="138" t="s">
        <v>352</v>
      </c>
      <c r="E416" s="139" t="s">
        <v>8010</v>
      </c>
      <c r="F416" s="140" t="s">
        <v>8011</v>
      </c>
      <c r="G416" s="141" t="s">
        <v>4951</v>
      </c>
      <c r="H416" s="142">
        <v>14</v>
      </c>
      <c r="I416" s="143"/>
      <c r="J416" s="144">
        <f>ROUND(I416*H416,2)</f>
        <v>0</v>
      </c>
      <c r="K416" s="140" t="s">
        <v>7721</v>
      </c>
      <c r="L416" s="32"/>
      <c r="M416" s="145" t="s">
        <v>1</v>
      </c>
      <c r="N416" s="146" t="s">
        <v>41</v>
      </c>
      <c r="P416" s="147">
        <f>O416*H416</f>
        <v>0</v>
      </c>
      <c r="Q416" s="147">
        <v>0</v>
      </c>
      <c r="R416" s="147">
        <f>Q416*H416</f>
        <v>0</v>
      </c>
      <c r="S416" s="147">
        <v>0</v>
      </c>
      <c r="T416" s="148">
        <f>S416*H416</f>
        <v>0</v>
      </c>
      <c r="AR416" s="149" t="s">
        <v>530</v>
      </c>
      <c r="AT416" s="149" t="s">
        <v>352</v>
      </c>
      <c r="AU416" s="149" t="s">
        <v>86</v>
      </c>
      <c r="AY416" s="17" t="s">
        <v>350</v>
      </c>
      <c r="BE416" s="150">
        <f>IF(N416="základní",J416,0)</f>
        <v>0</v>
      </c>
      <c r="BF416" s="150">
        <f>IF(N416="snížená",J416,0)</f>
        <v>0</v>
      </c>
      <c r="BG416" s="150">
        <f>IF(N416="zákl. přenesená",J416,0)</f>
        <v>0</v>
      </c>
      <c r="BH416" s="150">
        <f>IF(N416="sníž. přenesená",J416,0)</f>
        <v>0</v>
      </c>
      <c r="BI416" s="150">
        <f>IF(N416="nulová",J416,0)</f>
        <v>0</v>
      </c>
      <c r="BJ416" s="17" t="s">
        <v>84</v>
      </c>
      <c r="BK416" s="150">
        <f>ROUND(I416*H416,2)</f>
        <v>0</v>
      </c>
      <c r="BL416" s="17" t="s">
        <v>530</v>
      </c>
      <c r="BM416" s="149" t="s">
        <v>3382</v>
      </c>
    </row>
    <row r="417" spans="2:65" s="1" customFormat="1" ht="10.199999999999999">
      <c r="B417" s="32"/>
      <c r="D417" s="151" t="s">
        <v>359</v>
      </c>
      <c r="F417" s="152" t="s">
        <v>8011</v>
      </c>
      <c r="I417" s="153"/>
      <c r="L417" s="32"/>
      <c r="M417" s="154"/>
      <c r="T417" s="56"/>
      <c r="AT417" s="17" t="s">
        <v>359</v>
      </c>
      <c r="AU417" s="17" t="s">
        <v>86</v>
      </c>
    </row>
    <row r="418" spans="2:65" s="1" customFormat="1" ht="16.5" customHeight="1">
      <c r="B418" s="32"/>
      <c r="C418" s="138" t="s">
        <v>2464</v>
      </c>
      <c r="D418" s="138" t="s">
        <v>352</v>
      </c>
      <c r="E418" s="139" t="s">
        <v>8012</v>
      </c>
      <c r="F418" s="140" t="s">
        <v>8013</v>
      </c>
      <c r="G418" s="141" t="s">
        <v>4951</v>
      </c>
      <c r="H418" s="142">
        <v>59</v>
      </c>
      <c r="I418" s="143"/>
      <c r="J418" s="144">
        <f>ROUND(I418*H418,2)</f>
        <v>0</v>
      </c>
      <c r="K418" s="140" t="s">
        <v>7721</v>
      </c>
      <c r="L418" s="32"/>
      <c r="M418" s="145" t="s">
        <v>1</v>
      </c>
      <c r="N418" s="146" t="s">
        <v>41</v>
      </c>
      <c r="P418" s="147">
        <f>O418*H418</f>
        <v>0</v>
      </c>
      <c r="Q418" s="147">
        <v>0</v>
      </c>
      <c r="R418" s="147">
        <f>Q418*H418</f>
        <v>0</v>
      </c>
      <c r="S418" s="147">
        <v>0</v>
      </c>
      <c r="T418" s="148">
        <f>S418*H418</f>
        <v>0</v>
      </c>
      <c r="AR418" s="149" t="s">
        <v>530</v>
      </c>
      <c r="AT418" s="149" t="s">
        <v>352</v>
      </c>
      <c r="AU418" s="149" t="s">
        <v>86</v>
      </c>
      <c r="AY418" s="17" t="s">
        <v>350</v>
      </c>
      <c r="BE418" s="150">
        <f>IF(N418="základní",J418,0)</f>
        <v>0</v>
      </c>
      <c r="BF418" s="150">
        <f>IF(N418="snížená",J418,0)</f>
        <v>0</v>
      </c>
      <c r="BG418" s="150">
        <f>IF(N418="zákl. přenesená",J418,0)</f>
        <v>0</v>
      </c>
      <c r="BH418" s="150">
        <f>IF(N418="sníž. přenesená",J418,0)</f>
        <v>0</v>
      </c>
      <c r="BI418" s="150">
        <f>IF(N418="nulová",J418,0)</f>
        <v>0</v>
      </c>
      <c r="BJ418" s="17" t="s">
        <v>84</v>
      </c>
      <c r="BK418" s="150">
        <f>ROUND(I418*H418,2)</f>
        <v>0</v>
      </c>
      <c r="BL418" s="17" t="s">
        <v>530</v>
      </c>
      <c r="BM418" s="149" t="s">
        <v>3394</v>
      </c>
    </row>
    <row r="419" spans="2:65" s="1" customFormat="1" ht="10.199999999999999">
      <c r="B419" s="32"/>
      <c r="D419" s="151" t="s">
        <v>359</v>
      </c>
      <c r="F419" s="152" t="s">
        <v>8013</v>
      </c>
      <c r="I419" s="153"/>
      <c r="L419" s="32"/>
      <c r="M419" s="154"/>
      <c r="T419" s="56"/>
      <c r="AT419" s="17" t="s">
        <v>359</v>
      </c>
      <c r="AU419" s="17" t="s">
        <v>86</v>
      </c>
    </row>
    <row r="420" spans="2:65" s="1" customFormat="1" ht="16.5" customHeight="1">
      <c r="B420" s="32"/>
      <c r="C420" s="138" t="s">
        <v>2466</v>
      </c>
      <c r="D420" s="138" t="s">
        <v>352</v>
      </c>
      <c r="E420" s="139" t="s">
        <v>8014</v>
      </c>
      <c r="F420" s="140" t="s">
        <v>8015</v>
      </c>
      <c r="G420" s="141" t="s">
        <v>4951</v>
      </c>
      <c r="H420" s="142">
        <v>59</v>
      </c>
      <c r="I420" s="143"/>
      <c r="J420" s="144">
        <f>ROUND(I420*H420,2)</f>
        <v>0</v>
      </c>
      <c r="K420" s="140" t="s">
        <v>7721</v>
      </c>
      <c r="L420" s="32"/>
      <c r="M420" s="145" t="s">
        <v>1</v>
      </c>
      <c r="N420" s="146" t="s">
        <v>41</v>
      </c>
      <c r="P420" s="147">
        <f>O420*H420</f>
        <v>0</v>
      </c>
      <c r="Q420" s="147">
        <v>0</v>
      </c>
      <c r="R420" s="147">
        <f>Q420*H420</f>
        <v>0</v>
      </c>
      <c r="S420" s="147">
        <v>0</v>
      </c>
      <c r="T420" s="148">
        <f>S420*H420</f>
        <v>0</v>
      </c>
      <c r="AR420" s="149" t="s">
        <v>530</v>
      </c>
      <c r="AT420" s="149" t="s">
        <v>352</v>
      </c>
      <c r="AU420" s="149" t="s">
        <v>86</v>
      </c>
      <c r="AY420" s="17" t="s">
        <v>350</v>
      </c>
      <c r="BE420" s="150">
        <f>IF(N420="základní",J420,0)</f>
        <v>0</v>
      </c>
      <c r="BF420" s="150">
        <f>IF(N420="snížená",J420,0)</f>
        <v>0</v>
      </c>
      <c r="BG420" s="150">
        <f>IF(N420="zákl. přenesená",J420,0)</f>
        <v>0</v>
      </c>
      <c r="BH420" s="150">
        <f>IF(N420="sníž. přenesená",J420,0)</f>
        <v>0</v>
      </c>
      <c r="BI420" s="150">
        <f>IF(N420="nulová",J420,0)</f>
        <v>0</v>
      </c>
      <c r="BJ420" s="17" t="s">
        <v>84</v>
      </c>
      <c r="BK420" s="150">
        <f>ROUND(I420*H420,2)</f>
        <v>0</v>
      </c>
      <c r="BL420" s="17" t="s">
        <v>530</v>
      </c>
      <c r="BM420" s="149" t="s">
        <v>3407</v>
      </c>
    </row>
    <row r="421" spans="2:65" s="1" customFormat="1" ht="10.199999999999999">
      <c r="B421" s="32"/>
      <c r="D421" s="151" t="s">
        <v>359</v>
      </c>
      <c r="F421" s="152" t="s">
        <v>8015</v>
      </c>
      <c r="I421" s="153"/>
      <c r="L421" s="32"/>
      <c r="M421" s="154"/>
      <c r="T421" s="56"/>
      <c r="AT421" s="17" t="s">
        <v>359</v>
      </c>
      <c r="AU421" s="17" t="s">
        <v>86</v>
      </c>
    </row>
    <row r="422" spans="2:65" s="1" customFormat="1" ht="16.5" customHeight="1">
      <c r="B422" s="32"/>
      <c r="C422" s="138" t="s">
        <v>2469</v>
      </c>
      <c r="D422" s="138" t="s">
        <v>352</v>
      </c>
      <c r="E422" s="139" t="s">
        <v>8016</v>
      </c>
      <c r="F422" s="140" t="s">
        <v>8017</v>
      </c>
      <c r="G422" s="141" t="s">
        <v>5889</v>
      </c>
      <c r="H422" s="205"/>
      <c r="I422" s="143"/>
      <c r="J422" s="144">
        <f>ROUND(I422*H422,2)</f>
        <v>0</v>
      </c>
      <c r="K422" s="140" t="s">
        <v>7721</v>
      </c>
      <c r="L422" s="32"/>
      <c r="M422" s="145" t="s">
        <v>1</v>
      </c>
      <c r="N422" s="146" t="s">
        <v>41</v>
      </c>
      <c r="P422" s="147">
        <f>O422*H422</f>
        <v>0</v>
      </c>
      <c r="Q422" s="147">
        <v>0</v>
      </c>
      <c r="R422" s="147">
        <f>Q422*H422</f>
        <v>0</v>
      </c>
      <c r="S422" s="147">
        <v>0</v>
      </c>
      <c r="T422" s="148">
        <f>S422*H422</f>
        <v>0</v>
      </c>
      <c r="AR422" s="149" t="s">
        <v>530</v>
      </c>
      <c r="AT422" s="149" t="s">
        <v>352</v>
      </c>
      <c r="AU422" s="149" t="s">
        <v>86</v>
      </c>
      <c r="AY422" s="17" t="s">
        <v>350</v>
      </c>
      <c r="BE422" s="150">
        <f>IF(N422="základní",J422,0)</f>
        <v>0</v>
      </c>
      <c r="BF422" s="150">
        <f>IF(N422="snížená",J422,0)</f>
        <v>0</v>
      </c>
      <c r="BG422" s="150">
        <f>IF(N422="zákl. přenesená",J422,0)</f>
        <v>0</v>
      </c>
      <c r="BH422" s="150">
        <f>IF(N422="sníž. přenesená",J422,0)</f>
        <v>0</v>
      </c>
      <c r="BI422" s="150">
        <f>IF(N422="nulová",J422,0)</f>
        <v>0</v>
      </c>
      <c r="BJ422" s="17" t="s">
        <v>84</v>
      </c>
      <c r="BK422" s="150">
        <f>ROUND(I422*H422,2)</f>
        <v>0</v>
      </c>
      <c r="BL422" s="17" t="s">
        <v>530</v>
      </c>
      <c r="BM422" s="149" t="s">
        <v>3416</v>
      </c>
    </row>
    <row r="423" spans="2:65" s="1" customFormat="1" ht="10.199999999999999">
      <c r="B423" s="32"/>
      <c r="D423" s="151" t="s">
        <v>359</v>
      </c>
      <c r="F423" s="152" t="s">
        <v>8017</v>
      </c>
      <c r="I423" s="153"/>
      <c r="L423" s="32"/>
      <c r="M423" s="154"/>
      <c r="T423" s="56"/>
      <c r="AT423" s="17" t="s">
        <v>359</v>
      </c>
      <c r="AU423" s="17" t="s">
        <v>86</v>
      </c>
    </row>
    <row r="424" spans="2:65" s="1" customFormat="1" ht="16.5" customHeight="1">
      <c r="B424" s="32"/>
      <c r="C424" s="138" t="s">
        <v>2471</v>
      </c>
      <c r="D424" s="138" t="s">
        <v>352</v>
      </c>
      <c r="E424" s="139" t="s">
        <v>8018</v>
      </c>
      <c r="F424" s="140" t="s">
        <v>901</v>
      </c>
      <c r="G424" s="141" t="s">
        <v>483</v>
      </c>
      <c r="H424" s="142">
        <v>0.36</v>
      </c>
      <c r="I424" s="143"/>
      <c r="J424" s="144">
        <f>ROUND(I424*H424,2)</f>
        <v>0</v>
      </c>
      <c r="K424" s="140" t="s">
        <v>7721</v>
      </c>
      <c r="L424" s="32"/>
      <c r="M424" s="145" t="s">
        <v>1</v>
      </c>
      <c r="N424" s="146" t="s">
        <v>41</v>
      </c>
      <c r="P424" s="147">
        <f>O424*H424</f>
        <v>0</v>
      </c>
      <c r="Q424" s="147">
        <v>0</v>
      </c>
      <c r="R424" s="147">
        <f>Q424*H424</f>
        <v>0</v>
      </c>
      <c r="S424" s="147">
        <v>0</v>
      </c>
      <c r="T424" s="148">
        <f>S424*H424</f>
        <v>0</v>
      </c>
      <c r="AR424" s="149" t="s">
        <v>530</v>
      </c>
      <c r="AT424" s="149" t="s">
        <v>352</v>
      </c>
      <c r="AU424" s="149" t="s">
        <v>86</v>
      </c>
      <c r="AY424" s="17" t="s">
        <v>350</v>
      </c>
      <c r="BE424" s="150">
        <f>IF(N424="základní",J424,0)</f>
        <v>0</v>
      </c>
      <c r="BF424" s="150">
        <f>IF(N424="snížená",J424,0)</f>
        <v>0</v>
      </c>
      <c r="BG424" s="150">
        <f>IF(N424="zákl. přenesená",J424,0)</f>
        <v>0</v>
      </c>
      <c r="BH424" s="150">
        <f>IF(N424="sníž. přenesená",J424,0)</f>
        <v>0</v>
      </c>
      <c r="BI424" s="150">
        <f>IF(N424="nulová",J424,0)</f>
        <v>0</v>
      </c>
      <c r="BJ424" s="17" t="s">
        <v>84</v>
      </c>
      <c r="BK424" s="150">
        <f>ROUND(I424*H424,2)</f>
        <v>0</v>
      </c>
      <c r="BL424" s="17" t="s">
        <v>530</v>
      </c>
      <c r="BM424" s="149" t="s">
        <v>3445</v>
      </c>
    </row>
    <row r="425" spans="2:65" s="1" customFormat="1" ht="10.199999999999999">
      <c r="B425" s="32"/>
      <c r="D425" s="151" t="s">
        <v>359</v>
      </c>
      <c r="F425" s="152" t="s">
        <v>901</v>
      </c>
      <c r="I425" s="153"/>
      <c r="L425" s="32"/>
      <c r="M425" s="154"/>
      <c r="T425" s="56"/>
      <c r="AT425" s="17" t="s">
        <v>359</v>
      </c>
      <c r="AU425" s="17" t="s">
        <v>86</v>
      </c>
    </row>
    <row r="426" spans="2:65" s="11" customFormat="1" ht="22.8" customHeight="1">
      <c r="B426" s="126"/>
      <c r="D426" s="127" t="s">
        <v>75</v>
      </c>
      <c r="E426" s="136" t="s">
        <v>8019</v>
      </c>
      <c r="F426" s="136" t="s">
        <v>8020</v>
      </c>
      <c r="I426" s="129"/>
      <c r="J426" s="137">
        <f>BK426</f>
        <v>0</v>
      </c>
      <c r="L426" s="126"/>
      <c r="M426" s="131"/>
      <c r="P426" s="132">
        <f>SUM(P427:P498)</f>
        <v>0</v>
      </c>
      <c r="R426" s="132">
        <f>SUM(R427:R498)</f>
        <v>0</v>
      </c>
      <c r="T426" s="133">
        <f>SUM(T427:T498)</f>
        <v>0</v>
      </c>
      <c r="AR426" s="127" t="s">
        <v>86</v>
      </c>
      <c r="AT426" s="134" t="s">
        <v>75</v>
      </c>
      <c r="AU426" s="134" t="s">
        <v>84</v>
      </c>
      <c r="AY426" s="127" t="s">
        <v>350</v>
      </c>
      <c r="BK426" s="135">
        <f>SUM(BK427:BK498)</f>
        <v>0</v>
      </c>
    </row>
    <row r="427" spans="2:65" s="1" customFormat="1" ht="24.15" customHeight="1">
      <c r="B427" s="32"/>
      <c r="C427" s="138" t="s">
        <v>2475</v>
      </c>
      <c r="D427" s="138" t="s">
        <v>352</v>
      </c>
      <c r="E427" s="139" t="s">
        <v>8021</v>
      </c>
      <c r="F427" s="140" t="s">
        <v>8022</v>
      </c>
      <c r="G427" s="141" t="s">
        <v>551</v>
      </c>
      <c r="H427" s="142">
        <v>514</v>
      </c>
      <c r="I427" s="143"/>
      <c r="J427" s="144">
        <f>ROUND(I427*H427,2)</f>
        <v>0</v>
      </c>
      <c r="K427" s="140" t="s">
        <v>7721</v>
      </c>
      <c r="L427" s="32"/>
      <c r="M427" s="145" t="s">
        <v>1</v>
      </c>
      <c r="N427" s="146" t="s">
        <v>41</v>
      </c>
      <c r="P427" s="147">
        <f>O427*H427</f>
        <v>0</v>
      </c>
      <c r="Q427" s="147">
        <v>0</v>
      </c>
      <c r="R427" s="147">
        <f>Q427*H427</f>
        <v>0</v>
      </c>
      <c r="S427" s="147">
        <v>0</v>
      </c>
      <c r="T427" s="148">
        <f>S427*H427</f>
        <v>0</v>
      </c>
      <c r="AR427" s="149" t="s">
        <v>530</v>
      </c>
      <c r="AT427" s="149" t="s">
        <v>352</v>
      </c>
      <c r="AU427" s="149" t="s">
        <v>86</v>
      </c>
      <c r="AY427" s="17" t="s">
        <v>350</v>
      </c>
      <c r="BE427" s="150">
        <f>IF(N427="základní",J427,0)</f>
        <v>0</v>
      </c>
      <c r="BF427" s="150">
        <f>IF(N427="snížená",J427,0)</f>
        <v>0</v>
      </c>
      <c r="BG427" s="150">
        <f>IF(N427="zákl. přenesená",J427,0)</f>
        <v>0</v>
      </c>
      <c r="BH427" s="150">
        <f>IF(N427="sníž. přenesená",J427,0)</f>
        <v>0</v>
      </c>
      <c r="BI427" s="150">
        <f>IF(N427="nulová",J427,0)</f>
        <v>0</v>
      </c>
      <c r="BJ427" s="17" t="s">
        <v>84</v>
      </c>
      <c r="BK427" s="150">
        <f>ROUND(I427*H427,2)</f>
        <v>0</v>
      </c>
      <c r="BL427" s="17" t="s">
        <v>530</v>
      </c>
      <c r="BM427" s="149" t="s">
        <v>3453</v>
      </c>
    </row>
    <row r="428" spans="2:65" s="1" customFormat="1" ht="19.2">
      <c r="B428" s="32"/>
      <c r="D428" s="151" t="s">
        <v>359</v>
      </c>
      <c r="F428" s="152" t="s">
        <v>8022</v>
      </c>
      <c r="I428" s="153"/>
      <c r="L428" s="32"/>
      <c r="M428" s="154"/>
      <c r="T428" s="56"/>
      <c r="AT428" s="17" t="s">
        <v>359</v>
      </c>
      <c r="AU428" s="17" t="s">
        <v>86</v>
      </c>
    </row>
    <row r="429" spans="2:65" s="1" customFormat="1" ht="16.5" customHeight="1">
      <c r="B429" s="32"/>
      <c r="C429" s="138" t="s">
        <v>2481</v>
      </c>
      <c r="D429" s="138" t="s">
        <v>352</v>
      </c>
      <c r="E429" s="139" t="s">
        <v>8023</v>
      </c>
      <c r="F429" s="140" t="s">
        <v>8024</v>
      </c>
      <c r="G429" s="141" t="s">
        <v>551</v>
      </c>
      <c r="H429" s="142">
        <v>514</v>
      </c>
      <c r="I429" s="143"/>
      <c r="J429" s="144">
        <f>ROUND(I429*H429,2)</f>
        <v>0</v>
      </c>
      <c r="K429" s="140" t="s">
        <v>7721</v>
      </c>
      <c r="L429" s="32"/>
      <c r="M429" s="145" t="s">
        <v>1</v>
      </c>
      <c r="N429" s="146" t="s">
        <v>41</v>
      </c>
      <c r="P429" s="147">
        <f>O429*H429</f>
        <v>0</v>
      </c>
      <c r="Q429" s="147">
        <v>0</v>
      </c>
      <c r="R429" s="147">
        <f>Q429*H429</f>
        <v>0</v>
      </c>
      <c r="S429" s="147">
        <v>0</v>
      </c>
      <c r="T429" s="148">
        <f>S429*H429</f>
        <v>0</v>
      </c>
      <c r="AR429" s="149" t="s">
        <v>530</v>
      </c>
      <c r="AT429" s="149" t="s">
        <v>352</v>
      </c>
      <c r="AU429" s="149" t="s">
        <v>86</v>
      </c>
      <c r="AY429" s="17" t="s">
        <v>350</v>
      </c>
      <c r="BE429" s="150">
        <f>IF(N429="základní",J429,0)</f>
        <v>0</v>
      </c>
      <c r="BF429" s="150">
        <f>IF(N429="snížená",J429,0)</f>
        <v>0</v>
      </c>
      <c r="BG429" s="150">
        <f>IF(N429="zákl. přenesená",J429,0)</f>
        <v>0</v>
      </c>
      <c r="BH429" s="150">
        <f>IF(N429="sníž. přenesená",J429,0)</f>
        <v>0</v>
      </c>
      <c r="BI429" s="150">
        <f>IF(N429="nulová",J429,0)</f>
        <v>0</v>
      </c>
      <c r="BJ429" s="17" t="s">
        <v>84</v>
      </c>
      <c r="BK429" s="150">
        <f>ROUND(I429*H429,2)</f>
        <v>0</v>
      </c>
      <c r="BL429" s="17" t="s">
        <v>530</v>
      </c>
      <c r="BM429" s="149" t="s">
        <v>3461</v>
      </c>
    </row>
    <row r="430" spans="2:65" s="1" customFormat="1" ht="10.199999999999999">
      <c r="B430" s="32"/>
      <c r="D430" s="151" t="s">
        <v>359</v>
      </c>
      <c r="F430" s="152" t="s">
        <v>8024</v>
      </c>
      <c r="I430" s="153"/>
      <c r="L430" s="32"/>
      <c r="M430" s="154"/>
      <c r="T430" s="56"/>
      <c r="AT430" s="17" t="s">
        <v>359</v>
      </c>
      <c r="AU430" s="17" t="s">
        <v>86</v>
      </c>
    </row>
    <row r="431" spans="2:65" s="1" customFormat="1" ht="24.15" customHeight="1">
      <c r="B431" s="32"/>
      <c r="C431" s="138" t="s">
        <v>2486</v>
      </c>
      <c r="D431" s="138" t="s">
        <v>352</v>
      </c>
      <c r="E431" s="139" t="s">
        <v>8025</v>
      </c>
      <c r="F431" s="140" t="s">
        <v>8026</v>
      </c>
      <c r="G431" s="141" t="s">
        <v>551</v>
      </c>
      <c r="H431" s="142">
        <v>360</v>
      </c>
      <c r="I431" s="143"/>
      <c r="J431" s="144">
        <f>ROUND(I431*H431,2)</f>
        <v>0</v>
      </c>
      <c r="K431" s="140" t="s">
        <v>7721</v>
      </c>
      <c r="L431" s="32"/>
      <c r="M431" s="145" t="s">
        <v>1</v>
      </c>
      <c r="N431" s="146" t="s">
        <v>41</v>
      </c>
      <c r="P431" s="147">
        <f>O431*H431</f>
        <v>0</v>
      </c>
      <c r="Q431" s="147">
        <v>0</v>
      </c>
      <c r="R431" s="147">
        <f>Q431*H431</f>
        <v>0</v>
      </c>
      <c r="S431" s="147">
        <v>0</v>
      </c>
      <c r="T431" s="148">
        <f>S431*H431</f>
        <v>0</v>
      </c>
      <c r="AR431" s="149" t="s">
        <v>530</v>
      </c>
      <c r="AT431" s="149" t="s">
        <v>352</v>
      </c>
      <c r="AU431" s="149" t="s">
        <v>86</v>
      </c>
      <c r="AY431" s="17" t="s">
        <v>350</v>
      </c>
      <c r="BE431" s="150">
        <f>IF(N431="základní",J431,0)</f>
        <v>0</v>
      </c>
      <c r="BF431" s="150">
        <f>IF(N431="snížená",J431,0)</f>
        <v>0</v>
      </c>
      <c r="BG431" s="150">
        <f>IF(N431="zákl. přenesená",J431,0)</f>
        <v>0</v>
      </c>
      <c r="BH431" s="150">
        <f>IF(N431="sníž. přenesená",J431,0)</f>
        <v>0</v>
      </c>
      <c r="BI431" s="150">
        <f>IF(N431="nulová",J431,0)</f>
        <v>0</v>
      </c>
      <c r="BJ431" s="17" t="s">
        <v>84</v>
      </c>
      <c r="BK431" s="150">
        <f>ROUND(I431*H431,2)</f>
        <v>0</v>
      </c>
      <c r="BL431" s="17" t="s">
        <v>530</v>
      </c>
      <c r="BM431" s="149" t="s">
        <v>3469</v>
      </c>
    </row>
    <row r="432" spans="2:65" s="1" customFormat="1" ht="19.2">
      <c r="B432" s="32"/>
      <c r="D432" s="151" t="s">
        <v>359</v>
      </c>
      <c r="F432" s="152" t="s">
        <v>8026</v>
      </c>
      <c r="I432" s="153"/>
      <c r="L432" s="32"/>
      <c r="M432" s="154"/>
      <c r="T432" s="56"/>
      <c r="AT432" s="17" t="s">
        <v>359</v>
      </c>
      <c r="AU432" s="17" t="s">
        <v>86</v>
      </c>
    </row>
    <row r="433" spans="2:65" s="1" customFormat="1" ht="16.5" customHeight="1">
      <c r="B433" s="32"/>
      <c r="C433" s="138" t="s">
        <v>2493</v>
      </c>
      <c r="D433" s="138" t="s">
        <v>352</v>
      </c>
      <c r="E433" s="139" t="s">
        <v>8027</v>
      </c>
      <c r="F433" s="140" t="s">
        <v>8028</v>
      </c>
      <c r="G433" s="141" t="s">
        <v>551</v>
      </c>
      <c r="H433" s="142">
        <v>360</v>
      </c>
      <c r="I433" s="143"/>
      <c r="J433" s="144">
        <f>ROUND(I433*H433,2)</f>
        <v>0</v>
      </c>
      <c r="K433" s="140" t="s">
        <v>7721</v>
      </c>
      <c r="L433" s="32"/>
      <c r="M433" s="145" t="s">
        <v>1</v>
      </c>
      <c r="N433" s="146" t="s">
        <v>41</v>
      </c>
      <c r="P433" s="147">
        <f>O433*H433</f>
        <v>0</v>
      </c>
      <c r="Q433" s="147">
        <v>0</v>
      </c>
      <c r="R433" s="147">
        <f>Q433*H433</f>
        <v>0</v>
      </c>
      <c r="S433" s="147">
        <v>0</v>
      </c>
      <c r="T433" s="148">
        <f>S433*H433</f>
        <v>0</v>
      </c>
      <c r="AR433" s="149" t="s">
        <v>530</v>
      </c>
      <c r="AT433" s="149" t="s">
        <v>352</v>
      </c>
      <c r="AU433" s="149" t="s">
        <v>86</v>
      </c>
      <c r="AY433" s="17" t="s">
        <v>350</v>
      </c>
      <c r="BE433" s="150">
        <f>IF(N433="základní",J433,0)</f>
        <v>0</v>
      </c>
      <c r="BF433" s="150">
        <f>IF(N433="snížená",J433,0)</f>
        <v>0</v>
      </c>
      <c r="BG433" s="150">
        <f>IF(N433="zákl. přenesená",J433,0)</f>
        <v>0</v>
      </c>
      <c r="BH433" s="150">
        <f>IF(N433="sníž. přenesená",J433,0)</f>
        <v>0</v>
      </c>
      <c r="BI433" s="150">
        <f>IF(N433="nulová",J433,0)</f>
        <v>0</v>
      </c>
      <c r="BJ433" s="17" t="s">
        <v>84</v>
      </c>
      <c r="BK433" s="150">
        <f>ROUND(I433*H433,2)</f>
        <v>0</v>
      </c>
      <c r="BL433" s="17" t="s">
        <v>530</v>
      </c>
      <c r="BM433" s="149" t="s">
        <v>3477</v>
      </c>
    </row>
    <row r="434" spans="2:65" s="1" customFormat="1" ht="10.199999999999999">
      <c r="B434" s="32"/>
      <c r="D434" s="151" t="s">
        <v>359</v>
      </c>
      <c r="F434" s="152" t="s">
        <v>8028</v>
      </c>
      <c r="I434" s="153"/>
      <c r="L434" s="32"/>
      <c r="M434" s="154"/>
      <c r="T434" s="56"/>
      <c r="AT434" s="17" t="s">
        <v>359</v>
      </c>
      <c r="AU434" s="17" t="s">
        <v>86</v>
      </c>
    </row>
    <row r="435" spans="2:65" s="1" customFormat="1" ht="24.15" customHeight="1">
      <c r="B435" s="32"/>
      <c r="C435" s="138" t="s">
        <v>2499</v>
      </c>
      <c r="D435" s="138" t="s">
        <v>352</v>
      </c>
      <c r="E435" s="139" t="s">
        <v>8029</v>
      </c>
      <c r="F435" s="140" t="s">
        <v>8030</v>
      </c>
      <c r="G435" s="141" t="s">
        <v>551</v>
      </c>
      <c r="H435" s="142">
        <v>383</v>
      </c>
      <c r="I435" s="143"/>
      <c r="J435" s="144">
        <f>ROUND(I435*H435,2)</f>
        <v>0</v>
      </c>
      <c r="K435" s="140" t="s">
        <v>7721</v>
      </c>
      <c r="L435" s="32"/>
      <c r="M435" s="145" t="s">
        <v>1</v>
      </c>
      <c r="N435" s="146" t="s">
        <v>41</v>
      </c>
      <c r="P435" s="147">
        <f>O435*H435</f>
        <v>0</v>
      </c>
      <c r="Q435" s="147">
        <v>0</v>
      </c>
      <c r="R435" s="147">
        <f>Q435*H435</f>
        <v>0</v>
      </c>
      <c r="S435" s="147">
        <v>0</v>
      </c>
      <c r="T435" s="148">
        <f>S435*H435</f>
        <v>0</v>
      </c>
      <c r="AR435" s="149" t="s">
        <v>530</v>
      </c>
      <c r="AT435" s="149" t="s">
        <v>352</v>
      </c>
      <c r="AU435" s="149" t="s">
        <v>86</v>
      </c>
      <c r="AY435" s="17" t="s">
        <v>350</v>
      </c>
      <c r="BE435" s="150">
        <f>IF(N435="základní",J435,0)</f>
        <v>0</v>
      </c>
      <c r="BF435" s="150">
        <f>IF(N435="snížená",J435,0)</f>
        <v>0</v>
      </c>
      <c r="BG435" s="150">
        <f>IF(N435="zákl. přenesená",J435,0)</f>
        <v>0</v>
      </c>
      <c r="BH435" s="150">
        <f>IF(N435="sníž. přenesená",J435,0)</f>
        <v>0</v>
      </c>
      <c r="BI435" s="150">
        <f>IF(N435="nulová",J435,0)</f>
        <v>0</v>
      </c>
      <c r="BJ435" s="17" t="s">
        <v>84</v>
      </c>
      <c r="BK435" s="150">
        <f>ROUND(I435*H435,2)</f>
        <v>0</v>
      </c>
      <c r="BL435" s="17" t="s">
        <v>530</v>
      </c>
      <c r="BM435" s="149" t="s">
        <v>3485</v>
      </c>
    </row>
    <row r="436" spans="2:65" s="1" customFormat="1" ht="19.2">
      <c r="B436" s="32"/>
      <c r="D436" s="151" t="s">
        <v>359</v>
      </c>
      <c r="F436" s="152" t="s">
        <v>8030</v>
      </c>
      <c r="I436" s="153"/>
      <c r="L436" s="32"/>
      <c r="M436" s="154"/>
      <c r="T436" s="56"/>
      <c r="AT436" s="17" t="s">
        <v>359</v>
      </c>
      <c r="AU436" s="17" t="s">
        <v>86</v>
      </c>
    </row>
    <row r="437" spans="2:65" s="1" customFormat="1" ht="16.5" customHeight="1">
      <c r="B437" s="32"/>
      <c r="C437" s="138" t="s">
        <v>2504</v>
      </c>
      <c r="D437" s="138" t="s">
        <v>352</v>
      </c>
      <c r="E437" s="139" t="s">
        <v>8031</v>
      </c>
      <c r="F437" s="140" t="s">
        <v>8032</v>
      </c>
      <c r="G437" s="141" t="s">
        <v>551</v>
      </c>
      <c r="H437" s="142">
        <v>383</v>
      </c>
      <c r="I437" s="143"/>
      <c r="J437" s="144">
        <f>ROUND(I437*H437,2)</f>
        <v>0</v>
      </c>
      <c r="K437" s="140" t="s">
        <v>7721</v>
      </c>
      <c r="L437" s="32"/>
      <c r="M437" s="145" t="s">
        <v>1</v>
      </c>
      <c r="N437" s="146" t="s">
        <v>41</v>
      </c>
      <c r="P437" s="147">
        <f>O437*H437</f>
        <v>0</v>
      </c>
      <c r="Q437" s="147">
        <v>0</v>
      </c>
      <c r="R437" s="147">
        <f>Q437*H437</f>
        <v>0</v>
      </c>
      <c r="S437" s="147">
        <v>0</v>
      </c>
      <c r="T437" s="148">
        <f>S437*H437</f>
        <v>0</v>
      </c>
      <c r="AR437" s="149" t="s">
        <v>530</v>
      </c>
      <c r="AT437" s="149" t="s">
        <v>352</v>
      </c>
      <c r="AU437" s="149" t="s">
        <v>86</v>
      </c>
      <c r="AY437" s="17" t="s">
        <v>350</v>
      </c>
      <c r="BE437" s="150">
        <f>IF(N437="základní",J437,0)</f>
        <v>0</v>
      </c>
      <c r="BF437" s="150">
        <f>IF(N437="snížená",J437,0)</f>
        <v>0</v>
      </c>
      <c r="BG437" s="150">
        <f>IF(N437="zákl. přenesená",J437,0)</f>
        <v>0</v>
      </c>
      <c r="BH437" s="150">
        <f>IF(N437="sníž. přenesená",J437,0)</f>
        <v>0</v>
      </c>
      <c r="BI437" s="150">
        <f>IF(N437="nulová",J437,0)</f>
        <v>0</v>
      </c>
      <c r="BJ437" s="17" t="s">
        <v>84</v>
      </c>
      <c r="BK437" s="150">
        <f>ROUND(I437*H437,2)</f>
        <v>0</v>
      </c>
      <c r="BL437" s="17" t="s">
        <v>530</v>
      </c>
      <c r="BM437" s="149" t="s">
        <v>3493</v>
      </c>
    </row>
    <row r="438" spans="2:65" s="1" customFormat="1" ht="10.199999999999999">
      <c r="B438" s="32"/>
      <c r="D438" s="151" t="s">
        <v>359</v>
      </c>
      <c r="F438" s="152" t="s">
        <v>8032</v>
      </c>
      <c r="I438" s="153"/>
      <c r="L438" s="32"/>
      <c r="M438" s="154"/>
      <c r="T438" s="56"/>
      <c r="AT438" s="17" t="s">
        <v>359</v>
      </c>
      <c r="AU438" s="17" t="s">
        <v>86</v>
      </c>
    </row>
    <row r="439" spans="2:65" s="1" customFormat="1" ht="24.15" customHeight="1">
      <c r="B439" s="32"/>
      <c r="C439" s="138" t="s">
        <v>2511</v>
      </c>
      <c r="D439" s="138" t="s">
        <v>352</v>
      </c>
      <c r="E439" s="139" t="s">
        <v>8033</v>
      </c>
      <c r="F439" s="140" t="s">
        <v>8034</v>
      </c>
      <c r="G439" s="141" t="s">
        <v>551</v>
      </c>
      <c r="H439" s="142">
        <v>238</v>
      </c>
      <c r="I439" s="143"/>
      <c r="J439" s="144">
        <f>ROUND(I439*H439,2)</f>
        <v>0</v>
      </c>
      <c r="K439" s="140" t="s">
        <v>7721</v>
      </c>
      <c r="L439" s="32"/>
      <c r="M439" s="145" t="s">
        <v>1</v>
      </c>
      <c r="N439" s="146" t="s">
        <v>41</v>
      </c>
      <c r="P439" s="147">
        <f>O439*H439</f>
        <v>0</v>
      </c>
      <c r="Q439" s="147">
        <v>0</v>
      </c>
      <c r="R439" s="147">
        <f>Q439*H439</f>
        <v>0</v>
      </c>
      <c r="S439" s="147">
        <v>0</v>
      </c>
      <c r="T439" s="148">
        <f>S439*H439</f>
        <v>0</v>
      </c>
      <c r="AR439" s="149" t="s">
        <v>530</v>
      </c>
      <c r="AT439" s="149" t="s">
        <v>352</v>
      </c>
      <c r="AU439" s="149" t="s">
        <v>86</v>
      </c>
      <c r="AY439" s="17" t="s">
        <v>350</v>
      </c>
      <c r="BE439" s="150">
        <f>IF(N439="základní",J439,0)</f>
        <v>0</v>
      </c>
      <c r="BF439" s="150">
        <f>IF(N439="snížená",J439,0)</f>
        <v>0</v>
      </c>
      <c r="BG439" s="150">
        <f>IF(N439="zákl. přenesená",J439,0)</f>
        <v>0</v>
      </c>
      <c r="BH439" s="150">
        <f>IF(N439="sníž. přenesená",J439,0)</f>
        <v>0</v>
      </c>
      <c r="BI439" s="150">
        <f>IF(N439="nulová",J439,0)</f>
        <v>0</v>
      </c>
      <c r="BJ439" s="17" t="s">
        <v>84</v>
      </c>
      <c r="BK439" s="150">
        <f>ROUND(I439*H439,2)</f>
        <v>0</v>
      </c>
      <c r="BL439" s="17" t="s">
        <v>530</v>
      </c>
      <c r="BM439" s="149" t="s">
        <v>3501</v>
      </c>
    </row>
    <row r="440" spans="2:65" s="1" customFormat="1" ht="19.2">
      <c r="B440" s="32"/>
      <c r="D440" s="151" t="s">
        <v>359</v>
      </c>
      <c r="F440" s="152" t="s">
        <v>8034</v>
      </c>
      <c r="I440" s="153"/>
      <c r="L440" s="32"/>
      <c r="M440" s="154"/>
      <c r="T440" s="56"/>
      <c r="AT440" s="17" t="s">
        <v>359</v>
      </c>
      <c r="AU440" s="17" t="s">
        <v>86</v>
      </c>
    </row>
    <row r="441" spans="2:65" s="1" customFormat="1" ht="16.5" customHeight="1">
      <c r="B441" s="32"/>
      <c r="C441" s="138" t="s">
        <v>2516</v>
      </c>
      <c r="D441" s="138" t="s">
        <v>352</v>
      </c>
      <c r="E441" s="139" t="s">
        <v>8035</v>
      </c>
      <c r="F441" s="140" t="s">
        <v>8036</v>
      </c>
      <c r="G441" s="141" t="s">
        <v>551</v>
      </c>
      <c r="H441" s="142">
        <v>238</v>
      </c>
      <c r="I441" s="143"/>
      <c r="J441" s="144">
        <f>ROUND(I441*H441,2)</f>
        <v>0</v>
      </c>
      <c r="K441" s="140" t="s">
        <v>7721</v>
      </c>
      <c r="L441" s="32"/>
      <c r="M441" s="145" t="s">
        <v>1</v>
      </c>
      <c r="N441" s="146" t="s">
        <v>41</v>
      </c>
      <c r="P441" s="147">
        <f>O441*H441</f>
        <v>0</v>
      </c>
      <c r="Q441" s="147">
        <v>0</v>
      </c>
      <c r="R441" s="147">
        <f>Q441*H441</f>
        <v>0</v>
      </c>
      <c r="S441" s="147">
        <v>0</v>
      </c>
      <c r="T441" s="148">
        <f>S441*H441</f>
        <v>0</v>
      </c>
      <c r="AR441" s="149" t="s">
        <v>530</v>
      </c>
      <c r="AT441" s="149" t="s">
        <v>352</v>
      </c>
      <c r="AU441" s="149" t="s">
        <v>86</v>
      </c>
      <c r="AY441" s="17" t="s">
        <v>350</v>
      </c>
      <c r="BE441" s="150">
        <f>IF(N441="základní",J441,0)</f>
        <v>0</v>
      </c>
      <c r="BF441" s="150">
        <f>IF(N441="snížená",J441,0)</f>
        <v>0</v>
      </c>
      <c r="BG441" s="150">
        <f>IF(N441="zákl. přenesená",J441,0)</f>
        <v>0</v>
      </c>
      <c r="BH441" s="150">
        <f>IF(N441="sníž. přenesená",J441,0)</f>
        <v>0</v>
      </c>
      <c r="BI441" s="150">
        <f>IF(N441="nulová",J441,0)</f>
        <v>0</v>
      </c>
      <c r="BJ441" s="17" t="s">
        <v>84</v>
      </c>
      <c r="BK441" s="150">
        <f>ROUND(I441*H441,2)</f>
        <v>0</v>
      </c>
      <c r="BL441" s="17" t="s">
        <v>530</v>
      </c>
      <c r="BM441" s="149" t="s">
        <v>3509</v>
      </c>
    </row>
    <row r="442" spans="2:65" s="1" customFormat="1" ht="10.199999999999999">
      <c r="B442" s="32"/>
      <c r="D442" s="151" t="s">
        <v>359</v>
      </c>
      <c r="F442" s="152" t="s">
        <v>8036</v>
      </c>
      <c r="I442" s="153"/>
      <c r="L442" s="32"/>
      <c r="M442" s="154"/>
      <c r="T442" s="56"/>
      <c r="AT442" s="17" t="s">
        <v>359</v>
      </c>
      <c r="AU442" s="17" t="s">
        <v>86</v>
      </c>
    </row>
    <row r="443" spans="2:65" s="1" customFormat="1" ht="24.15" customHeight="1">
      <c r="B443" s="32"/>
      <c r="C443" s="138" t="s">
        <v>2521</v>
      </c>
      <c r="D443" s="138" t="s">
        <v>352</v>
      </c>
      <c r="E443" s="139" t="s">
        <v>8037</v>
      </c>
      <c r="F443" s="140" t="s">
        <v>8038</v>
      </c>
      <c r="G443" s="141" t="s">
        <v>551</v>
      </c>
      <c r="H443" s="142">
        <v>270</v>
      </c>
      <c r="I443" s="143"/>
      <c r="J443" s="144">
        <f>ROUND(I443*H443,2)</f>
        <v>0</v>
      </c>
      <c r="K443" s="140" t="s">
        <v>7721</v>
      </c>
      <c r="L443" s="32"/>
      <c r="M443" s="145" t="s">
        <v>1</v>
      </c>
      <c r="N443" s="146" t="s">
        <v>41</v>
      </c>
      <c r="P443" s="147">
        <f>O443*H443</f>
        <v>0</v>
      </c>
      <c r="Q443" s="147">
        <v>0</v>
      </c>
      <c r="R443" s="147">
        <f>Q443*H443</f>
        <v>0</v>
      </c>
      <c r="S443" s="147">
        <v>0</v>
      </c>
      <c r="T443" s="148">
        <f>S443*H443</f>
        <v>0</v>
      </c>
      <c r="AR443" s="149" t="s">
        <v>530</v>
      </c>
      <c r="AT443" s="149" t="s">
        <v>352</v>
      </c>
      <c r="AU443" s="149" t="s">
        <v>86</v>
      </c>
      <c r="AY443" s="17" t="s">
        <v>350</v>
      </c>
      <c r="BE443" s="150">
        <f>IF(N443="základní",J443,0)</f>
        <v>0</v>
      </c>
      <c r="BF443" s="150">
        <f>IF(N443="snížená",J443,0)</f>
        <v>0</v>
      </c>
      <c r="BG443" s="150">
        <f>IF(N443="zákl. přenesená",J443,0)</f>
        <v>0</v>
      </c>
      <c r="BH443" s="150">
        <f>IF(N443="sníž. přenesená",J443,0)</f>
        <v>0</v>
      </c>
      <c r="BI443" s="150">
        <f>IF(N443="nulová",J443,0)</f>
        <v>0</v>
      </c>
      <c r="BJ443" s="17" t="s">
        <v>84</v>
      </c>
      <c r="BK443" s="150">
        <f>ROUND(I443*H443,2)</f>
        <v>0</v>
      </c>
      <c r="BL443" s="17" t="s">
        <v>530</v>
      </c>
      <c r="BM443" s="149" t="s">
        <v>3517</v>
      </c>
    </row>
    <row r="444" spans="2:65" s="1" customFormat="1" ht="19.2">
      <c r="B444" s="32"/>
      <c r="D444" s="151" t="s">
        <v>359</v>
      </c>
      <c r="F444" s="152" t="s">
        <v>8038</v>
      </c>
      <c r="I444" s="153"/>
      <c r="L444" s="32"/>
      <c r="M444" s="154"/>
      <c r="T444" s="56"/>
      <c r="AT444" s="17" t="s">
        <v>359</v>
      </c>
      <c r="AU444" s="17" t="s">
        <v>86</v>
      </c>
    </row>
    <row r="445" spans="2:65" s="1" customFormat="1" ht="16.5" customHeight="1">
      <c r="B445" s="32"/>
      <c r="C445" s="138" t="s">
        <v>2530</v>
      </c>
      <c r="D445" s="138" t="s">
        <v>352</v>
      </c>
      <c r="E445" s="139" t="s">
        <v>8039</v>
      </c>
      <c r="F445" s="140" t="s">
        <v>8040</v>
      </c>
      <c r="G445" s="141" t="s">
        <v>551</v>
      </c>
      <c r="H445" s="142">
        <v>270</v>
      </c>
      <c r="I445" s="143"/>
      <c r="J445" s="144">
        <f>ROUND(I445*H445,2)</f>
        <v>0</v>
      </c>
      <c r="K445" s="140" t="s">
        <v>7721</v>
      </c>
      <c r="L445" s="32"/>
      <c r="M445" s="145" t="s">
        <v>1</v>
      </c>
      <c r="N445" s="146" t="s">
        <v>41</v>
      </c>
      <c r="P445" s="147">
        <f>O445*H445</f>
        <v>0</v>
      </c>
      <c r="Q445" s="147">
        <v>0</v>
      </c>
      <c r="R445" s="147">
        <f>Q445*H445</f>
        <v>0</v>
      </c>
      <c r="S445" s="147">
        <v>0</v>
      </c>
      <c r="T445" s="148">
        <f>S445*H445</f>
        <v>0</v>
      </c>
      <c r="AR445" s="149" t="s">
        <v>530</v>
      </c>
      <c r="AT445" s="149" t="s">
        <v>352</v>
      </c>
      <c r="AU445" s="149" t="s">
        <v>86</v>
      </c>
      <c r="AY445" s="17" t="s">
        <v>350</v>
      </c>
      <c r="BE445" s="150">
        <f>IF(N445="základní",J445,0)</f>
        <v>0</v>
      </c>
      <c r="BF445" s="150">
        <f>IF(N445="snížená",J445,0)</f>
        <v>0</v>
      </c>
      <c r="BG445" s="150">
        <f>IF(N445="zákl. přenesená",J445,0)</f>
        <v>0</v>
      </c>
      <c r="BH445" s="150">
        <f>IF(N445="sníž. přenesená",J445,0)</f>
        <v>0</v>
      </c>
      <c r="BI445" s="150">
        <f>IF(N445="nulová",J445,0)</f>
        <v>0</v>
      </c>
      <c r="BJ445" s="17" t="s">
        <v>84</v>
      </c>
      <c r="BK445" s="150">
        <f>ROUND(I445*H445,2)</f>
        <v>0</v>
      </c>
      <c r="BL445" s="17" t="s">
        <v>530</v>
      </c>
      <c r="BM445" s="149" t="s">
        <v>3527</v>
      </c>
    </row>
    <row r="446" spans="2:65" s="1" customFormat="1" ht="10.199999999999999">
      <c r="B446" s="32"/>
      <c r="D446" s="151" t="s">
        <v>359</v>
      </c>
      <c r="F446" s="152" t="s">
        <v>8040</v>
      </c>
      <c r="I446" s="153"/>
      <c r="L446" s="32"/>
      <c r="M446" s="154"/>
      <c r="T446" s="56"/>
      <c r="AT446" s="17" t="s">
        <v>359</v>
      </c>
      <c r="AU446" s="17" t="s">
        <v>86</v>
      </c>
    </row>
    <row r="447" spans="2:65" s="1" customFormat="1" ht="24.15" customHeight="1">
      <c r="B447" s="32"/>
      <c r="C447" s="138" t="s">
        <v>2536</v>
      </c>
      <c r="D447" s="138" t="s">
        <v>352</v>
      </c>
      <c r="E447" s="139" t="s">
        <v>8041</v>
      </c>
      <c r="F447" s="140" t="s">
        <v>8042</v>
      </c>
      <c r="G447" s="141" t="s">
        <v>551</v>
      </c>
      <c r="H447" s="142">
        <v>170</v>
      </c>
      <c r="I447" s="143"/>
      <c r="J447" s="144">
        <f>ROUND(I447*H447,2)</f>
        <v>0</v>
      </c>
      <c r="K447" s="140" t="s">
        <v>7721</v>
      </c>
      <c r="L447" s="32"/>
      <c r="M447" s="145" t="s">
        <v>1</v>
      </c>
      <c r="N447" s="146" t="s">
        <v>41</v>
      </c>
      <c r="P447" s="147">
        <f>O447*H447</f>
        <v>0</v>
      </c>
      <c r="Q447" s="147">
        <v>0</v>
      </c>
      <c r="R447" s="147">
        <f>Q447*H447</f>
        <v>0</v>
      </c>
      <c r="S447" s="147">
        <v>0</v>
      </c>
      <c r="T447" s="148">
        <f>S447*H447</f>
        <v>0</v>
      </c>
      <c r="AR447" s="149" t="s">
        <v>530</v>
      </c>
      <c r="AT447" s="149" t="s">
        <v>352</v>
      </c>
      <c r="AU447" s="149" t="s">
        <v>86</v>
      </c>
      <c r="AY447" s="17" t="s">
        <v>350</v>
      </c>
      <c r="BE447" s="150">
        <f>IF(N447="základní",J447,0)</f>
        <v>0</v>
      </c>
      <c r="BF447" s="150">
        <f>IF(N447="snížená",J447,0)</f>
        <v>0</v>
      </c>
      <c r="BG447" s="150">
        <f>IF(N447="zákl. přenesená",J447,0)</f>
        <v>0</v>
      </c>
      <c r="BH447" s="150">
        <f>IF(N447="sníž. přenesená",J447,0)</f>
        <v>0</v>
      </c>
      <c r="BI447" s="150">
        <f>IF(N447="nulová",J447,0)</f>
        <v>0</v>
      </c>
      <c r="BJ447" s="17" t="s">
        <v>84</v>
      </c>
      <c r="BK447" s="150">
        <f>ROUND(I447*H447,2)</f>
        <v>0</v>
      </c>
      <c r="BL447" s="17" t="s">
        <v>530</v>
      </c>
      <c r="BM447" s="149" t="s">
        <v>3539</v>
      </c>
    </row>
    <row r="448" spans="2:65" s="1" customFormat="1" ht="19.2">
      <c r="B448" s="32"/>
      <c r="D448" s="151" t="s">
        <v>359</v>
      </c>
      <c r="F448" s="152" t="s">
        <v>8042</v>
      </c>
      <c r="I448" s="153"/>
      <c r="L448" s="32"/>
      <c r="M448" s="154"/>
      <c r="T448" s="56"/>
      <c r="AT448" s="17" t="s">
        <v>359</v>
      </c>
      <c r="AU448" s="17" t="s">
        <v>86</v>
      </c>
    </row>
    <row r="449" spans="2:65" s="1" customFormat="1" ht="16.5" customHeight="1">
      <c r="B449" s="32"/>
      <c r="C449" s="138" t="s">
        <v>2543</v>
      </c>
      <c r="D449" s="138" t="s">
        <v>352</v>
      </c>
      <c r="E449" s="139" t="s">
        <v>8043</v>
      </c>
      <c r="F449" s="140" t="s">
        <v>8044</v>
      </c>
      <c r="G449" s="141" t="s">
        <v>551</v>
      </c>
      <c r="H449" s="142">
        <v>170</v>
      </c>
      <c r="I449" s="143"/>
      <c r="J449" s="144">
        <f>ROUND(I449*H449,2)</f>
        <v>0</v>
      </c>
      <c r="K449" s="140" t="s">
        <v>7721</v>
      </c>
      <c r="L449" s="32"/>
      <c r="M449" s="145" t="s">
        <v>1</v>
      </c>
      <c r="N449" s="146" t="s">
        <v>41</v>
      </c>
      <c r="P449" s="147">
        <f>O449*H449</f>
        <v>0</v>
      </c>
      <c r="Q449" s="147">
        <v>0</v>
      </c>
      <c r="R449" s="147">
        <f>Q449*H449</f>
        <v>0</v>
      </c>
      <c r="S449" s="147">
        <v>0</v>
      </c>
      <c r="T449" s="148">
        <f>S449*H449</f>
        <v>0</v>
      </c>
      <c r="AR449" s="149" t="s">
        <v>530</v>
      </c>
      <c r="AT449" s="149" t="s">
        <v>352</v>
      </c>
      <c r="AU449" s="149" t="s">
        <v>86</v>
      </c>
      <c r="AY449" s="17" t="s">
        <v>350</v>
      </c>
      <c r="BE449" s="150">
        <f>IF(N449="základní",J449,0)</f>
        <v>0</v>
      </c>
      <c r="BF449" s="150">
        <f>IF(N449="snížená",J449,0)</f>
        <v>0</v>
      </c>
      <c r="BG449" s="150">
        <f>IF(N449="zákl. přenesená",J449,0)</f>
        <v>0</v>
      </c>
      <c r="BH449" s="150">
        <f>IF(N449="sníž. přenesená",J449,0)</f>
        <v>0</v>
      </c>
      <c r="BI449" s="150">
        <f>IF(N449="nulová",J449,0)</f>
        <v>0</v>
      </c>
      <c r="BJ449" s="17" t="s">
        <v>84</v>
      </c>
      <c r="BK449" s="150">
        <f>ROUND(I449*H449,2)</f>
        <v>0</v>
      </c>
      <c r="BL449" s="17" t="s">
        <v>530</v>
      </c>
      <c r="BM449" s="149" t="s">
        <v>3551</v>
      </c>
    </row>
    <row r="450" spans="2:65" s="1" customFormat="1" ht="10.199999999999999">
      <c r="B450" s="32"/>
      <c r="D450" s="151" t="s">
        <v>359</v>
      </c>
      <c r="F450" s="152" t="s">
        <v>8044</v>
      </c>
      <c r="I450" s="153"/>
      <c r="L450" s="32"/>
      <c r="M450" s="154"/>
      <c r="T450" s="56"/>
      <c r="AT450" s="17" t="s">
        <v>359</v>
      </c>
      <c r="AU450" s="17" t="s">
        <v>86</v>
      </c>
    </row>
    <row r="451" spans="2:65" s="1" customFormat="1" ht="24.15" customHeight="1">
      <c r="B451" s="32"/>
      <c r="C451" s="138" t="s">
        <v>2549</v>
      </c>
      <c r="D451" s="138" t="s">
        <v>352</v>
      </c>
      <c r="E451" s="139" t="s">
        <v>8045</v>
      </c>
      <c r="F451" s="140" t="s">
        <v>8046</v>
      </c>
      <c r="G451" s="141" t="s">
        <v>551</v>
      </c>
      <c r="H451" s="142">
        <v>30</v>
      </c>
      <c r="I451" s="143"/>
      <c r="J451" s="144">
        <f>ROUND(I451*H451,2)</f>
        <v>0</v>
      </c>
      <c r="K451" s="140" t="s">
        <v>7721</v>
      </c>
      <c r="L451" s="32"/>
      <c r="M451" s="145" t="s">
        <v>1</v>
      </c>
      <c r="N451" s="146" t="s">
        <v>41</v>
      </c>
      <c r="P451" s="147">
        <f>O451*H451</f>
        <v>0</v>
      </c>
      <c r="Q451" s="147">
        <v>0</v>
      </c>
      <c r="R451" s="147">
        <f>Q451*H451</f>
        <v>0</v>
      </c>
      <c r="S451" s="147">
        <v>0</v>
      </c>
      <c r="T451" s="148">
        <f>S451*H451</f>
        <v>0</v>
      </c>
      <c r="AR451" s="149" t="s">
        <v>530</v>
      </c>
      <c r="AT451" s="149" t="s">
        <v>352</v>
      </c>
      <c r="AU451" s="149" t="s">
        <v>86</v>
      </c>
      <c r="AY451" s="17" t="s">
        <v>350</v>
      </c>
      <c r="BE451" s="150">
        <f>IF(N451="základní",J451,0)</f>
        <v>0</v>
      </c>
      <c r="BF451" s="150">
        <f>IF(N451="snížená",J451,0)</f>
        <v>0</v>
      </c>
      <c r="BG451" s="150">
        <f>IF(N451="zákl. přenesená",J451,0)</f>
        <v>0</v>
      </c>
      <c r="BH451" s="150">
        <f>IF(N451="sníž. přenesená",J451,0)</f>
        <v>0</v>
      </c>
      <c r="BI451" s="150">
        <f>IF(N451="nulová",J451,0)</f>
        <v>0</v>
      </c>
      <c r="BJ451" s="17" t="s">
        <v>84</v>
      </c>
      <c r="BK451" s="150">
        <f>ROUND(I451*H451,2)</f>
        <v>0</v>
      </c>
      <c r="BL451" s="17" t="s">
        <v>530</v>
      </c>
      <c r="BM451" s="149" t="s">
        <v>3563</v>
      </c>
    </row>
    <row r="452" spans="2:65" s="1" customFormat="1" ht="19.2">
      <c r="B452" s="32"/>
      <c r="D452" s="151" t="s">
        <v>359</v>
      </c>
      <c r="F452" s="152" t="s">
        <v>8046</v>
      </c>
      <c r="I452" s="153"/>
      <c r="L452" s="32"/>
      <c r="M452" s="154"/>
      <c r="T452" s="56"/>
      <c r="AT452" s="17" t="s">
        <v>359</v>
      </c>
      <c r="AU452" s="17" t="s">
        <v>86</v>
      </c>
    </row>
    <row r="453" spans="2:65" s="1" customFormat="1" ht="16.5" customHeight="1">
      <c r="B453" s="32"/>
      <c r="C453" s="138" t="s">
        <v>2555</v>
      </c>
      <c r="D453" s="138" t="s">
        <v>352</v>
      </c>
      <c r="E453" s="139" t="s">
        <v>8047</v>
      </c>
      <c r="F453" s="140" t="s">
        <v>8048</v>
      </c>
      <c r="G453" s="141" t="s">
        <v>551</v>
      </c>
      <c r="H453" s="142">
        <v>30</v>
      </c>
      <c r="I453" s="143"/>
      <c r="J453" s="144">
        <f>ROUND(I453*H453,2)</f>
        <v>0</v>
      </c>
      <c r="K453" s="140" t="s">
        <v>7721</v>
      </c>
      <c r="L453" s="32"/>
      <c r="M453" s="145" t="s">
        <v>1</v>
      </c>
      <c r="N453" s="146" t="s">
        <v>41</v>
      </c>
      <c r="P453" s="147">
        <f>O453*H453</f>
        <v>0</v>
      </c>
      <c r="Q453" s="147">
        <v>0</v>
      </c>
      <c r="R453" s="147">
        <f>Q453*H453</f>
        <v>0</v>
      </c>
      <c r="S453" s="147">
        <v>0</v>
      </c>
      <c r="T453" s="148">
        <f>S453*H453</f>
        <v>0</v>
      </c>
      <c r="AR453" s="149" t="s">
        <v>530</v>
      </c>
      <c r="AT453" s="149" t="s">
        <v>352</v>
      </c>
      <c r="AU453" s="149" t="s">
        <v>86</v>
      </c>
      <c r="AY453" s="17" t="s">
        <v>350</v>
      </c>
      <c r="BE453" s="150">
        <f>IF(N453="základní",J453,0)</f>
        <v>0</v>
      </c>
      <c r="BF453" s="150">
        <f>IF(N453="snížená",J453,0)</f>
        <v>0</v>
      </c>
      <c r="BG453" s="150">
        <f>IF(N453="zákl. přenesená",J453,0)</f>
        <v>0</v>
      </c>
      <c r="BH453" s="150">
        <f>IF(N453="sníž. přenesená",J453,0)</f>
        <v>0</v>
      </c>
      <c r="BI453" s="150">
        <f>IF(N453="nulová",J453,0)</f>
        <v>0</v>
      </c>
      <c r="BJ453" s="17" t="s">
        <v>84</v>
      </c>
      <c r="BK453" s="150">
        <f>ROUND(I453*H453,2)</f>
        <v>0</v>
      </c>
      <c r="BL453" s="17" t="s">
        <v>530</v>
      </c>
      <c r="BM453" s="149" t="s">
        <v>3576</v>
      </c>
    </row>
    <row r="454" spans="2:65" s="1" customFormat="1" ht="10.199999999999999">
      <c r="B454" s="32"/>
      <c r="D454" s="151" t="s">
        <v>359</v>
      </c>
      <c r="F454" s="152" t="s">
        <v>8048</v>
      </c>
      <c r="I454" s="153"/>
      <c r="L454" s="32"/>
      <c r="M454" s="154"/>
      <c r="T454" s="56"/>
      <c r="AT454" s="17" t="s">
        <v>359</v>
      </c>
      <c r="AU454" s="17" t="s">
        <v>86</v>
      </c>
    </row>
    <row r="455" spans="2:65" s="1" customFormat="1" ht="24.15" customHeight="1">
      <c r="B455" s="32"/>
      <c r="C455" s="138" t="s">
        <v>2558</v>
      </c>
      <c r="D455" s="138" t="s">
        <v>352</v>
      </c>
      <c r="E455" s="139" t="s">
        <v>8049</v>
      </c>
      <c r="F455" s="140" t="s">
        <v>8050</v>
      </c>
      <c r="G455" s="141" t="s">
        <v>551</v>
      </c>
      <c r="H455" s="142">
        <v>25</v>
      </c>
      <c r="I455" s="143"/>
      <c r="J455" s="144">
        <f>ROUND(I455*H455,2)</f>
        <v>0</v>
      </c>
      <c r="K455" s="140" t="s">
        <v>7721</v>
      </c>
      <c r="L455" s="32"/>
      <c r="M455" s="145" t="s">
        <v>1</v>
      </c>
      <c r="N455" s="146" t="s">
        <v>41</v>
      </c>
      <c r="P455" s="147">
        <f>O455*H455</f>
        <v>0</v>
      </c>
      <c r="Q455" s="147">
        <v>0</v>
      </c>
      <c r="R455" s="147">
        <f>Q455*H455</f>
        <v>0</v>
      </c>
      <c r="S455" s="147">
        <v>0</v>
      </c>
      <c r="T455" s="148">
        <f>S455*H455</f>
        <v>0</v>
      </c>
      <c r="AR455" s="149" t="s">
        <v>530</v>
      </c>
      <c r="AT455" s="149" t="s">
        <v>352</v>
      </c>
      <c r="AU455" s="149" t="s">
        <v>86</v>
      </c>
      <c r="AY455" s="17" t="s">
        <v>350</v>
      </c>
      <c r="BE455" s="150">
        <f>IF(N455="základní",J455,0)</f>
        <v>0</v>
      </c>
      <c r="BF455" s="150">
        <f>IF(N455="snížená",J455,0)</f>
        <v>0</v>
      </c>
      <c r="BG455" s="150">
        <f>IF(N455="zákl. přenesená",J455,0)</f>
        <v>0</v>
      </c>
      <c r="BH455" s="150">
        <f>IF(N455="sníž. přenesená",J455,0)</f>
        <v>0</v>
      </c>
      <c r="BI455" s="150">
        <f>IF(N455="nulová",J455,0)</f>
        <v>0</v>
      </c>
      <c r="BJ455" s="17" t="s">
        <v>84</v>
      </c>
      <c r="BK455" s="150">
        <f>ROUND(I455*H455,2)</f>
        <v>0</v>
      </c>
      <c r="BL455" s="17" t="s">
        <v>530</v>
      </c>
      <c r="BM455" s="149" t="s">
        <v>3584</v>
      </c>
    </row>
    <row r="456" spans="2:65" s="1" customFormat="1" ht="19.2">
      <c r="B456" s="32"/>
      <c r="D456" s="151" t="s">
        <v>359</v>
      </c>
      <c r="F456" s="152" t="s">
        <v>8050</v>
      </c>
      <c r="I456" s="153"/>
      <c r="L456" s="32"/>
      <c r="M456" s="154"/>
      <c r="T456" s="56"/>
      <c r="AT456" s="17" t="s">
        <v>359</v>
      </c>
      <c r="AU456" s="17" t="s">
        <v>86</v>
      </c>
    </row>
    <row r="457" spans="2:65" s="1" customFormat="1" ht="16.5" customHeight="1">
      <c r="B457" s="32"/>
      <c r="C457" s="138" t="s">
        <v>2566</v>
      </c>
      <c r="D457" s="138" t="s">
        <v>352</v>
      </c>
      <c r="E457" s="139" t="s">
        <v>8051</v>
      </c>
      <c r="F457" s="140" t="s">
        <v>8052</v>
      </c>
      <c r="G457" s="141" t="s">
        <v>551</v>
      </c>
      <c r="H457" s="142">
        <v>25</v>
      </c>
      <c r="I457" s="143"/>
      <c r="J457" s="144">
        <f>ROUND(I457*H457,2)</f>
        <v>0</v>
      </c>
      <c r="K457" s="140" t="s">
        <v>7721</v>
      </c>
      <c r="L457" s="32"/>
      <c r="M457" s="145" t="s">
        <v>1</v>
      </c>
      <c r="N457" s="146" t="s">
        <v>41</v>
      </c>
      <c r="P457" s="147">
        <f>O457*H457</f>
        <v>0</v>
      </c>
      <c r="Q457" s="147">
        <v>0</v>
      </c>
      <c r="R457" s="147">
        <f>Q457*H457</f>
        <v>0</v>
      </c>
      <c r="S457" s="147">
        <v>0</v>
      </c>
      <c r="T457" s="148">
        <f>S457*H457</f>
        <v>0</v>
      </c>
      <c r="AR457" s="149" t="s">
        <v>530</v>
      </c>
      <c r="AT457" s="149" t="s">
        <v>352</v>
      </c>
      <c r="AU457" s="149" t="s">
        <v>86</v>
      </c>
      <c r="AY457" s="17" t="s">
        <v>350</v>
      </c>
      <c r="BE457" s="150">
        <f>IF(N457="základní",J457,0)</f>
        <v>0</v>
      </c>
      <c r="BF457" s="150">
        <f>IF(N457="snížená",J457,0)</f>
        <v>0</v>
      </c>
      <c r="BG457" s="150">
        <f>IF(N457="zákl. přenesená",J457,0)</f>
        <v>0</v>
      </c>
      <c r="BH457" s="150">
        <f>IF(N457="sníž. přenesená",J457,0)</f>
        <v>0</v>
      </c>
      <c r="BI457" s="150">
        <f>IF(N457="nulová",J457,0)</f>
        <v>0</v>
      </c>
      <c r="BJ457" s="17" t="s">
        <v>84</v>
      </c>
      <c r="BK457" s="150">
        <f>ROUND(I457*H457,2)</f>
        <v>0</v>
      </c>
      <c r="BL457" s="17" t="s">
        <v>530</v>
      </c>
      <c r="BM457" s="149" t="s">
        <v>3603</v>
      </c>
    </row>
    <row r="458" spans="2:65" s="1" customFormat="1" ht="10.199999999999999">
      <c r="B458" s="32"/>
      <c r="D458" s="151" t="s">
        <v>359</v>
      </c>
      <c r="F458" s="152" t="s">
        <v>8052</v>
      </c>
      <c r="I458" s="153"/>
      <c r="L458" s="32"/>
      <c r="M458" s="154"/>
      <c r="T458" s="56"/>
      <c r="AT458" s="17" t="s">
        <v>359</v>
      </c>
      <c r="AU458" s="17" t="s">
        <v>86</v>
      </c>
    </row>
    <row r="459" spans="2:65" s="1" customFormat="1" ht="24.15" customHeight="1">
      <c r="B459" s="32"/>
      <c r="C459" s="138" t="s">
        <v>2571</v>
      </c>
      <c r="D459" s="138" t="s">
        <v>352</v>
      </c>
      <c r="E459" s="139" t="s">
        <v>8053</v>
      </c>
      <c r="F459" s="140" t="s">
        <v>8054</v>
      </c>
      <c r="G459" s="141" t="s">
        <v>551</v>
      </c>
      <c r="H459" s="142">
        <v>10</v>
      </c>
      <c r="I459" s="143"/>
      <c r="J459" s="144">
        <f>ROUND(I459*H459,2)</f>
        <v>0</v>
      </c>
      <c r="K459" s="140" t="s">
        <v>7721</v>
      </c>
      <c r="L459" s="32"/>
      <c r="M459" s="145" t="s">
        <v>1</v>
      </c>
      <c r="N459" s="146" t="s">
        <v>41</v>
      </c>
      <c r="P459" s="147">
        <f>O459*H459</f>
        <v>0</v>
      </c>
      <c r="Q459" s="147">
        <v>0</v>
      </c>
      <c r="R459" s="147">
        <f>Q459*H459</f>
        <v>0</v>
      </c>
      <c r="S459" s="147">
        <v>0</v>
      </c>
      <c r="T459" s="148">
        <f>S459*H459</f>
        <v>0</v>
      </c>
      <c r="AR459" s="149" t="s">
        <v>530</v>
      </c>
      <c r="AT459" s="149" t="s">
        <v>352</v>
      </c>
      <c r="AU459" s="149" t="s">
        <v>86</v>
      </c>
      <c r="AY459" s="17" t="s">
        <v>350</v>
      </c>
      <c r="BE459" s="150">
        <f>IF(N459="základní",J459,0)</f>
        <v>0</v>
      </c>
      <c r="BF459" s="150">
        <f>IF(N459="snížená",J459,0)</f>
        <v>0</v>
      </c>
      <c r="BG459" s="150">
        <f>IF(N459="zákl. přenesená",J459,0)</f>
        <v>0</v>
      </c>
      <c r="BH459" s="150">
        <f>IF(N459="sníž. přenesená",J459,0)</f>
        <v>0</v>
      </c>
      <c r="BI459" s="150">
        <f>IF(N459="nulová",J459,0)</f>
        <v>0</v>
      </c>
      <c r="BJ459" s="17" t="s">
        <v>84</v>
      </c>
      <c r="BK459" s="150">
        <f>ROUND(I459*H459,2)</f>
        <v>0</v>
      </c>
      <c r="BL459" s="17" t="s">
        <v>530</v>
      </c>
      <c r="BM459" s="149" t="s">
        <v>3611</v>
      </c>
    </row>
    <row r="460" spans="2:65" s="1" customFormat="1" ht="19.2">
      <c r="B460" s="32"/>
      <c r="D460" s="151" t="s">
        <v>359</v>
      </c>
      <c r="F460" s="152" t="s">
        <v>8054</v>
      </c>
      <c r="I460" s="153"/>
      <c r="L460" s="32"/>
      <c r="M460" s="154"/>
      <c r="T460" s="56"/>
      <c r="AT460" s="17" t="s">
        <v>359</v>
      </c>
      <c r="AU460" s="17" t="s">
        <v>86</v>
      </c>
    </row>
    <row r="461" spans="2:65" s="1" customFormat="1" ht="16.5" customHeight="1">
      <c r="B461" s="32"/>
      <c r="C461" s="138" t="s">
        <v>2576</v>
      </c>
      <c r="D461" s="138" t="s">
        <v>352</v>
      </c>
      <c r="E461" s="139" t="s">
        <v>8055</v>
      </c>
      <c r="F461" s="140" t="s">
        <v>8056</v>
      </c>
      <c r="G461" s="141" t="s">
        <v>551</v>
      </c>
      <c r="H461" s="142">
        <v>10</v>
      </c>
      <c r="I461" s="143"/>
      <c r="J461" s="144">
        <f>ROUND(I461*H461,2)</f>
        <v>0</v>
      </c>
      <c r="K461" s="140" t="s">
        <v>7721</v>
      </c>
      <c r="L461" s="32"/>
      <c r="M461" s="145" t="s">
        <v>1</v>
      </c>
      <c r="N461" s="146" t="s">
        <v>41</v>
      </c>
      <c r="P461" s="147">
        <f>O461*H461</f>
        <v>0</v>
      </c>
      <c r="Q461" s="147">
        <v>0</v>
      </c>
      <c r="R461" s="147">
        <f>Q461*H461</f>
        <v>0</v>
      </c>
      <c r="S461" s="147">
        <v>0</v>
      </c>
      <c r="T461" s="148">
        <f>S461*H461</f>
        <v>0</v>
      </c>
      <c r="AR461" s="149" t="s">
        <v>530</v>
      </c>
      <c r="AT461" s="149" t="s">
        <v>352</v>
      </c>
      <c r="AU461" s="149" t="s">
        <v>86</v>
      </c>
      <c r="AY461" s="17" t="s">
        <v>350</v>
      </c>
      <c r="BE461" s="150">
        <f>IF(N461="základní",J461,0)</f>
        <v>0</v>
      </c>
      <c r="BF461" s="150">
        <f>IF(N461="snížená",J461,0)</f>
        <v>0</v>
      </c>
      <c r="BG461" s="150">
        <f>IF(N461="zákl. přenesená",J461,0)</f>
        <v>0</v>
      </c>
      <c r="BH461" s="150">
        <f>IF(N461="sníž. přenesená",J461,0)</f>
        <v>0</v>
      </c>
      <c r="BI461" s="150">
        <f>IF(N461="nulová",J461,0)</f>
        <v>0</v>
      </c>
      <c r="BJ461" s="17" t="s">
        <v>84</v>
      </c>
      <c r="BK461" s="150">
        <f>ROUND(I461*H461,2)</f>
        <v>0</v>
      </c>
      <c r="BL461" s="17" t="s">
        <v>530</v>
      </c>
      <c r="BM461" s="149" t="s">
        <v>3619</v>
      </c>
    </row>
    <row r="462" spans="2:65" s="1" customFormat="1" ht="10.199999999999999">
      <c r="B462" s="32"/>
      <c r="D462" s="151" t="s">
        <v>359</v>
      </c>
      <c r="F462" s="152" t="s">
        <v>8056</v>
      </c>
      <c r="I462" s="153"/>
      <c r="L462" s="32"/>
      <c r="M462" s="154"/>
      <c r="T462" s="56"/>
      <c r="AT462" s="17" t="s">
        <v>359</v>
      </c>
      <c r="AU462" s="17" t="s">
        <v>86</v>
      </c>
    </row>
    <row r="463" spans="2:65" s="1" customFormat="1" ht="24.15" customHeight="1">
      <c r="B463" s="32"/>
      <c r="C463" s="138" t="s">
        <v>2581</v>
      </c>
      <c r="D463" s="138" t="s">
        <v>352</v>
      </c>
      <c r="E463" s="139" t="s">
        <v>8057</v>
      </c>
      <c r="F463" s="140" t="s">
        <v>8058</v>
      </c>
      <c r="G463" s="141" t="s">
        <v>551</v>
      </c>
      <c r="H463" s="142">
        <v>6</v>
      </c>
      <c r="I463" s="143"/>
      <c r="J463" s="144">
        <f>ROUND(I463*H463,2)</f>
        <v>0</v>
      </c>
      <c r="K463" s="140" t="s">
        <v>7721</v>
      </c>
      <c r="L463" s="32"/>
      <c r="M463" s="145" t="s">
        <v>1</v>
      </c>
      <c r="N463" s="146" t="s">
        <v>41</v>
      </c>
      <c r="P463" s="147">
        <f>O463*H463</f>
        <v>0</v>
      </c>
      <c r="Q463" s="147">
        <v>0</v>
      </c>
      <c r="R463" s="147">
        <f>Q463*H463</f>
        <v>0</v>
      </c>
      <c r="S463" s="147">
        <v>0</v>
      </c>
      <c r="T463" s="148">
        <f>S463*H463</f>
        <v>0</v>
      </c>
      <c r="AR463" s="149" t="s">
        <v>530</v>
      </c>
      <c r="AT463" s="149" t="s">
        <v>352</v>
      </c>
      <c r="AU463" s="149" t="s">
        <v>86</v>
      </c>
      <c r="AY463" s="17" t="s">
        <v>350</v>
      </c>
      <c r="BE463" s="150">
        <f>IF(N463="základní",J463,0)</f>
        <v>0</v>
      </c>
      <c r="BF463" s="150">
        <f>IF(N463="snížená",J463,0)</f>
        <v>0</v>
      </c>
      <c r="BG463" s="150">
        <f>IF(N463="zákl. přenesená",J463,0)</f>
        <v>0</v>
      </c>
      <c r="BH463" s="150">
        <f>IF(N463="sníž. přenesená",J463,0)</f>
        <v>0</v>
      </c>
      <c r="BI463" s="150">
        <f>IF(N463="nulová",J463,0)</f>
        <v>0</v>
      </c>
      <c r="BJ463" s="17" t="s">
        <v>84</v>
      </c>
      <c r="BK463" s="150">
        <f>ROUND(I463*H463,2)</f>
        <v>0</v>
      </c>
      <c r="BL463" s="17" t="s">
        <v>530</v>
      </c>
      <c r="BM463" s="149" t="s">
        <v>3637</v>
      </c>
    </row>
    <row r="464" spans="2:65" s="1" customFormat="1" ht="19.2">
      <c r="B464" s="32"/>
      <c r="D464" s="151" t="s">
        <v>359</v>
      </c>
      <c r="F464" s="152" t="s">
        <v>8058</v>
      </c>
      <c r="I464" s="153"/>
      <c r="L464" s="32"/>
      <c r="M464" s="154"/>
      <c r="T464" s="56"/>
      <c r="AT464" s="17" t="s">
        <v>359</v>
      </c>
      <c r="AU464" s="17" t="s">
        <v>86</v>
      </c>
    </row>
    <row r="465" spans="2:65" s="1" customFormat="1" ht="16.5" customHeight="1">
      <c r="B465" s="32"/>
      <c r="C465" s="138" t="s">
        <v>2586</v>
      </c>
      <c r="D465" s="138" t="s">
        <v>352</v>
      </c>
      <c r="E465" s="139" t="s">
        <v>8059</v>
      </c>
      <c r="F465" s="140" t="s">
        <v>8060</v>
      </c>
      <c r="G465" s="141" t="s">
        <v>551</v>
      </c>
      <c r="H465" s="142">
        <v>6</v>
      </c>
      <c r="I465" s="143"/>
      <c r="J465" s="144">
        <f>ROUND(I465*H465,2)</f>
        <v>0</v>
      </c>
      <c r="K465" s="140" t="s">
        <v>7721</v>
      </c>
      <c r="L465" s="32"/>
      <c r="M465" s="145" t="s">
        <v>1</v>
      </c>
      <c r="N465" s="146" t="s">
        <v>41</v>
      </c>
      <c r="P465" s="147">
        <f>O465*H465</f>
        <v>0</v>
      </c>
      <c r="Q465" s="147">
        <v>0</v>
      </c>
      <c r="R465" s="147">
        <f>Q465*H465</f>
        <v>0</v>
      </c>
      <c r="S465" s="147">
        <v>0</v>
      </c>
      <c r="T465" s="148">
        <f>S465*H465</f>
        <v>0</v>
      </c>
      <c r="AR465" s="149" t="s">
        <v>530</v>
      </c>
      <c r="AT465" s="149" t="s">
        <v>352</v>
      </c>
      <c r="AU465" s="149" t="s">
        <v>86</v>
      </c>
      <c r="AY465" s="17" t="s">
        <v>350</v>
      </c>
      <c r="BE465" s="150">
        <f>IF(N465="základní",J465,0)</f>
        <v>0</v>
      </c>
      <c r="BF465" s="150">
        <f>IF(N465="snížená",J465,0)</f>
        <v>0</v>
      </c>
      <c r="BG465" s="150">
        <f>IF(N465="zákl. přenesená",J465,0)</f>
        <v>0</v>
      </c>
      <c r="BH465" s="150">
        <f>IF(N465="sníž. přenesená",J465,0)</f>
        <v>0</v>
      </c>
      <c r="BI465" s="150">
        <f>IF(N465="nulová",J465,0)</f>
        <v>0</v>
      </c>
      <c r="BJ465" s="17" t="s">
        <v>84</v>
      </c>
      <c r="BK465" s="150">
        <f>ROUND(I465*H465,2)</f>
        <v>0</v>
      </c>
      <c r="BL465" s="17" t="s">
        <v>530</v>
      </c>
      <c r="BM465" s="149" t="s">
        <v>3644</v>
      </c>
    </row>
    <row r="466" spans="2:65" s="1" customFormat="1" ht="10.199999999999999">
      <c r="B466" s="32"/>
      <c r="D466" s="151" t="s">
        <v>359</v>
      </c>
      <c r="F466" s="152" t="s">
        <v>8060</v>
      </c>
      <c r="I466" s="153"/>
      <c r="L466" s="32"/>
      <c r="M466" s="154"/>
      <c r="T466" s="56"/>
      <c r="AT466" s="17" t="s">
        <v>359</v>
      </c>
      <c r="AU466" s="17" t="s">
        <v>86</v>
      </c>
    </row>
    <row r="467" spans="2:65" s="1" customFormat="1" ht="24.15" customHeight="1">
      <c r="B467" s="32"/>
      <c r="C467" s="138" t="s">
        <v>2591</v>
      </c>
      <c r="D467" s="138" t="s">
        <v>352</v>
      </c>
      <c r="E467" s="139" t="s">
        <v>8061</v>
      </c>
      <c r="F467" s="140" t="s">
        <v>8062</v>
      </c>
      <c r="G467" s="141" t="s">
        <v>551</v>
      </c>
      <c r="H467" s="142">
        <v>14</v>
      </c>
      <c r="I467" s="143"/>
      <c r="J467" s="144">
        <f>ROUND(I467*H467,2)</f>
        <v>0</v>
      </c>
      <c r="K467" s="140" t="s">
        <v>7721</v>
      </c>
      <c r="L467" s="32"/>
      <c r="M467" s="145" t="s">
        <v>1</v>
      </c>
      <c r="N467" s="146" t="s">
        <v>41</v>
      </c>
      <c r="P467" s="147">
        <f>O467*H467</f>
        <v>0</v>
      </c>
      <c r="Q467" s="147">
        <v>0</v>
      </c>
      <c r="R467" s="147">
        <f>Q467*H467</f>
        <v>0</v>
      </c>
      <c r="S467" s="147">
        <v>0</v>
      </c>
      <c r="T467" s="148">
        <f>S467*H467</f>
        <v>0</v>
      </c>
      <c r="AR467" s="149" t="s">
        <v>530</v>
      </c>
      <c r="AT467" s="149" t="s">
        <v>352</v>
      </c>
      <c r="AU467" s="149" t="s">
        <v>86</v>
      </c>
      <c r="AY467" s="17" t="s">
        <v>350</v>
      </c>
      <c r="BE467" s="150">
        <f>IF(N467="základní",J467,0)</f>
        <v>0</v>
      </c>
      <c r="BF467" s="150">
        <f>IF(N467="snížená",J467,0)</f>
        <v>0</v>
      </c>
      <c r="BG467" s="150">
        <f>IF(N467="zákl. přenesená",J467,0)</f>
        <v>0</v>
      </c>
      <c r="BH467" s="150">
        <f>IF(N467="sníž. přenesená",J467,0)</f>
        <v>0</v>
      </c>
      <c r="BI467" s="150">
        <f>IF(N467="nulová",J467,0)</f>
        <v>0</v>
      </c>
      <c r="BJ467" s="17" t="s">
        <v>84</v>
      </c>
      <c r="BK467" s="150">
        <f>ROUND(I467*H467,2)</f>
        <v>0</v>
      </c>
      <c r="BL467" s="17" t="s">
        <v>530</v>
      </c>
      <c r="BM467" s="149" t="s">
        <v>3655</v>
      </c>
    </row>
    <row r="468" spans="2:65" s="1" customFormat="1" ht="19.2">
      <c r="B468" s="32"/>
      <c r="D468" s="151" t="s">
        <v>359</v>
      </c>
      <c r="F468" s="152" t="s">
        <v>8062</v>
      </c>
      <c r="I468" s="153"/>
      <c r="L468" s="32"/>
      <c r="M468" s="154"/>
      <c r="T468" s="56"/>
      <c r="AT468" s="17" t="s">
        <v>359</v>
      </c>
      <c r="AU468" s="17" t="s">
        <v>86</v>
      </c>
    </row>
    <row r="469" spans="2:65" s="1" customFormat="1" ht="16.5" customHeight="1">
      <c r="B469" s="32"/>
      <c r="C469" s="138" t="s">
        <v>2595</v>
      </c>
      <c r="D469" s="138" t="s">
        <v>352</v>
      </c>
      <c r="E469" s="139" t="s">
        <v>8063</v>
      </c>
      <c r="F469" s="140" t="s">
        <v>8032</v>
      </c>
      <c r="G469" s="141" t="s">
        <v>551</v>
      </c>
      <c r="H469" s="142">
        <v>14</v>
      </c>
      <c r="I469" s="143"/>
      <c r="J469" s="144">
        <f>ROUND(I469*H469,2)</f>
        <v>0</v>
      </c>
      <c r="K469" s="140" t="s">
        <v>7721</v>
      </c>
      <c r="L469" s="32"/>
      <c r="M469" s="145" t="s">
        <v>1</v>
      </c>
      <c r="N469" s="146" t="s">
        <v>41</v>
      </c>
      <c r="P469" s="147">
        <f>O469*H469</f>
        <v>0</v>
      </c>
      <c r="Q469" s="147">
        <v>0</v>
      </c>
      <c r="R469" s="147">
        <f>Q469*H469</f>
        <v>0</v>
      </c>
      <c r="S469" s="147">
        <v>0</v>
      </c>
      <c r="T469" s="148">
        <f>S469*H469</f>
        <v>0</v>
      </c>
      <c r="AR469" s="149" t="s">
        <v>530</v>
      </c>
      <c r="AT469" s="149" t="s">
        <v>352</v>
      </c>
      <c r="AU469" s="149" t="s">
        <v>86</v>
      </c>
      <c r="AY469" s="17" t="s">
        <v>350</v>
      </c>
      <c r="BE469" s="150">
        <f>IF(N469="základní",J469,0)</f>
        <v>0</v>
      </c>
      <c r="BF469" s="150">
        <f>IF(N469="snížená",J469,0)</f>
        <v>0</v>
      </c>
      <c r="BG469" s="150">
        <f>IF(N469="zákl. přenesená",J469,0)</f>
        <v>0</v>
      </c>
      <c r="BH469" s="150">
        <f>IF(N469="sníž. přenesená",J469,0)</f>
        <v>0</v>
      </c>
      <c r="BI469" s="150">
        <f>IF(N469="nulová",J469,0)</f>
        <v>0</v>
      </c>
      <c r="BJ469" s="17" t="s">
        <v>84</v>
      </c>
      <c r="BK469" s="150">
        <f>ROUND(I469*H469,2)</f>
        <v>0</v>
      </c>
      <c r="BL469" s="17" t="s">
        <v>530</v>
      </c>
      <c r="BM469" s="149" t="s">
        <v>3678</v>
      </c>
    </row>
    <row r="470" spans="2:65" s="1" customFormat="1" ht="10.199999999999999">
      <c r="B470" s="32"/>
      <c r="D470" s="151" t="s">
        <v>359</v>
      </c>
      <c r="F470" s="152" t="s">
        <v>8032</v>
      </c>
      <c r="I470" s="153"/>
      <c r="L470" s="32"/>
      <c r="M470" s="154"/>
      <c r="T470" s="56"/>
      <c r="AT470" s="17" t="s">
        <v>359</v>
      </c>
      <c r="AU470" s="17" t="s">
        <v>86</v>
      </c>
    </row>
    <row r="471" spans="2:65" s="1" customFormat="1" ht="24.15" customHeight="1">
      <c r="B471" s="32"/>
      <c r="C471" s="138" t="s">
        <v>2600</v>
      </c>
      <c r="D471" s="138" t="s">
        <v>352</v>
      </c>
      <c r="E471" s="139" t="s">
        <v>8064</v>
      </c>
      <c r="F471" s="140" t="s">
        <v>8065</v>
      </c>
      <c r="G471" s="141" t="s">
        <v>551</v>
      </c>
      <c r="H471" s="142">
        <v>16</v>
      </c>
      <c r="I471" s="143"/>
      <c r="J471" s="144">
        <f>ROUND(I471*H471,2)</f>
        <v>0</v>
      </c>
      <c r="K471" s="140" t="s">
        <v>7721</v>
      </c>
      <c r="L471" s="32"/>
      <c r="M471" s="145" t="s">
        <v>1</v>
      </c>
      <c r="N471" s="146" t="s">
        <v>41</v>
      </c>
      <c r="P471" s="147">
        <f>O471*H471</f>
        <v>0</v>
      </c>
      <c r="Q471" s="147">
        <v>0</v>
      </c>
      <c r="R471" s="147">
        <f>Q471*H471</f>
        <v>0</v>
      </c>
      <c r="S471" s="147">
        <v>0</v>
      </c>
      <c r="T471" s="148">
        <f>S471*H471</f>
        <v>0</v>
      </c>
      <c r="AR471" s="149" t="s">
        <v>530</v>
      </c>
      <c r="AT471" s="149" t="s">
        <v>352</v>
      </c>
      <c r="AU471" s="149" t="s">
        <v>86</v>
      </c>
      <c r="AY471" s="17" t="s">
        <v>350</v>
      </c>
      <c r="BE471" s="150">
        <f>IF(N471="základní",J471,0)</f>
        <v>0</v>
      </c>
      <c r="BF471" s="150">
        <f>IF(N471="snížená",J471,0)</f>
        <v>0</v>
      </c>
      <c r="BG471" s="150">
        <f>IF(N471="zákl. přenesená",J471,0)</f>
        <v>0</v>
      </c>
      <c r="BH471" s="150">
        <f>IF(N471="sníž. přenesená",J471,0)</f>
        <v>0</v>
      </c>
      <c r="BI471" s="150">
        <f>IF(N471="nulová",J471,0)</f>
        <v>0</v>
      </c>
      <c r="BJ471" s="17" t="s">
        <v>84</v>
      </c>
      <c r="BK471" s="150">
        <f>ROUND(I471*H471,2)</f>
        <v>0</v>
      </c>
      <c r="BL471" s="17" t="s">
        <v>530</v>
      </c>
      <c r="BM471" s="149" t="s">
        <v>3686</v>
      </c>
    </row>
    <row r="472" spans="2:65" s="1" customFormat="1" ht="19.2">
      <c r="B472" s="32"/>
      <c r="D472" s="151" t="s">
        <v>359</v>
      </c>
      <c r="F472" s="152" t="s">
        <v>8065</v>
      </c>
      <c r="I472" s="153"/>
      <c r="L472" s="32"/>
      <c r="M472" s="154"/>
      <c r="T472" s="56"/>
      <c r="AT472" s="17" t="s">
        <v>359</v>
      </c>
      <c r="AU472" s="17" t="s">
        <v>86</v>
      </c>
    </row>
    <row r="473" spans="2:65" s="1" customFormat="1" ht="16.5" customHeight="1">
      <c r="B473" s="32"/>
      <c r="C473" s="138" t="s">
        <v>2605</v>
      </c>
      <c r="D473" s="138" t="s">
        <v>352</v>
      </c>
      <c r="E473" s="139" t="s">
        <v>8066</v>
      </c>
      <c r="F473" s="140" t="s">
        <v>8036</v>
      </c>
      <c r="G473" s="141" t="s">
        <v>551</v>
      </c>
      <c r="H473" s="142">
        <v>16</v>
      </c>
      <c r="I473" s="143"/>
      <c r="J473" s="144">
        <f>ROUND(I473*H473,2)</f>
        <v>0</v>
      </c>
      <c r="K473" s="140" t="s">
        <v>7721</v>
      </c>
      <c r="L473" s="32"/>
      <c r="M473" s="145" t="s">
        <v>1</v>
      </c>
      <c r="N473" s="146" t="s">
        <v>41</v>
      </c>
      <c r="P473" s="147">
        <f>O473*H473</f>
        <v>0</v>
      </c>
      <c r="Q473" s="147">
        <v>0</v>
      </c>
      <c r="R473" s="147">
        <f>Q473*H473</f>
        <v>0</v>
      </c>
      <c r="S473" s="147">
        <v>0</v>
      </c>
      <c r="T473" s="148">
        <f>S473*H473</f>
        <v>0</v>
      </c>
      <c r="AR473" s="149" t="s">
        <v>530</v>
      </c>
      <c r="AT473" s="149" t="s">
        <v>352</v>
      </c>
      <c r="AU473" s="149" t="s">
        <v>86</v>
      </c>
      <c r="AY473" s="17" t="s">
        <v>350</v>
      </c>
      <c r="BE473" s="150">
        <f>IF(N473="základní",J473,0)</f>
        <v>0</v>
      </c>
      <c r="BF473" s="150">
        <f>IF(N473="snížená",J473,0)</f>
        <v>0</v>
      </c>
      <c r="BG473" s="150">
        <f>IF(N473="zákl. přenesená",J473,0)</f>
        <v>0</v>
      </c>
      <c r="BH473" s="150">
        <f>IF(N473="sníž. přenesená",J473,0)</f>
        <v>0</v>
      </c>
      <c r="BI473" s="150">
        <f>IF(N473="nulová",J473,0)</f>
        <v>0</v>
      </c>
      <c r="BJ473" s="17" t="s">
        <v>84</v>
      </c>
      <c r="BK473" s="150">
        <f>ROUND(I473*H473,2)</f>
        <v>0</v>
      </c>
      <c r="BL473" s="17" t="s">
        <v>530</v>
      </c>
      <c r="BM473" s="149" t="s">
        <v>3696</v>
      </c>
    </row>
    <row r="474" spans="2:65" s="1" customFormat="1" ht="10.199999999999999">
      <c r="B474" s="32"/>
      <c r="D474" s="151" t="s">
        <v>359</v>
      </c>
      <c r="F474" s="152" t="s">
        <v>8036</v>
      </c>
      <c r="I474" s="153"/>
      <c r="L474" s="32"/>
      <c r="M474" s="154"/>
      <c r="T474" s="56"/>
      <c r="AT474" s="17" t="s">
        <v>359</v>
      </c>
      <c r="AU474" s="17" t="s">
        <v>86</v>
      </c>
    </row>
    <row r="475" spans="2:65" s="1" customFormat="1" ht="24.15" customHeight="1">
      <c r="B475" s="32"/>
      <c r="C475" s="138" t="s">
        <v>2613</v>
      </c>
      <c r="D475" s="138" t="s">
        <v>352</v>
      </c>
      <c r="E475" s="139" t="s">
        <v>8067</v>
      </c>
      <c r="F475" s="140" t="s">
        <v>8068</v>
      </c>
      <c r="G475" s="141" t="s">
        <v>551</v>
      </c>
      <c r="H475" s="142">
        <v>10</v>
      </c>
      <c r="I475" s="143"/>
      <c r="J475" s="144">
        <f>ROUND(I475*H475,2)</f>
        <v>0</v>
      </c>
      <c r="K475" s="140" t="s">
        <v>7721</v>
      </c>
      <c r="L475" s="32"/>
      <c r="M475" s="145" t="s">
        <v>1</v>
      </c>
      <c r="N475" s="146" t="s">
        <v>41</v>
      </c>
      <c r="P475" s="147">
        <f>O475*H475</f>
        <v>0</v>
      </c>
      <c r="Q475" s="147">
        <v>0</v>
      </c>
      <c r="R475" s="147">
        <f>Q475*H475</f>
        <v>0</v>
      </c>
      <c r="S475" s="147">
        <v>0</v>
      </c>
      <c r="T475" s="148">
        <f>S475*H475</f>
        <v>0</v>
      </c>
      <c r="AR475" s="149" t="s">
        <v>530</v>
      </c>
      <c r="AT475" s="149" t="s">
        <v>352</v>
      </c>
      <c r="AU475" s="149" t="s">
        <v>86</v>
      </c>
      <c r="AY475" s="17" t="s">
        <v>350</v>
      </c>
      <c r="BE475" s="150">
        <f>IF(N475="základní",J475,0)</f>
        <v>0</v>
      </c>
      <c r="BF475" s="150">
        <f>IF(N475="snížená",J475,0)</f>
        <v>0</v>
      </c>
      <c r="BG475" s="150">
        <f>IF(N475="zákl. přenesená",J475,0)</f>
        <v>0</v>
      </c>
      <c r="BH475" s="150">
        <f>IF(N475="sníž. přenesená",J475,0)</f>
        <v>0</v>
      </c>
      <c r="BI475" s="150">
        <f>IF(N475="nulová",J475,0)</f>
        <v>0</v>
      </c>
      <c r="BJ475" s="17" t="s">
        <v>84</v>
      </c>
      <c r="BK475" s="150">
        <f>ROUND(I475*H475,2)</f>
        <v>0</v>
      </c>
      <c r="BL475" s="17" t="s">
        <v>530</v>
      </c>
      <c r="BM475" s="149" t="s">
        <v>3710</v>
      </c>
    </row>
    <row r="476" spans="2:65" s="1" customFormat="1" ht="19.2">
      <c r="B476" s="32"/>
      <c r="D476" s="151" t="s">
        <v>359</v>
      </c>
      <c r="F476" s="152" t="s">
        <v>8068</v>
      </c>
      <c r="I476" s="153"/>
      <c r="L476" s="32"/>
      <c r="M476" s="154"/>
      <c r="T476" s="56"/>
      <c r="AT476" s="17" t="s">
        <v>359</v>
      </c>
      <c r="AU476" s="17" t="s">
        <v>86</v>
      </c>
    </row>
    <row r="477" spans="2:65" s="1" customFormat="1" ht="16.5" customHeight="1">
      <c r="B477" s="32"/>
      <c r="C477" s="138" t="s">
        <v>2618</v>
      </c>
      <c r="D477" s="138" t="s">
        <v>352</v>
      </c>
      <c r="E477" s="139" t="s">
        <v>8069</v>
      </c>
      <c r="F477" s="140" t="s">
        <v>8040</v>
      </c>
      <c r="G477" s="141" t="s">
        <v>551</v>
      </c>
      <c r="H477" s="142">
        <v>10</v>
      </c>
      <c r="I477" s="143"/>
      <c r="J477" s="144">
        <f>ROUND(I477*H477,2)</f>
        <v>0</v>
      </c>
      <c r="K477" s="140" t="s">
        <v>7721</v>
      </c>
      <c r="L477" s="32"/>
      <c r="M477" s="145" t="s">
        <v>1</v>
      </c>
      <c r="N477" s="146" t="s">
        <v>41</v>
      </c>
      <c r="P477" s="147">
        <f>O477*H477</f>
        <v>0</v>
      </c>
      <c r="Q477" s="147">
        <v>0</v>
      </c>
      <c r="R477" s="147">
        <f>Q477*H477</f>
        <v>0</v>
      </c>
      <c r="S477" s="147">
        <v>0</v>
      </c>
      <c r="T477" s="148">
        <f>S477*H477</f>
        <v>0</v>
      </c>
      <c r="AR477" s="149" t="s">
        <v>530</v>
      </c>
      <c r="AT477" s="149" t="s">
        <v>352</v>
      </c>
      <c r="AU477" s="149" t="s">
        <v>86</v>
      </c>
      <c r="AY477" s="17" t="s">
        <v>350</v>
      </c>
      <c r="BE477" s="150">
        <f>IF(N477="základní",J477,0)</f>
        <v>0</v>
      </c>
      <c r="BF477" s="150">
        <f>IF(N477="snížená",J477,0)</f>
        <v>0</v>
      </c>
      <c r="BG477" s="150">
        <f>IF(N477="zákl. přenesená",J477,0)</f>
        <v>0</v>
      </c>
      <c r="BH477" s="150">
        <f>IF(N477="sníž. přenesená",J477,0)</f>
        <v>0</v>
      </c>
      <c r="BI477" s="150">
        <f>IF(N477="nulová",J477,0)</f>
        <v>0</v>
      </c>
      <c r="BJ477" s="17" t="s">
        <v>84</v>
      </c>
      <c r="BK477" s="150">
        <f>ROUND(I477*H477,2)</f>
        <v>0</v>
      </c>
      <c r="BL477" s="17" t="s">
        <v>530</v>
      </c>
      <c r="BM477" s="149" t="s">
        <v>3718</v>
      </c>
    </row>
    <row r="478" spans="2:65" s="1" customFormat="1" ht="10.199999999999999">
      <c r="B478" s="32"/>
      <c r="D478" s="151" t="s">
        <v>359</v>
      </c>
      <c r="F478" s="152" t="s">
        <v>8040</v>
      </c>
      <c r="I478" s="153"/>
      <c r="L478" s="32"/>
      <c r="M478" s="154"/>
      <c r="T478" s="56"/>
      <c r="AT478" s="17" t="s">
        <v>359</v>
      </c>
      <c r="AU478" s="17" t="s">
        <v>86</v>
      </c>
    </row>
    <row r="479" spans="2:65" s="1" customFormat="1" ht="24.15" customHeight="1">
      <c r="B479" s="32"/>
      <c r="C479" s="138" t="s">
        <v>2624</v>
      </c>
      <c r="D479" s="138" t="s">
        <v>352</v>
      </c>
      <c r="E479" s="139" t="s">
        <v>8070</v>
      </c>
      <c r="F479" s="140" t="s">
        <v>8071</v>
      </c>
      <c r="G479" s="141" t="s">
        <v>551</v>
      </c>
      <c r="H479" s="142">
        <v>71</v>
      </c>
      <c r="I479" s="143"/>
      <c r="J479" s="144">
        <f>ROUND(I479*H479,2)</f>
        <v>0</v>
      </c>
      <c r="K479" s="140" t="s">
        <v>7721</v>
      </c>
      <c r="L479" s="32"/>
      <c r="M479" s="145" t="s">
        <v>1</v>
      </c>
      <c r="N479" s="146" t="s">
        <v>41</v>
      </c>
      <c r="P479" s="147">
        <f>O479*H479</f>
        <v>0</v>
      </c>
      <c r="Q479" s="147">
        <v>0</v>
      </c>
      <c r="R479" s="147">
        <f>Q479*H479</f>
        <v>0</v>
      </c>
      <c r="S479" s="147">
        <v>0</v>
      </c>
      <c r="T479" s="148">
        <f>S479*H479</f>
        <v>0</v>
      </c>
      <c r="AR479" s="149" t="s">
        <v>530</v>
      </c>
      <c r="AT479" s="149" t="s">
        <v>352</v>
      </c>
      <c r="AU479" s="149" t="s">
        <v>86</v>
      </c>
      <c r="AY479" s="17" t="s">
        <v>350</v>
      </c>
      <c r="BE479" s="150">
        <f>IF(N479="základní",J479,0)</f>
        <v>0</v>
      </c>
      <c r="BF479" s="150">
        <f>IF(N479="snížená",J479,0)</f>
        <v>0</v>
      </c>
      <c r="BG479" s="150">
        <f>IF(N479="zákl. přenesená",J479,0)</f>
        <v>0</v>
      </c>
      <c r="BH479" s="150">
        <f>IF(N479="sníž. přenesená",J479,0)</f>
        <v>0</v>
      </c>
      <c r="BI479" s="150">
        <f>IF(N479="nulová",J479,0)</f>
        <v>0</v>
      </c>
      <c r="BJ479" s="17" t="s">
        <v>84</v>
      </c>
      <c r="BK479" s="150">
        <f>ROUND(I479*H479,2)</f>
        <v>0</v>
      </c>
      <c r="BL479" s="17" t="s">
        <v>530</v>
      </c>
      <c r="BM479" s="149" t="s">
        <v>3726</v>
      </c>
    </row>
    <row r="480" spans="2:65" s="1" customFormat="1" ht="19.2">
      <c r="B480" s="32"/>
      <c r="D480" s="151" t="s">
        <v>359</v>
      </c>
      <c r="F480" s="152" t="s">
        <v>8071</v>
      </c>
      <c r="I480" s="153"/>
      <c r="L480" s="32"/>
      <c r="M480" s="154"/>
      <c r="T480" s="56"/>
      <c r="AT480" s="17" t="s">
        <v>359</v>
      </c>
      <c r="AU480" s="17" t="s">
        <v>86</v>
      </c>
    </row>
    <row r="481" spans="2:65" s="1" customFormat="1" ht="16.5" customHeight="1">
      <c r="B481" s="32"/>
      <c r="C481" s="138" t="s">
        <v>2629</v>
      </c>
      <c r="D481" s="138" t="s">
        <v>352</v>
      </c>
      <c r="E481" s="139" t="s">
        <v>8072</v>
      </c>
      <c r="F481" s="140" t="s">
        <v>8044</v>
      </c>
      <c r="G481" s="141" t="s">
        <v>551</v>
      </c>
      <c r="H481" s="142">
        <v>71</v>
      </c>
      <c r="I481" s="143"/>
      <c r="J481" s="144">
        <f>ROUND(I481*H481,2)</f>
        <v>0</v>
      </c>
      <c r="K481" s="140" t="s">
        <v>7721</v>
      </c>
      <c r="L481" s="32"/>
      <c r="M481" s="145" t="s">
        <v>1</v>
      </c>
      <c r="N481" s="146" t="s">
        <v>41</v>
      </c>
      <c r="P481" s="147">
        <f>O481*H481</f>
        <v>0</v>
      </c>
      <c r="Q481" s="147">
        <v>0</v>
      </c>
      <c r="R481" s="147">
        <f>Q481*H481</f>
        <v>0</v>
      </c>
      <c r="S481" s="147">
        <v>0</v>
      </c>
      <c r="T481" s="148">
        <f>S481*H481</f>
        <v>0</v>
      </c>
      <c r="AR481" s="149" t="s">
        <v>530</v>
      </c>
      <c r="AT481" s="149" t="s">
        <v>352</v>
      </c>
      <c r="AU481" s="149" t="s">
        <v>86</v>
      </c>
      <c r="AY481" s="17" t="s">
        <v>350</v>
      </c>
      <c r="BE481" s="150">
        <f>IF(N481="základní",J481,0)</f>
        <v>0</v>
      </c>
      <c r="BF481" s="150">
        <f>IF(N481="snížená",J481,0)</f>
        <v>0</v>
      </c>
      <c r="BG481" s="150">
        <f>IF(N481="zákl. přenesená",J481,0)</f>
        <v>0</v>
      </c>
      <c r="BH481" s="150">
        <f>IF(N481="sníž. přenesená",J481,0)</f>
        <v>0</v>
      </c>
      <c r="BI481" s="150">
        <f>IF(N481="nulová",J481,0)</f>
        <v>0</v>
      </c>
      <c r="BJ481" s="17" t="s">
        <v>84</v>
      </c>
      <c r="BK481" s="150">
        <f>ROUND(I481*H481,2)</f>
        <v>0</v>
      </c>
      <c r="BL481" s="17" t="s">
        <v>530</v>
      </c>
      <c r="BM481" s="149" t="s">
        <v>3746</v>
      </c>
    </row>
    <row r="482" spans="2:65" s="1" customFormat="1" ht="10.199999999999999">
      <c r="B482" s="32"/>
      <c r="D482" s="151" t="s">
        <v>359</v>
      </c>
      <c r="F482" s="152" t="s">
        <v>8044</v>
      </c>
      <c r="I482" s="153"/>
      <c r="L482" s="32"/>
      <c r="M482" s="154"/>
      <c r="T482" s="56"/>
      <c r="AT482" s="17" t="s">
        <v>359</v>
      </c>
      <c r="AU482" s="17" t="s">
        <v>86</v>
      </c>
    </row>
    <row r="483" spans="2:65" s="1" customFormat="1" ht="24.15" customHeight="1">
      <c r="B483" s="32"/>
      <c r="C483" s="138" t="s">
        <v>2634</v>
      </c>
      <c r="D483" s="138" t="s">
        <v>352</v>
      </c>
      <c r="E483" s="139" t="s">
        <v>8073</v>
      </c>
      <c r="F483" s="140" t="s">
        <v>8074</v>
      </c>
      <c r="G483" s="141" t="s">
        <v>551</v>
      </c>
      <c r="H483" s="142">
        <v>22</v>
      </c>
      <c r="I483" s="143"/>
      <c r="J483" s="144">
        <f>ROUND(I483*H483,2)</f>
        <v>0</v>
      </c>
      <c r="K483" s="140" t="s">
        <v>7721</v>
      </c>
      <c r="L483" s="32"/>
      <c r="M483" s="145" t="s">
        <v>1</v>
      </c>
      <c r="N483" s="146" t="s">
        <v>41</v>
      </c>
      <c r="P483" s="147">
        <f>O483*H483</f>
        <v>0</v>
      </c>
      <c r="Q483" s="147">
        <v>0</v>
      </c>
      <c r="R483" s="147">
        <f>Q483*H483</f>
        <v>0</v>
      </c>
      <c r="S483" s="147">
        <v>0</v>
      </c>
      <c r="T483" s="148">
        <f>S483*H483</f>
        <v>0</v>
      </c>
      <c r="AR483" s="149" t="s">
        <v>530</v>
      </c>
      <c r="AT483" s="149" t="s">
        <v>352</v>
      </c>
      <c r="AU483" s="149" t="s">
        <v>86</v>
      </c>
      <c r="AY483" s="17" t="s">
        <v>350</v>
      </c>
      <c r="BE483" s="150">
        <f>IF(N483="základní",J483,0)</f>
        <v>0</v>
      </c>
      <c r="BF483" s="150">
        <f>IF(N483="snížená",J483,0)</f>
        <v>0</v>
      </c>
      <c r="BG483" s="150">
        <f>IF(N483="zákl. přenesená",J483,0)</f>
        <v>0</v>
      </c>
      <c r="BH483" s="150">
        <f>IF(N483="sníž. přenesená",J483,0)</f>
        <v>0</v>
      </c>
      <c r="BI483" s="150">
        <f>IF(N483="nulová",J483,0)</f>
        <v>0</v>
      </c>
      <c r="BJ483" s="17" t="s">
        <v>84</v>
      </c>
      <c r="BK483" s="150">
        <f>ROUND(I483*H483,2)</f>
        <v>0</v>
      </c>
      <c r="BL483" s="17" t="s">
        <v>530</v>
      </c>
      <c r="BM483" s="149" t="s">
        <v>3754</v>
      </c>
    </row>
    <row r="484" spans="2:65" s="1" customFormat="1" ht="19.2">
      <c r="B484" s="32"/>
      <c r="D484" s="151" t="s">
        <v>359</v>
      </c>
      <c r="F484" s="152" t="s">
        <v>8074</v>
      </c>
      <c r="I484" s="153"/>
      <c r="L484" s="32"/>
      <c r="M484" s="154"/>
      <c r="T484" s="56"/>
      <c r="AT484" s="17" t="s">
        <v>359</v>
      </c>
      <c r="AU484" s="17" t="s">
        <v>86</v>
      </c>
    </row>
    <row r="485" spans="2:65" s="1" customFormat="1" ht="16.5" customHeight="1">
      <c r="B485" s="32"/>
      <c r="C485" s="138" t="s">
        <v>2639</v>
      </c>
      <c r="D485" s="138" t="s">
        <v>352</v>
      </c>
      <c r="E485" s="139" t="s">
        <v>8075</v>
      </c>
      <c r="F485" s="140" t="s">
        <v>8048</v>
      </c>
      <c r="G485" s="141" t="s">
        <v>551</v>
      </c>
      <c r="H485" s="142">
        <v>22</v>
      </c>
      <c r="I485" s="143"/>
      <c r="J485" s="144">
        <f>ROUND(I485*H485,2)</f>
        <v>0</v>
      </c>
      <c r="K485" s="140" t="s">
        <v>7721</v>
      </c>
      <c r="L485" s="32"/>
      <c r="M485" s="145" t="s">
        <v>1</v>
      </c>
      <c r="N485" s="146" t="s">
        <v>41</v>
      </c>
      <c r="P485" s="147">
        <f>O485*H485</f>
        <v>0</v>
      </c>
      <c r="Q485" s="147">
        <v>0</v>
      </c>
      <c r="R485" s="147">
        <f>Q485*H485</f>
        <v>0</v>
      </c>
      <c r="S485" s="147">
        <v>0</v>
      </c>
      <c r="T485" s="148">
        <f>S485*H485</f>
        <v>0</v>
      </c>
      <c r="AR485" s="149" t="s">
        <v>530</v>
      </c>
      <c r="AT485" s="149" t="s">
        <v>352</v>
      </c>
      <c r="AU485" s="149" t="s">
        <v>86</v>
      </c>
      <c r="AY485" s="17" t="s">
        <v>350</v>
      </c>
      <c r="BE485" s="150">
        <f>IF(N485="základní",J485,0)</f>
        <v>0</v>
      </c>
      <c r="BF485" s="150">
        <f>IF(N485="snížená",J485,0)</f>
        <v>0</v>
      </c>
      <c r="BG485" s="150">
        <f>IF(N485="zákl. přenesená",J485,0)</f>
        <v>0</v>
      </c>
      <c r="BH485" s="150">
        <f>IF(N485="sníž. přenesená",J485,0)</f>
        <v>0</v>
      </c>
      <c r="BI485" s="150">
        <f>IF(N485="nulová",J485,0)</f>
        <v>0</v>
      </c>
      <c r="BJ485" s="17" t="s">
        <v>84</v>
      </c>
      <c r="BK485" s="150">
        <f>ROUND(I485*H485,2)</f>
        <v>0</v>
      </c>
      <c r="BL485" s="17" t="s">
        <v>530</v>
      </c>
      <c r="BM485" s="149" t="s">
        <v>3762</v>
      </c>
    </row>
    <row r="486" spans="2:65" s="1" customFormat="1" ht="10.199999999999999">
      <c r="B486" s="32"/>
      <c r="D486" s="151" t="s">
        <v>359</v>
      </c>
      <c r="F486" s="152" t="s">
        <v>8048</v>
      </c>
      <c r="I486" s="153"/>
      <c r="L486" s="32"/>
      <c r="M486" s="154"/>
      <c r="T486" s="56"/>
      <c r="AT486" s="17" t="s">
        <v>359</v>
      </c>
      <c r="AU486" s="17" t="s">
        <v>86</v>
      </c>
    </row>
    <row r="487" spans="2:65" s="1" customFormat="1" ht="24.15" customHeight="1">
      <c r="B487" s="32"/>
      <c r="C487" s="138" t="s">
        <v>2644</v>
      </c>
      <c r="D487" s="138" t="s">
        <v>352</v>
      </c>
      <c r="E487" s="139" t="s">
        <v>8076</v>
      </c>
      <c r="F487" s="140" t="s">
        <v>8077</v>
      </c>
      <c r="G487" s="141" t="s">
        <v>551</v>
      </c>
      <c r="H487" s="142">
        <v>14</v>
      </c>
      <c r="I487" s="143"/>
      <c r="J487" s="144">
        <f>ROUND(I487*H487,2)</f>
        <v>0</v>
      </c>
      <c r="K487" s="140" t="s">
        <v>7721</v>
      </c>
      <c r="L487" s="32"/>
      <c r="M487" s="145" t="s">
        <v>1</v>
      </c>
      <c r="N487" s="146" t="s">
        <v>41</v>
      </c>
      <c r="P487" s="147">
        <f>O487*H487</f>
        <v>0</v>
      </c>
      <c r="Q487" s="147">
        <v>0</v>
      </c>
      <c r="R487" s="147">
        <f>Q487*H487</f>
        <v>0</v>
      </c>
      <c r="S487" s="147">
        <v>0</v>
      </c>
      <c r="T487" s="148">
        <f>S487*H487</f>
        <v>0</v>
      </c>
      <c r="AR487" s="149" t="s">
        <v>530</v>
      </c>
      <c r="AT487" s="149" t="s">
        <v>352</v>
      </c>
      <c r="AU487" s="149" t="s">
        <v>86</v>
      </c>
      <c r="AY487" s="17" t="s">
        <v>350</v>
      </c>
      <c r="BE487" s="150">
        <f>IF(N487="základní",J487,0)</f>
        <v>0</v>
      </c>
      <c r="BF487" s="150">
        <f>IF(N487="snížená",J487,0)</f>
        <v>0</v>
      </c>
      <c r="BG487" s="150">
        <f>IF(N487="zákl. přenesená",J487,0)</f>
        <v>0</v>
      </c>
      <c r="BH487" s="150">
        <f>IF(N487="sníž. přenesená",J487,0)</f>
        <v>0</v>
      </c>
      <c r="BI487" s="150">
        <f>IF(N487="nulová",J487,0)</f>
        <v>0</v>
      </c>
      <c r="BJ487" s="17" t="s">
        <v>84</v>
      </c>
      <c r="BK487" s="150">
        <f>ROUND(I487*H487,2)</f>
        <v>0</v>
      </c>
      <c r="BL487" s="17" t="s">
        <v>530</v>
      </c>
      <c r="BM487" s="149" t="s">
        <v>3770</v>
      </c>
    </row>
    <row r="488" spans="2:65" s="1" customFormat="1" ht="19.2">
      <c r="B488" s="32"/>
      <c r="D488" s="151" t="s">
        <v>359</v>
      </c>
      <c r="F488" s="152" t="s">
        <v>8077</v>
      </c>
      <c r="I488" s="153"/>
      <c r="L488" s="32"/>
      <c r="M488" s="154"/>
      <c r="T488" s="56"/>
      <c r="AT488" s="17" t="s">
        <v>359</v>
      </c>
      <c r="AU488" s="17" t="s">
        <v>86</v>
      </c>
    </row>
    <row r="489" spans="2:65" s="1" customFormat="1" ht="16.5" customHeight="1">
      <c r="B489" s="32"/>
      <c r="C489" s="138" t="s">
        <v>2650</v>
      </c>
      <c r="D489" s="138" t="s">
        <v>352</v>
      </c>
      <c r="E489" s="139" t="s">
        <v>8078</v>
      </c>
      <c r="F489" s="140" t="s">
        <v>8052</v>
      </c>
      <c r="G489" s="141" t="s">
        <v>551</v>
      </c>
      <c r="H489" s="142">
        <v>14</v>
      </c>
      <c r="I489" s="143"/>
      <c r="J489" s="144">
        <f>ROUND(I489*H489,2)</f>
        <v>0</v>
      </c>
      <c r="K489" s="140" t="s">
        <v>7721</v>
      </c>
      <c r="L489" s="32"/>
      <c r="M489" s="145" t="s">
        <v>1</v>
      </c>
      <c r="N489" s="146" t="s">
        <v>41</v>
      </c>
      <c r="P489" s="147">
        <f>O489*H489</f>
        <v>0</v>
      </c>
      <c r="Q489" s="147">
        <v>0</v>
      </c>
      <c r="R489" s="147">
        <f>Q489*H489</f>
        <v>0</v>
      </c>
      <c r="S489" s="147">
        <v>0</v>
      </c>
      <c r="T489" s="148">
        <f>S489*H489</f>
        <v>0</v>
      </c>
      <c r="AR489" s="149" t="s">
        <v>530</v>
      </c>
      <c r="AT489" s="149" t="s">
        <v>352</v>
      </c>
      <c r="AU489" s="149" t="s">
        <v>86</v>
      </c>
      <c r="AY489" s="17" t="s">
        <v>350</v>
      </c>
      <c r="BE489" s="150">
        <f>IF(N489="základní",J489,0)</f>
        <v>0</v>
      </c>
      <c r="BF489" s="150">
        <f>IF(N489="snížená",J489,0)</f>
        <v>0</v>
      </c>
      <c r="BG489" s="150">
        <f>IF(N489="zákl. přenesená",J489,0)</f>
        <v>0</v>
      </c>
      <c r="BH489" s="150">
        <f>IF(N489="sníž. přenesená",J489,0)</f>
        <v>0</v>
      </c>
      <c r="BI489" s="150">
        <f>IF(N489="nulová",J489,0)</f>
        <v>0</v>
      </c>
      <c r="BJ489" s="17" t="s">
        <v>84</v>
      </c>
      <c r="BK489" s="150">
        <f>ROUND(I489*H489,2)</f>
        <v>0</v>
      </c>
      <c r="BL489" s="17" t="s">
        <v>530</v>
      </c>
      <c r="BM489" s="149" t="s">
        <v>3778</v>
      </c>
    </row>
    <row r="490" spans="2:65" s="1" customFormat="1" ht="10.199999999999999">
      <c r="B490" s="32"/>
      <c r="D490" s="151" t="s">
        <v>359</v>
      </c>
      <c r="F490" s="152" t="s">
        <v>8052</v>
      </c>
      <c r="I490" s="153"/>
      <c r="L490" s="32"/>
      <c r="M490" s="154"/>
      <c r="T490" s="56"/>
      <c r="AT490" s="17" t="s">
        <v>359</v>
      </c>
      <c r="AU490" s="17" t="s">
        <v>86</v>
      </c>
    </row>
    <row r="491" spans="2:65" s="1" customFormat="1" ht="24.15" customHeight="1">
      <c r="B491" s="32"/>
      <c r="C491" s="138" t="s">
        <v>2654</v>
      </c>
      <c r="D491" s="138" t="s">
        <v>352</v>
      </c>
      <c r="E491" s="139" t="s">
        <v>8079</v>
      </c>
      <c r="F491" s="140" t="s">
        <v>8080</v>
      </c>
      <c r="G491" s="141" t="s">
        <v>551</v>
      </c>
      <c r="H491" s="142">
        <v>6</v>
      </c>
      <c r="I491" s="143"/>
      <c r="J491" s="144">
        <f>ROUND(I491*H491,2)</f>
        <v>0</v>
      </c>
      <c r="K491" s="140" t="s">
        <v>7721</v>
      </c>
      <c r="L491" s="32"/>
      <c r="M491" s="145" t="s">
        <v>1</v>
      </c>
      <c r="N491" s="146" t="s">
        <v>41</v>
      </c>
      <c r="P491" s="147">
        <f>O491*H491</f>
        <v>0</v>
      </c>
      <c r="Q491" s="147">
        <v>0</v>
      </c>
      <c r="R491" s="147">
        <f>Q491*H491</f>
        <v>0</v>
      </c>
      <c r="S491" s="147">
        <v>0</v>
      </c>
      <c r="T491" s="148">
        <f>S491*H491</f>
        <v>0</v>
      </c>
      <c r="AR491" s="149" t="s">
        <v>530</v>
      </c>
      <c r="AT491" s="149" t="s">
        <v>352</v>
      </c>
      <c r="AU491" s="149" t="s">
        <v>86</v>
      </c>
      <c r="AY491" s="17" t="s">
        <v>350</v>
      </c>
      <c r="BE491" s="150">
        <f>IF(N491="základní",J491,0)</f>
        <v>0</v>
      </c>
      <c r="BF491" s="150">
        <f>IF(N491="snížená",J491,0)</f>
        <v>0</v>
      </c>
      <c r="BG491" s="150">
        <f>IF(N491="zákl. přenesená",J491,0)</f>
        <v>0</v>
      </c>
      <c r="BH491" s="150">
        <f>IF(N491="sníž. přenesená",J491,0)</f>
        <v>0</v>
      </c>
      <c r="BI491" s="150">
        <f>IF(N491="nulová",J491,0)</f>
        <v>0</v>
      </c>
      <c r="BJ491" s="17" t="s">
        <v>84</v>
      </c>
      <c r="BK491" s="150">
        <f>ROUND(I491*H491,2)</f>
        <v>0</v>
      </c>
      <c r="BL491" s="17" t="s">
        <v>530</v>
      </c>
      <c r="BM491" s="149" t="s">
        <v>3786</v>
      </c>
    </row>
    <row r="492" spans="2:65" s="1" customFormat="1" ht="19.2">
      <c r="B492" s="32"/>
      <c r="D492" s="151" t="s">
        <v>359</v>
      </c>
      <c r="F492" s="152" t="s">
        <v>8080</v>
      </c>
      <c r="I492" s="153"/>
      <c r="L492" s="32"/>
      <c r="M492" s="154"/>
      <c r="T492" s="56"/>
      <c r="AT492" s="17" t="s">
        <v>359</v>
      </c>
      <c r="AU492" s="17" t="s">
        <v>86</v>
      </c>
    </row>
    <row r="493" spans="2:65" s="1" customFormat="1" ht="16.5" customHeight="1">
      <c r="B493" s="32"/>
      <c r="C493" s="138" t="s">
        <v>2660</v>
      </c>
      <c r="D493" s="138" t="s">
        <v>352</v>
      </c>
      <c r="E493" s="139" t="s">
        <v>8081</v>
      </c>
      <c r="F493" s="140" t="s">
        <v>8056</v>
      </c>
      <c r="G493" s="141" t="s">
        <v>551</v>
      </c>
      <c r="H493" s="142">
        <v>6</v>
      </c>
      <c r="I493" s="143"/>
      <c r="J493" s="144">
        <f>ROUND(I493*H493,2)</f>
        <v>0</v>
      </c>
      <c r="K493" s="140" t="s">
        <v>7721</v>
      </c>
      <c r="L493" s="32"/>
      <c r="M493" s="145" t="s">
        <v>1</v>
      </c>
      <c r="N493" s="146" t="s">
        <v>41</v>
      </c>
      <c r="P493" s="147">
        <f>O493*H493</f>
        <v>0</v>
      </c>
      <c r="Q493" s="147">
        <v>0</v>
      </c>
      <c r="R493" s="147">
        <f>Q493*H493</f>
        <v>0</v>
      </c>
      <c r="S493" s="147">
        <v>0</v>
      </c>
      <c r="T493" s="148">
        <f>S493*H493</f>
        <v>0</v>
      </c>
      <c r="AR493" s="149" t="s">
        <v>530</v>
      </c>
      <c r="AT493" s="149" t="s">
        <v>352</v>
      </c>
      <c r="AU493" s="149" t="s">
        <v>86</v>
      </c>
      <c r="AY493" s="17" t="s">
        <v>350</v>
      </c>
      <c r="BE493" s="150">
        <f>IF(N493="základní",J493,0)</f>
        <v>0</v>
      </c>
      <c r="BF493" s="150">
        <f>IF(N493="snížená",J493,0)</f>
        <v>0</v>
      </c>
      <c r="BG493" s="150">
        <f>IF(N493="zákl. přenesená",J493,0)</f>
        <v>0</v>
      </c>
      <c r="BH493" s="150">
        <f>IF(N493="sníž. přenesená",J493,0)</f>
        <v>0</v>
      </c>
      <c r="BI493" s="150">
        <f>IF(N493="nulová",J493,0)</f>
        <v>0</v>
      </c>
      <c r="BJ493" s="17" t="s">
        <v>84</v>
      </c>
      <c r="BK493" s="150">
        <f>ROUND(I493*H493,2)</f>
        <v>0</v>
      </c>
      <c r="BL493" s="17" t="s">
        <v>530</v>
      </c>
      <c r="BM493" s="149" t="s">
        <v>3797</v>
      </c>
    </row>
    <row r="494" spans="2:65" s="1" customFormat="1" ht="10.199999999999999">
      <c r="B494" s="32"/>
      <c r="D494" s="151" t="s">
        <v>359</v>
      </c>
      <c r="F494" s="152" t="s">
        <v>8056</v>
      </c>
      <c r="I494" s="153"/>
      <c r="L494" s="32"/>
      <c r="M494" s="154"/>
      <c r="T494" s="56"/>
      <c r="AT494" s="17" t="s">
        <v>359</v>
      </c>
      <c r="AU494" s="17" t="s">
        <v>86</v>
      </c>
    </row>
    <row r="495" spans="2:65" s="1" customFormat="1" ht="16.5" customHeight="1">
      <c r="B495" s="32"/>
      <c r="C495" s="138" t="s">
        <v>2666</v>
      </c>
      <c r="D495" s="138" t="s">
        <v>352</v>
      </c>
      <c r="E495" s="139" t="s">
        <v>8082</v>
      </c>
      <c r="F495" s="140" t="s">
        <v>7793</v>
      </c>
      <c r="G495" s="141" t="s">
        <v>5889</v>
      </c>
      <c r="H495" s="205"/>
      <c r="I495" s="143"/>
      <c r="J495" s="144">
        <f>ROUND(I495*H495,2)</f>
        <v>0</v>
      </c>
      <c r="K495" s="140" t="s">
        <v>7721</v>
      </c>
      <c r="L495" s="32"/>
      <c r="M495" s="145" t="s">
        <v>1</v>
      </c>
      <c r="N495" s="146" t="s">
        <v>41</v>
      </c>
      <c r="P495" s="147">
        <f>O495*H495</f>
        <v>0</v>
      </c>
      <c r="Q495" s="147">
        <v>0</v>
      </c>
      <c r="R495" s="147">
        <f>Q495*H495</f>
        <v>0</v>
      </c>
      <c r="S495" s="147">
        <v>0</v>
      </c>
      <c r="T495" s="148">
        <f>S495*H495</f>
        <v>0</v>
      </c>
      <c r="AR495" s="149" t="s">
        <v>530</v>
      </c>
      <c r="AT495" s="149" t="s">
        <v>352</v>
      </c>
      <c r="AU495" s="149" t="s">
        <v>86</v>
      </c>
      <c r="AY495" s="17" t="s">
        <v>350</v>
      </c>
      <c r="BE495" s="150">
        <f>IF(N495="základní",J495,0)</f>
        <v>0</v>
      </c>
      <c r="BF495" s="150">
        <f>IF(N495="snížená",J495,0)</f>
        <v>0</v>
      </c>
      <c r="BG495" s="150">
        <f>IF(N495="zákl. přenesená",J495,0)</f>
        <v>0</v>
      </c>
      <c r="BH495" s="150">
        <f>IF(N495="sníž. přenesená",J495,0)</f>
        <v>0</v>
      </c>
      <c r="BI495" s="150">
        <f>IF(N495="nulová",J495,0)</f>
        <v>0</v>
      </c>
      <c r="BJ495" s="17" t="s">
        <v>84</v>
      </c>
      <c r="BK495" s="150">
        <f>ROUND(I495*H495,2)</f>
        <v>0</v>
      </c>
      <c r="BL495" s="17" t="s">
        <v>530</v>
      </c>
      <c r="BM495" s="149" t="s">
        <v>3808</v>
      </c>
    </row>
    <row r="496" spans="2:65" s="1" customFormat="1" ht="10.199999999999999">
      <c r="B496" s="32"/>
      <c r="D496" s="151" t="s">
        <v>359</v>
      </c>
      <c r="F496" s="152" t="s">
        <v>7793</v>
      </c>
      <c r="I496" s="153"/>
      <c r="L496" s="32"/>
      <c r="M496" s="154"/>
      <c r="T496" s="56"/>
      <c r="AT496" s="17" t="s">
        <v>359</v>
      </c>
      <c r="AU496" s="17" t="s">
        <v>86</v>
      </c>
    </row>
    <row r="497" spans="2:65" s="1" customFormat="1" ht="16.5" customHeight="1">
      <c r="B497" s="32"/>
      <c r="C497" s="138" t="s">
        <v>2671</v>
      </c>
      <c r="D497" s="138" t="s">
        <v>352</v>
      </c>
      <c r="E497" s="139" t="s">
        <v>8083</v>
      </c>
      <c r="F497" s="140" t="s">
        <v>901</v>
      </c>
      <c r="G497" s="141" t="s">
        <v>483</v>
      </c>
      <c r="H497" s="142">
        <v>1.2</v>
      </c>
      <c r="I497" s="143"/>
      <c r="J497" s="144">
        <f>ROUND(I497*H497,2)</f>
        <v>0</v>
      </c>
      <c r="K497" s="140" t="s">
        <v>7721</v>
      </c>
      <c r="L497" s="32"/>
      <c r="M497" s="145" t="s">
        <v>1</v>
      </c>
      <c r="N497" s="146" t="s">
        <v>41</v>
      </c>
      <c r="P497" s="147">
        <f>O497*H497</f>
        <v>0</v>
      </c>
      <c r="Q497" s="147">
        <v>0</v>
      </c>
      <c r="R497" s="147">
        <f>Q497*H497</f>
        <v>0</v>
      </c>
      <c r="S497" s="147">
        <v>0</v>
      </c>
      <c r="T497" s="148">
        <f>S497*H497</f>
        <v>0</v>
      </c>
      <c r="AR497" s="149" t="s">
        <v>530</v>
      </c>
      <c r="AT497" s="149" t="s">
        <v>352</v>
      </c>
      <c r="AU497" s="149" t="s">
        <v>86</v>
      </c>
      <c r="AY497" s="17" t="s">
        <v>350</v>
      </c>
      <c r="BE497" s="150">
        <f>IF(N497="základní",J497,0)</f>
        <v>0</v>
      </c>
      <c r="BF497" s="150">
        <f>IF(N497="snížená",J497,0)</f>
        <v>0</v>
      </c>
      <c r="BG497" s="150">
        <f>IF(N497="zákl. přenesená",J497,0)</f>
        <v>0</v>
      </c>
      <c r="BH497" s="150">
        <f>IF(N497="sníž. přenesená",J497,0)</f>
        <v>0</v>
      </c>
      <c r="BI497" s="150">
        <f>IF(N497="nulová",J497,0)</f>
        <v>0</v>
      </c>
      <c r="BJ497" s="17" t="s">
        <v>84</v>
      </c>
      <c r="BK497" s="150">
        <f>ROUND(I497*H497,2)</f>
        <v>0</v>
      </c>
      <c r="BL497" s="17" t="s">
        <v>530</v>
      </c>
      <c r="BM497" s="149" t="s">
        <v>3817</v>
      </c>
    </row>
    <row r="498" spans="2:65" s="1" customFormat="1" ht="10.199999999999999">
      <c r="B498" s="32"/>
      <c r="D498" s="151" t="s">
        <v>359</v>
      </c>
      <c r="F498" s="152" t="s">
        <v>901</v>
      </c>
      <c r="I498" s="153"/>
      <c r="L498" s="32"/>
      <c r="M498" s="154"/>
      <c r="T498" s="56"/>
      <c r="AT498" s="17" t="s">
        <v>359</v>
      </c>
      <c r="AU498" s="17" t="s">
        <v>86</v>
      </c>
    </row>
    <row r="499" spans="2:65" s="11" customFormat="1" ht="22.8" customHeight="1">
      <c r="B499" s="126"/>
      <c r="D499" s="127" t="s">
        <v>75</v>
      </c>
      <c r="E499" s="136" t="s">
        <v>8084</v>
      </c>
      <c r="F499" s="136" t="s">
        <v>8085</v>
      </c>
      <c r="I499" s="129"/>
      <c r="J499" s="137">
        <f>BK499</f>
        <v>0</v>
      </c>
      <c r="L499" s="126"/>
      <c r="M499" s="131"/>
      <c r="P499" s="132">
        <f>SUM(P500:P667)</f>
        <v>0</v>
      </c>
      <c r="R499" s="132">
        <f>SUM(R500:R667)</f>
        <v>0</v>
      </c>
      <c r="T499" s="133">
        <f>SUM(T500:T667)</f>
        <v>0</v>
      </c>
      <c r="AR499" s="127" t="s">
        <v>86</v>
      </c>
      <c r="AT499" s="134" t="s">
        <v>75</v>
      </c>
      <c r="AU499" s="134" t="s">
        <v>84</v>
      </c>
      <c r="AY499" s="127" t="s">
        <v>350</v>
      </c>
      <c r="BK499" s="135">
        <f>SUM(BK500:BK667)</f>
        <v>0</v>
      </c>
    </row>
    <row r="500" spans="2:65" s="1" customFormat="1" ht="37.799999999999997" customHeight="1">
      <c r="B500" s="32"/>
      <c r="C500" s="138" t="s">
        <v>2676</v>
      </c>
      <c r="D500" s="138" t="s">
        <v>352</v>
      </c>
      <c r="E500" s="139" t="s">
        <v>8086</v>
      </c>
      <c r="F500" s="140" t="s">
        <v>8087</v>
      </c>
      <c r="G500" s="141" t="s">
        <v>4951</v>
      </c>
      <c r="H500" s="142">
        <v>1</v>
      </c>
      <c r="I500" s="143"/>
      <c r="J500" s="144">
        <f>ROUND(I500*H500,2)</f>
        <v>0</v>
      </c>
      <c r="K500" s="140" t="s">
        <v>7721</v>
      </c>
      <c r="L500" s="32"/>
      <c r="M500" s="145" t="s">
        <v>1</v>
      </c>
      <c r="N500" s="146" t="s">
        <v>41</v>
      </c>
      <c r="P500" s="147">
        <f>O500*H500</f>
        <v>0</v>
      </c>
      <c r="Q500" s="147">
        <v>0</v>
      </c>
      <c r="R500" s="147">
        <f>Q500*H500</f>
        <v>0</v>
      </c>
      <c r="S500" s="147">
        <v>0</v>
      </c>
      <c r="T500" s="148">
        <f>S500*H500</f>
        <v>0</v>
      </c>
      <c r="AR500" s="149" t="s">
        <v>530</v>
      </c>
      <c r="AT500" s="149" t="s">
        <v>352</v>
      </c>
      <c r="AU500" s="149" t="s">
        <v>86</v>
      </c>
      <c r="AY500" s="17" t="s">
        <v>350</v>
      </c>
      <c r="BE500" s="150">
        <f>IF(N500="základní",J500,0)</f>
        <v>0</v>
      </c>
      <c r="BF500" s="150">
        <f>IF(N500="snížená",J500,0)</f>
        <v>0</v>
      </c>
      <c r="BG500" s="150">
        <f>IF(N500="zákl. přenesená",J500,0)</f>
        <v>0</v>
      </c>
      <c r="BH500" s="150">
        <f>IF(N500="sníž. přenesená",J500,0)</f>
        <v>0</v>
      </c>
      <c r="BI500" s="150">
        <f>IF(N500="nulová",J500,0)</f>
        <v>0</v>
      </c>
      <c r="BJ500" s="17" t="s">
        <v>84</v>
      </c>
      <c r="BK500" s="150">
        <f>ROUND(I500*H500,2)</f>
        <v>0</v>
      </c>
      <c r="BL500" s="17" t="s">
        <v>530</v>
      </c>
      <c r="BM500" s="149" t="s">
        <v>3824</v>
      </c>
    </row>
    <row r="501" spans="2:65" s="1" customFormat="1" ht="28.8">
      <c r="B501" s="32"/>
      <c r="D501" s="151" t="s">
        <v>359</v>
      </c>
      <c r="F501" s="152" t="s">
        <v>8087</v>
      </c>
      <c r="I501" s="153"/>
      <c r="L501" s="32"/>
      <c r="M501" s="154"/>
      <c r="T501" s="56"/>
      <c r="AT501" s="17" t="s">
        <v>359</v>
      </c>
      <c r="AU501" s="17" t="s">
        <v>86</v>
      </c>
    </row>
    <row r="502" spans="2:65" s="1" customFormat="1" ht="16.5" customHeight="1">
      <c r="B502" s="32"/>
      <c r="C502" s="138" t="s">
        <v>2683</v>
      </c>
      <c r="D502" s="138" t="s">
        <v>352</v>
      </c>
      <c r="E502" s="139" t="s">
        <v>8088</v>
      </c>
      <c r="F502" s="140" t="s">
        <v>8089</v>
      </c>
      <c r="G502" s="141" t="s">
        <v>4951</v>
      </c>
      <c r="H502" s="142">
        <v>1</v>
      </c>
      <c r="I502" s="143"/>
      <c r="J502" s="144">
        <f>ROUND(I502*H502,2)</f>
        <v>0</v>
      </c>
      <c r="K502" s="140" t="s">
        <v>7721</v>
      </c>
      <c r="L502" s="32"/>
      <c r="M502" s="145" t="s">
        <v>1</v>
      </c>
      <c r="N502" s="146" t="s">
        <v>41</v>
      </c>
      <c r="P502" s="147">
        <f>O502*H502</f>
        <v>0</v>
      </c>
      <c r="Q502" s="147">
        <v>0</v>
      </c>
      <c r="R502" s="147">
        <f>Q502*H502</f>
        <v>0</v>
      </c>
      <c r="S502" s="147">
        <v>0</v>
      </c>
      <c r="T502" s="148">
        <f>S502*H502</f>
        <v>0</v>
      </c>
      <c r="AR502" s="149" t="s">
        <v>530</v>
      </c>
      <c r="AT502" s="149" t="s">
        <v>352</v>
      </c>
      <c r="AU502" s="149" t="s">
        <v>86</v>
      </c>
      <c r="AY502" s="17" t="s">
        <v>350</v>
      </c>
      <c r="BE502" s="150">
        <f>IF(N502="základní",J502,0)</f>
        <v>0</v>
      </c>
      <c r="BF502" s="150">
        <f>IF(N502="snížená",J502,0)</f>
        <v>0</v>
      </c>
      <c r="BG502" s="150">
        <f>IF(N502="zákl. přenesená",J502,0)</f>
        <v>0</v>
      </c>
      <c r="BH502" s="150">
        <f>IF(N502="sníž. přenesená",J502,0)</f>
        <v>0</v>
      </c>
      <c r="BI502" s="150">
        <f>IF(N502="nulová",J502,0)</f>
        <v>0</v>
      </c>
      <c r="BJ502" s="17" t="s">
        <v>84</v>
      </c>
      <c r="BK502" s="150">
        <f>ROUND(I502*H502,2)</f>
        <v>0</v>
      </c>
      <c r="BL502" s="17" t="s">
        <v>530</v>
      </c>
      <c r="BM502" s="149" t="s">
        <v>3834</v>
      </c>
    </row>
    <row r="503" spans="2:65" s="1" customFormat="1" ht="10.199999999999999">
      <c r="B503" s="32"/>
      <c r="D503" s="151" t="s">
        <v>359</v>
      </c>
      <c r="F503" s="152" t="s">
        <v>8089</v>
      </c>
      <c r="I503" s="153"/>
      <c r="L503" s="32"/>
      <c r="M503" s="154"/>
      <c r="T503" s="56"/>
      <c r="AT503" s="17" t="s">
        <v>359</v>
      </c>
      <c r="AU503" s="17" t="s">
        <v>86</v>
      </c>
    </row>
    <row r="504" spans="2:65" s="1" customFormat="1" ht="37.799999999999997" customHeight="1">
      <c r="B504" s="32"/>
      <c r="C504" s="138" t="s">
        <v>2688</v>
      </c>
      <c r="D504" s="138" t="s">
        <v>352</v>
      </c>
      <c r="E504" s="139" t="s">
        <v>8090</v>
      </c>
      <c r="F504" s="140" t="s">
        <v>8091</v>
      </c>
      <c r="G504" s="141" t="s">
        <v>4951</v>
      </c>
      <c r="H504" s="142">
        <v>1</v>
      </c>
      <c r="I504" s="143"/>
      <c r="J504" s="144">
        <f>ROUND(I504*H504,2)</f>
        <v>0</v>
      </c>
      <c r="K504" s="140" t="s">
        <v>7721</v>
      </c>
      <c r="L504" s="32"/>
      <c r="M504" s="145" t="s">
        <v>1</v>
      </c>
      <c r="N504" s="146" t="s">
        <v>41</v>
      </c>
      <c r="P504" s="147">
        <f>O504*H504</f>
        <v>0</v>
      </c>
      <c r="Q504" s="147">
        <v>0</v>
      </c>
      <c r="R504" s="147">
        <f>Q504*H504</f>
        <v>0</v>
      </c>
      <c r="S504" s="147">
        <v>0</v>
      </c>
      <c r="T504" s="148">
        <f>S504*H504</f>
        <v>0</v>
      </c>
      <c r="AR504" s="149" t="s">
        <v>530</v>
      </c>
      <c r="AT504" s="149" t="s">
        <v>352</v>
      </c>
      <c r="AU504" s="149" t="s">
        <v>86</v>
      </c>
      <c r="AY504" s="17" t="s">
        <v>350</v>
      </c>
      <c r="BE504" s="150">
        <f>IF(N504="základní",J504,0)</f>
        <v>0</v>
      </c>
      <c r="BF504" s="150">
        <f>IF(N504="snížená",J504,0)</f>
        <v>0</v>
      </c>
      <c r="BG504" s="150">
        <f>IF(N504="zákl. přenesená",J504,0)</f>
        <v>0</v>
      </c>
      <c r="BH504" s="150">
        <f>IF(N504="sníž. přenesená",J504,0)</f>
        <v>0</v>
      </c>
      <c r="BI504" s="150">
        <f>IF(N504="nulová",J504,0)</f>
        <v>0</v>
      </c>
      <c r="BJ504" s="17" t="s">
        <v>84</v>
      </c>
      <c r="BK504" s="150">
        <f>ROUND(I504*H504,2)</f>
        <v>0</v>
      </c>
      <c r="BL504" s="17" t="s">
        <v>530</v>
      </c>
      <c r="BM504" s="149" t="s">
        <v>3845</v>
      </c>
    </row>
    <row r="505" spans="2:65" s="1" customFormat="1" ht="28.8">
      <c r="B505" s="32"/>
      <c r="D505" s="151" t="s">
        <v>359</v>
      </c>
      <c r="F505" s="152" t="s">
        <v>8091</v>
      </c>
      <c r="I505" s="153"/>
      <c r="L505" s="32"/>
      <c r="M505" s="154"/>
      <c r="T505" s="56"/>
      <c r="AT505" s="17" t="s">
        <v>359</v>
      </c>
      <c r="AU505" s="17" t="s">
        <v>86</v>
      </c>
    </row>
    <row r="506" spans="2:65" s="1" customFormat="1" ht="16.5" customHeight="1">
      <c r="B506" s="32"/>
      <c r="C506" s="138" t="s">
        <v>2693</v>
      </c>
      <c r="D506" s="138" t="s">
        <v>352</v>
      </c>
      <c r="E506" s="139" t="s">
        <v>8092</v>
      </c>
      <c r="F506" s="140" t="s">
        <v>8093</v>
      </c>
      <c r="G506" s="141" t="s">
        <v>4951</v>
      </c>
      <c r="H506" s="142">
        <v>1</v>
      </c>
      <c r="I506" s="143"/>
      <c r="J506" s="144">
        <f>ROUND(I506*H506,2)</f>
        <v>0</v>
      </c>
      <c r="K506" s="140" t="s">
        <v>7721</v>
      </c>
      <c r="L506" s="32"/>
      <c r="M506" s="145" t="s">
        <v>1</v>
      </c>
      <c r="N506" s="146" t="s">
        <v>41</v>
      </c>
      <c r="P506" s="147">
        <f>O506*H506</f>
        <v>0</v>
      </c>
      <c r="Q506" s="147">
        <v>0</v>
      </c>
      <c r="R506" s="147">
        <f>Q506*H506</f>
        <v>0</v>
      </c>
      <c r="S506" s="147">
        <v>0</v>
      </c>
      <c r="T506" s="148">
        <f>S506*H506</f>
        <v>0</v>
      </c>
      <c r="AR506" s="149" t="s">
        <v>530</v>
      </c>
      <c r="AT506" s="149" t="s">
        <v>352</v>
      </c>
      <c r="AU506" s="149" t="s">
        <v>86</v>
      </c>
      <c r="AY506" s="17" t="s">
        <v>350</v>
      </c>
      <c r="BE506" s="150">
        <f>IF(N506="základní",J506,0)</f>
        <v>0</v>
      </c>
      <c r="BF506" s="150">
        <f>IF(N506="snížená",J506,0)</f>
        <v>0</v>
      </c>
      <c r="BG506" s="150">
        <f>IF(N506="zákl. přenesená",J506,0)</f>
        <v>0</v>
      </c>
      <c r="BH506" s="150">
        <f>IF(N506="sníž. přenesená",J506,0)</f>
        <v>0</v>
      </c>
      <c r="BI506" s="150">
        <f>IF(N506="nulová",J506,0)</f>
        <v>0</v>
      </c>
      <c r="BJ506" s="17" t="s">
        <v>84</v>
      </c>
      <c r="BK506" s="150">
        <f>ROUND(I506*H506,2)</f>
        <v>0</v>
      </c>
      <c r="BL506" s="17" t="s">
        <v>530</v>
      </c>
      <c r="BM506" s="149" t="s">
        <v>3855</v>
      </c>
    </row>
    <row r="507" spans="2:65" s="1" customFormat="1" ht="10.199999999999999">
      <c r="B507" s="32"/>
      <c r="D507" s="151" t="s">
        <v>359</v>
      </c>
      <c r="F507" s="152" t="s">
        <v>8093</v>
      </c>
      <c r="I507" s="153"/>
      <c r="L507" s="32"/>
      <c r="M507" s="154"/>
      <c r="T507" s="56"/>
      <c r="AT507" s="17" t="s">
        <v>359</v>
      </c>
      <c r="AU507" s="17" t="s">
        <v>86</v>
      </c>
    </row>
    <row r="508" spans="2:65" s="1" customFormat="1" ht="37.799999999999997" customHeight="1">
      <c r="B508" s="32"/>
      <c r="C508" s="138" t="s">
        <v>2699</v>
      </c>
      <c r="D508" s="138" t="s">
        <v>352</v>
      </c>
      <c r="E508" s="139" t="s">
        <v>8094</v>
      </c>
      <c r="F508" s="140" t="s">
        <v>8095</v>
      </c>
      <c r="G508" s="141" t="s">
        <v>4951</v>
      </c>
      <c r="H508" s="142">
        <v>2</v>
      </c>
      <c r="I508" s="143"/>
      <c r="J508" s="144">
        <f>ROUND(I508*H508,2)</f>
        <v>0</v>
      </c>
      <c r="K508" s="140" t="s">
        <v>7721</v>
      </c>
      <c r="L508" s="32"/>
      <c r="M508" s="145" t="s">
        <v>1</v>
      </c>
      <c r="N508" s="146" t="s">
        <v>41</v>
      </c>
      <c r="P508" s="147">
        <f>O508*H508</f>
        <v>0</v>
      </c>
      <c r="Q508" s="147">
        <v>0</v>
      </c>
      <c r="R508" s="147">
        <f>Q508*H508</f>
        <v>0</v>
      </c>
      <c r="S508" s="147">
        <v>0</v>
      </c>
      <c r="T508" s="148">
        <f>S508*H508</f>
        <v>0</v>
      </c>
      <c r="AR508" s="149" t="s">
        <v>530</v>
      </c>
      <c r="AT508" s="149" t="s">
        <v>352</v>
      </c>
      <c r="AU508" s="149" t="s">
        <v>86</v>
      </c>
      <c r="AY508" s="17" t="s">
        <v>350</v>
      </c>
      <c r="BE508" s="150">
        <f>IF(N508="základní",J508,0)</f>
        <v>0</v>
      </c>
      <c r="BF508" s="150">
        <f>IF(N508="snížená",J508,0)</f>
        <v>0</v>
      </c>
      <c r="BG508" s="150">
        <f>IF(N508="zákl. přenesená",J508,0)</f>
        <v>0</v>
      </c>
      <c r="BH508" s="150">
        <f>IF(N508="sníž. přenesená",J508,0)</f>
        <v>0</v>
      </c>
      <c r="BI508" s="150">
        <f>IF(N508="nulová",J508,0)</f>
        <v>0</v>
      </c>
      <c r="BJ508" s="17" t="s">
        <v>84</v>
      </c>
      <c r="BK508" s="150">
        <f>ROUND(I508*H508,2)</f>
        <v>0</v>
      </c>
      <c r="BL508" s="17" t="s">
        <v>530</v>
      </c>
      <c r="BM508" s="149" t="s">
        <v>3865</v>
      </c>
    </row>
    <row r="509" spans="2:65" s="1" customFormat="1" ht="28.8">
      <c r="B509" s="32"/>
      <c r="D509" s="151" t="s">
        <v>359</v>
      </c>
      <c r="F509" s="152" t="s">
        <v>8095</v>
      </c>
      <c r="I509" s="153"/>
      <c r="L509" s="32"/>
      <c r="M509" s="154"/>
      <c r="T509" s="56"/>
      <c r="AT509" s="17" t="s">
        <v>359</v>
      </c>
      <c r="AU509" s="17" t="s">
        <v>86</v>
      </c>
    </row>
    <row r="510" spans="2:65" s="1" customFormat="1" ht="16.5" customHeight="1">
      <c r="B510" s="32"/>
      <c r="C510" s="138" t="s">
        <v>2705</v>
      </c>
      <c r="D510" s="138" t="s">
        <v>352</v>
      </c>
      <c r="E510" s="139" t="s">
        <v>8096</v>
      </c>
      <c r="F510" s="140" t="s">
        <v>8097</v>
      </c>
      <c r="G510" s="141" t="s">
        <v>4951</v>
      </c>
      <c r="H510" s="142">
        <v>2</v>
      </c>
      <c r="I510" s="143"/>
      <c r="J510" s="144">
        <f>ROUND(I510*H510,2)</f>
        <v>0</v>
      </c>
      <c r="K510" s="140" t="s">
        <v>7721</v>
      </c>
      <c r="L510" s="32"/>
      <c r="M510" s="145" t="s">
        <v>1</v>
      </c>
      <c r="N510" s="146" t="s">
        <v>41</v>
      </c>
      <c r="P510" s="147">
        <f>O510*H510</f>
        <v>0</v>
      </c>
      <c r="Q510" s="147">
        <v>0</v>
      </c>
      <c r="R510" s="147">
        <f>Q510*H510</f>
        <v>0</v>
      </c>
      <c r="S510" s="147">
        <v>0</v>
      </c>
      <c r="T510" s="148">
        <f>S510*H510</f>
        <v>0</v>
      </c>
      <c r="AR510" s="149" t="s">
        <v>530</v>
      </c>
      <c r="AT510" s="149" t="s">
        <v>352</v>
      </c>
      <c r="AU510" s="149" t="s">
        <v>86</v>
      </c>
      <c r="AY510" s="17" t="s">
        <v>350</v>
      </c>
      <c r="BE510" s="150">
        <f>IF(N510="základní",J510,0)</f>
        <v>0</v>
      </c>
      <c r="BF510" s="150">
        <f>IF(N510="snížená",J510,0)</f>
        <v>0</v>
      </c>
      <c r="BG510" s="150">
        <f>IF(N510="zákl. přenesená",J510,0)</f>
        <v>0</v>
      </c>
      <c r="BH510" s="150">
        <f>IF(N510="sníž. přenesená",J510,0)</f>
        <v>0</v>
      </c>
      <c r="BI510" s="150">
        <f>IF(N510="nulová",J510,0)</f>
        <v>0</v>
      </c>
      <c r="BJ510" s="17" t="s">
        <v>84</v>
      </c>
      <c r="BK510" s="150">
        <f>ROUND(I510*H510,2)</f>
        <v>0</v>
      </c>
      <c r="BL510" s="17" t="s">
        <v>530</v>
      </c>
      <c r="BM510" s="149" t="s">
        <v>3875</v>
      </c>
    </row>
    <row r="511" spans="2:65" s="1" customFormat="1" ht="10.199999999999999">
      <c r="B511" s="32"/>
      <c r="D511" s="151" t="s">
        <v>359</v>
      </c>
      <c r="F511" s="152" t="s">
        <v>8097</v>
      </c>
      <c r="I511" s="153"/>
      <c r="L511" s="32"/>
      <c r="M511" s="154"/>
      <c r="T511" s="56"/>
      <c r="AT511" s="17" t="s">
        <v>359</v>
      </c>
      <c r="AU511" s="17" t="s">
        <v>86</v>
      </c>
    </row>
    <row r="512" spans="2:65" s="1" customFormat="1" ht="37.799999999999997" customHeight="1">
      <c r="B512" s="32"/>
      <c r="C512" s="138" t="s">
        <v>2710</v>
      </c>
      <c r="D512" s="138" t="s">
        <v>352</v>
      </c>
      <c r="E512" s="139" t="s">
        <v>8098</v>
      </c>
      <c r="F512" s="140" t="s">
        <v>8099</v>
      </c>
      <c r="G512" s="141" t="s">
        <v>4951</v>
      </c>
      <c r="H512" s="142">
        <v>10</v>
      </c>
      <c r="I512" s="143"/>
      <c r="J512" s="144">
        <f>ROUND(I512*H512,2)</f>
        <v>0</v>
      </c>
      <c r="K512" s="140" t="s">
        <v>7721</v>
      </c>
      <c r="L512" s="32"/>
      <c r="M512" s="145" t="s">
        <v>1</v>
      </c>
      <c r="N512" s="146" t="s">
        <v>41</v>
      </c>
      <c r="P512" s="147">
        <f>O512*H512</f>
        <v>0</v>
      </c>
      <c r="Q512" s="147">
        <v>0</v>
      </c>
      <c r="R512" s="147">
        <f>Q512*H512</f>
        <v>0</v>
      </c>
      <c r="S512" s="147">
        <v>0</v>
      </c>
      <c r="T512" s="148">
        <f>S512*H512</f>
        <v>0</v>
      </c>
      <c r="AR512" s="149" t="s">
        <v>530</v>
      </c>
      <c r="AT512" s="149" t="s">
        <v>352</v>
      </c>
      <c r="AU512" s="149" t="s">
        <v>86</v>
      </c>
      <c r="AY512" s="17" t="s">
        <v>350</v>
      </c>
      <c r="BE512" s="150">
        <f>IF(N512="základní",J512,0)</f>
        <v>0</v>
      </c>
      <c r="BF512" s="150">
        <f>IF(N512="snížená",J512,0)</f>
        <v>0</v>
      </c>
      <c r="BG512" s="150">
        <f>IF(N512="zákl. přenesená",J512,0)</f>
        <v>0</v>
      </c>
      <c r="BH512" s="150">
        <f>IF(N512="sníž. přenesená",J512,0)</f>
        <v>0</v>
      </c>
      <c r="BI512" s="150">
        <f>IF(N512="nulová",J512,0)</f>
        <v>0</v>
      </c>
      <c r="BJ512" s="17" t="s">
        <v>84</v>
      </c>
      <c r="BK512" s="150">
        <f>ROUND(I512*H512,2)</f>
        <v>0</v>
      </c>
      <c r="BL512" s="17" t="s">
        <v>530</v>
      </c>
      <c r="BM512" s="149" t="s">
        <v>3885</v>
      </c>
    </row>
    <row r="513" spans="2:65" s="1" customFormat="1" ht="28.8">
      <c r="B513" s="32"/>
      <c r="D513" s="151" t="s">
        <v>359</v>
      </c>
      <c r="F513" s="152" t="s">
        <v>8099</v>
      </c>
      <c r="I513" s="153"/>
      <c r="L513" s="32"/>
      <c r="M513" s="154"/>
      <c r="T513" s="56"/>
      <c r="AT513" s="17" t="s">
        <v>359</v>
      </c>
      <c r="AU513" s="17" t="s">
        <v>86</v>
      </c>
    </row>
    <row r="514" spans="2:65" s="1" customFormat="1" ht="16.5" customHeight="1">
      <c r="B514" s="32"/>
      <c r="C514" s="138" t="s">
        <v>2730</v>
      </c>
      <c r="D514" s="138" t="s">
        <v>352</v>
      </c>
      <c r="E514" s="139" t="s">
        <v>8100</v>
      </c>
      <c r="F514" s="140" t="s">
        <v>8101</v>
      </c>
      <c r="G514" s="141" t="s">
        <v>4951</v>
      </c>
      <c r="H514" s="142">
        <v>10</v>
      </c>
      <c r="I514" s="143"/>
      <c r="J514" s="144">
        <f>ROUND(I514*H514,2)</f>
        <v>0</v>
      </c>
      <c r="K514" s="140" t="s">
        <v>7721</v>
      </c>
      <c r="L514" s="32"/>
      <c r="M514" s="145" t="s">
        <v>1</v>
      </c>
      <c r="N514" s="146" t="s">
        <v>41</v>
      </c>
      <c r="P514" s="147">
        <f>O514*H514</f>
        <v>0</v>
      </c>
      <c r="Q514" s="147">
        <v>0</v>
      </c>
      <c r="R514" s="147">
        <f>Q514*H514</f>
        <v>0</v>
      </c>
      <c r="S514" s="147">
        <v>0</v>
      </c>
      <c r="T514" s="148">
        <f>S514*H514</f>
        <v>0</v>
      </c>
      <c r="AR514" s="149" t="s">
        <v>530</v>
      </c>
      <c r="AT514" s="149" t="s">
        <v>352</v>
      </c>
      <c r="AU514" s="149" t="s">
        <v>86</v>
      </c>
      <c r="AY514" s="17" t="s">
        <v>350</v>
      </c>
      <c r="BE514" s="150">
        <f>IF(N514="základní",J514,0)</f>
        <v>0</v>
      </c>
      <c r="BF514" s="150">
        <f>IF(N514="snížená",J514,0)</f>
        <v>0</v>
      </c>
      <c r="BG514" s="150">
        <f>IF(N514="zákl. přenesená",J514,0)</f>
        <v>0</v>
      </c>
      <c r="BH514" s="150">
        <f>IF(N514="sníž. přenesená",J514,0)</f>
        <v>0</v>
      </c>
      <c r="BI514" s="150">
        <f>IF(N514="nulová",J514,0)</f>
        <v>0</v>
      </c>
      <c r="BJ514" s="17" t="s">
        <v>84</v>
      </c>
      <c r="BK514" s="150">
        <f>ROUND(I514*H514,2)</f>
        <v>0</v>
      </c>
      <c r="BL514" s="17" t="s">
        <v>530</v>
      </c>
      <c r="BM514" s="149" t="s">
        <v>3895</v>
      </c>
    </row>
    <row r="515" spans="2:65" s="1" customFormat="1" ht="10.199999999999999">
      <c r="B515" s="32"/>
      <c r="D515" s="151" t="s">
        <v>359</v>
      </c>
      <c r="F515" s="152" t="s">
        <v>8101</v>
      </c>
      <c r="I515" s="153"/>
      <c r="L515" s="32"/>
      <c r="M515" s="154"/>
      <c r="T515" s="56"/>
      <c r="AT515" s="17" t="s">
        <v>359</v>
      </c>
      <c r="AU515" s="17" t="s">
        <v>86</v>
      </c>
    </row>
    <row r="516" spans="2:65" s="1" customFormat="1" ht="37.799999999999997" customHeight="1">
      <c r="B516" s="32"/>
      <c r="C516" s="138" t="s">
        <v>2746</v>
      </c>
      <c r="D516" s="138" t="s">
        <v>352</v>
      </c>
      <c r="E516" s="139" t="s">
        <v>8102</v>
      </c>
      <c r="F516" s="140" t="s">
        <v>8103</v>
      </c>
      <c r="G516" s="141" t="s">
        <v>4951</v>
      </c>
      <c r="H516" s="142">
        <v>1</v>
      </c>
      <c r="I516" s="143"/>
      <c r="J516" s="144">
        <f>ROUND(I516*H516,2)</f>
        <v>0</v>
      </c>
      <c r="K516" s="140" t="s">
        <v>7721</v>
      </c>
      <c r="L516" s="32"/>
      <c r="M516" s="145" t="s">
        <v>1</v>
      </c>
      <c r="N516" s="146" t="s">
        <v>41</v>
      </c>
      <c r="P516" s="147">
        <f>O516*H516</f>
        <v>0</v>
      </c>
      <c r="Q516" s="147">
        <v>0</v>
      </c>
      <c r="R516" s="147">
        <f>Q516*H516</f>
        <v>0</v>
      </c>
      <c r="S516" s="147">
        <v>0</v>
      </c>
      <c r="T516" s="148">
        <f>S516*H516</f>
        <v>0</v>
      </c>
      <c r="AR516" s="149" t="s">
        <v>530</v>
      </c>
      <c r="AT516" s="149" t="s">
        <v>352</v>
      </c>
      <c r="AU516" s="149" t="s">
        <v>86</v>
      </c>
      <c r="AY516" s="17" t="s">
        <v>350</v>
      </c>
      <c r="BE516" s="150">
        <f>IF(N516="základní",J516,0)</f>
        <v>0</v>
      </c>
      <c r="BF516" s="150">
        <f>IF(N516="snížená",J516,0)</f>
        <v>0</v>
      </c>
      <c r="BG516" s="150">
        <f>IF(N516="zákl. přenesená",J516,0)</f>
        <v>0</v>
      </c>
      <c r="BH516" s="150">
        <f>IF(N516="sníž. přenesená",J516,0)</f>
        <v>0</v>
      </c>
      <c r="BI516" s="150">
        <f>IF(N516="nulová",J516,0)</f>
        <v>0</v>
      </c>
      <c r="BJ516" s="17" t="s">
        <v>84</v>
      </c>
      <c r="BK516" s="150">
        <f>ROUND(I516*H516,2)</f>
        <v>0</v>
      </c>
      <c r="BL516" s="17" t="s">
        <v>530</v>
      </c>
      <c r="BM516" s="149" t="s">
        <v>3906</v>
      </c>
    </row>
    <row r="517" spans="2:65" s="1" customFormat="1" ht="28.8">
      <c r="B517" s="32"/>
      <c r="D517" s="151" t="s">
        <v>359</v>
      </c>
      <c r="F517" s="152" t="s">
        <v>8103</v>
      </c>
      <c r="I517" s="153"/>
      <c r="L517" s="32"/>
      <c r="M517" s="154"/>
      <c r="T517" s="56"/>
      <c r="AT517" s="17" t="s">
        <v>359</v>
      </c>
      <c r="AU517" s="17" t="s">
        <v>86</v>
      </c>
    </row>
    <row r="518" spans="2:65" s="1" customFormat="1" ht="16.5" customHeight="1">
      <c r="B518" s="32"/>
      <c r="C518" s="138" t="s">
        <v>2753</v>
      </c>
      <c r="D518" s="138" t="s">
        <v>352</v>
      </c>
      <c r="E518" s="139" t="s">
        <v>8104</v>
      </c>
      <c r="F518" s="140" t="s">
        <v>8105</v>
      </c>
      <c r="G518" s="141" t="s">
        <v>4951</v>
      </c>
      <c r="H518" s="142">
        <v>1</v>
      </c>
      <c r="I518" s="143"/>
      <c r="J518" s="144">
        <f>ROUND(I518*H518,2)</f>
        <v>0</v>
      </c>
      <c r="K518" s="140" t="s">
        <v>7721</v>
      </c>
      <c r="L518" s="32"/>
      <c r="M518" s="145" t="s">
        <v>1</v>
      </c>
      <c r="N518" s="146" t="s">
        <v>41</v>
      </c>
      <c r="P518" s="147">
        <f>O518*H518</f>
        <v>0</v>
      </c>
      <c r="Q518" s="147">
        <v>0</v>
      </c>
      <c r="R518" s="147">
        <f>Q518*H518</f>
        <v>0</v>
      </c>
      <c r="S518" s="147">
        <v>0</v>
      </c>
      <c r="T518" s="148">
        <f>S518*H518</f>
        <v>0</v>
      </c>
      <c r="AR518" s="149" t="s">
        <v>530</v>
      </c>
      <c r="AT518" s="149" t="s">
        <v>352</v>
      </c>
      <c r="AU518" s="149" t="s">
        <v>86</v>
      </c>
      <c r="AY518" s="17" t="s">
        <v>350</v>
      </c>
      <c r="BE518" s="150">
        <f>IF(N518="základní",J518,0)</f>
        <v>0</v>
      </c>
      <c r="BF518" s="150">
        <f>IF(N518="snížená",J518,0)</f>
        <v>0</v>
      </c>
      <c r="BG518" s="150">
        <f>IF(N518="zákl. přenesená",J518,0)</f>
        <v>0</v>
      </c>
      <c r="BH518" s="150">
        <f>IF(N518="sníž. přenesená",J518,0)</f>
        <v>0</v>
      </c>
      <c r="BI518" s="150">
        <f>IF(N518="nulová",J518,0)</f>
        <v>0</v>
      </c>
      <c r="BJ518" s="17" t="s">
        <v>84</v>
      </c>
      <c r="BK518" s="150">
        <f>ROUND(I518*H518,2)</f>
        <v>0</v>
      </c>
      <c r="BL518" s="17" t="s">
        <v>530</v>
      </c>
      <c r="BM518" s="149" t="s">
        <v>3915</v>
      </c>
    </row>
    <row r="519" spans="2:65" s="1" customFormat="1" ht="10.199999999999999">
      <c r="B519" s="32"/>
      <c r="D519" s="151" t="s">
        <v>359</v>
      </c>
      <c r="F519" s="152" t="s">
        <v>8105</v>
      </c>
      <c r="I519" s="153"/>
      <c r="L519" s="32"/>
      <c r="M519" s="154"/>
      <c r="T519" s="56"/>
      <c r="AT519" s="17" t="s">
        <v>359</v>
      </c>
      <c r="AU519" s="17" t="s">
        <v>86</v>
      </c>
    </row>
    <row r="520" spans="2:65" s="1" customFormat="1" ht="37.799999999999997" customHeight="1">
      <c r="B520" s="32"/>
      <c r="C520" s="138" t="s">
        <v>2769</v>
      </c>
      <c r="D520" s="138" t="s">
        <v>352</v>
      </c>
      <c r="E520" s="139" t="s">
        <v>8106</v>
      </c>
      <c r="F520" s="140" t="s">
        <v>8107</v>
      </c>
      <c r="G520" s="141" t="s">
        <v>4951</v>
      </c>
      <c r="H520" s="142">
        <v>2</v>
      </c>
      <c r="I520" s="143"/>
      <c r="J520" s="144">
        <f>ROUND(I520*H520,2)</f>
        <v>0</v>
      </c>
      <c r="K520" s="140" t="s">
        <v>7721</v>
      </c>
      <c r="L520" s="32"/>
      <c r="M520" s="145" t="s">
        <v>1</v>
      </c>
      <c r="N520" s="146" t="s">
        <v>41</v>
      </c>
      <c r="P520" s="147">
        <f>O520*H520</f>
        <v>0</v>
      </c>
      <c r="Q520" s="147">
        <v>0</v>
      </c>
      <c r="R520" s="147">
        <f>Q520*H520</f>
        <v>0</v>
      </c>
      <c r="S520" s="147">
        <v>0</v>
      </c>
      <c r="T520" s="148">
        <f>S520*H520</f>
        <v>0</v>
      </c>
      <c r="AR520" s="149" t="s">
        <v>530</v>
      </c>
      <c r="AT520" s="149" t="s">
        <v>352</v>
      </c>
      <c r="AU520" s="149" t="s">
        <v>86</v>
      </c>
      <c r="AY520" s="17" t="s">
        <v>350</v>
      </c>
      <c r="BE520" s="150">
        <f>IF(N520="základní",J520,0)</f>
        <v>0</v>
      </c>
      <c r="BF520" s="150">
        <f>IF(N520="snížená",J520,0)</f>
        <v>0</v>
      </c>
      <c r="BG520" s="150">
        <f>IF(N520="zákl. přenesená",J520,0)</f>
        <v>0</v>
      </c>
      <c r="BH520" s="150">
        <f>IF(N520="sníž. přenesená",J520,0)</f>
        <v>0</v>
      </c>
      <c r="BI520" s="150">
        <f>IF(N520="nulová",J520,0)</f>
        <v>0</v>
      </c>
      <c r="BJ520" s="17" t="s">
        <v>84</v>
      </c>
      <c r="BK520" s="150">
        <f>ROUND(I520*H520,2)</f>
        <v>0</v>
      </c>
      <c r="BL520" s="17" t="s">
        <v>530</v>
      </c>
      <c r="BM520" s="149" t="s">
        <v>3924</v>
      </c>
    </row>
    <row r="521" spans="2:65" s="1" customFormat="1" ht="28.8">
      <c r="B521" s="32"/>
      <c r="D521" s="151" t="s">
        <v>359</v>
      </c>
      <c r="F521" s="152" t="s">
        <v>8107</v>
      </c>
      <c r="I521" s="153"/>
      <c r="L521" s="32"/>
      <c r="M521" s="154"/>
      <c r="T521" s="56"/>
      <c r="AT521" s="17" t="s">
        <v>359</v>
      </c>
      <c r="AU521" s="17" t="s">
        <v>86</v>
      </c>
    </row>
    <row r="522" spans="2:65" s="1" customFormat="1" ht="16.5" customHeight="1">
      <c r="B522" s="32"/>
      <c r="C522" s="138" t="s">
        <v>2781</v>
      </c>
      <c r="D522" s="138" t="s">
        <v>352</v>
      </c>
      <c r="E522" s="139" t="s">
        <v>8108</v>
      </c>
      <c r="F522" s="140" t="s">
        <v>8109</v>
      </c>
      <c r="G522" s="141" t="s">
        <v>4951</v>
      </c>
      <c r="H522" s="142">
        <v>2</v>
      </c>
      <c r="I522" s="143"/>
      <c r="J522" s="144">
        <f>ROUND(I522*H522,2)</f>
        <v>0</v>
      </c>
      <c r="K522" s="140" t="s">
        <v>7721</v>
      </c>
      <c r="L522" s="32"/>
      <c r="M522" s="145" t="s">
        <v>1</v>
      </c>
      <c r="N522" s="146" t="s">
        <v>41</v>
      </c>
      <c r="P522" s="147">
        <f>O522*H522</f>
        <v>0</v>
      </c>
      <c r="Q522" s="147">
        <v>0</v>
      </c>
      <c r="R522" s="147">
        <f>Q522*H522</f>
        <v>0</v>
      </c>
      <c r="S522" s="147">
        <v>0</v>
      </c>
      <c r="T522" s="148">
        <f>S522*H522</f>
        <v>0</v>
      </c>
      <c r="AR522" s="149" t="s">
        <v>530</v>
      </c>
      <c r="AT522" s="149" t="s">
        <v>352</v>
      </c>
      <c r="AU522" s="149" t="s">
        <v>86</v>
      </c>
      <c r="AY522" s="17" t="s">
        <v>350</v>
      </c>
      <c r="BE522" s="150">
        <f>IF(N522="základní",J522,0)</f>
        <v>0</v>
      </c>
      <c r="BF522" s="150">
        <f>IF(N522="snížená",J522,0)</f>
        <v>0</v>
      </c>
      <c r="BG522" s="150">
        <f>IF(N522="zákl. přenesená",J522,0)</f>
        <v>0</v>
      </c>
      <c r="BH522" s="150">
        <f>IF(N522="sníž. přenesená",J522,0)</f>
        <v>0</v>
      </c>
      <c r="BI522" s="150">
        <f>IF(N522="nulová",J522,0)</f>
        <v>0</v>
      </c>
      <c r="BJ522" s="17" t="s">
        <v>84</v>
      </c>
      <c r="BK522" s="150">
        <f>ROUND(I522*H522,2)</f>
        <v>0</v>
      </c>
      <c r="BL522" s="17" t="s">
        <v>530</v>
      </c>
      <c r="BM522" s="149" t="s">
        <v>3933</v>
      </c>
    </row>
    <row r="523" spans="2:65" s="1" customFormat="1" ht="10.199999999999999">
      <c r="B523" s="32"/>
      <c r="D523" s="151" t="s">
        <v>359</v>
      </c>
      <c r="F523" s="152" t="s">
        <v>8109</v>
      </c>
      <c r="I523" s="153"/>
      <c r="L523" s="32"/>
      <c r="M523" s="154"/>
      <c r="T523" s="56"/>
      <c r="AT523" s="17" t="s">
        <v>359</v>
      </c>
      <c r="AU523" s="17" t="s">
        <v>86</v>
      </c>
    </row>
    <row r="524" spans="2:65" s="1" customFormat="1" ht="37.799999999999997" customHeight="1">
      <c r="B524" s="32"/>
      <c r="C524" s="138" t="s">
        <v>2788</v>
      </c>
      <c r="D524" s="138" t="s">
        <v>352</v>
      </c>
      <c r="E524" s="139" t="s">
        <v>8110</v>
      </c>
      <c r="F524" s="140" t="s">
        <v>8111</v>
      </c>
      <c r="G524" s="141" t="s">
        <v>4951</v>
      </c>
      <c r="H524" s="142">
        <v>1</v>
      </c>
      <c r="I524" s="143"/>
      <c r="J524" s="144">
        <f>ROUND(I524*H524,2)</f>
        <v>0</v>
      </c>
      <c r="K524" s="140" t="s">
        <v>7721</v>
      </c>
      <c r="L524" s="32"/>
      <c r="M524" s="145" t="s">
        <v>1</v>
      </c>
      <c r="N524" s="146" t="s">
        <v>41</v>
      </c>
      <c r="P524" s="147">
        <f>O524*H524</f>
        <v>0</v>
      </c>
      <c r="Q524" s="147">
        <v>0</v>
      </c>
      <c r="R524" s="147">
        <f>Q524*H524</f>
        <v>0</v>
      </c>
      <c r="S524" s="147">
        <v>0</v>
      </c>
      <c r="T524" s="148">
        <f>S524*H524</f>
        <v>0</v>
      </c>
      <c r="AR524" s="149" t="s">
        <v>530</v>
      </c>
      <c r="AT524" s="149" t="s">
        <v>352</v>
      </c>
      <c r="AU524" s="149" t="s">
        <v>86</v>
      </c>
      <c r="AY524" s="17" t="s">
        <v>350</v>
      </c>
      <c r="BE524" s="150">
        <f>IF(N524="základní",J524,0)</f>
        <v>0</v>
      </c>
      <c r="BF524" s="150">
        <f>IF(N524="snížená",J524,0)</f>
        <v>0</v>
      </c>
      <c r="BG524" s="150">
        <f>IF(N524="zákl. přenesená",J524,0)</f>
        <v>0</v>
      </c>
      <c r="BH524" s="150">
        <f>IF(N524="sníž. přenesená",J524,0)</f>
        <v>0</v>
      </c>
      <c r="BI524" s="150">
        <f>IF(N524="nulová",J524,0)</f>
        <v>0</v>
      </c>
      <c r="BJ524" s="17" t="s">
        <v>84</v>
      </c>
      <c r="BK524" s="150">
        <f>ROUND(I524*H524,2)</f>
        <v>0</v>
      </c>
      <c r="BL524" s="17" t="s">
        <v>530</v>
      </c>
      <c r="BM524" s="149" t="s">
        <v>3942</v>
      </c>
    </row>
    <row r="525" spans="2:65" s="1" customFormat="1" ht="28.8">
      <c r="B525" s="32"/>
      <c r="D525" s="151" t="s">
        <v>359</v>
      </c>
      <c r="F525" s="152" t="s">
        <v>8111</v>
      </c>
      <c r="I525" s="153"/>
      <c r="L525" s="32"/>
      <c r="M525" s="154"/>
      <c r="T525" s="56"/>
      <c r="AT525" s="17" t="s">
        <v>359</v>
      </c>
      <c r="AU525" s="17" t="s">
        <v>86</v>
      </c>
    </row>
    <row r="526" spans="2:65" s="1" customFormat="1" ht="16.5" customHeight="1">
      <c r="B526" s="32"/>
      <c r="C526" s="138" t="s">
        <v>2806</v>
      </c>
      <c r="D526" s="138" t="s">
        <v>352</v>
      </c>
      <c r="E526" s="139" t="s">
        <v>8112</v>
      </c>
      <c r="F526" s="140" t="s">
        <v>8113</v>
      </c>
      <c r="G526" s="141" t="s">
        <v>4951</v>
      </c>
      <c r="H526" s="142">
        <v>1</v>
      </c>
      <c r="I526" s="143"/>
      <c r="J526" s="144">
        <f>ROUND(I526*H526,2)</f>
        <v>0</v>
      </c>
      <c r="K526" s="140" t="s">
        <v>7721</v>
      </c>
      <c r="L526" s="32"/>
      <c r="M526" s="145" t="s">
        <v>1</v>
      </c>
      <c r="N526" s="146" t="s">
        <v>41</v>
      </c>
      <c r="P526" s="147">
        <f>O526*H526</f>
        <v>0</v>
      </c>
      <c r="Q526" s="147">
        <v>0</v>
      </c>
      <c r="R526" s="147">
        <f>Q526*H526</f>
        <v>0</v>
      </c>
      <c r="S526" s="147">
        <v>0</v>
      </c>
      <c r="T526" s="148">
        <f>S526*H526</f>
        <v>0</v>
      </c>
      <c r="AR526" s="149" t="s">
        <v>530</v>
      </c>
      <c r="AT526" s="149" t="s">
        <v>352</v>
      </c>
      <c r="AU526" s="149" t="s">
        <v>86</v>
      </c>
      <c r="AY526" s="17" t="s">
        <v>350</v>
      </c>
      <c r="BE526" s="150">
        <f>IF(N526="základní",J526,0)</f>
        <v>0</v>
      </c>
      <c r="BF526" s="150">
        <f>IF(N526="snížená",J526,0)</f>
        <v>0</v>
      </c>
      <c r="BG526" s="150">
        <f>IF(N526="zákl. přenesená",J526,0)</f>
        <v>0</v>
      </c>
      <c r="BH526" s="150">
        <f>IF(N526="sníž. přenesená",J526,0)</f>
        <v>0</v>
      </c>
      <c r="BI526" s="150">
        <f>IF(N526="nulová",J526,0)</f>
        <v>0</v>
      </c>
      <c r="BJ526" s="17" t="s">
        <v>84</v>
      </c>
      <c r="BK526" s="150">
        <f>ROUND(I526*H526,2)</f>
        <v>0</v>
      </c>
      <c r="BL526" s="17" t="s">
        <v>530</v>
      </c>
      <c r="BM526" s="149" t="s">
        <v>3953</v>
      </c>
    </row>
    <row r="527" spans="2:65" s="1" customFormat="1" ht="10.199999999999999">
      <c r="B527" s="32"/>
      <c r="D527" s="151" t="s">
        <v>359</v>
      </c>
      <c r="F527" s="152" t="s">
        <v>8113</v>
      </c>
      <c r="I527" s="153"/>
      <c r="L527" s="32"/>
      <c r="M527" s="154"/>
      <c r="T527" s="56"/>
      <c r="AT527" s="17" t="s">
        <v>359</v>
      </c>
      <c r="AU527" s="17" t="s">
        <v>86</v>
      </c>
    </row>
    <row r="528" spans="2:65" s="1" customFormat="1" ht="37.799999999999997" customHeight="1">
      <c r="B528" s="32"/>
      <c r="C528" s="138" t="s">
        <v>2816</v>
      </c>
      <c r="D528" s="138" t="s">
        <v>352</v>
      </c>
      <c r="E528" s="139" t="s">
        <v>8114</v>
      </c>
      <c r="F528" s="140" t="s">
        <v>8115</v>
      </c>
      <c r="G528" s="141" t="s">
        <v>4951</v>
      </c>
      <c r="H528" s="142">
        <v>2</v>
      </c>
      <c r="I528" s="143"/>
      <c r="J528" s="144">
        <f>ROUND(I528*H528,2)</f>
        <v>0</v>
      </c>
      <c r="K528" s="140" t="s">
        <v>7721</v>
      </c>
      <c r="L528" s="32"/>
      <c r="M528" s="145" t="s">
        <v>1</v>
      </c>
      <c r="N528" s="146" t="s">
        <v>41</v>
      </c>
      <c r="P528" s="147">
        <f>O528*H528</f>
        <v>0</v>
      </c>
      <c r="Q528" s="147">
        <v>0</v>
      </c>
      <c r="R528" s="147">
        <f>Q528*H528</f>
        <v>0</v>
      </c>
      <c r="S528" s="147">
        <v>0</v>
      </c>
      <c r="T528" s="148">
        <f>S528*H528</f>
        <v>0</v>
      </c>
      <c r="AR528" s="149" t="s">
        <v>530</v>
      </c>
      <c r="AT528" s="149" t="s">
        <v>352</v>
      </c>
      <c r="AU528" s="149" t="s">
        <v>86</v>
      </c>
      <c r="AY528" s="17" t="s">
        <v>350</v>
      </c>
      <c r="BE528" s="150">
        <f>IF(N528="základní",J528,0)</f>
        <v>0</v>
      </c>
      <c r="BF528" s="150">
        <f>IF(N528="snížená",J528,0)</f>
        <v>0</v>
      </c>
      <c r="BG528" s="150">
        <f>IF(N528="zákl. přenesená",J528,0)</f>
        <v>0</v>
      </c>
      <c r="BH528" s="150">
        <f>IF(N528="sníž. přenesená",J528,0)</f>
        <v>0</v>
      </c>
      <c r="BI528" s="150">
        <f>IF(N528="nulová",J528,0)</f>
        <v>0</v>
      </c>
      <c r="BJ528" s="17" t="s">
        <v>84</v>
      </c>
      <c r="BK528" s="150">
        <f>ROUND(I528*H528,2)</f>
        <v>0</v>
      </c>
      <c r="BL528" s="17" t="s">
        <v>530</v>
      </c>
      <c r="BM528" s="149" t="s">
        <v>3963</v>
      </c>
    </row>
    <row r="529" spans="2:65" s="1" customFormat="1" ht="28.8">
      <c r="B529" s="32"/>
      <c r="D529" s="151" t="s">
        <v>359</v>
      </c>
      <c r="F529" s="152" t="s">
        <v>8115</v>
      </c>
      <c r="I529" s="153"/>
      <c r="L529" s="32"/>
      <c r="M529" s="154"/>
      <c r="T529" s="56"/>
      <c r="AT529" s="17" t="s">
        <v>359</v>
      </c>
      <c r="AU529" s="17" t="s">
        <v>86</v>
      </c>
    </row>
    <row r="530" spans="2:65" s="1" customFormat="1" ht="16.5" customHeight="1">
      <c r="B530" s="32"/>
      <c r="C530" s="138" t="s">
        <v>2826</v>
      </c>
      <c r="D530" s="138" t="s">
        <v>352</v>
      </c>
      <c r="E530" s="139" t="s">
        <v>8116</v>
      </c>
      <c r="F530" s="140" t="s">
        <v>8117</v>
      </c>
      <c r="G530" s="141" t="s">
        <v>4951</v>
      </c>
      <c r="H530" s="142">
        <v>2</v>
      </c>
      <c r="I530" s="143"/>
      <c r="J530" s="144">
        <f>ROUND(I530*H530,2)</f>
        <v>0</v>
      </c>
      <c r="K530" s="140" t="s">
        <v>7721</v>
      </c>
      <c r="L530" s="32"/>
      <c r="M530" s="145" t="s">
        <v>1</v>
      </c>
      <c r="N530" s="146" t="s">
        <v>41</v>
      </c>
      <c r="P530" s="147">
        <f>O530*H530</f>
        <v>0</v>
      </c>
      <c r="Q530" s="147">
        <v>0</v>
      </c>
      <c r="R530" s="147">
        <f>Q530*H530</f>
        <v>0</v>
      </c>
      <c r="S530" s="147">
        <v>0</v>
      </c>
      <c r="T530" s="148">
        <f>S530*H530</f>
        <v>0</v>
      </c>
      <c r="AR530" s="149" t="s">
        <v>530</v>
      </c>
      <c r="AT530" s="149" t="s">
        <v>352</v>
      </c>
      <c r="AU530" s="149" t="s">
        <v>86</v>
      </c>
      <c r="AY530" s="17" t="s">
        <v>350</v>
      </c>
      <c r="BE530" s="150">
        <f>IF(N530="základní",J530,0)</f>
        <v>0</v>
      </c>
      <c r="BF530" s="150">
        <f>IF(N530="snížená",J530,0)</f>
        <v>0</v>
      </c>
      <c r="BG530" s="150">
        <f>IF(N530="zákl. přenesená",J530,0)</f>
        <v>0</v>
      </c>
      <c r="BH530" s="150">
        <f>IF(N530="sníž. přenesená",J530,0)</f>
        <v>0</v>
      </c>
      <c r="BI530" s="150">
        <f>IF(N530="nulová",J530,0)</f>
        <v>0</v>
      </c>
      <c r="BJ530" s="17" t="s">
        <v>84</v>
      </c>
      <c r="BK530" s="150">
        <f>ROUND(I530*H530,2)</f>
        <v>0</v>
      </c>
      <c r="BL530" s="17" t="s">
        <v>530</v>
      </c>
      <c r="BM530" s="149" t="s">
        <v>3972</v>
      </c>
    </row>
    <row r="531" spans="2:65" s="1" customFormat="1" ht="10.199999999999999">
      <c r="B531" s="32"/>
      <c r="D531" s="151" t="s">
        <v>359</v>
      </c>
      <c r="F531" s="152" t="s">
        <v>8117</v>
      </c>
      <c r="I531" s="153"/>
      <c r="L531" s="32"/>
      <c r="M531" s="154"/>
      <c r="T531" s="56"/>
      <c r="AT531" s="17" t="s">
        <v>359</v>
      </c>
      <c r="AU531" s="17" t="s">
        <v>86</v>
      </c>
    </row>
    <row r="532" spans="2:65" s="1" customFormat="1" ht="37.799999999999997" customHeight="1">
      <c r="B532" s="32"/>
      <c r="C532" s="138" t="s">
        <v>2833</v>
      </c>
      <c r="D532" s="138" t="s">
        <v>352</v>
      </c>
      <c r="E532" s="139" t="s">
        <v>8118</v>
      </c>
      <c r="F532" s="140" t="s">
        <v>8119</v>
      </c>
      <c r="G532" s="141" t="s">
        <v>4951</v>
      </c>
      <c r="H532" s="142">
        <v>2</v>
      </c>
      <c r="I532" s="143"/>
      <c r="J532" s="144">
        <f>ROUND(I532*H532,2)</f>
        <v>0</v>
      </c>
      <c r="K532" s="140" t="s">
        <v>7721</v>
      </c>
      <c r="L532" s="32"/>
      <c r="M532" s="145" t="s">
        <v>1</v>
      </c>
      <c r="N532" s="146" t="s">
        <v>41</v>
      </c>
      <c r="P532" s="147">
        <f>O532*H532</f>
        <v>0</v>
      </c>
      <c r="Q532" s="147">
        <v>0</v>
      </c>
      <c r="R532" s="147">
        <f>Q532*H532</f>
        <v>0</v>
      </c>
      <c r="S532" s="147">
        <v>0</v>
      </c>
      <c r="T532" s="148">
        <f>S532*H532</f>
        <v>0</v>
      </c>
      <c r="AR532" s="149" t="s">
        <v>530</v>
      </c>
      <c r="AT532" s="149" t="s">
        <v>352</v>
      </c>
      <c r="AU532" s="149" t="s">
        <v>86</v>
      </c>
      <c r="AY532" s="17" t="s">
        <v>350</v>
      </c>
      <c r="BE532" s="150">
        <f>IF(N532="základní",J532,0)</f>
        <v>0</v>
      </c>
      <c r="BF532" s="150">
        <f>IF(N532="snížená",J532,0)</f>
        <v>0</v>
      </c>
      <c r="BG532" s="150">
        <f>IF(N532="zákl. přenesená",J532,0)</f>
        <v>0</v>
      </c>
      <c r="BH532" s="150">
        <f>IF(N532="sníž. přenesená",J532,0)</f>
        <v>0</v>
      </c>
      <c r="BI532" s="150">
        <f>IF(N532="nulová",J532,0)</f>
        <v>0</v>
      </c>
      <c r="BJ532" s="17" t="s">
        <v>84</v>
      </c>
      <c r="BK532" s="150">
        <f>ROUND(I532*H532,2)</f>
        <v>0</v>
      </c>
      <c r="BL532" s="17" t="s">
        <v>530</v>
      </c>
      <c r="BM532" s="149" t="s">
        <v>3981</v>
      </c>
    </row>
    <row r="533" spans="2:65" s="1" customFormat="1" ht="28.8">
      <c r="B533" s="32"/>
      <c r="D533" s="151" t="s">
        <v>359</v>
      </c>
      <c r="F533" s="152" t="s">
        <v>8119</v>
      </c>
      <c r="I533" s="153"/>
      <c r="L533" s="32"/>
      <c r="M533" s="154"/>
      <c r="T533" s="56"/>
      <c r="AT533" s="17" t="s">
        <v>359</v>
      </c>
      <c r="AU533" s="17" t="s">
        <v>86</v>
      </c>
    </row>
    <row r="534" spans="2:65" s="1" customFormat="1" ht="16.5" customHeight="1">
      <c r="B534" s="32"/>
      <c r="C534" s="138" t="s">
        <v>2845</v>
      </c>
      <c r="D534" s="138" t="s">
        <v>352</v>
      </c>
      <c r="E534" s="139" t="s">
        <v>8120</v>
      </c>
      <c r="F534" s="140" t="s">
        <v>8121</v>
      </c>
      <c r="G534" s="141" t="s">
        <v>4951</v>
      </c>
      <c r="H534" s="142">
        <v>2</v>
      </c>
      <c r="I534" s="143"/>
      <c r="J534" s="144">
        <f>ROUND(I534*H534,2)</f>
        <v>0</v>
      </c>
      <c r="K534" s="140" t="s">
        <v>7721</v>
      </c>
      <c r="L534" s="32"/>
      <c r="M534" s="145" t="s">
        <v>1</v>
      </c>
      <c r="N534" s="146" t="s">
        <v>41</v>
      </c>
      <c r="P534" s="147">
        <f>O534*H534</f>
        <v>0</v>
      </c>
      <c r="Q534" s="147">
        <v>0</v>
      </c>
      <c r="R534" s="147">
        <f>Q534*H534</f>
        <v>0</v>
      </c>
      <c r="S534" s="147">
        <v>0</v>
      </c>
      <c r="T534" s="148">
        <f>S534*H534</f>
        <v>0</v>
      </c>
      <c r="AR534" s="149" t="s">
        <v>530</v>
      </c>
      <c r="AT534" s="149" t="s">
        <v>352</v>
      </c>
      <c r="AU534" s="149" t="s">
        <v>86</v>
      </c>
      <c r="AY534" s="17" t="s">
        <v>350</v>
      </c>
      <c r="BE534" s="150">
        <f>IF(N534="základní",J534,0)</f>
        <v>0</v>
      </c>
      <c r="BF534" s="150">
        <f>IF(N534="snížená",J534,0)</f>
        <v>0</v>
      </c>
      <c r="BG534" s="150">
        <f>IF(N534="zákl. přenesená",J534,0)</f>
        <v>0</v>
      </c>
      <c r="BH534" s="150">
        <f>IF(N534="sníž. přenesená",J534,0)</f>
        <v>0</v>
      </c>
      <c r="BI534" s="150">
        <f>IF(N534="nulová",J534,0)</f>
        <v>0</v>
      </c>
      <c r="BJ534" s="17" t="s">
        <v>84</v>
      </c>
      <c r="BK534" s="150">
        <f>ROUND(I534*H534,2)</f>
        <v>0</v>
      </c>
      <c r="BL534" s="17" t="s">
        <v>530</v>
      </c>
      <c r="BM534" s="149" t="s">
        <v>3990</v>
      </c>
    </row>
    <row r="535" spans="2:65" s="1" customFormat="1" ht="10.199999999999999">
      <c r="B535" s="32"/>
      <c r="D535" s="151" t="s">
        <v>359</v>
      </c>
      <c r="F535" s="152" t="s">
        <v>8121</v>
      </c>
      <c r="I535" s="153"/>
      <c r="L535" s="32"/>
      <c r="M535" s="154"/>
      <c r="T535" s="56"/>
      <c r="AT535" s="17" t="s">
        <v>359</v>
      </c>
      <c r="AU535" s="17" t="s">
        <v>86</v>
      </c>
    </row>
    <row r="536" spans="2:65" s="1" customFormat="1" ht="37.799999999999997" customHeight="1">
      <c r="B536" s="32"/>
      <c r="C536" s="138" t="s">
        <v>2850</v>
      </c>
      <c r="D536" s="138" t="s">
        <v>352</v>
      </c>
      <c r="E536" s="139" t="s">
        <v>8122</v>
      </c>
      <c r="F536" s="140" t="s">
        <v>8123</v>
      </c>
      <c r="G536" s="141" t="s">
        <v>4951</v>
      </c>
      <c r="H536" s="142">
        <v>2</v>
      </c>
      <c r="I536" s="143"/>
      <c r="J536" s="144">
        <f>ROUND(I536*H536,2)</f>
        <v>0</v>
      </c>
      <c r="K536" s="140" t="s">
        <v>7721</v>
      </c>
      <c r="L536" s="32"/>
      <c r="M536" s="145" t="s">
        <v>1</v>
      </c>
      <c r="N536" s="146" t="s">
        <v>41</v>
      </c>
      <c r="P536" s="147">
        <f>O536*H536</f>
        <v>0</v>
      </c>
      <c r="Q536" s="147">
        <v>0</v>
      </c>
      <c r="R536" s="147">
        <f>Q536*H536</f>
        <v>0</v>
      </c>
      <c r="S536" s="147">
        <v>0</v>
      </c>
      <c r="T536" s="148">
        <f>S536*H536</f>
        <v>0</v>
      </c>
      <c r="AR536" s="149" t="s">
        <v>530</v>
      </c>
      <c r="AT536" s="149" t="s">
        <v>352</v>
      </c>
      <c r="AU536" s="149" t="s">
        <v>86</v>
      </c>
      <c r="AY536" s="17" t="s">
        <v>350</v>
      </c>
      <c r="BE536" s="150">
        <f>IF(N536="základní",J536,0)</f>
        <v>0</v>
      </c>
      <c r="BF536" s="150">
        <f>IF(N536="snížená",J536,0)</f>
        <v>0</v>
      </c>
      <c r="BG536" s="150">
        <f>IF(N536="zákl. přenesená",J536,0)</f>
        <v>0</v>
      </c>
      <c r="BH536" s="150">
        <f>IF(N536="sníž. přenesená",J536,0)</f>
        <v>0</v>
      </c>
      <c r="BI536" s="150">
        <f>IF(N536="nulová",J536,0)</f>
        <v>0</v>
      </c>
      <c r="BJ536" s="17" t="s">
        <v>84</v>
      </c>
      <c r="BK536" s="150">
        <f>ROUND(I536*H536,2)</f>
        <v>0</v>
      </c>
      <c r="BL536" s="17" t="s">
        <v>530</v>
      </c>
      <c r="BM536" s="149" t="s">
        <v>3998</v>
      </c>
    </row>
    <row r="537" spans="2:65" s="1" customFormat="1" ht="28.8">
      <c r="B537" s="32"/>
      <c r="D537" s="151" t="s">
        <v>359</v>
      </c>
      <c r="F537" s="152" t="s">
        <v>8123</v>
      </c>
      <c r="I537" s="153"/>
      <c r="L537" s="32"/>
      <c r="M537" s="154"/>
      <c r="T537" s="56"/>
      <c r="AT537" s="17" t="s">
        <v>359</v>
      </c>
      <c r="AU537" s="17" t="s">
        <v>86</v>
      </c>
    </row>
    <row r="538" spans="2:65" s="1" customFormat="1" ht="16.5" customHeight="1">
      <c r="B538" s="32"/>
      <c r="C538" s="138" t="s">
        <v>2860</v>
      </c>
      <c r="D538" s="138" t="s">
        <v>352</v>
      </c>
      <c r="E538" s="139" t="s">
        <v>8124</v>
      </c>
      <c r="F538" s="140" t="s">
        <v>8125</v>
      </c>
      <c r="G538" s="141" t="s">
        <v>4951</v>
      </c>
      <c r="H538" s="142">
        <v>2</v>
      </c>
      <c r="I538" s="143"/>
      <c r="J538" s="144">
        <f>ROUND(I538*H538,2)</f>
        <v>0</v>
      </c>
      <c r="K538" s="140" t="s">
        <v>7721</v>
      </c>
      <c r="L538" s="32"/>
      <c r="M538" s="145" t="s">
        <v>1</v>
      </c>
      <c r="N538" s="146" t="s">
        <v>41</v>
      </c>
      <c r="P538" s="147">
        <f>O538*H538</f>
        <v>0</v>
      </c>
      <c r="Q538" s="147">
        <v>0</v>
      </c>
      <c r="R538" s="147">
        <f>Q538*H538</f>
        <v>0</v>
      </c>
      <c r="S538" s="147">
        <v>0</v>
      </c>
      <c r="T538" s="148">
        <f>S538*H538</f>
        <v>0</v>
      </c>
      <c r="AR538" s="149" t="s">
        <v>530</v>
      </c>
      <c r="AT538" s="149" t="s">
        <v>352</v>
      </c>
      <c r="AU538" s="149" t="s">
        <v>86</v>
      </c>
      <c r="AY538" s="17" t="s">
        <v>350</v>
      </c>
      <c r="BE538" s="150">
        <f>IF(N538="základní",J538,0)</f>
        <v>0</v>
      </c>
      <c r="BF538" s="150">
        <f>IF(N538="snížená",J538,0)</f>
        <v>0</v>
      </c>
      <c r="BG538" s="150">
        <f>IF(N538="zákl. přenesená",J538,0)</f>
        <v>0</v>
      </c>
      <c r="BH538" s="150">
        <f>IF(N538="sníž. přenesená",J538,0)</f>
        <v>0</v>
      </c>
      <c r="BI538" s="150">
        <f>IF(N538="nulová",J538,0)</f>
        <v>0</v>
      </c>
      <c r="BJ538" s="17" t="s">
        <v>84</v>
      </c>
      <c r="BK538" s="150">
        <f>ROUND(I538*H538,2)</f>
        <v>0</v>
      </c>
      <c r="BL538" s="17" t="s">
        <v>530</v>
      </c>
      <c r="BM538" s="149" t="s">
        <v>4007</v>
      </c>
    </row>
    <row r="539" spans="2:65" s="1" customFormat="1" ht="10.199999999999999">
      <c r="B539" s="32"/>
      <c r="D539" s="151" t="s">
        <v>359</v>
      </c>
      <c r="F539" s="152" t="s">
        <v>8125</v>
      </c>
      <c r="I539" s="153"/>
      <c r="L539" s="32"/>
      <c r="M539" s="154"/>
      <c r="T539" s="56"/>
      <c r="AT539" s="17" t="s">
        <v>359</v>
      </c>
      <c r="AU539" s="17" t="s">
        <v>86</v>
      </c>
    </row>
    <row r="540" spans="2:65" s="1" customFormat="1" ht="37.799999999999997" customHeight="1">
      <c r="B540" s="32"/>
      <c r="C540" s="138" t="s">
        <v>2865</v>
      </c>
      <c r="D540" s="138" t="s">
        <v>352</v>
      </c>
      <c r="E540" s="139" t="s">
        <v>8126</v>
      </c>
      <c r="F540" s="140" t="s">
        <v>8127</v>
      </c>
      <c r="G540" s="141" t="s">
        <v>4951</v>
      </c>
      <c r="H540" s="142">
        <v>1</v>
      </c>
      <c r="I540" s="143"/>
      <c r="J540" s="144">
        <f>ROUND(I540*H540,2)</f>
        <v>0</v>
      </c>
      <c r="K540" s="140" t="s">
        <v>7721</v>
      </c>
      <c r="L540" s="32"/>
      <c r="M540" s="145" t="s">
        <v>1</v>
      </c>
      <c r="N540" s="146" t="s">
        <v>41</v>
      </c>
      <c r="P540" s="147">
        <f>O540*H540</f>
        <v>0</v>
      </c>
      <c r="Q540" s="147">
        <v>0</v>
      </c>
      <c r="R540" s="147">
        <f>Q540*H540</f>
        <v>0</v>
      </c>
      <c r="S540" s="147">
        <v>0</v>
      </c>
      <c r="T540" s="148">
        <f>S540*H540</f>
        <v>0</v>
      </c>
      <c r="AR540" s="149" t="s">
        <v>530</v>
      </c>
      <c r="AT540" s="149" t="s">
        <v>352</v>
      </c>
      <c r="AU540" s="149" t="s">
        <v>86</v>
      </c>
      <c r="AY540" s="17" t="s">
        <v>350</v>
      </c>
      <c r="BE540" s="150">
        <f>IF(N540="základní",J540,0)</f>
        <v>0</v>
      </c>
      <c r="BF540" s="150">
        <f>IF(N540="snížená",J540,0)</f>
        <v>0</v>
      </c>
      <c r="BG540" s="150">
        <f>IF(N540="zákl. přenesená",J540,0)</f>
        <v>0</v>
      </c>
      <c r="BH540" s="150">
        <f>IF(N540="sníž. přenesená",J540,0)</f>
        <v>0</v>
      </c>
      <c r="BI540" s="150">
        <f>IF(N540="nulová",J540,0)</f>
        <v>0</v>
      </c>
      <c r="BJ540" s="17" t="s">
        <v>84</v>
      </c>
      <c r="BK540" s="150">
        <f>ROUND(I540*H540,2)</f>
        <v>0</v>
      </c>
      <c r="BL540" s="17" t="s">
        <v>530</v>
      </c>
      <c r="BM540" s="149" t="s">
        <v>4025</v>
      </c>
    </row>
    <row r="541" spans="2:65" s="1" customFormat="1" ht="28.8">
      <c r="B541" s="32"/>
      <c r="D541" s="151" t="s">
        <v>359</v>
      </c>
      <c r="F541" s="152" t="s">
        <v>8127</v>
      </c>
      <c r="I541" s="153"/>
      <c r="L541" s="32"/>
      <c r="M541" s="154"/>
      <c r="T541" s="56"/>
      <c r="AT541" s="17" t="s">
        <v>359</v>
      </c>
      <c r="AU541" s="17" t="s">
        <v>86</v>
      </c>
    </row>
    <row r="542" spans="2:65" s="1" customFormat="1" ht="16.5" customHeight="1">
      <c r="B542" s="32"/>
      <c r="C542" s="138" t="s">
        <v>2870</v>
      </c>
      <c r="D542" s="138" t="s">
        <v>352</v>
      </c>
      <c r="E542" s="139" t="s">
        <v>8128</v>
      </c>
      <c r="F542" s="140" t="s">
        <v>8129</v>
      </c>
      <c r="G542" s="141" t="s">
        <v>4951</v>
      </c>
      <c r="H542" s="142">
        <v>1</v>
      </c>
      <c r="I542" s="143"/>
      <c r="J542" s="144">
        <f>ROUND(I542*H542,2)</f>
        <v>0</v>
      </c>
      <c r="K542" s="140" t="s">
        <v>7721</v>
      </c>
      <c r="L542" s="32"/>
      <c r="M542" s="145" t="s">
        <v>1</v>
      </c>
      <c r="N542" s="146" t="s">
        <v>41</v>
      </c>
      <c r="P542" s="147">
        <f>O542*H542</f>
        <v>0</v>
      </c>
      <c r="Q542" s="147">
        <v>0</v>
      </c>
      <c r="R542" s="147">
        <f>Q542*H542</f>
        <v>0</v>
      </c>
      <c r="S542" s="147">
        <v>0</v>
      </c>
      <c r="T542" s="148">
        <f>S542*H542</f>
        <v>0</v>
      </c>
      <c r="AR542" s="149" t="s">
        <v>530</v>
      </c>
      <c r="AT542" s="149" t="s">
        <v>352</v>
      </c>
      <c r="AU542" s="149" t="s">
        <v>86</v>
      </c>
      <c r="AY542" s="17" t="s">
        <v>350</v>
      </c>
      <c r="BE542" s="150">
        <f>IF(N542="základní",J542,0)</f>
        <v>0</v>
      </c>
      <c r="BF542" s="150">
        <f>IF(N542="snížená",J542,0)</f>
        <v>0</v>
      </c>
      <c r="BG542" s="150">
        <f>IF(N542="zákl. přenesená",J542,0)</f>
        <v>0</v>
      </c>
      <c r="BH542" s="150">
        <f>IF(N542="sníž. přenesená",J542,0)</f>
        <v>0</v>
      </c>
      <c r="BI542" s="150">
        <f>IF(N542="nulová",J542,0)</f>
        <v>0</v>
      </c>
      <c r="BJ542" s="17" t="s">
        <v>84</v>
      </c>
      <c r="BK542" s="150">
        <f>ROUND(I542*H542,2)</f>
        <v>0</v>
      </c>
      <c r="BL542" s="17" t="s">
        <v>530</v>
      </c>
      <c r="BM542" s="149" t="s">
        <v>4035</v>
      </c>
    </row>
    <row r="543" spans="2:65" s="1" customFormat="1" ht="10.199999999999999">
      <c r="B543" s="32"/>
      <c r="D543" s="151" t="s">
        <v>359</v>
      </c>
      <c r="F543" s="152" t="s">
        <v>8129</v>
      </c>
      <c r="I543" s="153"/>
      <c r="L543" s="32"/>
      <c r="M543" s="154"/>
      <c r="T543" s="56"/>
      <c r="AT543" s="17" t="s">
        <v>359</v>
      </c>
      <c r="AU543" s="17" t="s">
        <v>86</v>
      </c>
    </row>
    <row r="544" spans="2:65" s="1" customFormat="1" ht="37.799999999999997" customHeight="1">
      <c r="B544" s="32"/>
      <c r="C544" s="138" t="s">
        <v>2875</v>
      </c>
      <c r="D544" s="138" t="s">
        <v>352</v>
      </c>
      <c r="E544" s="139" t="s">
        <v>8130</v>
      </c>
      <c r="F544" s="140" t="s">
        <v>8131</v>
      </c>
      <c r="G544" s="141" t="s">
        <v>4951</v>
      </c>
      <c r="H544" s="142">
        <v>1</v>
      </c>
      <c r="I544" s="143"/>
      <c r="J544" s="144">
        <f>ROUND(I544*H544,2)</f>
        <v>0</v>
      </c>
      <c r="K544" s="140" t="s">
        <v>7721</v>
      </c>
      <c r="L544" s="32"/>
      <c r="M544" s="145" t="s">
        <v>1</v>
      </c>
      <c r="N544" s="146" t="s">
        <v>41</v>
      </c>
      <c r="P544" s="147">
        <f>O544*H544</f>
        <v>0</v>
      </c>
      <c r="Q544" s="147">
        <v>0</v>
      </c>
      <c r="R544" s="147">
        <f>Q544*H544</f>
        <v>0</v>
      </c>
      <c r="S544" s="147">
        <v>0</v>
      </c>
      <c r="T544" s="148">
        <f>S544*H544</f>
        <v>0</v>
      </c>
      <c r="AR544" s="149" t="s">
        <v>530</v>
      </c>
      <c r="AT544" s="149" t="s">
        <v>352</v>
      </c>
      <c r="AU544" s="149" t="s">
        <v>86</v>
      </c>
      <c r="AY544" s="17" t="s">
        <v>350</v>
      </c>
      <c r="BE544" s="150">
        <f>IF(N544="základní",J544,0)</f>
        <v>0</v>
      </c>
      <c r="BF544" s="150">
        <f>IF(N544="snížená",J544,0)</f>
        <v>0</v>
      </c>
      <c r="BG544" s="150">
        <f>IF(N544="zákl. přenesená",J544,0)</f>
        <v>0</v>
      </c>
      <c r="BH544" s="150">
        <f>IF(N544="sníž. přenesená",J544,0)</f>
        <v>0</v>
      </c>
      <c r="BI544" s="150">
        <f>IF(N544="nulová",J544,0)</f>
        <v>0</v>
      </c>
      <c r="BJ544" s="17" t="s">
        <v>84</v>
      </c>
      <c r="BK544" s="150">
        <f>ROUND(I544*H544,2)</f>
        <v>0</v>
      </c>
      <c r="BL544" s="17" t="s">
        <v>530</v>
      </c>
      <c r="BM544" s="149" t="s">
        <v>4045</v>
      </c>
    </row>
    <row r="545" spans="2:65" s="1" customFormat="1" ht="28.8">
      <c r="B545" s="32"/>
      <c r="D545" s="151" t="s">
        <v>359</v>
      </c>
      <c r="F545" s="152" t="s">
        <v>8131</v>
      </c>
      <c r="I545" s="153"/>
      <c r="L545" s="32"/>
      <c r="M545" s="154"/>
      <c r="T545" s="56"/>
      <c r="AT545" s="17" t="s">
        <v>359</v>
      </c>
      <c r="AU545" s="17" t="s">
        <v>86</v>
      </c>
    </row>
    <row r="546" spans="2:65" s="1" customFormat="1" ht="16.5" customHeight="1">
      <c r="B546" s="32"/>
      <c r="C546" s="138" t="s">
        <v>2882</v>
      </c>
      <c r="D546" s="138" t="s">
        <v>352</v>
      </c>
      <c r="E546" s="139" t="s">
        <v>8132</v>
      </c>
      <c r="F546" s="140" t="s">
        <v>8133</v>
      </c>
      <c r="G546" s="141" t="s">
        <v>4951</v>
      </c>
      <c r="H546" s="142">
        <v>1</v>
      </c>
      <c r="I546" s="143"/>
      <c r="J546" s="144">
        <f>ROUND(I546*H546,2)</f>
        <v>0</v>
      </c>
      <c r="K546" s="140" t="s">
        <v>7721</v>
      </c>
      <c r="L546" s="32"/>
      <c r="M546" s="145" t="s">
        <v>1</v>
      </c>
      <c r="N546" s="146" t="s">
        <v>41</v>
      </c>
      <c r="P546" s="147">
        <f>O546*H546</f>
        <v>0</v>
      </c>
      <c r="Q546" s="147">
        <v>0</v>
      </c>
      <c r="R546" s="147">
        <f>Q546*H546</f>
        <v>0</v>
      </c>
      <c r="S546" s="147">
        <v>0</v>
      </c>
      <c r="T546" s="148">
        <f>S546*H546</f>
        <v>0</v>
      </c>
      <c r="AR546" s="149" t="s">
        <v>530</v>
      </c>
      <c r="AT546" s="149" t="s">
        <v>352</v>
      </c>
      <c r="AU546" s="149" t="s">
        <v>86</v>
      </c>
      <c r="AY546" s="17" t="s">
        <v>350</v>
      </c>
      <c r="BE546" s="150">
        <f>IF(N546="základní",J546,0)</f>
        <v>0</v>
      </c>
      <c r="BF546" s="150">
        <f>IF(N546="snížená",J546,0)</f>
        <v>0</v>
      </c>
      <c r="BG546" s="150">
        <f>IF(N546="zákl. přenesená",J546,0)</f>
        <v>0</v>
      </c>
      <c r="BH546" s="150">
        <f>IF(N546="sníž. přenesená",J546,0)</f>
        <v>0</v>
      </c>
      <c r="BI546" s="150">
        <f>IF(N546="nulová",J546,0)</f>
        <v>0</v>
      </c>
      <c r="BJ546" s="17" t="s">
        <v>84</v>
      </c>
      <c r="BK546" s="150">
        <f>ROUND(I546*H546,2)</f>
        <v>0</v>
      </c>
      <c r="BL546" s="17" t="s">
        <v>530</v>
      </c>
      <c r="BM546" s="149" t="s">
        <v>4055</v>
      </c>
    </row>
    <row r="547" spans="2:65" s="1" customFormat="1" ht="10.199999999999999">
      <c r="B547" s="32"/>
      <c r="D547" s="151" t="s">
        <v>359</v>
      </c>
      <c r="F547" s="152" t="s">
        <v>8133</v>
      </c>
      <c r="I547" s="153"/>
      <c r="L547" s="32"/>
      <c r="M547" s="154"/>
      <c r="T547" s="56"/>
      <c r="AT547" s="17" t="s">
        <v>359</v>
      </c>
      <c r="AU547" s="17" t="s">
        <v>86</v>
      </c>
    </row>
    <row r="548" spans="2:65" s="1" customFormat="1" ht="37.799999999999997" customHeight="1">
      <c r="B548" s="32"/>
      <c r="C548" s="138" t="s">
        <v>2889</v>
      </c>
      <c r="D548" s="138" t="s">
        <v>352</v>
      </c>
      <c r="E548" s="139" t="s">
        <v>8134</v>
      </c>
      <c r="F548" s="140" t="s">
        <v>8135</v>
      </c>
      <c r="G548" s="141" t="s">
        <v>4951</v>
      </c>
      <c r="H548" s="142">
        <v>6</v>
      </c>
      <c r="I548" s="143"/>
      <c r="J548" s="144">
        <f>ROUND(I548*H548,2)</f>
        <v>0</v>
      </c>
      <c r="K548" s="140" t="s">
        <v>7721</v>
      </c>
      <c r="L548" s="32"/>
      <c r="M548" s="145" t="s">
        <v>1</v>
      </c>
      <c r="N548" s="146" t="s">
        <v>41</v>
      </c>
      <c r="P548" s="147">
        <f>O548*H548</f>
        <v>0</v>
      </c>
      <c r="Q548" s="147">
        <v>0</v>
      </c>
      <c r="R548" s="147">
        <f>Q548*H548</f>
        <v>0</v>
      </c>
      <c r="S548" s="147">
        <v>0</v>
      </c>
      <c r="T548" s="148">
        <f>S548*H548</f>
        <v>0</v>
      </c>
      <c r="AR548" s="149" t="s">
        <v>530</v>
      </c>
      <c r="AT548" s="149" t="s">
        <v>352</v>
      </c>
      <c r="AU548" s="149" t="s">
        <v>86</v>
      </c>
      <c r="AY548" s="17" t="s">
        <v>350</v>
      </c>
      <c r="BE548" s="150">
        <f>IF(N548="základní",J548,0)</f>
        <v>0</v>
      </c>
      <c r="BF548" s="150">
        <f>IF(N548="snížená",J548,0)</f>
        <v>0</v>
      </c>
      <c r="BG548" s="150">
        <f>IF(N548="zákl. přenesená",J548,0)</f>
        <v>0</v>
      </c>
      <c r="BH548" s="150">
        <f>IF(N548="sníž. přenesená",J548,0)</f>
        <v>0</v>
      </c>
      <c r="BI548" s="150">
        <f>IF(N548="nulová",J548,0)</f>
        <v>0</v>
      </c>
      <c r="BJ548" s="17" t="s">
        <v>84</v>
      </c>
      <c r="BK548" s="150">
        <f>ROUND(I548*H548,2)</f>
        <v>0</v>
      </c>
      <c r="BL548" s="17" t="s">
        <v>530</v>
      </c>
      <c r="BM548" s="149" t="s">
        <v>4067</v>
      </c>
    </row>
    <row r="549" spans="2:65" s="1" customFormat="1" ht="28.8">
      <c r="B549" s="32"/>
      <c r="D549" s="151" t="s">
        <v>359</v>
      </c>
      <c r="F549" s="152" t="s">
        <v>8135</v>
      </c>
      <c r="I549" s="153"/>
      <c r="L549" s="32"/>
      <c r="M549" s="154"/>
      <c r="T549" s="56"/>
      <c r="AT549" s="17" t="s">
        <v>359</v>
      </c>
      <c r="AU549" s="17" t="s">
        <v>86</v>
      </c>
    </row>
    <row r="550" spans="2:65" s="1" customFormat="1" ht="16.5" customHeight="1">
      <c r="B550" s="32"/>
      <c r="C550" s="138" t="s">
        <v>2893</v>
      </c>
      <c r="D550" s="138" t="s">
        <v>352</v>
      </c>
      <c r="E550" s="139" t="s">
        <v>8136</v>
      </c>
      <c r="F550" s="140" t="s">
        <v>8137</v>
      </c>
      <c r="G550" s="141" t="s">
        <v>4951</v>
      </c>
      <c r="H550" s="142">
        <v>6</v>
      </c>
      <c r="I550" s="143"/>
      <c r="J550" s="144">
        <f>ROUND(I550*H550,2)</f>
        <v>0</v>
      </c>
      <c r="K550" s="140" t="s">
        <v>7721</v>
      </c>
      <c r="L550" s="32"/>
      <c r="M550" s="145" t="s">
        <v>1</v>
      </c>
      <c r="N550" s="146" t="s">
        <v>41</v>
      </c>
      <c r="P550" s="147">
        <f>O550*H550</f>
        <v>0</v>
      </c>
      <c r="Q550" s="147">
        <v>0</v>
      </c>
      <c r="R550" s="147">
        <f>Q550*H550</f>
        <v>0</v>
      </c>
      <c r="S550" s="147">
        <v>0</v>
      </c>
      <c r="T550" s="148">
        <f>S550*H550</f>
        <v>0</v>
      </c>
      <c r="AR550" s="149" t="s">
        <v>530</v>
      </c>
      <c r="AT550" s="149" t="s">
        <v>352</v>
      </c>
      <c r="AU550" s="149" t="s">
        <v>86</v>
      </c>
      <c r="AY550" s="17" t="s">
        <v>350</v>
      </c>
      <c r="BE550" s="150">
        <f>IF(N550="základní",J550,0)</f>
        <v>0</v>
      </c>
      <c r="BF550" s="150">
        <f>IF(N550="snížená",J550,0)</f>
        <v>0</v>
      </c>
      <c r="BG550" s="150">
        <f>IF(N550="zákl. přenesená",J550,0)</f>
        <v>0</v>
      </c>
      <c r="BH550" s="150">
        <f>IF(N550="sníž. přenesená",J550,0)</f>
        <v>0</v>
      </c>
      <c r="BI550" s="150">
        <f>IF(N550="nulová",J550,0)</f>
        <v>0</v>
      </c>
      <c r="BJ550" s="17" t="s">
        <v>84</v>
      </c>
      <c r="BK550" s="150">
        <f>ROUND(I550*H550,2)</f>
        <v>0</v>
      </c>
      <c r="BL550" s="17" t="s">
        <v>530</v>
      </c>
      <c r="BM550" s="149" t="s">
        <v>4073</v>
      </c>
    </row>
    <row r="551" spans="2:65" s="1" customFormat="1" ht="10.199999999999999">
      <c r="B551" s="32"/>
      <c r="D551" s="151" t="s">
        <v>359</v>
      </c>
      <c r="F551" s="152" t="s">
        <v>8137</v>
      </c>
      <c r="I551" s="153"/>
      <c r="L551" s="32"/>
      <c r="M551" s="154"/>
      <c r="T551" s="56"/>
      <c r="AT551" s="17" t="s">
        <v>359</v>
      </c>
      <c r="AU551" s="17" t="s">
        <v>86</v>
      </c>
    </row>
    <row r="552" spans="2:65" s="1" customFormat="1" ht="37.799999999999997" customHeight="1">
      <c r="B552" s="32"/>
      <c r="C552" s="138" t="s">
        <v>2899</v>
      </c>
      <c r="D552" s="138" t="s">
        <v>352</v>
      </c>
      <c r="E552" s="139" t="s">
        <v>8138</v>
      </c>
      <c r="F552" s="140" t="s">
        <v>8139</v>
      </c>
      <c r="G552" s="141" t="s">
        <v>4951</v>
      </c>
      <c r="H552" s="142">
        <v>3</v>
      </c>
      <c r="I552" s="143"/>
      <c r="J552" s="144">
        <f>ROUND(I552*H552,2)</f>
        <v>0</v>
      </c>
      <c r="K552" s="140" t="s">
        <v>7721</v>
      </c>
      <c r="L552" s="32"/>
      <c r="M552" s="145" t="s">
        <v>1</v>
      </c>
      <c r="N552" s="146" t="s">
        <v>41</v>
      </c>
      <c r="P552" s="147">
        <f>O552*H552</f>
        <v>0</v>
      </c>
      <c r="Q552" s="147">
        <v>0</v>
      </c>
      <c r="R552" s="147">
        <f>Q552*H552</f>
        <v>0</v>
      </c>
      <c r="S552" s="147">
        <v>0</v>
      </c>
      <c r="T552" s="148">
        <f>S552*H552</f>
        <v>0</v>
      </c>
      <c r="AR552" s="149" t="s">
        <v>530</v>
      </c>
      <c r="AT552" s="149" t="s">
        <v>352</v>
      </c>
      <c r="AU552" s="149" t="s">
        <v>86</v>
      </c>
      <c r="AY552" s="17" t="s">
        <v>350</v>
      </c>
      <c r="BE552" s="150">
        <f>IF(N552="základní",J552,0)</f>
        <v>0</v>
      </c>
      <c r="BF552" s="150">
        <f>IF(N552="snížená",J552,0)</f>
        <v>0</v>
      </c>
      <c r="BG552" s="150">
        <f>IF(N552="zákl. přenesená",J552,0)</f>
        <v>0</v>
      </c>
      <c r="BH552" s="150">
        <f>IF(N552="sníž. přenesená",J552,0)</f>
        <v>0</v>
      </c>
      <c r="BI552" s="150">
        <f>IF(N552="nulová",J552,0)</f>
        <v>0</v>
      </c>
      <c r="BJ552" s="17" t="s">
        <v>84</v>
      </c>
      <c r="BK552" s="150">
        <f>ROUND(I552*H552,2)</f>
        <v>0</v>
      </c>
      <c r="BL552" s="17" t="s">
        <v>530</v>
      </c>
      <c r="BM552" s="149" t="s">
        <v>4079</v>
      </c>
    </row>
    <row r="553" spans="2:65" s="1" customFormat="1" ht="28.8">
      <c r="B553" s="32"/>
      <c r="D553" s="151" t="s">
        <v>359</v>
      </c>
      <c r="F553" s="152" t="s">
        <v>8139</v>
      </c>
      <c r="I553" s="153"/>
      <c r="L553" s="32"/>
      <c r="M553" s="154"/>
      <c r="T553" s="56"/>
      <c r="AT553" s="17" t="s">
        <v>359</v>
      </c>
      <c r="AU553" s="17" t="s">
        <v>86</v>
      </c>
    </row>
    <row r="554" spans="2:65" s="1" customFormat="1" ht="16.5" customHeight="1">
      <c r="B554" s="32"/>
      <c r="C554" s="138" t="s">
        <v>2902</v>
      </c>
      <c r="D554" s="138" t="s">
        <v>352</v>
      </c>
      <c r="E554" s="139" t="s">
        <v>8140</v>
      </c>
      <c r="F554" s="140" t="s">
        <v>8141</v>
      </c>
      <c r="G554" s="141" t="s">
        <v>4951</v>
      </c>
      <c r="H554" s="142">
        <v>3</v>
      </c>
      <c r="I554" s="143"/>
      <c r="J554" s="144">
        <f>ROUND(I554*H554,2)</f>
        <v>0</v>
      </c>
      <c r="K554" s="140" t="s">
        <v>7721</v>
      </c>
      <c r="L554" s="32"/>
      <c r="M554" s="145" t="s">
        <v>1</v>
      </c>
      <c r="N554" s="146" t="s">
        <v>41</v>
      </c>
      <c r="P554" s="147">
        <f>O554*H554</f>
        <v>0</v>
      </c>
      <c r="Q554" s="147">
        <v>0</v>
      </c>
      <c r="R554" s="147">
        <f>Q554*H554</f>
        <v>0</v>
      </c>
      <c r="S554" s="147">
        <v>0</v>
      </c>
      <c r="T554" s="148">
        <f>S554*H554</f>
        <v>0</v>
      </c>
      <c r="AR554" s="149" t="s">
        <v>530</v>
      </c>
      <c r="AT554" s="149" t="s">
        <v>352</v>
      </c>
      <c r="AU554" s="149" t="s">
        <v>86</v>
      </c>
      <c r="AY554" s="17" t="s">
        <v>350</v>
      </c>
      <c r="BE554" s="150">
        <f>IF(N554="základní",J554,0)</f>
        <v>0</v>
      </c>
      <c r="BF554" s="150">
        <f>IF(N554="snížená",J554,0)</f>
        <v>0</v>
      </c>
      <c r="BG554" s="150">
        <f>IF(N554="zákl. přenesená",J554,0)</f>
        <v>0</v>
      </c>
      <c r="BH554" s="150">
        <f>IF(N554="sníž. přenesená",J554,0)</f>
        <v>0</v>
      </c>
      <c r="BI554" s="150">
        <f>IF(N554="nulová",J554,0)</f>
        <v>0</v>
      </c>
      <c r="BJ554" s="17" t="s">
        <v>84</v>
      </c>
      <c r="BK554" s="150">
        <f>ROUND(I554*H554,2)</f>
        <v>0</v>
      </c>
      <c r="BL554" s="17" t="s">
        <v>530</v>
      </c>
      <c r="BM554" s="149" t="s">
        <v>4090</v>
      </c>
    </row>
    <row r="555" spans="2:65" s="1" customFormat="1" ht="10.199999999999999">
      <c r="B555" s="32"/>
      <c r="D555" s="151" t="s">
        <v>359</v>
      </c>
      <c r="F555" s="152" t="s">
        <v>8141</v>
      </c>
      <c r="I555" s="153"/>
      <c r="L555" s="32"/>
      <c r="M555" s="154"/>
      <c r="T555" s="56"/>
      <c r="AT555" s="17" t="s">
        <v>359</v>
      </c>
      <c r="AU555" s="17" t="s">
        <v>86</v>
      </c>
    </row>
    <row r="556" spans="2:65" s="1" customFormat="1" ht="37.799999999999997" customHeight="1">
      <c r="B556" s="32"/>
      <c r="C556" s="138" t="s">
        <v>2908</v>
      </c>
      <c r="D556" s="138" t="s">
        <v>352</v>
      </c>
      <c r="E556" s="139" t="s">
        <v>8142</v>
      </c>
      <c r="F556" s="140" t="s">
        <v>8143</v>
      </c>
      <c r="G556" s="141" t="s">
        <v>4951</v>
      </c>
      <c r="H556" s="142">
        <v>3</v>
      </c>
      <c r="I556" s="143"/>
      <c r="J556" s="144">
        <f>ROUND(I556*H556,2)</f>
        <v>0</v>
      </c>
      <c r="K556" s="140" t="s">
        <v>7721</v>
      </c>
      <c r="L556" s="32"/>
      <c r="M556" s="145" t="s">
        <v>1</v>
      </c>
      <c r="N556" s="146" t="s">
        <v>41</v>
      </c>
      <c r="P556" s="147">
        <f>O556*H556</f>
        <v>0</v>
      </c>
      <c r="Q556" s="147">
        <v>0</v>
      </c>
      <c r="R556" s="147">
        <f>Q556*H556</f>
        <v>0</v>
      </c>
      <c r="S556" s="147">
        <v>0</v>
      </c>
      <c r="T556" s="148">
        <f>S556*H556</f>
        <v>0</v>
      </c>
      <c r="AR556" s="149" t="s">
        <v>530</v>
      </c>
      <c r="AT556" s="149" t="s">
        <v>352</v>
      </c>
      <c r="AU556" s="149" t="s">
        <v>86</v>
      </c>
      <c r="AY556" s="17" t="s">
        <v>350</v>
      </c>
      <c r="BE556" s="150">
        <f>IF(N556="základní",J556,0)</f>
        <v>0</v>
      </c>
      <c r="BF556" s="150">
        <f>IF(N556="snížená",J556,0)</f>
        <v>0</v>
      </c>
      <c r="BG556" s="150">
        <f>IF(N556="zákl. přenesená",J556,0)</f>
        <v>0</v>
      </c>
      <c r="BH556" s="150">
        <f>IF(N556="sníž. přenesená",J556,0)</f>
        <v>0</v>
      </c>
      <c r="BI556" s="150">
        <f>IF(N556="nulová",J556,0)</f>
        <v>0</v>
      </c>
      <c r="BJ556" s="17" t="s">
        <v>84</v>
      </c>
      <c r="BK556" s="150">
        <f>ROUND(I556*H556,2)</f>
        <v>0</v>
      </c>
      <c r="BL556" s="17" t="s">
        <v>530</v>
      </c>
      <c r="BM556" s="149" t="s">
        <v>4102</v>
      </c>
    </row>
    <row r="557" spans="2:65" s="1" customFormat="1" ht="28.8">
      <c r="B557" s="32"/>
      <c r="D557" s="151" t="s">
        <v>359</v>
      </c>
      <c r="F557" s="152" t="s">
        <v>8143</v>
      </c>
      <c r="I557" s="153"/>
      <c r="L557" s="32"/>
      <c r="M557" s="154"/>
      <c r="T557" s="56"/>
      <c r="AT557" s="17" t="s">
        <v>359</v>
      </c>
      <c r="AU557" s="17" t="s">
        <v>86</v>
      </c>
    </row>
    <row r="558" spans="2:65" s="1" customFormat="1" ht="16.5" customHeight="1">
      <c r="B558" s="32"/>
      <c r="C558" s="138" t="s">
        <v>2913</v>
      </c>
      <c r="D558" s="138" t="s">
        <v>352</v>
      </c>
      <c r="E558" s="139" t="s">
        <v>8144</v>
      </c>
      <c r="F558" s="140" t="s">
        <v>8145</v>
      </c>
      <c r="G558" s="141" t="s">
        <v>4951</v>
      </c>
      <c r="H558" s="142">
        <v>3</v>
      </c>
      <c r="I558" s="143"/>
      <c r="J558" s="144">
        <f>ROUND(I558*H558,2)</f>
        <v>0</v>
      </c>
      <c r="K558" s="140" t="s">
        <v>7721</v>
      </c>
      <c r="L558" s="32"/>
      <c r="M558" s="145" t="s">
        <v>1</v>
      </c>
      <c r="N558" s="146" t="s">
        <v>41</v>
      </c>
      <c r="P558" s="147">
        <f>O558*H558</f>
        <v>0</v>
      </c>
      <c r="Q558" s="147">
        <v>0</v>
      </c>
      <c r="R558" s="147">
        <f>Q558*H558</f>
        <v>0</v>
      </c>
      <c r="S558" s="147">
        <v>0</v>
      </c>
      <c r="T558" s="148">
        <f>S558*H558</f>
        <v>0</v>
      </c>
      <c r="AR558" s="149" t="s">
        <v>530</v>
      </c>
      <c r="AT558" s="149" t="s">
        <v>352</v>
      </c>
      <c r="AU558" s="149" t="s">
        <v>86</v>
      </c>
      <c r="AY558" s="17" t="s">
        <v>350</v>
      </c>
      <c r="BE558" s="150">
        <f>IF(N558="základní",J558,0)</f>
        <v>0</v>
      </c>
      <c r="BF558" s="150">
        <f>IF(N558="snížená",J558,0)</f>
        <v>0</v>
      </c>
      <c r="BG558" s="150">
        <f>IF(N558="zákl. přenesená",J558,0)</f>
        <v>0</v>
      </c>
      <c r="BH558" s="150">
        <f>IF(N558="sníž. přenesená",J558,0)</f>
        <v>0</v>
      </c>
      <c r="BI558" s="150">
        <f>IF(N558="nulová",J558,0)</f>
        <v>0</v>
      </c>
      <c r="BJ558" s="17" t="s">
        <v>84</v>
      </c>
      <c r="BK558" s="150">
        <f>ROUND(I558*H558,2)</f>
        <v>0</v>
      </c>
      <c r="BL558" s="17" t="s">
        <v>530</v>
      </c>
      <c r="BM558" s="149" t="s">
        <v>4114</v>
      </c>
    </row>
    <row r="559" spans="2:65" s="1" customFormat="1" ht="10.199999999999999">
      <c r="B559" s="32"/>
      <c r="D559" s="151" t="s">
        <v>359</v>
      </c>
      <c r="F559" s="152" t="s">
        <v>8145</v>
      </c>
      <c r="I559" s="153"/>
      <c r="L559" s="32"/>
      <c r="M559" s="154"/>
      <c r="T559" s="56"/>
      <c r="AT559" s="17" t="s">
        <v>359</v>
      </c>
      <c r="AU559" s="17" t="s">
        <v>86</v>
      </c>
    </row>
    <row r="560" spans="2:65" s="1" customFormat="1" ht="37.799999999999997" customHeight="1">
      <c r="B560" s="32"/>
      <c r="C560" s="138" t="s">
        <v>2918</v>
      </c>
      <c r="D560" s="138" t="s">
        <v>352</v>
      </c>
      <c r="E560" s="139" t="s">
        <v>8146</v>
      </c>
      <c r="F560" s="140" t="s">
        <v>8147</v>
      </c>
      <c r="G560" s="141" t="s">
        <v>4951</v>
      </c>
      <c r="H560" s="142">
        <v>37</v>
      </c>
      <c r="I560" s="143"/>
      <c r="J560" s="144">
        <f>ROUND(I560*H560,2)</f>
        <v>0</v>
      </c>
      <c r="K560" s="140" t="s">
        <v>7721</v>
      </c>
      <c r="L560" s="32"/>
      <c r="M560" s="145" t="s">
        <v>1</v>
      </c>
      <c r="N560" s="146" t="s">
        <v>41</v>
      </c>
      <c r="P560" s="147">
        <f>O560*H560</f>
        <v>0</v>
      </c>
      <c r="Q560" s="147">
        <v>0</v>
      </c>
      <c r="R560" s="147">
        <f>Q560*H560</f>
        <v>0</v>
      </c>
      <c r="S560" s="147">
        <v>0</v>
      </c>
      <c r="T560" s="148">
        <f>S560*H560</f>
        <v>0</v>
      </c>
      <c r="AR560" s="149" t="s">
        <v>530</v>
      </c>
      <c r="AT560" s="149" t="s">
        <v>352</v>
      </c>
      <c r="AU560" s="149" t="s">
        <v>86</v>
      </c>
      <c r="AY560" s="17" t="s">
        <v>350</v>
      </c>
      <c r="BE560" s="150">
        <f>IF(N560="základní",J560,0)</f>
        <v>0</v>
      </c>
      <c r="BF560" s="150">
        <f>IF(N560="snížená",J560,0)</f>
        <v>0</v>
      </c>
      <c r="BG560" s="150">
        <f>IF(N560="zákl. přenesená",J560,0)</f>
        <v>0</v>
      </c>
      <c r="BH560" s="150">
        <f>IF(N560="sníž. přenesená",J560,0)</f>
        <v>0</v>
      </c>
      <c r="BI560" s="150">
        <f>IF(N560="nulová",J560,0)</f>
        <v>0</v>
      </c>
      <c r="BJ560" s="17" t="s">
        <v>84</v>
      </c>
      <c r="BK560" s="150">
        <f>ROUND(I560*H560,2)</f>
        <v>0</v>
      </c>
      <c r="BL560" s="17" t="s">
        <v>530</v>
      </c>
      <c r="BM560" s="149" t="s">
        <v>4122</v>
      </c>
    </row>
    <row r="561" spans="2:65" s="1" customFormat="1" ht="28.8">
      <c r="B561" s="32"/>
      <c r="D561" s="151" t="s">
        <v>359</v>
      </c>
      <c r="F561" s="152" t="s">
        <v>8147</v>
      </c>
      <c r="I561" s="153"/>
      <c r="L561" s="32"/>
      <c r="M561" s="154"/>
      <c r="T561" s="56"/>
      <c r="AT561" s="17" t="s">
        <v>359</v>
      </c>
      <c r="AU561" s="17" t="s">
        <v>86</v>
      </c>
    </row>
    <row r="562" spans="2:65" s="1" customFormat="1" ht="16.5" customHeight="1">
      <c r="B562" s="32"/>
      <c r="C562" s="138" t="s">
        <v>2924</v>
      </c>
      <c r="D562" s="138" t="s">
        <v>352</v>
      </c>
      <c r="E562" s="139" t="s">
        <v>8148</v>
      </c>
      <c r="F562" s="140" t="s">
        <v>8149</v>
      </c>
      <c r="G562" s="141" t="s">
        <v>4951</v>
      </c>
      <c r="H562" s="142">
        <v>37</v>
      </c>
      <c r="I562" s="143"/>
      <c r="J562" s="144">
        <f>ROUND(I562*H562,2)</f>
        <v>0</v>
      </c>
      <c r="K562" s="140" t="s">
        <v>7721</v>
      </c>
      <c r="L562" s="32"/>
      <c r="M562" s="145" t="s">
        <v>1</v>
      </c>
      <c r="N562" s="146" t="s">
        <v>41</v>
      </c>
      <c r="P562" s="147">
        <f>O562*H562</f>
        <v>0</v>
      </c>
      <c r="Q562" s="147">
        <v>0</v>
      </c>
      <c r="R562" s="147">
        <f>Q562*H562</f>
        <v>0</v>
      </c>
      <c r="S562" s="147">
        <v>0</v>
      </c>
      <c r="T562" s="148">
        <f>S562*H562</f>
        <v>0</v>
      </c>
      <c r="AR562" s="149" t="s">
        <v>530</v>
      </c>
      <c r="AT562" s="149" t="s">
        <v>352</v>
      </c>
      <c r="AU562" s="149" t="s">
        <v>86</v>
      </c>
      <c r="AY562" s="17" t="s">
        <v>350</v>
      </c>
      <c r="BE562" s="150">
        <f>IF(N562="základní",J562,0)</f>
        <v>0</v>
      </c>
      <c r="BF562" s="150">
        <f>IF(N562="snížená",J562,0)</f>
        <v>0</v>
      </c>
      <c r="BG562" s="150">
        <f>IF(N562="zákl. přenesená",J562,0)</f>
        <v>0</v>
      </c>
      <c r="BH562" s="150">
        <f>IF(N562="sníž. přenesená",J562,0)</f>
        <v>0</v>
      </c>
      <c r="BI562" s="150">
        <f>IF(N562="nulová",J562,0)</f>
        <v>0</v>
      </c>
      <c r="BJ562" s="17" t="s">
        <v>84</v>
      </c>
      <c r="BK562" s="150">
        <f>ROUND(I562*H562,2)</f>
        <v>0</v>
      </c>
      <c r="BL562" s="17" t="s">
        <v>530</v>
      </c>
      <c r="BM562" s="149" t="s">
        <v>4131</v>
      </c>
    </row>
    <row r="563" spans="2:65" s="1" customFormat="1" ht="10.199999999999999">
      <c r="B563" s="32"/>
      <c r="D563" s="151" t="s">
        <v>359</v>
      </c>
      <c r="F563" s="152" t="s">
        <v>8149</v>
      </c>
      <c r="I563" s="153"/>
      <c r="L563" s="32"/>
      <c r="M563" s="154"/>
      <c r="T563" s="56"/>
      <c r="AT563" s="17" t="s">
        <v>359</v>
      </c>
      <c r="AU563" s="17" t="s">
        <v>86</v>
      </c>
    </row>
    <row r="564" spans="2:65" s="1" customFormat="1" ht="37.799999999999997" customHeight="1">
      <c r="B564" s="32"/>
      <c r="C564" s="138" t="s">
        <v>2929</v>
      </c>
      <c r="D564" s="138" t="s">
        <v>352</v>
      </c>
      <c r="E564" s="139" t="s">
        <v>8150</v>
      </c>
      <c r="F564" s="140" t="s">
        <v>8151</v>
      </c>
      <c r="G564" s="141" t="s">
        <v>4951</v>
      </c>
      <c r="H564" s="142">
        <v>2</v>
      </c>
      <c r="I564" s="143"/>
      <c r="J564" s="144">
        <f>ROUND(I564*H564,2)</f>
        <v>0</v>
      </c>
      <c r="K564" s="140" t="s">
        <v>7721</v>
      </c>
      <c r="L564" s="32"/>
      <c r="M564" s="145" t="s">
        <v>1</v>
      </c>
      <c r="N564" s="146" t="s">
        <v>41</v>
      </c>
      <c r="P564" s="147">
        <f>O564*H564</f>
        <v>0</v>
      </c>
      <c r="Q564" s="147">
        <v>0</v>
      </c>
      <c r="R564" s="147">
        <f>Q564*H564</f>
        <v>0</v>
      </c>
      <c r="S564" s="147">
        <v>0</v>
      </c>
      <c r="T564" s="148">
        <f>S564*H564</f>
        <v>0</v>
      </c>
      <c r="AR564" s="149" t="s">
        <v>530</v>
      </c>
      <c r="AT564" s="149" t="s">
        <v>352</v>
      </c>
      <c r="AU564" s="149" t="s">
        <v>86</v>
      </c>
      <c r="AY564" s="17" t="s">
        <v>350</v>
      </c>
      <c r="BE564" s="150">
        <f>IF(N564="základní",J564,0)</f>
        <v>0</v>
      </c>
      <c r="BF564" s="150">
        <f>IF(N564="snížená",J564,0)</f>
        <v>0</v>
      </c>
      <c r="BG564" s="150">
        <f>IF(N564="zákl. přenesená",J564,0)</f>
        <v>0</v>
      </c>
      <c r="BH564" s="150">
        <f>IF(N564="sníž. přenesená",J564,0)</f>
        <v>0</v>
      </c>
      <c r="BI564" s="150">
        <f>IF(N564="nulová",J564,0)</f>
        <v>0</v>
      </c>
      <c r="BJ564" s="17" t="s">
        <v>84</v>
      </c>
      <c r="BK564" s="150">
        <f>ROUND(I564*H564,2)</f>
        <v>0</v>
      </c>
      <c r="BL564" s="17" t="s">
        <v>530</v>
      </c>
      <c r="BM564" s="149" t="s">
        <v>4139</v>
      </c>
    </row>
    <row r="565" spans="2:65" s="1" customFormat="1" ht="28.8">
      <c r="B565" s="32"/>
      <c r="D565" s="151" t="s">
        <v>359</v>
      </c>
      <c r="F565" s="152" t="s">
        <v>8151</v>
      </c>
      <c r="I565" s="153"/>
      <c r="L565" s="32"/>
      <c r="M565" s="154"/>
      <c r="T565" s="56"/>
      <c r="AT565" s="17" t="s">
        <v>359</v>
      </c>
      <c r="AU565" s="17" t="s">
        <v>86</v>
      </c>
    </row>
    <row r="566" spans="2:65" s="1" customFormat="1" ht="16.5" customHeight="1">
      <c r="B566" s="32"/>
      <c r="C566" s="138" t="s">
        <v>2936</v>
      </c>
      <c r="D566" s="138" t="s">
        <v>352</v>
      </c>
      <c r="E566" s="139" t="s">
        <v>8152</v>
      </c>
      <c r="F566" s="140" t="s">
        <v>8153</v>
      </c>
      <c r="G566" s="141" t="s">
        <v>4951</v>
      </c>
      <c r="H566" s="142">
        <v>2</v>
      </c>
      <c r="I566" s="143"/>
      <c r="J566" s="144">
        <f>ROUND(I566*H566,2)</f>
        <v>0</v>
      </c>
      <c r="K566" s="140" t="s">
        <v>7721</v>
      </c>
      <c r="L566" s="32"/>
      <c r="M566" s="145" t="s">
        <v>1</v>
      </c>
      <c r="N566" s="146" t="s">
        <v>41</v>
      </c>
      <c r="P566" s="147">
        <f>O566*H566</f>
        <v>0</v>
      </c>
      <c r="Q566" s="147">
        <v>0</v>
      </c>
      <c r="R566" s="147">
        <f>Q566*H566</f>
        <v>0</v>
      </c>
      <c r="S566" s="147">
        <v>0</v>
      </c>
      <c r="T566" s="148">
        <f>S566*H566</f>
        <v>0</v>
      </c>
      <c r="AR566" s="149" t="s">
        <v>530</v>
      </c>
      <c r="AT566" s="149" t="s">
        <v>352</v>
      </c>
      <c r="AU566" s="149" t="s">
        <v>86</v>
      </c>
      <c r="AY566" s="17" t="s">
        <v>350</v>
      </c>
      <c r="BE566" s="150">
        <f>IF(N566="základní",J566,0)</f>
        <v>0</v>
      </c>
      <c r="BF566" s="150">
        <f>IF(N566="snížená",J566,0)</f>
        <v>0</v>
      </c>
      <c r="BG566" s="150">
        <f>IF(N566="zákl. přenesená",J566,0)</f>
        <v>0</v>
      </c>
      <c r="BH566" s="150">
        <f>IF(N566="sníž. přenesená",J566,0)</f>
        <v>0</v>
      </c>
      <c r="BI566" s="150">
        <f>IF(N566="nulová",J566,0)</f>
        <v>0</v>
      </c>
      <c r="BJ566" s="17" t="s">
        <v>84</v>
      </c>
      <c r="BK566" s="150">
        <f>ROUND(I566*H566,2)</f>
        <v>0</v>
      </c>
      <c r="BL566" s="17" t="s">
        <v>530</v>
      </c>
      <c r="BM566" s="149" t="s">
        <v>4147</v>
      </c>
    </row>
    <row r="567" spans="2:65" s="1" customFormat="1" ht="10.199999999999999">
      <c r="B567" s="32"/>
      <c r="D567" s="151" t="s">
        <v>359</v>
      </c>
      <c r="F567" s="152" t="s">
        <v>8153</v>
      </c>
      <c r="I567" s="153"/>
      <c r="L567" s="32"/>
      <c r="M567" s="154"/>
      <c r="T567" s="56"/>
      <c r="AT567" s="17" t="s">
        <v>359</v>
      </c>
      <c r="AU567" s="17" t="s">
        <v>86</v>
      </c>
    </row>
    <row r="568" spans="2:65" s="1" customFormat="1" ht="37.799999999999997" customHeight="1">
      <c r="B568" s="32"/>
      <c r="C568" s="138" t="s">
        <v>2942</v>
      </c>
      <c r="D568" s="138" t="s">
        <v>352</v>
      </c>
      <c r="E568" s="139" t="s">
        <v>8154</v>
      </c>
      <c r="F568" s="140" t="s">
        <v>8155</v>
      </c>
      <c r="G568" s="141" t="s">
        <v>4951</v>
      </c>
      <c r="H568" s="142">
        <v>2</v>
      </c>
      <c r="I568" s="143"/>
      <c r="J568" s="144">
        <f>ROUND(I568*H568,2)</f>
        <v>0</v>
      </c>
      <c r="K568" s="140" t="s">
        <v>7721</v>
      </c>
      <c r="L568" s="32"/>
      <c r="M568" s="145" t="s">
        <v>1</v>
      </c>
      <c r="N568" s="146" t="s">
        <v>41</v>
      </c>
      <c r="P568" s="147">
        <f>O568*H568</f>
        <v>0</v>
      </c>
      <c r="Q568" s="147">
        <v>0</v>
      </c>
      <c r="R568" s="147">
        <f>Q568*H568</f>
        <v>0</v>
      </c>
      <c r="S568" s="147">
        <v>0</v>
      </c>
      <c r="T568" s="148">
        <f>S568*H568</f>
        <v>0</v>
      </c>
      <c r="AR568" s="149" t="s">
        <v>530</v>
      </c>
      <c r="AT568" s="149" t="s">
        <v>352</v>
      </c>
      <c r="AU568" s="149" t="s">
        <v>86</v>
      </c>
      <c r="AY568" s="17" t="s">
        <v>350</v>
      </c>
      <c r="BE568" s="150">
        <f>IF(N568="základní",J568,0)</f>
        <v>0</v>
      </c>
      <c r="BF568" s="150">
        <f>IF(N568="snížená",J568,0)</f>
        <v>0</v>
      </c>
      <c r="BG568" s="150">
        <f>IF(N568="zákl. přenesená",J568,0)</f>
        <v>0</v>
      </c>
      <c r="BH568" s="150">
        <f>IF(N568="sníž. přenesená",J568,0)</f>
        <v>0</v>
      </c>
      <c r="BI568" s="150">
        <f>IF(N568="nulová",J568,0)</f>
        <v>0</v>
      </c>
      <c r="BJ568" s="17" t="s">
        <v>84</v>
      </c>
      <c r="BK568" s="150">
        <f>ROUND(I568*H568,2)</f>
        <v>0</v>
      </c>
      <c r="BL568" s="17" t="s">
        <v>530</v>
      </c>
      <c r="BM568" s="149" t="s">
        <v>4155</v>
      </c>
    </row>
    <row r="569" spans="2:65" s="1" customFormat="1" ht="28.8">
      <c r="B569" s="32"/>
      <c r="D569" s="151" t="s">
        <v>359</v>
      </c>
      <c r="F569" s="152" t="s">
        <v>8155</v>
      </c>
      <c r="I569" s="153"/>
      <c r="L569" s="32"/>
      <c r="M569" s="154"/>
      <c r="T569" s="56"/>
      <c r="AT569" s="17" t="s">
        <v>359</v>
      </c>
      <c r="AU569" s="17" t="s">
        <v>86</v>
      </c>
    </row>
    <row r="570" spans="2:65" s="1" customFormat="1" ht="16.5" customHeight="1">
      <c r="B570" s="32"/>
      <c r="C570" s="138" t="s">
        <v>2945</v>
      </c>
      <c r="D570" s="138" t="s">
        <v>352</v>
      </c>
      <c r="E570" s="139" t="s">
        <v>8156</v>
      </c>
      <c r="F570" s="140" t="s">
        <v>8157</v>
      </c>
      <c r="G570" s="141" t="s">
        <v>4951</v>
      </c>
      <c r="H570" s="142">
        <v>2</v>
      </c>
      <c r="I570" s="143"/>
      <c r="J570" s="144">
        <f>ROUND(I570*H570,2)</f>
        <v>0</v>
      </c>
      <c r="K570" s="140" t="s">
        <v>7721</v>
      </c>
      <c r="L570" s="32"/>
      <c r="M570" s="145" t="s">
        <v>1</v>
      </c>
      <c r="N570" s="146" t="s">
        <v>41</v>
      </c>
      <c r="P570" s="147">
        <f>O570*H570</f>
        <v>0</v>
      </c>
      <c r="Q570" s="147">
        <v>0</v>
      </c>
      <c r="R570" s="147">
        <f>Q570*H570</f>
        <v>0</v>
      </c>
      <c r="S570" s="147">
        <v>0</v>
      </c>
      <c r="T570" s="148">
        <f>S570*H570</f>
        <v>0</v>
      </c>
      <c r="AR570" s="149" t="s">
        <v>530</v>
      </c>
      <c r="AT570" s="149" t="s">
        <v>352</v>
      </c>
      <c r="AU570" s="149" t="s">
        <v>86</v>
      </c>
      <c r="AY570" s="17" t="s">
        <v>350</v>
      </c>
      <c r="BE570" s="150">
        <f>IF(N570="základní",J570,0)</f>
        <v>0</v>
      </c>
      <c r="BF570" s="150">
        <f>IF(N570="snížená",J570,0)</f>
        <v>0</v>
      </c>
      <c r="BG570" s="150">
        <f>IF(N570="zákl. přenesená",J570,0)</f>
        <v>0</v>
      </c>
      <c r="BH570" s="150">
        <f>IF(N570="sníž. přenesená",J570,0)</f>
        <v>0</v>
      </c>
      <c r="BI570" s="150">
        <f>IF(N570="nulová",J570,0)</f>
        <v>0</v>
      </c>
      <c r="BJ570" s="17" t="s">
        <v>84</v>
      </c>
      <c r="BK570" s="150">
        <f>ROUND(I570*H570,2)</f>
        <v>0</v>
      </c>
      <c r="BL570" s="17" t="s">
        <v>530</v>
      </c>
      <c r="BM570" s="149" t="s">
        <v>4164</v>
      </c>
    </row>
    <row r="571" spans="2:65" s="1" customFormat="1" ht="10.199999999999999">
      <c r="B571" s="32"/>
      <c r="D571" s="151" t="s">
        <v>359</v>
      </c>
      <c r="F571" s="152" t="s">
        <v>8157</v>
      </c>
      <c r="I571" s="153"/>
      <c r="L571" s="32"/>
      <c r="M571" s="154"/>
      <c r="T571" s="56"/>
      <c r="AT571" s="17" t="s">
        <v>359</v>
      </c>
      <c r="AU571" s="17" t="s">
        <v>86</v>
      </c>
    </row>
    <row r="572" spans="2:65" s="1" customFormat="1" ht="37.799999999999997" customHeight="1">
      <c r="B572" s="32"/>
      <c r="C572" s="138" t="s">
        <v>2953</v>
      </c>
      <c r="D572" s="138" t="s">
        <v>352</v>
      </c>
      <c r="E572" s="139" t="s">
        <v>8158</v>
      </c>
      <c r="F572" s="140" t="s">
        <v>8159</v>
      </c>
      <c r="G572" s="141" t="s">
        <v>4951</v>
      </c>
      <c r="H572" s="142">
        <v>7</v>
      </c>
      <c r="I572" s="143"/>
      <c r="J572" s="144">
        <f>ROUND(I572*H572,2)</f>
        <v>0</v>
      </c>
      <c r="K572" s="140" t="s">
        <v>7721</v>
      </c>
      <c r="L572" s="32"/>
      <c r="M572" s="145" t="s">
        <v>1</v>
      </c>
      <c r="N572" s="146" t="s">
        <v>41</v>
      </c>
      <c r="P572" s="147">
        <f>O572*H572</f>
        <v>0</v>
      </c>
      <c r="Q572" s="147">
        <v>0</v>
      </c>
      <c r="R572" s="147">
        <f>Q572*H572</f>
        <v>0</v>
      </c>
      <c r="S572" s="147">
        <v>0</v>
      </c>
      <c r="T572" s="148">
        <f>S572*H572</f>
        <v>0</v>
      </c>
      <c r="AR572" s="149" t="s">
        <v>530</v>
      </c>
      <c r="AT572" s="149" t="s">
        <v>352</v>
      </c>
      <c r="AU572" s="149" t="s">
        <v>86</v>
      </c>
      <c r="AY572" s="17" t="s">
        <v>350</v>
      </c>
      <c r="BE572" s="150">
        <f>IF(N572="základní",J572,0)</f>
        <v>0</v>
      </c>
      <c r="BF572" s="150">
        <f>IF(N572="snížená",J572,0)</f>
        <v>0</v>
      </c>
      <c r="BG572" s="150">
        <f>IF(N572="zákl. přenesená",J572,0)</f>
        <v>0</v>
      </c>
      <c r="BH572" s="150">
        <f>IF(N572="sníž. přenesená",J572,0)</f>
        <v>0</v>
      </c>
      <c r="BI572" s="150">
        <f>IF(N572="nulová",J572,0)</f>
        <v>0</v>
      </c>
      <c r="BJ572" s="17" t="s">
        <v>84</v>
      </c>
      <c r="BK572" s="150">
        <f>ROUND(I572*H572,2)</f>
        <v>0</v>
      </c>
      <c r="BL572" s="17" t="s">
        <v>530</v>
      </c>
      <c r="BM572" s="149" t="s">
        <v>4172</v>
      </c>
    </row>
    <row r="573" spans="2:65" s="1" customFormat="1" ht="28.8">
      <c r="B573" s="32"/>
      <c r="D573" s="151" t="s">
        <v>359</v>
      </c>
      <c r="F573" s="152" t="s">
        <v>8159</v>
      </c>
      <c r="I573" s="153"/>
      <c r="L573" s="32"/>
      <c r="M573" s="154"/>
      <c r="T573" s="56"/>
      <c r="AT573" s="17" t="s">
        <v>359</v>
      </c>
      <c r="AU573" s="17" t="s">
        <v>86</v>
      </c>
    </row>
    <row r="574" spans="2:65" s="1" customFormat="1" ht="16.5" customHeight="1">
      <c r="B574" s="32"/>
      <c r="C574" s="138" t="s">
        <v>2959</v>
      </c>
      <c r="D574" s="138" t="s">
        <v>352</v>
      </c>
      <c r="E574" s="139" t="s">
        <v>8160</v>
      </c>
      <c r="F574" s="140" t="s">
        <v>8161</v>
      </c>
      <c r="G574" s="141" t="s">
        <v>4951</v>
      </c>
      <c r="H574" s="142">
        <v>7</v>
      </c>
      <c r="I574" s="143"/>
      <c r="J574" s="144">
        <f>ROUND(I574*H574,2)</f>
        <v>0</v>
      </c>
      <c r="K574" s="140" t="s">
        <v>7721</v>
      </c>
      <c r="L574" s="32"/>
      <c r="M574" s="145" t="s">
        <v>1</v>
      </c>
      <c r="N574" s="146" t="s">
        <v>41</v>
      </c>
      <c r="P574" s="147">
        <f>O574*H574</f>
        <v>0</v>
      </c>
      <c r="Q574" s="147">
        <v>0</v>
      </c>
      <c r="R574" s="147">
        <f>Q574*H574</f>
        <v>0</v>
      </c>
      <c r="S574" s="147">
        <v>0</v>
      </c>
      <c r="T574" s="148">
        <f>S574*H574</f>
        <v>0</v>
      </c>
      <c r="AR574" s="149" t="s">
        <v>530</v>
      </c>
      <c r="AT574" s="149" t="s">
        <v>352</v>
      </c>
      <c r="AU574" s="149" t="s">
        <v>86</v>
      </c>
      <c r="AY574" s="17" t="s">
        <v>350</v>
      </c>
      <c r="BE574" s="150">
        <f>IF(N574="základní",J574,0)</f>
        <v>0</v>
      </c>
      <c r="BF574" s="150">
        <f>IF(N574="snížená",J574,0)</f>
        <v>0</v>
      </c>
      <c r="BG574" s="150">
        <f>IF(N574="zákl. přenesená",J574,0)</f>
        <v>0</v>
      </c>
      <c r="BH574" s="150">
        <f>IF(N574="sníž. přenesená",J574,0)</f>
        <v>0</v>
      </c>
      <c r="BI574" s="150">
        <f>IF(N574="nulová",J574,0)</f>
        <v>0</v>
      </c>
      <c r="BJ574" s="17" t="s">
        <v>84</v>
      </c>
      <c r="BK574" s="150">
        <f>ROUND(I574*H574,2)</f>
        <v>0</v>
      </c>
      <c r="BL574" s="17" t="s">
        <v>530</v>
      </c>
      <c r="BM574" s="149" t="s">
        <v>4181</v>
      </c>
    </row>
    <row r="575" spans="2:65" s="1" customFormat="1" ht="10.199999999999999">
      <c r="B575" s="32"/>
      <c r="D575" s="151" t="s">
        <v>359</v>
      </c>
      <c r="F575" s="152" t="s">
        <v>8161</v>
      </c>
      <c r="I575" s="153"/>
      <c r="L575" s="32"/>
      <c r="M575" s="154"/>
      <c r="T575" s="56"/>
      <c r="AT575" s="17" t="s">
        <v>359</v>
      </c>
      <c r="AU575" s="17" t="s">
        <v>86</v>
      </c>
    </row>
    <row r="576" spans="2:65" s="1" customFormat="1" ht="37.799999999999997" customHeight="1">
      <c r="B576" s="32"/>
      <c r="C576" s="138" t="s">
        <v>2963</v>
      </c>
      <c r="D576" s="138" t="s">
        <v>352</v>
      </c>
      <c r="E576" s="139" t="s">
        <v>8162</v>
      </c>
      <c r="F576" s="140" t="s">
        <v>8163</v>
      </c>
      <c r="G576" s="141" t="s">
        <v>4951</v>
      </c>
      <c r="H576" s="142">
        <v>1</v>
      </c>
      <c r="I576" s="143"/>
      <c r="J576" s="144">
        <f>ROUND(I576*H576,2)</f>
        <v>0</v>
      </c>
      <c r="K576" s="140" t="s">
        <v>7721</v>
      </c>
      <c r="L576" s="32"/>
      <c r="M576" s="145" t="s">
        <v>1</v>
      </c>
      <c r="N576" s="146" t="s">
        <v>41</v>
      </c>
      <c r="P576" s="147">
        <f>O576*H576</f>
        <v>0</v>
      </c>
      <c r="Q576" s="147">
        <v>0</v>
      </c>
      <c r="R576" s="147">
        <f>Q576*H576</f>
        <v>0</v>
      </c>
      <c r="S576" s="147">
        <v>0</v>
      </c>
      <c r="T576" s="148">
        <f>S576*H576</f>
        <v>0</v>
      </c>
      <c r="AR576" s="149" t="s">
        <v>530</v>
      </c>
      <c r="AT576" s="149" t="s">
        <v>352</v>
      </c>
      <c r="AU576" s="149" t="s">
        <v>86</v>
      </c>
      <c r="AY576" s="17" t="s">
        <v>350</v>
      </c>
      <c r="BE576" s="150">
        <f>IF(N576="základní",J576,0)</f>
        <v>0</v>
      </c>
      <c r="BF576" s="150">
        <f>IF(N576="snížená",J576,0)</f>
        <v>0</v>
      </c>
      <c r="BG576" s="150">
        <f>IF(N576="zákl. přenesená",J576,0)</f>
        <v>0</v>
      </c>
      <c r="BH576" s="150">
        <f>IF(N576="sníž. přenesená",J576,0)</f>
        <v>0</v>
      </c>
      <c r="BI576" s="150">
        <f>IF(N576="nulová",J576,0)</f>
        <v>0</v>
      </c>
      <c r="BJ576" s="17" t="s">
        <v>84</v>
      </c>
      <c r="BK576" s="150">
        <f>ROUND(I576*H576,2)</f>
        <v>0</v>
      </c>
      <c r="BL576" s="17" t="s">
        <v>530</v>
      </c>
      <c r="BM576" s="149" t="s">
        <v>4189</v>
      </c>
    </row>
    <row r="577" spans="2:65" s="1" customFormat="1" ht="28.8">
      <c r="B577" s="32"/>
      <c r="D577" s="151" t="s">
        <v>359</v>
      </c>
      <c r="F577" s="152" t="s">
        <v>8163</v>
      </c>
      <c r="I577" s="153"/>
      <c r="L577" s="32"/>
      <c r="M577" s="154"/>
      <c r="T577" s="56"/>
      <c r="AT577" s="17" t="s">
        <v>359</v>
      </c>
      <c r="AU577" s="17" t="s">
        <v>86</v>
      </c>
    </row>
    <row r="578" spans="2:65" s="1" customFormat="1" ht="16.5" customHeight="1">
      <c r="B578" s="32"/>
      <c r="C578" s="138" t="s">
        <v>2969</v>
      </c>
      <c r="D578" s="138" t="s">
        <v>352</v>
      </c>
      <c r="E578" s="139" t="s">
        <v>8164</v>
      </c>
      <c r="F578" s="140" t="s">
        <v>8165</v>
      </c>
      <c r="G578" s="141" t="s">
        <v>4951</v>
      </c>
      <c r="H578" s="142">
        <v>1</v>
      </c>
      <c r="I578" s="143"/>
      <c r="J578" s="144">
        <f>ROUND(I578*H578,2)</f>
        <v>0</v>
      </c>
      <c r="K578" s="140" t="s">
        <v>7721</v>
      </c>
      <c r="L578" s="32"/>
      <c r="M578" s="145" t="s">
        <v>1</v>
      </c>
      <c r="N578" s="146" t="s">
        <v>41</v>
      </c>
      <c r="P578" s="147">
        <f>O578*H578</f>
        <v>0</v>
      </c>
      <c r="Q578" s="147">
        <v>0</v>
      </c>
      <c r="R578" s="147">
        <f>Q578*H578</f>
        <v>0</v>
      </c>
      <c r="S578" s="147">
        <v>0</v>
      </c>
      <c r="T578" s="148">
        <f>S578*H578</f>
        <v>0</v>
      </c>
      <c r="AR578" s="149" t="s">
        <v>530</v>
      </c>
      <c r="AT578" s="149" t="s">
        <v>352</v>
      </c>
      <c r="AU578" s="149" t="s">
        <v>86</v>
      </c>
      <c r="AY578" s="17" t="s">
        <v>350</v>
      </c>
      <c r="BE578" s="150">
        <f>IF(N578="základní",J578,0)</f>
        <v>0</v>
      </c>
      <c r="BF578" s="150">
        <f>IF(N578="snížená",J578,0)</f>
        <v>0</v>
      </c>
      <c r="BG578" s="150">
        <f>IF(N578="zákl. přenesená",J578,0)</f>
        <v>0</v>
      </c>
      <c r="BH578" s="150">
        <f>IF(N578="sníž. přenesená",J578,0)</f>
        <v>0</v>
      </c>
      <c r="BI578" s="150">
        <f>IF(N578="nulová",J578,0)</f>
        <v>0</v>
      </c>
      <c r="BJ578" s="17" t="s">
        <v>84</v>
      </c>
      <c r="BK578" s="150">
        <f>ROUND(I578*H578,2)</f>
        <v>0</v>
      </c>
      <c r="BL578" s="17" t="s">
        <v>530</v>
      </c>
      <c r="BM578" s="149" t="s">
        <v>4197</v>
      </c>
    </row>
    <row r="579" spans="2:65" s="1" customFormat="1" ht="10.199999999999999">
      <c r="B579" s="32"/>
      <c r="D579" s="151" t="s">
        <v>359</v>
      </c>
      <c r="F579" s="152" t="s">
        <v>8165</v>
      </c>
      <c r="I579" s="153"/>
      <c r="L579" s="32"/>
      <c r="M579" s="154"/>
      <c r="T579" s="56"/>
      <c r="AT579" s="17" t="s">
        <v>359</v>
      </c>
      <c r="AU579" s="17" t="s">
        <v>86</v>
      </c>
    </row>
    <row r="580" spans="2:65" s="1" customFormat="1" ht="37.799999999999997" customHeight="1">
      <c r="B580" s="32"/>
      <c r="C580" s="138" t="s">
        <v>2972</v>
      </c>
      <c r="D580" s="138" t="s">
        <v>352</v>
      </c>
      <c r="E580" s="139" t="s">
        <v>8166</v>
      </c>
      <c r="F580" s="140" t="s">
        <v>8167</v>
      </c>
      <c r="G580" s="141" t="s">
        <v>4951</v>
      </c>
      <c r="H580" s="142">
        <v>4</v>
      </c>
      <c r="I580" s="143"/>
      <c r="J580" s="144">
        <f>ROUND(I580*H580,2)</f>
        <v>0</v>
      </c>
      <c r="K580" s="140" t="s">
        <v>7721</v>
      </c>
      <c r="L580" s="32"/>
      <c r="M580" s="145" t="s">
        <v>1</v>
      </c>
      <c r="N580" s="146" t="s">
        <v>41</v>
      </c>
      <c r="P580" s="147">
        <f>O580*H580</f>
        <v>0</v>
      </c>
      <c r="Q580" s="147">
        <v>0</v>
      </c>
      <c r="R580" s="147">
        <f>Q580*H580</f>
        <v>0</v>
      </c>
      <c r="S580" s="147">
        <v>0</v>
      </c>
      <c r="T580" s="148">
        <f>S580*H580</f>
        <v>0</v>
      </c>
      <c r="AR580" s="149" t="s">
        <v>530</v>
      </c>
      <c r="AT580" s="149" t="s">
        <v>352</v>
      </c>
      <c r="AU580" s="149" t="s">
        <v>86</v>
      </c>
      <c r="AY580" s="17" t="s">
        <v>350</v>
      </c>
      <c r="BE580" s="150">
        <f>IF(N580="základní",J580,0)</f>
        <v>0</v>
      </c>
      <c r="BF580" s="150">
        <f>IF(N580="snížená",J580,0)</f>
        <v>0</v>
      </c>
      <c r="BG580" s="150">
        <f>IF(N580="zákl. přenesená",J580,0)</f>
        <v>0</v>
      </c>
      <c r="BH580" s="150">
        <f>IF(N580="sníž. přenesená",J580,0)</f>
        <v>0</v>
      </c>
      <c r="BI580" s="150">
        <f>IF(N580="nulová",J580,0)</f>
        <v>0</v>
      </c>
      <c r="BJ580" s="17" t="s">
        <v>84</v>
      </c>
      <c r="BK580" s="150">
        <f>ROUND(I580*H580,2)</f>
        <v>0</v>
      </c>
      <c r="BL580" s="17" t="s">
        <v>530</v>
      </c>
      <c r="BM580" s="149" t="s">
        <v>4205</v>
      </c>
    </row>
    <row r="581" spans="2:65" s="1" customFormat="1" ht="28.8">
      <c r="B581" s="32"/>
      <c r="D581" s="151" t="s">
        <v>359</v>
      </c>
      <c r="F581" s="152" t="s">
        <v>8167</v>
      </c>
      <c r="I581" s="153"/>
      <c r="L581" s="32"/>
      <c r="M581" s="154"/>
      <c r="T581" s="56"/>
      <c r="AT581" s="17" t="s">
        <v>359</v>
      </c>
      <c r="AU581" s="17" t="s">
        <v>86</v>
      </c>
    </row>
    <row r="582" spans="2:65" s="1" customFormat="1" ht="16.5" customHeight="1">
      <c r="B582" s="32"/>
      <c r="C582" s="138" t="s">
        <v>2978</v>
      </c>
      <c r="D582" s="138" t="s">
        <v>352</v>
      </c>
      <c r="E582" s="139" t="s">
        <v>8168</v>
      </c>
      <c r="F582" s="140" t="s">
        <v>8169</v>
      </c>
      <c r="G582" s="141" t="s">
        <v>4951</v>
      </c>
      <c r="H582" s="142">
        <v>4</v>
      </c>
      <c r="I582" s="143"/>
      <c r="J582" s="144">
        <f>ROUND(I582*H582,2)</f>
        <v>0</v>
      </c>
      <c r="K582" s="140" t="s">
        <v>7721</v>
      </c>
      <c r="L582" s="32"/>
      <c r="M582" s="145" t="s">
        <v>1</v>
      </c>
      <c r="N582" s="146" t="s">
        <v>41</v>
      </c>
      <c r="P582" s="147">
        <f>O582*H582</f>
        <v>0</v>
      </c>
      <c r="Q582" s="147">
        <v>0</v>
      </c>
      <c r="R582" s="147">
        <f>Q582*H582</f>
        <v>0</v>
      </c>
      <c r="S582" s="147">
        <v>0</v>
      </c>
      <c r="T582" s="148">
        <f>S582*H582</f>
        <v>0</v>
      </c>
      <c r="AR582" s="149" t="s">
        <v>530</v>
      </c>
      <c r="AT582" s="149" t="s">
        <v>352</v>
      </c>
      <c r="AU582" s="149" t="s">
        <v>86</v>
      </c>
      <c r="AY582" s="17" t="s">
        <v>350</v>
      </c>
      <c r="BE582" s="150">
        <f>IF(N582="základní",J582,0)</f>
        <v>0</v>
      </c>
      <c r="BF582" s="150">
        <f>IF(N582="snížená",J582,0)</f>
        <v>0</v>
      </c>
      <c r="BG582" s="150">
        <f>IF(N582="zákl. přenesená",J582,0)</f>
        <v>0</v>
      </c>
      <c r="BH582" s="150">
        <f>IF(N582="sníž. přenesená",J582,0)</f>
        <v>0</v>
      </c>
      <c r="BI582" s="150">
        <f>IF(N582="nulová",J582,0)</f>
        <v>0</v>
      </c>
      <c r="BJ582" s="17" t="s">
        <v>84</v>
      </c>
      <c r="BK582" s="150">
        <f>ROUND(I582*H582,2)</f>
        <v>0</v>
      </c>
      <c r="BL582" s="17" t="s">
        <v>530</v>
      </c>
      <c r="BM582" s="149" t="s">
        <v>4213</v>
      </c>
    </row>
    <row r="583" spans="2:65" s="1" customFormat="1" ht="10.199999999999999">
      <c r="B583" s="32"/>
      <c r="D583" s="151" t="s">
        <v>359</v>
      </c>
      <c r="F583" s="152" t="s">
        <v>8169</v>
      </c>
      <c r="I583" s="153"/>
      <c r="L583" s="32"/>
      <c r="M583" s="154"/>
      <c r="T583" s="56"/>
      <c r="AT583" s="17" t="s">
        <v>359</v>
      </c>
      <c r="AU583" s="17" t="s">
        <v>86</v>
      </c>
    </row>
    <row r="584" spans="2:65" s="1" customFormat="1" ht="37.799999999999997" customHeight="1">
      <c r="B584" s="32"/>
      <c r="C584" s="138" t="s">
        <v>2983</v>
      </c>
      <c r="D584" s="138" t="s">
        <v>352</v>
      </c>
      <c r="E584" s="139" t="s">
        <v>8170</v>
      </c>
      <c r="F584" s="140" t="s">
        <v>8171</v>
      </c>
      <c r="G584" s="141" t="s">
        <v>4951</v>
      </c>
      <c r="H584" s="142">
        <v>2</v>
      </c>
      <c r="I584" s="143"/>
      <c r="J584" s="144">
        <f>ROUND(I584*H584,2)</f>
        <v>0</v>
      </c>
      <c r="K584" s="140" t="s">
        <v>7721</v>
      </c>
      <c r="L584" s="32"/>
      <c r="M584" s="145" t="s">
        <v>1</v>
      </c>
      <c r="N584" s="146" t="s">
        <v>41</v>
      </c>
      <c r="P584" s="147">
        <f>O584*H584</f>
        <v>0</v>
      </c>
      <c r="Q584" s="147">
        <v>0</v>
      </c>
      <c r="R584" s="147">
        <f>Q584*H584</f>
        <v>0</v>
      </c>
      <c r="S584" s="147">
        <v>0</v>
      </c>
      <c r="T584" s="148">
        <f>S584*H584</f>
        <v>0</v>
      </c>
      <c r="AR584" s="149" t="s">
        <v>530</v>
      </c>
      <c r="AT584" s="149" t="s">
        <v>352</v>
      </c>
      <c r="AU584" s="149" t="s">
        <v>86</v>
      </c>
      <c r="AY584" s="17" t="s">
        <v>350</v>
      </c>
      <c r="BE584" s="150">
        <f>IF(N584="základní",J584,0)</f>
        <v>0</v>
      </c>
      <c r="BF584" s="150">
        <f>IF(N584="snížená",J584,0)</f>
        <v>0</v>
      </c>
      <c r="BG584" s="150">
        <f>IF(N584="zákl. přenesená",J584,0)</f>
        <v>0</v>
      </c>
      <c r="BH584" s="150">
        <f>IF(N584="sníž. přenesená",J584,0)</f>
        <v>0</v>
      </c>
      <c r="BI584" s="150">
        <f>IF(N584="nulová",J584,0)</f>
        <v>0</v>
      </c>
      <c r="BJ584" s="17" t="s">
        <v>84</v>
      </c>
      <c r="BK584" s="150">
        <f>ROUND(I584*H584,2)</f>
        <v>0</v>
      </c>
      <c r="BL584" s="17" t="s">
        <v>530</v>
      </c>
      <c r="BM584" s="149" t="s">
        <v>4221</v>
      </c>
    </row>
    <row r="585" spans="2:65" s="1" customFormat="1" ht="28.8">
      <c r="B585" s="32"/>
      <c r="D585" s="151" t="s">
        <v>359</v>
      </c>
      <c r="F585" s="152" t="s">
        <v>8171</v>
      </c>
      <c r="I585" s="153"/>
      <c r="L585" s="32"/>
      <c r="M585" s="154"/>
      <c r="T585" s="56"/>
      <c r="AT585" s="17" t="s">
        <v>359</v>
      </c>
      <c r="AU585" s="17" t="s">
        <v>86</v>
      </c>
    </row>
    <row r="586" spans="2:65" s="1" customFormat="1" ht="16.5" customHeight="1">
      <c r="B586" s="32"/>
      <c r="C586" s="138" t="s">
        <v>2990</v>
      </c>
      <c r="D586" s="138" t="s">
        <v>352</v>
      </c>
      <c r="E586" s="139" t="s">
        <v>8172</v>
      </c>
      <c r="F586" s="140" t="s">
        <v>8173</v>
      </c>
      <c r="G586" s="141" t="s">
        <v>4951</v>
      </c>
      <c r="H586" s="142">
        <v>2</v>
      </c>
      <c r="I586" s="143"/>
      <c r="J586" s="144">
        <f>ROUND(I586*H586,2)</f>
        <v>0</v>
      </c>
      <c r="K586" s="140" t="s">
        <v>7721</v>
      </c>
      <c r="L586" s="32"/>
      <c r="M586" s="145" t="s">
        <v>1</v>
      </c>
      <c r="N586" s="146" t="s">
        <v>41</v>
      </c>
      <c r="P586" s="147">
        <f>O586*H586</f>
        <v>0</v>
      </c>
      <c r="Q586" s="147">
        <v>0</v>
      </c>
      <c r="R586" s="147">
        <f>Q586*H586</f>
        <v>0</v>
      </c>
      <c r="S586" s="147">
        <v>0</v>
      </c>
      <c r="T586" s="148">
        <f>S586*H586</f>
        <v>0</v>
      </c>
      <c r="AR586" s="149" t="s">
        <v>530</v>
      </c>
      <c r="AT586" s="149" t="s">
        <v>352</v>
      </c>
      <c r="AU586" s="149" t="s">
        <v>86</v>
      </c>
      <c r="AY586" s="17" t="s">
        <v>350</v>
      </c>
      <c r="BE586" s="150">
        <f>IF(N586="základní",J586,0)</f>
        <v>0</v>
      </c>
      <c r="BF586" s="150">
        <f>IF(N586="snížená",J586,0)</f>
        <v>0</v>
      </c>
      <c r="BG586" s="150">
        <f>IF(N586="zákl. přenesená",J586,0)</f>
        <v>0</v>
      </c>
      <c r="BH586" s="150">
        <f>IF(N586="sníž. přenesená",J586,0)</f>
        <v>0</v>
      </c>
      <c r="BI586" s="150">
        <f>IF(N586="nulová",J586,0)</f>
        <v>0</v>
      </c>
      <c r="BJ586" s="17" t="s">
        <v>84</v>
      </c>
      <c r="BK586" s="150">
        <f>ROUND(I586*H586,2)</f>
        <v>0</v>
      </c>
      <c r="BL586" s="17" t="s">
        <v>530</v>
      </c>
      <c r="BM586" s="149" t="s">
        <v>4229</v>
      </c>
    </row>
    <row r="587" spans="2:65" s="1" customFormat="1" ht="10.199999999999999">
      <c r="B587" s="32"/>
      <c r="D587" s="151" t="s">
        <v>359</v>
      </c>
      <c r="F587" s="152" t="s">
        <v>8173</v>
      </c>
      <c r="I587" s="153"/>
      <c r="L587" s="32"/>
      <c r="M587" s="154"/>
      <c r="T587" s="56"/>
      <c r="AT587" s="17" t="s">
        <v>359</v>
      </c>
      <c r="AU587" s="17" t="s">
        <v>86</v>
      </c>
    </row>
    <row r="588" spans="2:65" s="1" customFormat="1" ht="37.799999999999997" customHeight="1">
      <c r="B588" s="32"/>
      <c r="C588" s="138" t="s">
        <v>3003</v>
      </c>
      <c r="D588" s="138" t="s">
        <v>352</v>
      </c>
      <c r="E588" s="139" t="s">
        <v>8174</v>
      </c>
      <c r="F588" s="140" t="s">
        <v>8175</v>
      </c>
      <c r="G588" s="141" t="s">
        <v>4951</v>
      </c>
      <c r="H588" s="142">
        <v>8</v>
      </c>
      <c r="I588" s="143"/>
      <c r="J588" s="144">
        <f>ROUND(I588*H588,2)</f>
        <v>0</v>
      </c>
      <c r="K588" s="140" t="s">
        <v>7721</v>
      </c>
      <c r="L588" s="32"/>
      <c r="M588" s="145" t="s">
        <v>1</v>
      </c>
      <c r="N588" s="146" t="s">
        <v>41</v>
      </c>
      <c r="P588" s="147">
        <f>O588*H588</f>
        <v>0</v>
      </c>
      <c r="Q588" s="147">
        <v>0</v>
      </c>
      <c r="R588" s="147">
        <f>Q588*H588</f>
        <v>0</v>
      </c>
      <c r="S588" s="147">
        <v>0</v>
      </c>
      <c r="T588" s="148">
        <f>S588*H588</f>
        <v>0</v>
      </c>
      <c r="AR588" s="149" t="s">
        <v>530</v>
      </c>
      <c r="AT588" s="149" t="s">
        <v>352</v>
      </c>
      <c r="AU588" s="149" t="s">
        <v>86</v>
      </c>
      <c r="AY588" s="17" t="s">
        <v>350</v>
      </c>
      <c r="BE588" s="150">
        <f>IF(N588="základní",J588,0)</f>
        <v>0</v>
      </c>
      <c r="BF588" s="150">
        <f>IF(N588="snížená",J588,0)</f>
        <v>0</v>
      </c>
      <c r="BG588" s="150">
        <f>IF(N588="zákl. přenesená",J588,0)</f>
        <v>0</v>
      </c>
      <c r="BH588" s="150">
        <f>IF(N588="sníž. přenesená",J588,0)</f>
        <v>0</v>
      </c>
      <c r="BI588" s="150">
        <f>IF(N588="nulová",J588,0)</f>
        <v>0</v>
      </c>
      <c r="BJ588" s="17" t="s">
        <v>84</v>
      </c>
      <c r="BK588" s="150">
        <f>ROUND(I588*H588,2)</f>
        <v>0</v>
      </c>
      <c r="BL588" s="17" t="s">
        <v>530</v>
      </c>
      <c r="BM588" s="149" t="s">
        <v>4237</v>
      </c>
    </row>
    <row r="589" spans="2:65" s="1" customFormat="1" ht="28.8">
      <c r="B589" s="32"/>
      <c r="D589" s="151" t="s">
        <v>359</v>
      </c>
      <c r="F589" s="152" t="s">
        <v>8175</v>
      </c>
      <c r="I589" s="153"/>
      <c r="L589" s="32"/>
      <c r="M589" s="154"/>
      <c r="T589" s="56"/>
      <c r="AT589" s="17" t="s">
        <v>359</v>
      </c>
      <c r="AU589" s="17" t="s">
        <v>86</v>
      </c>
    </row>
    <row r="590" spans="2:65" s="1" customFormat="1" ht="16.5" customHeight="1">
      <c r="B590" s="32"/>
      <c r="C590" s="138" t="s">
        <v>3011</v>
      </c>
      <c r="D590" s="138" t="s">
        <v>352</v>
      </c>
      <c r="E590" s="139" t="s">
        <v>8176</v>
      </c>
      <c r="F590" s="140" t="s">
        <v>8177</v>
      </c>
      <c r="G590" s="141" t="s">
        <v>4951</v>
      </c>
      <c r="H590" s="142">
        <v>8</v>
      </c>
      <c r="I590" s="143"/>
      <c r="J590" s="144">
        <f>ROUND(I590*H590,2)</f>
        <v>0</v>
      </c>
      <c r="K590" s="140" t="s">
        <v>7721</v>
      </c>
      <c r="L590" s="32"/>
      <c r="M590" s="145" t="s">
        <v>1</v>
      </c>
      <c r="N590" s="146" t="s">
        <v>41</v>
      </c>
      <c r="P590" s="147">
        <f>O590*H590</f>
        <v>0</v>
      </c>
      <c r="Q590" s="147">
        <v>0</v>
      </c>
      <c r="R590" s="147">
        <f>Q590*H590</f>
        <v>0</v>
      </c>
      <c r="S590" s="147">
        <v>0</v>
      </c>
      <c r="T590" s="148">
        <f>S590*H590</f>
        <v>0</v>
      </c>
      <c r="AR590" s="149" t="s">
        <v>530</v>
      </c>
      <c r="AT590" s="149" t="s">
        <v>352</v>
      </c>
      <c r="AU590" s="149" t="s">
        <v>86</v>
      </c>
      <c r="AY590" s="17" t="s">
        <v>350</v>
      </c>
      <c r="BE590" s="150">
        <f>IF(N590="základní",J590,0)</f>
        <v>0</v>
      </c>
      <c r="BF590" s="150">
        <f>IF(N590="snížená",J590,0)</f>
        <v>0</v>
      </c>
      <c r="BG590" s="150">
        <f>IF(N590="zákl. přenesená",J590,0)</f>
        <v>0</v>
      </c>
      <c r="BH590" s="150">
        <f>IF(N590="sníž. přenesená",J590,0)</f>
        <v>0</v>
      </c>
      <c r="BI590" s="150">
        <f>IF(N590="nulová",J590,0)</f>
        <v>0</v>
      </c>
      <c r="BJ590" s="17" t="s">
        <v>84</v>
      </c>
      <c r="BK590" s="150">
        <f>ROUND(I590*H590,2)</f>
        <v>0</v>
      </c>
      <c r="BL590" s="17" t="s">
        <v>530</v>
      </c>
      <c r="BM590" s="149" t="s">
        <v>4245</v>
      </c>
    </row>
    <row r="591" spans="2:65" s="1" customFormat="1" ht="10.199999999999999">
      <c r="B591" s="32"/>
      <c r="D591" s="151" t="s">
        <v>359</v>
      </c>
      <c r="F591" s="152" t="s">
        <v>8177</v>
      </c>
      <c r="I591" s="153"/>
      <c r="L591" s="32"/>
      <c r="M591" s="154"/>
      <c r="T591" s="56"/>
      <c r="AT591" s="17" t="s">
        <v>359</v>
      </c>
      <c r="AU591" s="17" t="s">
        <v>86</v>
      </c>
    </row>
    <row r="592" spans="2:65" s="1" customFormat="1" ht="37.799999999999997" customHeight="1">
      <c r="B592" s="32"/>
      <c r="C592" s="138" t="s">
        <v>3020</v>
      </c>
      <c r="D592" s="138" t="s">
        <v>352</v>
      </c>
      <c r="E592" s="139" t="s">
        <v>8178</v>
      </c>
      <c r="F592" s="140" t="s">
        <v>8179</v>
      </c>
      <c r="G592" s="141" t="s">
        <v>4951</v>
      </c>
      <c r="H592" s="142">
        <v>10</v>
      </c>
      <c r="I592" s="143"/>
      <c r="J592" s="144">
        <f>ROUND(I592*H592,2)</f>
        <v>0</v>
      </c>
      <c r="K592" s="140" t="s">
        <v>7721</v>
      </c>
      <c r="L592" s="32"/>
      <c r="M592" s="145" t="s">
        <v>1</v>
      </c>
      <c r="N592" s="146" t="s">
        <v>41</v>
      </c>
      <c r="P592" s="147">
        <f>O592*H592</f>
        <v>0</v>
      </c>
      <c r="Q592" s="147">
        <v>0</v>
      </c>
      <c r="R592" s="147">
        <f>Q592*H592</f>
        <v>0</v>
      </c>
      <c r="S592" s="147">
        <v>0</v>
      </c>
      <c r="T592" s="148">
        <f>S592*H592</f>
        <v>0</v>
      </c>
      <c r="AR592" s="149" t="s">
        <v>530</v>
      </c>
      <c r="AT592" s="149" t="s">
        <v>352</v>
      </c>
      <c r="AU592" s="149" t="s">
        <v>86</v>
      </c>
      <c r="AY592" s="17" t="s">
        <v>350</v>
      </c>
      <c r="BE592" s="150">
        <f>IF(N592="základní",J592,0)</f>
        <v>0</v>
      </c>
      <c r="BF592" s="150">
        <f>IF(N592="snížená",J592,0)</f>
        <v>0</v>
      </c>
      <c r="BG592" s="150">
        <f>IF(N592="zákl. přenesená",J592,0)</f>
        <v>0</v>
      </c>
      <c r="BH592" s="150">
        <f>IF(N592="sníž. přenesená",J592,0)</f>
        <v>0</v>
      </c>
      <c r="BI592" s="150">
        <f>IF(N592="nulová",J592,0)</f>
        <v>0</v>
      </c>
      <c r="BJ592" s="17" t="s">
        <v>84</v>
      </c>
      <c r="BK592" s="150">
        <f>ROUND(I592*H592,2)</f>
        <v>0</v>
      </c>
      <c r="BL592" s="17" t="s">
        <v>530</v>
      </c>
      <c r="BM592" s="149" t="s">
        <v>4253</v>
      </c>
    </row>
    <row r="593" spans="2:65" s="1" customFormat="1" ht="28.8">
      <c r="B593" s="32"/>
      <c r="D593" s="151" t="s">
        <v>359</v>
      </c>
      <c r="F593" s="152" t="s">
        <v>8179</v>
      </c>
      <c r="I593" s="153"/>
      <c r="L593" s="32"/>
      <c r="M593" s="154"/>
      <c r="T593" s="56"/>
      <c r="AT593" s="17" t="s">
        <v>359</v>
      </c>
      <c r="AU593" s="17" t="s">
        <v>86</v>
      </c>
    </row>
    <row r="594" spans="2:65" s="1" customFormat="1" ht="16.5" customHeight="1">
      <c r="B594" s="32"/>
      <c r="C594" s="138" t="s">
        <v>3030</v>
      </c>
      <c r="D594" s="138" t="s">
        <v>352</v>
      </c>
      <c r="E594" s="139" t="s">
        <v>8180</v>
      </c>
      <c r="F594" s="140" t="s">
        <v>8181</v>
      </c>
      <c r="G594" s="141" t="s">
        <v>4951</v>
      </c>
      <c r="H594" s="142">
        <v>10</v>
      </c>
      <c r="I594" s="143"/>
      <c r="J594" s="144">
        <f>ROUND(I594*H594,2)</f>
        <v>0</v>
      </c>
      <c r="K594" s="140" t="s">
        <v>7721</v>
      </c>
      <c r="L594" s="32"/>
      <c r="M594" s="145" t="s">
        <v>1</v>
      </c>
      <c r="N594" s="146" t="s">
        <v>41</v>
      </c>
      <c r="P594" s="147">
        <f>O594*H594</f>
        <v>0</v>
      </c>
      <c r="Q594" s="147">
        <v>0</v>
      </c>
      <c r="R594" s="147">
        <f>Q594*H594</f>
        <v>0</v>
      </c>
      <c r="S594" s="147">
        <v>0</v>
      </c>
      <c r="T594" s="148">
        <f>S594*H594</f>
        <v>0</v>
      </c>
      <c r="AR594" s="149" t="s">
        <v>530</v>
      </c>
      <c r="AT594" s="149" t="s">
        <v>352</v>
      </c>
      <c r="AU594" s="149" t="s">
        <v>86</v>
      </c>
      <c r="AY594" s="17" t="s">
        <v>350</v>
      </c>
      <c r="BE594" s="150">
        <f>IF(N594="základní",J594,0)</f>
        <v>0</v>
      </c>
      <c r="BF594" s="150">
        <f>IF(N594="snížená",J594,0)</f>
        <v>0</v>
      </c>
      <c r="BG594" s="150">
        <f>IF(N594="zákl. přenesená",J594,0)</f>
        <v>0</v>
      </c>
      <c r="BH594" s="150">
        <f>IF(N594="sníž. přenesená",J594,0)</f>
        <v>0</v>
      </c>
      <c r="BI594" s="150">
        <f>IF(N594="nulová",J594,0)</f>
        <v>0</v>
      </c>
      <c r="BJ594" s="17" t="s">
        <v>84</v>
      </c>
      <c r="BK594" s="150">
        <f>ROUND(I594*H594,2)</f>
        <v>0</v>
      </c>
      <c r="BL594" s="17" t="s">
        <v>530</v>
      </c>
      <c r="BM594" s="149" t="s">
        <v>4261</v>
      </c>
    </row>
    <row r="595" spans="2:65" s="1" customFormat="1" ht="10.199999999999999">
      <c r="B595" s="32"/>
      <c r="D595" s="151" t="s">
        <v>359</v>
      </c>
      <c r="F595" s="152" t="s">
        <v>8181</v>
      </c>
      <c r="I595" s="153"/>
      <c r="L595" s="32"/>
      <c r="M595" s="154"/>
      <c r="T595" s="56"/>
      <c r="AT595" s="17" t="s">
        <v>359</v>
      </c>
      <c r="AU595" s="17" t="s">
        <v>86</v>
      </c>
    </row>
    <row r="596" spans="2:65" s="1" customFormat="1" ht="37.799999999999997" customHeight="1">
      <c r="B596" s="32"/>
      <c r="C596" s="138" t="s">
        <v>3037</v>
      </c>
      <c r="D596" s="138" t="s">
        <v>352</v>
      </c>
      <c r="E596" s="139" t="s">
        <v>8182</v>
      </c>
      <c r="F596" s="140" t="s">
        <v>8183</v>
      </c>
      <c r="G596" s="141" t="s">
        <v>4951</v>
      </c>
      <c r="H596" s="142">
        <v>1</v>
      </c>
      <c r="I596" s="143"/>
      <c r="J596" s="144">
        <f>ROUND(I596*H596,2)</f>
        <v>0</v>
      </c>
      <c r="K596" s="140" t="s">
        <v>7721</v>
      </c>
      <c r="L596" s="32"/>
      <c r="M596" s="145" t="s">
        <v>1</v>
      </c>
      <c r="N596" s="146" t="s">
        <v>41</v>
      </c>
      <c r="P596" s="147">
        <f>O596*H596</f>
        <v>0</v>
      </c>
      <c r="Q596" s="147">
        <v>0</v>
      </c>
      <c r="R596" s="147">
        <f>Q596*H596</f>
        <v>0</v>
      </c>
      <c r="S596" s="147">
        <v>0</v>
      </c>
      <c r="T596" s="148">
        <f>S596*H596</f>
        <v>0</v>
      </c>
      <c r="AR596" s="149" t="s">
        <v>530</v>
      </c>
      <c r="AT596" s="149" t="s">
        <v>352</v>
      </c>
      <c r="AU596" s="149" t="s">
        <v>86</v>
      </c>
      <c r="AY596" s="17" t="s">
        <v>350</v>
      </c>
      <c r="BE596" s="150">
        <f>IF(N596="základní",J596,0)</f>
        <v>0</v>
      </c>
      <c r="BF596" s="150">
        <f>IF(N596="snížená",J596,0)</f>
        <v>0</v>
      </c>
      <c r="BG596" s="150">
        <f>IF(N596="zákl. přenesená",J596,0)</f>
        <v>0</v>
      </c>
      <c r="BH596" s="150">
        <f>IF(N596="sníž. přenesená",J596,0)</f>
        <v>0</v>
      </c>
      <c r="BI596" s="150">
        <f>IF(N596="nulová",J596,0)</f>
        <v>0</v>
      </c>
      <c r="BJ596" s="17" t="s">
        <v>84</v>
      </c>
      <c r="BK596" s="150">
        <f>ROUND(I596*H596,2)</f>
        <v>0</v>
      </c>
      <c r="BL596" s="17" t="s">
        <v>530</v>
      </c>
      <c r="BM596" s="149" t="s">
        <v>4270</v>
      </c>
    </row>
    <row r="597" spans="2:65" s="1" customFormat="1" ht="28.8">
      <c r="B597" s="32"/>
      <c r="D597" s="151" t="s">
        <v>359</v>
      </c>
      <c r="F597" s="152" t="s">
        <v>8183</v>
      </c>
      <c r="I597" s="153"/>
      <c r="L597" s="32"/>
      <c r="M597" s="154"/>
      <c r="T597" s="56"/>
      <c r="AT597" s="17" t="s">
        <v>359</v>
      </c>
      <c r="AU597" s="17" t="s">
        <v>86</v>
      </c>
    </row>
    <row r="598" spans="2:65" s="1" customFormat="1" ht="16.5" customHeight="1">
      <c r="B598" s="32"/>
      <c r="C598" s="138" t="s">
        <v>3044</v>
      </c>
      <c r="D598" s="138" t="s">
        <v>352</v>
      </c>
      <c r="E598" s="139" t="s">
        <v>8184</v>
      </c>
      <c r="F598" s="140" t="s">
        <v>8185</v>
      </c>
      <c r="G598" s="141" t="s">
        <v>4951</v>
      </c>
      <c r="H598" s="142">
        <v>1</v>
      </c>
      <c r="I598" s="143"/>
      <c r="J598" s="144">
        <f>ROUND(I598*H598,2)</f>
        <v>0</v>
      </c>
      <c r="K598" s="140" t="s">
        <v>7721</v>
      </c>
      <c r="L598" s="32"/>
      <c r="M598" s="145" t="s">
        <v>1</v>
      </c>
      <c r="N598" s="146" t="s">
        <v>41</v>
      </c>
      <c r="P598" s="147">
        <f>O598*H598</f>
        <v>0</v>
      </c>
      <c r="Q598" s="147">
        <v>0</v>
      </c>
      <c r="R598" s="147">
        <f>Q598*H598</f>
        <v>0</v>
      </c>
      <c r="S598" s="147">
        <v>0</v>
      </c>
      <c r="T598" s="148">
        <f>S598*H598</f>
        <v>0</v>
      </c>
      <c r="AR598" s="149" t="s">
        <v>530</v>
      </c>
      <c r="AT598" s="149" t="s">
        <v>352</v>
      </c>
      <c r="AU598" s="149" t="s">
        <v>86</v>
      </c>
      <c r="AY598" s="17" t="s">
        <v>350</v>
      </c>
      <c r="BE598" s="150">
        <f>IF(N598="základní",J598,0)</f>
        <v>0</v>
      </c>
      <c r="BF598" s="150">
        <f>IF(N598="snížená",J598,0)</f>
        <v>0</v>
      </c>
      <c r="BG598" s="150">
        <f>IF(N598="zákl. přenesená",J598,0)</f>
        <v>0</v>
      </c>
      <c r="BH598" s="150">
        <f>IF(N598="sníž. přenesená",J598,0)</f>
        <v>0</v>
      </c>
      <c r="BI598" s="150">
        <f>IF(N598="nulová",J598,0)</f>
        <v>0</v>
      </c>
      <c r="BJ598" s="17" t="s">
        <v>84</v>
      </c>
      <c r="BK598" s="150">
        <f>ROUND(I598*H598,2)</f>
        <v>0</v>
      </c>
      <c r="BL598" s="17" t="s">
        <v>530</v>
      </c>
      <c r="BM598" s="149" t="s">
        <v>4279</v>
      </c>
    </row>
    <row r="599" spans="2:65" s="1" customFormat="1" ht="10.199999999999999">
      <c r="B599" s="32"/>
      <c r="D599" s="151" t="s">
        <v>359</v>
      </c>
      <c r="F599" s="152" t="s">
        <v>8185</v>
      </c>
      <c r="I599" s="153"/>
      <c r="L599" s="32"/>
      <c r="M599" s="154"/>
      <c r="T599" s="56"/>
      <c r="AT599" s="17" t="s">
        <v>359</v>
      </c>
      <c r="AU599" s="17" t="s">
        <v>86</v>
      </c>
    </row>
    <row r="600" spans="2:65" s="1" customFormat="1" ht="37.799999999999997" customHeight="1">
      <c r="B600" s="32"/>
      <c r="C600" s="138" t="s">
        <v>3049</v>
      </c>
      <c r="D600" s="138" t="s">
        <v>352</v>
      </c>
      <c r="E600" s="139" t="s">
        <v>8186</v>
      </c>
      <c r="F600" s="140" t="s">
        <v>8187</v>
      </c>
      <c r="G600" s="141" t="s">
        <v>4951</v>
      </c>
      <c r="H600" s="142">
        <v>1</v>
      </c>
      <c r="I600" s="143"/>
      <c r="J600" s="144">
        <f>ROUND(I600*H600,2)</f>
        <v>0</v>
      </c>
      <c r="K600" s="140" t="s">
        <v>7721</v>
      </c>
      <c r="L600" s="32"/>
      <c r="M600" s="145" t="s">
        <v>1</v>
      </c>
      <c r="N600" s="146" t="s">
        <v>41</v>
      </c>
      <c r="P600" s="147">
        <f>O600*H600</f>
        <v>0</v>
      </c>
      <c r="Q600" s="147">
        <v>0</v>
      </c>
      <c r="R600" s="147">
        <f>Q600*H600</f>
        <v>0</v>
      </c>
      <c r="S600" s="147">
        <v>0</v>
      </c>
      <c r="T600" s="148">
        <f>S600*H600</f>
        <v>0</v>
      </c>
      <c r="AR600" s="149" t="s">
        <v>530</v>
      </c>
      <c r="AT600" s="149" t="s">
        <v>352</v>
      </c>
      <c r="AU600" s="149" t="s">
        <v>86</v>
      </c>
      <c r="AY600" s="17" t="s">
        <v>350</v>
      </c>
      <c r="BE600" s="150">
        <f>IF(N600="základní",J600,0)</f>
        <v>0</v>
      </c>
      <c r="BF600" s="150">
        <f>IF(N600="snížená",J600,0)</f>
        <v>0</v>
      </c>
      <c r="BG600" s="150">
        <f>IF(N600="zákl. přenesená",J600,0)</f>
        <v>0</v>
      </c>
      <c r="BH600" s="150">
        <f>IF(N600="sníž. přenesená",J600,0)</f>
        <v>0</v>
      </c>
      <c r="BI600" s="150">
        <f>IF(N600="nulová",J600,0)</f>
        <v>0</v>
      </c>
      <c r="BJ600" s="17" t="s">
        <v>84</v>
      </c>
      <c r="BK600" s="150">
        <f>ROUND(I600*H600,2)</f>
        <v>0</v>
      </c>
      <c r="BL600" s="17" t="s">
        <v>530</v>
      </c>
      <c r="BM600" s="149" t="s">
        <v>4288</v>
      </c>
    </row>
    <row r="601" spans="2:65" s="1" customFormat="1" ht="28.8">
      <c r="B601" s="32"/>
      <c r="D601" s="151" t="s">
        <v>359</v>
      </c>
      <c r="F601" s="152" t="s">
        <v>8187</v>
      </c>
      <c r="I601" s="153"/>
      <c r="L601" s="32"/>
      <c r="M601" s="154"/>
      <c r="T601" s="56"/>
      <c r="AT601" s="17" t="s">
        <v>359</v>
      </c>
      <c r="AU601" s="17" t="s">
        <v>86</v>
      </c>
    </row>
    <row r="602" spans="2:65" s="1" customFormat="1" ht="16.5" customHeight="1">
      <c r="B602" s="32"/>
      <c r="C602" s="138" t="s">
        <v>3054</v>
      </c>
      <c r="D602" s="138" t="s">
        <v>352</v>
      </c>
      <c r="E602" s="139" t="s">
        <v>8188</v>
      </c>
      <c r="F602" s="140" t="s">
        <v>8189</v>
      </c>
      <c r="G602" s="141" t="s">
        <v>4951</v>
      </c>
      <c r="H602" s="142">
        <v>1</v>
      </c>
      <c r="I602" s="143"/>
      <c r="J602" s="144">
        <f>ROUND(I602*H602,2)</f>
        <v>0</v>
      </c>
      <c r="K602" s="140" t="s">
        <v>7721</v>
      </c>
      <c r="L602" s="32"/>
      <c r="M602" s="145" t="s">
        <v>1</v>
      </c>
      <c r="N602" s="146" t="s">
        <v>41</v>
      </c>
      <c r="P602" s="147">
        <f>O602*H602</f>
        <v>0</v>
      </c>
      <c r="Q602" s="147">
        <v>0</v>
      </c>
      <c r="R602" s="147">
        <f>Q602*H602</f>
        <v>0</v>
      </c>
      <c r="S602" s="147">
        <v>0</v>
      </c>
      <c r="T602" s="148">
        <f>S602*H602</f>
        <v>0</v>
      </c>
      <c r="AR602" s="149" t="s">
        <v>530</v>
      </c>
      <c r="AT602" s="149" t="s">
        <v>352</v>
      </c>
      <c r="AU602" s="149" t="s">
        <v>86</v>
      </c>
      <c r="AY602" s="17" t="s">
        <v>350</v>
      </c>
      <c r="BE602" s="150">
        <f>IF(N602="základní",J602,0)</f>
        <v>0</v>
      </c>
      <c r="BF602" s="150">
        <f>IF(N602="snížená",J602,0)</f>
        <v>0</v>
      </c>
      <c r="BG602" s="150">
        <f>IF(N602="zákl. přenesená",J602,0)</f>
        <v>0</v>
      </c>
      <c r="BH602" s="150">
        <f>IF(N602="sníž. přenesená",J602,0)</f>
        <v>0</v>
      </c>
      <c r="BI602" s="150">
        <f>IF(N602="nulová",J602,0)</f>
        <v>0</v>
      </c>
      <c r="BJ602" s="17" t="s">
        <v>84</v>
      </c>
      <c r="BK602" s="150">
        <f>ROUND(I602*H602,2)</f>
        <v>0</v>
      </c>
      <c r="BL602" s="17" t="s">
        <v>530</v>
      </c>
      <c r="BM602" s="149" t="s">
        <v>4296</v>
      </c>
    </row>
    <row r="603" spans="2:65" s="1" customFormat="1" ht="10.199999999999999">
      <c r="B603" s="32"/>
      <c r="D603" s="151" t="s">
        <v>359</v>
      </c>
      <c r="F603" s="152" t="s">
        <v>8189</v>
      </c>
      <c r="I603" s="153"/>
      <c r="L603" s="32"/>
      <c r="M603" s="154"/>
      <c r="T603" s="56"/>
      <c r="AT603" s="17" t="s">
        <v>359</v>
      </c>
      <c r="AU603" s="17" t="s">
        <v>86</v>
      </c>
    </row>
    <row r="604" spans="2:65" s="1" customFormat="1" ht="37.799999999999997" customHeight="1">
      <c r="B604" s="32"/>
      <c r="C604" s="138" t="s">
        <v>3059</v>
      </c>
      <c r="D604" s="138" t="s">
        <v>352</v>
      </c>
      <c r="E604" s="139" t="s">
        <v>8190</v>
      </c>
      <c r="F604" s="140" t="s">
        <v>8191</v>
      </c>
      <c r="G604" s="141" t="s">
        <v>4951</v>
      </c>
      <c r="H604" s="142">
        <v>1</v>
      </c>
      <c r="I604" s="143"/>
      <c r="J604" s="144">
        <f>ROUND(I604*H604,2)</f>
        <v>0</v>
      </c>
      <c r="K604" s="140" t="s">
        <v>7721</v>
      </c>
      <c r="L604" s="32"/>
      <c r="M604" s="145" t="s">
        <v>1</v>
      </c>
      <c r="N604" s="146" t="s">
        <v>41</v>
      </c>
      <c r="P604" s="147">
        <f>O604*H604</f>
        <v>0</v>
      </c>
      <c r="Q604" s="147">
        <v>0</v>
      </c>
      <c r="R604" s="147">
        <f>Q604*H604</f>
        <v>0</v>
      </c>
      <c r="S604" s="147">
        <v>0</v>
      </c>
      <c r="T604" s="148">
        <f>S604*H604</f>
        <v>0</v>
      </c>
      <c r="AR604" s="149" t="s">
        <v>530</v>
      </c>
      <c r="AT604" s="149" t="s">
        <v>352</v>
      </c>
      <c r="AU604" s="149" t="s">
        <v>86</v>
      </c>
      <c r="AY604" s="17" t="s">
        <v>350</v>
      </c>
      <c r="BE604" s="150">
        <f>IF(N604="základní",J604,0)</f>
        <v>0</v>
      </c>
      <c r="BF604" s="150">
        <f>IF(N604="snížená",J604,0)</f>
        <v>0</v>
      </c>
      <c r="BG604" s="150">
        <f>IF(N604="zákl. přenesená",J604,0)</f>
        <v>0</v>
      </c>
      <c r="BH604" s="150">
        <f>IF(N604="sníž. přenesená",J604,0)</f>
        <v>0</v>
      </c>
      <c r="BI604" s="150">
        <f>IF(N604="nulová",J604,0)</f>
        <v>0</v>
      </c>
      <c r="BJ604" s="17" t="s">
        <v>84</v>
      </c>
      <c r="BK604" s="150">
        <f>ROUND(I604*H604,2)</f>
        <v>0</v>
      </c>
      <c r="BL604" s="17" t="s">
        <v>530</v>
      </c>
      <c r="BM604" s="149" t="s">
        <v>4304</v>
      </c>
    </row>
    <row r="605" spans="2:65" s="1" customFormat="1" ht="28.8">
      <c r="B605" s="32"/>
      <c r="D605" s="151" t="s">
        <v>359</v>
      </c>
      <c r="F605" s="152" t="s">
        <v>8191</v>
      </c>
      <c r="I605" s="153"/>
      <c r="L605" s="32"/>
      <c r="M605" s="154"/>
      <c r="T605" s="56"/>
      <c r="AT605" s="17" t="s">
        <v>359</v>
      </c>
      <c r="AU605" s="17" t="s">
        <v>86</v>
      </c>
    </row>
    <row r="606" spans="2:65" s="1" customFormat="1" ht="16.5" customHeight="1">
      <c r="B606" s="32"/>
      <c r="C606" s="138" t="s">
        <v>3064</v>
      </c>
      <c r="D606" s="138" t="s">
        <v>352</v>
      </c>
      <c r="E606" s="139" t="s">
        <v>8192</v>
      </c>
      <c r="F606" s="140" t="s">
        <v>8193</v>
      </c>
      <c r="G606" s="141" t="s">
        <v>4951</v>
      </c>
      <c r="H606" s="142">
        <v>1</v>
      </c>
      <c r="I606" s="143"/>
      <c r="J606" s="144">
        <f>ROUND(I606*H606,2)</f>
        <v>0</v>
      </c>
      <c r="K606" s="140" t="s">
        <v>7721</v>
      </c>
      <c r="L606" s="32"/>
      <c r="M606" s="145" t="s">
        <v>1</v>
      </c>
      <c r="N606" s="146" t="s">
        <v>41</v>
      </c>
      <c r="P606" s="147">
        <f>O606*H606</f>
        <v>0</v>
      </c>
      <c r="Q606" s="147">
        <v>0</v>
      </c>
      <c r="R606" s="147">
        <f>Q606*H606</f>
        <v>0</v>
      </c>
      <c r="S606" s="147">
        <v>0</v>
      </c>
      <c r="T606" s="148">
        <f>S606*H606</f>
        <v>0</v>
      </c>
      <c r="AR606" s="149" t="s">
        <v>530</v>
      </c>
      <c r="AT606" s="149" t="s">
        <v>352</v>
      </c>
      <c r="AU606" s="149" t="s">
        <v>86</v>
      </c>
      <c r="AY606" s="17" t="s">
        <v>350</v>
      </c>
      <c r="BE606" s="150">
        <f>IF(N606="základní",J606,0)</f>
        <v>0</v>
      </c>
      <c r="BF606" s="150">
        <f>IF(N606="snížená",J606,0)</f>
        <v>0</v>
      </c>
      <c r="BG606" s="150">
        <f>IF(N606="zákl. přenesená",J606,0)</f>
        <v>0</v>
      </c>
      <c r="BH606" s="150">
        <f>IF(N606="sníž. přenesená",J606,0)</f>
        <v>0</v>
      </c>
      <c r="BI606" s="150">
        <f>IF(N606="nulová",J606,0)</f>
        <v>0</v>
      </c>
      <c r="BJ606" s="17" t="s">
        <v>84</v>
      </c>
      <c r="BK606" s="150">
        <f>ROUND(I606*H606,2)</f>
        <v>0</v>
      </c>
      <c r="BL606" s="17" t="s">
        <v>530</v>
      </c>
      <c r="BM606" s="149" t="s">
        <v>4312</v>
      </c>
    </row>
    <row r="607" spans="2:65" s="1" customFormat="1" ht="10.199999999999999">
      <c r="B607" s="32"/>
      <c r="D607" s="151" t="s">
        <v>359</v>
      </c>
      <c r="F607" s="152" t="s">
        <v>8193</v>
      </c>
      <c r="I607" s="153"/>
      <c r="L607" s="32"/>
      <c r="M607" s="154"/>
      <c r="T607" s="56"/>
      <c r="AT607" s="17" t="s">
        <v>359</v>
      </c>
      <c r="AU607" s="17" t="s">
        <v>86</v>
      </c>
    </row>
    <row r="608" spans="2:65" s="1" customFormat="1" ht="37.799999999999997" customHeight="1">
      <c r="B608" s="32"/>
      <c r="C608" s="138" t="s">
        <v>3067</v>
      </c>
      <c r="D608" s="138" t="s">
        <v>352</v>
      </c>
      <c r="E608" s="139" t="s">
        <v>8194</v>
      </c>
      <c r="F608" s="140" t="s">
        <v>8195</v>
      </c>
      <c r="G608" s="141" t="s">
        <v>4951</v>
      </c>
      <c r="H608" s="142">
        <v>2</v>
      </c>
      <c r="I608" s="143"/>
      <c r="J608" s="144">
        <f>ROUND(I608*H608,2)</f>
        <v>0</v>
      </c>
      <c r="K608" s="140" t="s">
        <v>7721</v>
      </c>
      <c r="L608" s="32"/>
      <c r="M608" s="145" t="s">
        <v>1</v>
      </c>
      <c r="N608" s="146" t="s">
        <v>41</v>
      </c>
      <c r="P608" s="147">
        <f>O608*H608</f>
        <v>0</v>
      </c>
      <c r="Q608" s="147">
        <v>0</v>
      </c>
      <c r="R608" s="147">
        <f>Q608*H608</f>
        <v>0</v>
      </c>
      <c r="S608" s="147">
        <v>0</v>
      </c>
      <c r="T608" s="148">
        <f>S608*H608</f>
        <v>0</v>
      </c>
      <c r="AR608" s="149" t="s">
        <v>530</v>
      </c>
      <c r="AT608" s="149" t="s">
        <v>352</v>
      </c>
      <c r="AU608" s="149" t="s">
        <v>86</v>
      </c>
      <c r="AY608" s="17" t="s">
        <v>350</v>
      </c>
      <c r="BE608" s="150">
        <f>IF(N608="základní",J608,0)</f>
        <v>0</v>
      </c>
      <c r="BF608" s="150">
        <f>IF(N608="snížená",J608,0)</f>
        <v>0</v>
      </c>
      <c r="BG608" s="150">
        <f>IF(N608="zákl. přenesená",J608,0)</f>
        <v>0</v>
      </c>
      <c r="BH608" s="150">
        <f>IF(N608="sníž. přenesená",J608,0)</f>
        <v>0</v>
      </c>
      <c r="BI608" s="150">
        <f>IF(N608="nulová",J608,0)</f>
        <v>0</v>
      </c>
      <c r="BJ608" s="17" t="s">
        <v>84</v>
      </c>
      <c r="BK608" s="150">
        <f>ROUND(I608*H608,2)</f>
        <v>0</v>
      </c>
      <c r="BL608" s="17" t="s">
        <v>530</v>
      </c>
      <c r="BM608" s="149" t="s">
        <v>4320</v>
      </c>
    </row>
    <row r="609" spans="2:65" s="1" customFormat="1" ht="28.8">
      <c r="B609" s="32"/>
      <c r="D609" s="151" t="s">
        <v>359</v>
      </c>
      <c r="F609" s="152" t="s">
        <v>8195</v>
      </c>
      <c r="I609" s="153"/>
      <c r="L609" s="32"/>
      <c r="M609" s="154"/>
      <c r="T609" s="56"/>
      <c r="AT609" s="17" t="s">
        <v>359</v>
      </c>
      <c r="AU609" s="17" t="s">
        <v>86</v>
      </c>
    </row>
    <row r="610" spans="2:65" s="1" customFormat="1" ht="16.5" customHeight="1">
      <c r="B610" s="32"/>
      <c r="C610" s="138" t="s">
        <v>3071</v>
      </c>
      <c r="D610" s="138" t="s">
        <v>352</v>
      </c>
      <c r="E610" s="139" t="s">
        <v>8196</v>
      </c>
      <c r="F610" s="140" t="s">
        <v>8197</v>
      </c>
      <c r="G610" s="141" t="s">
        <v>4951</v>
      </c>
      <c r="H610" s="142">
        <v>2</v>
      </c>
      <c r="I610" s="143"/>
      <c r="J610" s="144">
        <f>ROUND(I610*H610,2)</f>
        <v>0</v>
      </c>
      <c r="K610" s="140" t="s">
        <v>7721</v>
      </c>
      <c r="L610" s="32"/>
      <c r="M610" s="145" t="s">
        <v>1</v>
      </c>
      <c r="N610" s="146" t="s">
        <v>41</v>
      </c>
      <c r="P610" s="147">
        <f>O610*H610</f>
        <v>0</v>
      </c>
      <c r="Q610" s="147">
        <v>0</v>
      </c>
      <c r="R610" s="147">
        <f>Q610*H610</f>
        <v>0</v>
      </c>
      <c r="S610" s="147">
        <v>0</v>
      </c>
      <c r="T610" s="148">
        <f>S610*H610</f>
        <v>0</v>
      </c>
      <c r="AR610" s="149" t="s">
        <v>530</v>
      </c>
      <c r="AT610" s="149" t="s">
        <v>352</v>
      </c>
      <c r="AU610" s="149" t="s">
        <v>86</v>
      </c>
      <c r="AY610" s="17" t="s">
        <v>350</v>
      </c>
      <c r="BE610" s="150">
        <f>IF(N610="základní",J610,0)</f>
        <v>0</v>
      </c>
      <c r="BF610" s="150">
        <f>IF(N610="snížená",J610,0)</f>
        <v>0</v>
      </c>
      <c r="BG610" s="150">
        <f>IF(N610="zákl. přenesená",J610,0)</f>
        <v>0</v>
      </c>
      <c r="BH610" s="150">
        <f>IF(N610="sníž. přenesená",J610,0)</f>
        <v>0</v>
      </c>
      <c r="BI610" s="150">
        <f>IF(N610="nulová",J610,0)</f>
        <v>0</v>
      </c>
      <c r="BJ610" s="17" t="s">
        <v>84</v>
      </c>
      <c r="BK610" s="150">
        <f>ROUND(I610*H610,2)</f>
        <v>0</v>
      </c>
      <c r="BL610" s="17" t="s">
        <v>530</v>
      </c>
      <c r="BM610" s="149" t="s">
        <v>4328</v>
      </c>
    </row>
    <row r="611" spans="2:65" s="1" customFormat="1" ht="10.199999999999999">
      <c r="B611" s="32"/>
      <c r="D611" s="151" t="s">
        <v>359</v>
      </c>
      <c r="F611" s="152" t="s">
        <v>8197</v>
      </c>
      <c r="I611" s="153"/>
      <c r="L611" s="32"/>
      <c r="M611" s="154"/>
      <c r="T611" s="56"/>
      <c r="AT611" s="17" t="s">
        <v>359</v>
      </c>
      <c r="AU611" s="17" t="s">
        <v>86</v>
      </c>
    </row>
    <row r="612" spans="2:65" s="1" customFormat="1" ht="37.799999999999997" customHeight="1">
      <c r="B612" s="32"/>
      <c r="C612" s="138" t="s">
        <v>3078</v>
      </c>
      <c r="D612" s="138" t="s">
        <v>352</v>
      </c>
      <c r="E612" s="139" t="s">
        <v>8198</v>
      </c>
      <c r="F612" s="140" t="s">
        <v>8199</v>
      </c>
      <c r="G612" s="141" t="s">
        <v>4951</v>
      </c>
      <c r="H612" s="142">
        <v>1</v>
      </c>
      <c r="I612" s="143"/>
      <c r="J612" s="144">
        <f>ROUND(I612*H612,2)</f>
        <v>0</v>
      </c>
      <c r="K612" s="140" t="s">
        <v>7721</v>
      </c>
      <c r="L612" s="32"/>
      <c r="M612" s="145" t="s">
        <v>1</v>
      </c>
      <c r="N612" s="146" t="s">
        <v>41</v>
      </c>
      <c r="P612" s="147">
        <f>O612*H612</f>
        <v>0</v>
      </c>
      <c r="Q612" s="147">
        <v>0</v>
      </c>
      <c r="R612" s="147">
        <f>Q612*H612</f>
        <v>0</v>
      </c>
      <c r="S612" s="147">
        <v>0</v>
      </c>
      <c r="T612" s="148">
        <f>S612*H612</f>
        <v>0</v>
      </c>
      <c r="AR612" s="149" t="s">
        <v>530</v>
      </c>
      <c r="AT612" s="149" t="s">
        <v>352</v>
      </c>
      <c r="AU612" s="149" t="s">
        <v>86</v>
      </c>
      <c r="AY612" s="17" t="s">
        <v>350</v>
      </c>
      <c r="BE612" s="150">
        <f>IF(N612="základní",J612,0)</f>
        <v>0</v>
      </c>
      <c r="BF612" s="150">
        <f>IF(N612="snížená",J612,0)</f>
        <v>0</v>
      </c>
      <c r="BG612" s="150">
        <f>IF(N612="zákl. přenesená",J612,0)</f>
        <v>0</v>
      </c>
      <c r="BH612" s="150">
        <f>IF(N612="sníž. přenesená",J612,0)</f>
        <v>0</v>
      </c>
      <c r="BI612" s="150">
        <f>IF(N612="nulová",J612,0)</f>
        <v>0</v>
      </c>
      <c r="BJ612" s="17" t="s">
        <v>84</v>
      </c>
      <c r="BK612" s="150">
        <f>ROUND(I612*H612,2)</f>
        <v>0</v>
      </c>
      <c r="BL612" s="17" t="s">
        <v>530</v>
      </c>
      <c r="BM612" s="149" t="s">
        <v>4336</v>
      </c>
    </row>
    <row r="613" spans="2:65" s="1" customFormat="1" ht="28.8">
      <c r="B613" s="32"/>
      <c r="D613" s="151" t="s">
        <v>359</v>
      </c>
      <c r="F613" s="152" t="s">
        <v>8199</v>
      </c>
      <c r="I613" s="153"/>
      <c r="L613" s="32"/>
      <c r="M613" s="154"/>
      <c r="T613" s="56"/>
      <c r="AT613" s="17" t="s">
        <v>359</v>
      </c>
      <c r="AU613" s="17" t="s">
        <v>86</v>
      </c>
    </row>
    <row r="614" spans="2:65" s="1" customFormat="1" ht="16.5" customHeight="1">
      <c r="B614" s="32"/>
      <c r="C614" s="138" t="s">
        <v>3089</v>
      </c>
      <c r="D614" s="138" t="s">
        <v>352</v>
      </c>
      <c r="E614" s="139" t="s">
        <v>8200</v>
      </c>
      <c r="F614" s="140" t="s">
        <v>8201</v>
      </c>
      <c r="G614" s="141" t="s">
        <v>4951</v>
      </c>
      <c r="H614" s="142">
        <v>1</v>
      </c>
      <c r="I614" s="143"/>
      <c r="J614" s="144">
        <f>ROUND(I614*H614,2)</f>
        <v>0</v>
      </c>
      <c r="K614" s="140" t="s">
        <v>7721</v>
      </c>
      <c r="L614" s="32"/>
      <c r="M614" s="145" t="s">
        <v>1</v>
      </c>
      <c r="N614" s="146" t="s">
        <v>41</v>
      </c>
      <c r="P614" s="147">
        <f>O614*H614</f>
        <v>0</v>
      </c>
      <c r="Q614" s="147">
        <v>0</v>
      </c>
      <c r="R614" s="147">
        <f>Q614*H614</f>
        <v>0</v>
      </c>
      <c r="S614" s="147">
        <v>0</v>
      </c>
      <c r="T614" s="148">
        <f>S614*H614</f>
        <v>0</v>
      </c>
      <c r="AR614" s="149" t="s">
        <v>530</v>
      </c>
      <c r="AT614" s="149" t="s">
        <v>352</v>
      </c>
      <c r="AU614" s="149" t="s">
        <v>86</v>
      </c>
      <c r="AY614" s="17" t="s">
        <v>350</v>
      </c>
      <c r="BE614" s="150">
        <f>IF(N614="základní",J614,0)</f>
        <v>0</v>
      </c>
      <c r="BF614" s="150">
        <f>IF(N614="snížená",J614,0)</f>
        <v>0</v>
      </c>
      <c r="BG614" s="150">
        <f>IF(N614="zákl. přenesená",J614,0)</f>
        <v>0</v>
      </c>
      <c r="BH614" s="150">
        <f>IF(N614="sníž. přenesená",J614,0)</f>
        <v>0</v>
      </c>
      <c r="BI614" s="150">
        <f>IF(N614="nulová",J614,0)</f>
        <v>0</v>
      </c>
      <c r="BJ614" s="17" t="s">
        <v>84</v>
      </c>
      <c r="BK614" s="150">
        <f>ROUND(I614*H614,2)</f>
        <v>0</v>
      </c>
      <c r="BL614" s="17" t="s">
        <v>530</v>
      </c>
      <c r="BM614" s="149" t="s">
        <v>4344</v>
      </c>
    </row>
    <row r="615" spans="2:65" s="1" customFormat="1" ht="10.199999999999999">
      <c r="B615" s="32"/>
      <c r="D615" s="151" t="s">
        <v>359</v>
      </c>
      <c r="F615" s="152" t="s">
        <v>8201</v>
      </c>
      <c r="I615" s="153"/>
      <c r="L615" s="32"/>
      <c r="M615" s="154"/>
      <c r="T615" s="56"/>
      <c r="AT615" s="17" t="s">
        <v>359</v>
      </c>
      <c r="AU615" s="17" t="s">
        <v>86</v>
      </c>
    </row>
    <row r="616" spans="2:65" s="1" customFormat="1" ht="37.799999999999997" customHeight="1">
      <c r="B616" s="32"/>
      <c r="C616" s="138" t="s">
        <v>3096</v>
      </c>
      <c r="D616" s="138" t="s">
        <v>352</v>
      </c>
      <c r="E616" s="139" t="s">
        <v>8202</v>
      </c>
      <c r="F616" s="140" t="s">
        <v>8203</v>
      </c>
      <c r="G616" s="141" t="s">
        <v>4951</v>
      </c>
      <c r="H616" s="142">
        <v>1</v>
      </c>
      <c r="I616" s="143"/>
      <c r="J616" s="144">
        <f>ROUND(I616*H616,2)</f>
        <v>0</v>
      </c>
      <c r="K616" s="140" t="s">
        <v>7721</v>
      </c>
      <c r="L616" s="32"/>
      <c r="M616" s="145" t="s">
        <v>1</v>
      </c>
      <c r="N616" s="146" t="s">
        <v>41</v>
      </c>
      <c r="P616" s="147">
        <f>O616*H616</f>
        <v>0</v>
      </c>
      <c r="Q616" s="147">
        <v>0</v>
      </c>
      <c r="R616" s="147">
        <f>Q616*H616</f>
        <v>0</v>
      </c>
      <c r="S616" s="147">
        <v>0</v>
      </c>
      <c r="T616" s="148">
        <f>S616*H616</f>
        <v>0</v>
      </c>
      <c r="AR616" s="149" t="s">
        <v>530</v>
      </c>
      <c r="AT616" s="149" t="s">
        <v>352</v>
      </c>
      <c r="AU616" s="149" t="s">
        <v>86</v>
      </c>
      <c r="AY616" s="17" t="s">
        <v>350</v>
      </c>
      <c r="BE616" s="150">
        <f>IF(N616="základní",J616,0)</f>
        <v>0</v>
      </c>
      <c r="BF616" s="150">
        <f>IF(N616="snížená",J616,0)</f>
        <v>0</v>
      </c>
      <c r="BG616" s="150">
        <f>IF(N616="zákl. přenesená",J616,0)</f>
        <v>0</v>
      </c>
      <c r="BH616" s="150">
        <f>IF(N616="sníž. přenesená",J616,0)</f>
        <v>0</v>
      </c>
      <c r="BI616" s="150">
        <f>IF(N616="nulová",J616,0)</f>
        <v>0</v>
      </c>
      <c r="BJ616" s="17" t="s">
        <v>84</v>
      </c>
      <c r="BK616" s="150">
        <f>ROUND(I616*H616,2)</f>
        <v>0</v>
      </c>
      <c r="BL616" s="17" t="s">
        <v>530</v>
      </c>
      <c r="BM616" s="149" t="s">
        <v>4352</v>
      </c>
    </row>
    <row r="617" spans="2:65" s="1" customFormat="1" ht="28.8">
      <c r="B617" s="32"/>
      <c r="D617" s="151" t="s">
        <v>359</v>
      </c>
      <c r="F617" s="152" t="s">
        <v>8203</v>
      </c>
      <c r="I617" s="153"/>
      <c r="L617" s="32"/>
      <c r="M617" s="154"/>
      <c r="T617" s="56"/>
      <c r="AT617" s="17" t="s">
        <v>359</v>
      </c>
      <c r="AU617" s="17" t="s">
        <v>86</v>
      </c>
    </row>
    <row r="618" spans="2:65" s="1" customFormat="1" ht="16.5" customHeight="1">
      <c r="B618" s="32"/>
      <c r="C618" s="138" t="s">
        <v>3104</v>
      </c>
      <c r="D618" s="138" t="s">
        <v>352</v>
      </c>
      <c r="E618" s="139" t="s">
        <v>8204</v>
      </c>
      <c r="F618" s="140" t="s">
        <v>8205</v>
      </c>
      <c r="G618" s="141" t="s">
        <v>4951</v>
      </c>
      <c r="H618" s="142">
        <v>1</v>
      </c>
      <c r="I618" s="143"/>
      <c r="J618" s="144">
        <f>ROUND(I618*H618,2)</f>
        <v>0</v>
      </c>
      <c r="K618" s="140" t="s">
        <v>7721</v>
      </c>
      <c r="L618" s="32"/>
      <c r="M618" s="145" t="s">
        <v>1</v>
      </c>
      <c r="N618" s="146" t="s">
        <v>41</v>
      </c>
      <c r="P618" s="147">
        <f>O618*H618</f>
        <v>0</v>
      </c>
      <c r="Q618" s="147">
        <v>0</v>
      </c>
      <c r="R618" s="147">
        <f>Q618*H618</f>
        <v>0</v>
      </c>
      <c r="S618" s="147">
        <v>0</v>
      </c>
      <c r="T618" s="148">
        <f>S618*H618</f>
        <v>0</v>
      </c>
      <c r="AR618" s="149" t="s">
        <v>530</v>
      </c>
      <c r="AT618" s="149" t="s">
        <v>352</v>
      </c>
      <c r="AU618" s="149" t="s">
        <v>86</v>
      </c>
      <c r="AY618" s="17" t="s">
        <v>350</v>
      </c>
      <c r="BE618" s="150">
        <f>IF(N618="základní",J618,0)</f>
        <v>0</v>
      </c>
      <c r="BF618" s="150">
        <f>IF(N618="snížená",J618,0)</f>
        <v>0</v>
      </c>
      <c r="BG618" s="150">
        <f>IF(N618="zákl. přenesená",J618,0)</f>
        <v>0</v>
      </c>
      <c r="BH618" s="150">
        <f>IF(N618="sníž. přenesená",J618,0)</f>
        <v>0</v>
      </c>
      <c r="BI618" s="150">
        <f>IF(N618="nulová",J618,0)</f>
        <v>0</v>
      </c>
      <c r="BJ618" s="17" t="s">
        <v>84</v>
      </c>
      <c r="BK618" s="150">
        <f>ROUND(I618*H618,2)</f>
        <v>0</v>
      </c>
      <c r="BL618" s="17" t="s">
        <v>530</v>
      </c>
      <c r="BM618" s="149" t="s">
        <v>4360</v>
      </c>
    </row>
    <row r="619" spans="2:65" s="1" customFormat="1" ht="10.199999999999999">
      <c r="B619" s="32"/>
      <c r="D619" s="151" t="s">
        <v>359</v>
      </c>
      <c r="F619" s="152" t="s">
        <v>8205</v>
      </c>
      <c r="I619" s="153"/>
      <c r="L619" s="32"/>
      <c r="M619" s="154"/>
      <c r="T619" s="56"/>
      <c r="AT619" s="17" t="s">
        <v>359</v>
      </c>
      <c r="AU619" s="17" t="s">
        <v>86</v>
      </c>
    </row>
    <row r="620" spans="2:65" s="1" customFormat="1" ht="37.799999999999997" customHeight="1">
      <c r="B620" s="32"/>
      <c r="C620" s="138" t="s">
        <v>3111</v>
      </c>
      <c r="D620" s="138" t="s">
        <v>352</v>
      </c>
      <c r="E620" s="139" t="s">
        <v>8206</v>
      </c>
      <c r="F620" s="140" t="s">
        <v>8207</v>
      </c>
      <c r="G620" s="141" t="s">
        <v>4951</v>
      </c>
      <c r="H620" s="142">
        <v>1</v>
      </c>
      <c r="I620" s="143"/>
      <c r="J620" s="144">
        <f>ROUND(I620*H620,2)</f>
        <v>0</v>
      </c>
      <c r="K620" s="140" t="s">
        <v>7721</v>
      </c>
      <c r="L620" s="32"/>
      <c r="M620" s="145" t="s">
        <v>1</v>
      </c>
      <c r="N620" s="146" t="s">
        <v>41</v>
      </c>
      <c r="P620" s="147">
        <f>O620*H620</f>
        <v>0</v>
      </c>
      <c r="Q620" s="147">
        <v>0</v>
      </c>
      <c r="R620" s="147">
        <f>Q620*H620</f>
        <v>0</v>
      </c>
      <c r="S620" s="147">
        <v>0</v>
      </c>
      <c r="T620" s="148">
        <f>S620*H620</f>
        <v>0</v>
      </c>
      <c r="AR620" s="149" t="s">
        <v>530</v>
      </c>
      <c r="AT620" s="149" t="s">
        <v>352</v>
      </c>
      <c r="AU620" s="149" t="s">
        <v>86</v>
      </c>
      <c r="AY620" s="17" t="s">
        <v>350</v>
      </c>
      <c r="BE620" s="150">
        <f>IF(N620="základní",J620,0)</f>
        <v>0</v>
      </c>
      <c r="BF620" s="150">
        <f>IF(N620="snížená",J620,0)</f>
        <v>0</v>
      </c>
      <c r="BG620" s="150">
        <f>IF(N620="zákl. přenesená",J620,0)</f>
        <v>0</v>
      </c>
      <c r="BH620" s="150">
        <f>IF(N620="sníž. přenesená",J620,0)</f>
        <v>0</v>
      </c>
      <c r="BI620" s="150">
        <f>IF(N620="nulová",J620,0)</f>
        <v>0</v>
      </c>
      <c r="BJ620" s="17" t="s">
        <v>84</v>
      </c>
      <c r="BK620" s="150">
        <f>ROUND(I620*H620,2)</f>
        <v>0</v>
      </c>
      <c r="BL620" s="17" t="s">
        <v>530</v>
      </c>
      <c r="BM620" s="149" t="s">
        <v>4368</v>
      </c>
    </row>
    <row r="621" spans="2:65" s="1" customFormat="1" ht="28.8">
      <c r="B621" s="32"/>
      <c r="D621" s="151" t="s">
        <v>359</v>
      </c>
      <c r="F621" s="152" t="s">
        <v>8207</v>
      </c>
      <c r="I621" s="153"/>
      <c r="L621" s="32"/>
      <c r="M621" s="154"/>
      <c r="T621" s="56"/>
      <c r="AT621" s="17" t="s">
        <v>359</v>
      </c>
      <c r="AU621" s="17" t="s">
        <v>86</v>
      </c>
    </row>
    <row r="622" spans="2:65" s="1" customFormat="1" ht="16.5" customHeight="1">
      <c r="B622" s="32"/>
      <c r="C622" s="138" t="s">
        <v>3120</v>
      </c>
      <c r="D622" s="138" t="s">
        <v>352</v>
      </c>
      <c r="E622" s="139" t="s">
        <v>8208</v>
      </c>
      <c r="F622" s="140" t="s">
        <v>8209</v>
      </c>
      <c r="G622" s="141" t="s">
        <v>4951</v>
      </c>
      <c r="H622" s="142">
        <v>1</v>
      </c>
      <c r="I622" s="143"/>
      <c r="J622" s="144">
        <f>ROUND(I622*H622,2)</f>
        <v>0</v>
      </c>
      <c r="K622" s="140" t="s">
        <v>7721</v>
      </c>
      <c r="L622" s="32"/>
      <c r="M622" s="145" t="s">
        <v>1</v>
      </c>
      <c r="N622" s="146" t="s">
        <v>41</v>
      </c>
      <c r="P622" s="147">
        <f>O622*H622</f>
        <v>0</v>
      </c>
      <c r="Q622" s="147">
        <v>0</v>
      </c>
      <c r="R622" s="147">
        <f>Q622*H622</f>
        <v>0</v>
      </c>
      <c r="S622" s="147">
        <v>0</v>
      </c>
      <c r="T622" s="148">
        <f>S622*H622</f>
        <v>0</v>
      </c>
      <c r="AR622" s="149" t="s">
        <v>530</v>
      </c>
      <c r="AT622" s="149" t="s">
        <v>352</v>
      </c>
      <c r="AU622" s="149" t="s">
        <v>86</v>
      </c>
      <c r="AY622" s="17" t="s">
        <v>350</v>
      </c>
      <c r="BE622" s="150">
        <f>IF(N622="základní",J622,0)</f>
        <v>0</v>
      </c>
      <c r="BF622" s="150">
        <f>IF(N622="snížená",J622,0)</f>
        <v>0</v>
      </c>
      <c r="BG622" s="150">
        <f>IF(N622="zákl. přenesená",J622,0)</f>
        <v>0</v>
      </c>
      <c r="BH622" s="150">
        <f>IF(N622="sníž. přenesená",J622,0)</f>
        <v>0</v>
      </c>
      <c r="BI622" s="150">
        <f>IF(N622="nulová",J622,0)</f>
        <v>0</v>
      </c>
      <c r="BJ622" s="17" t="s">
        <v>84</v>
      </c>
      <c r="BK622" s="150">
        <f>ROUND(I622*H622,2)</f>
        <v>0</v>
      </c>
      <c r="BL622" s="17" t="s">
        <v>530</v>
      </c>
      <c r="BM622" s="149" t="s">
        <v>4376</v>
      </c>
    </row>
    <row r="623" spans="2:65" s="1" customFormat="1" ht="10.199999999999999">
      <c r="B623" s="32"/>
      <c r="D623" s="151" t="s">
        <v>359</v>
      </c>
      <c r="F623" s="152" t="s">
        <v>8209</v>
      </c>
      <c r="I623" s="153"/>
      <c r="L623" s="32"/>
      <c r="M623" s="154"/>
      <c r="T623" s="56"/>
      <c r="AT623" s="17" t="s">
        <v>359</v>
      </c>
      <c r="AU623" s="17" t="s">
        <v>86</v>
      </c>
    </row>
    <row r="624" spans="2:65" s="1" customFormat="1" ht="37.799999999999997" customHeight="1">
      <c r="B624" s="32"/>
      <c r="C624" s="138" t="s">
        <v>3129</v>
      </c>
      <c r="D624" s="138" t="s">
        <v>352</v>
      </c>
      <c r="E624" s="139" t="s">
        <v>8210</v>
      </c>
      <c r="F624" s="140" t="s">
        <v>8211</v>
      </c>
      <c r="G624" s="141" t="s">
        <v>4951</v>
      </c>
      <c r="H624" s="142">
        <v>1</v>
      </c>
      <c r="I624" s="143"/>
      <c r="J624" s="144">
        <f>ROUND(I624*H624,2)</f>
        <v>0</v>
      </c>
      <c r="K624" s="140" t="s">
        <v>7721</v>
      </c>
      <c r="L624" s="32"/>
      <c r="M624" s="145" t="s">
        <v>1</v>
      </c>
      <c r="N624" s="146" t="s">
        <v>41</v>
      </c>
      <c r="P624" s="147">
        <f>O624*H624</f>
        <v>0</v>
      </c>
      <c r="Q624" s="147">
        <v>0</v>
      </c>
      <c r="R624" s="147">
        <f>Q624*H624</f>
        <v>0</v>
      </c>
      <c r="S624" s="147">
        <v>0</v>
      </c>
      <c r="T624" s="148">
        <f>S624*H624</f>
        <v>0</v>
      </c>
      <c r="AR624" s="149" t="s">
        <v>530</v>
      </c>
      <c r="AT624" s="149" t="s">
        <v>352</v>
      </c>
      <c r="AU624" s="149" t="s">
        <v>86</v>
      </c>
      <c r="AY624" s="17" t="s">
        <v>350</v>
      </c>
      <c r="BE624" s="150">
        <f>IF(N624="základní",J624,0)</f>
        <v>0</v>
      </c>
      <c r="BF624" s="150">
        <f>IF(N624="snížená",J624,0)</f>
        <v>0</v>
      </c>
      <c r="BG624" s="150">
        <f>IF(N624="zákl. přenesená",J624,0)</f>
        <v>0</v>
      </c>
      <c r="BH624" s="150">
        <f>IF(N624="sníž. přenesená",J624,0)</f>
        <v>0</v>
      </c>
      <c r="BI624" s="150">
        <f>IF(N624="nulová",J624,0)</f>
        <v>0</v>
      </c>
      <c r="BJ624" s="17" t="s">
        <v>84</v>
      </c>
      <c r="BK624" s="150">
        <f>ROUND(I624*H624,2)</f>
        <v>0</v>
      </c>
      <c r="BL624" s="17" t="s">
        <v>530</v>
      </c>
      <c r="BM624" s="149" t="s">
        <v>4384</v>
      </c>
    </row>
    <row r="625" spans="2:65" s="1" customFormat="1" ht="28.8">
      <c r="B625" s="32"/>
      <c r="D625" s="151" t="s">
        <v>359</v>
      </c>
      <c r="F625" s="152" t="s">
        <v>8211</v>
      </c>
      <c r="I625" s="153"/>
      <c r="L625" s="32"/>
      <c r="M625" s="154"/>
      <c r="T625" s="56"/>
      <c r="AT625" s="17" t="s">
        <v>359</v>
      </c>
      <c r="AU625" s="17" t="s">
        <v>86</v>
      </c>
    </row>
    <row r="626" spans="2:65" s="1" customFormat="1" ht="16.5" customHeight="1">
      <c r="B626" s="32"/>
      <c r="C626" s="138" t="s">
        <v>3137</v>
      </c>
      <c r="D626" s="138" t="s">
        <v>352</v>
      </c>
      <c r="E626" s="139" t="s">
        <v>8212</v>
      </c>
      <c r="F626" s="140" t="s">
        <v>8213</v>
      </c>
      <c r="G626" s="141" t="s">
        <v>4951</v>
      </c>
      <c r="H626" s="142">
        <v>1</v>
      </c>
      <c r="I626" s="143"/>
      <c r="J626" s="144">
        <f>ROUND(I626*H626,2)</f>
        <v>0</v>
      </c>
      <c r="K626" s="140" t="s">
        <v>7721</v>
      </c>
      <c r="L626" s="32"/>
      <c r="M626" s="145" t="s">
        <v>1</v>
      </c>
      <c r="N626" s="146" t="s">
        <v>41</v>
      </c>
      <c r="P626" s="147">
        <f>O626*H626</f>
        <v>0</v>
      </c>
      <c r="Q626" s="147">
        <v>0</v>
      </c>
      <c r="R626" s="147">
        <f>Q626*H626</f>
        <v>0</v>
      </c>
      <c r="S626" s="147">
        <v>0</v>
      </c>
      <c r="T626" s="148">
        <f>S626*H626</f>
        <v>0</v>
      </c>
      <c r="AR626" s="149" t="s">
        <v>530</v>
      </c>
      <c r="AT626" s="149" t="s">
        <v>352</v>
      </c>
      <c r="AU626" s="149" t="s">
        <v>86</v>
      </c>
      <c r="AY626" s="17" t="s">
        <v>350</v>
      </c>
      <c r="BE626" s="150">
        <f>IF(N626="základní",J626,0)</f>
        <v>0</v>
      </c>
      <c r="BF626" s="150">
        <f>IF(N626="snížená",J626,0)</f>
        <v>0</v>
      </c>
      <c r="BG626" s="150">
        <f>IF(N626="zákl. přenesená",J626,0)</f>
        <v>0</v>
      </c>
      <c r="BH626" s="150">
        <f>IF(N626="sníž. přenesená",J626,0)</f>
        <v>0</v>
      </c>
      <c r="BI626" s="150">
        <f>IF(N626="nulová",J626,0)</f>
        <v>0</v>
      </c>
      <c r="BJ626" s="17" t="s">
        <v>84</v>
      </c>
      <c r="BK626" s="150">
        <f>ROUND(I626*H626,2)</f>
        <v>0</v>
      </c>
      <c r="BL626" s="17" t="s">
        <v>530</v>
      </c>
      <c r="BM626" s="149" t="s">
        <v>4392</v>
      </c>
    </row>
    <row r="627" spans="2:65" s="1" customFormat="1" ht="10.199999999999999">
      <c r="B627" s="32"/>
      <c r="D627" s="151" t="s">
        <v>359</v>
      </c>
      <c r="F627" s="152" t="s">
        <v>8213</v>
      </c>
      <c r="I627" s="153"/>
      <c r="L627" s="32"/>
      <c r="M627" s="154"/>
      <c r="T627" s="56"/>
      <c r="AT627" s="17" t="s">
        <v>359</v>
      </c>
      <c r="AU627" s="17" t="s">
        <v>86</v>
      </c>
    </row>
    <row r="628" spans="2:65" s="1" customFormat="1" ht="24.15" customHeight="1">
      <c r="B628" s="32"/>
      <c r="C628" s="138" t="s">
        <v>3141</v>
      </c>
      <c r="D628" s="138" t="s">
        <v>352</v>
      </c>
      <c r="E628" s="139" t="s">
        <v>8214</v>
      </c>
      <c r="F628" s="140" t="s">
        <v>8215</v>
      </c>
      <c r="G628" s="141" t="s">
        <v>4951</v>
      </c>
      <c r="H628" s="142">
        <v>1</v>
      </c>
      <c r="I628" s="143"/>
      <c r="J628" s="144">
        <f>ROUND(I628*H628,2)</f>
        <v>0</v>
      </c>
      <c r="K628" s="140" t="s">
        <v>7721</v>
      </c>
      <c r="L628" s="32"/>
      <c r="M628" s="145" t="s">
        <v>1</v>
      </c>
      <c r="N628" s="146" t="s">
        <v>41</v>
      </c>
      <c r="P628" s="147">
        <f>O628*H628</f>
        <v>0</v>
      </c>
      <c r="Q628" s="147">
        <v>0</v>
      </c>
      <c r="R628" s="147">
        <f>Q628*H628</f>
        <v>0</v>
      </c>
      <c r="S628" s="147">
        <v>0</v>
      </c>
      <c r="T628" s="148">
        <f>S628*H628</f>
        <v>0</v>
      </c>
      <c r="AR628" s="149" t="s">
        <v>530</v>
      </c>
      <c r="AT628" s="149" t="s">
        <v>352</v>
      </c>
      <c r="AU628" s="149" t="s">
        <v>86</v>
      </c>
      <c r="AY628" s="17" t="s">
        <v>350</v>
      </c>
      <c r="BE628" s="150">
        <f>IF(N628="základní",J628,0)</f>
        <v>0</v>
      </c>
      <c r="BF628" s="150">
        <f>IF(N628="snížená",J628,0)</f>
        <v>0</v>
      </c>
      <c r="BG628" s="150">
        <f>IF(N628="zákl. přenesená",J628,0)</f>
        <v>0</v>
      </c>
      <c r="BH628" s="150">
        <f>IF(N628="sníž. přenesená",J628,0)</f>
        <v>0</v>
      </c>
      <c r="BI628" s="150">
        <f>IF(N628="nulová",J628,0)</f>
        <v>0</v>
      </c>
      <c r="BJ628" s="17" t="s">
        <v>84</v>
      </c>
      <c r="BK628" s="150">
        <f>ROUND(I628*H628,2)</f>
        <v>0</v>
      </c>
      <c r="BL628" s="17" t="s">
        <v>530</v>
      </c>
      <c r="BM628" s="149" t="s">
        <v>4400</v>
      </c>
    </row>
    <row r="629" spans="2:65" s="1" customFormat="1" ht="19.2">
      <c r="B629" s="32"/>
      <c r="D629" s="151" t="s">
        <v>359</v>
      </c>
      <c r="F629" s="152" t="s">
        <v>8215</v>
      </c>
      <c r="I629" s="153"/>
      <c r="L629" s="32"/>
      <c r="M629" s="154"/>
      <c r="T629" s="56"/>
      <c r="AT629" s="17" t="s">
        <v>359</v>
      </c>
      <c r="AU629" s="17" t="s">
        <v>86</v>
      </c>
    </row>
    <row r="630" spans="2:65" s="1" customFormat="1" ht="16.5" customHeight="1">
      <c r="B630" s="32"/>
      <c r="C630" s="138" t="s">
        <v>3145</v>
      </c>
      <c r="D630" s="138" t="s">
        <v>352</v>
      </c>
      <c r="E630" s="139" t="s">
        <v>8216</v>
      </c>
      <c r="F630" s="140" t="s">
        <v>8217</v>
      </c>
      <c r="G630" s="141" t="s">
        <v>4951</v>
      </c>
      <c r="H630" s="142">
        <v>1</v>
      </c>
      <c r="I630" s="143"/>
      <c r="J630" s="144">
        <f>ROUND(I630*H630,2)</f>
        <v>0</v>
      </c>
      <c r="K630" s="140" t="s">
        <v>7721</v>
      </c>
      <c r="L630" s="32"/>
      <c r="M630" s="145" t="s">
        <v>1</v>
      </c>
      <c r="N630" s="146" t="s">
        <v>41</v>
      </c>
      <c r="P630" s="147">
        <f>O630*H630</f>
        <v>0</v>
      </c>
      <c r="Q630" s="147">
        <v>0</v>
      </c>
      <c r="R630" s="147">
        <f>Q630*H630</f>
        <v>0</v>
      </c>
      <c r="S630" s="147">
        <v>0</v>
      </c>
      <c r="T630" s="148">
        <f>S630*H630</f>
        <v>0</v>
      </c>
      <c r="AR630" s="149" t="s">
        <v>530</v>
      </c>
      <c r="AT630" s="149" t="s">
        <v>352</v>
      </c>
      <c r="AU630" s="149" t="s">
        <v>86</v>
      </c>
      <c r="AY630" s="17" t="s">
        <v>350</v>
      </c>
      <c r="BE630" s="150">
        <f>IF(N630="základní",J630,0)</f>
        <v>0</v>
      </c>
      <c r="BF630" s="150">
        <f>IF(N630="snížená",J630,0)</f>
        <v>0</v>
      </c>
      <c r="BG630" s="150">
        <f>IF(N630="zákl. přenesená",J630,0)</f>
        <v>0</v>
      </c>
      <c r="BH630" s="150">
        <f>IF(N630="sníž. přenesená",J630,0)</f>
        <v>0</v>
      </c>
      <c r="BI630" s="150">
        <f>IF(N630="nulová",J630,0)</f>
        <v>0</v>
      </c>
      <c r="BJ630" s="17" t="s">
        <v>84</v>
      </c>
      <c r="BK630" s="150">
        <f>ROUND(I630*H630,2)</f>
        <v>0</v>
      </c>
      <c r="BL630" s="17" t="s">
        <v>530</v>
      </c>
      <c r="BM630" s="149" t="s">
        <v>4408</v>
      </c>
    </row>
    <row r="631" spans="2:65" s="1" customFormat="1" ht="10.199999999999999">
      <c r="B631" s="32"/>
      <c r="D631" s="151" t="s">
        <v>359</v>
      </c>
      <c r="F631" s="152" t="s">
        <v>8217</v>
      </c>
      <c r="I631" s="153"/>
      <c r="L631" s="32"/>
      <c r="M631" s="154"/>
      <c r="T631" s="56"/>
      <c r="AT631" s="17" t="s">
        <v>359</v>
      </c>
      <c r="AU631" s="17" t="s">
        <v>86</v>
      </c>
    </row>
    <row r="632" spans="2:65" s="1" customFormat="1" ht="24.15" customHeight="1">
      <c r="B632" s="32"/>
      <c r="C632" s="138" t="s">
        <v>3150</v>
      </c>
      <c r="D632" s="138" t="s">
        <v>352</v>
      </c>
      <c r="E632" s="139" t="s">
        <v>8218</v>
      </c>
      <c r="F632" s="140" t="s">
        <v>8219</v>
      </c>
      <c r="G632" s="141" t="s">
        <v>4951</v>
      </c>
      <c r="H632" s="142">
        <v>2</v>
      </c>
      <c r="I632" s="143"/>
      <c r="J632" s="144">
        <f>ROUND(I632*H632,2)</f>
        <v>0</v>
      </c>
      <c r="K632" s="140" t="s">
        <v>7721</v>
      </c>
      <c r="L632" s="32"/>
      <c r="M632" s="145" t="s">
        <v>1</v>
      </c>
      <c r="N632" s="146" t="s">
        <v>41</v>
      </c>
      <c r="P632" s="147">
        <f>O632*H632</f>
        <v>0</v>
      </c>
      <c r="Q632" s="147">
        <v>0</v>
      </c>
      <c r="R632" s="147">
        <f>Q632*H632</f>
        <v>0</v>
      </c>
      <c r="S632" s="147">
        <v>0</v>
      </c>
      <c r="T632" s="148">
        <f>S632*H632</f>
        <v>0</v>
      </c>
      <c r="AR632" s="149" t="s">
        <v>530</v>
      </c>
      <c r="AT632" s="149" t="s">
        <v>352</v>
      </c>
      <c r="AU632" s="149" t="s">
        <v>86</v>
      </c>
      <c r="AY632" s="17" t="s">
        <v>350</v>
      </c>
      <c r="BE632" s="150">
        <f>IF(N632="základní",J632,0)</f>
        <v>0</v>
      </c>
      <c r="BF632" s="150">
        <f>IF(N632="snížená",J632,0)</f>
        <v>0</v>
      </c>
      <c r="BG632" s="150">
        <f>IF(N632="zákl. přenesená",J632,0)</f>
        <v>0</v>
      </c>
      <c r="BH632" s="150">
        <f>IF(N632="sníž. přenesená",J632,0)</f>
        <v>0</v>
      </c>
      <c r="BI632" s="150">
        <f>IF(N632="nulová",J632,0)</f>
        <v>0</v>
      </c>
      <c r="BJ632" s="17" t="s">
        <v>84</v>
      </c>
      <c r="BK632" s="150">
        <f>ROUND(I632*H632,2)</f>
        <v>0</v>
      </c>
      <c r="BL632" s="17" t="s">
        <v>530</v>
      </c>
      <c r="BM632" s="149" t="s">
        <v>4416</v>
      </c>
    </row>
    <row r="633" spans="2:65" s="1" customFormat="1" ht="19.2">
      <c r="B633" s="32"/>
      <c r="D633" s="151" t="s">
        <v>359</v>
      </c>
      <c r="F633" s="152" t="s">
        <v>8219</v>
      </c>
      <c r="I633" s="153"/>
      <c r="L633" s="32"/>
      <c r="M633" s="154"/>
      <c r="T633" s="56"/>
      <c r="AT633" s="17" t="s">
        <v>359</v>
      </c>
      <c r="AU633" s="17" t="s">
        <v>86</v>
      </c>
    </row>
    <row r="634" spans="2:65" s="1" customFormat="1" ht="16.5" customHeight="1">
      <c r="B634" s="32"/>
      <c r="C634" s="138" t="s">
        <v>3159</v>
      </c>
      <c r="D634" s="138" t="s">
        <v>352</v>
      </c>
      <c r="E634" s="139" t="s">
        <v>8220</v>
      </c>
      <c r="F634" s="140" t="s">
        <v>8221</v>
      </c>
      <c r="G634" s="141" t="s">
        <v>4951</v>
      </c>
      <c r="H634" s="142">
        <v>2</v>
      </c>
      <c r="I634" s="143"/>
      <c r="J634" s="144">
        <f>ROUND(I634*H634,2)</f>
        <v>0</v>
      </c>
      <c r="K634" s="140" t="s">
        <v>7721</v>
      </c>
      <c r="L634" s="32"/>
      <c r="M634" s="145" t="s">
        <v>1</v>
      </c>
      <c r="N634" s="146" t="s">
        <v>41</v>
      </c>
      <c r="P634" s="147">
        <f>O634*H634</f>
        <v>0</v>
      </c>
      <c r="Q634" s="147">
        <v>0</v>
      </c>
      <c r="R634" s="147">
        <f>Q634*H634</f>
        <v>0</v>
      </c>
      <c r="S634" s="147">
        <v>0</v>
      </c>
      <c r="T634" s="148">
        <f>S634*H634</f>
        <v>0</v>
      </c>
      <c r="AR634" s="149" t="s">
        <v>530</v>
      </c>
      <c r="AT634" s="149" t="s">
        <v>352</v>
      </c>
      <c r="AU634" s="149" t="s">
        <v>86</v>
      </c>
      <c r="AY634" s="17" t="s">
        <v>350</v>
      </c>
      <c r="BE634" s="150">
        <f>IF(N634="základní",J634,0)</f>
        <v>0</v>
      </c>
      <c r="BF634" s="150">
        <f>IF(N634="snížená",J634,0)</f>
        <v>0</v>
      </c>
      <c r="BG634" s="150">
        <f>IF(N634="zákl. přenesená",J634,0)</f>
        <v>0</v>
      </c>
      <c r="BH634" s="150">
        <f>IF(N634="sníž. přenesená",J634,0)</f>
        <v>0</v>
      </c>
      <c r="BI634" s="150">
        <f>IF(N634="nulová",J634,0)</f>
        <v>0</v>
      </c>
      <c r="BJ634" s="17" t="s">
        <v>84</v>
      </c>
      <c r="BK634" s="150">
        <f>ROUND(I634*H634,2)</f>
        <v>0</v>
      </c>
      <c r="BL634" s="17" t="s">
        <v>530</v>
      </c>
      <c r="BM634" s="149" t="s">
        <v>4424</v>
      </c>
    </row>
    <row r="635" spans="2:65" s="1" customFormat="1" ht="10.199999999999999">
      <c r="B635" s="32"/>
      <c r="D635" s="151" t="s">
        <v>359</v>
      </c>
      <c r="F635" s="152" t="s">
        <v>8221</v>
      </c>
      <c r="I635" s="153"/>
      <c r="L635" s="32"/>
      <c r="M635" s="154"/>
      <c r="T635" s="56"/>
      <c r="AT635" s="17" t="s">
        <v>359</v>
      </c>
      <c r="AU635" s="17" t="s">
        <v>86</v>
      </c>
    </row>
    <row r="636" spans="2:65" s="1" customFormat="1" ht="24.15" customHeight="1">
      <c r="B636" s="32"/>
      <c r="C636" s="138" t="s">
        <v>3165</v>
      </c>
      <c r="D636" s="138" t="s">
        <v>352</v>
      </c>
      <c r="E636" s="139" t="s">
        <v>8222</v>
      </c>
      <c r="F636" s="140" t="s">
        <v>8223</v>
      </c>
      <c r="G636" s="141" t="s">
        <v>4951</v>
      </c>
      <c r="H636" s="142">
        <v>1</v>
      </c>
      <c r="I636" s="143"/>
      <c r="J636" s="144">
        <f>ROUND(I636*H636,2)</f>
        <v>0</v>
      </c>
      <c r="K636" s="140" t="s">
        <v>7721</v>
      </c>
      <c r="L636" s="32"/>
      <c r="M636" s="145" t="s">
        <v>1</v>
      </c>
      <c r="N636" s="146" t="s">
        <v>41</v>
      </c>
      <c r="P636" s="147">
        <f>O636*H636</f>
        <v>0</v>
      </c>
      <c r="Q636" s="147">
        <v>0</v>
      </c>
      <c r="R636" s="147">
        <f>Q636*H636</f>
        <v>0</v>
      </c>
      <c r="S636" s="147">
        <v>0</v>
      </c>
      <c r="T636" s="148">
        <f>S636*H636</f>
        <v>0</v>
      </c>
      <c r="AR636" s="149" t="s">
        <v>530</v>
      </c>
      <c r="AT636" s="149" t="s">
        <v>352</v>
      </c>
      <c r="AU636" s="149" t="s">
        <v>86</v>
      </c>
      <c r="AY636" s="17" t="s">
        <v>350</v>
      </c>
      <c r="BE636" s="150">
        <f>IF(N636="základní",J636,0)</f>
        <v>0</v>
      </c>
      <c r="BF636" s="150">
        <f>IF(N636="snížená",J636,0)</f>
        <v>0</v>
      </c>
      <c r="BG636" s="150">
        <f>IF(N636="zákl. přenesená",J636,0)</f>
        <v>0</v>
      </c>
      <c r="BH636" s="150">
        <f>IF(N636="sníž. přenesená",J636,0)</f>
        <v>0</v>
      </c>
      <c r="BI636" s="150">
        <f>IF(N636="nulová",J636,0)</f>
        <v>0</v>
      </c>
      <c r="BJ636" s="17" t="s">
        <v>84</v>
      </c>
      <c r="BK636" s="150">
        <f>ROUND(I636*H636,2)</f>
        <v>0</v>
      </c>
      <c r="BL636" s="17" t="s">
        <v>530</v>
      </c>
      <c r="BM636" s="149" t="s">
        <v>4432</v>
      </c>
    </row>
    <row r="637" spans="2:65" s="1" customFormat="1" ht="19.2">
      <c r="B637" s="32"/>
      <c r="D637" s="151" t="s">
        <v>359</v>
      </c>
      <c r="F637" s="152" t="s">
        <v>8223</v>
      </c>
      <c r="I637" s="153"/>
      <c r="L637" s="32"/>
      <c r="M637" s="154"/>
      <c r="T637" s="56"/>
      <c r="AT637" s="17" t="s">
        <v>359</v>
      </c>
      <c r="AU637" s="17" t="s">
        <v>86</v>
      </c>
    </row>
    <row r="638" spans="2:65" s="1" customFormat="1" ht="16.5" customHeight="1">
      <c r="B638" s="32"/>
      <c r="C638" s="138" t="s">
        <v>3168</v>
      </c>
      <c r="D638" s="138" t="s">
        <v>352</v>
      </c>
      <c r="E638" s="139" t="s">
        <v>8224</v>
      </c>
      <c r="F638" s="140" t="s">
        <v>8225</v>
      </c>
      <c r="G638" s="141" t="s">
        <v>4951</v>
      </c>
      <c r="H638" s="142">
        <v>1</v>
      </c>
      <c r="I638" s="143"/>
      <c r="J638" s="144">
        <f>ROUND(I638*H638,2)</f>
        <v>0</v>
      </c>
      <c r="K638" s="140" t="s">
        <v>7721</v>
      </c>
      <c r="L638" s="32"/>
      <c r="M638" s="145" t="s">
        <v>1</v>
      </c>
      <c r="N638" s="146" t="s">
        <v>41</v>
      </c>
      <c r="P638" s="147">
        <f>O638*H638</f>
        <v>0</v>
      </c>
      <c r="Q638" s="147">
        <v>0</v>
      </c>
      <c r="R638" s="147">
        <f>Q638*H638</f>
        <v>0</v>
      </c>
      <c r="S638" s="147">
        <v>0</v>
      </c>
      <c r="T638" s="148">
        <f>S638*H638</f>
        <v>0</v>
      </c>
      <c r="AR638" s="149" t="s">
        <v>530</v>
      </c>
      <c r="AT638" s="149" t="s">
        <v>352</v>
      </c>
      <c r="AU638" s="149" t="s">
        <v>86</v>
      </c>
      <c r="AY638" s="17" t="s">
        <v>350</v>
      </c>
      <c r="BE638" s="150">
        <f>IF(N638="základní",J638,0)</f>
        <v>0</v>
      </c>
      <c r="BF638" s="150">
        <f>IF(N638="snížená",J638,0)</f>
        <v>0</v>
      </c>
      <c r="BG638" s="150">
        <f>IF(N638="zákl. přenesená",J638,0)</f>
        <v>0</v>
      </c>
      <c r="BH638" s="150">
        <f>IF(N638="sníž. přenesená",J638,0)</f>
        <v>0</v>
      </c>
      <c r="BI638" s="150">
        <f>IF(N638="nulová",J638,0)</f>
        <v>0</v>
      </c>
      <c r="BJ638" s="17" t="s">
        <v>84</v>
      </c>
      <c r="BK638" s="150">
        <f>ROUND(I638*H638,2)</f>
        <v>0</v>
      </c>
      <c r="BL638" s="17" t="s">
        <v>530</v>
      </c>
      <c r="BM638" s="149" t="s">
        <v>4443</v>
      </c>
    </row>
    <row r="639" spans="2:65" s="1" customFormat="1" ht="10.199999999999999">
      <c r="B639" s="32"/>
      <c r="D639" s="151" t="s">
        <v>359</v>
      </c>
      <c r="F639" s="152" t="s">
        <v>8225</v>
      </c>
      <c r="I639" s="153"/>
      <c r="L639" s="32"/>
      <c r="M639" s="154"/>
      <c r="T639" s="56"/>
      <c r="AT639" s="17" t="s">
        <v>359</v>
      </c>
      <c r="AU639" s="17" t="s">
        <v>86</v>
      </c>
    </row>
    <row r="640" spans="2:65" s="1" customFormat="1" ht="24.15" customHeight="1">
      <c r="B640" s="32"/>
      <c r="C640" s="138" t="s">
        <v>3173</v>
      </c>
      <c r="D640" s="138" t="s">
        <v>352</v>
      </c>
      <c r="E640" s="139" t="s">
        <v>8226</v>
      </c>
      <c r="F640" s="140" t="s">
        <v>8227</v>
      </c>
      <c r="G640" s="141" t="s">
        <v>4951</v>
      </c>
      <c r="H640" s="142">
        <v>1</v>
      </c>
      <c r="I640" s="143"/>
      <c r="J640" s="144">
        <f>ROUND(I640*H640,2)</f>
        <v>0</v>
      </c>
      <c r="K640" s="140" t="s">
        <v>7721</v>
      </c>
      <c r="L640" s="32"/>
      <c r="M640" s="145" t="s">
        <v>1</v>
      </c>
      <c r="N640" s="146" t="s">
        <v>41</v>
      </c>
      <c r="P640" s="147">
        <f>O640*H640</f>
        <v>0</v>
      </c>
      <c r="Q640" s="147">
        <v>0</v>
      </c>
      <c r="R640" s="147">
        <f>Q640*H640</f>
        <v>0</v>
      </c>
      <c r="S640" s="147">
        <v>0</v>
      </c>
      <c r="T640" s="148">
        <f>S640*H640</f>
        <v>0</v>
      </c>
      <c r="AR640" s="149" t="s">
        <v>530</v>
      </c>
      <c r="AT640" s="149" t="s">
        <v>352</v>
      </c>
      <c r="AU640" s="149" t="s">
        <v>86</v>
      </c>
      <c r="AY640" s="17" t="s">
        <v>350</v>
      </c>
      <c r="BE640" s="150">
        <f>IF(N640="základní",J640,0)</f>
        <v>0</v>
      </c>
      <c r="BF640" s="150">
        <f>IF(N640="snížená",J640,0)</f>
        <v>0</v>
      </c>
      <c r="BG640" s="150">
        <f>IF(N640="zákl. přenesená",J640,0)</f>
        <v>0</v>
      </c>
      <c r="BH640" s="150">
        <f>IF(N640="sníž. přenesená",J640,0)</f>
        <v>0</v>
      </c>
      <c r="BI640" s="150">
        <f>IF(N640="nulová",J640,0)</f>
        <v>0</v>
      </c>
      <c r="BJ640" s="17" t="s">
        <v>84</v>
      </c>
      <c r="BK640" s="150">
        <f>ROUND(I640*H640,2)</f>
        <v>0</v>
      </c>
      <c r="BL640" s="17" t="s">
        <v>530</v>
      </c>
      <c r="BM640" s="149" t="s">
        <v>4454</v>
      </c>
    </row>
    <row r="641" spans="2:65" s="1" customFormat="1" ht="19.2">
      <c r="B641" s="32"/>
      <c r="D641" s="151" t="s">
        <v>359</v>
      </c>
      <c r="F641" s="152" t="s">
        <v>8227</v>
      </c>
      <c r="I641" s="153"/>
      <c r="L641" s="32"/>
      <c r="M641" s="154"/>
      <c r="T641" s="56"/>
      <c r="AT641" s="17" t="s">
        <v>359</v>
      </c>
      <c r="AU641" s="17" t="s">
        <v>86</v>
      </c>
    </row>
    <row r="642" spans="2:65" s="1" customFormat="1" ht="16.5" customHeight="1">
      <c r="B642" s="32"/>
      <c r="C642" s="138" t="s">
        <v>3182</v>
      </c>
      <c r="D642" s="138" t="s">
        <v>352</v>
      </c>
      <c r="E642" s="139" t="s">
        <v>8228</v>
      </c>
      <c r="F642" s="140" t="s">
        <v>8229</v>
      </c>
      <c r="G642" s="141" t="s">
        <v>4951</v>
      </c>
      <c r="H642" s="142">
        <v>1</v>
      </c>
      <c r="I642" s="143"/>
      <c r="J642" s="144">
        <f>ROUND(I642*H642,2)</f>
        <v>0</v>
      </c>
      <c r="K642" s="140" t="s">
        <v>7721</v>
      </c>
      <c r="L642" s="32"/>
      <c r="M642" s="145" t="s">
        <v>1</v>
      </c>
      <c r="N642" s="146" t="s">
        <v>41</v>
      </c>
      <c r="P642" s="147">
        <f>O642*H642</f>
        <v>0</v>
      </c>
      <c r="Q642" s="147">
        <v>0</v>
      </c>
      <c r="R642" s="147">
        <f>Q642*H642</f>
        <v>0</v>
      </c>
      <c r="S642" s="147">
        <v>0</v>
      </c>
      <c r="T642" s="148">
        <f>S642*H642</f>
        <v>0</v>
      </c>
      <c r="AR642" s="149" t="s">
        <v>530</v>
      </c>
      <c r="AT642" s="149" t="s">
        <v>352</v>
      </c>
      <c r="AU642" s="149" t="s">
        <v>86</v>
      </c>
      <c r="AY642" s="17" t="s">
        <v>350</v>
      </c>
      <c r="BE642" s="150">
        <f>IF(N642="základní",J642,0)</f>
        <v>0</v>
      </c>
      <c r="BF642" s="150">
        <f>IF(N642="snížená",J642,0)</f>
        <v>0</v>
      </c>
      <c r="BG642" s="150">
        <f>IF(N642="zákl. přenesená",J642,0)</f>
        <v>0</v>
      </c>
      <c r="BH642" s="150">
        <f>IF(N642="sníž. přenesená",J642,0)</f>
        <v>0</v>
      </c>
      <c r="BI642" s="150">
        <f>IF(N642="nulová",J642,0)</f>
        <v>0</v>
      </c>
      <c r="BJ642" s="17" t="s">
        <v>84</v>
      </c>
      <c r="BK642" s="150">
        <f>ROUND(I642*H642,2)</f>
        <v>0</v>
      </c>
      <c r="BL642" s="17" t="s">
        <v>530</v>
      </c>
      <c r="BM642" s="149" t="s">
        <v>4465</v>
      </c>
    </row>
    <row r="643" spans="2:65" s="1" customFormat="1" ht="10.199999999999999">
      <c r="B643" s="32"/>
      <c r="D643" s="151" t="s">
        <v>359</v>
      </c>
      <c r="F643" s="152" t="s">
        <v>8229</v>
      </c>
      <c r="I643" s="153"/>
      <c r="L643" s="32"/>
      <c r="M643" s="154"/>
      <c r="T643" s="56"/>
      <c r="AT643" s="17" t="s">
        <v>359</v>
      </c>
      <c r="AU643" s="17" t="s">
        <v>86</v>
      </c>
    </row>
    <row r="644" spans="2:65" s="1" customFormat="1" ht="24.15" customHeight="1">
      <c r="B644" s="32"/>
      <c r="C644" s="138" t="s">
        <v>3188</v>
      </c>
      <c r="D644" s="138" t="s">
        <v>352</v>
      </c>
      <c r="E644" s="139" t="s">
        <v>8230</v>
      </c>
      <c r="F644" s="140" t="s">
        <v>8231</v>
      </c>
      <c r="G644" s="141" t="s">
        <v>4951</v>
      </c>
      <c r="H644" s="142">
        <v>1</v>
      </c>
      <c r="I644" s="143"/>
      <c r="J644" s="144">
        <f>ROUND(I644*H644,2)</f>
        <v>0</v>
      </c>
      <c r="K644" s="140" t="s">
        <v>7721</v>
      </c>
      <c r="L644" s="32"/>
      <c r="M644" s="145" t="s">
        <v>1</v>
      </c>
      <c r="N644" s="146" t="s">
        <v>41</v>
      </c>
      <c r="P644" s="147">
        <f>O644*H644</f>
        <v>0</v>
      </c>
      <c r="Q644" s="147">
        <v>0</v>
      </c>
      <c r="R644" s="147">
        <f>Q644*H644</f>
        <v>0</v>
      </c>
      <c r="S644" s="147">
        <v>0</v>
      </c>
      <c r="T644" s="148">
        <f>S644*H644</f>
        <v>0</v>
      </c>
      <c r="AR644" s="149" t="s">
        <v>530</v>
      </c>
      <c r="AT644" s="149" t="s">
        <v>352</v>
      </c>
      <c r="AU644" s="149" t="s">
        <v>86</v>
      </c>
      <c r="AY644" s="17" t="s">
        <v>350</v>
      </c>
      <c r="BE644" s="150">
        <f>IF(N644="základní",J644,0)</f>
        <v>0</v>
      </c>
      <c r="BF644" s="150">
        <f>IF(N644="snížená",J644,0)</f>
        <v>0</v>
      </c>
      <c r="BG644" s="150">
        <f>IF(N644="zákl. přenesená",J644,0)</f>
        <v>0</v>
      </c>
      <c r="BH644" s="150">
        <f>IF(N644="sníž. přenesená",J644,0)</f>
        <v>0</v>
      </c>
      <c r="BI644" s="150">
        <f>IF(N644="nulová",J644,0)</f>
        <v>0</v>
      </c>
      <c r="BJ644" s="17" t="s">
        <v>84</v>
      </c>
      <c r="BK644" s="150">
        <f>ROUND(I644*H644,2)</f>
        <v>0</v>
      </c>
      <c r="BL644" s="17" t="s">
        <v>530</v>
      </c>
      <c r="BM644" s="149" t="s">
        <v>4489</v>
      </c>
    </row>
    <row r="645" spans="2:65" s="1" customFormat="1" ht="19.2">
      <c r="B645" s="32"/>
      <c r="D645" s="151" t="s">
        <v>359</v>
      </c>
      <c r="F645" s="152" t="s">
        <v>8231</v>
      </c>
      <c r="I645" s="153"/>
      <c r="L645" s="32"/>
      <c r="M645" s="154"/>
      <c r="T645" s="56"/>
      <c r="AT645" s="17" t="s">
        <v>359</v>
      </c>
      <c r="AU645" s="17" t="s">
        <v>86</v>
      </c>
    </row>
    <row r="646" spans="2:65" s="1" customFormat="1" ht="16.5" customHeight="1">
      <c r="B646" s="32"/>
      <c r="C646" s="138" t="s">
        <v>3192</v>
      </c>
      <c r="D646" s="138" t="s">
        <v>352</v>
      </c>
      <c r="E646" s="139" t="s">
        <v>8232</v>
      </c>
      <c r="F646" s="140" t="s">
        <v>8233</v>
      </c>
      <c r="G646" s="141" t="s">
        <v>4951</v>
      </c>
      <c r="H646" s="142">
        <v>1</v>
      </c>
      <c r="I646" s="143"/>
      <c r="J646" s="144">
        <f>ROUND(I646*H646,2)</f>
        <v>0</v>
      </c>
      <c r="K646" s="140" t="s">
        <v>7721</v>
      </c>
      <c r="L646" s="32"/>
      <c r="M646" s="145" t="s">
        <v>1</v>
      </c>
      <c r="N646" s="146" t="s">
        <v>41</v>
      </c>
      <c r="P646" s="147">
        <f>O646*H646</f>
        <v>0</v>
      </c>
      <c r="Q646" s="147">
        <v>0</v>
      </c>
      <c r="R646" s="147">
        <f>Q646*H646</f>
        <v>0</v>
      </c>
      <c r="S646" s="147">
        <v>0</v>
      </c>
      <c r="T646" s="148">
        <f>S646*H646</f>
        <v>0</v>
      </c>
      <c r="AR646" s="149" t="s">
        <v>530</v>
      </c>
      <c r="AT646" s="149" t="s">
        <v>352</v>
      </c>
      <c r="AU646" s="149" t="s">
        <v>86</v>
      </c>
      <c r="AY646" s="17" t="s">
        <v>350</v>
      </c>
      <c r="BE646" s="150">
        <f>IF(N646="základní",J646,0)</f>
        <v>0</v>
      </c>
      <c r="BF646" s="150">
        <f>IF(N646="snížená",J646,0)</f>
        <v>0</v>
      </c>
      <c r="BG646" s="150">
        <f>IF(N646="zákl. přenesená",J646,0)</f>
        <v>0</v>
      </c>
      <c r="BH646" s="150">
        <f>IF(N646="sníž. přenesená",J646,0)</f>
        <v>0</v>
      </c>
      <c r="BI646" s="150">
        <f>IF(N646="nulová",J646,0)</f>
        <v>0</v>
      </c>
      <c r="BJ646" s="17" t="s">
        <v>84</v>
      </c>
      <c r="BK646" s="150">
        <f>ROUND(I646*H646,2)</f>
        <v>0</v>
      </c>
      <c r="BL646" s="17" t="s">
        <v>530</v>
      </c>
      <c r="BM646" s="149" t="s">
        <v>4503</v>
      </c>
    </row>
    <row r="647" spans="2:65" s="1" customFormat="1" ht="10.199999999999999">
      <c r="B647" s="32"/>
      <c r="D647" s="151" t="s">
        <v>359</v>
      </c>
      <c r="F647" s="152" t="s">
        <v>8233</v>
      </c>
      <c r="I647" s="153"/>
      <c r="L647" s="32"/>
      <c r="M647" s="154"/>
      <c r="T647" s="56"/>
      <c r="AT647" s="17" t="s">
        <v>359</v>
      </c>
      <c r="AU647" s="17" t="s">
        <v>86</v>
      </c>
    </row>
    <row r="648" spans="2:65" s="1" customFormat="1" ht="24.15" customHeight="1">
      <c r="B648" s="32"/>
      <c r="C648" s="138" t="s">
        <v>3198</v>
      </c>
      <c r="D648" s="138" t="s">
        <v>352</v>
      </c>
      <c r="E648" s="139" t="s">
        <v>8234</v>
      </c>
      <c r="F648" s="140" t="s">
        <v>8235</v>
      </c>
      <c r="G648" s="141" t="s">
        <v>4951</v>
      </c>
      <c r="H648" s="142">
        <v>1</v>
      </c>
      <c r="I648" s="143"/>
      <c r="J648" s="144">
        <f>ROUND(I648*H648,2)</f>
        <v>0</v>
      </c>
      <c r="K648" s="140" t="s">
        <v>7721</v>
      </c>
      <c r="L648" s="32"/>
      <c r="M648" s="145" t="s">
        <v>1</v>
      </c>
      <c r="N648" s="146" t="s">
        <v>41</v>
      </c>
      <c r="P648" s="147">
        <f>O648*H648</f>
        <v>0</v>
      </c>
      <c r="Q648" s="147">
        <v>0</v>
      </c>
      <c r="R648" s="147">
        <f>Q648*H648</f>
        <v>0</v>
      </c>
      <c r="S648" s="147">
        <v>0</v>
      </c>
      <c r="T648" s="148">
        <f>S648*H648</f>
        <v>0</v>
      </c>
      <c r="AR648" s="149" t="s">
        <v>530</v>
      </c>
      <c r="AT648" s="149" t="s">
        <v>352</v>
      </c>
      <c r="AU648" s="149" t="s">
        <v>86</v>
      </c>
      <c r="AY648" s="17" t="s">
        <v>350</v>
      </c>
      <c r="BE648" s="150">
        <f>IF(N648="základní",J648,0)</f>
        <v>0</v>
      </c>
      <c r="BF648" s="150">
        <f>IF(N648="snížená",J648,0)</f>
        <v>0</v>
      </c>
      <c r="BG648" s="150">
        <f>IF(N648="zákl. přenesená",J648,0)</f>
        <v>0</v>
      </c>
      <c r="BH648" s="150">
        <f>IF(N648="sníž. přenesená",J648,0)</f>
        <v>0</v>
      </c>
      <c r="BI648" s="150">
        <f>IF(N648="nulová",J648,0)</f>
        <v>0</v>
      </c>
      <c r="BJ648" s="17" t="s">
        <v>84</v>
      </c>
      <c r="BK648" s="150">
        <f>ROUND(I648*H648,2)</f>
        <v>0</v>
      </c>
      <c r="BL648" s="17" t="s">
        <v>530</v>
      </c>
      <c r="BM648" s="149" t="s">
        <v>4517</v>
      </c>
    </row>
    <row r="649" spans="2:65" s="1" customFormat="1" ht="19.2">
      <c r="B649" s="32"/>
      <c r="D649" s="151" t="s">
        <v>359</v>
      </c>
      <c r="F649" s="152" t="s">
        <v>8235</v>
      </c>
      <c r="I649" s="153"/>
      <c r="L649" s="32"/>
      <c r="M649" s="154"/>
      <c r="T649" s="56"/>
      <c r="AT649" s="17" t="s">
        <v>359</v>
      </c>
      <c r="AU649" s="17" t="s">
        <v>86</v>
      </c>
    </row>
    <row r="650" spans="2:65" s="1" customFormat="1" ht="16.5" customHeight="1">
      <c r="B650" s="32"/>
      <c r="C650" s="138" t="s">
        <v>3202</v>
      </c>
      <c r="D650" s="138" t="s">
        <v>352</v>
      </c>
      <c r="E650" s="139" t="s">
        <v>8236</v>
      </c>
      <c r="F650" s="140" t="s">
        <v>8237</v>
      </c>
      <c r="G650" s="141" t="s">
        <v>4951</v>
      </c>
      <c r="H650" s="142">
        <v>1</v>
      </c>
      <c r="I650" s="143"/>
      <c r="J650" s="144">
        <f>ROUND(I650*H650,2)</f>
        <v>0</v>
      </c>
      <c r="K650" s="140" t="s">
        <v>7721</v>
      </c>
      <c r="L650" s="32"/>
      <c r="M650" s="145" t="s">
        <v>1</v>
      </c>
      <c r="N650" s="146" t="s">
        <v>41</v>
      </c>
      <c r="P650" s="147">
        <f>O650*H650</f>
        <v>0</v>
      </c>
      <c r="Q650" s="147">
        <v>0</v>
      </c>
      <c r="R650" s="147">
        <f>Q650*H650</f>
        <v>0</v>
      </c>
      <c r="S650" s="147">
        <v>0</v>
      </c>
      <c r="T650" s="148">
        <f>S650*H650</f>
        <v>0</v>
      </c>
      <c r="AR650" s="149" t="s">
        <v>530</v>
      </c>
      <c r="AT650" s="149" t="s">
        <v>352</v>
      </c>
      <c r="AU650" s="149" t="s">
        <v>86</v>
      </c>
      <c r="AY650" s="17" t="s">
        <v>350</v>
      </c>
      <c r="BE650" s="150">
        <f>IF(N650="základní",J650,0)</f>
        <v>0</v>
      </c>
      <c r="BF650" s="150">
        <f>IF(N650="snížená",J650,0)</f>
        <v>0</v>
      </c>
      <c r="BG650" s="150">
        <f>IF(N650="zákl. přenesená",J650,0)</f>
        <v>0</v>
      </c>
      <c r="BH650" s="150">
        <f>IF(N650="sníž. přenesená",J650,0)</f>
        <v>0</v>
      </c>
      <c r="BI650" s="150">
        <f>IF(N650="nulová",J650,0)</f>
        <v>0</v>
      </c>
      <c r="BJ650" s="17" t="s">
        <v>84</v>
      </c>
      <c r="BK650" s="150">
        <f>ROUND(I650*H650,2)</f>
        <v>0</v>
      </c>
      <c r="BL650" s="17" t="s">
        <v>530</v>
      </c>
      <c r="BM650" s="149" t="s">
        <v>4533</v>
      </c>
    </row>
    <row r="651" spans="2:65" s="1" customFormat="1" ht="10.199999999999999">
      <c r="B651" s="32"/>
      <c r="D651" s="151" t="s">
        <v>359</v>
      </c>
      <c r="F651" s="152" t="s">
        <v>8237</v>
      </c>
      <c r="I651" s="153"/>
      <c r="L651" s="32"/>
      <c r="M651" s="154"/>
      <c r="T651" s="56"/>
      <c r="AT651" s="17" t="s">
        <v>359</v>
      </c>
      <c r="AU651" s="17" t="s">
        <v>86</v>
      </c>
    </row>
    <row r="652" spans="2:65" s="1" customFormat="1" ht="55.5" customHeight="1">
      <c r="B652" s="32"/>
      <c r="C652" s="138" t="s">
        <v>3207</v>
      </c>
      <c r="D652" s="138" t="s">
        <v>352</v>
      </c>
      <c r="E652" s="139" t="s">
        <v>8238</v>
      </c>
      <c r="F652" s="140" t="s">
        <v>8239</v>
      </c>
      <c r="G652" s="141" t="s">
        <v>355</v>
      </c>
      <c r="H652" s="142">
        <v>670</v>
      </c>
      <c r="I652" s="143"/>
      <c r="J652" s="144">
        <f>ROUND(I652*H652,2)</f>
        <v>0</v>
      </c>
      <c r="K652" s="140" t="s">
        <v>7721</v>
      </c>
      <c r="L652" s="32"/>
      <c r="M652" s="145" t="s">
        <v>1</v>
      </c>
      <c r="N652" s="146" t="s">
        <v>41</v>
      </c>
      <c r="P652" s="147">
        <f>O652*H652</f>
        <v>0</v>
      </c>
      <c r="Q652" s="147">
        <v>0</v>
      </c>
      <c r="R652" s="147">
        <f>Q652*H652</f>
        <v>0</v>
      </c>
      <c r="S652" s="147">
        <v>0</v>
      </c>
      <c r="T652" s="148">
        <f>S652*H652</f>
        <v>0</v>
      </c>
      <c r="AR652" s="149" t="s">
        <v>530</v>
      </c>
      <c r="AT652" s="149" t="s">
        <v>352</v>
      </c>
      <c r="AU652" s="149" t="s">
        <v>86</v>
      </c>
      <c r="AY652" s="17" t="s">
        <v>350</v>
      </c>
      <c r="BE652" s="150">
        <f>IF(N652="základní",J652,0)</f>
        <v>0</v>
      </c>
      <c r="BF652" s="150">
        <f>IF(N652="snížená",J652,0)</f>
        <v>0</v>
      </c>
      <c r="BG652" s="150">
        <f>IF(N652="zákl. přenesená",J652,0)</f>
        <v>0</v>
      </c>
      <c r="BH652" s="150">
        <f>IF(N652="sníž. přenesená",J652,0)</f>
        <v>0</v>
      </c>
      <c r="BI652" s="150">
        <f>IF(N652="nulová",J652,0)</f>
        <v>0</v>
      </c>
      <c r="BJ652" s="17" t="s">
        <v>84</v>
      </c>
      <c r="BK652" s="150">
        <f>ROUND(I652*H652,2)</f>
        <v>0</v>
      </c>
      <c r="BL652" s="17" t="s">
        <v>530</v>
      </c>
      <c r="BM652" s="149" t="s">
        <v>4544</v>
      </c>
    </row>
    <row r="653" spans="2:65" s="1" customFormat="1" ht="38.4">
      <c r="B653" s="32"/>
      <c r="D653" s="151" t="s">
        <v>359</v>
      </c>
      <c r="F653" s="152" t="s">
        <v>8239</v>
      </c>
      <c r="I653" s="153"/>
      <c r="L653" s="32"/>
      <c r="M653" s="154"/>
      <c r="T653" s="56"/>
      <c r="AT653" s="17" t="s">
        <v>359</v>
      </c>
      <c r="AU653" s="17" t="s">
        <v>86</v>
      </c>
    </row>
    <row r="654" spans="2:65" s="1" customFormat="1" ht="16.5" customHeight="1">
      <c r="B654" s="32"/>
      <c r="C654" s="138" t="s">
        <v>3213</v>
      </c>
      <c r="D654" s="138" t="s">
        <v>352</v>
      </c>
      <c r="E654" s="139" t="s">
        <v>8240</v>
      </c>
      <c r="F654" s="140" t="s">
        <v>8241</v>
      </c>
      <c r="G654" s="141" t="s">
        <v>355</v>
      </c>
      <c r="H654" s="142">
        <v>670</v>
      </c>
      <c r="I654" s="143"/>
      <c r="J654" s="144">
        <f>ROUND(I654*H654,2)</f>
        <v>0</v>
      </c>
      <c r="K654" s="140" t="s">
        <v>7721</v>
      </c>
      <c r="L654" s="32"/>
      <c r="M654" s="145" t="s">
        <v>1</v>
      </c>
      <c r="N654" s="146" t="s">
        <v>41</v>
      </c>
      <c r="P654" s="147">
        <f>O654*H654</f>
        <v>0</v>
      </c>
      <c r="Q654" s="147">
        <v>0</v>
      </c>
      <c r="R654" s="147">
        <f>Q654*H654</f>
        <v>0</v>
      </c>
      <c r="S654" s="147">
        <v>0</v>
      </c>
      <c r="T654" s="148">
        <f>S654*H654</f>
        <v>0</v>
      </c>
      <c r="AR654" s="149" t="s">
        <v>530</v>
      </c>
      <c r="AT654" s="149" t="s">
        <v>352</v>
      </c>
      <c r="AU654" s="149" t="s">
        <v>86</v>
      </c>
      <c r="AY654" s="17" t="s">
        <v>350</v>
      </c>
      <c r="BE654" s="150">
        <f>IF(N654="základní",J654,0)</f>
        <v>0</v>
      </c>
      <c r="BF654" s="150">
        <f>IF(N654="snížená",J654,0)</f>
        <v>0</v>
      </c>
      <c r="BG654" s="150">
        <f>IF(N654="zákl. přenesená",J654,0)</f>
        <v>0</v>
      </c>
      <c r="BH654" s="150">
        <f>IF(N654="sníž. přenesená",J654,0)</f>
        <v>0</v>
      </c>
      <c r="BI654" s="150">
        <f>IF(N654="nulová",J654,0)</f>
        <v>0</v>
      </c>
      <c r="BJ654" s="17" t="s">
        <v>84</v>
      </c>
      <c r="BK654" s="150">
        <f>ROUND(I654*H654,2)</f>
        <v>0</v>
      </c>
      <c r="BL654" s="17" t="s">
        <v>530</v>
      </c>
      <c r="BM654" s="149" t="s">
        <v>4581</v>
      </c>
    </row>
    <row r="655" spans="2:65" s="1" customFormat="1" ht="10.199999999999999">
      <c r="B655" s="32"/>
      <c r="D655" s="151" t="s">
        <v>359</v>
      </c>
      <c r="F655" s="152" t="s">
        <v>8241</v>
      </c>
      <c r="I655" s="153"/>
      <c r="L655" s="32"/>
      <c r="M655" s="154"/>
      <c r="T655" s="56"/>
      <c r="AT655" s="17" t="s">
        <v>359</v>
      </c>
      <c r="AU655" s="17" t="s">
        <v>86</v>
      </c>
    </row>
    <row r="656" spans="2:65" s="1" customFormat="1" ht="66.75" customHeight="1">
      <c r="B656" s="32"/>
      <c r="C656" s="138" t="s">
        <v>3219</v>
      </c>
      <c r="D656" s="138" t="s">
        <v>352</v>
      </c>
      <c r="E656" s="139" t="s">
        <v>8242</v>
      </c>
      <c r="F656" s="140" t="s">
        <v>8243</v>
      </c>
      <c r="G656" s="141" t="s">
        <v>4951</v>
      </c>
      <c r="H656" s="142">
        <v>3</v>
      </c>
      <c r="I656" s="143"/>
      <c r="J656" s="144">
        <f>ROUND(I656*H656,2)</f>
        <v>0</v>
      </c>
      <c r="K656" s="140" t="s">
        <v>7721</v>
      </c>
      <c r="L656" s="32"/>
      <c r="M656" s="145" t="s">
        <v>1</v>
      </c>
      <c r="N656" s="146" t="s">
        <v>41</v>
      </c>
      <c r="P656" s="147">
        <f>O656*H656</f>
        <v>0</v>
      </c>
      <c r="Q656" s="147">
        <v>0</v>
      </c>
      <c r="R656" s="147">
        <f>Q656*H656</f>
        <v>0</v>
      </c>
      <c r="S656" s="147">
        <v>0</v>
      </c>
      <c r="T656" s="148">
        <f>S656*H656</f>
        <v>0</v>
      </c>
      <c r="AR656" s="149" t="s">
        <v>530</v>
      </c>
      <c r="AT656" s="149" t="s">
        <v>352</v>
      </c>
      <c r="AU656" s="149" t="s">
        <v>86</v>
      </c>
      <c r="AY656" s="17" t="s">
        <v>350</v>
      </c>
      <c r="BE656" s="150">
        <f>IF(N656="základní",J656,0)</f>
        <v>0</v>
      </c>
      <c r="BF656" s="150">
        <f>IF(N656="snížená",J656,0)</f>
        <v>0</v>
      </c>
      <c r="BG656" s="150">
        <f>IF(N656="zákl. přenesená",J656,0)</f>
        <v>0</v>
      </c>
      <c r="BH656" s="150">
        <f>IF(N656="sníž. přenesená",J656,0)</f>
        <v>0</v>
      </c>
      <c r="BI656" s="150">
        <f>IF(N656="nulová",J656,0)</f>
        <v>0</v>
      </c>
      <c r="BJ656" s="17" t="s">
        <v>84</v>
      </c>
      <c r="BK656" s="150">
        <f>ROUND(I656*H656,2)</f>
        <v>0</v>
      </c>
      <c r="BL656" s="17" t="s">
        <v>530</v>
      </c>
      <c r="BM656" s="149" t="s">
        <v>4649</v>
      </c>
    </row>
    <row r="657" spans="2:65" s="1" customFormat="1" ht="48">
      <c r="B657" s="32"/>
      <c r="D657" s="151" t="s">
        <v>359</v>
      </c>
      <c r="F657" s="152" t="s">
        <v>8244</v>
      </c>
      <c r="I657" s="153"/>
      <c r="L657" s="32"/>
      <c r="M657" s="154"/>
      <c r="T657" s="56"/>
      <c r="AT657" s="17" t="s">
        <v>359</v>
      </c>
      <c r="AU657" s="17" t="s">
        <v>86</v>
      </c>
    </row>
    <row r="658" spans="2:65" s="1" customFormat="1" ht="16.5" customHeight="1">
      <c r="B658" s="32"/>
      <c r="C658" s="138" t="s">
        <v>3225</v>
      </c>
      <c r="D658" s="138" t="s">
        <v>352</v>
      </c>
      <c r="E658" s="139" t="s">
        <v>8245</v>
      </c>
      <c r="F658" s="140" t="s">
        <v>8246</v>
      </c>
      <c r="G658" s="141" t="s">
        <v>4951</v>
      </c>
      <c r="H658" s="142">
        <v>3</v>
      </c>
      <c r="I658" s="143"/>
      <c r="J658" s="144">
        <f>ROUND(I658*H658,2)</f>
        <v>0</v>
      </c>
      <c r="K658" s="140" t="s">
        <v>7721</v>
      </c>
      <c r="L658" s="32"/>
      <c r="M658" s="145" t="s">
        <v>1</v>
      </c>
      <c r="N658" s="146" t="s">
        <v>41</v>
      </c>
      <c r="P658" s="147">
        <f>O658*H658</f>
        <v>0</v>
      </c>
      <c r="Q658" s="147">
        <v>0</v>
      </c>
      <c r="R658" s="147">
        <f>Q658*H658</f>
        <v>0</v>
      </c>
      <c r="S658" s="147">
        <v>0</v>
      </c>
      <c r="T658" s="148">
        <f>S658*H658</f>
        <v>0</v>
      </c>
      <c r="AR658" s="149" t="s">
        <v>530</v>
      </c>
      <c r="AT658" s="149" t="s">
        <v>352</v>
      </c>
      <c r="AU658" s="149" t="s">
        <v>86</v>
      </c>
      <c r="AY658" s="17" t="s">
        <v>350</v>
      </c>
      <c r="BE658" s="150">
        <f>IF(N658="základní",J658,0)</f>
        <v>0</v>
      </c>
      <c r="BF658" s="150">
        <f>IF(N658="snížená",J658,0)</f>
        <v>0</v>
      </c>
      <c r="BG658" s="150">
        <f>IF(N658="zákl. přenesená",J658,0)</f>
        <v>0</v>
      </c>
      <c r="BH658" s="150">
        <f>IF(N658="sníž. přenesená",J658,0)</f>
        <v>0</v>
      </c>
      <c r="BI658" s="150">
        <f>IF(N658="nulová",J658,0)</f>
        <v>0</v>
      </c>
      <c r="BJ658" s="17" t="s">
        <v>84</v>
      </c>
      <c r="BK658" s="150">
        <f>ROUND(I658*H658,2)</f>
        <v>0</v>
      </c>
      <c r="BL658" s="17" t="s">
        <v>530</v>
      </c>
      <c r="BM658" s="149" t="s">
        <v>4659</v>
      </c>
    </row>
    <row r="659" spans="2:65" s="1" customFormat="1" ht="10.199999999999999">
      <c r="B659" s="32"/>
      <c r="D659" s="151" t="s">
        <v>359</v>
      </c>
      <c r="F659" s="152" t="s">
        <v>8246</v>
      </c>
      <c r="I659" s="153"/>
      <c r="L659" s="32"/>
      <c r="M659" s="154"/>
      <c r="T659" s="56"/>
      <c r="AT659" s="17" t="s">
        <v>359</v>
      </c>
      <c r="AU659" s="17" t="s">
        <v>86</v>
      </c>
    </row>
    <row r="660" spans="2:65" s="1" customFormat="1" ht="66.75" customHeight="1">
      <c r="B660" s="32"/>
      <c r="C660" s="138" t="s">
        <v>3231</v>
      </c>
      <c r="D660" s="138" t="s">
        <v>352</v>
      </c>
      <c r="E660" s="139" t="s">
        <v>8247</v>
      </c>
      <c r="F660" s="140" t="s">
        <v>8248</v>
      </c>
      <c r="G660" s="141" t="s">
        <v>4951</v>
      </c>
      <c r="H660" s="142">
        <v>1</v>
      </c>
      <c r="I660" s="143"/>
      <c r="J660" s="144">
        <f>ROUND(I660*H660,2)</f>
        <v>0</v>
      </c>
      <c r="K660" s="140" t="s">
        <v>7721</v>
      </c>
      <c r="L660" s="32"/>
      <c r="M660" s="145" t="s">
        <v>1</v>
      </c>
      <c r="N660" s="146" t="s">
        <v>41</v>
      </c>
      <c r="P660" s="147">
        <f>O660*H660</f>
        <v>0</v>
      </c>
      <c r="Q660" s="147">
        <v>0</v>
      </c>
      <c r="R660" s="147">
        <f>Q660*H660</f>
        <v>0</v>
      </c>
      <c r="S660" s="147">
        <v>0</v>
      </c>
      <c r="T660" s="148">
        <f>S660*H660</f>
        <v>0</v>
      </c>
      <c r="AR660" s="149" t="s">
        <v>530</v>
      </c>
      <c r="AT660" s="149" t="s">
        <v>352</v>
      </c>
      <c r="AU660" s="149" t="s">
        <v>86</v>
      </c>
      <c r="AY660" s="17" t="s">
        <v>350</v>
      </c>
      <c r="BE660" s="150">
        <f>IF(N660="základní",J660,0)</f>
        <v>0</v>
      </c>
      <c r="BF660" s="150">
        <f>IF(N660="snížená",J660,0)</f>
        <v>0</v>
      </c>
      <c r="BG660" s="150">
        <f>IF(N660="zákl. přenesená",J660,0)</f>
        <v>0</v>
      </c>
      <c r="BH660" s="150">
        <f>IF(N660="sníž. přenesená",J660,0)</f>
        <v>0</v>
      </c>
      <c r="BI660" s="150">
        <f>IF(N660="nulová",J660,0)</f>
        <v>0</v>
      </c>
      <c r="BJ660" s="17" t="s">
        <v>84</v>
      </c>
      <c r="BK660" s="150">
        <f>ROUND(I660*H660,2)</f>
        <v>0</v>
      </c>
      <c r="BL660" s="17" t="s">
        <v>530</v>
      </c>
      <c r="BM660" s="149" t="s">
        <v>4675</v>
      </c>
    </row>
    <row r="661" spans="2:65" s="1" customFormat="1" ht="48">
      <c r="B661" s="32"/>
      <c r="D661" s="151" t="s">
        <v>359</v>
      </c>
      <c r="F661" s="152" t="s">
        <v>8249</v>
      </c>
      <c r="I661" s="153"/>
      <c r="L661" s="32"/>
      <c r="M661" s="154"/>
      <c r="T661" s="56"/>
      <c r="AT661" s="17" t="s">
        <v>359</v>
      </c>
      <c r="AU661" s="17" t="s">
        <v>86</v>
      </c>
    </row>
    <row r="662" spans="2:65" s="1" customFormat="1" ht="16.5" customHeight="1">
      <c r="B662" s="32"/>
      <c r="C662" s="138" t="s">
        <v>3237</v>
      </c>
      <c r="D662" s="138" t="s">
        <v>352</v>
      </c>
      <c r="E662" s="139" t="s">
        <v>8250</v>
      </c>
      <c r="F662" s="140" t="s">
        <v>8251</v>
      </c>
      <c r="G662" s="141" t="s">
        <v>4951</v>
      </c>
      <c r="H662" s="142">
        <v>1</v>
      </c>
      <c r="I662" s="143"/>
      <c r="J662" s="144">
        <f>ROUND(I662*H662,2)</f>
        <v>0</v>
      </c>
      <c r="K662" s="140" t="s">
        <v>7721</v>
      </c>
      <c r="L662" s="32"/>
      <c r="M662" s="145" t="s">
        <v>1</v>
      </c>
      <c r="N662" s="146" t="s">
        <v>41</v>
      </c>
      <c r="P662" s="147">
        <f>O662*H662</f>
        <v>0</v>
      </c>
      <c r="Q662" s="147">
        <v>0</v>
      </c>
      <c r="R662" s="147">
        <f>Q662*H662</f>
        <v>0</v>
      </c>
      <c r="S662" s="147">
        <v>0</v>
      </c>
      <c r="T662" s="148">
        <f>S662*H662</f>
        <v>0</v>
      </c>
      <c r="AR662" s="149" t="s">
        <v>530</v>
      </c>
      <c r="AT662" s="149" t="s">
        <v>352</v>
      </c>
      <c r="AU662" s="149" t="s">
        <v>86</v>
      </c>
      <c r="AY662" s="17" t="s">
        <v>350</v>
      </c>
      <c r="BE662" s="150">
        <f>IF(N662="základní",J662,0)</f>
        <v>0</v>
      </c>
      <c r="BF662" s="150">
        <f>IF(N662="snížená",J662,0)</f>
        <v>0</v>
      </c>
      <c r="BG662" s="150">
        <f>IF(N662="zákl. přenesená",J662,0)</f>
        <v>0</v>
      </c>
      <c r="BH662" s="150">
        <f>IF(N662="sníž. přenesená",J662,0)</f>
        <v>0</v>
      </c>
      <c r="BI662" s="150">
        <f>IF(N662="nulová",J662,0)</f>
        <v>0</v>
      </c>
      <c r="BJ662" s="17" t="s">
        <v>84</v>
      </c>
      <c r="BK662" s="150">
        <f>ROUND(I662*H662,2)</f>
        <v>0</v>
      </c>
      <c r="BL662" s="17" t="s">
        <v>530</v>
      </c>
      <c r="BM662" s="149" t="s">
        <v>4685</v>
      </c>
    </row>
    <row r="663" spans="2:65" s="1" customFormat="1" ht="10.199999999999999">
      <c r="B663" s="32"/>
      <c r="D663" s="151" t="s">
        <v>359</v>
      </c>
      <c r="F663" s="152" t="s">
        <v>8251</v>
      </c>
      <c r="I663" s="153"/>
      <c r="L663" s="32"/>
      <c r="M663" s="154"/>
      <c r="T663" s="56"/>
      <c r="AT663" s="17" t="s">
        <v>359</v>
      </c>
      <c r="AU663" s="17" t="s">
        <v>86</v>
      </c>
    </row>
    <row r="664" spans="2:65" s="1" customFormat="1" ht="16.5" customHeight="1">
      <c r="B664" s="32"/>
      <c r="C664" s="138" t="s">
        <v>3244</v>
      </c>
      <c r="D664" s="138" t="s">
        <v>352</v>
      </c>
      <c r="E664" s="139" t="s">
        <v>8252</v>
      </c>
      <c r="F664" s="140" t="s">
        <v>7793</v>
      </c>
      <c r="G664" s="141" t="s">
        <v>5889</v>
      </c>
      <c r="H664" s="205"/>
      <c r="I664" s="143"/>
      <c r="J664" s="144">
        <f>ROUND(I664*H664,2)</f>
        <v>0</v>
      </c>
      <c r="K664" s="140" t="s">
        <v>7721</v>
      </c>
      <c r="L664" s="32"/>
      <c r="M664" s="145" t="s">
        <v>1</v>
      </c>
      <c r="N664" s="146" t="s">
        <v>41</v>
      </c>
      <c r="P664" s="147">
        <f>O664*H664</f>
        <v>0</v>
      </c>
      <c r="Q664" s="147">
        <v>0</v>
      </c>
      <c r="R664" s="147">
        <f>Q664*H664</f>
        <v>0</v>
      </c>
      <c r="S664" s="147">
        <v>0</v>
      </c>
      <c r="T664" s="148">
        <f>S664*H664</f>
        <v>0</v>
      </c>
      <c r="AR664" s="149" t="s">
        <v>530</v>
      </c>
      <c r="AT664" s="149" t="s">
        <v>352</v>
      </c>
      <c r="AU664" s="149" t="s">
        <v>86</v>
      </c>
      <c r="AY664" s="17" t="s">
        <v>350</v>
      </c>
      <c r="BE664" s="150">
        <f>IF(N664="základní",J664,0)</f>
        <v>0</v>
      </c>
      <c r="BF664" s="150">
        <f>IF(N664="snížená",J664,0)</f>
        <v>0</v>
      </c>
      <c r="BG664" s="150">
        <f>IF(N664="zákl. přenesená",J664,0)</f>
        <v>0</v>
      </c>
      <c r="BH664" s="150">
        <f>IF(N664="sníž. přenesená",J664,0)</f>
        <v>0</v>
      </c>
      <c r="BI664" s="150">
        <f>IF(N664="nulová",J664,0)</f>
        <v>0</v>
      </c>
      <c r="BJ664" s="17" t="s">
        <v>84</v>
      </c>
      <c r="BK664" s="150">
        <f>ROUND(I664*H664,2)</f>
        <v>0</v>
      </c>
      <c r="BL664" s="17" t="s">
        <v>530</v>
      </c>
      <c r="BM664" s="149" t="s">
        <v>4698</v>
      </c>
    </row>
    <row r="665" spans="2:65" s="1" customFormat="1" ht="10.199999999999999">
      <c r="B665" s="32"/>
      <c r="D665" s="151" t="s">
        <v>359</v>
      </c>
      <c r="F665" s="152" t="s">
        <v>7793</v>
      </c>
      <c r="I665" s="153"/>
      <c r="L665" s="32"/>
      <c r="M665" s="154"/>
      <c r="T665" s="56"/>
      <c r="AT665" s="17" t="s">
        <v>359</v>
      </c>
      <c r="AU665" s="17" t="s">
        <v>86</v>
      </c>
    </row>
    <row r="666" spans="2:65" s="1" customFormat="1" ht="16.5" customHeight="1">
      <c r="B666" s="32"/>
      <c r="C666" s="138" t="s">
        <v>3250</v>
      </c>
      <c r="D666" s="138" t="s">
        <v>352</v>
      </c>
      <c r="E666" s="139" t="s">
        <v>8253</v>
      </c>
      <c r="F666" s="140" t="s">
        <v>901</v>
      </c>
      <c r="G666" s="141" t="s">
        <v>483</v>
      </c>
      <c r="H666" s="142">
        <v>2.5</v>
      </c>
      <c r="I666" s="143"/>
      <c r="J666" s="144">
        <f>ROUND(I666*H666,2)</f>
        <v>0</v>
      </c>
      <c r="K666" s="140" t="s">
        <v>7721</v>
      </c>
      <c r="L666" s="32"/>
      <c r="M666" s="145" t="s">
        <v>1</v>
      </c>
      <c r="N666" s="146" t="s">
        <v>41</v>
      </c>
      <c r="P666" s="147">
        <f>O666*H666</f>
        <v>0</v>
      </c>
      <c r="Q666" s="147">
        <v>0</v>
      </c>
      <c r="R666" s="147">
        <f>Q666*H666</f>
        <v>0</v>
      </c>
      <c r="S666" s="147">
        <v>0</v>
      </c>
      <c r="T666" s="148">
        <f>S666*H666</f>
        <v>0</v>
      </c>
      <c r="AR666" s="149" t="s">
        <v>530</v>
      </c>
      <c r="AT666" s="149" t="s">
        <v>352</v>
      </c>
      <c r="AU666" s="149" t="s">
        <v>86</v>
      </c>
      <c r="AY666" s="17" t="s">
        <v>350</v>
      </c>
      <c r="BE666" s="150">
        <f>IF(N666="základní",J666,0)</f>
        <v>0</v>
      </c>
      <c r="BF666" s="150">
        <f>IF(N666="snížená",J666,0)</f>
        <v>0</v>
      </c>
      <c r="BG666" s="150">
        <f>IF(N666="zákl. přenesená",J666,0)</f>
        <v>0</v>
      </c>
      <c r="BH666" s="150">
        <f>IF(N666="sníž. přenesená",J666,0)</f>
        <v>0</v>
      </c>
      <c r="BI666" s="150">
        <f>IF(N666="nulová",J666,0)</f>
        <v>0</v>
      </c>
      <c r="BJ666" s="17" t="s">
        <v>84</v>
      </c>
      <c r="BK666" s="150">
        <f>ROUND(I666*H666,2)</f>
        <v>0</v>
      </c>
      <c r="BL666" s="17" t="s">
        <v>530</v>
      </c>
      <c r="BM666" s="149" t="s">
        <v>4706</v>
      </c>
    </row>
    <row r="667" spans="2:65" s="1" customFormat="1" ht="10.199999999999999">
      <c r="B667" s="32"/>
      <c r="D667" s="151" t="s">
        <v>359</v>
      </c>
      <c r="F667" s="152" t="s">
        <v>901</v>
      </c>
      <c r="I667" s="153"/>
      <c r="L667" s="32"/>
      <c r="M667" s="154"/>
      <c r="T667" s="56"/>
      <c r="AT667" s="17" t="s">
        <v>359</v>
      </c>
      <c r="AU667" s="17" t="s">
        <v>86</v>
      </c>
    </row>
    <row r="668" spans="2:65" s="11" customFormat="1" ht="22.8" customHeight="1">
      <c r="B668" s="126"/>
      <c r="D668" s="127" t="s">
        <v>75</v>
      </c>
      <c r="E668" s="136" t="s">
        <v>8254</v>
      </c>
      <c r="F668" s="136" t="s">
        <v>8255</v>
      </c>
      <c r="I668" s="129"/>
      <c r="J668" s="137">
        <f>BK668</f>
        <v>0</v>
      </c>
      <c r="L668" s="126"/>
      <c r="M668" s="131"/>
      <c r="P668" s="132">
        <f>SUM(P669:P680)</f>
        <v>0</v>
      </c>
      <c r="R668" s="132">
        <f>SUM(R669:R680)</f>
        <v>0</v>
      </c>
      <c r="T668" s="133">
        <f>SUM(T669:T680)</f>
        <v>0</v>
      </c>
      <c r="AR668" s="127" t="s">
        <v>84</v>
      </c>
      <c r="AT668" s="134" t="s">
        <v>75</v>
      </c>
      <c r="AU668" s="134" t="s">
        <v>84</v>
      </c>
      <c r="AY668" s="127" t="s">
        <v>350</v>
      </c>
      <c r="BK668" s="135">
        <f>SUM(BK669:BK680)</f>
        <v>0</v>
      </c>
    </row>
    <row r="669" spans="2:65" s="1" customFormat="1" ht="16.5" customHeight="1">
      <c r="B669" s="32"/>
      <c r="C669" s="138" t="s">
        <v>3256</v>
      </c>
      <c r="D669" s="138" t="s">
        <v>352</v>
      </c>
      <c r="E669" s="139" t="s">
        <v>8256</v>
      </c>
      <c r="F669" s="140" t="s">
        <v>8257</v>
      </c>
      <c r="G669" s="141" t="s">
        <v>5693</v>
      </c>
      <c r="H669" s="142">
        <v>40</v>
      </c>
      <c r="I669" s="143"/>
      <c r="J669" s="144">
        <f>ROUND(I669*H669,2)</f>
        <v>0</v>
      </c>
      <c r="K669" s="140" t="s">
        <v>7721</v>
      </c>
      <c r="L669" s="32"/>
      <c r="M669" s="145" t="s">
        <v>1</v>
      </c>
      <c r="N669" s="146" t="s">
        <v>41</v>
      </c>
      <c r="P669" s="147">
        <f>O669*H669</f>
        <v>0</v>
      </c>
      <c r="Q669" s="147">
        <v>0</v>
      </c>
      <c r="R669" s="147">
        <f>Q669*H669</f>
        <v>0</v>
      </c>
      <c r="S669" s="147">
        <v>0</v>
      </c>
      <c r="T669" s="148">
        <f>S669*H669</f>
        <v>0</v>
      </c>
      <c r="AR669" s="149" t="s">
        <v>357</v>
      </c>
      <c r="AT669" s="149" t="s">
        <v>352</v>
      </c>
      <c r="AU669" s="149" t="s">
        <v>86</v>
      </c>
      <c r="AY669" s="17" t="s">
        <v>350</v>
      </c>
      <c r="BE669" s="150">
        <f>IF(N669="základní",J669,0)</f>
        <v>0</v>
      </c>
      <c r="BF669" s="150">
        <f>IF(N669="snížená",J669,0)</f>
        <v>0</v>
      </c>
      <c r="BG669" s="150">
        <f>IF(N669="zákl. přenesená",J669,0)</f>
        <v>0</v>
      </c>
      <c r="BH669" s="150">
        <f>IF(N669="sníž. přenesená",J669,0)</f>
        <v>0</v>
      </c>
      <c r="BI669" s="150">
        <f>IF(N669="nulová",J669,0)</f>
        <v>0</v>
      </c>
      <c r="BJ669" s="17" t="s">
        <v>84</v>
      </c>
      <c r="BK669" s="150">
        <f>ROUND(I669*H669,2)</f>
        <v>0</v>
      </c>
      <c r="BL669" s="17" t="s">
        <v>357</v>
      </c>
      <c r="BM669" s="149" t="s">
        <v>4714</v>
      </c>
    </row>
    <row r="670" spans="2:65" s="1" customFormat="1" ht="10.199999999999999">
      <c r="B670" s="32"/>
      <c r="D670" s="151" t="s">
        <v>359</v>
      </c>
      <c r="F670" s="152" t="s">
        <v>8257</v>
      </c>
      <c r="I670" s="153"/>
      <c r="L670" s="32"/>
      <c r="M670" s="154"/>
      <c r="T670" s="56"/>
      <c r="AT670" s="17" t="s">
        <v>359</v>
      </c>
      <c r="AU670" s="17" t="s">
        <v>86</v>
      </c>
    </row>
    <row r="671" spans="2:65" s="1" customFormat="1" ht="16.5" customHeight="1">
      <c r="B671" s="32"/>
      <c r="C671" s="138" t="s">
        <v>3262</v>
      </c>
      <c r="D671" s="138" t="s">
        <v>352</v>
      </c>
      <c r="E671" s="139" t="s">
        <v>8258</v>
      </c>
      <c r="F671" s="140" t="s">
        <v>8259</v>
      </c>
      <c r="G671" s="141" t="s">
        <v>5693</v>
      </c>
      <c r="H671" s="142">
        <v>16</v>
      </c>
      <c r="I671" s="143"/>
      <c r="J671" s="144">
        <f>ROUND(I671*H671,2)</f>
        <v>0</v>
      </c>
      <c r="K671" s="140" t="s">
        <v>7721</v>
      </c>
      <c r="L671" s="32"/>
      <c r="M671" s="145" t="s">
        <v>1</v>
      </c>
      <c r="N671" s="146" t="s">
        <v>41</v>
      </c>
      <c r="P671" s="147">
        <f>O671*H671</f>
        <v>0</v>
      </c>
      <c r="Q671" s="147">
        <v>0</v>
      </c>
      <c r="R671" s="147">
        <f>Q671*H671</f>
        <v>0</v>
      </c>
      <c r="S671" s="147">
        <v>0</v>
      </c>
      <c r="T671" s="148">
        <f>S671*H671</f>
        <v>0</v>
      </c>
      <c r="AR671" s="149" t="s">
        <v>357</v>
      </c>
      <c r="AT671" s="149" t="s">
        <v>352</v>
      </c>
      <c r="AU671" s="149" t="s">
        <v>86</v>
      </c>
      <c r="AY671" s="17" t="s">
        <v>350</v>
      </c>
      <c r="BE671" s="150">
        <f>IF(N671="základní",J671,0)</f>
        <v>0</v>
      </c>
      <c r="BF671" s="150">
        <f>IF(N671="snížená",J671,0)</f>
        <v>0</v>
      </c>
      <c r="BG671" s="150">
        <f>IF(N671="zákl. přenesená",J671,0)</f>
        <v>0</v>
      </c>
      <c r="BH671" s="150">
        <f>IF(N671="sníž. přenesená",J671,0)</f>
        <v>0</v>
      </c>
      <c r="BI671" s="150">
        <f>IF(N671="nulová",J671,0)</f>
        <v>0</v>
      </c>
      <c r="BJ671" s="17" t="s">
        <v>84</v>
      </c>
      <c r="BK671" s="150">
        <f>ROUND(I671*H671,2)</f>
        <v>0</v>
      </c>
      <c r="BL671" s="17" t="s">
        <v>357</v>
      </c>
      <c r="BM671" s="149" t="s">
        <v>4722</v>
      </c>
    </row>
    <row r="672" spans="2:65" s="1" customFormat="1" ht="10.199999999999999">
      <c r="B672" s="32"/>
      <c r="D672" s="151" t="s">
        <v>359</v>
      </c>
      <c r="F672" s="152" t="s">
        <v>8259</v>
      </c>
      <c r="I672" s="153"/>
      <c r="L672" s="32"/>
      <c r="M672" s="154"/>
      <c r="T672" s="56"/>
      <c r="AT672" s="17" t="s">
        <v>359</v>
      </c>
      <c r="AU672" s="17" t="s">
        <v>86</v>
      </c>
    </row>
    <row r="673" spans="2:65" s="1" customFormat="1" ht="37.799999999999997" customHeight="1">
      <c r="B673" s="32"/>
      <c r="C673" s="138" t="s">
        <v>3268</v>
      </c>
      <c r="D673" s="138" t="s">
        <v>352</v>
      </c>
      <c r="E673" s="139" t="s">
        <v>8260</v>
      </c>
      <c r="F673" s="140" t="s">
        <v>8261</v>
      </c>
      <c r="G673" s="141" t="s">
        <v>5693</v>
      </c>
      <c r="H673" s="142">
        <v>24</v>
      </c>
      <c r="I673" s="143"/>
      <c r="J673" s="144">
        <f>ROUND(I673*H673,2)</f>
        <v>0</v>
      </c>
      <c r="K673" s="140" t="s">
        <v>7721</v>
      </c>
      <c r="L673" s="32"/>
      <c r="M673" s="145" t="s">
        <v>1</v>
      </c>
      <c r="N673" s="146" t="s">
        <v>41</v>
      </c>
      <c r="P673" s="147">
        <f>O673*H673</f>
        <v>0</v>
      </c>
      <c r="Q673" s="147">
        <v>0</v>
      </c>
      <c r="R673" s="147">
        <f>Q673*H673</f>
        <v>0</v>
      </c>
      <c r="S673" s="147">
        <v>0</v>
      </c>
      <c r="T673" s="148">
        <f>S673*H673</f>
        <v>0</v>
      </c>
      <c r="AR673" s="149" t="s">
        <v>357</v>
      </c>
      <c r="AT673" s="149" t="s">
        <v>352</v>
      </c>
      <c r="AU673" s="149" t="s">
        <v>86</v>
      </c>
      <c r="AY673" s="17" t="s">
        <v>350</v>
      </c>
      <c r="BE673" s="150">
        <f>IF(N673="základní",J673,0)</f>
        <v>0</v>
      </c>
      <c r="BF673" s="150">
        <f>IF(N673="snížená",J673,0)</f>
        <v>0</v>
      </c>
      <c r="BG673" s="150">
        <f>IF(N673="zákl. přenesená",J673,0)</f>
        <v>0</v>
      </c>
      <c r="BH673" s="150">
        <f>IF(N673="sníž. přenesená",J673,0)</f>
        <v>0</v>
      </c>
      <c r="BI673" s="150">
        <f>IF(N673="nulová",J673,0)</f>
        <v>0</v>
      </c>
      <c r="BJ673" s="17" t="s">
        <v>84</v>
      </c>
      <c r="BK673" s="150">
        <f>ROUND(I673*H673,2)</f>
        <v>0</v>
      </c>
      <c r="BL673" s="17" t="s">
        <v>357</v>
      </c>
      <c r="BM673" s="149" t="s">
        <v>4730</v>
      </c>
    </row>
    <row r="674" spans="2:65" s="1" customFormat="1" ht="28.8">
      <c r="B674" s="32"/>
      <c r="D674" s="151" t="s">
        <v>359</v>
      </c>
      <c r="F674" s="152" t="s">
        <v>8261</v>
      </c>
      <c r="I674" s="153"/>
      <c r="L674" s="32"/>
      <c r="M674" s="154"/>
      <c r="T674" s="56"/>
      <c r="AT674" s="17" t="s">
        <v>359</v>
      </c>
      <c r="AU674" s="17" t="s">
        <v>86</v>
      </c>
    </row>
    <row r="675" spans="2:65" s="1" customFormat="1" ht="24.15" customHeight="1">
      <c r="B675" s="32"/>
      <c r="C675" s="138" t="s">
        <v>3275</v>
      </c>
      <c r="D675" s="138" t="s">
        <v>352</v>
      </c>
      <c r="E675" s="139" t="s">
        <v>8262</v>
      </c>
      <c r="F675" s="140" t="s">
        <v>8263</v>
      </c>
      <c r="G675" s="141" t="s">
        <v>5693</v>
      </c>
      <c r="H675" s="142">
        <v>24</v>
      </c>
      <c r="I675" s="143"/>
      <c r="J675" s="144">
        <f>ROUND(I675*H675,2)</f>
        <v>0</v>
      </c>
      <c r="K675" s="140" t="s">
        <v>7721</v>
      </c>
      <c r="L675" s="32"/>
      <c r="M675" s="145" t="s">
        <v>1</v>
      </c>
      <c r="N675" s="146" t="s">
        <v>41</v>
      </c>
      <c r="P675" s="147">
        <f>O675*H675</f>
        <v>0</v>
      </c>
      <c r="Q675" s="147">
        <v>0</v>
      </c>
      <c r="R675" s="147">
        <f>Q675*H675</f>
        <v>0</v>
      </c>
      <c r="S675" s="147">
        <v>0</v>
      </c>
      <c r="T675" s="148">
        <f>S675*H675</f>
        <v>0</v>
      </c>
      <c r="AR675" s="149" t="s">
        <v>357</v>
      </c>
      <c r="AT675" s="149" t="s">
        <v>352</v>
      </c>
      <c r="AU675" s="149" t="s">
        <v>86</v>
      </c>
      <c r="AY675" s="17" t="s">
        <v>350</v>
      </c>
      <c r="BE675" s="150">
        <f>IF(N675="základní",J675,0)</f>
        <v>0</v>
      </c>
      <c r="BF675" s="150">
        <f>IF(N675="snížená",J675,0)</f>
        <v>0</v>
      </c>
      <c r="BG675" s="150">
        <f>IF(N675="zákl. přenesená",J675,0)</f>
        <v>0</v>
      </c>
      <c r="BH675" s="150">
        <f>IF(N675="sníž. přenesená",J675,0)</f>
        <v>0</v>
      </c>
      <c r="BI675" s="150">
        <f>IF(N675="nulová",J675,0)</f>
        <v>0</v>
      </c>
      <c r="BJ675" s="17" t="s">
        <v>84</v>
      </c>
      <c r="BK675" s="150">
        <f>ROUND(I675*H675,2)</f>
        <v>0</v>
      </c>
      <c r="BL675" s="17" t="s">
        <v>357</v>
      </c>
      <c r="BM675" s="149" t="s">
        <v>4738</v>
      </c>
    </row>
    <row r="676" spans="2:65" s="1" customFormat="1" ht="19.2">
      <c r="B676" s="32"/>
      <c r="D676" s="151" t="s">
        <v>359</v>
      </c>
      <c r="F676" s="152" t="s">
        <v>8263</v>
      </c>
      <c r="I676" s="153"/>
      <c r="L676" s="32"/>
      <c r="M676" s="154"/>
      <c r="T676" s="56"/>
      <c r="AT676" s="17" t="s">
        <v>359</v>
      </c>
      <c r="AU676" s="17" t="s">
        <v>86</v>
      </c>
    </row>
    <row r="677" spans="2:65" s="1" customFormat="1" ht="24.15" customHeight="1">
      <c r="B677" s="32"/>
      <c r="C677" s="138" t="s">
        <v>3281</v>
      </c>
      <c r="D677" s="138" t="s">
        <v>352</v>
      </c>
      <c r="E677" s="139" t="s">
        <v>8264</v>
      </c>
      <c r="F677" s="140" t="s">
        <v>8265</v>
      </c>
      <c r="G677" s="141" t="s">
        <v>5693</v>
      </c>
      <c r="H677" s="142">
        <v>24</v>
      </c>
      <c r="I677" s="143"/>
      <c r="J677" s="144">
        <f>ROUND(I677*H677,2)</f>
        <v>0</v>
      </c>
      <c r="K677" s="140" t="s">
        <v>7721</v>
      </c>
      <c r="L677" s="32"/>
      <c r="M677" s="145" t="s">
        <v>1</v>
      </c>
      <c r="N677" s="146" t="s">
        <v>41</v>
      </c>
      <c r="P677" s="147">
        <f>O677*H677</f>
        <v>0</v>
      </c>
      <c r="Q677" s="147">
        <v>0</v>
      </c>
      <c r="R677" s="147">
        <f>Q677*H677</f>
        <v>0</v>
      </c>
      <c r="S677" s="147">
        <v>0</v>
      </c>
      <c r="T677" s="148">
        <f>S677*H677</f>
        <v>0</v>
      </c>
      <c r="AR677" s="149" t="s">
        <v>357</v>
      </c>
      <c r="AT677" s="149" t="s">
        <v>352</v>
      </c>
      <c r="AU677" s="149" t="s">
        <v>86</v>
      </c>
      <c r="AY677" s="17" t="s">
        <v>350</v>
      </c>
      <c r="BE677" s="150">
        <f>IF(N677="základní",J677,0)</f>
        <v>0</v>
      </c>
      <c r="BF677" s="150">
        <f>IF(N677="snížená",J677,0)</f>
        <v>0</v>
      </c>
      <c r="BG677" s="150">
        <f>IF(N677="zákl. přenesená",J677,0)</f>
        <v>0</v>
      </c>
      <c r="BH677" s="150">
        <f>IF(N677="sníž. přenesená",J677,0)</f>
        <v>0</v>
      </c>
      <c r="BI677" s="150">
        <f>IF(N677="nulová",J677,0)</f>
        <v>0</v>
      </c>
      <c r="BJ677" s="17" t="s">
        <v>84</v>
      </c>
      <c r="BK677" s="150">
        <f>ROUND(I677*H677,2)</f>
        <v>0</v>
      </c>
      <c r="BL677" s="17" t="s">
        <v>357</v>
      </c>
      <c r="BM677" s="149" t="s">
        <v>4746</v>
      </c>
    </row>
    <row r="678" spans="2:65" s="1" customFormat="1" ht="19.2">
      <c r="B678" s="32"/>
      <c r="D678" s="151" t="s">
        <v>359</v>
      </c>
      <c r="F678" s="152" t="s">
        <v>8265</v>
      </c>
      <c r="I678" s="153"/>
      <c r="L678" s="32"/>
      <c r="M678" s="154"/>
      <c r="T678" s="56"/>
      <c r="AT678" s="17" t="s">
        <v>359</v>
      </c>
      <c r="AU678" s="17" t="s">
        <v>86</v>
      </c>
    </row>
    <row r="679" spans="2:65" s="1" customFormat="1" ht="37.799999999999997" customHeight="1">
      <c r="B679" s="32"/>
      <c r="C679" s="138" t="s">
        <v>3288</v>
      </c>
      <c r="D679" s="138" t="s">
        <v>352</v>
      </c>
      <c r="E679" s="139" t="s">
        <v>8266</v>
      </c>
      <c r="F679" s="140" t="s">
        <v>8267</v>
      </c>
      <c r="G679" s="141" t="s">
        <v>5693</v>
      </c>
      <c r="H679" s="142">
        <v>12</v>
      </c>
      <c r="I679" s="143"/>
      <c r="J679" s="144">
        <f>ROUND(I679*H679,2)</f>
        <v>0</v>
      </c>
      <c r="K679" s="140" t="s">
        <v>7721</v>
      </c>
      <c r="L679" s="32"/>
      <c r="M679" s="145" t="s">
        <v>1</v>
      </c>
      <c r="N679" s="146" t="s">
        <v>41</v>
      </c>
      <c r="P679" s="147">
        <f>O679*H679</f>
        <v>0</v>
      </c>
      <c r="Q679" s="147">
        <v>0</v>
      </c>
      <c r="R679" s="147">
        <f>Q679*H679</f>
        <v>0</v>
      </c>
      <c r="S679" s="147">
        <v>0</v>
      </c>
      <c r="T679" s="148">
        <f>S679*H679</f>
        <v>0</v>
      </c>
      <c r="AR679" s="149" t="s">
        <v>357</v>
      </c>
      <c r="AT679" s="149" t="s">
        <v>352</v>
      </c>
      <c r="AU679" s="149" t="s">
        <v>86</v>
      </c>
      <c r="AY679" s="17" t="s">
        <v>350</v>
      </c>
      <c r="BE679" s="150">
        <f>IF(N679="základní",J679,0)</f>
        <v>0</v>
      </c>
      <c r="BF679" s="150">
        <f>IF(N679="snížená",J679,0)</f>
        <v>0</v>
      </c>
      <c r="BG679" s="150">
        <f>IF(N679="zákl. přenesená",J679,0)</f>
        <v>0</v>
      </c>
      <c r="BH679" s="150">
        <f>IF(N679="sníž. přenesená",J679,0)</f>
        <v>0</v>
      </c>
      <c r="BI679" s="150">
        <f>IF(N679="nulová",J679,0)</f>
        <v>0</v>
      </c>
      <c r="BJ679" s="17" t="s">
        <v>84</v>
      </c>
      <c r="BK679" s="150">
        <f>ROUND(I679*H679,2)</f>
        <v>0</v>
      </c>
      <c r="BL679" s="17" t="s">
        <v>357</v>
      </c>
      <c r="BM679" s="149" t="s">
        <v>4754</v>
      </c>
    </row>
    <row r="680" spans="2:65" s="1" customFormat="1" ht="19.2">
      <c r="B680" s="32"/>
      <c r="D680" s="151" t="s">
        <v>359</v>
      </c>
      <c r="F680" s="152" t="s">
        <v>8267</v>
      </c>
      <c r="I680" s="153"/>
      <c r="L680" s="32"/>
      <c r="M680" s="198"/>
      <c r="N680" s="199"/>
      <c r="O680" s="199"/>
      <c r="P680" s="199"/>
      <c r="Q680" s="199"/>
      <c r="R680" s="199"/>
      <c r="S680" s="199"/>
      <c r="T680" s="200"/>
      <c r="AT680" s="17" t="s">
        <v>359</v>
      </c>
      <c r="AU680" s="17" t="s">
        <v>86</v>
      </c>
    </row>
    <row r="681" spans="2:65" s="1" customFormat="1" ht="6.9" customHeight="1">
      <c r="B681" s="44"/>
      <c r="C681" s="45"/>
      <c r="D681" s="45"/>
      <c r="E681" s="45"/>
      <c r="F681" s="45"/>
      <c r="G681" s="45"/>
      <c r="H681" s="45"/>
      <c r="I681" s="45"/>
      <c r="J681" s="45"/>
      <c r="K681" s="45"/>
      <c r="L681" s="32"/>
    </row>
  </sheetData>
  <sheetProtection algorithmName="SHA-512" hashValue="3ov4UDfVC0S34xwb4zwg4UovPvU8Q3t2MzJmN1kORE+R3dJr+aq9kVHX9p5azmJX5zxHQLbs7d9xgqhZd/QPcA==" saltValue="owiWKhG97H8r9hDoBq24CxzJzUaQn/ef76d4w0TsdtwdXNQGvWvW7OmR1fqZ3g4FaZQlUw3YjyC70s3gWuwcrA==" spinCount="100000" sheet="1" objects="1" scenarios="1" formatColumns="0" formatRows="0" autoFilter="0"/>
  <autoFilter ref="C121:K680" xr:uid="{00000000-0009-0000-0000-000008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677"/>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25"/>
      <c r="M2" s="225"/>
      <c r="N2" s="225"/>
      <c r="O2" s="225"/>
      <c r="P2" s="225"/>
      <c r="Q2" s="225"/>
      <c r="R2" s="225"/>
      <c r="S2" s="225"/>
      <c r="T2" s="225"/>
      <c r="U2" s="225"/>
      <c r="V2" s="225"/>
      <c r="AT2" s="17" t="s">
        <v>117</v>
      </c>
    </row>
    <row r="3" spans="2:46" ht="6.9" customHeight="1">
      <c r="B3" s="18"/>
      <c r="C3" s="19"/>
      <c r="D3" s="19"/>
      <c r="E3" s="19"/>
      <c r="F3" s="19"/>
      <c r="G3" s="19"/>
      <c r="H3" s="19"/>
      <c r="I3" s="19"/>
      <c r="J3" s="19"/>
      <c r="K3" s="19"/>
      <c r="L3" s="20"/>
      <c r="AT3" s="17" t="s">
        <v>86</v>
      </c>
    </row>
    <row r="4" spans="2:46" ht="24.9" customHeight="1">
      <c r="B4" s="20"/>
      <c r="D4" s="21" t="s">
        <v>142</v>
      </c>
      <c r="L4" s="20"/>
      <c r="M4" s="94" t="s">
        <v>10</v>
      </c>
      <c r="AT4" s="17" t="s">
        <v>4</v>
      </c>
    </row>
    <row r="5" spans="2:46" ht="6.9"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s="1" customFormat="1" ht="12" customHeight="1">
      <c r="B8" s="32"/>
      <c r="D8" s="27" t="s">
        <v>151</v>
      </c>
      <c r="L8" s="32"/>
    </row>
    <row r="9" spans="2:46" s="1" customFormat="1" ht="16.5" customHeight="1">
      <c r="B9" s="32"/>
      <c r="E9" s="219" t="s">
        <v>8268</v>
      </c>
      <c r="F9" s="258"/>
      <c r="G9" s="258"/>
      <c r="H9" s="258"/>
      <c r="L9" s="32"/>
    </row>
    <row r="10" spans="2:46" s="1" customFormat="1" ht="10.199999999999999">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5. 12. 2022</v>
      </c>
      <c r="L12" s="32"/>
    </row>
    <row r="13" spans="2:46" s="1" customFormat="1" ht="10.8"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59" t="str">
        <f>'Rekapitulace stavby'!E14</f>
        <v>Vyplň údaj</v>
      </c>
      <c r="F18" s="224"/>
      <c r="G18" s="224"/>
      <c r="H18" s="224"/>
      <c r="I18" s="27" t="s">
        <v>27</v>
      </c>
      <c r="J18" s="28" t="str">
        <f>'Rekapitulace stavby'!AN14</f>
        <v>Vyplň údaj</v>
      </c>
      <c r="L18" s="32"/>
    </row>
    <row r="19" spans="2:12" s="1" customFormat="1" ht="6.9"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 customHeight="1">
      <c r="B25" s="32"/>
      <c r="L25" s="32"/>
    </row>
    <row r="26" spans="2:12" s="1" customFormat="1" ht="12" customHeight="1">
      <c r="B26" s="32"/>
      <c r="D26" s="27" t="s">
        <v>35</v>
      </c>
      <c r="L26" s="32"/>
    </row>
    <row r="27" spans="2:12" s="7" customFormat="1" ht="16.5" customHeight="1">
      <c r="B27" s="95"/>
      <c r="E27" s="229" t="s">
        <v>1</v>
      </c>
      <c r="F27" s="229"/>
      <c r="G27" s="229"/>
      <c r="H27" s="229"/>
      <c r="L27" s="95"/>
    </row>
    <row r="28" spans="2:12" s="1" customFormat="1" ht="6.9" customHeight="1">
      <c r="B28" s="32"/>
      <c r="L28" s="32"/>
    </row>
    <row r="29" spans="2:12" s="1" customFormat="1" ht="6.9" customHeight="1">
      <c r="B29" s="32"/>
      <c r="D29" s="53"/>
      <c r="E29" s="53"/>
      <c r="F29" s="53"/>
      <c r="G29" s="53"/>
      <c r="H29" s="53"/>
      <c r="I29" s="53"/>
      <c r="J29" s="53"/>
      <c r="K29" s="53"/>
      <c r="L29" s="32"/>
    </row>
    <row r="30" spans="2:12" s="1" customFormat="1" ht="25.35" customHeight="1">
      <c r="B30" s="32"/>
      <c r="D30" s="97" t="s">
        <v>36</v>
      </c>
      <c r="J30" s="66">
        <f>ROUND(J144, 2)</f>
        <v>0</v>
      </c>
      <c r="L30" s="32"/>
    </row>
    <row r="31" spans="2:12" s="1" customFormat="1" ht="6.9" customHeight="1">
      <c r="B31" s="32"/>
      <c r="D31" s="53"/>
      <c r="E31" s="53"/>
      <c r="F31" s="53"/>
      <c r="G31" s="53"/>
      <c r="H31" s="53"/>
      <c r="I31" s="53"/>
      <c r="J31" s="53"/>
      <c r="K31" s="53"/>
      <c r="L31" s="32"/>
    </row>
    <row r="32" spans="2:12" s="1" customFormat="1" ht="14.4" customHeight="1">
      <c r="B32" s="32"/>
      <c r="F32" s="35" t="s">
        <v>38</v>
      </c>
      <c r="I32" s="35" t="s">
        <v>37</v>
      </c>
      <c r="J32" s="35" t="s">
        <v>39</v>
      </c>
      <c r="L32" s="32"/>
    </row>
    <row r="33" spans="2:12" s="1" customFormat="1" ht="14.4" customHeight="1">
      <c r="B33" s="32"/>
      <c r="D33" s="55" t="s">
        <v>40</v>
      </c>
      <c r="E33" s="27" t="s">
        <v>41</v>
      </c>
      <c r="F33" s="86">
        <f>ROUND((SUM(BE144:BE676)),  2)</f>
        <v>0</v>
      </c>
      <c r="I33" s="98">
        <v>0.21</v>
      </c>
      <c r="J33" s="86">
        <f>ROUND(((SUM(BE144:BE676))*I33),  2)</f>
        <v>0</v>
      </c>
      <c r="L33" s="32"/>
    </row>
    <row r="34" spans="2:12" s="1" customFormat="1" ht="14.4" customHeight="1">
      <c r="B34" s="32"/>
      <c r="E34" s="27" t="s">
        <v>42</v>
      </c>
      <c r="F34" s="86">
        <f>ROUND((SUM(BF144:BF676)),  2)</f>
        <v>0</v>
      </c>
      <c r="I34" s="98">
        <v>0.12</v>
      </c>
      <c r="J34" s="86">
        <f>ROUND(((SUM(BF144:BF676))*I34),  2)</f>
        <v>0</v>
      </c>
      <c r="L34" s="32"/>
    </row>
    <row r="35" spans="2:12" s="1" customFormat="1" ht="14.4" hidden="1" customHeight="1">
      <c r="B35" s="32"/>
      <c r="E35" s="27" t="s">
        <v>43</v>
      </c>
      <c r="F35" s="86">
        <f>ROUND((SUM(BG144:BG676)),  2)</f>
        <v>0</v>
      </c>
      <c r="I35" s="98">
        <v>0.21</v>
      </c>
      <c r="J35" s="86">
        <f>0</f>
        <v>0</v>
      </c>
      <c r="L35" s="32"/>
    </row>
    <row r="36" spans="2:12" s="1" customFormat="1" ht="14.4" hidden="1" customHeight="1">
      <c r="B36" s="32"/>
      <c r="E36" s="27" t="s">
        <v>44</v>
      </c>
      <c r="F36" s="86">
        <f>ROUND((SUM(BH144:BH676)),  2)</f>
        <v>0</v>
      </c>
      <c r="I36" s="98">
        <v>0.12</v>
      </c>
      <c r="J36" s="86">
        <f>0</f>
        <v>0</v>
      </c>
      <c r="L36" s="32"/>
    </row>
    <row r="37" spans="2:12" s="1" customFormat="1" ht="14.4" hidden="1" customHeight="1">
      <c r="B37" s="32"/>
      <c r="E37" s="27" t="s">
        <v>45</v>
      </c>
      <c r="F37" s="86">
        <f>ROUND((SUM(BI144:BI676)),  2)</f>
        <v>0</v>
      </c>
      <c r="I37" s="98">
        <v>0</v>
      </c>
      <c r="J37" s="86">
        <f>0</f>
        <v>0</v>
      </c>
      <c r="L37" s="32"/>
    </row>
    <row r="38" spans="2:12" s="1" customFormat="1" ht="6.9" customHeight="1">
      <c r="B38" s="32"/>
      <c r="L38" s="32"/>
    </row>
    <row r="39" spans="2:12" s="1" customFormat="1" ht="25.35" customHeight="1">
      <c r="B39" s="32"/>
      <c r="C39" s="99"/>
      <c r="D39" s="100" t="s">
        <v>46</v>
      </c>
      <c r="E39" s="57"/>
      <c r="F39" s="57"/>
      <c r="G39" s="101" t="s">
        <v>47</v>
      </c>
      <c r="H39" s="102" t="s">
        <v>48</v>
      </c>
      <c r="I39" s="57"/>
      <c r="J39" s="103">
        <f>SUM(J30:J37)</f>
        <v>0</v>
      </c>
      <c r="K39" s="104"/>
      <c r="L39" s="32"/>
    </row>
    <row r="40" spans="2:12" s="1" customFormat="1" ht="14.4" customHeight="1">
      <c r="B40" s="32"/>
      <c r="L40" s="32"/>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49</v>
      </c>
      <c r="E50" s="42"/>
      <c r="F50" s="42"/>
      <c r="G50" s="41" t="s">
        <v>50</v>
      </c>
      <c r="H50" s="42"/>
      <c r="I50" s="42"/>
      <c r="J50" s="42"/>
      <c r="K50" s="42"/>
      <c r="L50" s="32"/>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3.2">
      <c r="B61" s="32"/>
      <c r="D61" s="43" t="s">
        <v>51</v>
      </c>
      <c r="E61" s="34"/>
      <c r="F61" s="105" t="s">
        <v>52</v>
      </c>
      <c r="G61" s="43" t="s">
        <v>51</v>
      </c>
      <c r="H61" s="34"/>
      <c r="I61" s="34"/>
      <c r="J61" s="106" t="s">
        <v>52</v>
      </c>
      <c r="K61" s="34"/>
      <c r="L61" s="32"/>
    </row>
    <row r="62" spans="2:12" ht="10.199999999999999">
      <c r="B62" s="20"/>
      <c r="L62" s="20"/>
    </row>
    <row r="63" spans="2:12" ht="10.199999999999999">
      <c r="B63" s="20"/>
      <c r="L63" s="20"/>
    </row>
    <row r="64" spans="2:12" ht="10.199999999999999">
      <c r="B64" s="20"/>
      <c r="L64" s="20"/>
    </row>
    <row r="65" spans="2:12" s="1" customFormat="1" ht="13.2">
      <c r="B65" s="32"/>
      <c r="D65" s="41" t="s">
        <v>53</v>
      </c>
      <c r="E65" s="42"/>
      <c r="F65" s="42"/>
      <c r="G65" s="41" t="s">
        <v>54</v>
      </c>
      <c r="H65" s="42"/>
      <c r="I65" s="42"/>
      <c r="J65" s="42"/>
      <c r="K65" s="42"/>
      <c r="L65" s="32"/>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3.2">
      <c r="B76" s="32"/>
      <c r="D76" s="43" t="s">
        <v>51</v>
      </c>
      <c r="E76" s="34"/>
      <c r="F76" s="105" t="s">
        <v>52</v>
      </c>
      <c r="G76" s="43" t="s">
        <v>51</v>
      </c>
      <c r="H76" s="34"/>
      <c r="I76" s="34"/>
      <c r="J76" s="106" t="s">
        <v>52</v>
      </c>
      <c r="K76" s="34"/>
      <c r="L76" s="32"/>
    </row>
    <row r="77" spans="2:12" s="1" customFormat="1" ht="14.4" customHeight="1">
      <c r="B77" s="44"/>
      <c r="C77" s="45"/>
      <c r="D77" s="45"/>
      <c r="E77" s="45"/>
      <c r="F77" s="45"/>
      <c r="G77" s="45"/>
      <c r="H77" s="45"/>
      <c r="I77" s="45"/>
      <c r="J77" s="45"/>
      <c r="K77" s="45"/>
      <c r="L77" s="32"/>
    </row>
    <row r="81" spans="2:47" s="1" customFormat="1" ht="6.9" customHeight="1">
      <c r="B81" s="46"/>
      <c r="C81" s="47"/>
      <c r="D81" s="47"/>
      <c r="E81" s="47"/>
      <c r="F81" s="47"/>
      <c r="G81" s="47"/>
      <c r="H81" s="47"/>
      <c r="I81" s="47"/>
      <c r="J81" s="47"/>
      <c r="K81" s="47"/>
      <c r="L81" s="32"/>
    </row>
    <row r="82" spans="2:47" s="1" customFormat="1" ht="24.9" customHeight="1">
      <c r="B82" s="32"/>
      <c r="C82" s="21" t="s">
        <v>299</v>
      </c>
      <c r="L82" s="32"/>
    </row>
    <row r="83" spans="2:47" s="1" customFormat="1" ht="6.9" customHeight="1">
      <c r="B83" s="32"/>
      <c r="L83" s="32"/>
    </row>
    <row r="84" spans="2:47" s="1" customFormat="1" ht="12" customHeight="1">
      <c r="B84" s="32"/>
      <c r="C84" s="27" t="s">
        <v>16</v>
      </c>
      <c r="L84" s="32"/>
    </row>
    <row r="85" spans="2:47" s="1" customFormat="1" ht="16.5" customHeight="1">
      <c r="B85" s="32"/>
      <c r="E85" s="256" t="str">
        <f>E7</f>
        <v>Rekonstrukce Kounicova domu, Berkova ul. č.p. 100, Česká Lípa</v>
      </c>
      <c r="F85" s="257"/>
      <c r="G85" s="257"/>
      <c r="H85" s="257"/>
      <c r="L85" s="32"/>
    </row>
    <row r="86" spans="2:47" s="1" customFormat="1" ht="12" customHeight="1">
      <c r="B86" s="32"/>
      <c r="C86" s="27" t="s">
        <v>151</v>
      </c>
      <c r="L86" s="32"/>
    </row>
    <row r="87" spans="2:47" s="1" customFormat="1" ht="16.5" customHeight="1">
      <c r="B87" s="32"/>
      <c r="E87" s="219" t="str">
        <f>E9</f>
        <v>VZT - Vzduchotechnika</v>
      </c>
      <c r="F87" s="258"/>
      <c r="G87" s="258"/>
      <c r="H87" s="258"/>
      <c r="L87" s="32"/>
    </row>
    <row r="88" spans="2:47" s="1" customFormat="1" ht="6.9" customHeight="1">
      <c r="B88" s="32"/>
      <c r="L88" s="32"/>
    </row>
    <row r="89" spans="2:47" s="1" customFormat="1" ht="12" customHeight="1">
      <c r="B89" s="32"/>
      <c r="C89" s="27" t="s">
        <v>20</v>
      </c>
      <c r="F89" s="25" t="str">
        <f>F12</f>
        <v>Berkova ul. č.p. 100</v>
      </c>
      <c r="I89" s="27" t="s">
        <v>22</v>
      </c>
      <c r="J89" s="52" t="str">
        <f>IF(J12="","",J12)</f>
        <v>5. 12. 2022</v>
      </c>
      <c r="L89" s="32"/>
    </row>
    <row r="90" spans="2:47" s="1" customFormat="1" ht="6.9" customHeight="1">
      <c r="B90" s="32"/>
      <c r="L90" s="32"/>
    </row>
    <row r="91" spans="2:47" s="1" customFormat="1" ht="25.65" customHeight="1">
      <c r="B91" s="32"/>
      <c r="C91" s="27" t="s">
        <v>24</v>
      </c>
      <c r="F91" s="25" t="str">
        <f>E15</f>
        <v>Město Česká Lípa</v>
      </c>
      <c r="I91" s="27" t="s">
        <v>30</v>
      </c>
      <c r="J91" s="30" t="str">
        <f>E21</f>
        <v>DigiTry Art Technologies s.r.o.</v>
      </c>
      <c r="L91" s="32"/>
    </row>
    <row r="92" spans="2:47" s="1" customFormat="1" ht="15.15" customHeight="1">
      <c r="B92" s="32"/>
      <c r="C92" s="27" t="s">
        <v>28</v>
      </c>
      <c r="F92" s="25" t="str">
        <f>IF(E18="","",E18)</f>
        <v>Vyplň údaj</v>
      </c>
      <c r="I92" s="27" t="s">
        <v>33</v>
      </c>
      <c r="J92" s="30" t="str">
        <f>E24</f>
        <v>Ing. Jan Duben</v>
      </c>
      <c r="L92" s="32"/>
    </row>
    <row r="93" spans="2:47" s="1" customFormat="1" ht="10.35" customHeight="1">
      <c r="B93" s="32"/>
      <c r="L93" s="32"/>
    </row>
    <row r="94" spans="2:47" s="1" customFormat="1" ht="29.25" customHeight="1">
      <c r="B94" s="32"/>
      <c r="C94" s="107" t="s">
        <v>314</v>
      </c>
      <c r="D94" s="99"/>
      <c r="E94" s="99"/>
      <c r="F94" s="99"/>
      <c r="G94" s="99"/>
      <c r="H94" s="99"/>
      <c r="I94" s="99"/>
      <c r="J94" s="108" t="s">
        <v>315</v>
      </c>
      <c r="K94" s="99"/>
      <c r="L94" s="32"/>
    </row>
    <row r="95" spans="2:47" s="1" customFormat="1" ht="10.35" customHeight="1">
      <c r="B95" s="32"/>
      <c r="L95" s="32"/>
    </row>
    <row r="96" spans="2:47" s="1" customFormat="1" ht="22.8" customHeight="1">
      <c r="B96" s="32"/>
      <c r="C96" s="109" t="s">
        <v>316</v>
      </c>
      <c r="J96" s="66">
        <f>J144</f>
        <v>0</v>
      </c>
      <c r="L96" s="32"/>
      <c r="AU96" s="17" t="s">
        <v>317</v>
      </c>
    </row>
    <row r="97" spans="2:12" s="8" customFormat="1" ht="24.9" customHeight="1">
      <c r="B97" s="110"/>
      <c r="D97" s="111" t="s">
        <v>8269</v>
      </c>
      <c r="E97" s="112"/>
      <c r="F97" s="112"/>
      <c r="G97" s="112"/>
      <c r="H97" s="112"/>
      <c r="I97" s="112"/>
      <c r="J97" s="113">
        <f>J145</f>
        <v>0</v>
      </c>
      <c r="L97" s="110"/>
    </row>
    <row r="98" spans="2:12" s="8" customFormat="1" ht="24.9" customHeight="1">
      <c r="B98" s="110"/>
      <c r="D98" s="111" t="s">
        <v>8270</v>
      </c>
      <c r="E98" s="112"/>
      <c r="F98" s="112"/>
      <c r="G98" s="112"/>
      <c r="H98" s="112"/>
      <c r="I98" s="112"/>
      <c r="J98" s="113">
        <f>J168</f>
        <v>0</v>
      </c>
      <c r="L98" s="110"/>
    </row>
    <row r="99" spans="2:12" s="8" customFormat="1" ht="24.9" customHeight="1">
      <c r="B99" s="110"/>
      <c r="D99" s="111" t="s">
        <v>8271</v>
      </c>
      <c r="E99" s="112"/>
      <c r="F99" s="112"/>
      <c r="G99" s="112"/>
      <c r="H99" s="112"/>
      <c r="I99" s="112"/>
      <c r="J99" s="113">
        <f>J191</f>
        <v>0</v>
      </c>
      <c r="L99" s="110"/>
    </row>
    <row r="100" spans="2:12" s="8" customFormat="1" ht="24.9" customHeight="1">
      <c r="B100" s="110"/>
      <c r="D100" s="111" t="s">
        <v>8272</v>
      </c>
      <c r="E100" s="112"/>
      <c r="F100" s="112"/>
      <c r="G100" s="112"/>
      <c r="H100" s="112"/>
      <c r="I100" s="112"/>
      <c r="J100" s="113">
        <f>J216</f>
        <v>0</v>
      </c>
      <c r="L100" s="110"/>
    </row>
    <row r="101" spans="2:12" s="8" customFormat="1" ht="24.9" customHeight="1">
      <c r="B101" s="110"/>
      <c r="D101" s="111" t="s">
        <v>8273</v>
      </c>
      <c r="E101" s="112"/>
      <c r="F101" s="112"/>
      <c r="G101" s="112"/>
      <c r="H101" s="112"/>
      <c r="I101" s="112"/>
      <c r="J101" s="113">
        <f>J271</f>
        <v>0</v>
      </c>
      <c r="L101" s="110"/>
    </row>
    <row r="102" spans="2:12" s="8" customFormat="1" ht="24.9" customHeight="1">
      <c r="B102" s="110"/>
      <c r="D102" s="111" t="s">
        <v>8274</v>
      </c>
      <c r="E102" s="112"/>
      <c r="F102" s="112"/>
      <c r="G102" s="112"/>
      <c r="H102" s="112"/>
      <c r="I102" s="112"/>
      <c r="J102" s="113">
        <f>J296</f>
        <v>0</v>
      </c>
      <c r="L102" s="110"/>
    </row>
    <row r="103" spans="2:12" s="8" customFormat="1" ht="24.9" customHeight="1">
      <c r="B103" s="110"/>
      <c r="D103" s="111" t="s">
        <v>8275</v>
      </c>
      <c r="E103" s="112"/>
      <c r="F103" s="112"/>
      <c r="G103" s="112"/>
      <c r="H103" s="112"/>
      <c r="I103" s="112"/>
      <c r="J103" s="113">
        <f>J321</f>
        <v>0</v>
      </c>
      <c r="L103" s="110"/>
    </row>
    <row r="104" spans="2:12" s="8" customFormat="1" ht="24.9" customHeight="1">
      <c r="B104" s="110"/>
      <c r="D104" s="111" t="s">
        <v>8276</v>
      </c>
      <c r="E104" s="112"/>
      <c r="F104" s="112"/>
      <c r="G104" s="112"/>
      <c r="H104" s="112"/>
      <c r="I104" s="112"/>
      <c r="J104" s="113">
        <f>J344</f>
        <v>0</v>
      </c>
      <c r="L104" s="110"/>
    </row>
    <row r="105" spans="2:12" s="8" customFormat="1" ht="24.9" customHeight="1">
      <c r="B105" s="110"/>
      <c r="D105" s="111" t="s">
        <v>8277</v>
      </c>
      <c r="E105" s="112"/>
      <c r="F105" s="112"/>
      <c r="G105" s="112"/>
      <c r="H105" s="112"/>
      <c r="I105" s="112"/>
      <c r="J105" s="113">
        <f>J377</f>
        <v>0</v>
      </c>
      <c r="L105" s="110"/>
    </row>
    <row r="106" spans="2:12" s="8" customFormat="1" ht="24.9" customHeight="1">
      <c r="B106" s="110"/>
      <c r="D106" s="111" t="s">
        <v>8278</v>
      </c>
      <c r="E106" s="112"/>
      <c r="F106" s="112"/>
      <c r="G106" s="112"/>
      <c r="H106" s="112"/>
      <c r="I106" s="112"/>
      <c r="J106" s="113">
        <f>J408</f>
        <v>0</v>
      </c>
      <c r="L106" s="110"/>
    </row>
    <row r="107" spans="2:12" s="8" customFormat="1" ht="24.9" customHeight="1">
      <c r="B107" s="110"/>
      <c r="D107" s="111" t="s">
        <v>8279</v>
      </c>
      <c r="E107" s="112"/>
      <c r="F107" s="112"/>
      <c r="G107" s="112"/>
      <c r="H107" s="112"/>
      <c r="I107" s="112"/>
      <c r="J107" s="113">
        <f>J415</f>
        <v>0</v>
      </c>
      <c r="L107" s="110"/>
    </row>
    <row r="108" spans="2:12" s="8" customFormat="1" ht="24.9" customHeight="1">
      <c r="B108" s="110"/>
      <c r="D108" s="111" t="s">
        <v>8280</v>
      </c>
      <c r="E108" s="112"/>
      <c r="F108" s="112"/>
      <c r="G108" s="112"/>
      <c r="H108" s="112"/>
      <c r="I108" s="112"/>
      <c r="J108" s="113">
        <f>J420</f>
        <v>0</v>
      </c>
      <c r="L108" s="110"/>
    </row>
    <row r="109" spans="2:12" s="8" customFormat="1" ht="24.9" customHeight="1">
      <c r="B109" s="110"/>
      <c r="D109" s="111" t="s">
        <v>8281</v>
      </c>
      <c r="E109" s="112"/>
      <c r="F109" s="112"/>
      <c r="G109" s="112"/>
      <c r="H109" s="112"/>
      <c r="I109" s="112"/>
      <c r="J109" s="113">
        <f>J437</f>
        <v>0</v>
      </c>
      <c r="L109" s="110"/>
    </row>
    <row r="110" spans="2:12" s="8" customFormat="1" ht="24.9" customHeight="1">
      <c r="B110" s="110"/>
      <c r="D110" s="111" t="s">
        <v>8282</v>
      </c>
      <c r="E110" s="112"/>
      <c r="F110" s="112"/>
      <c r="G110" s="112"/>
      <c r="H110" s="112"/>
      <c r="I110" s="112"/>
      <c r="J110" s="113">
        <f>J448</f>
        <v>0</v>
      </c>
      <c r="L110" s="110"/>
    </row>
    <row r="111" spans="2:12" s="8" customFormat="1" ht="24.9" customHeight="1">
      <c r="B111" s="110"/>
      <c r="D111" s="111" t="s">
        <v>8283</v>
      </c>
      <c r="E111" s="112"/>
      <c r="F111" s="112"/>
      <c r="G111" s="112"/>
      <c r="H111" s="112"/>
      <c r="I111" s="112"/>
      <c r="J111" s="113">
        <f>J461</f>
        <v>0</v>
      </c>
      <c r="L111" s="110"/>
    </row>
    <row r="112" spans="2:12" s="8" customFormat="1" ht="24.9" customHeight="1">
      <c r="B112" s="110"/>
      <c r="D112" s="111" t="s">
        <v>8284</v>
      </c>
      <c r="E112" s="112"/>
      <c r="F112" s="112"/>
      <c r="G112" s="112"/>
      <c r="H112" s="112"/>
      <c r="I112" s="112"/>
      <c r="J112" s="113">
        <f>J474</f>
        <v>0</v>
      </c>
      <c r="L112" s="110"/>
    </row>
    <row r="113" spans="2:12" s="8" customFormat="1" ht="24.9" customHeight="1">
      <c r="B113" s="110"/>
      <c r="D113" s="111" t="s">
        <v>8285</v>
      </c>
      <c r="E113" s="112"/>
      <c r="F113" s="112"/>
      <c r="G113" s="112"/>
      <c r="H113" s="112"/>
      <c r="I113" s="112"/>
      <c r="J113" s="113">
        <f>J483</f>
        <v>0</v>
      </c>
      <c r="L113" s="110"/>
    </row>
    <row r="114" spans="2:12" s="8" customFormat="1" ht="24.9" customHeight="1">
      <c r="B114" s="110"/>
      <c r="D114" s="111" t="s">
        <v>8286</v>
      </c>
      <c r="E114" s="112"/>
      <c r="F114" s="112"/>
      <c r="G114" s="112"/>
      <c r="H114" s="112"/>
      <c r="I114" s="112"/>
      <c r="J114" s="113">
        <f>J520</f>
        <v>0</v>
      </c>
      <c r="L114" s="110"/>
    </row>
    <row r="115" spans="2:12" s="8" customFormat="1" ht="24.9" customHeight="1">
      <c r="B115" s="110"/>
      <c r="D115" s="111" t="s">
        <v>8287</v>
      </c>
      <c r="E115" s="112"/>
      <c r="F115" s="112"/>
      <c r="G115" s="112"/>
      <c r="H115" s="112"/>
      <c r="I115" s="112"/>
      <c r="J115" s="113">
        <f>J535</f>
        <v>0</v>
      </c>
      <c r="L115" s="110"/>
    </row>
    <row r="116" spans="2:12" s="8" customFormat="1" ht="24.9" customHeight="1">
      <c r="B116" s="110"/>
      <c r="D116" s="111" t="s">
        <v>8288</v>
      </c>
      <c r="E116" s="112"/>
      <c r="F116" s="112"/>
      <c r="G116" s="112"/>
      <c r="H116" s="112"/>
      <c r="I116" s="112"/>
      <c r="J116" s="113">
        <f>J542</f>
        <v>0</v>
      </c>
      <c r="L116" s="110"/>
    </row>
    <row r="117" spans="2:12" s="8" customFormat="1" ht="24.9" customHeight="1">
      <c r="B117" s="110"/>
      <c r="D117" s="111" t="s">
        <v>8289</v>
      </c>
      <c r="E117" s="112"/>
      <c r="F117" s="112"/>
      <c r="G117" s="112"/>
      <c r="H117" s="112"/>
      <c r="I117" s="112"/>
      <c r="J117" s="113">
        <f>J555</f>
        <v>0</v>
      </c>
      <c r="L117" s="110"/>
    </row>
    <row r="118" spans="2:12" s="8" customFormat="1" ht="24.9" customHeight="1">
      <c r="B118" s="110"/>
      <c r="D118" s="111" t="s">
        <v>8290</v>
      </c>
      <c r="E118" s="112"/>
      <c r="F118" s="112"/>
      <c r="G118" s="112"/>
      <c r="H118" s="112"/>
      <c r="I118" s="112"/>
      <c r="J118" s="113">
        <f>J572</f>
        <v>0</v>
      </c>
      <c r="L118" s="110"/>
    </row>
    <row r="119" spans="2:12" s="8" customFormat="1" ht="24.9" customHeight="1">
      <c r="B119" s="110"/>
      <c r="D119" s="111" t="s">
        <v>8291</v>
      </c>
      <c r="E119" s="112"/>
      <c r="F119" s="112"/>
      <c r="G119" s="112"/>
      <c r="H119" s="112"/>
      <c r="I119" s="112"/>
      <c r="J119" s="113">
        <f>J577</f>
        <v>0</v>
      </c>
      <c r="L119" s="110"/>
    </row>
    <row r="120" spans="2:12" s="8" customFormat="1" ht="24.9" customHeight="1">
      <c r="B120" s="110"/>
      <c r="D120" s="111" t="s">
        <v>8292</v>
      </c>
      <c r="E120" s="112"/>
      <c r="F120" s="112"/>
      <c r="G120" s="112"/>
      <c r="H120" s="112"/>
      <c r="I120" s="112"/>
      <c r="J120" s="113">
        <f>J606</f>
        <v>0</v>
      </c>
      <c r="L120" s="110"/>
    </row>
    <row r="121" spans="2:12" s="8" customFormat="1" ht="24.9" customHeight="1">
      <c r="B121" s="110"/>
      <c r="D121" s="111" t="s">
        <v>8293</v>
      </c>
      <c r="E121" s="112"/>
      <c r="F121" s="112"/>
      <c r="G121" s="112"/>
      <c r="H121" s="112"/>
      <c r="I121" s="112"/>
      <c r="J121" s="113">
        <f>J633</f>
        <v>0</v>
      </c>
      <c r="L121" s="110"/>
    </row>
    <row r="122" spans="2:12" s="8" customFormat="1" ht="24.9" customHeight="1">
      <c r="B122" s="110"/>
      <c r="D122" s="111" t="s">
        <v>8294</v>
      </c>
      <c r="E122" s="112"/>
      <c r="F122" s="112"/>
      <c r="G122" s="112"/>
      <c r="H122" s="112"/>
      <c r="I122" s="112"/>
      <c r="J122" s="113">
        <f>J648</f>
        <v>0</v>
      </c>
      <c r="L122" s="110"/>
    </row>
    <row r="123" spans="2:12" s="8" customFormat="1" ht="24.9" customHeight="1">
      <c r="B123" s="110"/>
      <c r="D123" s="111" t="s">
        <v>8295</v>
      </c>
      <c r="E123" s="112"/>
      <c r="F123" s="112"/>
      <c r="G123" s="112"/>
      <c r="H123" s="112"/>
      <c r="I123" s="112"/>
      <c r="J123" s="113">
        <f>J659</f>
        <v>0</v>
      </c>
      <c r="L123" s="110"/>
    </row>
    <row r="124" spans="2:12" s="8" customFormat="1" ht="24.9" customHeight="1">
      <c r="B124" s="110"/>
      <c r="D124" s="111" t="s">
        <v>8296</v>
      </c>
      <c r="E124" s="112"/>
      <c r="F124" s="112"/>
      <c r="G124" s="112"/>
      <c r="H124" s="112"/>
      <c r="I124" s="112"/>
      <c r="J124" s="113">
        <f>J666</f>
        <v>0</v>
      </c>
      <c r="L124" s="110"/>
    </row>
    <row r="125" spans="2:12" s="1" customFormat="1" ht="21.75" customHeight="1">
      <c r="B125" s="32"/>
      <c r="L125" s="32"/>
    </row>
    <row r="126" spans="2:12" s="1" customFormat="1" ht="6.9" customHeight="1">
      <c r="B126" s="44"/>
      <c r="C126" s="45"/>
      <c r="D126" s="45"/>
      <c r="E126" s="45"/>
      <c r="F126" s="45"/>
      <c r="G126" s="45"/>
      <c r="H126" s="45"/>
      <c r="I126" s="45"/>
      <c r="J126" s="45"/>
      <c r="K126" s="45"/>
      <c r="L126" s="32"/>
    </row>
    <row r="130" spans="2:63" s="1" customFormat="1" ht="6.9" customHeight="1">
      <c r="B130" s="46"/>
      <c r="C130" s="47"/>
      <c r="D130" s="47"/>
      <c r="E130" s="47"/>
      <c r="F130" s="47"/>
      <c r="G130" s="47"/>
      <c r="H130" s="47"/>
      <c r="I130" s="47"/>
      <c r="J130" s="47"/>
      <c r="K130" s="47"/>
      <c r="L130" s="32"/>
    </row>
    <row r="131" spans="2:63" s="1" customFormat="1" ht="24.9" customHeight="1">
      <c r="B131" s="32"/>
      <c r="C131" s="21" t="s">
        <v>335</v>
      </c>
      <c r="L131" s="32"/>
    </row>
    <row r="132" spans="2:63" s="1" customFormat="1" ht="6.9" customHeight="1">
      <c r="B132" s="32"/>
      <c r="L132" s="32"/>
    </row>
    <row r="133" spans="2:63" s="1" customFormat="1" ht="12" customHeight="1">
      <c r="B133" s="32"/>
      <c r="C133" s="27" t="s">
        <v>16</v>
      </c>
      <c r="L133" s="32"/>
    </row>
    <row r="134" spans="2:63" s="1" customFormat="1" ht="16.5" customHeight="1">
      <c r="B134" s="32"/>
      <c r="E134" s="256" t="str">
        <f>E7</f>
        <v>Rekonstrukce Kounicova domu, Berkova ul. č.p. 100, Česká Lípa</v>
      </c>
      <c r="F134" s="257"/>
      <c r="G134" s="257"/>
      <c r="H134" s="257"/>
      <c r="L134" s="32"/>
    </row>
    <row r="135" spans="2:63" s="1" customFormat="1" ht="12" customHeight="1">
      <c r="B135" s="32"/>
      <c r="C135" s="27" t="s">
        <v>151</v>
      </c>
      <c r="L135" s="32"/>
    </row>
    <row r="136" spans="2:63" s="1" customFormat="1" ht="16.5" customHeight="1">
      <c r="B136" s="32"/>
      <c r="E136" s="219" t="str">
        <f>E9</f>
        <v>VZT - Vzduchotechnika</v>
      </c>
      <c r="F136" s="258"/>
      <c r="G136" s="258"/>
      <c r="H136" s="258"/>
      <c r="L136" s="32"/>
    </row>
    <row r="137" spans="2:63" s="1" customFormat="1" ht="6.9" customHeight="1">
      <c r="B137" s="32"/>
      <c r="L137" s="32"/>
    </row>
    <row r="138" spans="2:63" s="1" customFormat="1" ht="12" customHeight="1">
      <c r="B138" s="32"/>
      <c r="C138" s="27" t="s">
        <v>20</v>
      </c>
      <c r="F138" s="25" t="str">
        <f>F12</f>
        <v>Berkova ul. č.p. 100</v>
      </c>
      <c r="I138" s="27" t="s">
        <v>22</v>
      </c>
      <c r="J138" s="52" t="str">
        <f>IF(J12="","",J12)</f>
        <v>5. 12. 2022</v>
      </c>
      <c r="L138" s="32"/>
    </row>
    <row r="139" spans="2:63" s="1" customFormat="1" ht="6.9" customHeight="1">
      <c r="B139" s="32"/>
      <c r="L139" s="32"/>
    </row>
    <row r="140" spans="2:63" s="1" customFormat="1" ht="25.65" customHeight="1">
      <c r="B140" s="32"/>
      <c r="C140" s="27" t="s">
        <v>24</v>
      </c>
      <c r="F140" s="25" t="str">
        <f>E15</f>
        <v>Město Česká Lípa</v>
      </c>
      <c r="I140" s="27" t="s">
        <v>30</v>
      </c>
      <c r="J140" s="30" t="str">
        <f>E21</f>
        <v>DigiTry Art Technologies s.r.o.</v>
      </c>
      <c r="L140" s="32"/>
    </row>
    <row r="141" spans="2:63" s="1" customFormat="1" ht="15.15" customHeight="1">
      <c r="B141" s="32"/>
      <c r="C141" s="27" t="s">
        <v>28</v>
      </c>
      <c r="F141" s="25" t="str">
        <f>IF(E18="","",E18)</f>
        <v>Vyplň údaj</v>
      </c>
      <c r="I141" s="27" t="s">
        <v>33</v>
      </c>
      <c r="J141" s="30" t="str">
        <f>E24</f>
        <v>Ing. Jan Duben</v>
      </c>
      <c r="L141" s="32"/>
    </row>
    <row r="142" spans="2:63" s="1" customFormat="1" ht="10.35" customHeight="1">
      <c r="B142" s="32"/>
      <c r="L142" s="32"/>
    </row>
    <row r="143" spans="2:63" s="10" customFormat="1" ht="29.25" customHeight="1">
      <c r="B143" s="118"/>
      <c r="C143" s="119" t="s">
        <v>336</v>
      </c>
      <c r="D143" s="120" t="s">
        <v>61</v>
      </c>
      <c r="E143" s="120" t="s">
        <v>57</v>
      </c>
      <c r="F143" s="120" t="s">
        <v>58</v>
      </c>
      <c r="G143" s="120" t="s">
        <v>337</v>
      </c>
      <c r="H143" s="120" t="s">
        <v>338</v>
      </c>
      <c r="I143" s="120" t="s">
        <v>339</v>
      </c>
      <c r="J143" s="120" t="s">
        <v>315</v>
      </c>
      <c r="K143" s="121" t="s">
        <v>340</v>
      </c>
      <c r="L143" s="118"/>
      <c r="M143" s="59" t="s">
        <v>1</v>
      </c>
      <c r="N143" s="60" t="s">
        <v>40</v>
      </c>
      <c r="O143" s="60" t="s">
        <v>341</v>
      </c>
      <c r="P143" s="60" t="s">
        <v>342</v>
      </c>
      <c r="Q143" s="60" t="s">
        <v>343</v>
      </c>
      <c r="R143" s="60" t="s">
        <v>344</v>
      </c>
      <c r="S143" s="60" t="s">
        <v>345</v>
      </c>
      <c r="T143" s="61" t="s">
        <v>346</v>
      </c>
    </row>
    <row r="144" spans="2:63" s="1" customFormat="1" ht="22.8" customHeight="1">
      <c r="B144" s="32"/>
      <c r="C144" s="64" t="s">
        <v>347</v>
      </c>
      <c r="J144" s="122">
        <f>BK144</f>
        <v>0</v>
      </c>
      <c r="L144" s="32"/>
      <c r="M144" s="62"/>
      <c r="N144" s="53"/>
      <c r="O144" s="53"/>
      <c r="P144" s="123">
        <f>P145+P168+P191+P216+P271+P296+P321+P344+P377+P408+P415+P420+P437+P448+P461+P474+P483+P520+P535+P542+P555+P572+P577+P606+P633+P648+P659+P666</f>
        <v>0</v>
      </c>
      <c r="Q144" s="53"/>
      <c r="R144" s="123">
        <f>R145+R168+R191+R216+R271+R296+R321+R344+R377+R408+R415+R420+R437+R448+R461+R474+R483+R520+R535+R542+R555+R572+R577+R606+R633+R648+R659+R666</f>
        <v>0</v>
      </c>
      <c r="S144" s="53"/>
      <c r="T144" s="124">
        <f>T145+T168+T191+T216+T271+T296+T321+T344+T377+T408+T415+T420+T437+T448+T461+T474+T483+T520+T535+T542+T555+T572+T577+T606+T633+T648+T659+T666</f>
        <v>0</v>
      </c>
      <c r="AT144" s="17" t="s">
        <v>75</v>
      </c>
      <c r="AU144" s="17" t="s">
        <v>317</v>
      </c>
      <c r="BK144" s="125">
        <f>BK145+BK168+BK191+BK216+BK271+BK296+BK321+BK344+BK377+BK408+BK415+BK420+BK437+BK448+BK461+BK474+BK483+BK520+BK535+BK542+BK555+BK572+BK577+BK606+BK633+BK648+BK659+BK666</f>
        <v>0</v>
      </c>
    </row>
    <row r="145" spans="2:65" s="11" customFormat="1" ht="25.95" customHeight="1">
      <c r="B145" s="126"/>
      <c r="D145" s="127" t="s">
        <v>75</v>
      </c>
      <c r="E145" s="128" t="s">
        <v>8297</v>
      </c>
      <c r="F145" s="128" t="s">
        <v>8298</v>
      </c>
      <c r="I145" s="129"/>
      <c r="J145" s="130">
        <f>BK145</f>
        <v>0</v>
      </c>
      <c r="L145" s="126"/>
      <c r="M145" s="131"/>
      <c r="P145" s="132">
        <f>SUM(P146:P167)</f>
        <v>0</v>
      </c>
      <c r="R145" s="132">
        <f>SUM(R146:R167)</f>
        <v>0</v>
      </c>
      <c r="T145" s="133">
        <f>SUM(T146:T167)</f>
        <v>0</v>
      </c>
      <c r="AR145" s="127" t="s">
        <v>84</v>
      </c>
      <c r="AT145" s="134" t="s">
        <v>75</v>
      </c>
      <c r="AU145" s="134" t="s">
        <v>76</v>
      </c>
      <c r="AY145" s="127" t="s">
        <v>350</v>
      </c>
      <c r="BK145" s="135">
        <f>SUM(BK146:BK167)</f>
        <v>0</v>
      </c>
    </row>
    <row r="146" spans="2:65" s="1" customFormat="1" ht="76.349999999999994" customHeight="1">
      <c r="B146" s="32"/>
      <c r="C146" s="138" t="s">
        <v>84</v>
      </c>
      <c r="D146" s="138" t="s">
        <v>352</v>
      </c>
      <c r="E146" s="139" t="s">
        <v>8299</v>
      </c>
      <c r="F146" s="140" t="s">
        <v>8300</v>
      </c>
      <c r="G146" s="141" t="s">
        <v>4951</v>
      </c>
      <c r="H146" s="142">
        <v>1</v>
      </c>
      <c r="I146" s="143"/>
      <c r="J146" s="144">
        <f>ROUND(I146*H146,2)</f>
        <v>0</v>
      </c>
      <c r="K146" s="140" t="s">
        <v>1</v>
      </c>
      <c r="L146" s="32"/>
      <c r="M146" s="145" t="s">
        <v>1</v>
      </c>
      <c r="N146" s="146" t="s">
        <v>41</v>
      </c>
      <c r="P146" s="147">
        <f>O146*H146</f>
        <v>0</v>
      </c>
      <c r="Q146" s="147">
        <v>0</v>
      </c>
      <c r="R146" s="147">
        <f>Q146*H146</f>
        <v>0</v>
      </c>
      <c r="S146" s="147">
        <v>0</v>
      </c>
      <c r="T146" s="148">
        <f>S146*H146</f>
        <v>0</v>
      </c>
      <c r="AR146" s="149" t="s">
        <v>357</v>
      </c>
      <c r="AT146" s="149" t="s">
        <v>352</v>
      </c>
      <c r="AU146" s="149" t="s">
        <v>84</v>
      </c>
      <c r="AY146" s="17" t="s">
        <v>350</v>
      </c>
      <c r="BE146" s="150">
        <f>IF(N146="základní",J146,0)</f>
        <v>0</v>
      </c>
      <c r="BF146" s="150">
        <f>IF(N146="snížená",J146,0)</f>
        <v>0</v>
      </c>
      <c r="BG146" s="150">
        <f>IF(N146="zákl. přenesená",J146,0)</f>
        <v>0</v>
      </c>
      <c r="BH146" s="150">
        <f>IF(N146="sníž. přenesená",J146,0)</f>
        <v>0</v>
      </c>
      <c r="BI146" s="150">
        <f>IF(N146="nulová",J146,0)</f>
        <v>0</v>
      </c>
      <c r="BJ146" s="17" t="s">
        <v>84</v>
      </c>
      <c r="BK146" s="150">
        <f>ROUND(I146*H146,2)</f>
        <v>0</v>
      </c>
      <c r="BL146" s="17" t="s">
        <v>357</v>
      </c>
      <c r="BM146" s="149" t="s">
        <v>86</v>
      </c>
    </row>
    <row r="147" spans="2:65" s="1" customFormat="1" ht="86.4">
      <c r="B147" s="32"/>
      <c r="D147" s="151" t="s">
        <v>359</v>
      </c>
      <c r="F147" s="152" t="s">
        <v>8301</v>
      </c>
      <c r="I147" s="153"/>
      <c r="L147" s="32"/>
      <c r="M147" s="154"/>
      <c r="T147" s="56"/>
      <c r="AT147" s="17" t="s">
        <v>359</v>
      </c>
      <c r="AU147" s="17" t="s">
        <v>84</v>
      </c>
    </row>
    <row r="148" spans="2:65" s="1" customFormat="1" ht="24.15" customHeight="1">
      <c r="B148" s="32"/>
      <c r="C148" s="138" t="s">
        <v>86</v>
      </c>
      <c r="D148" s="138" t="s">
        <v>352</v>
      </c>
      <c r="E148" s="139" t="s">
        <v>8302</v>
      </c>
      <c r="F148" s="140" t="s">
        <v>8303</v>
      </c>
      <c r="G148" s="141" t="s">
        <v>4951</v>
      </c>
      <c r="H148" s="142">
        <v>1</v>
      </c>
      <c r="I148" s="143"/>
      <c r="J148" s="144">
        <f>ROUND(I148*H148,2)</f>
        <v>0</v>
      </c>
      <c r="K148" s="140" t="s">
        <v>1</v>
      </c>
      <c r="L148" s="32"/>
      <c r="M148" s="145" t="s">
        <v>1</v>
      </c>
      <c r="N148" s="146" t="s">
        <v>41</v>
      </c>
      <c r="P148" s="147">
        <f>O148*H148</f>
        <v>0</v>
      </c>
      <c r="Q148" s="147">
        <v>0</v>
      </c>
      <c r="R148" s="147">
        <f>Q148*H148</f>
        <v>0</v>
      </c>
      <c r="S148" s="147">
        <v>0</v>
      </c>
      <c r="T148" s="148">
        <f>S148*H148</f>
        <v>0</v>
      </c>
      <c r="AR148" s="149" t="s">
        <v>357</v>
      </c>
      <c r="AT148" s="149" t="s">
        <v>352</v>
      </c>
      <c r="AU148" s="149" t="s">
        <v>84</v>
      </c>
      <c r="AY148" s="17" t="s">
        <v>350</v>
      </c>
      <c r="BE148" s="150">
        <f>IF(N148="základní",J148,0)</f>
        <v>0</v>
      </c>
      <c r="BF148" s="150">
        <f>IF(N148="snížená",J148,0)</f>
        <v>0</v>
      </c>
      <c r="BG148" s="150">
        <f>IF(N148="zákl. přenesená",J148,0)</f>
        <v>0</v>
      </c>
      <c r="BH148" s="150">
        <f>IF(N148="sníž. přenesená",J148,0)</f>
        <v>0</v>
      </c>
      <c r="BI148" s="150">
        <f>IF(N148="nulová",J148,0)</f>
        <v>0</v>
      </c>
      <c r="BJ148" s="17" t="s">
        <v>84</v>
      </c>
      <c r="BK148" s="150">
        <f>ROUND(I148*H148,2)</f>
        <v>0</v>
      </c>
      <c r="BL148" s="17" t="s">
        <v>357</v>
      </c>
      <c r="BM148" s="149" t="s">
        <v>357</v>
      </c>
    </row>
    <row r="149" spans="2:65" s="1" customFormat="1" ht="19.2">
      <c r="B149" s="32"/>
      <c r="D149" s="151" t="s">
        <v>359</v>
      </c>
      <c r="F149" s="152" t="s">
        <v>8303</v>
      </c>
      <c r="I149" s="153"/>
      <c r="L149" s="32"/>
      <c r="M149" s="154"/>
      <c r="T149" s="56"/>
      <c r="AT149" s="17" t="s">
        <v>359</v>
      </c>
      <c r="AU149" s="17" t="s">
        <v>84</v>
      </c>
    </row>
    <row r="150" spans="2:65" s="1" customFormat="1" ht="24.15" customHeight="1">
      <c r="B150" s="32"/>
      <c r="C150" s="138" t="s">
        <v>371</v>
      </c>
      <c r="D150" s="138" t="s">
        <v>352</v>
      </c>
      <c r="E150" s="139" t="s">
        <v>8304</v>
      </c>
      <c r="F150" s="140" t="s">
        <v>8303</v>
      </c>
      <c r="G150" s="141" t="s">
        <v>4951</v>
      </c>
      <c r="H150" s="142">
        <v>1</v>
      </c>
      <c r="I150" s="143"/>
      <c r="J150" s="144">
        <f>ROUND(I150*H150,2)</f>
        <v>0</v>
      </c>
      <c r="K150" s="140" t="s">
        <v>1</v>
      </c>
      <c r="L150" s="32"/>
      <c r="M150" s="145" t="s">
        <v>1</v>
      </c>
      <c r="N150" s="146" t="s">
        <v>41</v>
      </c>
      <c r="P150" s="147">
        <f>O150*H150</f>
        <v>0</v>
      </c>
      <c r="Q150" s="147">
        <v>0</v>
      </c>
      <c r="R150" s="147">
        <f>Q150*H150</f>
        <v>0</v>
      </c>
      <c r="S150" s="147">
        <v>0</v>
      </c>
      <c r="T150" s="148">
        <f>S150*H150</f>
        <v>0</v>
      </c>
      <c r="AR150" s="149" t="s">
        <v>357</v>
      </c>
      <c r="AT150" s="149" t="s">
        <v>352</v>
      </c>
      <c r="AU150" s="149" t="s">
        <v>84</v>
      </c>
      <c r="AY150" s="17" t="s">
        <v>350</v>
      </c>
      <c r="BE150" s="150">
        <f>IF(N150="základní",J150,0)</f>
        <v>0</v>
      </c>
      <c r="BF150" s="150">
        <f>IF(N150="snížená",J150,0)</f>
        <v>0</v>
      </c>
      <c r="BG150" s="150">
        <f>IF(N150="zákl. přenesená",J150,0)</f>
        <v>0</v>
      </c>
      <c r="BH150" s="150">
        <f>IF(N150="sníž. přenesená",J150,0)</f>
        <v>0</v>
      </c>
      <c r="BI150" s="150">
        <f>IF(N150="nulová",J150,0)</f>
        <v>0</v>
      </c>
      <c r="BJ150" s="17" t="s">
        <v>84</v>
      </c>
      <c r="BK150" s="150">
        <f>ROUND(I150*H150,2)</f>
        <v>0</v>
      </c>
      <c r="BL150" s="17" t="s">
        <v>357</v>
      </c>
      <c r="BM150" s="149" t="s">
        <v>456</v>
      </c>
    </row>
    <row r="151" spans="2:65" s="1" customFormat="1" ht="19.2">
      <c r="B151" s="32"/>
      <c r="D151" s="151" t="s">
        <v>359</v>
      </c>
      <c r="F151" s="152" t="s">
        <v>8303</v>
      </c>
      <c r="I151" s="153"/>
      <c r="L151" s="32"/>
      <c r="M151" s="154"/>
      <c r="T151" s="56"/>
      <c r="AT151" s="17" t="s">
        <v>359</v>
      </c>
      <c r="AU151" s="17" t="s">
        <v>84</v>
      </c>
    </row>
    <row r="152" spans="2:65" s="1" customFormat="1" ht="33" customHeight="1">
      <c r="B152" s="32"/>
      <c r="C152" s="138" t="s">
        <v>357</v>
      </c>
      <c r="D152" s="138" t="s">
        <v>352</v>
      </c>
      <c r="E152" s="139" t="s">
        <v>8305</v>
      </c>
      <c r="F152" s="140" t="s">
        <v>8306</v>
      </c>
      <c r="G152" s="141" t="s">
        <v>4951</v>
      </c>
      <c r="H152" s="142">
        <v>2</v>
      </c>
      <c r="I152" s="143"/>
      <c r="J152" s="144">
        <f>ROUND(I152*H152,2)</f>
        <v>0</v>
      </c>
      <c r="K152" s="140" t="s">
        <v>1</v>
      </c>
      <c r="L152" s="32"/>
      <c r="M152" s="145" t="s">
        <v>1</v>
      </c>
      <c r="N152" s="146" t="s">
        <v>41</v>
      </c>
      <c r="P152" s="147">
        <f>O152*H152</f>
        <v>0</v>
      </c>
      <c r="Q152" s="147">
        <v>0</v>
      </c>
      <c r="R152" s="147">
        <f>Q152*H152</f>
        <v>0</v>
      </c>
      <c r="S152" s="147">
        <v>0</v>
      </c>
      <c r="T152" s="148">
        <f>S152*H152</f>
        <v>0</v>
      </c>
      <c r="AR152" s="149" t="s">
        <v>357</v>
      </c>
      <c r="AT152" s="149" t="s">
        <v>352</v>
      </c>
      <c r="AU152" s="149" t="s">
        <v>84</v>
      </c>
      <c r="AY152" s="17" t="s">
        <v>350</v>
      </c>
      <c r="BE152" s="150">
        <f>IF(N152="základní",J152,0)</f>
        <v>0</v>
      </c>
      <c r="BF152" s="150">
        <f>IF(N152="snížená",J152,0)</f>
        <v>0</v>
      </c>
      <c r="BG152" s="150">
        <f>IF(N152="zákl. přenesená",J152,0)</f>
        <v>0</v>
      </c>
      <c r="BH152" s="150">
        <f>IF(N152="sníž. přenesená",J152,0)</f>
        <v>0</v>
      </c>
      <c r="BI152" s="150">
        <f>IF(N152="nulová",J152,0)</f>
        <v>0</v>
      </c>
      <c r="BJ152" s="17" t="s">
        <v>84</v>
      </c>
      <c r="BK152" s="150">
        <f>ROUND(I152*H152,2)</f>
        <v>0</v>
      </c>
      <c r="BL152" s="17" t="s">
        <v>357</v>
      </c>
      <c r="BM152" s="149" t="s">
        <v>468</v>
      </c>
    </row>
    <row r="153" spans="2:65" s="1" customFormat="1" ht="19.2">
      <c r="B153" s="32"/>
      <c r="D153" s="151" t="s">
        <v>359</v>
      </c>
      <c r="F153" s="152" t="s">
        <v>8306</v>
      </c>
      <c r="I153" s="153"/>
      <c r="L153" s="32"/>
      <c r="M153" s="154"/>
      <c r="T153" s="56"/>
      <c r="AT153" s="17" t="s">
        <v>359</v>
      </c>
      <c r="AU153" s="17" t="s">
        <v>84</v>
      </c>
    </row>
    <row r="154" spans="2:65" s="1" customFormat="1" ht="33" customHeight="1">
      <c r="B154" s="32"/>
      <c r="C154" s="138" t="s">
        <v>389</v>
      </c>
      <c r="D154" s="138" t="s">
        <v>352</v>
      </c>
      <c r="E154" s="139" t="s">
        <v>8307</v>
      </c>
      <c r="F154" s="140" t="s">
        <v>8308</v>
      </c>
      <c r="G154" s="141" t="s">
        <v>4951</v>
      </c>
      <c r="H154" s="142">
        <v>4</v>
      </c>
      <c r="I154" s="143"/>
      <c r="J154" s="144">
        <f>ROUND(I154*H154,2)</f>
        <v>0</v>
      </c>
      <c r="K154" s="140" t="s">
        <v>1</v>
      </c>
      <c r="L154" s="32"/>
      <c r="M154" s="145" t="s">
        <v>1</v>
      </c>
      <c r="N154" s="146" t="s">
        <v>41</v>
      </c>
      <c r="P154" s="147">
        <f>O154*H154</f>
        <v>0</v>
      </c>
      <c r="Q154" s="147">
        <v>0</v>
      </c>
      <c r="R154" s="147">
        <f>Q154*H154</f>
        <v>0</v>
      </c>
      <c r="S154" s="147">
        <v>0</v>
      </c>
      <c r="T154" s="148">
        <f>S154*H154</f>
        <v>0</v>
      </c>
      <c r="AR154" s="149" t="s">
        <v>357</v>
      </c>
      <c r="AT154" s="149" t="s">
        <v>352</v>
      </c>
      <c r="AU154" s="149" t="s">
        <v>84</v>
      </c>
      <c r="AY154" s="17" t="s">
        <v>350</v>
      </c>
      <c r="BE154" s="150">
        <f>IF(N154="základní",J154,0)</f>
        <v>0</v>
      </c>
      <c r="BF154" s="150">
        <f>IF(N154="snížená",J154,0)</f>
        <v>0</v>
      </c>
      <c r="BG154" s="150">
        <f>IF(N154="zákl. přenesená",J154,0)</f>
        <v>0</v>
      </c>
      <c r="BH154" s="150">
        <f>IF(N154="sníž. přenesená",J154,0)</f>
        <v>0</v>
      </c>
      <c r="BI154" s="150">
        <f>IF(N154="nulová",J154,0)</f>
        <v>0</v>
      </c>
      <c r="BJ154" s="17" t="s">
        <v>84</v>
      </c>
      <c r="BK154" s="150">
        <f>ROUND(I154*H154,2)</f>
        <v>0</v>
      </c>
      <c r="BL154" s="17" t="s">
        <v>357</v>
      </c>
      <c r="BM154" s="149" t="s">
        <v>480</v>
      </c>
    </row>
    <row r="155" spans="2:65" s="1" customFormat="1" ht="19.2">
      <c r="B155" s="32"/>
      <c r="D155" s="151" t="s">
        <v>359</v>
      </c>
      <c r="F155" s="152" t="s">
        <v>8308</v>
      </c>
      <c r="I155" s="153"/>
      <c r="L155" s="32"/>
      <c r="M155" s="154"/>
      <c r="T155" s="56"/>
      <c r="AT155" s="17" t="s">
        <v>359</v>
      </c>
      <c r="AU155" s="17" t="s">
        <v>84</v>
      </c>
    </row>
    <row r="156" spans="2:65" s="1" customFormat="1" ht="24.15" customHeight="1">
      <c r="B156" s="32"/>
      <c r="C156" s="138" t="s">
        <v>456</v>
      </c>
      <c r="D156" s="138" t="s">
        <v>352</v>
      </c>
      <c r="E156" s="139" t="s">
        <v>8309</v>
      </c>
      <c r="F156" s="140" t="s">
        <v>8310</v>
      </c>
      <c r="G156" s="141" t="s">
        <v>355</v>
      </c>
      <c r="H156" s="142">
        <v>18</v>
      </c>
      <c r="I156" s="143"/>
      <c r="J156" s="144">
        <f>ROUND(I156*H156,2)</f>
        <v>0</v>
      </c>
      <c r="K156" s="140" t="s">
        <v>1</v>
      </c>
      <c r="L156" s="32"/>
      <c r="M156" s="145" t="s">
        <v>1</v>
      </c>
      <c r="N156" s="146" t="s">
        <v>41</v>
      </c>
      <c r="P156" s="147">
        <f>O156*H156</f>
        <v>0</v>
      </c>
      <c r="Q156" s="147">
        <v>0</v>
      </c>
      <c r="R156" s="147">
        <f>Q156*H156</f>
        <v>0</v>
      </c>
      <c r="S156" s="147">
        <v>0</v>
      </c>
      <c r="T156" s="148">
        <f>S156*H156</f>
        <v>0</v>
      </c>
      <c r="AR156" s="149" t="s">
        <v>357</v>
      </c>
      <c r="AT156" s="149" t="s">
        <v>352</v>
      </c>
      <c r="AU156" s="149" t="s">
        <v>84</v>
      </c>
      <c r="AY156" s="17" t="s">
        <v>350</v>
      </c>
      <c r="BE156" s="150">
        <f>IF(N156="základní",J156,0)</f>
        <v>0</v>
      </c>
      <c r="BF156" s="150">
        <f>IF(N156="snížená",J156,0)</f>
        <v>0</v>
      </c>
      <c r="BG156" s="150">
        <f>IF(N156="zákl. přenesená",J156,0)</f>
        <v>0</v>
      </c>
      <c r="BH156" s="150">
        <f>IF(N156="sníž. přenesená",J156,0)</f>
        <v>0</v>
      </c>
      <c r="BI156" s="150">
        <f>IF(N156="nulová",J156,0)</f>
        <v>0</v>
      </c>
      <c r="BJ156" s="17" t="s">
        <v>84</v>
      </c>
      <c r="BK156" s="150">
        <f>ROUND(I156*H156,2)</f>
        <v>0</v>
      </c>
      <c r="BL156" s="17" t="s">
        <v>357</v>
      </c>
      <c r="BM156" s="149" t="s">
        <v>8</v>
      </c>
    </row>
    <row r="157" spans="2:65" s="1" customFormat="1" ht="19.2">
      <c r="B157" s="32"/>
      <c r="D157" s="151" t="s">
        <v>359</v>
      </c>
      <c r="F157" s="152" t="s">
        <v>8310</v>
      </c>
      <c r="I157" s="153"/>
      <c r="L157" s="32"/>
      <c r="M157" s="154"/>
      <c r="T157" s="56"/>
      <c r="AT157" s="17" t="s">
        <v>359</v>
      </c>
      <c r="AU157" s="17" t="s">
        <v>84</v>
      </c>
    </row>
    <row r="158" spans="2:65" s="1" customFormat="1" ht="24.15" customHeight="1">
      <c r="B158" s="32"/>
      <c r="C158" s="138" t="s">
        <v>462</v>
      </c>
      <c r="D158" s="138" t="s">
        <v>352</v>
      </c>
      <c r="E158" s="139" t="s">
        <v>8311</v>
      </c>
      <c r="F158" s="140" t="s">
        <v>8312</v>
      </c>
      <c r="G158" s="141" t="s">
        <v>355</v>
      </c>
      <c r="H158" s="142">
        <v>11</v>
      </c>
      <c r="I158" s="143"/>
      <c r="J158" s="144">
        <f>ROUND(I158*H158,2)</f>
        <v>0</v>
      </c>
      <c r="K158" s="140" t="s">
        <v>1</v>
      </c>
      <c r="L158" s="32"/>
      <c r="M158" s="145" t="s">
        <v>1</v>
      </c>
      <c r="N158" s="146" t="s">
        <v>41</v>
      </c>
      <c r="P158" s="147">
        <f>O158*H158</f>
        <v>0</v>
      </c>
      <c r="Q158" s="147">
        <v>0</v>
      </c>
      <c r="R158" s="147">
        <f>Q158*H158</f>
        <v>0</v>
      </c>
      <c r="S158" s="147">
        <v>0</v>
      </c>
      <c r="T158" s="148">
        <f>S158*H158</f>
        <v>0</v>
      </c>
      <c r="AR158" s="149" t="s">
        <v>357</v>
      </c>
      <c r="AT158" s="149" t="s">
        <v>352</v>
      </c>
      <c r="AU158" s="149" t="s">
        <v>84</v>
      </c>
      <c r="AY158" s="17" t="s">
        <v>350</v>
      </c>
      <c r="BE158" s="150">
        <f>IF(N158="základní",J158,0)</f>
        <v>0</v>
      </c>
      <c r="BF158" s="150">
        <f>IF(N158="snížená",J158,0)</f>
        <v>0</v>
      </c>
      <c r="BG158" s="150">
        <f>IF(N158="zákl. přenesená",J158,0)</f>
        <v>0</v>
      </c>
      <c r="BH158" s="150">
        <f>IF(N158="sníž. přenesená",J158,0)</f>
        <v>0</v>
      </c>
      <c r="BI158" s="150">
        <f>IF(N158="nulová",J158,0)</f>
        <v>0</v>
      </c>
      <c r="BJ158" s="17" t="s">
        <v>84</v>
      </c>
      <c r="BK158" s="150">
        <f>ROUND(I158*H158,2)</f>
        <v>0</v>
      </c>
      <c r="BL158" s="17" t="s">
        <v>357</v>
      </c>
      <c r="BM158" s="149" t="s">
        <v>511</v>
      </c>
    </row>
    <row r="159" spans="2:65" s="1" customFormat="1" ht="19.2">
      <c r="B159" s="32"/>
      <c r="D159" s="151" t="s">
        <v>359</v>
      </c>
      <c r="F159" s="152" t="s">
        <v>8312</v>
      </c>
      <c r="I159" s="153"/>
      <c r="L159" s="32"/>
      <c r="M159" s="154"/>
      <c r="T159" s="56"/>
      <c r="AT159" s="17" t="s">
        <v>359</v>
      </c>
      <c r="AU159" s="17" t="s">
        <v>84</v>
      </c>
    </row>
    <row r="160" spans="2:65" s="1" customFormat="1" ht="16.5" customHeight="1">
      <c r="B160" s="32"/>
      <c r="C160" s="138" t="s">
        <v>468</v>
      </c>
      <c r="D160" s="138" t="s">
        <v>352</v>
      </c>
      <c r="E160" s="139" t="s">
        <v>8313</v>
      </c>
      <c r="F160" s="140" t="s">
        <v>8314</v>
      </c>
      <c r="G160" s="141" t="s">
        <v>355</v>
      </c>
      <c r="H160" s="142">
        <v>29</v>
      </c>
      <c r="I160" s="143"/>
      <c r="J160" s="144">
        <f>ROUND(I160*H160,2)</f>
        <v>0</v>
      </c>
      <c r="K160" s="140" t="s">
        <v>1</v>
      </c>
      <c r="L160" s="32"/>
      <c r="M160" s="145" t="s">
        <v>1</v>
      </c>
      <c r="N160" s="146" t="s">
        <v>41</v>
      </c>
      <c r="P160" s="147">
        <f>O160*H160</f>
        <v>0</v>
      </c>
      <c r="Q160" s="147">
        <v>0</v>
      </c>
      <c r="R160" s="147">
        <f>Q160*H160</f>
        <v>0</v>
      </c>
      <c r="S160" s="147">
        <v>0</v>
      </c>
      <c r="T160" s="148">
        <f>S160*H160</f>
        <v>0</v>
      </c>
      <c r="AR160" s="149" t="s">
        <v>357</v>
      </c>
      <c r="AT160" s="149" t="s">
        <v>352</v>
      </c>
      <c r="AU160" s="149" t="s">
        <v>84</v>
      </c>
      <c r="AY160" s="17" t="s">
        <v>350</v>
      </c>
      <c r="BE160" s="150">
        <f>IF(N160="základní",J160,0)</f>
        <v>0</v>
      </c>
      <c r="BF160" s="150">
        <f>IF(N160="snížená",J160,0)</f>
        <v>0</v>
      </c>
      <c r="BG160" s="150">
        <f>IF(N160="zákl. přenesená",J160,0)</f>
        <v>0</v>
      </c>
      <c r="BH160" s="150">
        <f>IF(N160="sníž. přenesená",J160,0)</f>
        <v>0</v>
      </c>
      <c r="BI160" s="150">
        <f>IF(N160="nulová",J160,0)</f>
        <v>0</v>
      </c>
      <c r="BJ160" s="17" t="s">
        <v>84</v>
      </c>
      <c r="BK160" s="150">
        <f>ROUND(I160*H160,2)</f>
        <v>0</v>
      </c>
      <c r="BL160" s="17" t="s">
        <v>357</v>
      </c>
      <c r="BM160" s="149" t="s">
        <v>530</v>
      </c>
    </row>
    <row r="161" spans="2:65" s="1" customFormat="1" ht="10.199999999999999">
      <c r="B161" s="32"/>
      <c r="D161" s="151" t="s">
        <v>359</v>
      </c>
      <c r="F161" s="152" t="s">
        <v>8314</v>
      </c>
      <c r="I161" s="153"/>
      <c r="L161" s="32"/>
      <c r="M161" s="154"/>
      <c r="T161" s="56"/>
      <c r="AT161" s="17" t="s">
        <v>359</v>
      </c>
      <c r="AU161" s="17" t="s">
        <v>84</v>
      </c>
    </row>
    <row r="162" spans="2:65" s="1" customFormat="1" ht="44.25" customHeight="1">
      <c r="B162" s="32"/>
      <c r="C162" s="138" t="s">
        <v>474</v>
      </c>
      <c r="D162" s="138" t="s">
        <v>352</v>
      </c>
      <c r="E162" s="139" t="s">
        <v>8315</v>
      </c>
      <c r="F162" s="140" t="s">
        <v>8316</v>
      </c>
      <c r="G162" s="141" t="s">
        <v>355</v>
      </c>
      <c r="H162" s="142">
        <v>65</v>
      </c>
      <c r="I162" s="143"/>
      <c r="J162" s="144">
        <f>ROUND(I162*H162,2)</f>
        <v>0</v>
      </c>
      <c r="K162" s="140" t="s">
        <v>1</v>
      </c>
      <c r="L162" s="32"/>
      <c r="M162" s="145" t="s">
        <v>1</v>
      </c>
      <c r="N162" s="146" t="s">
        <v>41</v>
      </c>
      <c r="P162" s="147">
        <f>O162*H162</f>
        <v>0</v>
      </c>
      <c r="Q162" s="147">
        <v>0</v>
      </c>
      <c r="R162" s="147">
        <f>Q162*H162</f>
        <v>0</v>
      </c>
      <c r="S162" s="147">
        <v>0</v>
      </c>
      <c r="T162" s="148">
        <f>S162*H162</f>
        <v>0</v>
      </c>
      <c r="AR162" s="149" t="s">
        <v>357</v>
      </c>
      <c r="AT162" s="149" t="s">
        <v>352</v>
      </c>
      <c r="AU162" s="149" t="s">
        <v>84</v>
      </c>
      <c r="AY162" s="17" t="s">
        <v>350</v>
      </c>
      <c r="BE162" s="150">
        <f>IF(N162="základní",J162,0)</f>
        <v>0</v>
      </c>
      <c r="BF162" s="150">
        <f>IF(N162="snížená",J162,0)</f>
        <v>0</v>
      </c>
      <c r="BG162" s="150">
        <f>IF(N162="zákl. přenesená",J162,0)</f>
        <v>0</v>
      </c>
      <c r="BH162" s="150">
        <f>IF(N162="sníž. přenesená",J162,0)</f>
        <v>0</v>
      </c>
      <c r="BI162" s="150">
        <f>IF(N162="nulová",J162,0)</f>
        <v>0</v>
      </c>
      <c r="BJ162" s="17" t="s">
        <v>84</v>
      </c>
      <c r="BK162" s="150">
        <f>ROUND(I162*H162,2)</f>
        <v>0</v>
      </c>
      <c r="BL162" s="17" t="s">
        <v>357</v>
      </c>
      <c r="BM162" s="149" t="s">
        <v>548</v>
      </c>
    </row>
    <row r="163" spans="2:65" s="1" customFormat="1" ht="28.8">
      <c r="B163" s="32"/>
      <c r="D163" s="151" t="s">
        <v>359</v>
      </c>
      <c r="F163" s="152" t="s">
        <v>8316</v>
      </c>
      <c r="I163" s="153"/>
      <c r="L163" s="32"/>
      <c r="M163" s="154"/>
      <c r="T163" s="56"/>
      <c r="AT163" s="17" t="s">
        <v>359</v>
      </c>
      <c r="AU163" s="17" t="s">
        <v>84</v>
      </c>
    </row>
    <row r="164" spans="2:65" s="1" customFormat="1" ht="55.5" customHeight="1">
      <c r="B164" s="32"/>
      <c r="C164" s="138" t="s">
        <v>480</v>
      </c>
      <c r="D164" s="138" t="s">
        <v>352</v>
      </c>
      <c r="E164" s="139" t="s">
        <v>8317</v>
      </c>
      <c r="F164" s="140" t="s">
        <v>8318</v>
      </c>
      <c r="G164" s="141" t="s">
        <v>355</v>
      </c>
      <c r="H164" s="142">
        <v>240</v>
      </c>
      <c r="I164" s="143"/>
      <c r="J164" s="144">
        <f>ROUND(I164*H164,2)</f>
        <v>0</v>
      </c>
      <c r="K164" s="140" t="s">
        <v>1</v>
      </c>
      <c r="L164" s="32"/>
      <c r="M164" s="145" t="s">
        <v>1</v>
      </c>
      <c r="N164" s="146" t="s">
        <v>41</v>
      </c>
      <c r="P164" s="147">
        <f>O164*H164</f>
        <v>0</v>
      </c>
      <c r="Q164" s="147">
        <v>0</v>
      </c>
      <c r="R164" s="147">
        <f>Q164*H164</f>
        <v>0</v>
      </c>
      <c r="S164" s="147">
        <v>0</v>
      </c>
      <c r="T164" s="148">
        <f>S164*H164</f>
        <v>0</v>
      </c>
      <c r="AR164" s="149" t="s">
        <v>357</v>
      </c>
      <c r="AT164" s="149" t="s">
        <v>352</v>
      </c>
      <c r="AU164" s="149" t="s">
        <v>84</v>
      </c>
      <c r="AY164" s="17" t="s">
        <v>350</v>
      </c>
      <c r="BE164" s="150">
        <f>IF(N164="základní",J164,0)</f>
        <v>0</v>
      </c>
      <c r="BF164" s="150">
        <f>IF(N164="snížená",J164,0)</f>
        <v>0</v>
      </c>
      <c r="BG164" s="150">
        <f>IF(N164="zákl. přenesená",J164,0)</f>
        <v>0</v>
      </c>
      <c r="BH164" s="150">
        <f>IF(N164="sníž. přenesená",J164,0)</f>
        <v>0</v>
      </c>
      <c r="BI164" s="150">
        <f>IF(N164="nulová",J164,0)</f>
        <v>0</v>
      </c>
      <c r="BJ164" s="17" t="s">
        <v>84</v>
      </c>
      <c r="BK164" s="150">
        <f>ROUND(I164*H164,2)</f>
        <v>0</v>
      </c>
      <c r="BL164" s="17" t="s">
        <v>357</v>
      </c>
      <c r="BM164" s="149" t="s">
        <v>563</v>
      </c>
    </row>
    <row r="165" spans="2:65" s="1" customFormat="1" ht="38.4">
      <c r="B165" s="32"/>
      <c r="D165" s="151" t="s">
        <v>359</v>
      </c>
      <c r="F165" s="152" t="s">
        <v>8318</v>
      </c>
      <c r="I165" s="153"/>
      <c r="L165" s="32"/>
      <c r="M165" s="154"/>
      <c r="T165" s="56"/>
      <c r="AT165" s="17" t="s">
        <v>359</v>
      </c>
      <c r="AU165" s="17" t="s">
        <v>84</v>
      </c>
    </row>
    <row r="166" spans="2:65" s="1" customFormat="1" ht="16.5" customHeight="1">
      <c r="B166" s="32"/>
      <c r="C166" s="138" t="s">
        <v>487</v>
      </c>
      <c r="D166" s="138" t="s">
        <v>352</v>
      </c>
      <c r="E166" s="139" t="s">
        <v>8319</v>
      </c>
      <c r="F166" s="140" t="s">
        <v>8320</v>
      </c>
      <c r="G166" s="141" t="s">
        <v>5036</v>
      </c>
      <c r="H166" s="142">
        <v>1</v>
      </c>
      <c r="I166" s="143"/>
      <c r="J166" s="144">
        <f>ROUND(I166*H166,2)</f>
        <v>0</v>
      </c>
      <c r="K166" s="140" t="s">
        <v>1</v>
      </c>
      <c r="L166" s="32"/>
      <c r="M166" s="145" t="s">
        <v>1</v>
      </c>
      <c r="N166" s="146" t="s">
        <v>41</v>
      </c>
      <c r="P166" s="147">
        <f>O166*H166</f>
        <v>0</v>
      </c>
      <c r="Q166" s="147">
        <v>0</v>
      </c>
      <c r="R166" s="147">
        <f>Q166*H166</f>
        <v>0</v>
      </c>
      <c r="S166" s="147">
        <v>0</v>
      </c>
      <c r="T166" s="148">
        <f>S166*H166</f>
        <v>0</v>
      </c>
      <c r="AR166" s="149" t="s">
        <v>357</v>
      </c>
      <c r="AT166" s="149" t="s">
        <v>352</v>
      </c>
      <c r="AU166" s="149" t="s">
        <v>84</v>
      </c>
      <c r="AY166" s="17" t="s">
        <v>350</v>
      </c>
      <c r="BE166" s="150">
        <f>IF(N166="základní",J166,0)</f>
        <v>0</v>
      </c>
      <c r="BF166" s="150">
        <f>IF(N166="snížená",J166,0)</f>
        <v>0</v>
      </c>
      <c r="BG166" s="150">
        <f>IF(N166="zákl. přenesená",J166,0)</f>
        <v>0</v>
      </c>
      <c r="BH166" s="150">
        <f>IF(N166="sníž. přenesená",J166,0)</f>
        <v>0</v>
      </c>
      <c r="BI166" s="150">
        <f>IF(N166="nulová",J166,0)</f>
        <v>0</v>
      </c>
      <c r="BJ166" s="17" t="s">
        <v>84</v>
      </c>
      <c r="BK166" s="150">
        <f>ROUND(I166*H166,2)</f>
        <v>0</v>
      </c>
      <c r="BL166" s="17" t="s">
        <v>357</v>
      </c>
      <c r="BM166" s="149" t="s">
        <v>576</v>
      </c>
    </row>
    <row r="167" spans="2:65" s="1" customFormat="1" ht="10.199999999999999">
      <c r="B167" s="32"/>
      <c r="D167" s="151" t="s">
        <v>359</v>
      </c>
      <c r="F167" s="152" t="s">
        <v>8320</v>
      </c>
      <c r="I167" s="153"/>
      <c r="L167" s="32"/>
      <c r="M167" s="154"/>
      <c r="T167" s="56"/>
      <c r="AT167" s="17" t="s">
        <v>359</v>
      </c>
      <c r="AU167" s="17" t="s">
        <v>84</v>
      </c>
    </row>
    <row r="168" spans="2:65" s="11" customFormat="1" ht="25.95" customHeight="1">
      <c r="B168" s="126"/>
      <c r="D168" s="127" t="s">
        <v>75</v>
      </c>
      <c r="E168" s="128" t="s">
        <v>8321</v>
      </c>
      <c r="F168" s="128" t="s">
        <v>8322</v>
      </c>
      <c r="I168" s="129"/>
      <c r="J168" s="130">
        <f>BK168</f>
        <v>0</v>
      </c>
      <c r="L168" s="126"/>
      <c r="M168" s="131"/>
      <c r="P168" s="132">
        <f>SUM(P169:P190)</f>
        <v>0</v>
      </c>
      <c r="R168" s="132">
        <f>SUM(R169:R190)</f>
        <v>0</v>
      </c>
      <c r="T168" s="133">
        <f>SUM(T169:T190)</f>
        <v>0</v>
      </c>
      <c r="AR168" s="127" t="s">
        <v>84</v>
      </c>
      <c r="AT168" s="134" t="s">
        <v>75</v>
      </c>
      <c r="AU168" s="134" t="s">
        <v>76</v>
      </c>
      <c r="AY168" s="127" t="s">
        <v>350</v>
      </c>
      <c r="BK168" s="135">
        <f>SUM(BK169:BK190)</f>
        <v>0</v>
      </c>
    </row>
    <row r="169" spans="2:65" s="1" customFormat="1" ht="66.75" customHeight="1">
      <c r="B169" s="32"/>
      <c r="C169" s="138" t="s">
        <v>8</v>
      </c>
      <c r="D169" s="138" t="s">
        <v>352</v>
      </c>
      <c r="E169" s="139" t="s">
        <v>8323</v>
      </c>
      <c r="F169" s="140" t="s">
        <v>8324</v>
      </c>
      <c r="G169" s="141" t="s">
        <v>4951</v>
      </c>
      <c r="H169" s="142">
        <v>1</v>
      </c>
      <c r="I169" s="143"/>
      <c r="J169" s="144">
        <f>ROUND(I169*H169,2)</f>
        <v>0</v>
      </c>
      <c r="K169" s="140" t="s">
        <v>1</v>
      </c>
      <c r="L169" s="32"/>
      <c r="M169" s="145" t="s">
        <v>1</v>
      </c>
      <c r="N169" s="146" t="s">
        <v>41</v>
      </c>
      <c r="P169" s="147">
        <f>O169*H169</f>
        <v>0</v>
      </c>
      <c r="Q169" s="147">
        <v>0</v>
      </c>
      <c r="R169" s="147">
        <f>Q169*H169</f>
        <v>0</v>
      </c>
      <c r="S169" s="147">
        <v>0</v>
      </c>
      <c r="T169" s="148">
        <f>S169*H169</f>
        <v>0</v>
      </c>
      <c r="AR169" s="149" t="s">
        <v>357</v>
      </c>
      <c r="AT169" s="149" t="s">
        <v>352</v>
      </c>
      <c r="AU169" s="149" t="s">
        <v>84</v>
      </c>
      <c r="AY169" s="17" t="s">
        <v>350</v>
      </c>
      <c r="BE169" s="150">
        <f>IF(N169="základní",J169,0)</f>
        <v>0</v>
      </c>
      <c r="BF169" s="150">
        <f>IF(N169="snížená",J169,0)</f>
        <v>0</v>
      </c>
      <c r="BG169" s="150">
        <f>IF(N169="zákl. přenesená",J169,0)</f>
        <v>0</v>
      </c>
      <c r="BH169" s="150">
        <f>IF(N169="sníž. přenesená",J169,0)</f>
        <v>0</v>
      </c>
      <c r="BI169" s="150">
        <f>IF(N169="nulová",J169,0)</f>
        <v>0</v>
      </c>
      <c r="BJ169" s="17" t="s">
        <v>84</v>
      </c>
      <c r="BK169" s="150">
        <f>ROUND(I169*H169,2)</f>
        <v>0</v>
      </c>
      <c r="BL169" s="17" t="s">
        <v>357</v>
      </c>
      <c r="BM169" s="149" t="s">
        <v>596</v>
      </c>
    </row>
    <row r="170" spans="2:65" s="1" customFormat="1" ht="76.8">
      <c r="B170" s="32"/>
      <c r="D170" s="151" t="s">
        <v>359</v>
      </c>
      <c r="F170" s="152" t="s">
        <v>8325</v>
      </c>
      <c r="I170" s="153"/>
      <c r="L170" s="32"/>
      <c r="M170" s="154"/>
      <c r="T170" s="56"/>
      <c r="AT170" s="17" t="s">
        <v>359</v>
      </c>
      <c r="AU170" s="17" t="s">
        <v>84</v>
      </c>
    </row>
    <row r="171" spans="2:65" s="1" customFormat="1" ht="24.15" customHeight="1">
      <c r="B171" s="32"/>
      <c r="C171" s="138" t="s">
        <v>501</v>
      </c>
      <c r="D171" s="138" t="s">
        <v>352</v>
      </c>
      <c r="E171" s="139" t="s">
        <v>8326</v>
      </c>
      <c r="F171" s="140" t="s">
        <v>8327</v>
      </c>
      <c r="G171" s="141" t="s">
        <v>4951</v>
      </c>
      <c r="H171" s="142">
        <v>1</v>
      </c>
      <c r="I171" s="143"/>
      <c r="J171" s="144">
        <f>ROUND(I171*H171,2)</f>
        <v>0</v>
      </c>
      <c r="K171" s="140" t="s">
        <v>1</v>
      </c>
      <c r="L171" s="32"/>
      <c r="M171" s="145" t="s">
        <v>1</v>
      </c>
      <c r="N171" s="146" t="s">
        <v>41</v>
      </c>
      <c r="P171" s="147">
        <f>O171*H171</f>
        <v>0</v>
      </c>
      <c r="Q171" s="147">
        <v>0</v>
      </c>
      <c r="R171" s="147">
        <f>Q171*H171</f>
        <v>0</v>
      </c>
      <c r="S171" s="147">
        <v>0</v>
      </c>
      <c r="T171" s="148">
        <f>S171*H171</f>
        <v>0</v>
      </c>
      <c r="AR171" s="149" t="s">
        <v>357</v>
      </c>
      <c r="AT171" s="149" t="s">
        <v>352</v>
      </c>
      <c r="AU171" s="149" t="s">
        <v>84</v>
      </c>
      <c r="AY171" s="17" t="s">
        <v>350</v>
      </c>
      <c r="BE171" s="150">
        <f>IF(N171="základní",J171,0)</f>
        <v>0</v>
      </c>
      <c r="BF171" s="150">
        <f>IF(N171="snížená",J171,0)</f>
        <v>0</v>
      </c>
      <c r="BG171" s="150">
        <f>IF(N171="zákl. přenesená",J171,0)</f>
        <v>0</v>
      </c>
      <c r="BH171" s="150">
        <f>IF(N171="sníž. přenesená",J171,0)</f>
        <v>0</v>
      </c>
      <c r="BI171" s="150">
        <f>IF(N171="nulová",J171,0)</f>
        <v>0</v>
      </c>
      <c r="BJ171" s="17" t="s">
        <v>84</v>
      </c>
      <c r="BK171" s="150">
        <f>ROUND(I171*H171,2)</f>
        <v>0</v>
      </c>
      <c r="BL171" s="17" t="s">
        <v>357</v>
      </c>
      <c r="BM171" s="149" t="s">
        <v>655</v>
      </c>
    </row>
    <row r="172" spans="2:65" s="1" customFormat="1" ht="19.2">
      <c r="B172" s="32"/>
      <c r="D172" s="151" t="s">
        <v>359</v>
      </c>
      <c r="F172" s="152" t="s">
        <v>8327</v>
      </c>
      <c r="I172" s="153"/>
      <c r="L172" s="32"/>
      <c r="M172" s="154"/>
      <c r="T172" s="56"/>
      <c r="AT172" s="17" t="s">
        <v>359</v>
      </c>
      <c r="AU172" s="17" t="s">
        <v>84</v>
      </c>
    </row>
    <row r="173" spans="2:65" s="1" customFormat="1" ht="24.15" customHeight="1">
      <c r="B173" s="32"/>
      <c r="C173" s="138" t="s">
        <v>511</v>
      </c>
      <c r="D173" s="138" t="s">
        <v>352</v>
      </c>
      <c r="E173" s="139" t="s">
        <v>8328</v>
      </c>
      <c r="F173" s="140" t="s">
        <v>8327</v>
      </c>
      <c r="G173" s="141" t="s">
        <v>4951</v>
      </c>
      <c r="H173" s="142">
        <v>1</v>
      </c>
      <c r="I173" s="143"/>
      <c r="J173" s="144">
        <f>ROUND(I173*H173,2)</f>
        <v>0</v>
      </c>
      <c r="K173" s="140" t="s">
        <v>1</v>
      </c>
      <c r="L173" s="32"/>
      <c r="M173" s="145" t="s">
        <v>1</v>
      </c>
      <c r="N173" s="146" t="s">
        <v>41</v>
      </c>
      <c r="P173" s="147">
        <f>O173*H173</f>
        <v>0</v>
      </c>
      <c r="Q173" s="147">
        <v>0</v>
      </c>
      <c r="R173" s="147">
        <f>Q173*H173</f>
        <v>0</v>
      </c>
      <c r="S173" s="147">
        <v>0</v>
      </c>
      <c r="T173" s="148">
        <f>S173*H173</f>
        <v>0</v>
      </c>
      <c r="AR173" s="149" t="s">
        <v>357</v>
      </c>
      <c r="AT173" s="149" t="s">
        <v>352</v>
      </c>
      <c r="AU173" s="149" t="s">
        <v>84</v>
      </c>
      <c r="AY173" s="17" t="s">
        <v>350</v>
      </c>
      <c r="BE173" s="150">
        <f>IF(N173="základní",J173,0)</f>
        <v>0</v>
      </c>
      <c r="BF173" s="150">
        <f>IF(N173="snížená",J173,0)</f>
        <v>0</v>
      </c>
      <c r="BG173" s="150">
        <f>IF(N173="zákl. přenesená",J173,0)</f>
        <v>0</v>
      </c>
      <c r="BH173" s="150">
        <f>IF(N173="sníž. přenesená",J173,0)</f>
        <v>0</v>
      </c>
      <c r="BI173" s="150">
        <f>IF(N173="nulová",J173,0)</f>
        <v>0</v>
      </c>
      <c r="BJ173" s="17" t="s">
        <v>84</v>
      </c>
      <c r="BK173" s="150">
        <f>ROUND(I173*H173,2)</f>
        <v>0</v>
      </c>
      <c r="BL173" s="17" t="s">
        <v>357</v>
      </c>
      <c r="BM173" s="149" t="s">
        <v>669</v>
      </c>
    </row>
    <row r="174" spans="2:65" s="1" customFormat="1" ht="19.2">
      <c r="B174" s="32"/>
      <c r="D174" s="151" t="s">
        <v>359</v>
      </c>
      <c r="F174" s="152" t="s">
        <v>8327</v>
      </c>
      <c r="I174" s="153"/>
      <c r="L174" s="32"/>
      <c r="M174" s="154"/>
      <c r="T174" s="56"/>
      <c r="AT174" s="17" t="s">
        <v>359</v>
      </c>
      <c r="AU174" s="17" t="s">
        <v>84</v>
      </c>
    </row>
    <row r="175" spans="2:65" s="1" customFormat="1" ht="33" customHeight="1">
      <c r="B175" s="32"/>
      <c r="C175" s="138" t="s">
        <v>522</v>
      </c>
      <c r="D175" s="138" t="s">
        <v>352</v>
      </c>
      <c r="E175" s="139" t="s">
        <v>8329</v>
      </c>
      <c r="F175" s="140" t="s">
        <v>8306</v>
      </c>
      <c r="G175" s="141" t="s">
        <v>4951</v>
      </c>
      <c r="H175" s="142">
        <v>1</v>
      </c>
      <c r="I175" s="143"/>
      <c r="J175" s="144">
        <f>ROUND(I175*H175,2)</f>
        <v>0</v>
      </c>
      <c r="K175" s="140" t="s">
        <v>1</v>
      </c>
      <c r="L175" s="32"/>
      <c r="M175" s="145" t="s">
        <v>1</v>
      </c>
      <c r="N175" s="146" t="s">
        <v>41</v>
      </c>
      <c r="P175" s="147">
        <f>O175*H175</f>
        <v>0</v>
      </c>
      <c r="Q175" s="147">
        <v>0</v>
      </c>
      <c r="R175" s="147">
        <f>Q175*H175</f>
        <v>0</v>
      </c>
      <c r="S175" s="147">
        <v>0</v>
      </c>
      <c r="T175" s="148">
        <f>S175*H175</f>
        <v>0</v>
      </c>
      <c r="AR175" s="149" t="s">
        <v>357</v>
      </c>
      <c r="AT175" s="149" t="s">
        <v>352</v>
      </c>
      <c r="AU175" s="149" t="s">
        <v>84</v>
      </c>
      <c r="AY175" s="17" t="s">
        <v>350</v>
      </c>
      <c r="BE175" s="150">
        <f>IF(N175="základní",J175,0)</f>
        <v>0</v>
      </c>
      <c r="BF175" s="150">
        <f>IF(N175="snížená",J175,0)</f>
        <v>0</v>
      </c>
      <c r="BG175" s="150">
        <f>IF(N175="zákl. přenesená",J175,0)</f>
        <v>0</v>
      </c>
      <c r="BH175" s="150">
        <f>IF(N175="sníž. přenesená",J175,0)</f>
        <v>0</v>
      </c>
      <c r="BI175" s="150">
        <f>IF(N175="nulová",J175,0)</f>
        <v>0</v>
      </c>
      <c r="BJ175" s="17" t="s">
        <v>84</v>
      </c>
      <c r="BK175" s="150">
        <f>ROUND(I175*H175,2)</f>
        <v>0</v>
      </c>
      <c r="BL175" s="17" t="s">
        <v>357</v>
      </c>
      <c r="BM175" s="149" t="s">
        <v>682</v>
      </c>
    </row>
    <row r="176" spans="2:65" s="1" customFormat="1" ht="19.2">
      <c r="B176" s="32"/>
      <c r="D176" s="151" t="s">
        <v>359</v>
      </c>
      <c r="F176" s="152" t="s">
        <v>8306</v>
      </c>
      <c r="I176" s="153"/>
      <c r="L176" s="32"/>
      <c r="M176" s="154"/>
      <c r="T176" s="56"/>
      <c r="AT176" s="17" t="s">
        <v>359</v>
      </c>
      <c r="AU176" s="17" t="s">
        <v>84</v>
      </c>
    </row>
    <row r="177" spans="2:65" s="1" customFormat="1" ht="33" customHeight="1">
      <c r="B177" s="32"/>
      <c r="C177" s="138" t="s">
        <v>530</v>
      </c>
      <c r="D177" s="138" t="s">
        <v>352</v>
      </c>
      <c r="E177" s="139" t="s">
        <v>8330</v>
      </c>
      <c r="F177" s="140" t="s">
        <v>8331</v>
      </c>
      <c r="G177" s="141" t="s">
        <v>4951</v>
      </c>
      <c r="H177" s="142">
        <v>4</v>
      </c>
      <c r="I177" s="143"/>
      <c r="J177" s="144">
        <f>ROUND(I177*H177,2)</f>
        <v>0</v>
      </c>
      <c r="K177" s="140" t="s">
        <v>1</v>
      </c>
      <c r="L177" s="32"/>
      <c r="M177" s="145" t="s">
        <v>1</v>
      </c>
      <c r="N177" s="146" t="s">
        <v>41</v>
      </c>
      <c r="P177" s="147">
        <f>O177*H177</f>
        <v>0</v>
      </c>
      <c r="Q177" s="147">
        <v>0</v>
      </c>
      <c r="R177" s="147">
        <f>Q177*H177</f>
        <v>0</v>
      </c>
      <c r="S177" s="147">
        <v>0</v>
      </c>
      <c r="T177" s="148">
        <f>S177*H177</f>
        <v>0</v>
      </c>
      <c r="AR177" s="149" t="s">
        <v>357</v>
      </c>
      <c r="AT177" s="149" t="s">
        <v>352</v>
      </c>
      <c r="AU177" s="149" t="s">
        <v>84</v>
      </c>
      <c r="AY177" s="17" t="s">
        <v>350</v>
      </c>
      <c r="BE177" s="150">
        <f>IF(N177="základní",J177,0)</f>
        <v>0</v>
      </c>
      <c r="BF177" s="150">
        <f>IF(N177="snížená",J177,0)</f>
        <v>0</v>
      </c>
      <c r="BG177" s="150">
        <f>IF(N177="zákl. přenesená",J177,0)</f>
        <v>0</v>
      </c>
      <c r="BH177" s="150">
        <f>IF(N177="sníž. přenesená",J177,0)</f>
        <v>0</v>
      </c>
      <c r="BI177" s="150">
        <f>IF(N177="nulová",J177,0)</f>
        <v>0</v>
      </c>
      <c r="BJ177" s="17" t="s">
        <v>84</v>
      </c>
      <c r="BK177" s="150">
        <f>ROUND(I177*H177,2)</f>
        <v>0</v>
      </c>
      <c r="BL177" s="17" t="s">
        <v>357</v>
      </c>
      <c r="BM177" s="149" t="s">
        <v>695</v>
      </c>
    </row>
    <row r="178" spans="2:65" s="1" customFormat="1" ht="19.2">
      <c r="B178" s="32"/>
      <c r="D178" s="151" t="s">
        <v>359</v>
      </c>
      <c r="F178" s="152" t="s">
        <v>8331</v>
      </c>
      <c r="I178" s="153"/>
      <c r="L178" s="32"/>
      <c r="M178" s="154"/>
      <c r="T178" s="56"/>
      <c r="AT178" s="17" t="s">
        <v>359</v>
      </c>
      <c r="AU178" s="17" t="s">
        <v>84</v>
      </c>
    </row>
    <row r="179" spans="2:65" s="1" customFormat="1" ht="24.15" customHeight="1">
      <c r="B179" s="32"/>
      <c r="C179" s="138" t="s">
        <v>541</v>
      </c>
      <c r="D179" s="138" t="s">
        <v>352</v>
      </c>
      <c r="E179" s="139" t="s">
        <v>8332</v>
      </c>
      <c r="F179" s="140" t="s">
        <v>8310</v>
      </c>
      <c r="G179" s="141" t="s">
        <v>355</v>
      </c>
      <c r="H179" s="142">
        <v>110</v>
      </c>
      <c r="I179" s="143"/>
      <c r="J179" s="144">
        <f>ROUND(I179*H179,2)</f>
        <v>0</v>
      </c>
      <c r="K179" s="140" t="s">
        <v>1</v>
      </c>
      <c r="L179" s="32"/>
      <c r="M179" s="145" t="s">
        <v>1</v>
      </c>
      <c r="N179" s="146" t="s">
        <v>41</v>
      </c>
      <c r="P179" s="147">
        <f>O179*H179</f>
        <v>0</v>
      </c>
      <c r="Q179" s="147">
        <v>0</v>
      </c>
      <c r="R179" s="147">
        <f>Q179*H179</f>
        <v>0</v>
      </c>
      <c r="S179" s="147">
        <v>0</v>
      </c>
      <c r="T179" s="148">
        <f>S179*H179</f>
        <v>0</v>
      </c>
      <c r="AR179" s="149" t="s">
        <v>357</v>
      </c>
      <c r="AT179" s="149" t="s">
        <v>352</v>
      </c>
      <c r="AU179" s="149" t="s">
        <v>84</v>
      </c>
      <c r="AY179" s="17" t="s">
        <v>350</v>
      </c>
      <c r="BE179" s="150">
        <f>IF(N179="základní",J179,0)</f>
        <v>0</v>
      </c>
      <c r="BF179" s="150">
        <f>IF(N179="snížená",J179,0)</f>
        <v>0</v>
      </c>
      <c r="BG179" s="150">
        <f>IF(N179="zákl. přenesená",J179,0)</f>
        <v>0</v>
      </c>
      <c r="BH179" s="150">
        <f>IF(N179="sníž. přenesená",J179,0)</f>
        <v>0</v>
      </c>
      <c r="BI179" s="150">
        <f>IF(N179="nulová",J179,0)</f>
        <v>0</v>
      </c>
      <c r="BJ179" s="17" t="s">
        <v>84</v>
      </c>
      <c r="BK179" s="150">
        <f>ROUND(I179*H179,2)</f>
        <v>0</v>
      </c>
      <c r="BL179" s="17" t="s">
        <v>357</v>
      </c>
      <c r="BM179" s="149" t="s">
        <v>707</v>
      </c>
    </row>
    <row r="180" spans="2:65" s="1" customFormat="1" ht="19.2">
      <c r="B180" s="32"/>
      <c r="D180" s="151" t="s">
        <v>359</v>
      </c>
      <c r="F180" s="152" t="s">
        <v>8310</v>
      </c>
      <c r="I180" s="153"/>
      <c r="L180" s="32"/>
      <c r="M180" s="154"/>
      <c r="T180" s="56"/>
      <c r="AT180" s="17" t="s">
        <v>359</v>
      </c>
      <c r="AU180" s="17" t="s">
        <v>84</v>
      </c>
    </row>
    <row r="181" spans="2:65" s="1" customFormat="1" ht="24.15" customHeight="1">
      <c r="B181" s="32"/>
      <c r="C181" s="138" t="s">
        <v>548</v>
      </c>
      <c r="D181" s="138" t="s">
        <v>352</v>
      </c>
      <c r="E181" s="139" t="s">
        <v>8333</v>
      </c>
      <c r="F181" s="140" t="s">
        <v>8312</v>
      </c>
      <c r="G181" s="141" t="s">
        <v>355</v>
      </c>
      <c r="H181" s="142">
        <v>26</v>
      </c>
      <c r="I181" s="143"/>
      <c r="J181" s="144">
        <f>ROUND(I181*H181,2)</f>
        <v>0</v>
      </c>
      <c r="K181" s="140" t="s">
        <v>1</v>
      </c>
      <c r="L181" s="32"/>
      <c r="M181" s="145" t="s">
        <v>1</v>
      </c>
      <c r="N181" s="146" t="s">
        <v>41</v>
      </c>
      <c r="P181" s="147">
        <f>O181*H181</f>
        <v>0</v>
      </c>
      <c r="Q181" s="147">
        <v>0</v>
      </c>
      <c r="R181" s="147">
        <f>Q181*H181</f>
        <v>0</v>
      </c>
      <c r="S181" s="147">
        <v>0</v>
      </c>
      <c r="T181" s="148">
        <f>S181*H181</f>
        <v>0</v>
      </c>
      <c r="AR181" s="149" t="s">
        <v>357</v>
      </c>
      <c r="AT181" s="149" t="s">
        <v>352</v>
      </c>
      <c r="AU181" s="149" t="s">
        <v>84</v>
      </c>
      <c r="AY181" s="17" t="s">
        <v>350</v>
      </c>
      <c r="BE181" s="150">
        <f>IF(N181="základní",J181,0)</f>
        <v>0</v>
      </c>
      <c r="BF181" s="150">
        <f>IF(N181="snížená",J181,0)</f>
        <v>0</v>
      </c>
      <c r="BG181" s="150">
        <f>IF(N181="zákl. přenesená",J181,0)</f>
        <v>0</v>
      </c>
      <c r="BH181" s="150">
        <f>IF(N181="sníž. přenesená",J181,0)</f>
        <v>0</v>
      </c>
      <c r="BI181" s="150">
        <f>IF(N181="nulová",J181,0)</f>
        <v>0</v>
      </c>
      <c r="BJ181" s="17" t="s">
        <v>84</v>
      </c>
      <c r="BK181" s="150">
        <f>ROUND(I181*H181,2)</f>
        <v>0</v>
      </c>
      <c r="BL181" s="17" t="s">
        <v>357</v>
      </c>
      <c r="BM181" s="149" t="s">
        <v>722</v>
      </c>
    </row>
    <row r="182" spans="2:65" s="1" customFormat="1" ht="19.2">
      <c r="B182" s="32"/>
      <c r="D182" s="151" t="s">
        <v>359</v>
      </c>
      <c r="F182" s="152" t="s">
        <v>8312</v>
      </c>
      <c r="I182" s="153"/>
      <c r="L182" s="32"/>
      <c r="M182" s="154"/>
      <c r="T182" s="56"/>
      <c r="AT182" s="17" t="s">
        <v>359</v>
      </c>
      <c r="AU182" s="17" t="s">
        <v>84</v>
      </c>
    </row>
    <row r="183" spans="2:65" s="1" customFormat="1" ht="16.5" customHeight="1">
      <c r="B183" s="32"/>
      <c r="C183" s="138" t="s">
        <v>556</v>
      </c>
      <c r="D183" s="138" t="s">
        <v>352</v>
      </c>
      <c r="E183" s="139" t="s">
        <v>8334</v>
      </c>
      <c r="F183" s="140" t="s">
        <v>8314</v>
      </c>
      <c r="G183" s="141" t="s">
        <v>355</v>
      </c>
      <c r="H183" s="142">
        <v>136</v>
      </c>
      <c r="I183" s="143"/>
      <c r="J183" s="144">
        <f>ROUND(I183*H183,2)</f>
        <v>0</v>
      </c>
      <c r="K183" s="140" t="s">
        <v>1</v>
      </c>
      <c r="L183" s="32"/>
      <c r="M183" s="145" t="s">
        <v>1</v>
      </c>
      <c r="N183" s="146" t="s">
        <v>41</v>
      </c>
      <c r="P183" s="147">
        <f>O183*H183</f>
        <v>0</v>
      </c>
      <c r="Q183" s="147">
        <v>0</v>
      </c>
      <c r="R183" s="147">
        <f>Q183*H183</f>
        <v>0</v>
      </c>
      <c r="S183" s="147">
        <v>0</v>
      </c>
      <c r="T183" s="148">
        <f>S183*H183</f>
        <v>0</v>
      </c>
      <c r="AR183" s="149" t="s">
        <v>357</v>
      </c>
      <c r="AT183" s="149" t="s">
        <v>352</v>
      </c>
      <c r="AU183" s="149" t="s">
        <v>84</v>
      </c>
      <c r="AY183" s="17" t="s">
        <v>350</v>
      </c>
      <c r="BE183" s="150">
        <f>IF(N183="základní",J183,0)</f>
        <v>0</v>
      </c>
      <c r="BF183" s="150">
        <f>IF(N183="snížená",J183,0)</f>
        <v>0</v>
      </c>
      <c r="BG183" s="150">
        <f>IF(N183="zákl. přenesená",J183,0)</f>
        <v>0</v>
      </c>
      <c r="BH183" s="150">
        <f>IF(N183="sníž. přenesená",J183,0)</f>
        <v>0</v>
      </c>
      <c r="BI183" s="150">
        <f>IF(N183="nulová",J183,0)</f>
        <v>0</v>
      </c>
      <c r="BJ183" s="17" t="s">
        <v>84</v>
      </c>
      <c r="BK183" s="150">
        <f>ROUND(I183*H183,2)</f>
        <v>0</v>
      </c>
      <c r="BL183" s="17" t="s">
        <v>357</v>
      </c>
      <c r="BM183" s="149" t="s">
        <v>735</v>
      </c>
    </row>
    <row r="184" spans="2:65" s="1" customFormat="1" ht="10.199999999999999">
      <c r="B184" s="32"/>
      <c r="D184" s="151" t="s">
        <v>359</v>
      </c>
      <c r="F184" s="152" t="s">
        <v>8314</v>
      </c>
      <c r="I184" s="153"/>
      <c r="L184" s="32"/>
      <c r="M184" s="154"/>
      <c r="T184" s="56"/>
      <c r="AT184" s="17" t="s">
        <v>359</v>
      </c>
      <c r="AU184" s="17" t="s">
        <v>84</v>
      </c>
    </row>
    <row r="185" spans="2:65" s="1" customFormat="1" ht="44.25" customHeight="1">
      <c r="B185" s="32"/>
      <c r="C185" s="138" t="s">
        <v>563</v>
      </c>
      <c r="D185" s="138" t="s">
        <v>352</v>
      </c>
      <c r="E185" s="139" t="s">
        <v>8335</v>
      </c>
      <c r="F185" s="140" t="s">
        <v>8316</v>
      </c>
      <c r="G185" s="141" t="s">
        <v>355</v>
      </c>
      <c r="H185" s="142">
        <v>41</v>
      </c>
      <c r="I185" s="143"/>
      <c r="J185" s="144">
        <f>ROUND(I185*H185,2)</f>
        <v>0</v>
      </c>
      <c r="K185" s="140" t="s">
        <v>1</v>
      </c>
      <c r="L185" s="32"/>
      <c r="M185" s="145" t="s">
        <v>1</v>
      </c>
      <c r="N185" s="146" t="s">
        <v>41</v>
      </c>
      <c r="P185" s="147">
        <f>O185*H185</f>
        <v>0</v>
      </c>
      <c r="Q185" s="147">
        <v>0</v>
      </c>
      <c r="R185" s="147">
        <f>Q185*H185</f>
        <v>0</v>
      </c>
      <c r="S185" s="147">
        <v>0</v>
      </c>
      <c r="T185" s="148">
        <f>S185*H185</f>
        <v>0</v>
      </c>
      <c r="AR185" s="149" t="s">
        <v>357</v>
      </c>
      <c r="AT185" s="149" t="s">
        <v>352</v>
      </c>
      <c r="AU185" s="149" t="s">
        <v>84</v>
      </c>
      <c r="AY185" s="17" t="s">
        <v>350</v>
      </c>
      <c r="BE185" s="150">
        <f>IF(N185="základní",J185,0)</f>
        <v>0</v>
      </c>
      <c r="BF185" s="150">
        <f>IF(N185="snížená",J185,0)</f>
        <v>0</v>
      </c>
      <c r="BG185" s="150">
        <f>IF(N185="zákl. přenesená",J185,0)</f>
        <v>0</v>
      </c>
      <c r="BH185" s="150">
        <f>IF(N185="sníž. přenesená",J185,0)</f>
        <v>0</v>
      </c>
      <c r="BI185" s="150">
        <f>IF(N185="nulová",J185,0)</f>
        <v>0</v>
      </c>
      <c r="BJ185" s="17" t="s">
        <v>84</v>
      </c>
      <c r="BK185" s="150">
        <f>ROUND(I185*H185,2)</f>
        <v>0</v>
      </c>
      <c r="BL185" s="17" t="s">
        <v>357</v>
      </c>
      <c r="BM185" s="149" t="s">
        <v>748</v>
      </c>
    </row>
    <row r="186" spans="2:65" s="1" customFormat="1" ht="28.8">
      <c r="B186" s="32"/>
      <c r="D186" s="151" t="s">
        <v>359</v>
      </c>
      <c r="F186" s="152" t="s">
        <v>8316</v>
      </c>
      <c r="I186" s="153"/>
      <c r="L186" s="32"/>
      <c r="M186" s="154"/>
      <c r="T186" s="56"/>
      <c r="AT186" s="17" t="s">
        <v>359</v>
      </c>
      <c r="AU186" s="17" t="s">
        <v>84</v>
      </c>
    </row>
    <row r="187" spans="2:65" s="1" customFormat="1" ht="55.5" customHeight="1">
      <c r="B187" s="32"/>
      <c r="C187" s="138" t="s">
        <v>7</v>
      </c>
      <c r="D187" s="138" t="s">
        <v>352</v>
      </c>
      <c r="E187" s="139" t="s">
        <v>8336</v>
      </c>
      <c r="F187" s="140" t="s">
        <v>8318</v>
      </c>
      <c r="G187" s="141" t="s">
        <v>355</v>
      </c>
      <c r="H187" s="142">
        <v>78</v>
      </c>
      <c r="I187" s="143"/>
      <c r="J187" s="144">
        <f>ROUND(I187*H187,2)</f>
        <v>0</v>
      </c>
      <c r="K187" s="140" t="s">
        <v>1</v>
      </c>
      <c r="L187" s="32"/>
      <c r="M187" s="145" t="s">
        <v>1</v>
      </c>
      <c r="N187" s="146" t="s">
        <v>41</v>
      </c>
      <c r="P187" s="147">
        <f>O187*H187</f>
        <v>0</v>
      </c>
      <c r="Q187" s="147">
        <v>0</v>
      </c>
      <c r="R187" s="147">
        <f>Q187*H187</f>
        <v>0</v>
      </c>
      <c r="S187" s="147">
        <v>0</v>
      </c>
      <c r="T187" s="148">
        <f>S187*H187</f>
        <v>0</v>
      </c>
      <c r="AR187" s="149" t="s">
        <v>357</v>
      </c>
      <c r="AT187" s="149" t="s">
        <v>352</v>
      </c>
      <c r="AU187" s="149" t="s">
        <v>84</v>
      </c>
      <c r="AY187" s="17" t="s">
        <v>350</v>
      </c>
      <c r="BE187" s="150">
        <f>IF(N187="základní",J187,0)</f>
        <v>0</v>
      </c>
      <c r="BF187" s="150">
        <f>IF(N187="snížená",J187,0)</f>
        <v>0</v>
      </c>
      <c r="BG187" s="150">
        <f>IF(N187="zákl. přenesená",J187,0)</f>
        <v>0</v>
      </c>
      <c r="BH187" s="150">
        <f>IF(N187="sníž. přenesená",J187,0)</f>
        <v>0</v>
      </c>
      <c r="BI187" s="150">
        <f>IF(N187="nulová",J187,0)</f>
        <v>0</v>
      </c>
      <c r="BJ187" s="17" t="s">
        <v>84</v>
      </c>
      <c r="BK187" s="150">
        <f>ROUND(I187*H187,2)</f>
        <v>0</v>
      </c>
      <c r="BL187" s="17" t="s">
        <v>357</v>
      </c>
      <c r="BM187" s="149" t="s">
        <v>767</v>
      </c>
    </row>
    <row r="188" spans="2:65" s="1" customFormat="1" ht="38.4">
      <c r="B188" s="32"/>
      <c r="D188" s="151" t="s">
        <v>359</v>
      </c>
      <c r="F188" s="152" t="s">
        <v>8318</v>
      </c>
      <c r="I188" s="153"/>
      <c r="L188" s="32"/>
      <c r="M188" s="154"/>
      <c r="T188" s="56"/>
      <c r="AT188" s="17" t="s">
        <v>359</v>
      </c>
      <c r="AU188" s="17" t="s">
        <v>84</v>
      </c>
    </row>
    <row r="189" spans="2:65" s="1" customFormat="1" ht="16.5" customHeight="1">
      <c r="B189" s="32"/>
      <c r="C189" s="138" t="s">
        <v>576</v>
      </c>
      <c r="D189" s="138" t="s">
        <v>352</v>
      </c>
      <c r="E189" s="139" t="s">
        <v>8337</v>
      </c>
      <c r="F189" s="140" t="s">
        <v>8320</v>
      </c>
      <c r="G189" s="141" t="s">
        <v>5036</v>
      </c>
      <c r="H189" s="142">
        <v>1</v>
      </c>
      <c r="I189" s="143"/>
      <c r="J189" s="144">
        <f>ROUND(I189*H189,2)</f>
        <v>0</v>
      </c>
      <c r="K189" s="140" t="s">
        <v>1</v>
      </c>
      <c r="L189" s="32"/>
      <c r="M189" s="145" t="s">
        <v>1</v>
      </c>
      <c r="N189" s="146" t="s">
        <v>41</v>
      </c>
      <c r="P189" s="147">
        <f>O189*H189</f>
        <v>0</v>
      </c>
      <c r="Q189" s="147">
        <v>0</v>
      </c>
      <c r="R189" s="147">
        <f>Q189*H189</f>
        <v>0</v>
      </c>
      <c r="S189" s="147">
        <v>0</v>
      </c>
      <c r="T189" s="148">
        <f>S189*H189</f>
        <v>0</v>
      </c>
      <c r="AR189" s="149" t="s">
        <v>357</v>
      </c>
      <c r="AT189" s="149" t="s">
        <v>352</v>
      </c>
      <c r="AU189" s="149" t="s">
        <v>84</v>
      </c>
      <c r="AY189" s="17" t="s">
        <v>350</v>
      </c>
      <c r="BE189" s="150">
        <f>IF(N189="základní",J189,0)</f>
        <v>0</v>
      </c>
      <c r="BF189" s="150">
        <f>IF(N189="snížená",J189,0)</f>
        <v>0</v>
      </c>
      <c r="BG189" s="150">
        <f>IF(N189="zákl. přenesená",J189,0)</f>
        <v>0</v>
      </c>
      <c r="BH189" s="150">
        <f>IF(N189="sníž. přenesená",J189,0)</f>
        <v>0</v>
      </c>
      <c r="BI189" s="150">
        <f>IF(N189="nulová",J189,0)</f>
        <v>0</v>
      </c>
      <c r="BJ189" s="17" t="s">
        <v>84</v>
      </c>
      <c r="BK189" s="150">
        <f>ROUND(I189*H189,2)</f>
        <v>0</v>
      </c>
      <c r="BL189" s="17" t="s">
        <v>357</v>
      </c>
      <c r="BM189" s="149" t="s">
        <v>828</v>
      </c>
    </row>
    <row r="190" spans="2:65" s="1" customFormat="1" ht="10.199999999999999">
      <c r="B190" s="32"/>
      <c r="D190" s="151" t="s">
        <v>359</v>
      </c>
      <c r="F190" s="152" t="s">
        <v>8320</v>
      </c>
      <c r="I190" s="153"/>
      <c r="L190" s="32"/>
      <c r="M190" s="154"/>
      <c r="T190" s="56"/>
      <c r="AT190" s="17" t="s">
        <v>359</v>
      </c>
      <c r="AU190" s="17" t="s">
        <v>84</v>
      </c>
    </row>
    <row r="191" spans="2:65" s="11" customFormat="1" ht="25.95" customHeight="1">
      <c r="B191" s="126"/>
      <c r="D191" s="127" t="s">
        <v>75</v>
      </c>
      <c r="E191" s="128" t="s">
        <v>8338</v>
      </c>
      <c r="F191" s="128" t="s">
        <v>8339</v>
      </c>
      <c r="I191" s="129"/>
      <c r="J191" s="130">
        <f>BK191</f>
        <v>0</v>
      </c>
      <c r="L191" s="126"/>
      <c r="M191" s="131"/>
      <c r="P191" s="132">
        <f>SUM(P192:P215)</f>
        <v>0</v>
      </c>
      <c r="R191" s="132">
        <f>SUM(R192:R215)</f>
        <v>0</v>
      </c>
      <c r="T191" s="133">
        <f>SUM(T192:T215)</f>
        <v>0</v>
      </c>
      <c r="AR191" s="127" t="s">
        <v>84</v>
      </c>
      <c r="AT191" s="134" t="s">
        <v>75</v>
      </c>
      <c r="AU191" s="134" t="s">
        <v>76</v>
      </c>
      <c r="AY191" s="127" t="s">
        <v>350</v>
      </c>
      <c r="BK191" s="135">
        <f>SUM(BK192:BK215)</f>
        <v>0</v>
      </c>
    </row>
    <row r="192" spans="2:65" s="1" customFormat="1" ht="66.75" customHeight="1">
      <c r="B192" s="32"/>
      <c r="C192" s="138" t="s">
        <v>582</v>
      </c>
      <c r="D192" s="138" t="s">
        <v>352</v>
      </c>
      <c r="E192" s="139" t="s">
        <v>8340</v>
      </c>
      <c r="F192" s="140" t="s">
        <v>8341</v>
      </c>
      <c r="G192" s="141" t="s">
        <v>4951</v>
      </c>
      <c r="H192" s="142">
        <v>1</v>
      </c>
      <c r="I192" s="143"/>
      <c r="J192" s="144">
        <f>ROUND(I192*H192,2)</f>
        <v>0</v>
      </c>
      <c r="K192" s="140" t="s">
        <v>1</v>
      </c>
      <c r="L192" s="32"/>
      <c r="M192" s="145" t="s">
        <v>1</v>
      </c>
      <c r="N192" s="146" t="s">
        <v>41</v>
      </c>
      <c r="P192" s="147">
        <f>O192*H192</f>
        <v>0</v>
      </c>
      <c r="Q192" s="147">
        <v>0</v>
      </c>
      <c r="R192" s="147">
        <f>Q192*H192</f>
        <v>0</v>
      </c>
      <c r="S192" s="147">
        <v>0</v>
      </c>
      <c r="T192" s="148">
        <f>S192*H192</f>
        <v>0</v>
      </c>
      <c r="AR192" s="149" t="s">
        <v>357</v>
      </c>
      <c r="AT192" s="149" t="s">
        <v>352</v>
      </c>
      <c r="AU192" s="149" t="s">
        <v>84</v>
      </c>
      <c r="AY192" s="17" t="s">
        <v>350</v>
      </c>
      <c r="BE192" s="150">
        <f>IF(N192="základní",J192,0)</f>
        <v>0</v>
      </c>
      <c r="BF192" s="150">
        <f>IF(N192="snížená",J192,0)</f>
        <v>0</v>
      </c>
      <c r="BG192" s="150">
        <f>IF(N192="zákl. přenesená",J192,0)</f>
        <v>0</v>
      </c>
      <c r="BH192" s="150">
        <f>IF(N192="sníž. přenesená",J192,0)</f>
        <v>0</v>
      </c>
      <c r="BI192" s="150">
        <f>IF(N192="nulová",J192,0)</f>
        <v>0</v>
      </c>
      <c r="BJ192" s="17" t="s">
        <v>84</v>
      </c>
      <c r="BK192" s="150">
        <f>ROUND(I192*H192,2)</f>
        <v>0</v>
      </c>
      <c r="BL192" s="17" t="s">
        <v>357</v>
      </c>
      <c r="BM192" s="149" t="s">
        <v>854</v>
      </c>
    </row>
    <row r="193" spans="2:65" s="1" customFormat="1" ht="76.8">
      <c r="B193" s="32"/>
      <c r="D193" s="151" t="s">
        <v>359</v>
      </c>
      <c r="F193" s="152" t="s">
        <v>8342</v>
      </c>
      <c r="I193" s="153"/>
      <c r="L193" s="32"/>
      <c r="M193" s="154"/>
      <c r="T193" s="56"/>
      <c r="AT193" s="17" t="s">
        <v>359</v>
      </c>
      <c r="AU193" s="17" t="s">
        <v>84</v>
      </c>
    </row>
    <row r="194" spans="2:65" s="1" customFormat="1" ht="24.15" customHeight="1">
      <c r="B194" s="32"/>
      <c r="C194" s="138" t="s">
        <v>596</v>
      </c>
      <c r="D194" s="138" t="s">
        <v>352</v>
      </c>
      <c r="E194" s="139" t="s">
        <v>8343</v>
      </c>
      <c r="F194" s="140" t="s">
        <v>8344</v>
      </c>
      <c r="G194" s="141" t="s">
        <v>4951</v>
      </c>
      <c r="H194" s="142">
        <v>1</v>
      </c>
      <c r="I194" s="143"/>
      <c r="J194" s="144">
        <f>ROUND(I194*H194,2)</f>
        <v>0</v>
      </c>
      <c r="K194" s="140" t="s">
        <v>1</v>
      </c>
      <c r="L194" s="32"/>
      <c r="M194" s="145" t="s">
        <v>1</v>
      </c>
      <c r="N194" s="146" t="s">
        <v>41</v>
      </c>
      <c r="P194" s="147">
        <f>O194*H194</f>
        <v>0</v>
      </c>
      <c r="Q194" s="147">
        <v>0</v>
      </c>
      <c r="R194" s="147">
        <f>Q194*H194</f>
        <v>0</v>
      </c>
      <c r="S194" s="147">
        <v>0</v>
      </c>
      <c r="T194" s="148">
        <f>S194*H194</f>
        <v>0</v>
      </c>
      <c r="AR194" s="149" t="s">
        <v>357</v>
      </c>
      <c r="AT194" s="149" t="s">
        <v>352</v>
      </c>
      <c r="AU194" s="149" t="s">
        <v>84</v>
      </c>
      <c r="AY194" s="17" t="s">
        <v>350</v>
      </c>
      <c r="BE194" s="150">
        <f>IF(N194="základní",J194,0)</f>
        <v>0</v>
      </c>
      <c r="BF194" s="150">
        <f>IF(N194="snížená",J194,0)</f>
        <v>0</v>
      </c>
      <c r="BG194" s="150">
        <f>IF(N194="zákl. přenesená",J194,0)</f>
        <v>0</v>
      </c>
      <c r="BH194" s="150">
        <f>IF(N194="sníž. přenesená",J194,0)</f>
        <v>0</v>
      </c>
      <c r="BI194" s="150">
        <f>IF(N194="nulová",J194,0)</f>
        <v>0</v>
      </c>
      <c r="BJ194" s="17" t="s">
        <v>84</v>
      </c>
      <c r="BK194" s="150">
        <f>ROUND(I194*H194,2)</f>
        <v>0</v>
      </c>
      <c r="BL194" s="17" t="s">
        <v>357</v>
      </c>
      <c r="BM194" s="149" t="s">
        <v>877</v>
      </c>
    </row>
    <row r="195" spans="2:65" s="1" customFormat="1" ht="19.2">
      <c r="B195" s="32"/>
      <c r="D195" s="151" t="s">
        <v>359</v>
      </c>
      <c r="F195" s="152" t="s">
        <v>8344</v>
      </c>
      <c r="I195" s="153"/>
      <c r="L195" s="32"/>
      <c r="M195" s="154"/>
      <c r="T195" s="56"/>
      <c r="AT195" s="17" t="s">
        <v>359</v>
      </c>
      <c r="AU195" s="17" t="s">
        <v>84</v>
      </c>
    </row>
    <row r="196" spans="2:65" s="1" customFormat="1" ht="24.15" customHeight="1">
      <c r="B196" s="32"/>
      <c r="C196" s="138" t="s">
        <v>617</v>
      </c>
      <c r="D196" s="138" t="s">
        <v>352</v>
      </c>
      <c r="E196" s="139" t="s">
        <v>8345</v>
      </c>
      <c r="F196" s="140" t="s">
        <v>8344</v>
      </c>
      <c r="G196" s="141" t="s">
        <v>4951</v>
      </c>
      <c r="H196" s="142">
        <v>1</v>
      </c>
      <c r="I196" s="143"/>
      <c r="J196" s="144">
        <f>ROUND(I196*H196,2)</f>
        <v>0</v>
      </c>
      <c r="K196" s="140" t="s">
        <v>1</v>
      </c>
      <c r="L196" s="32"/>
      <c r="M196" s="145" t="s">
        <v>1</v>
      </c>
      <c r="N196" s="146" t="s">
        <v>41</v>
      </c>
      <c r="P196" s="147">
        <f>O196*H196</f>
        <v>0</v>
      </c>
      <c r="Q196" s="147">
        <v>0</v>
      </c>
      <c r="R196" s="147">
        <f>Q196*H196</f>
        <v>0</v>
      </c>
      <c r="S196" s="147">
        <v>0</v>
      </c>
      <c r="T196" s="148">
        <f>S196*H196</f>
        <v>0</v>
      </c>
      <c r="AR196" s="149" t="s">
        <v>357</v>
      </c>
      <c r="AT196" s="149" t="s">
        <v>352</v>
      </c>
      <c r="AU196" s="149" t="s">
        <v>84</v>
      </c>
      <c r="AY196" s="17" t="s">
        <v>350</v>
      </c>
      <c r="BE196" s="150">
        <f>IF(N196="základní",J196,0)</f>
        <v>0</v>
      </c>
      <c r="BF196" s="150">
        <f>IF(N196="snížená",J196,0)</f>
        <v>0</v>
      </c>
      <c r="BG196" s="150">
        <f>IF(N196="zákl. přenesená",J196,0)</f>
        <v>0</v>
      </c>
      <c r="BH196" s="150">
        <f>IF(N196="sníž. přenesená",J196,0)</f>
        <v>0</v>
      </c>
      <c r="BI196" s="150">
        <f>IF(N196="nulová",J196,0)</f>
        <v>0</v>
      </c>
      <c r="BJ196" s="17" t="s">
        <v>84</v>
      </c>
      <c r="BK196" s="150">
        <f>ROUND(I196*H196,2)</f>
        <v>0</v>
      </c>
      <c r="BL196" s="17" t="s">
        <v>357</v>
      </c>
      <c r="BM196" s="149" t="s">
        <v>888</v>
      </c>
    </row>
    <row r="197" spans="2:65" s="1" customFormat="1" ht="19.2">
      <c r="B197" s="32"/>
      <c r="D197" s="151" t="s">
        <v>359</v>
      </c>
      <c r="F197" s="152" t="s">
        <v>8344</v>
      </c>
      <c r="I197" s="153"/>
      <c r="L197" s="32"/>
      <c r="M197" s="154"/>
      <c r="T197" s="56"/>
      <c r="AT197" s="17" t="s">
        <v>359</v>
      </c>
      <c r="AU197" s="17" t="s">
        <v>84</v>
      </c>
    </row>
    <row r="198" spans="2:65" s="1" customFormat="1" ht="33" customHeight="1">
      <c r="B198" s="32"/>
      <c r="C198" s="138" t="s">
        <v>655</v>
      </c>
      <c r="D198" s="138" t="s">
        <v>352</v>
      </c>
      <c r="E198" s="139" t="s">
        <v>8346</v>
      </c>
      <c r="F198" s="140" t="s">
        <v>8347</v>
      </c>
      <c r="G198" s="141" t="s">
        <v>4951</v>
      </c>
      <c r="H198" s="142">
        <v>1</v>
      </c>
      <c r="I198" s="143"/>
      <c r="J198" s="144">
        <f>ROUND(I198*H198,2)</f>
        <v>0</v>
      </c>
      <c r="K198" s="140" t="s">
        <v>1</v>
      </c>
      <c r="L198" s="32"/>
      <c r="M198" s="145" t="s">
        <v>1</v>
      </c>
      <c r="N198" s="146" t="s">
        <v>41</v>
      </c>
      <c r="P198" s="147">
        <f>O198*H198</f>
        <v>0</v>
      </c>
      <c r="Q198" s="147">
        <v>0</v>
      </c>
      <c r="R198" s="147">
        <f>Q198*H198</f>
        <v>0</v>
      </c>
      <c r="S198" s="147">
        <v>0</v>
      </c>
      <c r="T198" s="148">
        <f>S198*H198</f>
        <v>0</v>
      </c>
      <c r="AR198" s="149" t="s">
        <v>357</v>
      </c>
      <c r="AT198" s="149" t="s">
        <v>352</v>
      </c>
      <c r="AU198" s="149" t="s">
        <v>84</v>
      </c>
      <c r="AY198" s="17" t="s">
        <v>350</v>
      </c>
      <c r="BE198" s="150">
        <f>IF(N198="základní",J198,0)</f>
        <v>0</v>
      </c>
      <c r="BF198" s="150">
        <f>IF(N198="snížená",J198,0)</f>
        <v>0</v>
      </c>
      <c r="BG198" s="150">
        <f>IF(N198="zákl. přenesená",J198,0)</f>
        <v>0</v>
      </c>
      <c r="BH198" s="150">
        <f>IF(N198="sníž. přenesená",J198,0)</f>
        <v>0</v>
      </c>
      <c r="BI198" s="150">
        <f>IF(N198="nulová",J198,0)</f>
        <v>0</v>
      </c>
      <c r="BJ198" s="17" t="s">
        <v>84</v>
      </c>
      <c r="BK198" s="150">
        <f>ROUND(I198*H198,2)</f>
        <v>0</v>
      </c>
      <c r="BL198" s="17" t="s">
        <v>357</v>
      </c>
      <c r="BM198" s="149" t="s">
        <v>911</v>
      </c>
    </row>
    <row r="199" spans="2:65" s="1" customFormat="1" ht="19.2">
      <c r="B199" s="32"/>
      <c r="D199" s="151" t="s">
        <v>359</v>
      </c>
      <c r="F199" s="152" t="s">
        <v>8347</v>
      </c>
      <c r="I199" s="153"/>
      <c r="L199" s="32"/>
      <c r="M199" s="154"/>
      <c r="T199" s="56"/>
      <c r="AT199" s="17" t="s">
        <v>359</v>
      </c>
      <c r="AU199" s="17" t="s">
        <v>84</v>
      </c>
    </row>
    <row r="200" spans="2:65" s="1" customFormat="1" ht="33" customHeight="1">
      <c r="B200" s="32"/>
      <c r="C200" s="138" t="s">
        <v>662</v>
      </c>
      <c r="D200" s="138" t="s">
        <v>352</v>
      </c>
      <c r="E200" s="139" t="s">
        <v>8348</v>
      </c>
      <c r="F200" s="140" t="s">
        <v>8349</v>
      </c>
      <c r="G200" s="141" t="s">
        <v>4951</v>
      </c>
      <c r="H200" s="142">
        <v>2</v>
      </c>
      <c r="I200" s="143"/>
      <c r="J200" s="144">
        <f>ROUND(I200*H200,2)</f>
        <v>0</v>
      </c>
      <c r="K200" s="140" t="s">
        <v>1</v>
      </c>
      <c r="L200" s="32"/>
      <c r="M200" s="145" t="s">
        <v>1</v>
      </c>
      <c r="N200" s="146" t="s">
        <v>41</v>
      </c>
      <c r="P200" s="147">
        <f>O200*H200</f>
        <v>0</v>
      </c>
      <c r="Q200" s="147">
        <v>0</v>
      </c>
      <c r="R200" s="147">
        <f>Q200*H200</f>
        <v>0</v>
      </c>
      <c r="S200" s="147">
        <v>0</v>
      </c>
      <c r="T200" s="148">
        <f>S200*H200</f>
        <v>0</v>
      </c>
      <c r="AR200" s="149" t="s">
        <v>357</v>
      </c>
      <c r="AT200" s="149" t="s">
        <v>352</v>
      </c>
      <c r="AU200" s="149" t="s">
        <v>84</v>
      </c>
      <c r="AY200" s="17" t="s">
        <v>350</v>
      </c>
      <c r="BE200" s="150">
        <f>IF(N200="základní",J200,0)</f>
        <v>0</v>
      </c>
      <c r="BF200" s="150">
        <f>IF(N200="snížená",J200,0)</f>
        <v>0</v>
      </c>
      <c r="BG200" s="150">
        <f>IF(N200="zákl. přenesená",J200,0)</f>
        <v>0</v>
      </c>
      <c r="BH200" s="150">
        <f>IF(N200="sníž. přenesená",J200,0)</f>
        <v>0</v>
      </c>
      <c r="BI200" s="150">
        <f>IF(N200="nulová",J200,0)</f>
        <v>0</v>
      </c>
      <c r="BJ200" s="17" t="s">
        <v>84</v>
      </c>
      <c r="BK200" s="150">
        <f>ROUND(I200*H200,2)</f>
        <v>0</v>
      </c>
      <c r="BL200" s="17" t="s">
        <v>357</v>
      </c>
      <c r="BM200" s="149" t="s">
        <v>924</v>
      </c>
    </row>
    <row r="201" spans="2:65" s="1" customFormat="1" ht="19.2">
      <c r="B201" s="32"/>
      <c r="D201" s="151" t="s">
        <v>359</v>
      </c>
      <c r="F201" s="152" t="s">
        <v>8349</v>
      </c>
      <c r="I201" s="153"/>
      <c r="L201" s="32"/>
      <c r="M201" s="154"/>
      <c r="T201" s="56"/>
      <c r="AT201" s="17" t="s">
        <v>359</v>
      </c>
      <c r="AU201" s="17" t="s">
        <v>84</v>
      </c>
    </row>
    <row r="202" spans="2:65" s="1" customFormat="1" ht="33" customHeight="1">
      <c r="B202" s="32"/>
      <c r="C202" s="138" t="s">
        <v>669</v>
      </c>
      <c r="D202" s="138" t="s">
        <v>352</v>
      </c>
      <c r="E202" s="139" t="s">
        <v>8350</v>
      </c>
      <c r="F202" s="140" t="s">
        <v>8349</v>
      </c>
      <c r="G202" s="141" t="s">
        <v>4951</v>
      </c>
      <c r="H202" s="142">
        <v>2</v>
      </c>
      <c r="I202" s="143"/>
      <c r="J202" s="144">
        <f>ROUND(I202*H202,2)</f>
        <v>0</v>
      </c>
      <c r="K202" s="140" t="s">
        <v>1</v>
      </c>
      <c r="L202" s="32"/>
      <c r="M202" s="145" t="s">
        <v>1</v>
      </c>
      <c r="N202" s="146" t="s">
        <v>41</v>
      </c>
      <c r="P202" s="147">
        <f>O202*H202</f>
        <v>0</v>
      </c>
      <c r="Q202" s="147">
        <v>0</v>
      </c>
      <c r="R202" s="147">
        <f>Q202*H202</f>
        <v>0</v>
      </c>
      <c r="S202" s="147">
        <v>0</v>
      </c>
      <c r="T202" s="148">
        <f>S202*H202</f>
        <v>0</v>
      </c>
      <c r="AR202" s="149" t="s">
        <v>357</v>
      </c>
      <c r="AT202" s="149" t="s">
        <v>352</v>
      </c>
      <c r="AU202" s="149" t="s">
        <v>84</v>
      </c>
      <c r="AY202" s="17" t="s">
        <v>350</v>
      </c>
      <c r="BE202" s="150">
        <f>IF(N202="základní",J202,0)</f>
        <v>0</v>
      </c>
      <c r="BF202" s="150">
        <f>IF(N202="snížená",J202,0)</f>
        <v>0</v>
      </c>
      <c r="BG202" s="150">
        <f>IF(N202="zákl. přenesená",J202,0)</f>
        <v>0</v>
      </c>
      <c r="BH202" s="150">
        <f>IF(N202="sníž. přenesená",J202,0)</f>
        <v>0</v>
      </c>
      <c r="BI202" s="150">
        <f>IF(N202="nulová",J202,0)</f>
        <v>0</v>
      </c>
      <c r="BJ202" s="17" t="s">
        <v>84</v>
      </c>
      <c r="BK202" s="150">
        <f>ROUND(I202*H202,2)</f>
        <v>0</v>
      </c>
      <c r="BL202" s="17" t="s">
        <v>357</v>
      </c>
      <c r="BM202" s="149" t="s">
        <v>937</v>
      </c>
    </row>
    <row r="203" spans="2:65" s="1" customFormat="1" ht="19.2">
      <c r="B203" s="32"/>
      <c r="D203" s="151" t="s">
        <v>359</v>
      </c>
      <c r="F203" s="152" t="s">
        <v>8349</v>
      </c>
      <c r="I203" s="153"/>
      <c r="L203" s="32"/>
      <c r="M203" s="154"/>
      <c r="T203" s="56"/>
      <c r="AT203" s="17" t="s">
        <v>359</v>
      </c>
      <c r="AU203" s="17" t="s">
        <v>84</v>
      </c>
    </row>
    <row r="204" spans="2:65" s="1" customFormat="1" ht="24.15" customHeight="1">
      <c r="B204" s="32"/>
      <c r="C204" s="138" t="s">
        <v>676</v>
      </c>
      <c r="D204" s="138" t="s">
        <v>352</v>
      </c>
      <c r="E204" s="139" t="s">
        <v>8351</v>
      </c>
      <c r="F204" s="140" t="s">
        <v>8310</v>
      </c>
      <c r="G204" s="141" t="s">
        <v>355</v>
      </c>
      <c r="H204" s="142">
        <v>98</v>
      </c>
      <c r="I204" s="143"/>
      <c r="J204" s="144">
        <f>ROUND(I204*H204,2)</f>
        <v>0</v>
      </c>
      <c r="K204" s="140" t="s">
        <v>1</v>
      </c>
      <c r="L204" s="32"/>
      <c r="M204" s="145" t="s">
        <v>1</v>
      </c>
      <c r="N204" s="146" t="s">
        <v>41</v>
      </c>
      <c r="P204" s="147">
        <f>O204*H204</f>
        <v>0</v>
      </c>
      <c r="Q204" s="147">
        <v>0</v>
      </c>
      <c r="R204" s="147">
        <f>Q204*H204</f>
        <v>0</v>
      </c>
      <c r="S204" s="147">
        <v>0</v>
      </c>
      <c r="T204" s="148">
        <f>S204*H204</f>
        <v>0</v>
      </c>
      <c r="AR204" s="149" t="s">
        <v>357</v>
      </c>
      <c r="AT204" s="149" t="s">
        <v>352</v>
      </c>
      <c r="AU204" s="149" t="s">
        <v>84</v>
      </c>
      <c r="AY204" s="17" t="s">
        <v>350</v>
      </c>
      <c r="BE204" s="150">
        <f>IF(N204="základní",J204,0)</f>
        <v>0</v>
      </c>
      <c r="BF204" s="150">
        <f>IF(N204="snížená",J204,0)</f>
        <v>0</v>
      </c>
      <c r="BG204" s="150">
        <f>IF(N204="zákl. přenesená",J204,0)</f>
        <v>0</v>
      </c>
      <c r="BH204" s="150">
        <f>IF(N204="sníž. přenesená",J204,0)</f>
        <v>0</v>
      </c>
      <c r="BI204" s="150">
        <f>IF(N204="nulová",J204,0)</f>
        <v>0</v>
      </c>
      <c r="BJ204" s="17" t="s">
        <v>84</v>
      </c>
      <c r="BK204" s="150">
        <f>ROUND(I204*H204,2)</f>
        <v>0</v>
      </c>
      <c r="BL204" s="17" t="s">
        <v>357</v>
      </c>
      <c r="BM204" s="149" t="s">
        <v>950</v>
      </c>
    </row>
    <row r="205" spans="2:65" s="1" customFormat="1" ht="19.2">
      <c r="B205" s="32"/>
      <c r="D205" s="151" t="s">
        <v>359</v>
      </c>
      <c r="F205" s="152" t="s">
        <v>8310</v>
      </c>
      <c r="I205" s="153"/>
      <c r="L205" s="32"/>
      <c r="M205" s="154"/>
      <c r="T205" s="56"/>
      <c r="AT205" s="17" t="s">
        <v>359</v>
      </c>
      <c r="AU205" s="17" t="s">
        <v>84</v>
      </c>
    </row>
    <row r="206" spans="2:65" s="1" customFormat="1" ht="24.15" customHeight="1">
      <c r="B206" s="32"/>
      <c r="C206" s="138" t="s">
        <v>682</v>
      </c>
      <c r="D206" s="138" t="s">
        <v>352</v>
      </c>
      <c r="E206" s="139" t="s">
        <v>8352</v>
      </c>
      <c r="F206" s="140" t="s">
        <v>8312</v>
      </c>
      <c r="G206" s="141" t="s">
        <v>355</v>
      </c>
      <c r="H206" s="142">
        <v>32</v>
      </c>
      <c r="I206" s="143"/>
      <c r="J206" s="144">
        <f>ROUND(I206*H206,2)</f>
        <v>0</v>
      </c>
      <c r="K206" s="140" t="s">
        <v>1</v>
      </c>
      <c r="L206" s="32"/>
      <c r="M206" s="145" t="s">
        <v>1</v>
      </c>
      <c r="N206" s="146" t="s">
        <v>41</v>
      </c>
      <c r="P206" s="147">
        <f>O206*H206</f>
        <v>0</v>
      </c>
      <c r="Q206" s="147">
        <v>0</v>
      </c>
      <c r="R206" s="147">
        <f>Q206*H206</f>
        <v>0</v>
      </c>
      <c r="S206" s="147">
        <v>0</v>
      </c>
      <c r="T206" s="148">
        <f>S206*H206</f>
        <v>0</v>
      </c>
      <c r="AR206" s="149" t="s">
        <v>357</v>
      </c>
      <c r="AT206" s="149" t="s">
        <v>352</v>
      </c>
      <c r="AU206" s="149" t="s">
        <v>84</v>
      </c>
      <c r="AY206" s="17" t="s">
        <v>350</v>
      </c>
      <c r="BE206" s="150">
        <f>IF(N206="základní",J206,0)</f>
        <v>0</v>
      </c>
      <c r="BF206" s="150">
        <f>IF(N206="snížená",J206,0)</f>
        <v>0</v>
      </c>
      <c r="BG206" s="150">
        <f>IF(N206="zákl. přenesená",J206,0)</f>
        <v>0</v>
      </c>
      <c r="BH206" s="150">
        <f>IF(N206="sníž. přenesená",J206,0)</f>
        <v>0</v>
      </c>
      <c r="BI206" s="150">
        <f>IF(N206="nulová",J206,0)</f>
        <v>0</v>
      </c>
      <c r="BJ206" s="17" t="s">
        <v>84</v>
      </c>
      <c r="BK206" s="150">
        <f>ROUND(I206*H206,2)</f>
        <v>0</v>
      </c>
      <c r="BL206" s="17" t="s">
        <v>357</v>
      </c>
      <c r="BM206" s="149" t="s">
        <v>974</v>
      </c>
    </row>
    <row r="207" spans="2:65" s="1" customFormat="1" ht="19.2">
      <c r="B207" s="32"/>
      <c r="D207" s="151" t="s">
        <v>359</v>
      </c>
      <c r="F207" s="152" t="s">
        <v>8312</v>
      </c>
      <c r="I207" s="153"/>
      <c r="L207" s="32"/>
      <c r="M207" s="154"/>
      <c r="T207" s="56"/>
      <c r="AT207" s="17" t="s">
        <v>359</v>
      </c>
      <c r="AU207" s="17" t="s">
        <v>84</v>
      </c>
    </row>
    <row r="208" spans="2:65" s="1" customFormat="1" ht="16.5" customHeight="1">
      <c r="B208" s="32"/>
      <c r="C208" s="138" t="s">
        <v>688</v>
      </c>
      <c r="D208" s="138" t="s">
        <v>352</v>
      </c>
      <c r="E208" s="139" t="s">
        <v>8353</v>
      </c>
      <c r="F208" s="140" t="s">
        <v>8314</v>
      </c>
      <c r="G208" s="141" t="s">
        <v>355</v>
      </c>
      <c r="H208" s="142">
        <v>130</v>
      </c>
      <c r="I208" s="143"/>
      <c r="J208" s="144">
        <f>ROUND(I208*H208,2)</f>
        <v>0</v>
      </c>
      <c r="K208" s="140" t="s">
        <v>1</v>
      </c>
      <c r="L208" s="32"/>
      <c r="M208" s="145" t="s">
        <v>1</v>
      </c>
      <c r="N208" s="146" t="s">
        <v>41</v>
      </c>
      <c r="P208" s="147">
        <f>O208*H208</f>
        <v>0</v>
      </c>
      <c r="Q208" s="147">
        <v>0</v>
      </c>
      <c r="R208" s="147">
        <f>Q208*H208</f>
        <v>0</v>
      </c>
      <c r="S208" s="147">
        <v>0</v>
      </c>
      <c r="T208" s="148">
        <f>S208*H208</f>
        <v>0</v>
      </c>
      <c r="AR208" s="149" t="s">
        <v>357</v>
      </c>
      <c r="AT208" s="149" t="s">
        <v>352</v>
      </c>
      <c r="AU208" s="149" t="s">
        <v>84</v>
      </c>
      <c r="AY208" s="17" t="s">
        <v>350</v>
      </c>
      <c r="BE208" s="150">
        <f>IF(N208="základní",J208,0)</f>
        <v>0</v>
      </c>
      <c r="BF208" s="150">
        <f>IF(N208="snížená",J208,0)</f>
        <v>0</v>
      </c>
      <c r="BG208" s="150">
        <f>IF(N208="zákl. přenesená",J208,0)</f>
        <v>0</v>
      </c>
      <c r="BH208" s="150">
        <f>IF(N208="sníž. přenesená",J208,0)</f>
        <v>0</v>
      </c>
      <c r="BI208" s="150">
        <f>IF(N208="nulová",J208,0)</f>
        <v>0</v>
      </c>
      <c r="BJ208" s="17" t="s">
        <v>84</v>
      </c>
      <c r="BK208" s="150">
        <f>ROUND(I208*H208,2)</f>
        <v>0</v>
      </c>
      <c r="BL208" s="17" t="s">
        <v>357</v>
      </c>
      <c r="BM208" s="149" t="s">
        <v>987</v>
      </c>
    </row>
    <row r="209" spans="2:65" s="1" customFormat="1" ht="10.199999999999999">
      <c r="B209" s="32"/>
      <c r="D209" s="151" t="s">
        <v>359</v>
      </c>
      <c r="F209" s="152" t="s">
        <v>8314</v>
      </c>
      <c r="I209" s="153"/>
      <c r="L209" s="32"/>
      <c r="M209" s="154"/>
      <c r="T209" s="56"/>
      <c r="AT209" s="17" t="s">
        <v>359</v>
      </c>
      <c r="AU209" s="17" t="s">
        <v>84</v>
      </c>
    </row>
    <row r="210" spans="2:65" s="1" customFormat="1" ht="44.25" customHeight="1">
      <c r="B210" s="32"/>
      <c r="C210" s="138" t="s">
        <v>695</v>
      </c>
      <c r="D210" s="138" t="s">
        <v>352</v>
      </c>
      <c r="E210" s="139" t="s">
        <v>8354</v>
      </c>
      <c r="F210" s="140" t="s">
        <v>8316</v>
      </c>
      <c r="G210" s="141" t="s">
        <v>355</v>
      </c>
      <c r="H210" s="142">
        <v>41</v>
      </c>
      <c r="I210" s="143"/>
      <c r="J210" s="144">
        <f>ROUND(I210*H210,2)</f>
        <v>0</v>
      </c>
      <c r="K210" s="140" t="s">
        <v>1</v>
      </c>
      <c r="L210" s="32"/>
      <c r="M210" s="145" t="s">
        <v>1</v>
      </c>
      <c r="N210" s="146" t="s">
        <v>41</v>
      </c>
      <c r="P210" s="147">
        <f>O210*H210</f>
        <v>0</v>
      </c>
      <c r="Q210" s="147">
        <v>0</v>
      </c>
      <c r="R210" s="147">
        <f>Q210*H210</f>
        <v>0</v>
      </c>
      <c r="S210" s="147">
        <v>0</v>
      </c>
      <c r="T210" s="148">
        <f>S210*H210</f>
        <v>0</v>
      </c>
      <c r="AR210" s="149" t="s">
        <v>357</v>
      </c>
      <c r="AT210" s="149" t="s">
        <v>352</v>
      </c>
      <c r="AU210" s="149" t="s">
        <v>84</v>
      </c>
      <c r="AY210" s="17" t="s">
        <v>350</v>
      </c>
      <c r="BE210" s="150">
        <f>IF(N210="základní",J210,0)</f>
        <v>0</v>
      </c>
      <c r="BF210" s="150">
        <f>IF(N210="snížená",J210,0)</f>
        <v>0</v>
      </c>
      <c r="BG210" s="150">
        <f>IF(N210="zákl. přenesená",J210,0)</f>
        <v>0</v>
      </c>
      <c r="BH210" s="150">
        <f>IF(N210="sníž. přenesená",J210,0)</f>
        <v>0</v>
      </c>
      <c r="BI210" s="150">
        <f>IF(N210="nulová",J210,0)</f>
        <v>0</v>
      </c>
      <c r="BJ210" s="17" t="s">
        <v>84</v>
      </c>
      <c r="BK210" s="150">
        <f>ROUND(I210*H210,2)</f>
        <v>0</v>
      </c>
      <c r="BL210" s="17" t="s">
        <v>357</v>
      </c>
      <c r="BM210" s="149" t="s">
        <v>1001</v>
      </c>
    </row>
    <row r="211" spans="2:65" s="1" customFormat="1" ht="28.8">
      <c r="B211" s="32"/>
      <c r="D211" s="151" t="s">
        <v>359</v>
      </c>
      <c r="F211" s="152" t="s">
        <v>8316</v>
      </c>
      <c r="I211" s="153"/>
      <c r="L211" s="32"/>
      <c r="M211" s="154"/>
      <c r="T211" s="56"/>
      <c r="AT211" s="17" t="s">
        <v>359</v>
      </c>
      <c r="AU211" s="17" t="s">
        <v>84</v>
      </c>
    </row>
    <row r="212" spans="2:65" s="1" customFormat="1" ht="55.5" customHeight="1">
      <c r="B212" s="32"/>
      <c r="C212" s="138" t="s">
        <v>701</v>
      </c>
      <c r="D212" s="138" t="s">
        <v>352</v>
      </c>
      <c r="E212" s="139" t="s">
        <v>8355</v>
      </c>
      <c r="F212" s="140" t="s">
        <v>8318</v>
      </c>
      <c r="G212" s="141" t="s">
        <v>355</v>
      </c>
      <c r="H212" s="142">
        <v>72</v>
      </c>
      <c r="I212" s="143"/>
      <c r="J212" s="144">
        <f>ROUND(I212*H212,2)</f>
        <v>0</v>
      </c>
      <c r="K212" s="140" t="s">
        <v>1</v>
      </c>
      <c r="L212" s="32"/>
      <c r="M212" s="145" t="s">
        <v>1</v>
      </c>
      <c r="N212" s="146" t="s">
        <v>41</v>
      </c>
      <c r="P212" s="147">
        <f>O212*H212</f>
        <v>0</v>
      </c>
      <c r="Q212" s="147">
        <v>0</v>
      </c>
      <c r="R212" s="147">
        <f>Q212*H212</f>
        <v>0</v>
      </c>
      <c r="S212" s="147">
        <v>0</v>
      </c>
      <c r="T212" s="148">
        <f>S212*H212</f>
        <v>0</v>
      </c>
      <c r="AR212" s="149" t="s">
        <v>357</v>
      </c>
      <c r="AT212" s="149" t="s">
        <v>352</v>
      </c>
      <c r="AU212" s="149" t="s">
        <v>84</v>
      </c>
      <c r="AY212" s="17" t="s">
        <v>350</v>
      </c>
      <c r="BE212" s="150">
        <f>IF(N212="základní",J212,0)</f>
        <v>0</v>
      </c>
      <c r="BF212" s="150">
        <f>IF(N212="snížená",J212,0)</f>
        <v>0</v>
      </c>
      <c r="BG212" s="150">
        <f>IF(N212="zákl. přenesená",J212,0)</f>
        <v>0</v>
      </c>
      <c r="BH212" s="150">
        <f>IF(N212="sníž. přenesená",J212,0)</f>
        <v>0</v>
      </c>
      <c r="BI212" s="150">
        <f>IF(N212="nulová",J212,0)</f>
        <v>0</v>
      </c>
      <c r="BJ212" s="17" t="s">
        <v>84</v>
      </c>
      <c r="BK212" s="150">
        <f>ROUND(I212*H212,2)</f>
        <v>0</v>
      </c>
      <c r="BL212" s="17" t="s">
        <v>357</v>
      </c>
      <c r="BM212" s="149" t="s">
        <v>1014</v>
      </c>
    </row>
    <row r="213" spans="2:65" s="1" customFormat="1" ht="38.4">
      <c r="B213" s="32"/>
      <c r="D213" s="151" t="s">
        <v>359</v>
      </c>
      <c r="F213" s="152" t="s">
        <v>8318</v>
      </c>
      <c r="I213" s="153"/>
      <c r="L213" s="32"/>
      <c r="M213" s="154"/>
      <c r="T213" s="56"/>
      <c r="AT213" s="17" t="s">
        <v>359</v>
      </c>
      <c r="AU213" s="17" t="s">
        <v>84</v>
      </c>
    </row>
    <row r="214" spans="2:65" s="1" customFormat="1" ht="16.5" customHeight="1">
      <c r="B214" s="32"/>
      <c r="C214" s="138" t="s">
        <v>707</v>
      </c>
      <c r="D214" s="138" t="s">
        <v>352</v>
      </c>
      <c r="E214" s="139" t="s">
        <v>8356</v>
      </c>
      <c r="F214" s="140" t="s">
        <v>8320</v>
      </c>
      <c r="G214" s="141" t="s">
        <v>5036</v>
      </c>
      <c r="H214" s="142">
        <v>1</v>
      </c>
      <c r="I214" s="143"/>
      <c r="J214" s="144">
        <f>ROUND(I214*H214,2)</f>
        <v>0</v>
      </c>
      <c r="K214" s="140" t="s">
        <v>1</v>
      </c>
      <c r="L214" s="32"/>
      <c r="M214" s="145" t="s">
        <v>1</v>
      </c>
      <c r="N214" s="146" t="s">
        <v>41</v>
      </c>
      <c r="P214" s="147">
        <f>O214*H214</f>
        <v>0</v>
      </c>
      <c r="Q214" s="147">
        <v>0</v>
      </c>
      <c r="R214" s="147">
        <f>Q214*H214</f>
        <v>0</v>
      </c>
      <c r="S214" s="147">
        <v>0</v>
      </c>
      <c r="T214" s="148">
        <f>S214*H214</f>
        <v>0</v>
      </c>
      <c r="AR214" s="149" t="s">
        <v>357</v>
      </c>
      <c r="AT214" s="149" t="s">
        <v>352</v>
      </c>
      <c r="AU214" s="149" t="s">
        <v>84</v>
      </c>
      <c r="AY214" s="17" t="s">
        <v>350</v>
      </c>
      <c r="BE214" s="150">
        <f>IF(N214="základní",J214,0)</f>
        <v>0</v>
      </c>
      <c r="BF214" s="150">
        <f>IF(N214="snížená",J214,0)</f>
        <v>0</v>
      </c>
      <c r="BG214" s="150">
        <f>IF(N214="zákl. přenesená",J214,0)</f>
        <v>0</v>
      </c>
      <c r="BH214" s="150">
        <f>IF(N214="sníž. přenesená",J214,0)</f>
        <v>0</v>
      </c>
      <c r="BI214" s="150">
        <f>IF(N214="nulová",J214,0)</f>
        <v>0</v>
      </c>
      <c r="BJ214" s="17" t="s">
        <v>84</v>
      </c>
      <c r="BK214" s="150">
        <f>ROUND(I214*H214,2)</f>
        <v>0</v>
      </c>
      <c r="BL214" s="17" t="s">
        <v>357</v>
      </c>
      <c r="BM214" s="149" t="s">
        <v>1034</v>
      </c>
    </row>
    <row r="215" spans="2:65" s="1" customFormat="1" ht="10.199999999999999">
      <c r="B215" s="32"/>
      <c r="D215" s="151" t="s">
        <v>359</v>
      </c>
      <c r="F215" s="152" t="s">
        <v>8320</v>
      </c>
      <c r="I215" s="153"/>
      <c r="L215" s="32"/>
      <c r="M215" s="154"/>
      <c r="T215" s="56"/>
      <c r="AT215" s="17" t="s">
        <v>359</v>
      </c>
      <c r="AU215" s="17" t="s">
        <v>84</v>
      </c>
    </row>
    <row r="216" spans="2:65" s="11" customFormat="1" ht="25.95" customHeight="1">
      <c r="B216" s="126"/>
      <c r="D216" s="127" t="s">
        <v>75</v>
      </c>
      <c r="E216" s="128" t="s">
        <v>8357</v>
      </c>
      <c r="F216" s="128" t="s">
        <v>8358</v>
      </c>
      <c r="I216" s="129"/>
      <c r="J216" s="130">
        <f>BK216</f>
        <v>0</v>
      </c>
      <c r="L216" s="126"/>
      <c r="M216" s="131"/>
      <c r="P216" s="132">
        <f>SUM(P217:P270)</f>
        <v>0</v>
      </c>
      <c r="R216" s="132">
        <f>SUM(R217:R270)</f>
        <v>0</v>
      </c>
      <c r="T216" s="133">
        <f>SUM(T217:T270)</f>
        <v>0</v>
      </c>
      <c r="AR216" s="127" t="s">
        <v>84</v>
      </c>
      <c r="AT216" s="134" t="s">
        <v>75</v>
      </c>
      <c r="AU216" s="134" t="s">
        <v>76</v>
      </c>
      <c r="AY216" s="127" t="s">
        <v>350</v>
      </c>
      <c r="BK216" s="135">
        <f>SUM(BK217:BK270)</f>
        <v>0</v>
      </c>
    </row>
    <row r="217" spans="2:65" s="1" customFormat="1" ht="66.75" customHeight="1">
      <c r="B217" s="32"/>
      <c r="C217" s="138" t="s">
        <v>713</v>
      </c>
      <c r="D217" s="138" t="s">
        <v>352</v>
      </c>
      <c r="E217" s="139" t="s">
        <v>8359</v>
      </c>
      <c r="F217" s="140" t="s">
        <v>8360</v>
      </c>
      <c r="G217" s="141" t="s">
        <v>4951</v>
      </c>
      <c r="H217" s="142">
        <v>1</v>
      </c>
      <c r="I217" s="143"/>
      <c r="J217" s="144">
        <f>ROUND(I217*H217,2)</f>
        <v>0</v>
      </c>
      <c r="K217" s="140" t="s">
        <v>1</v>
      </c>
      <c r="L217" s="32"/>
      <c r="M217" s="145" t="s">
        <v>1</v>
      </c>
      <c r="N217" s="146" t="s">
        <v>41</v>
      </c>
      <c r="P217" s="147">
        <f>O217*H217</f>
        <v>0</v>
      </c>
      <c r="Q217" s="147">
        <v>0</v>
      </c>
      <c r="R217" s="147">
        <f>Q217*H217</f>
        <v>0</v>
      </c>
      <c r="S217" s="147">
        <v>0</v>
      </c>
      <c r="T217" s="148">
        <f>S217*H217</f>
        <v>0</v>
      </c>
      <c r="AR217" s="149" t="s">
        <v>357</v>
      </c>
      <c r="AT217" s="149" t="s">
        <v>352</v>
      </c>
      <c r="AU217" s="149" t="s">
        <v>84</v>
      </c>
      <c r="AY217" s="17" t="s">
        <v>350</v>
      </c>
      <c r="BE217" s="150">
        <f>IF(N217="základní",J217,0)</f>
        <v>0</v>
      </c>
      <c r="BF217" s="150">
        <f>IF(N217="snížená",J217,0)</f>
        <v>0</v>
      </c>
      <c r="BG217" s="150">
        <f>IF(N217="zákl. přenesená",J217,0)</f>
        <v>0</v>
      </c>
      <c r="BH217" s="150">
        <f>IF(N217="sníž. přenesená",J217,0)</f>
        <v>0</v>
      </c>
      <c r="BI217" s="150">
        <f>IF(N217="nulová",J217,0)</f>
        <v>0</v>
      </c>
      <c r="BJ217" s="17" t="s">
        <v>84</v>
      </c>
      <c r="BK217" s="150">
        <f>ROUND(I217*H217,2)</f>
        <v>0</v>
      </c>
      <c r="BL217" s="17" t="s">
        <v>357</v>
      </c>
      <c r="BM217" s="149" t="s">
        <v>1050</v>
      </c>
    </row>
    <row r="218" spans="2:65" s="1" customFormat="1" ht="76.8">
      <c r="B218" s="32"/>
      <c r="D218" s="151" t="s">
        <v>359</v>
      </c>
      <c r="F218" s="152" t="s">
        <v>8361</v>
      </c>
      <c r="I218" s="153"/>
      <c r="L218" s="32"/>
      <c r="M218" s="154"/>
      <c r="T218" s="56"/>
      <c r="AT218" s="17" t="s">
        <v>359</v>
      </c>
      <c r="AU218" s="17" t="s">
        <v>84</v>
      </c>
    </row>
    <row r="219" spans="2:65" s="1" customFormat="1" ht="24.15" customHeight="1">
      <c r="B219" s="32"/>
      <c r="C219" s="138" t="s">
        <v>722</v>
      </c>
      <c r="D219" s="138" t="s">
        <v>352</v>
      </c>
      <c r="E219" s="139" t="s">
        <v>8362</v>
      </c>
      <c r="F219" s="140" t="s">
        <v>8363</v>
      </c>
      <c r="G219" s="141" t="s">
        <v>4951</v>
      </c>
      <c r="H219" s="142">
        <v>1</v>
      </c>
      <c r="I219" s="143"/>
      <c r="J219" s="144">
        <f>ROUND(I219*H219,2)</f>
        <v>0</v>
      </c>
      <c r="K219" s="140" t="s">
        <v>1</v>
      </c>
      <c r="L219" s="32"/>
      <c r="M219" s="145" t="s">
        <v>1</v>
      </c>
      <c r="N219" s="146" t="s">
        <v>41</v>
      </c>
      <c r="P219" s="147">
        <f>O219*H219</f>
        <v>0</v>
      </c>
      <c r="Q219" s="147">
        <v>0</v>
      </c>
      <c r="R219" s="147">
        <f>Q219*H219</f>
        <v>0</v>
      </c>
      <c r="S219" s="147">
        <v>0</v>
      </c>
      <c r="T219" s="148">
        <f>S219*H219</f>
        <v>0</v>
      </c>
      <c r="AR219" s="149" t="s">
        <v>357</v>
      </c>
      <c r="AT219" s="149" t="s">
        <v>352</v>
      </c>
      <c r="AU219" s="149" t="s">
        <v>84</v>
      </c>
      <c r="AY219" s="17" t="s">
        <v>350</v>
      </c>
      <c r="BE219" s="150">
        <f>IF(N219="základní",J219,0)</f>
        <v>0</v>
      </c>
      <c r="BF219" s="150">
        <f>IF(N219="snížená",J219,0)</f>
        <v>0</v>
      </c>
      <c r="BG219" s="150">
        <f>IF(N219="zákl. přenesená",J219,0)</f>
        <v>0</v>
      </c>
      <c r="BH219" s="150">
        <f>IF(N219="sníž. přenesená",J219,0)</f>
        <v>0</v>
      </c>
      <c r="BI219" s="150">
        <f>IF(N219="nulová",J219,0)</f>
        <v>0</v>
      </c>
      <c r="BJ219" s="17" t="s">
        <v>84</v>
      </c>
      <c r="BK219" s="150">
        <f>ROUND(I219*H219,2)</f>
        <v>0</v>
      </c>
      <c r="BL219" s="17" t="s">
        <v>357</v>
      </c>
      <c r="BM219" s="149" t="s">
        <v>1080</v>
      </c>
    </row>
    <row r="220" spans="2:65" s="1" customFormat="1" ht="19.2">
      <c r="B220" s="32"/>
      <c r="D220" s="151" t="s">
        <v>359</v>
      </c>
      <c r="F220" s="152" t="s">
        <v>8363</v>
      </c>
      <c r="I220" s="153"/>
      <c r="L220" s="32"/>
      <c r="M220" s="154"/>
      <c r="T220" s="56"/>
      <c r="AT220" s="17" t="s">
        <v>359</v>
      </c>
      <c r="AU220" s="17" t="s">
        <v>84</v>
      </c>
    </row>
    <row r="221" spans="2:65" s="1" customFormat="1" ht="24.15" customHeight="1">
      <c r="B221" s="32"/>
      <c r="C221" s="138" t="s">
        <v>729</v>
      </c>
      <c r="D221" s="138" t="s">
        <v>352</v>
      </c>
      <c r="E221" s="139" t="s">
        <v>8364</v>
      </c>
      <c r="F221" s="140" t="s">
        <v>8365</v>
      </c>
      <c r="G221" s="141" t="s">
        <v>4951</v>
      </c>
      <c r="H221" s="142">
        <v>1</v>
      </c>
      <c r="I221" s="143"/>
      <c r="J221" s="144">
        <f>ROUND(I221*H221,2)</f>
        <v>0</v>
      </c>
      <c r="K221" s="140" t="s">
        <v>1</v>
      </c>
      <c r="L221" s="32"/>
      <c r="M221" s="145" t="s">
        <v>1</v>
      </c>
      <c r="N221" s="146" t="s">
        <v>41</v>
      </c>
      <c r="P221" s="147">
        <f>O221*H221</f>
        <v>0</v>
      </c>
      <c r="Q221" s="147">
        <v>0</v>
      </c>
      <c r="R221" s="147">
        <f>Q221*H221</f>
        <v>0</v>
      </c>
      <c r="S221" s="147">
        <v>0</v>
      </c>
      <c r="T221" s="148">
        <f>S221*H221</f>
        <v>0</v>
      </c>
      <c r="AR221" s="149" t="s">
        <v>357</v>
      </c>
      <c r="AT221" s="149" t="s">
        <v>352</v>
      </c>
      <c r="AU221" s="149" t="s">
        <v>84</v>
      </c>
      <c r="AY221" s="17" t="s">
        <v>350</v>
      </c>
      <c r="BE221" s="150">
        <f>IF(N221="základní",J221,0)</f>
        <v>0</v>
      </c>
      <c r="BF221" s="150">
        <f>IF(N221="snížená",J221,0)</f>
        <v>0</v>
      </c>
      <c r="BG221" s="150">
        <f>IF(N221="zákl. přenesená",J221,0)</f>
        <v>0</v>
      </c>
      <c r="BH221" s="150">
        <f>IF(N221="sníž. přenesená",J221,0)</f>
        <v>0</v>
      </c>
      <c r="BI221" s="150">
        <f>IF(N221="nulová",J221,0)</f>
        <v>0</v>
      </c>
      <c r="BJ221" s="17" t="s">
        <v>84</v>
      </c>
      <c r="BK221" s="150">
        <f>ROUND(I221*H221,2)</f>
        <v>0</v>
      </c>
      <c r="BL221" s="17" t="s">
        <v>357</v>
      </c>
      <c r="BM221" s="149" t="s">
        <v>804</v>
      </c>
    </row>
    <row r="222" spans="2:65" s="1" customFormat="1" ht="19.2">
      <c r="B222" s="32"/>
      <c r="D222" s="151" t="s">
        <v>359</v>
      </c>
      <c r="F222" s="152" t="s">
        <v>8365</v>
      </c>
      <c r="I222" s="153"/>
      <c r="L222" s="32"/>
      <c r="M222" s="154"/>
      <c r="T222" s="56"/>
      <c r="AT222" s="17" t="s">
        <v>359</v>
      </c>
      <c r="AU222" s="17" t="s">
        <v>84</v>
      </c>
    </row>
    <row r="223" spans="2:65" s="1" customFormat="1" ht="24.15" customHeight="1">
      <c r="B223" s="32"/>
      <c r="C223" s="138" t="s">
        <v>735</v>
      </c>
      <c r="D223" s="138" t="s">
        <v>352</v>
      </c>
      <c r="E223" s="139" t="s">
        <v>8366</v>
      </c>
      <c r="F223" s="140" t="s">
        <v>8344</v>
      </c>
      <c r="G223" s="141" t="s">
        <v>4951</v>
      </c>
      <c r="H223" s="142">
        <v>1</v>
      </c>
      <c r="I223" s="143"/>
      <c r="J223" s="144">
        <f>ROUND(I223*H223,2)</f>
        <v>0</v>
      </c>
      <c r="K223" s="140" t="s">
        <v>1</v>
      </c>
      <c r="L223" s="32"/>
      <c r="M223" s="145" t="s">
        <v>1</v>
      </c>
      <c r="N223" s="146" t="s">
        <v>41</v>
      </c>
      <c r="P223" s="147">
        <f>O223*H223</f>
        <v>0</v>
      </c>
      <c r="Q223" s="147">
        <v>0</v>
      </c>
      <c r="R223" s="147">
        <f>Q223*H223</f>
        <v>0</v>
      </c>
      <c r="S223" s="147">
        <v>0</v>
      </c>
      <c r="T223" s="148">
        <f>S223*H223</f>
        <v>0</v>
      </c>
      <c r="AR223" s="149" t="s">
        <v>357</v>
      </c>
      <c r="AT223" s="149" t="s">
        <v>352</v>
      </c>
      <c r="AU223" s="149" t="s">
        <v>84</v>
      </c>
      <c r="AY223" s="17" t="s">
        <v>350</v>
      </c>
      <c r="BE223" s="150">
        <f>IF(N223="základní",J223,0)</f>
        <v>0</v>
      </c>
      <c r="BF223" s="150">
        <f>IF(N223="snížená",J223,0)</f>
        <v>0</v>
      </c>
      <c r="BG223" s="150">
        <f>IF(N223="zákl. přenesená",J223,0)</f>
        <v>0</v>
      </c>
      <c r="BH223" s="150">
        <f>IF(N223="sníž. přenesená",J223,0)</f>
        <v>0</v>
      </c>
      <c r="BI223" s="150">
        <f>IF(N223="nulová",J223,0)</f>
        <v>0</v>
      </c>
      <c r="BJ223" s="17" t="s">
        <v>84</v>
      </c>
      <c r="BK223" s="150">
        <f>ROUND(I223*H223,2)</f>
        <v>0</v>
      </c>
      <c r="BL223" s="17" t="s">
        <v>357</v>
      </c>
      <c r="BM223" s="149" t="s">
        <v>865</v>
      </c>
    </row>
    <row r="224" spans="2:65" s="1" customFormat="1" ht="19.2">
      <c r="B224" s="32"/>
      <c r="D224" s="151" t="s">
        <v>359</v>
      </c>
      <c r="F224" s="152" t="s">
        <v>8344</v>
      </c>
      <c r="I224" s="153"/>
      <c r="L224" s="32"/>
      <c r="M224" s="154"/>
      <c r="T224" s="56"/>
      <c r="AT224" s="17" t="s">
        <v>359</v>
      </c>
      <c r="AU224" s="17" t="s">
        <v>84</v>
      </c>
    </row>
    <row r="225" spans="2:65" s="1" customFormat="1" ht="24.15" customHeight="1">
      <c r="B225" s="32"/>
      <c r="C225" s="138" t="s">
        <v>742</v>
      </c>
      <c r="D225" s="138" t="s">
        <v>352</v>
      </c>
      <c r="E225" s="139" t="s">
        <v>8367</v>
      </c>
      <c r="F225" s="140" t="s">
        <v>8344</v>
      </c>
      <c r="G225" s="141" t="s">
        <v>4951</v>
      </c>
      <c r="H225" s="142">
        <v>1</v>
      </c>
      <c r="I225" s="143"/>
      <c r="J225" s="144">
        <f>ROUND(I225*H225,2)</f>
        <v>0</v>
      </c>
      <c r="K225" s="140" t="s">
        <v>1</v>
      </c>
      <c r="L225" s="32"/>
      <c r="M225" s="145" t="s">
        <v>1</v>
      </c>
      <c r="N225" s="146" t="s">
        <v>41</v>
      </c>
      <c r="P225" s="147">
        <f>O225*H225</f>
        <v>0</v>
      </c>
      <c r="Q225" s="147">
        <v>0</v>
      </c>
      <c r="R225" s="147">
        <f>Q225*H225</f>
        <v>0</v>
      </c>
      <c r="S225" s="147">
        <v>0</v>
      </c>
      <c r="T225" s="148">
        <f>S225*H225</f>
        <v>0</v>
      </c>
      <c r="AR225" s="149" t="s">
        <v>357</v>
      </c>
      <c r="AT225" s="149" t="s">
        <v>352</v>
      </c>
      <c r="AU225" s="149" t="s">
        <v>84</v>
      </c>
      <c r="AY225" s="17" t="s">
        <v>350</v>
      </c>
      <c r="BE225" s="150">
        <f>IF(N225="základní",J225,0)</f>
        <v>0</v>
      </c>
      <c r="BF225" s="150">
        <f>IF(N225="snížená",J225,0)</f>
        <v>0</v>
      </c>
      <c r="BG225" s="150">
        <f>IF(N225="zákl. přenesená",J225,0)</f>
        <v>0</v>
      </c>
      <c r="BH225" s="150">
        <f>IF(N225="sníž. přenesená",J225,0)</f>
        <v>0</v>
      </c>
      <c r="BI225" s="150">
        <f>IF(N225="nulová",J225,0)</f>
        <v>0</v>
      </c>
      <c r="BJ225" s="17" t="s">
        <v>84</v>
      </c>
      <c r="BK225" s="150">
        <f>ROUND(I225*H225,2)</f>
        <v>0</v>
      </c>
      <c r="BL225" s="17" t="s">
        <v>357</v>
      </c>
      <c r="BM225" s="149" t="s">
        <v>1859</v>
      </c>
    </row>
    <row r="226" spans="2:65" s="1" customFormat="1" ht="19.2">
      <c r="B226" s="32"/>
      <c r="D226" s="151" t="s">
        <v>359</v>
      </c>
      <c r="F226" s="152" t="s">
        <v>8344</v>
      </c>
      <c r="I226" s="153"/>
      <c r="L226" s="32"/>
      <c r="M226" s="154"/>
      <c r="T226" s="56"/>
      <c r="AT226" s="17" t="s">
        <v>359</v>
      </c>
      <c r="AU226" s="17" t="s">
        <v>84</v>
      </c>
    </row>
    <row r="227" spans="2:65" s="1" customFormat="1" ht="24.15" customHeight="1">
      <c r="B227" s="32"/>
      <c r="C227" s="138" t="s">
        <v>748</v>
      </c>
      <c r="D227" s="138" t="s">
        <v>352</v>
      </c>
      <c r="E227" s="139" t="s">
        <v>8368</v>
      </c>
      <c r="F227" s="140" t="s">
        <v>8369</v>
      </c>
      <c r="G227" s="141" t="s">
        <v>4951</v>
      </c>
      <c r="H227" s="142">
        <v>1</v>
      </c>
      <c r="I227" s="143"/>
      <c r="J227" s="144">
        <f>ROUND(I227*H227,2)</f>
        <v>0</v>
      </c>
      <c r="K227" s="140" t="s">
        <v>1</v>
      </c>
      <c r="L227" s="32"/>
      <c r="M227" s="145" t="s">
        <v>1</v>
      </c>
      <c r="N227" s="146" t="s">
        <v>41</v>
      </c>
      <c r="P227" s="147">
        <f>O227*H227</f>
        <v>0</v>
      </c>
      <c r="Q227" s="147">
        <v>0</v>
      </c>
      <c r="R227" s="147">
        <f>Q227*H227</f>
        <v>0</v>
      </c>
      <c r="S227" s="147">
        <v>0</v>
      </c>
      <c r="T227" s="148">
        <f>S227*H227</f>
        <v>0</v>
      </c>
      <c r="AR227" s="149" t="s">
        <v>357</v>
      </c>
      <c r="AT227" s="149" t="s">
        <v>352</v>
      </c>
      <c r="AU227" s="149" t="s">
        <v>84</v>
      </c>
      <c r="AY227" s="17" t="s">
        <v>350</v>
      </c>
      <c r="BE227" s="150">
        <f>IF(N227="základní",J227,0)</f>
        <v>0</v>
      </c>
      <c r="BF227" s="150">
        <f>IF(N227="snížená",J227,0)</f>
        <v>0</v>
      </c>
      <c r="BG227" s="150">
        <f>IF(N227="zákl. přenesená",J227,0)</f>
        <v>0</v>
      </c>
      <c r="BH227" s="150">
        <f>IF(N227="sníž. přenesená",J227,0)</f>
        <v>0</v>
      </c>
      <c r="BI227" s="150">
        <f>IF(N227="nulová",J227,0)</f>
        <v>0</v>
      </c>
      <c r="BJ227" s="17" t="s">
        <v>84</v>
      </c>
      <c r="BK227" s="150">
        <f>ROUND(I227*H227,2)</f>
        <v>0</v>
      </c>
      <c r="BL227" s="17" t="s">
        <v>357</v>
      </c>
      <c r="BM227" s="149" t="s">
        <v>1871</v>
      </c>
    </row>
    <row r="228" spans="2:65" s="1" customFormat="1" ht="19.2">
      <c r="B228" s="32"/>
      <c r="D228" s="151" t="s">
        <v>359</v>
      </c>
      <c r="F228" s="152" t="s">
        <v>8369</v>
      </c>
      <c r="I228" s="153"/>
      <c r="L228" s="32"/>
      <c r="M228" s="154"/>
      <c r="T228" s="56"/>
      <c r="AT228" s="17" t="s">
        <v>359</v>
      </c>
      <c r="AU228" s="17" t="s">
        <v>84</v>
      </c>
    </row>
    <row r="229" spans="2:65" s="1" customFormat="1" ht="24.15" customHeight="1">
      <c r="B229" s="32"/>
      <c r="C229" s="138" t="s">
        <v>761</v>
      </c>
      <c r="D229" s="138" t="s">
        <v>352</v>
      </c>
      <c r="E229" s="139" t="s">
        <v>8370</v>
      </c>
      <c r="F229" s="140" t="s">
        <v>8369</v>
      </c>
      <c r="G229" s="141" t="s">
        <v>4951</v>
      </c>
      <c r="H229" s="142">
        <v>1</v>
      </c>
      <c r="I229" s="143"/>
      <c r="J229" s="144">
        <f>ROUND(I229*H229,2)</f>
        <v>0</v>
      </c>
      <c r="K229" s="140" t="s">
        <v>1</v>
      </c>
      <c r="L229" s="32"/>
      <c r="M229" s="145" t="s">
        <v>1</v>
      </c>
      <c r="N229" s="146" t="s">
        <v>41</v>
      </c>
      <c r="P229" s="147">
        <f>O229*H229</f>
        <v>0</v>
      </c>
      <c r="Q229" s="147">
        <v>0</v>
      </c>
      <c r="R229" s="147">
        <f>Q229*H229</f>
        <v>0</v>
      </c>
      <c r="S229" s="147">
        <v>0</v>
      </c>
      <c r="T229" s="148">
        <f>S229*H229</f>
        <v>0</v>
      </c>
      <c r="AR229" s="149" t="s">
        <v>357</v>
      </c>
      <c r="AT229" s="149" t="s">
        <v>352</v>
      </c>
      <c r="AU229" s="149" t="s">
        <v>84</v>
      </c>
      <c r="AY229" s="17" t="s">
        <v>350</v>
      </c>
      <c r="BE229" s="150">
        <f>IF(N229="základní",J229,0)</f>
        <v>0</v>
      </c>
      <c r="BF229" s="150">
        <f>IF(N229="snížená",J229,0)</f>
        <v>0</v>
      </c>
      <c r="BG229" s="150">
        <f>IF(N229="zákl. přenesená",J229,0)</f>
        <v>0</v>
      </c>
      <c r="BH229" s="150">
        <f>IF(N229="sníž. přenesená",J229,0)</f>
        <v>0</v>
      </c>
      <c r="BI229" s="150">
        <f>IF(N229="nulová",J229,0)</f>
        <v>0</v>
      </c>
      <c r="BJ229" s="17" t="s">
        <v>84</v>
      </c>
      <c r="BK229" s="150">
        <f>ROUND(I229*H229,2)</f>
        <v>0</v>
      </c>
      <c r="BL229" s="17" t="s">
        <v>357</v>
      </c>
      <c r="BM229" s="149" t="s">
        <v>1881</v>
      </c>
    </row>
    <row r="230" spans="2:65" s="1" customFormat="1" ht="19.2">
      <c r="B230" s="32"/>
      <c r="D230" s="151" t="s">
        <v>359</v>
      </c>
      <c r="F230" s="152" t="s">
        <v>8369</v>
      </c>
      <c r="I230" s="153"/>
      <c r="L230" s="32"/>
      <c r="M230" s="154"/>
      <c r="T230" s="56"/>
      <c r="AT230" s="17" t="s">
        <v>359</v>
      </c>
      <c r="AU230" s="17" t="s">
        <v>84</v>
      </c>
    </row>
    <row r="231" spans="2:65" s="1" customFormat="1" ht="16.5" customHeight="1">
      <c r="B231" s="32"/>
      <c r="C231" s="138" t="s">
        <v>767</v>
      </c>
      <c r="D231" s="138" t="s">
        <v>352</v>
      </c>
      <c r="E231" s="139" t="s">
        <v>8371</v>
      </c>
      <c r="F231" s="140" t="s">
        <v>8372</v>
      </c>
      <c r="G231" s="141" t="s">
        <v>4951</v>
      </c>
      <c r="H231" s="142">
        <v>1</v>
      </c>
      <c r="I231" s="143"/>
      <c r="J231" s="144">
        <f>ROUND(I231*H231,2)</f>
        <v>0</v>
      </c>
      <c r="K231" s="140" t="s">
        <v>1</v>
      </c>
      <c r="L231" s="32"/>
      <c r="M231" s="145" t="s">
        <v>1</v>
      </c>
      <c r="N231" s="146" t="s">
        <v>41</v>
      </c>
      <c r="P231" s="147">
        <f>O231*H231</f>
        <v>0</v>
      </c>
      <c r="Q231" s="147">
        <v>0</v>
      </c>
      <c r="R231" s="147">
        <f>Q231*H231</f>
        <v>0</v>
      </c>
      <c r="S231" s="147">
        <v>0</v>
      </c>
      <c r="T231" s="148">
        <f>S231*H231</f>
        <v>0</v>
      </c>
      <c r="AR231" s="149" t="s">
        <v>357</v>
      </c>
      <c r="AT231" s="149" t="s">
        <v>352</v>
      </c>
      <c r="AU231" s="149" t="s">
        <v>84</v>
      </c>
      <c r="AY231" s="17" t="s">
        <v>350</v>
      </c>
      <c r="BE231" s="150">
        <f>IF(N231="základní",J231,0)</f>
        <v>0</v>
      </c>
      <c r="BF231" s="150">
        <f>IF(N231="snížená",J231,0)</f>
        <v>0</v>
      </c>
      <c r="BG231" s="150">
        <f>IF(N231="zákl. přenesená",J231,0)</f>
        <v>0</v>
      </c>
      <c r="BH231" s="150">
        <f>IF(N231="sníž. přenesená",J231,0)</f>
        <v>0</v>
      </c>
      <c r="BI231" s="150">
        <f>IF(N231="nulová",J231,0)</f>
        <v>0</v>
      </c>
      <c r="BJ231" s="17" t="s">
        <v>84</v>
      </c>
      <c r="BK231" s="150">
        <f>ROUND(I231*H231,2)</f>
        <v>0</v>
      </c>
      <c r="BL231" s="17" t="s">
        <v>357</v>
      </c>
      <c r="BM231" s="149" t="s">
        <v>1931</v>
      </c>
    </row>
    <row r="232" spans="2:65" s="1" customFormat="1" ht="10.199999999999999">
      <c r="B232" s="32"/>
      <c r="D232" s="151" t="s">
        <v>359</v>
      </c>
      <c r="F232" s="152" t="s">
        <v>8372</v>
      </c>
      <c r="I232" s="153"/>
      <c r="L232" s="32"/>
      <c r="M232" s="154"/>
      <c r="T232" s="56"/>
      <c r="AT232" s="17" t="s">
        <v>359</v>
      </c>
      <c r="AU232" s="17" t="s">
        <v>84</v>
      </c>
    </row>
    <row r="233" spans="2:65" s="1" customFormat="1" ht="16.5" customHeight="1">
      <c r="B233" s="32"/>
      <c r="C233" s="138" t="s">
        <v>821</v>
      </c>
      <c r="D233" s="138" t="s">
        <v>352</v>
      </c>
      <c r="E233" s="139" t="s">
        <v>8373</v>
      </c>
      <c r="F233" s="140" t="s">
        <v>8374</v>
      </c>
      <c r="G233" s="141" t="s">
        <v>4951</v>
      </c>
      <c r="H233" s="142">
        <v>1</v>
      </c>
      <c r="I233" s="143"/>
      <c r="J233" s="144">
        <f>ROUND(I233*H233,2)</f>
        <v>0</v>
      </c>
      <c r="K233" s="140" t="s">
        <v>1</v>
      </c>
      <c r="L233" s="32"/>
      <c r="M233" s="145" t="s">
        <v>1</v>
      </c>
      <c r="N233" s="146" t="s">
        <v>41</v>
      </c>
      <c r="P233" s="147">
        <f>O233*H233</f>
        <v>0</v>
      </c>
      <c r="Q233" s="147">
        <v>0</v>
      </c>
      <c r="R233" s="147">
        <f>Q233*H233</f>
        <v>0</v>
      </c>
      <c r="S233" s="147">
        <v>0</v>
      </c>
      <c r="T233" s="148">
        <f>S233*H233</f>
        <v>0</v>
      </c>
      <c r="AR233" s="149" t="s">
        <v>357</v>
      </c>
      <c r="AT233" s="149" t="s">
        <v>352</v>
      </c>
      <c r="AU233" s="149" t="s">
        <v>84</v>
      </c>
      <c r="AY233" s="17" t="s">
        <v>350</v>
      </c>
      <c r="BE233" s="150">
        <f>IF(N233="základní",J233,0)</f>
        <v>0</v>
      </c>
      <c r="BF233" s="150">
        <f>IF(N233="snížená",J233,0)</f>
        <v>0</v>
      </c>
      <c r="BG233" s="150">
        <f>IF(N233="zákl. přenesená",J233,0)</f>
        <v>0</v>
      </c>
      <c r="BH233" s="150">
        <f>IF(N233="sníž. přenesená",J233,0)</f>
        <v>0</v>
      </c>
      <c r="BI233" s="150">
        <f>IF(N233="nulová",J233,0)</f>
        <v>0</v>
      </c>
      <c r="BJ233" s="17" t="s">
        <v>84</v>
      </c>
      <c r="BK233" s="150">
        <f>ROUND(I233*H233,2)</f>
        <v>0</v>
      </c>
      <c r="BL233" s="17" t="s">
        <v>357</v>
      </c>
      <c r="BM233" s="149" t="s">
        <v>1961</v>
      </c>
    </row>
    <row r="234" spans="2:65" s="1" customFormat="1" ht="10.199999999999999">
      <c r="B234" s="32"/>
      <c r="D234" s="151" t="s">
        <v>359</v>
      </c>
      <c r="F234" s="152" t="s">
        <v>8374</v>
      </c>
      <c r="I234" s="153"/>
      <c r="L234" s="32"/>
      <c r="M234" s="154"/>
      <c r="T234" s="56"/>
      <c r="AT234" s="17" t="s">
        <v>359</v>
      </c>
      <c r="AU234" s="17" t="s">
        <v>84</v>
      </c>
    </row>
    <row r="235" spans="2:65" s="1" customFormat="1" ht="24.15" customHeight="1">
      <c r="B235" s="32"/>
      <c r="C235" s="138" t="s">
        <v>828</v>
      </c>
      <c r="D235" s="138" t="s">
        <v>352</v>
      </c>
      <c r="E235" s="139" t="s">
        <v>8375</v>
      </c>
      <c r="F235" s="140" t="s">
        <v>8376</v>
      </c>
      <c r="G235" s="141" t="s">
        <v>4951</v>
      </c>
      <c r="H235" s="142">
        <v>1</v>
      </c>
      <c r="I235" s="143"/>
      <c r="J235" s="144">
        <f>ROUND(I235*H235,2)</f>
        <v>0</v>
      </c>
      <c r="K235" s="140" t="s">
        <v>1</v>
      </c>
      <c r="L235" s="32"/>
      <c r="M235" s="145" t="s">
        <v>1</v>
      </c>
      <c r="N235" s="146" t="s">
        <v>41</v>
      </c>
      <c r="P235" s="147">
        <f>O235*H235</f>
        <v>0</v>
      </c>
      <c r="Q235" s="147">
        <v>0</v>
      </c>
      <c r="R235" s="147">
        <f>Q235*H235</f>
        <v>0</v>
      </c>
      <c r="S235" s="147">
        <v>0</v>
      </c>
      <c r="T235" s="148">
        <f>S235*H235</f>
        <v>0</v>
      </c>
      <c r="AR235" s="149" t="s">
        <v>357</v>
      </c>
      <c r="AT235" s="149" t="s">
        <v>352</v>
      </c>
      <c r="AU235" s="149" t="s">
        <v>84</v>
      </c>
      <c r="AY235" s="17" t="s">
        <v>350</v>
      </c>
      <c r="BE235" s="150">
        <f>IF(N235="základní",J235,0)</f>
        <v>0</v>
      </c>
      <c r="BF235" s="150">
        <f>IF(N235="snížená",J235,0)</f>
        <v>0</v>
      </c>
      <c r="BG235" s="150">
        <f>IF(N235="zákl. přenesená",J235,0)</f>
        <v>0</v>
      </c>
      <c r="BH235" s="150">
        <f>IF(N235="sníž. přenesená",J235,0)</f>
        <v>0</v>
      </c>
      <c r="BI235" s="150">
        <f>IF(N235="nulová",J235,0)</f>
        <v>0</v>
      </c>
      <c r="BJ235" s="17" t="s">
        <v>84</v>
      </c>
      <c r="BK235" s="150">
        <f>ROUND(I235*H235,2)</f>
        <v>0</v>
      </c>
      <c r="BL235" s="17" t="s">
        <v>357</v>
      </c>
      <c r="BM235" s="149" t="s">
        <v>1977</v>
      </c>
    </row>
    <row r="236" spans="2:65" s="1" customFormat="1" ht="19.2">
      <c r="B236" s="32"/>
      <c r="D236" s="151" t="s">
        <v>359</v>
      </c>
      <c r="F236" s="152" t="s">
        <v>8376</v>
      </c>
      <c r="I236" s="153"/>
      <c r="L236" s="32"/>
      <c r="M236" s="154"/>
      <c r="T236" s="56"/>
      <c r="AT236" s="17" t="s">
        <v>359</v>
      </c>
      <c r="AU236" s="17" t="s">
        <v>84</v>
      </c>
    </row>
    <row r="237" spans="2:65" s="1" customFormat="1" ht="24.15" customHeight="1">
      <c r="B237" s="32"/>
      <c r="C237" s="138" t="s">
        <v>834</v>
      </c>
      <c r="D237" s="138" t="s">
        <v>352</v>
      </c>
      <c r="E237" s="139" t="s">
        <v>8377</v>
      </c>
      <c r="F237" s="140" t="s">
        <v>8378</v>
      </c>
      <c r="G237" s="141" t="s">
        <v>4951</v>
      </c>
      <c r="H237" s="142">
        <v>1</v>
      </c>
      <c r="I237" s="143"/>
      <c r="J237" s="144">
        <f>ROUND(I237*H237,2)</f>
        <v>0</v>
      </c>
      <c r="K237" s="140" t="s">
        <v>1</v>
      </c>
      <c r="L237" s="32"/>
      <c r="M237" s="145" t="s">
        <v>1</v>
      </c>
      <c r="N237" s="146" t="s">
        <v>41</v>
      </c>
      <c r="P237" s="147">
        <f>O237*H237</f>
        <v>0</v>
      </c>
      <c r="Q237" s="147">
        <v>0</v>
      </c>
      <c r="R237" s="147">
        <f>Q237*H237</f>
        <v>0</v>
      </c>
      <c r="S237" s="147">
        <v>0</v>
      </c>
      <c r="T237" s="148">
        <f>S237*H237</f>
        <v>0</v>
      </c>
      <c r="AR237" s="149" t="s">
        <v>357</v>
      </c>
      <c r="AT237" s="149" t="s">
        <v>352</v>
      </c>
      <c r="AU237" s="149" t="s">
        <v>84</v>
      </c>
      <c r="AY237" s="17" t="s">
        <v>350</v>
      </c>
      <c r="BE237" s="150">
        <f>IF(N237="základní",J237,0)</f>
        <v>0</v>
      </c>
      <c r="BF237" s="150">
        <f>IF(N237="snížená",J237,0)</f>
        <v>0</v>
      </c>
      <c r="BG237" s="150">
        <f>IF(N237="zákl. přenesená",J237,0)</f>
        <v>0</v>
      </c>
      <c r="BH237" s="150">
        <f>IF(N237="sníž. přenesená",J237,0)</f>
        <v>0</v>
      </c>
      <c r="BI237" s="150">
        <f>IF(N237="nulová",J237,0)</f>
        <v>0</v>
      </c>
      <c r="BJ237" s="17" t="s">
        <v>84</v>
      </c>
      <c r="BK237" s="150">
        <f>ROUND(I237*H237,2)</f>
        <v>0</v>
      </c>
      <c r="BL237" s="17" t="s">
        <v>357</v>
      </c>
      <c r="BM237" s="149" t="s">
        <v>1990</v>
      </c>
    </row>
    <row r="238" spans="2:65" s="1" customFormat="1" ht="19.2">
      <c r="B238" s="32"/>
      <c r="D238" s="151" t="s">
        <v>359</v>
      </c>
      <c r="F238" s="152" t="s">
        <v>8378</v>
      </c>
      <c r="I238" s="153"/>
      <c r="L238" s="32"/>
      <c r="M238" s="154"/>
      <c r="T238" s="56"/>
      <c r="AT238" s="17" t="s">
        <v>359</v>
      </c>
      <c r="AU238" s="17" t="s">
        <v>84</v>
      </c>
    </row>
    <row r="239" spans="2:65" s="1" customFormat="1" ht="16.5" customHeight="1">
      <c r="B239" s="32"/>
      <c r="C239" s="138" t="s">
        <v>854</v>
      </c>
      <c r="D239" s="138" t="s">
        <v>352</v>
      </c>
      <c r="E239" s="139" t="s">
        <v>8379</v>
      </c>
      <c r="F239" s="140" t="s">
        <v>8380</v>
      </c>
      <c r="G239" s="141" t="s">
        <v>4951</v>
      </c>
      <c r="H239" s="142">
        <v>6</v>
      </c>
      <c r="I239" s="143"/>
      <c r="J239" s="144">
        <f>ROUND(I239*H239,2)</f>
        <v>0</v>
      </c>
      <c r="K239" s="140" t="s">
        <v>1</v>
      </c>
      <c r="L239" s="32"/>
      <c r="M239" s="145" t="s">
        <v>1</v>
      </c>
      <c r="N239" s="146" t="s">
        <v>41</v>
      </c>
      <c r="P239" s="147">
        <f>O239*H239</f>
        <v>0</v>
      </c>
      <c r="Q239" s="147">
        <v>0</v>
      </c>
      <c r="R239" s="147">
        <f>Q239*H239</f>
        <v>0</v>
      </c>
      <c r="S239" s="147">
        <v>0</v>
      </c>
      <c r="T239" s="148">
        <f>S239*H239</f>
        <v>0</v>
      </c>
      <c r="AR239" s="149" t="s">
        <v>357</v>
      </c>
      <c r="AT239" s="149" t="s">
        <v>352</v>
      </c>
      <c r="AU239" s="149" t="s">
        <v>84</v>
      </c>
      <c r="AY239" s="17" t="s">
        <v>350</v>
      </c>
      <c r="BE239" s="150">
        <f>IF(N239="základní",J239,0)</f>
        <v>0</v>
      </c>
      <c r="BF239" s="150">
        <f>IF(N239="snížená",J239,0)</f>
        <v>0</v>
      </c>
      <c r="BG239" s="150">
        <f>IF(N239="zákl. přenesená",J239,0)</f>
        <v>0</v>
      </c>
      <c r="BH239" s="150">
        <f>IF(N239="sníž. přenesená",J239,0)</f>
        <v>0</v>
      </c>
      <c r="BI239" s="150">
        <f>IF(N239="nulová",J239,0)</f>
        <v>0</v>
      </c>
      <c r="BJ239" s="17" t="s">
        <v>84</v>
      </c>
      <c r="BK239" s="150">
        <f>ROUND(I239*H239,2)</f>
        <v>0</v>
      </c>
      <c r="BL239" s="17" t="s">
        <v>357</v>
      </c>
      <c r="BM239" s="149" t="s">
        <v>2003</v>
      </c>
    </row>
    <row r="240" spans="2:65" s="1" customFormat="1" ht="10.199999999999999">
      <c r="B240" s="32"/>
      <c r="D240" s="151" t="s">
        <v>359</v>
      </c>
      <c r="F240" s="152" t="s">
        <v>8380</v>
      </c>
      <c r="I240" s="153"/>
      <c r="L240" s="32"/>
      <c r="M240" s="154"/>
      <c r="T240" s="56"/>
      <c r="AT240" s="17" t="s">
        <v>359</v>
      </c>
      <c r="AU240" s="17" t="s">
        <v>84</v>
      </c>
    </row>
    <row r="241" spans="2:65" s="1" customFormat="1" ht="16.5" customHeight="1">
      <c r="B241" s="32"/>
      <c r="C241" s="138" t="s">
        <v>872</v>
      </c>
      <c r="D241" s="138" t="s">
        <v>352</v>
      </c>
      <c r="E241" s="139" t="s">
        <v>8381</v>
      </c>
      <c r="F241" s="140" t="s">
        <v>8382</v>
      </c>
      <c r="G241" s="141" t="s">
        <v>4951</v>
      </c>
      <c r="H241" s="142">
        <v>29</v>
      </c>
      <c r="I241" s="143"/>
      <c r="J241" s="144">
        <f>ROUND(I241*H241,2)</f>
        <v>0</v>
      </c>
      <c r="K241" s="140" t="s">
        <v>1</v>
      </c>
      <c r="L241" s="32"/>
      <c r="M241" s="145" t="s">
        <v>1</v>
      </c>
      <c r="N241" s="146" t="s">
        <v>41</v>
      </c>
      <c r="P241" s="147">
        <f>O241*H241</f>
        <v>0</v>
      </c>
      <c r="Q241" s="147">
        <v>0</v>
      </c>
      <c r="R241" s="147">
        <f>Q241*H241</f>
        <v>0</v>
      </c>
      <c r="S241" s="147">
        <v>0</v>
      </c>
      <c r="T241" s="148">
        <f>S241*H241</f>
        <v>0</v>
      </c>
      <c r="AR241" s="149" t="s">
        <v>357</v>
      </c>
      <c r="AT241" s="149" t="s">
        <v>352</v>
      </c>
      <c r="AU241" s="149" t="s">
        <v>84</v>
      </c>
      <c r="AY241" s="17" t="s">
        <v>350</v>
      </c>
      <c r="BE241" s="150">
        <f>IF(N241="základní",J241,0)</f>
        <v>0</v>
      </c>
      <c r="BF241" s="150">
        <f>IF(N241="snížená",J241,0)</f>
        <v>0</v>
      </c>
      <c r="BG241" s="150">
        <f>IF(N241="zákl. přenesená",J241,0)</f>
        <v>0</v>
      </c>
      <c r="BH241" s="150">
        <f>IF(N241="sníž. přenesená",J241,0)</f>
        <v>0</v>
      </c>
      <c r="BI241" s="150">
        <f>IF(N241="nulová",J241,0)</f>
        <v>0</v>
      </c>
      <c r="BJ241" s="17" t="s">
        <v>84</v>
      </c>
      <c r="BK241" s="150">
        <f>ROUND(I241*H241,2)</f>
        <v>0</v>
      </c>
      <c r="BL241" s="17" t="s">
        <v>357</v>
      </c>
      <c r="BM241" s="149" t="s">
        <v>2015</v>
      </c>
    </row>
    <row r="242" spans="2:65" s="1" customFormat="1" ht="10.199999999999999">
      <c r="B242" s="32"/>
      <c r="D242" s="151" t="s">
        <v>359</v>
      </c>
      <c r="F242" s="152" t="s">
        <v>8382</v>
      </c>
      <c r="I242" s="153"/>
      <c r="L242" s="32"/>
      <c r="M242" s="154"/>
      <c r="T242" s="56"/>
      <c r="AT242" s="17" t="s">
        <v>359</v>
      </c>
      <c r="AU242" s="17" t="s">
        <v>84</v>
      </c>
    </row>
    <row r="243" spans="2:65" s="1" customFormat="1" ht="16.5" customHeight="1">
      <c r="B243" s="32"/>
      <c r="C243" s="138" t="s">
        <v>877</v>
      </c>
      <c r="D243" s="138" t="s">
        <v>352</v>
      </c>
      <c r="E243" s="139" t="s">
        <v>8383</v>
      </c>
      <c r="F243" s="140" t="s">
        <v>8384</v>
      </c>
      <c r="G243" s="141" t="s">
        <v>4951</v>
      </c>
      <c r="H243" s="142">
        <v>1</v>
      </c>
      <c r="I243" s="143"/>
      <c r="J243" s="144">
        <f>ROUND(I243*H243,2)</f>
        <v>0</v>
      </c>
      <c r="K243" s="140" t="s">
        <v>1</v>
      </c>
      <c r="L243" s="32"/>
      <c r="M243" s="145" t="s">
        <v>1</v>
      </c>
      <c r="N243" s="146" t="s">
        <v>41</v>
      </c>
      <c r="P243" s="147">
        <f>O243*H243</f>
        <v>0</v>
      </c>
      <c r="Q243" s="147">
        <v>0</v>
      </c>
      <c r="R243" s="147">
        <f>Q243*H243</f>
        <v>0</v>
      </c>
      <c r="S243" s="147">
        <v>0</v>
      </c>
      <c r="T243" s="148">
        <f>S243*H243</f>
        <v>0</v>
      </c>
      <c r="AR243" s="149" t="s">
        <v>357</v>
      </c>
      <c r="AT243" s="149" t="s">
        <v>352</v>
      </c>
      <c r="AU243" s="149" t="s">
        <v>84</v>
      </c>
      <c r="AY243" s="17" t="s">
        <v>350</v>
      </c>
      <c r="BE243" s="150">
        <f>IF(N243="základní",J243,0)</f>
        <v>0</v>
      </c>
      <c r="BF243" s="150">
        <f>IF(N243="snížená",J243,0)</f>
        <v>0</v>
      </c>
      <c r="BG243" s="150">
        <f>IF(N243="zákl. přenesená",J243,0)</f>
        <v>0</v>
      </c>
      <c r="BH243" s="150">
        <f>IF(N243="sníž. přenesená",J243,0)</f>
        <v>0</v>
      </c>
      <c r="BI243" s="150">
        <f>IF(N243="nulová",J243,0)</f>
        <v>0</v>
      </c>
      <c r="BJ243" s="17" t="s">
        <v>84</v>
      </c>
      <c r="BK243" s="150">
        <f>ROUND(I243*H243,2)</f>
        <v>0</v>
      </c>
      <c r="BL243" s="17" t="s">
        <v>357</v>
      </c>
      <c r="BM243" s="149" t="s">
        <v>2024</v>
      </c>
    </row>
    <row r="244" spans="2:65" s="1" customFormat="1" ht="10.199999999999999">
      <c r="B244" s="32"/>
      <c r="D244" s="151" t="s">
        <v>359</v>
      </c>
      <c r="F244" s="152" t="s">
        <v>8384</v>
      </c>
      <c r="I244" s="153"/>
      <c r="L244" s="32"/>
      <c r="M244" s="154"/>
      <c r="T244" s="56"/>
      <c r="AT244" s="17" t="s">
        <v>359</v>
      </c>
      <c r="AU244" s="17" t="s">
        <v>84</v>
      </c>
    </row>
    <row r="245" spans="2:65" s="1" customFormat="1" ht="16.5" customHeight="1">
      <c r="B245" s="32"/>
      <c r="C245" s="138" t="s">
        <v>882</v>
      </c>
      <c r="D245" s="138" t="s">
        <v>352</v>
      </c>
      <c r="E245" s="139" t="s">
        <v>8385</v>
      </c>
      <c r="F245" s="140" t="s">
        <v>8386</v>
      </c>
      <c r="G245" s="141" t="s">
        <v>4951</v>
      </c>
      <c r="H245" s="142">
        <v>1</v>
      </c>
      <c r="I245" s="143"/>
      <c r="J245" s="144">
        <f>ROUND(I245*H245,2)</f>
        <v>0</v>
      </c>
      <c r="K245" s="140" t="s">
        <v>1</v>
      </c>
      <c r="L245" s="32"/>
      <c r="M245" s="145" t="s">
        <v>1</v>
      </c>
      <c r="N245" s="146" t="s">
        <v>41</v>
      </c>
      <c r="P245" s="147">
        <f>O245*H245</f>
        <v>0</v>
      </c>
      <c r="Q245" s="147">
        <v>0</v>
      </c>
      <c r="R245" s="147">
        <f>Q245*H245</f>
        <v>0</v>
      </c>
      <c r="S245" s="147">
        <v>0</v>
      </c>
      <c r="T245" s="148">
        <f>S245*H245</f>
        <v>0</v>
      </c>
      <c r="AR245" s="149" t="s">
        <v>357</v>
      </c>
      <c r="AT245" s="149" t="s">
        <v>352</v>
      </c>
      <c r="AU245" s="149" t="s">
        <v>84</v>
      </c>
      <c r="AY245" s="17" t="s">
        <v>350</v>
      </c>
      <c r="BE245" s="150">
        <f>IF(N245="základní",J245,0)</f>
        <v>0</v>
      </c>
      <c r="BF245" s="150">
        <f>IF(N245="snížená",J245,0)</f>
        <v>0</v>
      </c>
      <c r="BG245" s="150">
        <f>IF(N245="zákl. přenesená",J245,0)</f>
        <v>0</v>
      </c>
      <c r="BH245" s="150">
        <f>IF(N245="sníž. přenesená",J245,0)</f>
        <v>0</v>
      </c>
      <c r="BI245" s="150">
        <f>IF(N245="nulová",J245,0)</f>
        <v>0</v>
      </c>
      <c r="BJ245" s="17" t="s">
        <v>84</v>
      </c>
      <c r="BK245" s="150">
        <f>ROUND(I245*H245,2)</f>
        <v>0</v>
      </c>
      <c r="BL245" s="17" t="s">
        <v>357</v>
      </c>
      <c r="BM245" s="149" t="s">
        <v>2035</v>
      </c>
    </row>
    <row r="246" spans="2:65" s="1" customFormat="1" ht="10.199999999999999">
      <c r="B246" s="32"/>
      <c r="D246" s="151" t="s">
        <v>359</v>
      </c>
      <c r="F246" s="152" t="s">
        <v>8386</v>
      </c>
      <c r="I246" s="153"/>
      <c r="L246" s="32"/>
      <c r="M246" s="154"/>
      <c r="T246" s="56"/>
      <c r="AT246" s="17" t="s">
        <v>359</v>
      </c>
      <c r="AU246" s="17" t="s">
        <v>84</v>
      </c>
    </row>
    <row r="247" spans="2:65" s="1" customFormat="1" ht="16.5" customHeight="1">
      <c r="B247" s="32"/>
      <c r="C247" s="138" t="s">
        <v>888</v>
      </c>
      <c r="D247" s="138" t="s">
        <v>352</v>
      </c>
      <c r="E247" s="139" t="s">
        <v>8387</v>
      </c>
      <c r="F247" s="140" t="s">
        <v>8388</v>
      </c>
      <c r="G247" s="141" t="s">
        <v>4951</v>
      </c>
      <c r="H247" s="142">
        <v>8</v>
      </c>
      <c r="I247" s="143"/>
      <c r="J247" s="144">
        <f>ROUND(I247*H247,2)</f>
        <v>0</v>
      </c>
      <c r="K247" s="140" t="s">
        <v>1</v>
      </c>
      <c r="L247" s="32"/>
      <c r="M247" s="145" t="s">
        <v>1</v>
      </c>
      <c r="N247" s="146" t="s">
        <v>41</v>
      </c>
      <c r="P247" s="147">
        <f>O247*H247</f>
        <v>0</v>
      </c>
      <c r="Q247" s="147">
        <v>0</v>
      </c>
      <c r="R247" s="147">
        <f>Q247*H247</f>
        <v>0</v>
      </c>
      <c r="S247" s="147">
        <v>0</v>
      </c>
      <c r="T247" s="148">
        <f>S247*H247</f>
        <v>0</v>
      </c>
      <c r="AR247" s="149" t="s">
        <v>357</v>
      </c>
      <c r="AT247" s="149" t="s">
        <v>352</v>
      </c>
      <c r="AU247" s="149" t="s">
        <v>84</v>
      </c>
      <c r="AY247" s="17" t="s">
        <v>350</v>
      </c>
      <c r="BE247" s="150">
        <f>IF(N247="základní",J247,0)</f>
        <v>0</v>
      </c>
      <c r="BF247" s="150">
        <f>IF(N247="snížená",J247,0)</f>
        <v>0</v>
      </c>
      <c r="BG247" s="150">
        <f>IF(N247="zákl. přenesená",J247,0)</f>
        <v>0</v>
      </c>
      <c r="BH247" s="150">
        <f>IF(N247="sníž. přenesená",J247,0)</f>
        <v>0</v>
      </c>
      <c r="BI247" s="150">
        <f>IF(N247="nulová",J247,0)</f>
        <v>0</v>
      </c>
      <c r="BJ247" s="17" t="s">
        <v>84</v>
      </c>
      <c r="BK247" s="150">
        <f>ROUND(I247*H247,2)</f>
        <v>0</v>
      </c>
      <c r="BL247" s="17" t="s">
        <v>357</v>
      </c>
      <c r="BM247" s="149" t="s">
        <v>2048</v>
      </c>
    </row>
    <row r="248" spans="2:65" s="1" customFormat="1" ht="10.199999999999999">
      <c r="B248" s="32"/>
      <c r="D248" s="151" t="s">
        <v>359</v>
      </c>
      <c r="F248" s="152" t="s">
        <v>8388</v>
      </c>
      <c r="I248" s="153"/>
      <c r="L248" s="32"/>
      <c r="M248" s="154"/>
      <c r="T248" s="56"/>
      <c r="AT248" s="17" t="s">
        <v>359</v>
      </c>
      <c r="AU248" s="17" t="s">
        <v>84</v>
      </c>
    </row>
    <row r="249" spans="2:65" s="1" customFormat="1" ht="24.15" customHeight="1">
      <c r="B249" s="32"/>
      <c r="C249" s="138" t="s">
        <v>894</v>
      </c>
      <c r="D249" s="138" t="s">
        <v>352</v>
      </c>
      <c r="E249" s="139" t="s">
        <v>8389</v>
      </c>
      <c r="F249" s="140" t="s">
        <v>8310</v>
      </c>
      <c r="G249" s="141" t="s">
        <v>355</v>
      </c>
      <c r="H249" s="142">
        <v>42</v>
      </c>
      <c r="I249" s="143"/>
      <c r="J249" s="144">
        <f>ROUND(I249*H249,2)</f>
        <v>0</v>
      </c>
      <c r="K249" s="140" t="s">
        <v>1</v>
      </c>
      <c r="L249" s="32"/>
      <c r="M249" s="145" t="s">
        <v>1</v>
      </c>
      <c r="N249" s="146" t="s">
        <v>41</v>
      </c>
      <c r="P249" s="147">
        <f>O249*H249</f>
        <v>0</v>
      </c>
      <c r="Q249" s="147">
        <v>0</v>
      </c>
      <c r="R249" s="147">
        <f>Q249*H249</f>
        <v>0</v>
      </c>
      <c r="S249" s="147">
        <v>0</v>
      </c>
      <c r="T249" s="148">
        <f>S249*H249</f>
        <v>0</v>
      </c>
      <c r="AR249" s="149" t="s">
        <v>357</v>
      </c>
      <c r="AT249" s="149" t="s">
        <v>352</v>
      </c>
      <c r="AU249" s="149" t="s">
        <v>84</v>
      </c>
      <c r="AY249" s="17" t="s">
        <v>350</v>
      </c>
      <c r="BE249" s="150">
        <f>IF(N249="základní",J249,0)</f>
        <v>0</v>
      </c>
      <c r="BF249" s="150">
        <f>IF(N249="snížená",J249,0)</f>
        <v>0</v>
      </c>
      <c r="BG249" s="150">
        <f>IF(N249="zákl. přenesená",J249,0)</f>
        <v>0</v>
      </c>
      <c r="BH249" s="150">
        <f>IF(N249="sníž. přenesená",J249,0)</f>
        <v>0</v>
      </c>
      <c r="BI249" s="150">
        <f>IF(N249="nulová",J249,0)</f>
        <v>0</v>
      </c>
      <c r="BJ249" s="17" t="s">
        <v>84</v>
      </c>
      <c r="BK249" s="150">
        <f>ROUND(I249*H249,2)</f>
        <v>0</v>
      </c>
      <c r="BL249" s="17" t="s">
        <v>357</v>
      </c>
      <c r="BM249" s="149" t="s">
        <v>2060</v>
      </c>
    </row>
    <row r="250" spans="2:65" s="1" customFormat="1" ht="19.2">
      <c r="B250" s="32"/>
      <c r="D250" s="151" t="s">
        <v>359</v>
      </c>
      <c r="F250" s="152" t="s">
        <v>8310</v>
      </c>
      <c r="I250" s="153"/>
      <c r="L250" s="32"/>
      <c r="M250" s="154"/>
      <c r="T250" s="56"/>
      <c r="AT250" s="17" t="s">
        <v>359</v>
      </c>
      <c r="AU250" s="17" t="s">
        <v>84</v>
      </c>
    </row>
    <row r="251" spans="2:65" s="1" customFormat="1" ht="24.15" customHeight="1">
      <c r="B251" s="32"/>
      <c r="C251" s="138" t="s">
        <v>911</v>
      </c>
      <c r="D251" s="138" t="s">
        <v>352</v>
      </c>
      <c r="E251" s="139" t="s">
        <v>8390</v>
      </c>
      <c r="F251" s="140" t="s">
        <v>8312</v>
      </c>
      <c r="G251" s="141" t="s">
        <v>355</v>
      </c>
      <c r="H251" s="142">
        <v>15</v>
      </c>
      <c r="I251" s="143"/>
      <c r="J251" s="144">
        <f>ROUND(I251*H251,2)</f>
        <v>0</v>
      </c>
      <c r="K251" s="140" t="s">
        <v>1</v>
      </c>
      <c r="L251" s="32"/>
      <c r="M251" s="145" t="s">
        <v>1</v>
      </c>
      <c r="N251" s="146" t="s">
        <v>41</v>
      </c>
      <c r="P251" s="147">
        <f>O251*H251</f>
        <v>0</v>
      </c>
      <c r="Q251" s="147">
        <v>0</v>
      </c>
      <c r="R251" s="147">
        <f>Q251*H251</f>
        <v>0</v>
      </c>
      <c r="S251" s="147">
        <v>0</v>
      </c>
      <c r="T251" s="148">
        <f>S251*H251</f>
        <v>0</v>
      </c>
      <c r="AR251" s="149" t="s">
        <v>357</v>
      </c>
      <c r="AT251" s="149" t="s">
        <v>352</v>
      </c>
      <c r="AU251" s="149" t="s">
        <v>84</v>
      </c>
      <c r="AY251" s="17" t="s">
        <v>350</v>
      </c>
      <c r="BE251" s="150">
        <f>IF(N251="základní",J251,0)</f>
        <v>0</v>
      </c>
      <c r="BF251" s="150">
        <f>IF(N251="snížená",J251,0)</f>
        <v>0</v>
      </c>
      <c r="BG251" s="150">
        <f>IF(N251="zákl. přenesená",J251,0)</f>
        <v>0</v>
      </c>
      <c r="BH251" s="150">
        <f>IF(N251="sníž. přenesená",J251,0)</f>
        <v>0</v>
      </c>
      <c r="BI251" s="150">
        <f>IF(N251="nulová",J251,0)</f>
        <v>0</v>
      </c>
      <c r="BJ251" s="17" t="s">
        <v>84</v>
      </c>
      <c r="BK251" s="150">
        <f>ROUND(I251*H251,2)</f>
        <v>0</v>
      </c>
      <c r="BL251" s="17" t="s">
        <v>357</v>
      </c>
      <c r="BM251" s="149" t="s">
        <v>2074</v>
      </c>
    </row>
    <row r="252" spans="2:65" s="1" customFormat="1" ht="19.2">
      <c r="B252" s="32"/>
      <c r="D252" s="151" t="s">
        <v>359</v>
      </c>
      <c r="F252" s="152" t="s">
        <v>8312</v>
      </c>
      <c r="I252" s="153"/>
      <c r="L252" s="32"/>
      <c r="M252" s="154"/>
      <c r="T252" s="56"/>
      <c r="AT252" s="17" t="s">
        <v>359</v>
      </c>
      <c r="AU252" s="17" t="s">
        <v>84</v>
      </c>
    </row>
    <row r="253" spans="2:65" s="1" customFormat="1" ht="16.5" customHeight="1">
      <c r="B253" s="32"/>
      <c r="C253" s="138" t="s">
        <v>918</v>
      </c>
      <c r="D253" s="138" t="s">
        <v>352</v>
      </c>
      <c r="E253" s="139" t="s">
        <v>8391</v>
      </c>
      <c r="F253" s="140" t="s">
        <v>8314</v>
      </c>
      <c r="G253" s="141" t="s">
        <v>355</v>
      </c>
      <c r="H253" s="142">
        <v>27</v>
      </c>
      <c r="I253" s="143"/>
      <c r="J253" s="144">
        <f>ROUND(I253*H253,2)</f>
        <v>0</v>
      </c>
      <c r="K253" s="140" t="s">
        <v>1</v>
      </c>
      <c r="L253" s="32"/>
      <c r="M253" s="145" t="s">
        <v>1</v>
      </c>
      <c r="N253" s="146" t="s">
        <v>41</v>
      </c>
      <c r="P253" s="147">
        <f>O253*H253</f>
        <v>0</v>
      </c>
      <c r="Q253" s="147">
        <v>0</v>
      </c>
      <c r="R253" s="147">
        <f>Q253*H253</f>
        <v>0</v>
      </c>
      <c r="S253" s="147">
        <v>0</v>
      </c>
      <c r="T253" s="148">
        <f>S253*H253</f>
        <v>0</v>
      </c>
      <c r="AR253" s="149" t="s">
        <v>357</v>
      </c>
      <c r="AT253" s="149" t="s">
        <v>352</v>
      </c>
      <c r="AU253" s="149" t="s">
        <v>84</v>
      </c>
      <c r="AY253" s="17" t="s">
        <v>350</v>
      </c>
      <c r="BE253" s="150">
        <f>IF(N253="základní",J253,0)</f>
        <v>0</v>
      </c>
      <c r="BF253" s="150">
        <f>IF(N253="snížená",J253,0)</f>
        <v>0</v>
      </c>
      <c r="BG253" s="150">
        <f>IF(N253="zákl. přenesená",J253,0)</f>
        <v>0</v>
      </c>
      <c r="BH253" s="150">
        <f>IF(N253="sníž. přenesená",J253,0)</f>
        <v>0</v>
      </c>
      <c r="BI253" s="150">
        <f>IF(N253="nulová",J253,0)</f>
        <v>0</v>
      </c>
      <c r="BJ253" s="17" t="s">
        <v>84</v>
      </c>
      <c r="BK253" s="150">
        <f>ROUND(I253*H253,2)</f>
        <v>0</v>
      </c>
      <c r="BL253" s="17" t="s">
        <v>357</v>
      </c>
      <c r="BM253" s="149" t="s">
        <v>2091</v>
      </c>
    </row>
    <row r="254" spans="2:65" s="1" customFormat="1" ht="10.199999999999999">
      <c r="B254" s="32"/>
      <c r="D254" s="151" t="s">
        <v>359</v>
      </c>
      <c r="F254" s="152" t="s">
        <v>8314</v>
      </c>
      <c r="I254" s="153"/>
      <c r="L254" s="32"/>
      <c r="M254" s="154"/>
      <c r="T254" s="56"/>
      <c r="AT254" s="17" t="s">
        <v>359</v>
      </c>
      <c r="AU254" s="17" t="s">
        <v>84</v>
      </c>
    </row>
    <row r="255" spans="2:65" s="1" customFormat="1" ht="44.25" customHeight="1">
      <c r="B255" s="32"/>
      <c r="C255" s="138" t="s">
        <v>924</v>
      </c>
      <c r="D255" s="138" t="s">
        <v>352</v>
      </c>
      <c r="E255" s="139" t="s">
        <v>8392</v>
      </c>
      <c r="F255" s="140" t="s">
        <v>8316</v>
      </c>
      <c r="G255" s="141" t="s">
        <v>355</v>
      </c>
      <c r="H255" s="142">
        <v>38</v>
      </c>
      <c r="I255" s="143"/>
      <c r="J255" s="144">
        <f>ROUND(I255*H255,2)</f>
        <v>0</v>
      </c>
      <c r="K255" s="140" t="s">
        <v>1</v>
      </c>
      <c r="L255" s="32"/>
      <c r="M255" s="145" t="s">
        <v>1</v>
      </c>
      <c r="N255" s="146" t="s">
        <v>41</v>
      </c>
      <c r="P255" s="147">
        <f>O255*H255</f>
        <v>0</v>
      </c>
      <c r="Q255" s="147">
        <v>0</v>
      </c>
      <c r="R255" s="147">
        <f>Q255*H255</f>
        <v>0</v>
      </c>
      <c r="S255" s="147">
        <v>0</v>
      </c>
      <c r="T255" s="148">
        <f>S255*H255</f>
        <v>0</v>
      </c>
      <c r="AR255" s="149" t="s">
        <v>357</v>
      </c>
      <c r="AT255" s="149" t="s">
        <v>352</v>
      </c>
      <c r="AU255" s="149" t="s">
        <v>84</v>
      </c>
      <c r="AY255" s="17" t="s">
        <v>350</v>
      </c>
      <c r="BE255" s="150">
        <f>IF(N255="základní",J255,0)</f>
        <v>0</v>
      </c>
      <c r="BF255" s="150">
        <f>IF(N255="snížená",J255,0)</f>
        <v>0</v>
      </c>
      <c r="BG255" s="150">
        <f>IF(N255="zákl. přenesená",J255,0)</f>
        <v>0</v>
      </c>
      <c r="BH255" s="150">
        <f>IF(N255="sníž. přenesená",J255,0)</f>
        <v>0</v>
      </c>
      <c r="BI255" s="150">
        <f>IF(N255="nulová",J255,0)</f>
        <v>0</v>
      </c>
      <c r="BJ255" s="17" t="s">
        <v>84</v>
      </c>
      <c r="BK255" s="150">
        <f>ROUND(I255*H255,2)</f>
        <v>0</v>
      </c>
      <c r="BL255" s="17" t="s">
        <v>357</v>
      </c>
      <c r="BM255" s="149" t="s">
        <v>2102</v>
      </c>
    </row>
    <row r="256" spans="2:65" s="1" customFormat="1" ht="28.8">
      <c r="B256" s="32"/>
      <c r="D256" s="151" t="s">
        <v>359</v>
      </c>
      <c r="F256" s="152" t="s">
        <v>8316</v>
      </c>
      <c r="I256" s="153"/>
      <c r="L256" s="32"/>
      <c r="M256" s="154"/>
      <c r="T256" s="56"/>
      <c r="AT256" s="17" t="s">
        <v>359</v>
      </c>
      <c r="AU256" s="17" t="s">
        <v>84</v>
      </c>
    </row>
    <row r="257" spans="2:65" s="1" customFormat="1" ht="24.15" customHeight="1">
      <c r="B257" s="32"/>
      <c r="C257" s="138" t="s">
        <v>929</v>
      </c>
      <c r="D257" s="138" t="s">
        <v>352</v>
      </c>
      <c r="E257" s="139" t="s">
        <v>8393</v>
      </c>
      <c r="F257" s="140" t="s">
        <v>8394</v>
      </c>
      <c r="G257" s="141" t="s">
        <v>355</v>
      </c>
      <c r="H257" s="142">
        <v>12</v>
      </c>
      <c r="I257" s="143"/>
      <c r="J257" s="144">
        <f>ROUND(I257*H257,2)</f>
        <v>0</v>
      </c>
      <c r="K257" s="140" t="s">
        <v>1</v>
      </c>
      <c r="L257" s="32"/>
      <c r="M257" s="145" t="s">
        <v>1</v>
      </c>
      <c r="N257" s="146" t="s">
        <v>41</v>
      </c>
      <c r="P257" s="147">
        <f>O257*H257</f>
        <v>0</v>
      </c>
      <c r="Q257" s="147">
        <v>0</v>
      </c>
      <c r="R257" s="147">
        <f>Q257*H257</f>
        <v>0</v>
      </c>
      <c r="S257" s="147">
        <v>0</v>
      </c>
      <c r="T257" s="148">
        <f>S257*H257</f>
        <v>0</v>
      </c>
      <c r="AR257" s="149" t="s">
        <v>357</v>
      </c>
      <c r="AT257" s="149" t="s">
        <v>352</v>
      </c>
      <c r="AU257" s="149" t="s">
        <v>84</v>
      </c>
      <c r="AY257" s="17" t="s">
        <v>350</v>
      </c>
      <c r="BE257" s="150">
        <f>IF(N257="základní",J257,0)</f>
        <v>0</v>
      </c>
      <c r="BF257" s="150">
        <f>IF(N257="snížená",J257,0)</f>
        <v>0</v>
      </c>
      <c r="BG257" s="150">
        <f>IF(N257="zákl. přenesená",J257,0)</f>
        <v>0</v>
      </c>
      <c r="BH257" s="150">
        <f>IF(N257="sníž. přenesená",J257,0)</f>
        <v>0</v>
      </c>
      <c r="BI257" s="150">
        <f>IF(N257="nulová",J257,0)</f>
        <v>0</v>
      </c>
      <c r="BJ257" s="17" t="s">
        <v>84</v>
      </c>
      <c r="BK257" s="150">
        <f>ROUND(I257*H257,2)</f>
        <v>0</v>
      </c>
      <c r="BL257" s="17" t="s">
        <v>357</v>
      </c>
      <c r="BM257" s="149" t="s">
        <v>2117</v>
      </c>
    </row>
    <row r="258" spans="2:65" s="1" customFormat="1" ht="10.199999999999999">
      <c r="B258" s="32"/>
      <c r="D258" s="151" t="s">
        <v>359</v>
      </c>
      <c r="F258" s="152" t="s">
        <v>8394</v>
      </c>
      <c r="I258" s="153"/>
      <c r="L258" s="32"/>
      <c r="M258" s="154"/>
      <c r="T258" s="56"/>
      <c r="AT258" s="17" t="s">
        <v>359</v>
      </c>
      <c r="AU258" s="17" t="s">
        <v>84</v>
      </c>
    </row>
    <row r="259" spans="2:65" s="1" customFormat="1" ht="24.15" customHeight="1">
      <c r="B259" s="32"/>
      <c r="C259" s="138" t="s">
        <v>937</v>
      </c>
      <c r="D259" s="138" t="s">
        <v>352</v>
      </c>
      <c r="E259" s="139" t="s">
        <v>8395</v>
      </c>
      <c r="F259" s="140" t="s">
        <v>8396</v>
      </c>
      <c r="G259" s="141" t="s">
        <v>8397</v>
      </c>
      <c r="H259" s="142">
        <v>38</v>
      </c>
      <c r="I259" s="143"/>
      <c r="J259" s="144">
        <f>ROUND(I259*H259,2)</f>
        <v>0</v>
      </c>
      <c r="K259" s="140" t="s">
        <v>1</v>
      </c>
      <c r="L259" s="32"/>
      <c r="M259" s="145" t="s">
        <v>1</v>
      </c>
      <c r="N259" s="146" t="s">
        <v>41</v>
      </c>
      <c r="P259" s="147">
        <f>O259*H259</f>
        <v>0</v>
      </c>
      <c r="Q259" s="147">
        <v>0</v>
      </c>
      <c r="R259" s="147">
        <f>Q259*H259</f>
        <v>0</v>
      </c>
      <c r="S259" s="147">
        <v>0</v>
      </c>
      <c r="T259" s="148">
        <f>S259*H259</f>
        <v>0</v>
      </c>
      <c r="AR259" s="149" t="s">
        <v>357</v>
      </c>
      <c r="AT259" s="149" t="s">
        <v>352</v>
      </c>
      <c r="AU259" s="149" t="s">
        <v>84</v>
      </c>
      <c r="AY259" s="17" t="s">
        <v>350</v>
      </c>
      <c r="BE259" s="150">
        <f>IF(N259="základní",J259,0)</f>
        <v>0</v>
      </c>
      <c r="BF259" s="150">
        <f>IF(N259="snížená",J259,0)</f>
        <v>0</v>
      </c>
      <c r="BG259" s="150">
        <f>IF(N259="zákl. přenesená",J259,0)</f>
        <v>0</v>
      </c>
      <c r="BH259" s="150">
        <f>IF(N259="sníž. přenesená",J259,0)</f>
        <v>0</v>
      </c>
      <c r="BI259" s="150">
        <f>IF(N259="nulová",J259,0)</f>
        <v>0</v>
      </c>
      <c r="BJ259" s="17" t="s">
        <v>84</v>
      </c>
      <c r="BK259" s="150">
        <f>ROUND(I259*H259,2)</f>
        <v>0</v>
      </c>
      <c r="BL259" s="17" t="s">
        <v>357</v>
      </c>
      <c r="BM259" s="149" t="s">
        <v>2128</v>
      </c>
    </row>
    <row r="260" spans="2:65" s="1" customFormat="1" ht="19.2">
      <c r="B260" s="32"/>
      <c r="D260" s="151" t="s">
        <v>359</v>
      </c>
      <c r="F260" s="152" t="s">
        <v>8396</v>
      </c>
      <c r="I260" s="153"/>
      <c r="L260" s="32"/>
      <c r="M260" s="154"/>
      <c r="T260" s="56"/>
      <c r="AT260" s="17" t="s">
        <v>359</v>
      </c>
      <c r="AU260" s="17" t="s">
        <v>84</v>
      </c>
    </row>
    <row r="261" spans="2:65" s="1" customFormat="1" ht="24.15" customHeight="1">
      <c r="B261" s="32"/>
      <c r="C261" s="138" t="s">
        <v>943</v>
      </c>
      <c r="D261" s="138" t="s">
        <v>352</v>
      </c>
      <c r="E261" s="139" t="s">
        <v>8398</v>
      </c>
      <c r="F261" s="140" t="s">
        <v>8399</v>
      </c>
      <c r="G261" s="141" t="s">
        <v>8397</v>
      </c>
      <c r="H261" s="142">
        <v>20</v>
      </c>
      <c r="I261" s="143"/>
      <c r="J261" s="144">
        <f>ROUND(I261*H261,2)</f>
        <v>0</v>
      </c>
      <c r="K261" s="140" t="s">
        <v>1</v>
      </c>
      <c r="L261" s="32"/>
      <c r="M261" s="145" t="s">
        <v>1</v>
      </c>
      <c r="N261" s="146" t="s">
        <v>41</v>
      </c>
      <c r="P261" s="147">
        <f>O261*H261</f>
        <v>0</v>
      </c>
      <c r="Q261" s="147">
        <v>0</v>
      </c>
      <c r="R261" s="147">
        <f>Q261*H261</f>
        <v>0</v>
      </c>
      <c r="S261" s="147">
        <v>0</v>
      </c>
      <c r="T261" s="148">
        <f>S261*H261</f>
        <v>0</v>
      </c>
      <c r="AR261" s="149" t="s">
        <v>357</v>
      </c>
      <c r="AT261" s="149" t="s">
        <v>352</v>
      </c>
      <c r="AU261" s="149" t="s">
        <v>84</v>
      </c>
      <c r="AY261" s="17" t="s">
        <v>350</v>
      </c>
      <c r="BE261" s="150">
        <f>IF(N261="základní",J261,0)</f>
        <v>0</v>
      </c>
      <c r="BF261" s="150">
        <f>IF(N261="snížená",J261,0)</f>
        <v>0</v>
      </c>
      <c r="BG261" s="150">
        <f>IF(N261="zákl. přenesená",J261,0)</f>
        <v>0</v>
      </c>
      <c r="BH261" s="150">
        <f>IF(N261="sníž. přenesená",J261,0)</f>
        <v>0</v>
      </c>
      <c r="BI261" s="150">
        <f>IF(N261="nulová",J261,0)</f>
        <v>0</v>
      </c>
      <c r="BJ261" s="17" t="s">
        <v>84</v>
      </c>
      <c r="BK261" s="150">
        <f>ROUND(I261*H261,2)</f>
        <v>0</v>
      </c>
      <c r="BL261" s="17" t="s">
        <v>357</v>
      </c>
      <c r="BM261" s="149" t="s">
        <v>2152</v>
      </c>
    </row>
    <row r="262" spans="2:65" s="1" customFormat="1" ht="19.2">
      <c r="B262" s="32"/>
      <c r="D262" s="151" t="s">
        <v>359</v>
      </c>
      <c r="F262" s="152" t="s">
        <v>8399</v>
      </c>
      <c r="I262" s="153"/>
      <c r="L262" s="32"/>
      <c r="M262" s="154"/>
      <c r="T262" s="56"/>
      <c r="AT262" s="17" t="s">
        <v>359</v>
      </c>
      <c r="AU262" s="17" t="s">
        <v>84</v>
      </c>
    </row>
    <row r="263" spans="2:65" s="1" customFormat="1" ht="24.15" customHeight="1">
      <c r="B263" s="32"/>
      <c r="C263" s="138" t="s">
        <v>950</v>
      </c>
      <c r="D263" s="138" t="s">
        <v>352</v>
      </c>
      <c r="E263" s="139" t="s">
        <v>8400</v>
      </c>
      <c r="F263" s="140" t="s">
        <v>8401</v>
      </c>
      <c r="G263" s="141" t="s">
        <v>8397</v>
      </c>
      <c r="H263" s="142">
        <v>8</v>
      </c>
      <c r="I263" s="143"/>
      <c r="J263" s="144">
        <f>ROUND(I263*H263,2)</f>
        <v>0</v>
      </c>
      <c r="K263" s="140" t="s">
        <v>1</v>
      </c>
      <c r="L263" s="32"/>
      <c r="M263" s="145" t="s">
        <v>1</v>
      </c>
      <c r="N263" s="146" t="s">
        <v>41</v>
      </c>
      <c r="P263" s="147">
        <f>O263*H263</f>
        <v>0</v>
      </c>
      <c r="Q263" s="147">
        <v>0</v>
      </c>
      <c r="R263" s="147">
        <f>Q263*H263</f>
        <v>0</v>
      </c>
      <c r="S263" s="147">
        <v>0</v>
      </c>
      <c r="T263" s="148">
        <f>S263*H263</f>
        <v>0</v>
      </c>
      <c r="AR263" s="149" t="s">
        <v>357</v>
      </c>
      <c r="AT263" s="149" t="s">
        <v>352</v>
      </c>
      <c r="AU263" s="149" t="s">
        <v>84</v>
      </c>
      <c r="AY263" s="17" t="s">
        <v>350</v>
      </c>
      <c r="BE263" s="150">
        <f>IF(N263="základní",J263,0)</f>
        <v>0</v>
      </c>
      <c r="BF263" s="150">
        <f>IF(N263="snížená",J263,0)</f>
        <v>0</v>
      </c>
      <c r="BG263" s="150">
        <f>IF(N263="zákl. přenesená",J263,0)</f>
        <v>0</v>
      </c>
      <c r="BH263" s="150">
        <f>IF(N263="sníž. přenesená",J263,0)</f>
        <v>0</v>
      </c>
      <c r="BI263" s="150">
        <f>IF(N263="nulová",J263,0)</f>
        <v>0</v>
      </c>
      <c r="BJ263" s="17" t="s">
        <v>84</v>
      </c>
      <c r="BK263" s="150">
        <f>ROUND(I263*H263,2)</f>
        <v>0</v>
      </c>
      <c r="BL263" s="17" t="s">
        <v>357</v>
      </c>
      <c r="BM263" s="149" t="s">
        <v>2195</v>
      </c>
    </row>
    <row r="264" spans="2:65" s="1" customFormat="1" ht="19.2">
      <c r="B264" s="32"/>
      <c r="D264" s="151" t="s">
        <v>359</v>
      </c>
      <c r="F264" s="152" t="s">
        <v>8401</v>
      </c>
      <c r="I264" s="153"/>
      <c r="L264" s="32"/>
      <c r="M264" s="154"/>
      <c r="T264" s="56"/>
      <c r="AT264" s="17" t="s">
        <v>359</v>
      </c>
      <c r="AU264" s="17" t="s">
        <v>84</v>
      </c>
    </row>
    <row r="265" spans="2:65" s="1" customFormat="1" ht="21.75" customHeight="1">
      <c r="B265" s="32"/>
      <c r="C265" s="138" t="s">
        <v>964</v>
      </c>
      <c r="D265" s="138" t="s">
        <v>352</v>
      </c>
      <c r="E265" s="139" t="s">
        <v>8402</v>
      </c>
      <c r="F265" s="140" t="s">
        <v>8403</v>
      </c>
      <c r="G265" s="141" t="s">
        <v>8397</v>
      </c>
      <c r="H265" s="142">
        <v>40</v>
      </c>
      <c r="I265" s="143"/>
      <c r="J265" s="144">
        <f>ROUND(I265*H265,2)</f>
        <v>0</v>
      </c>
      <c r="K265" s="140" t="s">
        <v>1</v>
      </c>
      <c r="L265" s="32"/>
      <c r="M265" s="145" t="s">
        <v>1</v>
      </c>
      <c r="N265" s="146" t="s">
        <v>41</v>
      </c>
      <c r="P265" s="147">
        <f>O265*H265</f>
        <v>0</v>
      </c>
      <c r="Q265" s="147">
        <v>0</v>
      </c>
      <c r="R265" s="147">
        <f>Q265*H265</f>
        <v>0</v>
      </c>
      <c r="S265" s="147">
        <v>0</v>
      </c>
      <c r="T265" s="148">
        <f>S265*H265</f>
        <v>0</v>
      </c>
      <c r="AR265" s="149" t="s">
        <v>357</v>
      </c>
      <c r="AT265" s="149" t="s">
        <v>352</v>
      </c>
      <c r="AU265" s="149" t="s">
        <v>84</v>
      </c>
      <c r="AY265" s="17" t="s">
        <v>350</v>
      </c>
      <c r="BE265" s="150">
        <f>IF(N265="základní",J265,0)</f>
        <v>0</v>
      </c>
      <c r="BF265" s="150">
        <f>IF(N265="snížená",J265,0)</f>
        <v>0</v>
      </c>
      <c r="BG265" s="150">
        <f>IF(N265="zákl. přenesená",J265,0)</f>
        <v>0</v>
      </c>
      <c r="BH265" s="150">
        <f>IF(N265="sníž. přenesená",J265,0)</f>
        <v>0</v>
      </c>
      <c r="BI265" s="150">
        <f>IF(N265="nulová",J265,0)</f>
        <v>0</v>
      </c>
      <c r="BJ265" s="17" t="s">
        <v>84</v>
      </c>
      <c r="BK265" s="150">
        <f>ROUND(I265*H265,2)</f>
        <v>0</v>
      </c>
      <c r="BL265" s="17" t="s">
        <v>357</v>
      </c>
      <c r="BM265" s="149" t="s">
        <v>2224</v>
      </c>
    </row>
    <row r="266" spans="2:65" s="1" customFormat="1" ht="10.199999999999999">
      <c r="B266" s="32"/>
      <c r="D266" s="151" t="s">
        <v>359</v>
      </c>
      <c r="F266" s="152" t="s">
        <v>8403</v>
      </c>
      <c r="I266" s="153"/>
      <c r="L266" s="32"/>
      <c r="M266" s="154"/>
      <c r="T266" s="56"/>
      <c r="AT266" s="17" t="s">
        <v>359</v>
      </c>
      <c r="AU266" s="17" t="s">
        <v>84</v>
      </c>
    </row>
    <row r="267" spans="2:65" s="1" customFormat="1" ht="21.75" customHeight="1">
      <c r="B267" s="32"/>
      <c r="C267" s="138" t="s">
        <v>974</v>
      </c>
      <c r="D267" s="138" t="s">
        <v>352</v>
      </c>
      <c r="E267" s="139" t="s">
        <v>8404</v>
      </c>
      <c r="F267" s="140" t="s">
        <v>8405</v>
      </c>
      <c r="G267" s="141" t="s">
        <v>8397</v>
      </c>
      <c r="H267" s="142">
        <v>10</v>
      </c>
      <c r="I267" s="143"/>
      <c r="J267" s="144">
        <f>ROUND(I267*H267,2)</f>
        <v>0</v>
      </c>
      <c r="K267" s="140" t="s">
        <v>1</v>
      </c>
      <c r="L267" s="32"/>
      <c r="M267" s="145" t="s">
        <v>1</v>
      </c>
      <c r="N267" s="146" t="s">
        <v>41</v>
      </c>
      <c r="P267" s="147">
        <f>O267*H267</f>
        <v>0</v>
      </c>
      <c r="Q267" s="147">
        <v>0</v>
      </c>
      <c r="R267" s="147">
        <f>Q267*H267</f>
        <v>0</v>
      </c>
      <c r="S267" s="147">
        <v>0</v>
      </c>
      <c r="T267" s="148">
        <f>S267*H267</f>
        <v>0</v>
      </c>
      <c r="AR267" s="149" t="s">
        <v>357</v>
      </c>
      <c r="AT267" s="149" t="s">
        <v>352</v>
      </c>
      <c r="AU267" s="149" t="s">
        <v>84</v>
      </c>
      <c r="AY267" s="17" t="s">
        <v>350</v>
      </c>
      <c r="BE267" s="150">
        <f>IF(N267="základní",J267,0)</f>
        <v>0</v>
      </c>
      <c r="BF267" s="150">
        <f>IF(N267="snížená",J267,0)</f>
        <v>0</v>
      </c>
      <c r="BG267" s="150">
        <f>IF(N267="zákl. přenesená",J267,0)</f>
        <v>0</v>
      </c>
      <c r="BH267" s="150">
        <f>IF(N267="sníž. přenesená",J267,0)</f>
        <v>0</v>
      </c>
      <c r="BI267" s="150">
        <f>IF(N267="nulová",J267,0)</f>
        <v>0</v>
      </c>
      <c r="BJ267" s="17" t="s">
        <v>84</v>
      </c>
      <c r="BK267" s="150">
        <f>ROUND(I267*H267,2)</f>
        <v>0</v>
      </c>
      <c r="BL267" s="17" t="s">
        <v>357</v>
      </c>
      <c r="BM267" s="149" t="s">
        <v>2236</v>
      </c>
    </row>
    <row r="268" spans="2:65" s="1" customFormat="1" ht="10.199999999999999">
      <c r="B268" s="32"/>
      <c r="D268" s="151" t="s">
        <v>359</v>
      </c>
      <c r="F268" s="152" t="s">
        <v>8405</v>
      </c>
      <c r="I268" s="153"/>
      <c r="L268" s="32"/>
      <c r="M268" s="154"/>
      <c r="T268" s="56"/>
      <c r="AT268" s="17" t="s">
        <v>359</v>
      </c>
      <c r="AU268" s="17" t="s">
        <v>84</v>
      </c>
    </row>
    <row r="269" spans="2:65" s="1" customFormat="1" ht="16.5" customHeight="1">
      <c r="B269" s="32"/>
      <c r="C269" s="138" t="s">
        <v>981</v>
      </c>
      <c r="D269" s="138" t="s">
        <v>352</v>
      </c>
      <c r="E269" s="139" t="s">
        <v>8406</v>
      </c>
      <c r="F269" s="140" t="s">
        <v>8320</v>
      </c>
      <c r="G269" s="141" t="s">
        <v>5036</v>
      </c>
      <c r="H269" s="142">
        <v>1</v>
      </c>
      <c r="I269" s="143"/>
      <c r="J269" s="144">
        <f>ROUND(I269*H269,2)</f>
        <v>0</v>
      </c>
      <c r="K269" s="140" t="s">
        <v>1</v>
      </c>
      <c r="L269" s="32"/>
      <c r="M269" s="145" t="s">
        <v>1</v>
      </c>
      <c r="N269" s="146" t="s">
        <v>41</v>
      </c>
      <c r="P269" s="147">
        <f>O269*H269</f>
        <v>0</v>
      </c>
      <c r="Q269" s="147">
        <v>0</v>
      </c>
      <c r="R269" s="147">
        <f>Q269*H269</f>
        <v>0</v>
      </c>
      <c r="S269" s="147">
        <v>0</v>
      </c>
      <c r="T269" s="148">
        <f>S269*H269</f>
        <v>0</v>
      </c>
      <c r="AR269" s="149" t="s">
        <v>357</v>
      </c>
      <c r="AT269" s="149" t="s">
        <v>352</v>
      </c>
      <c r="AU269" s="149" t="s">
        <v>84</v>
      </c>
      <c r="AY269" s="17" t="s">
        <v>350</v>
      </c>
      <c r="BE269" s="150">
        <f>IF(N269="základní",J269,0)</f>
        <v>0</v>
      </c>
      <c r="BF269" s="150">
        <f>IF(N269="snížená",J269,0)</f>
        <v>0</v>
      </c>
      <c r="BG269" s="150">
        <f>IF(N269="zákl. přenesená",J269,0)</f>
        <v>0</v>
      </c>
      <c r="BH269" s="150">
        <f>IF(N269="sníž. přenesená",J269,0)</f>
        <v>0</v>
      </c>
      <c r="BI269" s="150">
        <f>IF(N269="nulová",J269,0)</f>
        <v>0</v>
      </c>
      <c r="BJ269" s="17" t="s">
        <v>84</v>
      </c>
      <c r="BK269" s="150">
        <f>ROUND(I269*H269,2)</f>
        <v>0</v>
      </c>
      <c r="BL269" s="17" t="s">
        <v>357</v>
      </c>
      <c r="BM269" s="149" t="s">
        <v>2261</v>
      </c>
    </row>
    <row r="270" spans="2:65" s="1" customFormat="1" ht="10.199999999999999">
      <c r="B270" s="32"/>
      <c r="D270" s="151" t="s">
        <v>359</v>
      </c>
      <c r="F270" s="152" t="s">
        <v>8320</v>
      </c>
      <c r="I270" s="153"/>
      <c r="L270" s="32"/>
      <c r="M270" s="154"/>
      <c r="T270" s="56"/>
      <c r="AT270" s="17" t="s">
        <v>359</v>
      </c>
      <c r="AU270" s="17" t="s">
        <v>84</v>
      </c>
    </row>
    <row r="271" spans="2:65" s="11" customFormat="1" ht="25.95" customHeight="1">
      <c r="B271" s="126"/>
      <c r="D271" s="127" t="s">
        <v>75</v>
      </c>
      <c r="E271" s="128" t="s">
        <v>8407</v>
      </c>
      <c r="F271" s="128" t="s">
        <v>8408</v>
      </c>
      <c r="I271" s="129"/>
      <c r="J271" s="130">
        <f>BK271</f>
        <v>0</v>
      </c>
      <c r="L271" s="126"/>
      <c r="M271" s="131"/>
      <c r="P271" s="132">
        <f>SUM(P272:P295)</f>
        <v>0</v>
      </c>
      <c r="R271" s="132">
        <f>SUM(R272:R295)</f>
        <v>0</v>
      </c>
      <c r="T271" s="133">
        <f>SUM(T272:T295)</f>
        <v>0</v>
      </c>
      <c r="AR271" s="127" t="s">
        <v>84</v>
      </c>
      <c r="AT271" s="134" t="s">
        <v>75</v>
      </c>
      <c r="AU271" s="134" t="s">
        <v>76</v>
      </c>
      <c r="AY271" s="127" t="s">
        <v>350</v>
      </c>
      <c r="BK271" s="135">
        <f>SUM(BK272:BK295)</f>
        <v>0</v>
      </c>
    </row>
    <row r="272" spans="2:65" s="1" customFormat="1" ht="66.75" customHeight="1">
      <c r="B272" s="32"/>
      <c r="C272" s="138" t="s">
        <v>987</v>
      </c>
      <c r="D272" s="138" t="s">
        <v>352</v>
      </c>
      <c r="E272" s="139" t="s">
        <v>8409</v>
      </c>
      <c r="F272" s="140" t="s">
        <v>8410</v>
      </c>
      <c r="G272" s="141" t="s">
        <v>4951</v>
      </c>
      <c r="H272" s="142">
        <v>1</v>
      </c>
      <c r="I272" s="143"/>
      <c r="J272" s="144">
        <f>ROUND(I272*H272,2)</f>
        <v>0</v>
      </c>
      <c r="K272" s="140" t="s">
        <v>1</v>
      </c>
      <c r="L272" s="32"/>
      <c r="M272" s="145" t="s">
        <v>1</v>
      </c>
      <c r="N272" s="146" t="s">
        <v>41</v>
      </c>
      <c r="P272" s="147">
        <f>O272*H272</f>
        <v>0</v>
      </c>
      <c r="Q272" s="147">
        <v>0</v>
      </c>
      <c r="R272" s="147">
        <f>Q272*H272</f>
        <v>0</v>
      </c>
      <c r="S272" s="147">
        <v>0</v>
      </c>
      <c r="T272" s="148">
        <f>S272*H272</f>
        <v>0</v>
      </c>
      <c r="AR272" s="149" t="s">
        <v>357</v>
      </c>
      <c r="AT272" s="149" t="s">
        <v>352</v>
      </c>
      <c r="AU272" s="149" t="s">
        <v>84</v>
      </c>
      <c r="AY272" s="17" t="s">
        <v>350</v>
      </c>
      <c r="BE272" s="150">
        <f>IF(N272="základní",J272,0)</f>
        <v>0</v>
      </c>
      <c r="BF272" s="150">
        <f>IF(N272="snížená",J272,0)</f>
        <v>0</v>
      </c>
      <c r="BG272" s="150">
        <f>IF(N272="zákl. přenesená",J272,0)</f>
        <v>0</v>
      </c>
      <c r="BH272" s="150">
        <f>IF(N272="sníž. přenesená",J272,0)</f>
        <v>0</v>
      </c>
      <c r="BI272" s="150">
        <f>IF(N272="nulová",J272,0)</f>
        <v>0</v>
      </c>
      <c r="BJ272" s="17" t="s">
        <v>84</v>
      </c>
      <c r="BK272" s="150">
        <f>ROUND(I272*H272,2)</f>
        <v>0</v>
      </c>
      <c r="BL272" s="17" t="s">
        <v>357</v>
      </c>
      <c r="BM272" s="149" t="s">
        <v>2282</v>
      </c>
    </row>
    <row r="273" spans="2:65" s="1" customFormat="1" ht="76.8">
      <c r="B273" s="32"/>
      <c r="D273" s="151" t="s">
        <v>359</v>
      </c>
      <c r="F273" s="152" t="s">
        <v>8411</v>
      </c>
      <c r="I273" s="153"/>
      <c r="L273" s="32"/>
      <c r="M273" s="154"/>
      <c r="T273" s="56"/>
      <c r="AT273" s="17" t="s">
        <v>359</v>
      </c>
      <c r="AU273" s="17" t="s">
        <v>84</v>
      </c>
    </row>
    <row r="274" spans="2:65" s="1" customFormat="1" ht="24.15" customHeight="1">
      <c r="B274" s="32"/>
      <c r="C274" s="138" t="s">
        <v>993</v>
      </c>
      <c r="D274" s="138" t="s">
        <v>352</v>
      </c>
      <c r="E274" s="139" t="s">
        <v>8412</v>
      </c>
      <c r="F274" s="140" t="s">
        <v>8344</v>
      </c>
      <c r="G274" s="141" t="s">
        <v>4951</v>
      </c>
      <c r="H274" s="142">
        <v>1</v>
      </c>
      <c r="I274" s="143"/>
      <c r="J274" s="144">
        <f>ROUND(I274*H274,2)</f>
        <v>0</v>
      </c>
      <c r="K274" s="140" t="s">
        <v>1</v>
      </c>
      <c r="L274" s="32"/>
      <c r="M274" s="145" t="s">
        <v>1</v>
      </c>
      <c r="N274" s="146" t="s">
        <v>41</v>
      </c>
      <c r="P274" s="147">
        <f>O274*H274</f>
        <v>0</v>
      </c>
      <c r="Q274" s="147">
        <v>0</v>
      </c>
      <c r="R274" s="147">
        <f>Q274*H274</f>
        <v>0</v>
      </c>
      <c r="S274" s="147">
        <v>0</v>
      </c>
      <c r="T274" s="148">
        <f>S274*H274</f>
        <v>0</v>
      </c>
      <c r="AR274" s="149" t="s">
        <v>357</v>
      </c>
      <c r="AT274" s="149" t="s">
        <v>352</v>
      </c>
      <c r="AU274" s="149" t="s">
        <v>84</v>
      </c>
      <c r="AY274" s="17" t="s">
        <v>350</v>
      </c>
      <c r="BE274" s="150">
        <f>IF(N274="základní",J274,0)</f>
        <v>0</v>
      </c>
      <c r="BF274" s="150">
        <f>IF(N274="snížená",J274,0)</f>
        <v>0</v>
      </c>
      <c r="BG274" s="150">
        <f>IF(N274="zákl. přenesená",J274,0)</f>
        <v>0</v>
      </c>
      <c r="BH274" s="150">
        <f>IF(N274="sníž. přenesená",J274,0)</f>
        <v>0</v>
      </c>
      <c r="BI274" s="150">
        <f>IF(N274="nulová",J274,0)</f>
        <v>0</v>
      </c>
      <c r="BJ274" s="17" t="s">
        <v>84</v>
      </c>
      <c r="BK274" s="150">
        <f>ROUND(I274*H274,2)</f>
        <v>0</v>
      </c>
      <c r="BL274" s="17" t="s">
        <v>357</v>
      </c>
      <c r="BM274" s="149" t="s">
        <v>2298</v>
      </c>
    </row>
    <row r="275" spans="2:65" s="1" customFormat="1" ht="19.2">
      <c r="B275" s="32"/>
      <c r="D275" s="151" t="s">
        <v>359</v>
      </c>
      <c r="F275" s="152" t="s">
        <v>8344</v>
      </c>
      <c r="I275" s="153"/>
      <c r="L275" s="32"/>
      <c r="M275" s="154"/>
      <c r="T275" s="56"/>
      <c r="AT275" s="17" t="s">
        <v>359</v>
      </c>
      <c r="AU275" s="17" t="s">
        <v>84</v>
      </c>
    </row>
    <row r="276" spans="2:65" s="1" customFormat="1" ht="24.15" customHeight="1">
      <c r="B276" s="32"/>
      <c r="C276" s="138" t="s">
        <v>1001</v>
      </c>
      <c r="D276" s="138" t="s">
        <v>352</v>
      </c>
      <c r="E276" s="139" t="s">
        <v>8413</v>
      </c>
      <c r="F276" s="140" t="s">
        <v>8344</v>
      </c>
      <c r="G276" s="141" t="s">
        <v>4951</v>
      </c>
      <c r="H276" s="142">
        <v>1</v>
      </c>
      <c r="I276" s="143"/>
      <c r="J276" s="144">
        <f>ROUND(I276*H276,2)</f>
        <v>0</v>
      </c>
      <c r="K276" s="140" t="s">
        <v>1</v>
      </c>
      <c r="L276" s="32"/>
      <c r="M276" s="145" t="s">
        <v>1</v>
      </c>
      <c r="N276" s="146" t="s">
        <v>41</v>
      </c>
      <c r="P276" s="147">
        <f>O276*H276</f>
        <v>0</v>
      </c>
      <c r="Q276" s="147">
        <v>0</v>
      </c>
      <c r="R276" s="147">
        <f>Q276*H276</f>
        <v>0</v>
      </c>
      <c r="S276" s="147">
        <v>0</v>
      </c>
      <c r="T276" s="148">
        <f>S276*H276</f>
        <v>0</v>
      </c>
      <c r="AR276" s="149" t="s">
        <v>357</v>
      </c>
      <c r="AT276" s="149" t="s">
        <v>352</v>
      </c>
      <c r="AU276" s="149" t="s">
        <v>84</v>
      </c>
      <c r="AY276" s="17" t="s">
        <v>350</v>
      </c>
      <c r="BE276" s="150">
        <f>IF(N276="základní",J276,0)</f>
        <v>0</v>
      </c>
      <c r="BF276" s="150">
        <f>IF(N276="snížená",J276,0)</f>
        <v>0</v>
      </c>
      <c r="BG276" s="150">
        <f>IF(N276="zákl. přenesená",J276,0)</f>
        <v>0</v>
      </c>
      <c r="BH276" s="150">
        <f>IF(N276="sníž. přenesená",J276,0)</f>
        <v>0</v>
      </c>
      <c r="BI276" s="150">
        <f>IF(N276="nulová",J276,0)</f>
        <v>0</v>
      </c>
      <c r="BJ276" s="17" t="s">
        <v>84</v>
      </c>
      <c r="BK276" s="150">
        <f>ROUND(I276*H276,2)</f>
        <v>0</v>
      </c>
      <c r="BL276" s="17" t="s">
        <v>357</v>
      </c>
      <c r="BM276" s="149" t="s">
        <v>2322</v>
      </c>
    </row>
    <row r="277" spans="2:65" s="1" customFormat="1" ht="19.2">
      <c r="B277" s="32"/>
      <c r="D277" s="151" t="s">
        <v>359</v>
      </c>
      <c r="F277" s="152" t="s">
        <v>8344</v>
      </c>
      <c r="I277" s="153"/>
      <c r="L277" s="32"/>
      <c r="M277" s="154"/>
      <c r="T277" s="56"/>
      <c r="AT277" s="17" t="s">
        <v>359</v>
      </c>
      <c r="AU277" s="17" t="s">
        <v>84</v>
      </c>
    </row>
    <row r="278" spans="2:65" s="1" customFormat="1" ht="24.15" customHeight="1">
      <c r="B278" s="32"/>
      <c r="C278" s="138" t="s">
        <v>1008</v>
      </c>
      <c r="D278" s="138" t="s">
        <v>352</v>
      </c>
      <c r="E278" s="139" t="s">
        <v>8414</v>
      </c>
      <c r="F278" s="140" t="s">
        <v>8415</v>
      </c>
      <c r="G278" s="141" t="s">
        <v>4951</v>
      </c>
      <c r="H278" s="142">
        <v>4</v>
      </c>
      <c r="I278" s="143"/>
      <c r="J278" s="144">
        <f>ROUND(I278*H278,2)</f>
        <v>0</v>
      </c>
      <c r="K278" s="140" t="s">
        <v>1</v>
      </c>
      <c r="L278" s="32"/>
      <c r="M278" s="145" t="s">
        <v>1</v>
      </c>
      <c r="N278" s="146" t="s">
        <v>41</v>
      </c>
      <c r="P278" s="147">
        <f>O278*H278</f>
        <v>0</v>
      </c>
      <c r="Q278" s="147">
        <v>0</v>
      </c>
      <c r="R278" s="147">
        <f>Q278*H278</f>
        <v>0</v>
      </c>
      <c r="S278" s="147">
        <v>0</v>
      </c>
      <c r="T278" s="148">
        <f>S278*H278</f>
        <v>0</v>
      </c>
      <c r="AR278" s="149" t="s">
        <v>357</v>
      </c>
      <c r="AT278" s="149" t="s">
        <v>352</v>
      </c>
      <c r="AU278" s="149" t="s">
        <v>84</v>
      </c>
      <c r="AY278" s="17" t="s">
        <v>350</v>
      </c>
      <c r="BE278" s="150">
        <f>IF(N278="základní",J278,0)</f>
        <v>0</v>
      </c>
      <c r="BF278" s="150">
        <f>IF(N278="snížená",J278,0)</f>
        <v>0</v>
      </c>
      <c r="BG278" s="150">
        <f>IF(N278="zákl. přenesená",J278,0)</f>
        <v>0</v>
      </c>
      <c r="BH278" s="150">
        <f>IF(N278="sníž. přenesená",J278,0)</f>
        <v>0</v>
      </c>
      <c r="BI278" s="150">
        <f>IF(N278="nulová",J278,0)</f>
        <v>0</v>
      </c>
      <c r="BJ278" s="17" t="s">
        <v>84</v>
      </c>
      <c r="BK278" s="150">
        <f>ROUND(I278*H278,2)</f>
        <v>0</v>
      </c>
      <c r="BL278" s="17" t="s">
        <v>357</v>
      </c>
      <c r="BM278" s="149" t="s">
        <v>2336</v>
      </c>
    </row>
    <row r="279" spans="2:65" s="1" customFormat="1" ht="19.2">
      <c r="B279" s="32"/>
      <c r="D279" s="151" t="s">
        <v>359</v>
      </c>
      <c r="F279" s="152" t="s">
        <v>8415</v>
      </c>
      <c r="I279" s="153"/>
      <c r="L279" s="32"/>
      <c r="M279" s="154"/>
      <c r="T279" s="56"/>
      <c r="AT279" s="17" t="s">
        <v>359</v>
      </c>
      <c r="AU279" s="17" t="s">
        <v>84</v>
      </c>
    </row>
    <row r="280" spans="2:65" s="1" customFormat="1" ht="24.15" customHeight="1">
      <c r="B280" s="32"/>
      <c r="C280" s="138" t="s">
        <v>1014</v>
      </c>
      <c r="D280" s="138" t="s">
        <v>352</v>
      </c>
      <c r="E280" s="139" t="s">
        <v>8416</v>
      </c>
      <c r="F280" s="140" t="s">
        <v>8417</v>
      </c>
      <c r="G280" s="141" t="s">
        <v>4951</v>
      </c>
      <c r="H280" s="142">
        <v>4</v>
      </c>
      <c r="I280" s="143"/>
      <c r="J280" s="144">
        <f>ROUND(I280*H280,2)</f>
        <v>0</v>
      </c>
      <c r="K280" s="140" t="s">
        <v>1</v>
      </c>
      <c r="L280" s="32"/>
      <c r="M280" s="145" t="s">
        <v>1</v>
      </c>
      <c r="N280" s="146" t="s">
        <v>41</v>
      </c>
      <c r="P280" s="147">
        <f>O280*H280</f>
        <v>0</v>
      </c>
      <c r="Q280" s="147">
        <v>0</v>
      </c>
      <c r="R280" s="147">
        <f>Q280*H280</f>
        <v>0</v>
      </c>
      <c r="S280" s="147">
        <v>0</v>
      </c>
      <c r="T280" s="148">
        <f>S280*H280</f>
        <v>0</v>
      </c>
      <c r="AR280" s="149" t="s">
        <v>357</v>
      </c>
      <c r="AT280" s="149" t="s">
        <v>352</v>
      </c>
      <c r="AU280" s="149" t="s">
        <v>84</v>
      </c>
      <c r="AY280" s="17" t="s">
        <v>350</v>
      </c>
      <c r="BE280" s="150">
        <f>IF(N280="základní",J280,0)</f>
        <v>0</v>
      </c>
      <c r="BF280" s="150">
        <f>IF(N280="snížená",J280,0)</f>
        <v>0</v>
      </c>
      <c r="BG280" s="150">
        <f>IF(N280="zákl. přenesená",J280,0)</f>
        <v>0</v>
      </c>
      <c r="BH280" s="150">
        <f>IF(N280="sníž. přenesená",J280,0)</f>
        <v>0</v>
      </c>
      <c r="BI280" s="150">
        <f>IF(N280="nulová",J280,0)</f>
        <v>0</v>
      </c>
      <c r="BJ280" s="17" t="s">
        <v>84</v>
      </c>
      <c r="BK280" s="150">
        <f>ROUND(I280*H280,2)</f>
        <v>0</v>
      </c>
      <c r="BL280" s="17" t="s">
        <v>357</v>
      </c>
      <c r="BM280" s="149" t="s">
        <v>2357</v>
      </c>
    </row>
    <row r="281" spans="2:65" s="1" customFormat="1" ht="19.2">
      <c r="B281" s="32"/>
      <c r="D281" s="151" t="s">
        <v>359</v>
      </c>
      <c r="F281" s="152" t="s">
        <v>8417</v>
      </c>
      <c r="I281" s="153"/>
      <c r="L281" s="32"/>
      <c r="M281" s="154"/>
      <c r="T281" s="56"/>
      <c r="AT281" s="17" t="s">
        <v>359</v>
      </c>
      <c r="AU281" s="17" t="s">
        <v>84</v>
      </c>
    </row>
    <row r="282" spans="2:65" s="1" customFormat="1" ht="24.15" customHeight="1">
      <c r="B282" s="32"/>
      <c r="C282" s="138" t="s">
        <v>1023</v>
      </c>
      <c r="D282" s="138" t="s">
        <v>352</v>
      </c>
      <c r="E282" s="139" t="s">
        <v>8418</v>
      </c>
      <c r="F282" s="140" t="s">
        <v>8310</v>
      </c>
      <c r="G282" s="141" t="s">
        <v>355</v>
      </c>
      <c r="H282" s="142">
        <v>78</v>
      </c>
      <c r="I282" s="143"/>
      <c r="J282" s="144">
        <f>ROUND(I282*H282,2)</f>
        <v>0</v>
      </c>
      <c r="K282" s="140" t="s">
        <v>1</v>
      </c>
      <c r="L282" s="32"/>
      <c r="M282" s="145" t="s">
        <v>1</v>
      </c>
      <c r="N282" s="146" t="s">
        <v>41</v>
      </c>
      <c r="P282" s="147">
        <f>O282*H282</f>
        <v>0</v>
      </c>
      <c r="Q282" s="147">
        <v>0</v>
      </c>
      <c r="R282" s="147">
        <f>Q282*H282</f>
        <v>0</v>
      </c>
      <c r="S282" s="147">
        <v>0</v>
      </c>
      <c r="T282" s="148">
        <f>S282*H282</f>
        <v>0</v>
      </c>
      <c r="AR282" s="149" t="s">
        <v>357</v>
      </c>
      <c r="AT282" s="149" t="s">
        <v>352</v>
      </c>
      <c r="AU282" s="149" t="s">
        <v>84</v>
      </c>
      <c r="AY282" s="17" t="s">
        <v>350</v>
      </c>
      <c r="BE282" s="150">
        <f>IF(N282="základní",J282,0)</f>
        <v>0</v>
      </c>
      <c r="BF282" s="150">
        <f>IF(N282="snížená",J282,0)</f>
        <v>0</v>
      </c>
      <c r="BG282" s="150">
        <f>IF(N282="zákl. přenesená",J282,0)</f>
        <v>0</v>
      </c>
      <c r="BH282" s="150">
        <f>IF(N282="sníž. přenesená",J282,0)</f>
        <v>0</v>
      </c>
      <c r="BI282" s="150">
        <f>IF(N282="nulová",J282,0)</f>
        <v>0</v>
      </c>
      <c r="BJ282" s="17" t="s">
        <v>84</v>
      </c>
      <c r="BK282" s="150">
        <f>ROUND(I282*H282,2)</f>
        <v>0</v>
      </c>
      <c r="BL282" s="17" t="s">
        <v>357</v>
      </c>
      <c r="BM282" s="149" t="s">
        <v>2367</v>
      </c>
    </row>
    <row r="283" spans="2:65" s="1" customFormat="1" ht="19.2">
      <c r="B283" s="32"/>
      <c r="D283" s="151" t="s">
        <v>359</v>
      </c>
      <c r="F283" s="152" t="s">
        <v>8310</v>
      </c>
      <c r="I283" s="153"/>
      <c r="L283" s="32"/>
      <c r="M283" s="154"/>
      <c r="T283" s="56"/>
      <c r="AT283" s="17" t="s">
        <v>359</v>
      </c>
      <c r="AU283" s="17" t="s">
        <v>84</v>
      </c>
    </row>
    <row r="284" spans="2:65" s="1" customFormat="1" ht="24.15" customHeight="1">
      <c r="B284" s="32"/>
      <c r="C284" s="138" t="s">
        <v>1034</v>
      </c>
      <c r="D284" s="138" t="s">
        <v>352</v>
      </c>
      <c r="E284" s="139" t="s">
        <v>8419</v>
      </c>
      <c r="F284" s="140" t="s">
        <v>8312</v>
      </c>
      <c r="G284" s="141" t="s">
        <v>355</v>
      </c>
      <c r="H284" s="142">
        <v>16</v>
      </c>
      <c r="I284" s="143"/>
      <c r="J284" s="144">
        <f>ROUND(I284*H284,2)</f>
        <v>0</v>
      </c>
      <c r="K284" s="140" t="s">
        <v>1</v>
      </c>
      <c r="L284" s="32"/>
      <c r="M284" s="145" t="s">
        <v>1</v>
      </c>
      <c r="N284" s="146" t="s">
        <v>41</v>
      </c>
      <c r="P284" s="147">
        <f>O284*H284</f>
        <v>0</v>
      </c>
      <c r="Q284" s="147">
        <v>0</v>
      </c>
      <c r="R284" s="147">
        <f>Q284*H284</f>
        <v>0</v>
      </c>
      <c r="S284" s="147">
        <v>0</v>
      </c>
      <c r="T284" s="148">
        <f>S284*H284</f>
        <v>0</v>
      </c>
      <c r="AR284" s="149" t="s">
        <v>357</v>
      </c>
      <c r="AT284" s="149" t="s">
        <v>352</v>
      </c>
      <c r="AU284" s="149" t="s">
        <v>84</v>
      </c>
      <c r="AY284" s="17" t="s">
        <v>350</v>
      </c>
      <c r="BE284" s="150">
        <f>IF(N284="základní",J284,0)</f>
        <v>0</v>
      </c>
      <c r="BF284" s="150">
        <f>IF(N284="snížená",J284,0)</f>
        <v>0</v>
      </c>
      <c r="BG284" s="150">
        <f>IF(N284="zákl. přenesená",J284,0)</f>
        <v>0</v>
      </c>
      <c r="BH284" s="150">
        <f>IF(N284="sníž. přenesená",J284,0)</f>
        <v>0</v>
      </c>
      <c r="BI284" s="150">
        <f>IF(N284="nulová",J284,0)</f>
        <v>0</v>
      </c>
      <c r="BJ284" s="17" t="s">
        <v>84</v>
      </c>
      <c r="BK284" s="150">
        <f>ROUND(I284*H284,2)</f>
        <v>0</v>
      </c>
      <c r="BL284" s="17" t="s">
        <v>357</v>
      </c>
      <c r="BM284" s="149" t="s">
        <v>2377</v>
      </c>
    </row>
    <row r="285" spans="2:65" s="1" customFormat="1" ht="19.2">
      <c r="B285" s="32"/>
      <c r="D285" s="151" t="s">
        <v>359</v>
      </c>
      <c r="F285" s="152" t="s">
        <v>8312</v>
      </c>
      <c r="I285" s="153"/>
      <c r="L285" s="32"/>
      <c r="M285" s="154"/>
      <c r="T285" s="56"/>
      <c r="AT285" s="17" t="s">
        <v>359</v>
      </c>
      <c r="AU285" s="17" t="s">
        <v>84</v>
      </c>
    </row>
    <row r="286" spans="2:65" s="1" customFormat="1" ht="16.5" customHeight="1">
      <c r="B286" s="32"/>
      <c r="C286" s="138" t="s">
        <v>1042</v>
      </c>
      <c r="D286" s="138" t="s">
        <v>352</v>
      </c>
      <c r="E286" s="139" t="s">
        <v>8420</v>
      </c>
      <c r="F286" s="140" t="s">
        <v>8314</v>
      </c>
      <c r="G286" s="141" t="s">
        <v>355</v>
      </c>
      <c r="H286" s="142">
        <v>88</v>
      </c>
      <c r="I286" s="143"/>
      <c r="J286" s="144">
        <f>ROUND(I286*H286,2)</f>
        <v>0</v>
      </c>
      <c r="K286" s="140" t="s">
        <v>1</v>
      </c>
      <c r="L286" s="32"/>
      <c r="M286" s="145" t="s">
        <v>1</v>
      </c>
      <c r="N286" s="146" t="s">
        <v>41</v>
      </c>
      <c r="P286" s="147">
        <f>O286*H286</f>
        <v>0</v>
      </c>
      <c r="Q286" s="147">
        <v>0</v>
      </c>
      <c r="R286" s="147">
        <f>Q286*H286</f>
        <v>0</v>
      </c>
      <c r="S286" s="147">
        <v>0</v>
      </c>
      <c r="T286" s="148">
        <f>S286*H286</f>
        <v>0</v>
      </c>
      <c r="AR286" s="149" t="s">
        <v>357</v>
      </c>
      <c r="AT286" s="149" t="s">
        <v>352</v>
      </c>
      <c r="AU286" s="149" t="s">
        <v>84</v>
      </c>
      <c r="AY286" s="17" t="s">
        <v>350</v>
      </c>
      <c r="BE286" s="150">
        <f>IF(N286="základní",J286,0)</f>
        <v>0</v>
      </c>
      <c r="BF286" s="150">
        <f>IF(N286="snížená",J286,0)</f>
        <v>0</v>
      </c>
      <c r="BG286" s="150">
        <f>IF(N286="zákl. přenesená",J286,0)</f>
        <v>0</v>
      </c>
      <c r="BH286" s="150">
        <f>IF(N286="sníž. přenesená",J286,0)</f>
        <v>0</v>
      </c>
      <c r="BI286" s="150">
        <f>IF(N286="nulová",J286,0)</f>
        <v>0</v>
      </c>
      <c r="BJ286" s="17" t="s">
        <v>84</v>
      </c>
      <c r="BK286" s="150">
        <f>ROUND(I286*H286,2)</f>
        <v>0</v>
      </c>
      <c r="BL286" s="17" t="s">
        <v>357</v>
      </c>
      <c r="BM286" s="149" t="s">
        <v>2388</v>
      </c>
    </row>
    <row r="287" spans="2:65" s="1" customFormat="1" ht="10.199999999999999">
      <c r="B287" s="32"/>
      <c r="D287" s="151" t="s">
        <v>359</v>
      </c>
      <c r="F287" s="152" t="s">
        <v>8314</v>
      </c>
      <c r="I287" s="153"/>
      <c r="L287" s="32"/>
      <c r="M287" s="154"/>
      <c r="T287" s="56"/>
      <c r="AT287" s="17" t="s">
        <v>359</v>
      </c>
      <c r="AU287" s="17" t="s">
        <v>84</v>
      </c>
    </row>
    <row r="288" spans="2:65" s="1" customFormat="1" ht="24.15" customHeight="1">
      <c r="B288" s="32"/>
      <c r="C288" s="138" t="s">
        <v>1050</v>
      </c>
      <c r="D288" s="138" t="s">
        <v>352</v>
      </c>
      <c r="E288" s="139" t="s">
        <v>8421</v>
      </c>
      <c r="F288" s="140" t="s">
        <v>8422</v>
      </c>
      <c r="G288" s="141" t="s">
        <v>8397</v>
      </c>
      <c r="H288" s="142">
        <v>10</v>
      </c>
      <c r="I288" s="143"/>
      <c r="J288" s="144">
        <f>ROUND(I288*H288,2)</f>
        <v>0</v>
      </c>
      <c r="K288" s="140" t="s">
        <v>1</v>
      </c>
      <c r="L288" s="32"/>
      <c r="M288" s="145" t="s">
        <v>1</v>
      </c>
      <c r="N288" s="146" t="s">
        <v>41</v>
      </c>
      <c r="P288" s="147">
        <f>O288*H288</f>
        <v>0</v>
      </c>
      <c r="Q288" s="147">
        <v>0</v>
      </c>
      <c r="R288" s="147">
        <f>Q288*H288</f>
        <v>0</v>
      </c>
      <c r="S288" s="147">
        <v>0</v>
      </c>
      <c r="T288" s="148">
        <f>S288*H288</f>
        <v>0</v>
      </c>
      <c r="AR288" s="149" t="s">
        <v>357</v>
      </c>
      <c r="AT288" s="149" t="s">
        <v>352</v>
      </c>
      <c r="AU288" s="149" t="s">
        <v>84</v>
      </c>
      <c r="AY288" s="17" t="s">
        <v>350</v>
      </c>
      <c r="BE288" s="150">
        <f>IF(N288="základní",J288,0)</f>
        <v>0</v>
      </c>
      <c r="BF288" s="150">
        <f>IF(N288="snížená",J288,0)</f>
        <v>0</v>
      </c>
      <c r="BG288" s="150">
        <f>IF(N288="zákl. přenesená",J288,0)</f>
        <v>0</v>
      </c>
      <c r="BH288" s="150">
        <f>IF(N288="sníž. přenesená",J288,0)</f>
        <v>0</v>
      </c>
      <c r="BI288" s="150">
        <f>IF(N288="nulová",J288,0)</f>
        <v>0</v>
      </c>
      <c r="BJ288" s="17" t="s">
        <v>84</v>
      </c>
      <c r="BK288" s="150">
        <f>ROUND(I288*H288,2)</f>
        <v>0</v>
      </c>
      <c r="BL288" s="17" t="s">
        <v>357</v>
      </c>
      <c r="BM288" s="149" t="s">
        <v>2407</v>
      </c>
    </row>
    <row r="289" spans="2:65" s="1" customFormat="1" ht="19.2">
      <c r="B289" s="32"/>
      <c r="D289" s="151" t="s">
        <v>359</v>
      </c>
      <c r="F289" s="152" t="s">
        <v>8422</v>
      </c>
      <c r="I289" s="153"/>
      <c r="L289" s="32"/>
      <c r="M289" s="154"/>
      <c r="T289" s="56"/>
      <c r="AT289" s="17" t="s">
        <v>359</v>
      </c>
      <c r="AU289" s="17" t="s">
        <v>84</v>
      </c>
    </row>
    <row r="290" spans="2:65" s="1" customFormat="1" ht="24.15" customHeight="1">
      <c r="B290" s="32"/>
      <c r="C290" s="138" t="s">
        <v>1059</v>
      </c>
      <c r="D290" s="138" t="s">
        <v>352</v>
      </c>
      <c r="E290" s="139" t="s">
        <v>8423</v>
      </c>
      <c r="F290" s="140" t="s">
        <v>8424</v>
      </c>
      <c r="G290" s="141" t="s">
        <v>8397</v>
      </c>
      <c r="H290" s="142">
        <v>12</v>
      </c>
      <c r="I290" s="143"/>
      <c r="J290" s="144">
        <f>ROUND(I290*H290,2)</f>
        <v>0</v>
      </c>
      <c r="K290" s="140" t="s">
        <v>1</v>
      </c>
      <c r="L290" s="32"/>
      <c r="M290" s="145" t="s">
        <v>1</v>
      </c>
      <c r="N290" s="146" t="s">
        <v>41</v>
      </c>
      <c r="P290" s="147">
        <f>O290*H290</f>
        <v>0</v>
      </c>
      <c r="Q290" s="147">
        <v>0</v>
      </c>
      <c r="R290" s="147">
        <f>Q290*H290</f>
        <v>0</v>
      </c>
      <c r="S290" s="147">
        <v>0</v>
      </c>
      <c r="T290" s="148">
        <f>S290*H290</f>
        <v>0</v>
      </c>
      <c r="AR290" s="149" t="s">
        <v>357</v>
      </c>
      <c r="AT290" s="149" t="s">
        <v>352</v>
      </c>
      <c r="AU290" s="149" t="s">
        <v>84</v>
      </c>
      <c r="AY290" s="17" t="s">
        <v>350</v>
      </c>
      <c r="BE290" s="150">
        <f>IF(N290="základní",J290,0)</f>
        <v>0</v>
      </c>
      <c r="BF290" s="150">
        <f>IF(N290="snížená",J290,0)</f>
        <v>0</v>
      </c>
      <c r="BG290" s="150">
        <f>IF(N290="zákl. přenesená",J290,0)</f>
        <v>0</v>
      </c>
      <c r="BH290" s="150">
        <f>IF(N290="sníž. přenesená",J290,0)</f>
        <v>0</v>
      </c>
      <c r="BI290" s="150">
        <f>IF(N290="nulová",J290,0)</f>
        <v>0</v>
      </c>
      <c r="BJ290" s="17" t="s">
        <v>84</v>
      </c>
      <c r="BK290" s="150">
        <f>ROUND(I290*H290,2)</f>
        <v>0</v>
      </c>
      <c r="BL290" s="17" t="s">
        <v>357</v>
      </c>
      <c r="BM290" s="149" t="s">
        <v>2445</v>
      </c>
    </row>
    <row r="291" spans="2:65" s="1" customFormat="1" ht="19.2">
      <c r="B291" s="32"/>
      <c r="D291" s="151" t="s">
        <v>359</v>
      </c>
      <c r="F291" s="152" t="s">
        <v>8424</v>
      </c>
      <c r="I291" s="153"/>
      <c r="L291" s="32"/>
      <c r="M291" s="154"/>
      <c r="T291" s="56"/>
      <c r="AT291" s="17" t="s">
        <v>359</v>
      </c>
      <c r="AU291" s="17" t="s">
        <v>84</v>
      </c>
    </row>
    <row r="292" spans="2:65" s="1" customFormat="1" ht="44.25" customHeight="1">
      <c r="B292" s="32"/>
      <c r="C292" s="138" t="s">
        <v>1080</v>
      </c>
      <c r="D292" s="138" t="s">
        <v>352</v>
      </c>
      <c r="E292" s="139" t="s">
        <v>8425</v>
      </c>
      <c r="F292" s="140" t="s">
        <v>8316</v>
      </c>
      <c r="G292" s="141" t="s">
        <v>355</v>
      </c>
      <c r="H292" s="142">
        <v>24</v>
      </c>
      <c r="I292" s="143"/>
      <c r="J292" s="144">
        <f>ROUND(I292*H292,2)</f>
        <v>0</v>
      </c>
      <c r="K292" s="140" t="s">
        <v>1</v>
      </c>
      <c r="L292" s="32"/>
      <c r="M292" s="145" t="s">
        <v>1</v>
      </c>
      <c r="N292" s="146" t="s">
        <v>41</v>
      </c>
      <c r="P292" s="147">
        <f>O292*H292</f>
        <v>0</v>
      </c>
      <c r="Q292" s="147">
        <v>0</v>
      </c>
      <c r="R292" s="147">
        <f>Q292*H292</f>
        <v>0</v>
      </c>
      <c r="S292" s="147">
        <v>0</v>
      </c>
      <c r="T292" s="148">
        <f>S292*H292</f>
        <v>0</v>
      </c>
      <c r="AR292" s="149" t="s">
        <v>357</v>
      </c>
      <c r="AT292" s="149" t="s">
        <v>352</v>
      </c>
      <c r="AU292" s="149" t="s">
        <v>84</v>
      </c>
      <c r="AY292" s="17" t="s">
        <v>350</v>
      </c>
      <c r="BE292" s="150">
        <f>IF(N292="základní",J292,0)</f>
        <v>0</v>
      </c>
      <c r="BF292" s="150">
        <f>IF(N292="snížená",J292,0)</f>
        <v>0</v>
      </c>
      <c r="BG292" s="150">
        <f>IF(N292="zákl. přenesená",J292,0)</f>
        <v>0</v>
      </c>
      <c r="BH292" s="150">
        <f>IF(N292="sníž. přenesená",J292,0)</f>
        <v>0</v>
      </c>
      <c r="BI292" s="150">
        <f>IF(N292="nulová",J292,0)</f>
        <v>0</v>
      </c>
      <c r="BJ292" s="17" t="s">
        <v>84</v>
      </c>
      <c r="BK292" s="150">
        <f>ROUND(I292*H292,2)</f>
        <v>0</v>
      </c>
      <c r="BL292" s="17" t="s">
        <v>357</v>
      </c>
      <c r="BM292" s="149" t="s">
        <v>2449</v>
      </c>
    </row>
    <row r="293" spans="2:65" s="1" customFormat="1" ht="28.8">
      <c r="B293" s="32"/>
      <c r="D293" s="151" t="s">
        <v>359</v>
      </c>
      <c r="F293" s="152" t="s">
        <v>8316</v>
      </c>
      <c r="I293" s="153"/>
      <c r="L293" s="32"/>
      <c r="M293" s="154"/>
      <c r="T293" s="56"/>
      <c r="AT293" s="17" t="s">
        <v>359</v>
      </c>
      <c r="AU293" s="17" t="s">
        <v>84</v>
      </c>
    </row>
    <row r="294" spans="2:65" s="1" customFormat="1" ht="16.5" customHeight="1">
      <c r="B294" s="32"/>
      <c r="C294" s="138" t="s">
        <v>1092</v>
      </c>
      <c r="D294" s="138" t="s">
        <v>352</v>
      </c>
      <c r="E294" s="139" t="s">
        <v>8426</v>
      </c>
      <c r="F294" s="140" t="s">
        <v>8320</v>
      </c>
      <c r="G294" s="141" t="s">
        <v>5036</v>
      </c>
      <c r="H294" s="142">
        <v>1</v>
      </c>
      <c r="I294" s="143"/>
      <c r="J294" s="144">
        <f>ROUND(I294*H294,2)</f>
        <v>0</v>
      </c>
      <c r="K294" s="140" t="s">
        <v>1</v>
      </c>
      <c r="L294" s="32"/>
      <c r="M294" s="145" t="s">
        <v>1</v>
      </c>
      <c r="N294" s="146" t="s">
        <v>41</v>
      </c>
      <c r="P294" s="147">
        <f>O294*H294</f>
        <v>0</v>
      </c>
      <c r="Q294" s="147">
        <v>0</v>
      </c>
      <c r="R294" s="147">
        <f>Q294*H294</f>
        <v>0</v>
      </c>
      <c r="S294" s="147">
        <v>0</v>
      </c>
      <c r="T294" s="148">
        <f>S294*H294</f>
        <v>0</v>
      </c>
      <c r="AR294" s="149" t="s">
        <v>357</v>
      </c>
      <c r="AT294" s="149" t="s">
        <v>352</v>
      </c>
      <c r="AU294" s="149" t="s">
        <v>84</v>
      </c>
      <c r="AY294" s="17" t="s">
        <v>350</v>
      </c>
      <c r="BE294" s="150">
        <f>IF(N294="základní",J294,0)</f>
        <v>0</v>
      </c>
      <c r="BF294" s="150">
        <f>IF(N294="snížená",J294,0)</f>
        <v>0</v>
      </c>
      <c r="BG294" s="150">
        <f>IF(N294="zákl. přenesená",J294,0)</f>
        <v>0</v>
      </c>
      <c r="BH294" s="150">
        <f>IF(N294="sníž. přenesená",J294,0)</f>
        <v>0</v>
      </c>
      <c r="BI294" s="150">
        <f>IF(N294="nulová",J294,0)</f>
        <v>0</v>
      </c>
      <c r="BJ294" s="17" t="s">
        <v>84</v>
      </c>
      <c r="BK294" s="150">
        <f>ROUND(I294*H294,2)</f>
        <v>0</v>
      </c>
      <c r="BL294" s="17" t="s">
        <v>357</v>
      </c>
      <c r="BM294" s="149" t="s">
        <v>2462</v>
      </c>
    </row>
    <row r="295" spans="2:65" s="1" customFormat="1" ht="10.199999999999999">
      <c r="B295" s="32"/>
      <c r="D295" s="151" t="s">
        <v>359</v>
      </c>
      <c r="F295" s="152" t="s">
        <v>8320</v>
      </c>
      <c r="I295" s="153"/>
      <c r="L295" s="32"/>
      <c r="M295" s="154"/>
      <c r="T295" s="56"/>
      <c r="AT295" s="17" t="s">
        <v>359</v>
      </c>
      <c r="AU295" s="17" t="s">
        <v>84</v>
      </c>
    </row>
    <row r="296" spans="2:65" s="11" customFormat="1" ht="25.95" customHeight="1">
      <c r="B296" s="126"/>
      <c r="D296" s="127" t="s">
        <v>75</v>
      </c>
      <c r="E296" s="128" t="s">
        <v>8427</v>
      </c>
      <c r="F296" s="128" t="s">
        <v>8428</v>
      </c>
      <c r="I296" s="129"/>
      <c r="J296" s="130">
        <f>BK296</f>
        <v>0</v>
      </c>
      <c r="L296" s="126"/>
      <c r="M296" s="131"/>
      <c r="P296" s="132">
        <f>SUM(P297:P320)</f>
        <v>0</v>
      </c>
      <c r="R296" s="132">
        <f>SUM(R297:R320)</f>
        <v>0</v>
      </c>
      <c r="T296" s="133">
        <f>SUM(T297:T320)</f>
        <v>0</v>
      </c>
      <c r="AR296" s="127" t="s">
        <v>84</v>
      </c>
      <c r="AT296" s="134" t="s">
        <v>75</v>
      </c>
      <c r="AU296" s="134" t="s">
        <v>76</v>
      </c>
      <c r="AY296" s="127" t="s">
        <v>350</v>
      </c>
      <c r="BK296" s="135">
        <f>SUM(BK297:BK320)</f>
        <v>0</v>
      </c>
    </row>
    <row r="297" spans="2:65" s="1" customFormat="1" ht="66.75" customHeight="1">
      <c r="B297" s="32"/>
      <c r="C297" s="138" t="s">
        <v>804</v>
      </c>
      <c r="D297" s="138" t="s">
        <v>352</v>
      </c>
      <c r="E297" s="139" t="s">
        <v>8429</v>
      </c>
      <c r="F297" s="140" t="s">
        <v>8410</v>
      </c>
      <c r="G297" s="141" t="s">
        <v>4951</v>
      </c>
      <c r="H297" s="142">
        <v>1</v>
      </c>
      <c r="I297" s="143"/>
      <c r="J297" s="144">
        <f>ROUND(I297*H297,2)</f>
        <v>0</v>
      </c>
      <c r="K297" s="140" t="s">
        <v>1</v>
      </c>
      <c r="L297" s="32"/>
      <c r="M297" s="145" t="s">
        <v>1</v>
      </c>
      <c r="N297" s="146" t="s">
        <v>41</v>
      </c>
      <c r="P297" s="147">
        <f>O297*H297</f>
        <v>0</v>
      </c>
      <c r="Q297" s="147">
        <v>0</v>
      </c>
      <c r="R297" s="147">
        <f>Q297*H297</f>
        <v>0</v>
      </c>
      <c r="S297" s="147">
        <v>0</v>
      </c>
      <c r="T297" s="148">
        <f>S297*H297</f>
        <v>0</v>
      </c>
      <c r="AR297" s="149" t="s">
        <v>357</v>
      </c>
      <c r="AT297" s="149" t="s">
        <v>352</v>
      </c>
      <c r="AU297" s="149" t="s">
        <v>84</v>
      </c>
      <c r="AY297" s="17" t="s">
        <v>350</v>
      </c>
      <c r="BE297" s="150">
        <f>IF(N297="základní",J297,0)</f>
        <v>0</v>
      </c>
      <c r="BF297" s="150">
        <f>IF(N297="snížená",J297,0)</f>
        <v>0</v>
      </c>
      <c r="BG297" s="150">
        <f>IF(N297="zákl. přenesená",J297,0)</f>
        <v>0</v>
      </c>
      <c r="BH297" s="150">
        <f>IF(N297="sníž. přenesená",J297,0)</f>
        <v>0</v>
      </c>
      <c r="BI297" s="150">
        <f>IF(N297="nulová",J297,0)</f>
        <v>0</v>
      </c>
      <c r="BJ297" s="17" t="s">
        <v>84</v>
      </c>
      <c r="BK297" s="150">
        <f>ROUND(I297*H297,2)</f>
        <v>0</v>
      </c>
      <c r="BL297" s="17" t="s">
        <v>357</v>
      </c>
      <c r="BM297" s="149" t="s">
        <v>2466</v>
      </c>
    </row>
    <row r="298" spans="2:65" s="1" customFormat="1" ht="76.8">
      <c r="B298" s="32"/>
      <c r="D298" s="151" t="s">
        <v>359</v>
      </c>
      <c r="F298" s="152" t="s">
        <v>8411</v>
      </c>
      <c r="I298" s="153"/>
      <c r="L298" s="32"/>
      <c r="M298" s="154"/>
      <c r="T298" s="56"/>
      <c r="AT298" s="17" t="s">
        <v>359</v>
      </c>
      <c r="AU298" s="17" t="s">
        <v>84</v>
      </c>
    </row>
    <row r="299" spans="2:65" s="1" customFormat="1" ht="24.15" customHeight="1">
      <c r="B299" s="32"/>
      <c r="C299" s="138" t="s">
        <v>813</v>
      </c>
      <c r="D299" s="138" t="s">
        <v>352</v>
      </c>
      <c r="E299" s="139" t="s">
        <v>8430</v>
      </c>
      <c r="F299" s="140" t="s">
        <v>8344</v>
      </c>
      <c r="G299" s="141" t="s">
        <v>4951</v>
      </c>
      <c r="H299" s="142">
        <v>1</v>
      </c>
      <c r="I299" s="143"/>
      <c r="J299" s="144">
        <f>ROUND(I299*H299,2)</f>
        <v>0</v>
      </c>
      <c r="K299" s="140" t="s">
        <v>1</v>
      </c>
      <c r="L299" s="32"/>
      <c r="M299" s="145" t="s">
        <v>1</v>
      </c>
      <c r="N299" s="146" t="s">
        <v>41</v>
      </c>
      <c r="P299" s="147">
        <f>O299*H299</f>
        <v>0</v>
      </c>
      <c r="Q299" s="147">
        <v>0</v>
      </c>
      <c r="R299" s="147">
        <f>Q299*H299</f>
        <v>0</v>
      </c>
      <c r="S299" s="147">
        <v>0</v>
      </c>
      <c r="T299" s="148">
        <f>S299*H299</f>
        <v>0</v>
      </c>
      <c r="AR299" s="149" t="s">
        <v>357</v>
      </c>
      <c r="AT299" s="149" t="s">
        <v>352</v>
      </c>
      <c r="AU299" s="149" t="s">
        <v>84</v>
      </c>
      <c r="AY299" s="17" t="s">
        <v>350</v>
      </c>
      <c r="BE299" s="150">
        <f>IF(N299="základní",J299,0)</f>
        <v>0</v>
      </c>
      <c r="BF299" s="150">
        <f>IF(N299="snížená",J299,0)</f>
        <v>0</v>
      </c>
      <c r="BG299" s="150">
        <f>IF(N299="zákl. přenesená",J299,0)</f>
        <v>0</v>
      </c>
      <c r="BH299" s="150">
        <f>IF(N299="sníž. přenesená",J299,0)</f>
        <v>0</v>
      </c>
      <c r="BI299" s="150">
        <f>IF(N299="nulová",J299,0)</f>
        <v>0</v>
      </c>
      <c r="BJ299" s="17" t="s">
        <v>84</v>
      </c>
      <c r="BK299" s="150">
        <f>ROUND(I299*H299,2)</f>
        <v>0</v>
      </c>
      <c r="BL299" s="17" t="s">
        <v>357</v>
      </c>
      <c r="BM299" s="149" t="s">
        <v>2471</v>
      </c>
    </row>
    <row r="300" spans="2:65" s="1" customFormat="1" ht="19.2">
      <c r="B300" s="32"/>
      <c r="D300" s="151" t="s">
        <v>359</v>
      </c>
      <c r="F300" s="152" t="s">
        <v>8344</v>
      </c>
      <c r="I300" s="153"/>
      <c r="L300" s="32"/>
      <c r="M300" s="154"/>
      <c r="T300" s="56"/>
      <c r="AT300" s="17" t="s">
        <v>359</v>
      </c>
      <c r="AU300" s="17" t="s">
        <v>84</v>
      </c>
    </row>
    <row r="301" spans="2:65" s="1" customFormat="1" ht="24.15" customHeight="1">
      <c r="B301" s="32"/>
      <c r="C301" s="138" t="s">
        <v>865</v>
      </c>
      <c r="D301" s="138" t="s">
        <v>352</v>
      </c>
      <c r="E301" s="139" t="s">
        <v>8431</v>
      </c>
      <c r="F301" s="140" t="s">
        <v>8344</v>
      </c>
      <c r="G301" s="141" t="s">
        <v>4951</v>
      </c>
      <c r="H301" s="142">
        <v>1</v>
      </c>
      <c r="I301" s="143"/>
      <c r="J301" s="144">
        <f>ROUND(I301*H301,2)</f>
        <v>0</v>
      </c>
      <c r="K301" s="140" t="s">
        <v>1</v>
      </c>
      <c r="L301" s="32"/>
      <c r="M301" s="145" t="s">
        <v>1</v>
      </c>
      <c r="N301" s="146" t="s">
        <v>41</v>
      </c>
      <c r="P301" s="147">
        <f>O301*H301</f>
        <v>0</v>
      </c>
      <c r="Q301" s="147">
        <v>0</v>
      </c>
      <c r="R301" s="147">
        <f>Q301*H301</f>
        <v>0</v>
      </c>
      <c r="S301" s="147">
        <v>0</v>
      </c>
      <c r="T301" s="148">
        <f>S301*H301</f>
        <v>0</v>
      </c>
      <c r="AR301" s="149" t="s">
        <v>357</v>
      </c>
      <c r="AT301" s="149" t="s">
        <v>352</v>
      </c>
      <c r="AU301" s="149" t="s">
        <v>84</v>
      </c>
      <c r="AY301" s="17" t="s">
        <v>350</v>
      </c>
      <c r="BE301" s="150">
        <f>IF(N301="základní",J301,0)</f>
        <v>0</v>
      </c>
      <c r="BF301" s="150">
        <f>IF(N301="snížená",J301,0)</f>
        <v>0</v>
      </c>
      <c r="BG301" s="150">
        <f>IF(N301="zákl. přenesená",J301,0)</f>
        <v>0</v>
      </c>
      <c r="BH301" s="150">
        <f>IF(N301="sníž. přenesená",J301,0)</f>
        <v>0</v>
      </c>
      <c r="BI301" s="150">
        <f>IF(N301="nulová",J301,0)</f>
        <v>0</v>
      </c>
      <c r="BJ301" s="17" t="s">
        <v>84</v>
      </c>
      <c r="BK301" s="150">
        <f>ROUND(I301*H301,2)</f>
        <v>0</v>
      </c>
      <c r="BL301" s="17" t="s">
        <v>357</v>
      </c>
      <c r="BM301" s="149" t="s">
        <v>2481</v>
      </c>
    </row>
    <row r="302" spans="2:65" s="1" customFormat="1" ht="19.2">
      <c r="B302" s="32"/>
      <c r="D302" s="151" t="s">
        <v>359</v>
      </c>
      <c r="F302" s="152" t="s">
        <v>8344</v>
      </c>
      <c r="I302" s="153"/>
      <c r="L302" s="32"/>
      <c r="M302" s="154"/>
      <c r="T302" s="56"/>
      <c r="AT302" s="17" t="s">
        <v>359</v>
      </c>
      <c r="AU302" s="17" t="s">
        <v>84</v>
      </c>
    </row>
    <row r="303" spans="2:65" s="1" customFormat="1" ht="24.15" customHeight="1">
      <c r="B303" s="32"/>
      <c r="C303" s="138" t="s">
        <v>902</v>
      </c>
      <c r="D303" s="138" t="s">
        <v>352</v>
      </c>
      <c r="E303" s="139" t="s">
        <v>8432</v>
      </c>
      <c r="F303" s="140" t="s">
        <v>8415</v>
      </c>
      <c r="G303" s="141" t="s">
        <v>4951</v>
      </c>
      <c r="H303" s="142">
        <v>4</v>
      </c>
      <c r="I303" s="143"/>
      <c r="J303" s="144">
        <f>ROUND(I303*H303,2)</f>
        <v>0</v>
      </c>
      <c r="K303" s="140" t="s">
        <v>1</v>
      </c>
      <c r="L303" s="32"/>
      <c r="M303" s="145" t="s">
        <v>1</v>
      </c>
      <c r="N303" s="146" t="s">
        <v>41</v>
      </c>
      <c r="P303" s="147">
        <f>O303*H303</f>
        <v>0</v>
      </c>
      <c r="Q303" s="147">
        <v>0</v>
      </c>
      <c r="R303" s="147">
        <f>Q303*H303</f>
        <v>0</v>
      </c>
      <c r="S303" s="147">
        <v>0</v>
      </c>
      <c r="T303" s="148">
        <f>S303*H303</f>
        <v>0</v>
      </c>
      <c r="AR303" s="149" t="s">
        <v>357</v>
      </c>
      <c r="AT303" s="149" t="s">
        <v>352</v>
      </c>
      <c r="AU303" s="149" t="s">
        <v>84</v>
      </c>
      <c r="AY303" s="17" t="s">
        <v>350</v>
      </c>
      <c r="BE303" s="150">
        <f>IF(N303="základní",J303,0)</f>
        <v>0</v>
      </c>
      <c r="BF303" s="150">
        <f>IF(N303="snížená",J303,0)</f>
        <v>0</v>
      </c>
      <c r="BG303" s="150">
        <f>IF(N303="zákl. přenesená",J303,0)</f>
        <v>0</v>
      </c>
      <c r="BH303" s="150">
        <f>IF(N303="sníž. přenesená",J303,0)</f>
        <v>0</v>
      </c>
      <c r="BI303" s="150">
        <f>IF(N303="nulová",J303,0)</f>
        <v>0</v>
      </c>
      <c r="BJ303" s="17" t="s">
        <v>84</v>
      </c>
      <c r="BK303" s="150">
        <f>ROUND(I303*H303,2)</f>
        <v>0</v>
      </c>
      <c r="BL303" s="17" t="s">
        <v>357</v>
      </c>
      <c r="BM303" s="149" t="s">
        <v>2493</v>
      </c>
    </row>
    <row r="304" spans="2:65" s="1" customFormat="1" ht="19.2">
      <c r="B304" s="32"/>
      <c r="D304" s="151" t="s">
        <v>359</v>
      </c>
      <c r="F304" s="152" t="s">
        <v>8415</v>
      </c>
      <c r="I304" s="153"/>
      <c r="L304" s="32"/>
      <c r="M304" s="154"/>
      <c r="T304" s="56"/>
      <c r="AT304" s="17" t="s">
        <v>359</v>
      </c>
      <c r="AU304" s="17" t="s">
        <v>84</v>
      </c>
    </row>
    <row r="305" spans="2:65" s="1" customFormat="1" ht="24.15" customHeight="1">
      <c r="B305" s="32"/>
      <c r="C305" s="138" t="s">
        <v>1859</v>
      </c>
      <c r="D305" s="138" t="s">
        <v>352</v>
      </c>
      <c r="E305" s="139" t="s">
        <v>8433</v>
      </c>
      <c r="F305" s="140" t="s">
        <v>8417</v>
      </c>
      <c r="G305" s="141" t="s">
        <v>4951</v>
      </c>
      <c r="H305" s="142">
        <v>4</v>
      </c>
      <c r="I305" s="143"/>
      <c r="J305" s="144">
        <f>ROUND(I305*H305,2)</f>
        <v>0</v>
      </c>
      <c r="K305" s="140" t="s">
        <v>1</v>
      </c>
      <c r="L305" s="32"/>
      <c r="M305" s="145" t="s">
        <v>1</v>
      </c>
      <c r="N305" s="146" t="s">
        <v>41</v>
      </c>
      <c r="P305" s="147">
        <f>O305*H305</f>
        <v>0</v>
      </c>
      <c r="Q305" s="147">
        <v>0</v>
      </c>
      <c r="R305" s="147">
        <f>Q305*H305</f>
        <v>0</v>
      </c>
      <c r="S305" s="147">
        <v>0</v>
      </c>
      <c r="T305" s="148">
        <f>S305*H305</f>
        <v>0</v>
      </c>
      <c r="AR305" s="149" t="s">
        <v>357</v>
      </c>
      <c r="AT305" s="149" t="s">
        <v>352</v>
      </c>
      <c r="AU305" s="149" t="s">
        <v>84</v>
      </c>
      <c r="AY305" s="17" t="s">
        <v>350</v>
      </c>
      <c r="BE305" s="150">
        <f>IF(N305="základní",J305,0)</f>
        <v>0</v>
      </c>
      <c r="BF305" s="150">
        <f>IF(N305="snížená",J305,0)</f>
        <v>0</v>
      </c>
      <c r="BG305" s="150">
        <f>IF(N305="zákl. přenesená",J305,0)</f>
        <v>0</v>
      </c>
      <c r="BH305" s="150">
        <f>IF(N305="sníž. přenesená",J305,0)</f>
        <v>0</v>
      </c>
      <c r="BI305" s="150">
        <f>IF(N305="nulová",J305,0)</f>
        <v>0</v>
      </c>
      <c r="BJ305" s="17" t="s">
        <v>84</v>
      </c>
      <c r="BK305" s="150">
        <f>ROUND(I305*H305,2)</f>
        <v>0</v>
      </c>
      <c r="BL305" s="17" t="s">
        <v>357</v>
      </c>
      <c r="BM305" s="149" t="s">
        <v>2504</v>
      </c>
    </row>
    <row r="306" spans="2:65" s="1" customFormat="1" ht="19.2">
      <c r="B306" s="32"/>
      <c r="D306" s="151" t="s">
        <v>359</v>
      </c>
      <c r="F306" s="152" t="s">
        <v>8417</v>
      </c>
      <c r="I306" s="153"/>
      <c r="L306" s="32"/>
      <c r="M306" s="154"/>
      <c r="T306" s="56"/>
      <c r="AT306" s="17" t="s">
        <v>359</v>
      </c>
      <c r="AU306" s="17" t="s">
        <v>84</v>
      </c>
    </row>
    <row r="307" spans="2:65" s="1" customFormat="1" ht="24.15" customHeight="1">
      <c r="B307" s="32"/>
      <c r="C307" s="138" t="s">
        <v>1864</v>
      </c>
      <c r="D307" s="138" t="s">
        <v>352</v>
      </c>
      <c r="E307" s="139" t="s">
        <v>8434</v>
      </c>
      <c r="F307" s="140" t="s">
        <v>8310</v>
      </c>
      <c r="G307" s="141" t="s">
        <v>355</v>
      </c>
      <c r="H307" s="142">
        <v>62</v>
      </c>
      <c r="I307" s="143"/>
      <c r="J307" s="144">
        <f>ROUND(I307*H307,2)</f>
        <v>0</v>
      </c>
      <c r="K307" s="140" t="s">
        <v>1</v>
      </c>
      <c r="L307" s="32"/>
      <c r="M307" s="145" t="s">
        <v>1</v>
      </c>
      <c r="N307" s="146" t="s">
        <v>41</v>
      </c>
      <c r="P307" s="147">
        <f>O307*H307</f>
        <v>0</v>
      </c>
      <c r="Q307" s="147">
        <v>0</v>
      </c>
      <c r="R307" s="147">
        <f>Q307*H307</f>
        <v>0</v>
      </c>
      <c r="S307" s="147">
        <v>0</v>
      </c>
      <c r="T307" s="148">
        <f>S307*H307</f>
        <v>0</v>
      </c>
      <c r="AR307" s="149" t="s">
        <v>357</v>
      </c>
      <c r="AT307" s="149" t="s">
        <v>352</v>
      </c>
      <c r="AU307" s="149" t="s">
        <v>84</v>
      </c>
      <c r="AY307" s="17" t="s">
        <v>350</v>
      </c>
      <c r="BE307" s="150">
        <f>IF(N307="základní",J307,0)</f>
        <v>0</v>
      </c>
      <c r="BF307" s="150">
        <f>IF(N307="snížená",J307,0)</f>
        <v>0</v>
      </c>
      <c r="BG307" s="150">
        <f>IF(N307="zákl. přenesená",J307,0)</f>
        <v>0</v>
      </c>
      <c r="BH307" s="150">
        <f>IF(N307="sníž. přenesená",J307,0)</f>
        <v>0</v>
      </c>
      <c r="BI307" s="150">
        <f>IF(N307="nulová",J307,0)</f>
        <v>0</v>
      </c>
      <c r="BJ307" s="17" t="s">
        <v>84</v>
      </c>
      <c r="BK307" s="150">
        <f>ROUND(I307*H307,2)</f>
        <v>0</v>
      </c>
      <c r="BL307" s="17" t="s">
        <v>357</v>
      </c>
      <c r="BM307" s="149" t="s">
        <v>2516</v>
      </c>
    </row>
    <row r="308" spans="2:65" s="1" customFormat="1" ht="19.2">
      <c r="B308" s="32"/>
      <c r="D308" s="151" t="s">
        <v>359</v>
      </c>
      <c r="F308" s="152" t="s">
        <v>8310</v>
      </c>
      <c r="I308" s="153"/>
      <c r="L308" s="32"/>
      <c r="M308" s="154"/>
      <c r="T308" s="56"/>
      <c r="AT308" s="17" t="s">
        <v>359</v>
      </c>
      <c r="AU308" s="17" t="s">
        <v>84</v>
      </c>
    </row>
    <row r="309" spans="2:65" s="1" customFormat="1" ht="24.15" customHeight="1">
      <c r="B309" s="32"/>
      <c r="C309" s="138" t="s">
        <v>1871</v>
      </c>
      <c r="D309" s="138" t="s">
        <v>352</v>
      </c>
      <c r="E309" s="139" t="s">
        <v>8435</v>
      </c>
      <c r="F309" s="140" t="s">
        <v>8312</v>
      </c>
      <c r="G309" s="141" t="s">
        <v>355</v>
      </c>
      <c r="H309" s="142">
        <v>16</v>
      </c>
      <c r="I309" s="143"/>
      <c r="J309" s="144">
        <f>ROUND(I309*H309,2)</f>
        <v>0</v>
      </c>
      <c r="K309" s="140" t="s">
        <v>1</v>
      </c>
      <c r="L309" s="32"/>
      <c r="M309" s="145" t="s">
        <v>1</v>
      </c>
      <c r="N309" s="146" t="s">
        <v>41</v>
      </c>
      <c r="P309" s="147">
        <f>O309*H309</f>
        <v>0</v>
      </c>
      <c r="Q309" s="147">
        <v>0</v>
      </c>
      <c r="R309" s="147">
        <f>Q309*H309</f>
        <v>0</v>
      </c>
      <c r="S309" s="147">
        <v>0</v>
      </c>
      <c r="T309" s="148">
        <f>S309*H309</f>
        <v>0</v>
      </c>
      <c r="AR309" s="149" t="s">
        <v>357</v>
      </c>
      <c r="AT309" s="149" t="s">
        <v>352</v>
      </c>
      <c r="AU309" s="149" t="s">
        <v>84</v>
      </c>
      <c r="AY309" s="17" t="s">
        <v>350</v>
      </c>
      <c r="BE309" s="150">
        <f>IF(N309="základní",J309,0)</f>
        <v>0</v>
      </c>
      <c r="BF309" s="150">
        <f>IF(N309="snížená",J309,0)</f>
        <v>0</v>
      </c>
      <c r="BG309" s="150">
        <f>IF(N309="zákl. přenesená",J309,0)</f>
        <v>0</v>
      </c>
      <c r="BH309" s="150">
        <f>IF(N309="sníž. přenesená",J309,0)</f>
        <v>0</v>
      </c>
      <c r="BI309" s="150">
        <f>IF(N309="nulová",J309,0)</f>
        <v>0</v>
      </c>
      <c r="BJ309" s="17" t="s">
        <v>84</v>
      </c>
      <c r="BK309" s="150">
        <f>ROUND(I309*H309,2)</f>
        <v>0</v>
      </c>
      <c r="BL309" s="17" t="s">
        <v>357</v>
      </c>
      <c r="BM309" s="149" t="s">
        <v>2530</v>
      </c>
    </row>
    <row r="310" spans="2:65" s="1" customFormat="1" ht="19.2">
      <c r="B310" s="32"/>
      <c r="D310" s="151" t="s">
        <v>359</v>
      </c>
      <c r="F310" s="152" t="s">
        <v>8312</v>
      </c>
      <c r="I310" s="153"/>
      <c r="L310" s="32"/>
      <c r="M310" s="154"/>
      <c r="T310" s="56"/>
      <c r="AT310" s="17" t="s">
        <v>359</v>
      </c>
      <c r="AU310" s="17" t="s">
        <v>84</v>
      </c>
    </row>
    <row r="311" spans="2:65" s="1" customFormat="1" ht="16.5" customHeight="1">
      <c r="B311" s="32"/>
      <c r="C311" s="138" t="s">
        <v>1876</v>
      </c>
      <c r="D311" s="138" t="s">
        <v>352</v>
      </c>
      <c r="E311" s="139" t="s">
        <v>8436</v>
      </c>
      <c r="F311" s="140" t="s">
        <v>8314</v>
      </c>
      <c r="G311" s="141" t="s">
        <v>355</v>
      </c>
      <c r="H311" s="142">
        <v>72</v>
      </c>
      <c r="I311" s="143"/>
      <c r="J311" s="144">
        <f>ROUND(I311*H311,2)</f>
        <v>0</v>
      </c>
      <c r="K311" s="140" t="s">
        <v>1</v>
      </c>
      <c r="L311" s="32"/>
      <c r="M311" s="145" t="s">
        <v>1</v>
      </c>
      <c r="N311" s="146" t="s">
        <v>41</v>
      </c>
      <c r="P311" s="147">
        <f>O311*H311</f>
        <v>0</v>
      </c>
      <c r="Q311" s="147">
        <v>0</v>
      </c>
      <c r="R311" s="147">
        <f>Q311*H311</f>
        <v>0</v>
      </c>
      <c r="S311" s="147">
        <v>0</v>
      </c>
      <c r="T311" s="148">
        <f>S311*H311</f>
        <v>0</v>
      </c>
      <c r="AR311" s="149" t="s">
        <v>357</v>
      </c>
      <c r="AT311" s="149" t="s">
        <v>352</v>
      </c>
      <c r="AU311" s="149" t="s">
        <v>84</v>
      </c>
      <c r="AY311" s="17" t="s">
        <v>350</v>
      </c>
      <c r="BE311" s="150">
        <f>IF(N311="základní",J311,0)</f>
        <v>0</v>
      </c>
      <c r="BF311" s="150">
        <f>IF(N311="snížená",J311,0)</f>
        <v>0</v>
      </c>
      <c r="BG311" s="150">
        <f>IF(N311="zákl. přenesená",J311,0)</f>
        <v>0</v>
      </c>
      <c r="BH311" s="150">
        <f>IF(N311="sníž. přenesená",J311,0)</f>
        <v>0</v>
      </c>
      <c r="BI311" s="150">
        <f>IF(N311="nulová",J311,0)</f>
        <v>0</v>
      </c>
      <c r="BJ311" s="17" t="s">
        <v>84</v>
      </c>
      <c r="BK311" s="150">
        <f>ROUND(I311*H311,2)</f>
        <v>0</v>
      </c>
      <c r="BL311" s="17" t="s">
        <v>357</v>
      </c>
      <c r="BM311" s="149" t="s">
        <v>2543</v>
      </c>
    </row>
    <row r="312" spans="2:65" s="1" customFormat="1" ht="10.199999999999999">
      <c r="B312" s="32"/>
      <c r="D312" s="151" t="s">
        <v>359</v>
      </c>
      <c r="F312" s="152" t="s">
        <v>8314</v>
      </c>
      <c r="I312" s="153"/>
      <c r="L312" s="32"/>
      <c r="M312" s="154"/>
      <c r="T312" s="56"/>
      <c r="AT312" s="17" t="s">
        <v>359</v>
      </c>
      <c r="AU312" s="17" t="s">
        <v>84</v>
      </c>
    </row>
    <row r="313" spans="2:65" s="1" customFormat="1" ht="24.15" customHeight="1">
      <c r="B313" s="32"/>
      <c r="C313" s="138" t="s">
        <v>1881</v>
      </c>
      <c r="D313" s="138" t="s">
        <v>352</v>
      </c>
      <c r="E313" s="139" t="s">
        <v>8437</v>
      </c>
      <c r="F313" s="140" t="s">
        <v>8422</v>
      </c>
      <c r="G313" s="141" t="s">
        <v>8397</v>
      </c>
      <c r="H313" s="142">
        <v>19</v>
      </c>
      <c r="I313" s="143"/>
      <c r="J313" s="144">
        <f>ROUND(I313*H313,2)</f>
        <v>0</v>
      </c>
      <c r="K313" s="140" t="s">
        <v>1</v>
      </c>
      <c r="L313" s="32"/>
      <c r="M313" s="145" t="s">
        <v>1</v>
      </c>
      <c r="N313" s="146" t="s">
        <v>41</v>
      </c>
      <c r="P313" s="147">
        <f>O313*H313</f>
        <v>0</v>
      </c>
      <c r="Q313" s="147">
        <v>0</v>
      </c>
      <c r="R313" s="147">
        <f>Q313*H313</f>
        <v>0</v>
      </c>
      <c r="S313" s="147">
        <v>0</v>
      </c>
      <c r="T313" s="148">
        <f>S313*H313</f>
        <v>0</v>
      </c>
      <c r="AR313" s="149" t="s">
        <v>357</v>
      </c>
      <c r="AT313" s="149" t="s">
        <v>352</v>
      </c>
      <c r="AU313" s="149" t="s">
        <v>84</v>
      </c>
      <c r="AY313" s="17" t="s">
        <v>350</v>
      </c>
      <c r="BE313" s="150">
        <f>IF(N313="základní",J313,0)</f>
        <v>0</v>
      </c>
      <c r="BF313" s="150">
        <f>IF(N313="snížená",J313,0)</f>
        <v>0</v>
      </c>
      <c r="BG313" s="150">
        <f>IF(N313="zákl. přenesená",J313,0)</f>
        <v>0</v>
      </c>
      <c r="BH313" s="150">
        <f>IF(N313="sníž. přenesená",J313,0)</f>
        <v>0</v>
      </c>
      <c r="BI313" s="150">
        <f>IF(N313="nulová",J313,0)</f>
        <v>0</v>
      </c>
      <c r="BJ313" s="17" t="s">
        <v>84</v>
      </c>
      <c r="BK313" s="150">
        <f>ROUND(I313*H313,2)</f>
        <v>0</v>
      </c>
      <c r="BL313" s="17" t="s">
        <v>357</v>
      </c>
      <c r="BM313" s="149" t="s">
        <v>2555</v>
      </c>
    </row>
    <row r="314" spans="2:65" s="1" customFormat="1" ht="19.2">
      <c r="B314" s="32"/>
      <c r="D314" s="151" t="s">
        <v>359</v>
      </c>
      <c r="F314" s="152" t="s">
        <v>8422</v>
      </c>
      <c r="I314" s="153"/>
      <c r="L314" s="32"/>
      <c r="M314" s="154"/>
      <c r="T314" s="56"/>
      <c r="AT314" s="17" t="s">
        <v>359</v>
      </c>
      <c r="AU314" s="17" t="s">
        <v>84</v>
      </c>
    </row>
    <row r="315" spans="2:65" s="1" customFormat="1" ht="24.15" customHeight="1">
      <c r="B315" s="32"/>
      <c r="C315" s="138" t="s">
        <v>1906</v>
      </c>
      <c r="D315" s="138" t="s">
        <v>352</v>
      </c>
      <c r="E315" s="139" t="s">
        <v>8438</v>
      </c>
      <c r="F315" s="140" t="s">
        <v>8424</v>
      </c>
      <c r="G315" s="141" t="s">
        <v>8397</v>
      </c>
      <c r="H315" s="142">
        <v>13</v>
      </c>
      <c r="I315" s="143"/>
      <c r="J315" s="144">
        <f>ROUND(I315*H315,2)</f>
        <v>0</v>
      </c>
      <c r="K315" s="140" t="s">
        <v>1</v>
      </c>
      <c r="L315" s="32"/>
      <c r="M315" s="145" t="s">
        <v>1</v>
      </c>
      <c r="N315" s="146" t="s">
        <v>41</v>
      </c>
      <c r="P315" s="147">
        <f>O315*H315</f>
        <v>0</v>
      </c>
      <c r="Q315" s="147">
        <v>0</v>
      </c>
      <c r="R315" s="147">
        <f>Q315*H315</f>
        <v>0</v>
      </c>
      <c r="S315" s="147">
        <v>0</v>
      </c>
      <c r="T315" s="148">
        <f>S315*H315</f>
        <v>0</v>
      </c>
      <c r="AR315" s="149" t="s">
        <v>357</v>
      </c>
      <c r="AT315" s="149" t="s">
        <v>352</v>
      </c>
      <c r="AU315" s="149" t="s">
        <v>84</v>
      </c>
      <c r="AY315" s="17" t="s">
        <v>350</v>
      </c>
      <c r="BE315" s="150">
        <f>IF(N315="základní",J315,0)</f>
        <v>0</v>
      </c>
      <c r="BF315" s="150">
        <f>IF(N315="snížená",J315,0)</f>
        <v>0</v>
      </c>
      <c r="BG315" s="150">
        <f>IF(N315="zákl. přenesená",J315,0)</f>
        <v>0</v>
      </c>
      <c r="BH315" s="150">
        <f>IF(N315="sníž. přenesená",J315,0)</f>
        <v>0</v>
      </c>
      <c r="BI315" s="150">
        <f>IF(N315="nulová",J315,0)</f>
        <v>0</v>
      </c>
      <c r="BJ315" s="17" t="s">
        <v>84</v>
      </c>
      <c r="BK315" s="150">
        <f>ROUND(I315*H315,2)</f>
        <v>0</v>
      </c>
      <c r="BL315" s="17" t="s">
        <v>357</v>
      </c>
      <c r="BM315" s="149" t="s">
        <v>2566</v>
      </c>
    </row>
    <row r="316" spans="2:65" s="1" customFormat="1" ht="19.2">
      <c r="B316" s="32"/>
      <c r="D316" s="151" t="s">
        <v>359</v>
      </c>
      <c r="F316" s="152" t="s">
        <v>8424</v>
      </c>
      <c r="I316" s="153"/>
      <c r="L316" s="32"/>
      <c r="M316" s="154"/>
      <c r="T316" s="56"/>
      <c r="AT316" s="17" t="s">
        <v>359</v>
      </c>
      <c r="AU316" s="17" t="s">
        <v>84</v>
      </c>
    </row>
    <row r="317" spans="2:65" s="1" customFormat="1" ht="44.25" customHeight="1">
      <c r="B317" s="32"/>
      <c r="C317" s="138" t="s">
        <v>1931</v>
      </c>
      <c r="D317" s="138" t="s">
        <v>352</v>
      </c>
      <c r="E317" s="139" t="s">
        <v>8439</v>
      </c>
      <c r="F317" s="140" t="s">
        <v>8316</v>
      </c>
      <c r="G317" s="141" t="s">
        <v>355</v>
      </c>
      <c r="H317" s="142">
        <v>24</v>
      </c>
      <c r="I317" s="143"/>
      <c r="J317" s="144">
        <f>ROUND(I317*H317,2)</f>
        <v>0</v>
      </c>
      <c r="K317" s="140" t="s">
        <v>1</v>
      </c>
      <c r="L317" s="32"/>
      <c r="M317" s="145" t="s">
        <v>1</v>
      </c>
      <c r="N317" s="146" t="s">
        <v>41</v>
      </c>
      <c r="P317" s="147">
        <f>O317*H317</f>
        <v>0</v>
      </c>
      <c r="Q317" s="147">
        <v>0</v>
      </c>
      <c r="R317" s="147">
        <f>Q317*H317</f>
        <v>0</v>
      </c>
      <c r="S317" s="147">
        <v>0</v>
      </c>
      <c r="T317" s="148">
        <f>S317*H317</f>
        <v>0</v>
      </c>
      <c r="AR317" s="149" t="s">
        <v>357</v>
      </c>
      <c r="AT317" s="149" t="s">
        <v>352</v>
      </c>
      <c r="AU317" s="149" t="s">
        <v>84</v>
      </c>
      <c r="AY317" s="17" t="s">
        <v>350</v>
      </c>
      <c r="BE317" s="150">
        <f>IF(N317="základní",J317,0)</f>
        <v>0</v>
      </c>
      <c r="BF317" s="150">
        <f>IF(N317="snížená",J317,0)</f>
        <v>0</v>
      </c>
      <c r="BG317" s="150">
        <f>IF(N317="zákl. přenesená",J317,0)</f>
        <v>0</v>
      </c>
      <c r="BH317" s="150">
        <f>IF(N317="sníž. přenesená",J317,0)</f>
        <v>0</v>
      </c>
      <c r="BI317" s="150">
        <f>IF(N317="nulová",J317,0)</f>
        <v>0</v>
      </c>
      <c r="BJ317" s="17" t="s">
        <v>84</v>
      </c>
      <c r="BK317" s="150">
        <f>ROUND(I317*H317,2)</f>
        <v>0</v>
      </c>
      <c r="BL317" s="17" t="s">
        <v>357</v>
      </c>
      <c r="BM317" s="149" t="s">
        <v>2576</v>
      </c>
    </row>
    <row r="318" spans="2:65" s="1" customFormat="1" ht="28.8">
      <c r="B318" s="32"/>
      <c r="D318" s="151" t="s">
        <v>359</v>
      </c>
      <c r="F318" s="152" t="s">
        <v>8316</v>
      </c>
      <c r="I318" s="153"/>
      <c r="L318" s="32"/>
      <c r="M318" s="154"/>
      <c r="T318" s="56"/>
      <c r="AT318" s="17" t="s">
        <v>359</v>
      </c>
      <c r="AU318" s="17" t="s">
        <v>84</v>
      </c>
    </row>
    <row r="319" spans="2:65" s="1" customFormat="1" ht="16.5" customHeight="1">
      <c r="B319" s="32"/>
      <c r="C319" s="138" t="s">
        <v>1936</v>
      </c>
      <c r="D319" s="138" t="s">
        <v>352</v>
      </c>
      <c r="E319" s="139" t="s">
        <v>8440</v>
      </c>
      <c r="F319" s="140" t="s">
        <v>8320</v>
      </c>
      <c r="G319" s="141" t="s">
        <v>5036</v>
      </c>
      <c r="H319" s="142">
        <v>1</v>
      </c>
      <c r="I319" s="143"/>
      <c r="J319" s="144">
        <f>ROUND(I319*H319,2)</f>
        <v>0</v>
      </c>
      <c r="K319" s="140" t="s">
        <v>1</v>
      </c>
      <c r="L319" s="32"/>
      <c r="M319" s="145" t="s">
        <v>1</v>
      </c>
      <c r="N319" s="146" t="s">
        <v>41</v>
      </c>
      <c r="P319" s="147">
        <f>O319*H319</f>
        <v>0</v>
      </c>
      <c r="Q319" s="147">
        <v>0</v>
      </c>
      <c r="R319" s="147">
        <f>Q319*H319</f>
        <v>0</v>
      </c>
      <c r="S319" s="147">
        <v>0</v>
      </c>
      <c r="T319" s="148">
        <f>S319*H319</f>
        <v>0</v>
      </c>
      <c r="AR319" s="149" t="s">
        <v>357</v>
      </c>
      <c r="AT319" s="149" t="s">
        <v>352</v>
      </c>
      <c r="AU319" s="149" t="s">
        <v>84</v>
      </c>
      <c r="AY319" s="17" t="s">
        <v>350</v>
      </c>
      <c r="BE319" s="150">
        <f>IF(N319="základní",J319,0)</f>
        <v>0</v>
      </c>
      <c r="BF319" s="150">
        <f>IF(N319="snížená",J319,0)</f>
        <v>0</v>
      </c>
      <c r="BG319" s="150">
        <f>IF(N319="zákl. přenesená",J319,0)</f>
        <v>0</v>
      </c>
      <c r="BH319" s="150">
        <f>IF(N319="sníž. přenesená",J319,0)</f>
        <v>0</v>
      </c>
      <c r="BI319" s="150">
        <f>IF(N319="nulová",J319,0)</f>
        <v>0</v>
      </c>
      <c r="BJ319" s="17" t="s">
        <v>84</v>
      </c>
      <c r="BK319" s="150">
        <f>ROUND(I319*H319,2)</f>
        <v>0</v>
      </c>
      <c r="BL319" s="17" t="s">
        <v>357</v>
      </c>
      <c r="BM319" s="149" t="s">
        <v>2586</v>
      </c>
    </row>
    <row r="320" spans="2:65" s="1" customFormat="1" ht="10.199999999999999">
      <c r="B320" s="32"/>
      <c r="D320" s="151" t="s">
        <v>359</v>
      </c>
      <c r="F320" s="152" t="s">
        <v>8320</v>
      </c>
      <c r="I320" s="153"/>
      <c r="L320" s="32"/>
      <c r="M320" s="154"/>
      <c r="T320" s="56"/>
      <c r="AT320" s="17" t="s">
        <v>359</v>
      </c>
      <c r="AU320" s="17" t="s">
        <v>84</v>
      </c>
    </row>
    <row r="321" spans="2:65" s="11" customFormat="1" ht="25.95" customHeight="1">
      <c r="B321" s="126"/>
      <c r="D321" s="127" t="s">
        <v>75</v>
      </c>
      <c r="E321" s="128" t="s">
        <v>8441</v>
      </c>
      <c r="F321" s="128" t="s">
        <v>8442</v>
      </c>
      <c r="I321" s="129"/>
      <c r="J321" s="130">
        <f>BK321</f>
        <v>0</v>
      </c>
      <c r="L321" s="126"/>
      <c r="M321" s="131"/>
      <c r="P321" s="132">
        <f>SUM(P322:P343)</f>
        <v>0</v>
      </c>
      <c r="R321" s="132">
        <f>SUM(R322:R343)</f>
        <v>0</v>
      </c>
      <c r="T321" s="133">
        <f>SUM(T322:T343)</f>
        <v>0</v>
      </c>
      <c r="AR321" s="127" t="s">
        <v>84</v>
      </c>
      <c r="AT321" s="134" t="s">
        <v>75</v>
      </c>
      <c r="AU321" s="134" t="s">
        <v>76</v>
      </c>
      <c r="AY321" s="127" t="s">
        <v>350</v>
      </c>
      <c r="BK321" s="135">
        <f>SUM(BK322:BK343)</f>
        <v>0</v>
      </c>
    </row>
    <row r="322" spans="2:65" s="1" customFormat="1" ht="66.75" customHeight="1">
      <c r="B322" s="32"/>
      <c r="C322" s="138" t="s">
        <v>1961</v>
      </c>
      <c r="D322" s="138" t="s">
        <v>352</v>
      </c>
      <c r="E322" s="139" t="s">
        <v>8443</v>
      </c>
      <c r="F322" s="140" t="s">
        <v>8444</v>
      </c>
      <c r="G322" s="141" t="s">
        <v>4951</v>
      </c>
      <c r="H322" s="142">
        <v>1</v>
      </c>
      <c r="I322" s="143"/>
      <c r="J322" s="144">
        <f>ROUND(I322*H322,2)</f>
        <v>0</v>
      </c>
      <c r="K322" s="140" t="s">
        <v>1</v>
      </c>
      <c r="L322" s="32"/>
      <c r="M322" s="145" t="s">
        <v>1</v>
      </c>
      <c r="N322" s="146" t="s">
        <v>41</v>
      </c>
      <c r="P322" s="147">
        <f>O322*H322</f>
        <v>0</v>
      </c>
      <c r="Q322" s="147">
        <v>0</v>
      </c>
      <c r="R322" s="147">
        <f>Q322*H322</f>
        <v>0</v>
      </c>
      <c r="S322" s="147">
        <v>0</v>
      </c>
      <c r="T322" s="148">
        <f>S322*H322</f>
        <v>0</v>
      </c>
      <c r="AR322" s="149" t="s">
        <v>357</v>
      </c>
      <c r="AT322" s="149" t="s">
        <v>352</v>
      </c>
      <c r="AU322" s="149" t="s">
        <v>84</v>
      </c>
      <c r="AY322" s="17" t="s">
        <v>350</v>
      </c>
      <c r="BE322" s="150">
        <f>IF(N322="základní",J322,0)</f>
        <v>0</v>
      </c>
      <c r="BF322" s="150">
        <f>IF(N322="snížená",J322,0)</f>
        <v>0</v>
      </c>
      <c r="BG322" s="150">
        <f>IF(N322="zákl. přenesená",J322,0)</f>
        <v>0</v>
      </c>
      <c r="BH322" s="150">
        <f>IF(N322="sníž. přenesená",J322,0)</f>
        <v>0</v>
      </c>
      <c r="BI322" s="150">
        <f>IF(N322="nulová",J322,0)</f>
        <v>0</v>
      </c>
      <c r="BJ322" s="17" t="s">
        <v>84</v>
      </c>
      <c r="BK322" s="150">
        <f>ROUND(I322*H322,2)</f>
        <v>0</v>
      </c>
      <c r="BL322" s="17" t="s">
        <v>357</v>
      </c>
      <c r="BM322" s="149" t="s">
        <v>2595</v>
      </c>
    </row>
    <row r="323" spans="2:65" s="1" customFormat="1" ht="67.2">
      <c r="B323" s="32"/>
      <c r="D323" s="151" t="s">
        <v>359</v>
      </c>
      <c r="F323" s="152" t="s">
        <v>8445</v>
      </c>
      <c r="I323" s="153"/>
      <c r="L323" s="32"/>
      <c r="M323" s="154"/>
      <c r="T323" s="56"/>
      <c r="AT323" s="17" t="s">
        <v>359</v>
      </c>
      <c r="AU323" s="17" t="s">
        <v>84</v>
      </c>
    </row>
    <row r="324" spans="2:65" s="1" customFormat="1" ht="24.15" customHeight="1">
      <c r="B324" s="32"/>
      <c r="C324" s="138" t="s">
        <v>1969</v>
      </c>
      <c r="D324" s="138" t="s">
        <v>352</v>
      </c>
      <c r="E324" s="139" t="s">
        <v>8446</v>
      </c>
      <c r="F324" s="140" t="s">
        <v>8447</v>
      </c>
      <c r="G324" s="141" t="s">
        <v>4951</v>
      </c>
      <c r="H324" s="142">
        <v>1</v>
      </c>
      <c r="I324" s="143"/>
      <c r="J324" s="144">
        <f>ROUND(I324*H324,2)</f>
        <v>0</v>
      </c>
      <c r="K324" s="140" t="s">
        <v>1</v>
      </c>
      <c r="L324" s="32"/>
      <c r="M324" s="145" t="s">
        <v>1</v>
      </c>
      <c r="N324" s="146" t="s">
        <v>41</v>
      </c>
      <c r="P324" s="147">
        <f>O324*H324</f>
        <v>0</v>
      </c>
      <c r="Q324" s="147">
        <v>0</v>
      </c>
      <c r="R324" s="147">
        <f>Q324*H324</f>
        <v>0</v>
      </c>
      <c r="S324" s="147">
        <v>0</v>
      </c>
      <c r="T324" s="148">
        <f>S324*H324</f>
        <v>0</v>
      </c>
      <c r="AR324" s="149" t="s">
        <v>357</v>
      </c>
      <c r="AT324" s="149" t="s">
        <v>352</v>
      </c>
      <c r="AU324" s="149" t="s">
        <v>84</v>
      </c>
      <c r="AY324" s="17" t="s">
        <v>350</v>
      </c>
      <c r="BE324" s="150">
        <f>IF(N324="základní",J324,0)</f>
        <v>0</v>
      </c>
      <c r="BF324" s="150">
        <f>IF(N324="snížená",J324,0)</f>
        <v>0</v>
      </c>
      <c r="BG324" s="150">
        <f>IF(N324="zákl. přenesená",J324,0)</f>
        <v>0</v>
      </c>
      <c r="BH324" s="150">
        <f>IF(N324="sníž. přenesená",J324,0)</f>
        <v>0</v>
      </c>
      <c r="BI324" s="150">
        <f>IF(N324="nulová",J324,0)</f>
        <v>0</v>
      </c>
      <c r="BJ324" s="17" t="s">
        <v>84</v>
      </c>
      <c r="BK324" s="150">
        <f>ROUND(I324*H324,2)</f>
        <v>0</v>
      </c>
      <c r="BL324" s="17" t="s">
        <v>357</v>
      </c>
      <c r="BM324" s="149" t="s">
        <v>2605</v>
      </c>
    </row>
    <row r="325" spans="2:65" s="1" customFormat="1" ht="19.2">
      <c r="B325" s="32"/>
      <c r="D325" s="151" t="s">
        <v>359</v>
      </c>
      <c r="F325" s="152" t="s">
        <v>8447</v>
      </c>
      <c r="I325" s="153"/>
      <c r="L325" s="32"/>
      <c r="M325" s="154"/>
      <c r="T325" s="56"/>
      <c r="AT325" s="17" t="s">
        <v>359</v>
      </c>
      <c r="AU325" s="17" t="s">
        <v>84</v>
      </c>
    </row>
    <row r="326" spans="2:65" s="1" customFormat="1" ht="24.15" customHeight="1">
      <c r="B326" s="32"/>
      <c r="C326" s="138" t="s">
        <v>1977</v>
      </c>
      <c r="D326" s="138" t="s">
        <v>352</v>
      </c>
      <c r="E326" s="139" t="s">
        <v>8448</v>
      </c>
      <c r="F326" s="140" t="s">
        <v>8447</v>
      </c>
      <c r="G326" s="141" t="s">
        <v>4951</v>
      </c>
      <c r="H326" s="142">
        <v>1</v>
      </c>
      <c r="I326" s="143"/>
      <c r="J326" s="144">
        <f>ROUND(I326*H326,2)</f>
        <v>0</v>
      </c>
      <c r="K326" s="140" t="s">
        <v>1</v>
      </c>
      <c r="L326" s="32"/>
      <c r="M326" s="145" t="s">
        <v>1</v>
      </c>
      <c r="N326" s="146" t="s">
        <v>41</v>
      </c>
      <c r="P326" s="147">
        <f>O326*H326</f>
        <v>0</v>
      </c>
      <c r="Q326" s="147">
        <v>0</v>
      </c>
      <c r="R326" s="147">
        <f>Q326*H326</f>
        <v>0</v>
      </c>
      <c r="S326" s="147">
        <v>0</v>
      </c>
      <c r="T326" s="148">
        <f>S326*H326</f>
        <v>0</v>
      </c>
      <c r="AR326" s="149" t="s">
        <v>357</v>
      </c>
      <c r="AT326" s="149" t="s">
        <v>352</v>
      </c>
      <c r="AU326" s="149" t="s">
        <v>84</v>
      </c>
      <c r="AY326" s="17" t="s">
        <v>350</v>
      </c>
      <c r="BE326" s="150">
        <f>IF(N326="základní",J326,0)</f>
        <v>0</v>
      </c>
      <c r="BF326" s="150">
        <f>IF(N326="snížená",J326,0)</f>
        <v>0</v>
      </c>
      <c r="BG326" s="150">
        <f>IF(N326="zákl. přenesená",J326,0)</f>
        <v>0</v>
      </c>
      <c r="BH326" s="150">
        <f>IF(N326="sníž. přenesená",J326,0)</f>
        <v>0</v>
      </c>
      <c r="BI326" s="150">
        <f>IF(N326="nulová",J326,0)</f>
        <v>0</v>
      </c>
      <c r="BJ326" s="17" t="s">
        <v>84</v>
      </c>
      <c r="BK326" s="150">
        <f>ROUND(I326*H326,2)</f>
        <v>0</v>
      </c>
      <c r="BL326" s="17" t="s">
        <v>357</v>
      </c>
      <c r="BM326" s="149" t="s">
        <v>2618</v>
      </c>
    </row>
    <row r="327" spans="2:65" s="1" customFormat="1" ht="19.2">
      <c r="B327" s="32"/>
      <c r="D327" s="151" t="s">
        <v>359</v>
      </c>
      <c r="F327" s="152" t="s">
        <v>8447</v>
      </c>
      <c r="I327" s="153"/>
      <c r="L327" s="32"/>
      <c r="M327" s="154"/>
      <c r="T327" s="56"/>
      <c r="AT327" s="17" t="s">
        <v>359</v>
      </c>
      <c r="AU327" s="17" t="s">
        <v>84</v>
      </c>
    </row>
    <row r="328" spans="2:65" s="1" customFormat="1" ht="24.15" customHeight="1">
      <c r="B328" s="32"/>
      <c r="C328" s="138" t="s">
        <v>1985</v>
      </c>
      <c r="D328" s="138" t="s">
        <v>352</v>
      </c>
      <c r="E328" s="139" t="s">
        <v>8449</v>
      </c>
      <c r="F328" s="140" t="s">
        <v>8450</v>
      </c>
      <c r="G328" s="141" t="s">
        <v>4951</v>
      </c>
      <c r="H328" s="142">
        <v>5</v>
      </c>
      <c r="I328" s="143"/>
      <c r="J328" s="144">
        <f>ROUND(I328*H328,2)</f>
        <v>0</v>
      </c>
      <c r="K328" s="140" t="s">
        <v>1</v>
      </c>
      <c r="L328" s="32"/>
      <c r="M328" s="145" t="s">
        <v>1</v>
      </c>
      <c r="N328" s="146" t="s">
        <v>41</v>
      </c>
      <c r="P328" s="147">
        <f>O328*H328</f>
        <v>0</v>
      </c>
      <c r="Q328" s="147">
        <v>0</v>
      </c>
      <c r="R328" s="147">
        <f>Q328*H328</f>
        <v>0</v>
      </c>
      <c r="S328" s="147">
        <v>0</v>
      </c>
      <c r="T328" s="148">
        <f>S328*H328</f>
        <v>0</v>
      </c>
      <c r="AR328" s="149" t="s">
        <v>357</v>
      </c>
      <c r="AT328" s="149" t="s">
        <v>352</v>
      </c>
      <c r="AU328" s="149" t="s">
        <v>84</v>
      </c>
      <c r="AY328" s="17" t="s">
        <v>350</v>
      </c>
      <c r="BE328" s="150">
        <f>IF(N328="základní",J328,0)</f>
        <v>0</v>
      </c>
      <c r="BF328" s="150">
        <f>IF(N328="snížená",J328,0)</f>
        <v>0</v>
      </c>
      <c r="BG328" s="150">
        <f>IF(N328="zákl. přenesená",J328,0)</f>
        <v>0</v>
      </c>
      <c r="BH328" s="150">
        <f>IF(N328="sníž. přenesená",J328,0)</f>
        <v>0</v>
      </c>
      <c r="BI328" s="150">
        <f>IF(N328="nulová",J328,0)</f>
        <v>0</v>
      </c>
      <c r="BJ328" s="17" t="s">
        <v>84</v>
      </c>
      <c r="BK328" s="150">
        <f>ROUND(I328*H328,2)</f>
        <v>0</v>
      </c>
      <c r="BL328" s="17" t="s">
        <v>357</v>
      </c>
      <c r="BM328" s="149" t="s">
        <v>2629</v>
      </c>
    </row>
    <row r="329" spans="2:65" s="1" customFormat="1" ht="19.2">
      <c r="B329" s="32"/>
      <c r="D329" s="151" t="s">
        <v>359</v>
      </c>
      <c r="F329" s="152" t="s">
        <v>8450</v>
      </c>
      <c r="I329" s="153"/>
      <c r="L329" s="32"/>
      <c r="M329" s="154"/>
      <c r="T329" s="56"/>
      <c r="AT329" s="17" t="s">
        <v>359</v>
      </c>
      <c r="AU329" s="17" t="s">
        <v>84</v>
      </c>
    </row>
    <row r="330" spans="2:65" s="1" customFormat="1" ht="24.15" customHeight="1">
      <c r="B330" s="32"/>
      <c r="C330" s="138" t="s">
        <v>1990</v>
      </c>
      <c r="D330" s="138" t="s">
        <v>352</v>
      </c>
      <c r="E330" s="139" t="s">
        <v>8451</v>
      </c>
      <c r="F330" s="140" t="s">
        <v>8452</v>
      </c>
      <c r="G330" s="141" t="s">
        <v>4951</v>
      </c>
      <c r="H330" s="142">
        <v>2</v>
      </c>
      <c r="I330" s="143"/>
      <c r="J330" s="144">
        <f>ROUND(I330*H330,2)</f>
        <v>0</v>
      </c>
      <c r="K330" s="140" t="s">
        <v>1</v>
      </c>
      <c r="L330" s="32"/>
      <c r="M330" s="145" t="s">
        <v>1</v>
      </c>
      <c r="N330" s="146" t="s">
        <v>41</v>
      </c>
      <c r="P330" s="147">
        <f>O330*H330</f>
        <v>0</v>
      </c>
      <c r="Q330" s="147">
        <v>0</v>
      </c>
      <c r="R330" s="147">
        <f>Q330*H330</f>
        <v>0</v>
      </c>
      <c r="S330" s="147">
        <v>0</v>
      </c>
      <c r="T330" s="148">
        <f>S330*H330</f>
        <v>0</v>
      </c>
      <c r="AR330" s="149" t="s">
        <v>357</v>
      </c>
      <c r="AT330" s="149" t="s">
        <v>352</v>
      </c>
      <c r="AU330" s="149" t="s">
        <v>84</v>
      </c>
      <c r="AY330" s="17" t="s">
        <v>350</v>
      </c>
      <c r="BE330" s="150">
        <f>IF(N330="základní",J330,0)</f>
        <v>0</v>
      </c>
      <c r="BF330" s="150">
        <f>IF(N330="snížená",J330,0)</f>
        <v>0</v>
      </c>
      <c r="BG330" s="150">
        <f>IF(N330="zákl. přenesená",J330,0)</f>
        <v>0</v>
      </c>
      <c r="BH330" s="150">
        <f>IF(N330="sníž. přenesená",J330,0)</f>
        <v>0</v>
      </c>
      <c r="BI330" s="150">
        <f>IF(N330="nulová",J330,0)</f>
        <v>0</v>
      </c>
      <c r="BJ330" s="17" t="s">
        <v>84</v>
      </c>
      <c r="BK330" s="150">
        <f>ROUND(I330*H330,2)</f>
        <v>0</v>
      </c>
      <c r="BL330" s="17" t="s">
        <v>357</v>
      </c>
      <c r="BM330" s="149" t="s">
        <v>2639</v>
      </c>
    </row>
    <row r="331" spans="2:65" s="1" customFormat="1" ht="19.2">
      <c r="B331" s="32"/>
      <c r="D331" s="151" t="s">
        <v>359</v>
      </c>
      <c r="F331" s="152" t="s">
        <v>8452</v>
      </c>
      <c r="I331" s="153"/>
      <c r="L331" s="32"/>
      <c r="M331" s="154"/>
      <c r="T331" s="56"/>
      <c r="AT331" s="17" t="s">
        <v>359</v>
      </c>
      <c r="AU331" s="17" t="s">
        <v>84</v>
      </c>
    </row>
    <row r="332" spans="2:65" s="1" customFormat="1" ht="16.5" customHeight="1">
      <c r="B332" s="32"/>
      <c r="C332" s="138" t="s">
        <v>1998</v>
      </c>
      <c r="D332" s="138" t="s">
        <v>352</v>
      </c>
      <c r="E332" s="139" t="s">
        <v>8453</v>
      </c>
      <c r="F332" s="140" t="s">
        <v>8454</v>
      </c>
      <c r="G332" s="141" t="s">
        <v>4951</v>
      </c>
      <c r="H332" s="142">
        <v>1</v>
      </c>
      <c r="I332" s="143"/>
      <c r="J332" s="144">
        <f>ROUND(I332*H332,2)</f>
        <v>0</v>
      </c>
      <c r="K332" s="140" t="s">
        <v>1</v>
      </c>
      <c r="L332" s="32"/>
      <c r="M332" s="145" t="s">
        <v>1</v>
      </c>
      <c r="N332" s="146" t="s">
        <v>41</v>
      </c>
      <c r="P332" s="147">
        <f>O332*H332</f>
        <v>0</v>
      </c>
      <c r="Q332" s="147">
        <v>0</v>
      </c>
      <c r="R332" s="147">
        <f>Q332*H332</f>
        <v>0</v>
      </c>
      <c r="S332" s="147">
        <v>0</v>
      </c>
      <c r="T332" s="148">
        <f>S332*H332</f>
        <v>0</v>
      </c>
      <c r="AR332" s="149" t="s">
        <v>357</v>
      </c>
      <c r="AT332" s="149" t="s">
        <v>352</v>
      </c>
      <c r="AU332" s="149" t="s">
        <v>84</v>
      </c>
      <c r="AY332" s="17" t="s">
        <v>350</v>
      </c>
      <c r="BE332" s="150">
        <f>IF(N332="základní",J332,0)</f>
        <v>0</v>
      </c>
      <c r="BF332" s="150">
        <f>IF(N332="snížená",J332,0)</f>
        <v>0</v>
      </c>
      <c r="BG332" s="150">
        <f>IF(N332="zákl. přenesená",J332,0)</f>
        <v>0</v>
      </c>
      <c r="BH332" s="150">
        <f>IF(N332="sníž. přenesená",J332,0)</f>
        <v>0</v>
      </c>
      <c r="BI332" s="150">
        <f>IF(N332="nulová",J332,0)</f>
        <v>0</v>
      </c>
      <c r="BJ332" s="17" t="s">
        <v>84</v>
      </c>
      <c r="BK332" s="150">
        <f>ROUND(I332*H332,2)</f>
        <v>0</v>
      </c>
      <c r="BL332" s="17" t="s">
        <v>357</v>
      </c>
      <c r="BM332" s="149" t="s">
        <v>2650</v>
      </c>
    </row>
    <row r="333" spans="2:65" s="1" customFormat="1" ht="10.199999999999999">
      <c r="B333" s="32"/>
      <c r="D333" s="151" t="s">
        <v>359</v>
      </c>
      <c r="F333" s="152" t="s">
        <v>8454</v>
      </c>
      <c r="I333" s="153"/>
      <c r="L333" s="32"/>
      <c r="M333" s="154"/>
      <c r="T333" s="56"/>
      <c r="AT333" s="17" t="s">
        <v>359</v>
      </c>
      <c r="AU333" s="17" t="s">
        <v>84</v>
      </c>
    </row>
    <row r="334" spans="2:65" s="1" customFormat="1" ht="24.15" customHeight="1">
      <c r="B334" s="32"/>
      <c r="C334" s="138" t="s">
        <v>2003</v>
      </c>
      <c r="D334" s="138" t="s">
        <v>352</v>
      </c>
      <c r="E334" s="139" t="s">
        <v>8455</v>
      </c>
      <c r="F334" s="140" t="s">
        <v>8401</v>
      </c>
      <c r="G334" s="141" t="s">
        <v>8397</v>
      </c>
      <c r="H334" s="142">
        <v>32</v>
      </c>
      <c r="I334" s="143"/>
      <c r="J334" s="144">
        <f>ROUND(I334*H334,2)</f>
        <v>0</v>
      </c>
      <c r="K334" s="140" t="s">
        <v>1</v>
      </c>
      <c r="L334" s="32"/>
      <c r="M334" s="145" t="s">
        <v>1</v>
      </c>
      <c r="N334" s="146" t="s">
        <v>41</v>
      </c>
      <c r="P334" s="147">
        <f>O334*H334</f>
        <v>0</v>
      </c>
      <c r="Q334" s="147">
        <v>0</v>
      </c>
      <c r="R334" s="147">
        <f>Q334*H334</f>
        <v>0</v>
      </c>
      <c r="S334" s="147">
        <v>0</v>
      </c>
      <c r="T334" s="148">
        <f>S334*H334</f>
        <v>0</v>
      </c>
      <c r="AR334" s="149" t="s">
        <v>357</v>
      </c>
      <c r="AT334" s="149" t="s">
        <v>352</v>
      </c>
      <c r="AU334" s="149" t="s">
        <v>84</v>
      </c>
      <c r="AY334" s="17" t="s">
        <v>350</v>
      </c>
      <c r="BE334" s="150">
        <f>IF(N334="základní",J334,0)</f>
        <v>0</v>
      </c>
      <c r="BF334" s="150">
        <f>IF(N334="snížená",J334,0)</f>
        <v>0</v>
      </c>
      <c r="BG334" s="150">
        <f>IF(N334="zákl. přenesená",J334,0)</f>
        <v>0</v>
      </c>
      <c r="BH334" s="150">
        <f>IF(N334="sníž. přenesená",J334,0)</f>
        <v>0</v>
      </c>
      <c r="BI334" s="150">
        <f>IF(N334="nulová",J334,0)</f>
        <v>0</v>
      </c>
      <c r="BJ334" s="17" t="s">
        <v>84</v>
      </c>
      <c r="BK334" s="150">
        <f>ROUND(I334*H334,2)</f>
        <v>0</v>
      </c>
      <c r="BL334" s="17" t="s">
        <v>357</v>
      </c>
      <c r="BM334" s="149" t="s">
        <v>2660</v>
      </c>
    </row>
    <row r="335" spans="2:65" s="1" customFormat="1" ht="19.2">
      <c r="B335" s="32"/>
      <c r="D335" s="151" t="s">
        <v>359</v>
      </c>
      <c r="F335" s="152" t="s">
        <v>8401</v>
      </c>
      <c r="I335" s="153"/>
      <c r="L335" s="32"/>
      <c r="M335" s="154"/>
      <c r="T335" s="56"/>
      <c r="AT335" s="17" t="s">
        <v>359</v>
      </c>
      <c r="AU335" s="17" t="s">
        <v>84</v>
      </c>
    </row>
    <row r="336" spans="2:65" s="1" customFormat="1" ht="24.15" customHeight="1">
      <c r="B336" s="32"/>
      <c r="C336" s="138" t="s">
        <v>2010</v>
      </c>
      <c r="D336" s="138" t="s">
        <v>352</v>
      </c>
      <c r="E336" s="139" t="s">
        <v>8456</v>
      </c>
      <c r="F336" s="140" t="s">
        <v>8399</v>
      </c>
      <c r="G336" s="141" t="s">
        <v>8397</v>
      </c>
      <c r="H336" s="142">
        <v>8</v>
      </c>
      <c r="I336" s="143"/>
      <c r="J336" s="144">
        <f>ROUND(I336*H336,2)</f>
        <v>0</v>
      </c>
      <c r="K336" s="140" t="s">
        <v>1</v>
      </c>
      <c r="L336" s="32"/>
      <c r="M336" s="145" t="s">
        <v>1</v>
      </c>
      <c r="N336" s="146" t="s">
        <v>41</v>
      </c>
      <c r="P336" s="147">
        <f>O336*H336</f>
        <v>0</v>
      </c>
      <c r="Q336" s="147">
        <v>0</v>
      </c>
      <c r="R336" s="147">
        <f>Q336*H336</f>
        <v>0</v>
      </c>
      <c r="S336" s="147">
        <v>0</v>
      </c>
      <c r="T336" s="148">
        <f>S336*H336</f>
        <v>0</v>
      </c>
      <c r="AR336" s="149" t="s">
        <v>357</v>
      </c>
      <c r="AT336" s="149" t="s">
        <v>352</v>
      </c>
      <c r="AU336" s="149" t="s">
        <v>84</v>
      </c>
      <c r="AY336" s="17" t="s">
        <v>350</v>
      </c>
      <c r="BE336" s="150">
        <f>IF(N336="základní",J336,0)</f>
        <v>0</v>
      </c>
      <c r="BF336" s="150">
        <f>IF(N336="snížená",J336,0)</f>
        <v>0</v>
      </c>
      <c r="BG336" s="150">
        <f>IF(N336="zákl. přenesená",J336,0)</f>
        <v>0</v>
      </c>
      <c r="BH336" s="150">
        <f>IF(N336="sníž. přenesená",J336,0)</f>
        <v>0</v>
      </c>
      <c r="BI336" s="150">
        <f>IF(N336="nulová",J336,0)</f>
        <v>0</v>
      </c>
      <c r="BJ336" s="17" t="s">
        <v>84</v>
      </c>
      <c r="BK336" s="150">
        <f>ROUND(I336*H336,2)</f>
        <v>0</v>
      </c>
      <c r="BL336" s="17" t="s">
        <v>357</v>
      </c>
      <c r="BM336" s="149" t="s">
        <v>2671</v>
      </c>
    </row>
    <row r="337" spans="2:65" s="1" customFormat="1" ht="19.2">
      <c r="B337" s="32"/>
      <c r="D337" s="151" t="s">
        <v>359</v>
      </c>
      <c r="F337" s="152" t="s">
        <v>8399</v>
      </c>
      <c r="I337" s="153"/>
      <c r="L337" s="32"/>
      <c r="M337" s="154"/>
      <c r="T337" s="56"/>
      <c r="AT337" s="17" t="s">
        <v>359</v>
      </c>
      <c r="AU337" s="17" t="s">
        <v>84</v>
      </c>
    </row>
    <row r="338" spans="2:65" s="1" customFormat="1" ht="21.75" customHeight="1">
      <c r="B338" s="32"/>
      <c r="C338" s="138" t="s">
        <v>2015</v>
      </c>
      <c r="D338" s="138" t="s">
        <v>352</v>
      </c>
      <c r="E338" s="139" t="s">
        <v>8457</v>
      </c>
      <c r="F338" s="140" t="s">
        <v>8458</v>
      </c>
      <c r="G338" s="141" t="s">
        <v>8397</v>
      </c>
      <c r="H338" s="142">
        <v>8</v>
      </c>
      <c r="I338" s="143"/>
      <c r="J338" s="144">
        <f>ROUND(I338*H338,2)</f>
        <v>0</v>
      </c>
      <c r="K338" s="140" t="s">
        <v>1</v>
      </c>
      <c r="L338" s="32"/>
      <c r="M338" s="145" t="s">
        <v>1</v>
      </c>
      <c r="N338" s="146" t="s">
        <v>41</v>
      </c>
      <c r="P338" s="147">
        <f>O338*H338</f>
        <v>0</v>
      </c>
      <c r="Q338" s="147">
        <v>0</v>
      </c>
      <c r="R338" s="147">
        <f>Q338*H338</f>
        <v>0</v>
      </c>
      <c r="S338" s="147">
        <v>0</v>
      </c>
      <c r="T338" s="148">
        <f>S338*H338</f>
        <v>0</v>
      </c>
      <c r="AR338" s="149" t="s">
        <v>357</v>
      </c>
      <c r="AT338" s="149" t="s">
        <v>352</v>
      </c>
      <c r="AU338" s="149" t="s">
        <v>84</v>
      </c>
      <c r="AY338" s="17" t="s">
        <v>350</v>
      </c>
      <c r="BE338" s="150">
        <f>IF(N338="základní",J338,0)</f>
        <v>0</v>
      </c>
      <c r="BF338" s="150">
        <f>IF(N338="snížená",J338,0)</f>
        <v>0</v>
      </c>
      <c r="BG338" s="150">
        <f>IF(N338="zákl. přenesená",J338,0)</f>
        <v>0</v>
      </c>
      <c r="BH338" s="150">
        <f>IF(N338="sníž. přenesená",J338,0)</f>
        <v>0</v>
      </c>
      <c r="BI338" s="150">
        <f>IF(N338="nulová",J338,0)</f>
        <v>0</v>
      </c>
      <c r="BJ338" s="17" t="s">
        <v>84</v>
      </c>
      <c r="BK338" s="150">
        <f>ROUND(I338*H338,2)</f>
        <v>0</v>
      </c>
      <c r="BL338" s="17" t="s">
        <v>357</v>
      </c>
      <c r="BM338" s="149" t="s">
        <v>2683</v>
      </c>
    </row>
    <row r="339" spans="2:65" s="1" customFormat="1" ht="10.199999999999999">
      <c r="B339" s="32"/>
      <c r="D339" s="151" t="s">
        <v>359</v>
      </c>
      <c r="F339" s="152" t="s">
        <v>8458</v>
      </c>
      <c r="I339" s="153"/>
      <c r="L339" s="32"/>
      <c r="M339" s="154"/>
      <c r="T339" s="56"/>
      <c r="AT339" s="17" t="s">
        <v>359</v>
      </c>
      <c r="AU339" s="17" t="s">
        <v>84</v>
      </c>
    </row>
    <row r="340" spans="2:65" s="1" customFormat="1" ht="16.5" customHeight="1">
      <c r="B340" s="32"/>
      <c r="C340" s="138" t="s">
        <v>2017</v>
      </c>
      <c r="D340" s="138" t="s">
        <v>352</v>
      </c>
      <c r="E340" s="139" t="s">
        <v>8459</v>
      </c>
      <c r="F340" s="140" t="s">
        <v>8460</v>
      </c>
      <c r="G340" s="141" t="s">
        <v>355</v>
      </c>
      <c r="H340" s="142">
        <v>12</v>
      </c>
      <c r="I340" s="143"/>
      <c r="J340" s="144">
        <f>ROUND(I340*H340,2)</f>
        <v>0</v>
      </c>
      <c r="K340" s="140" t="s">
        <v>1</v>
      </c>
      <c r="L340" s="32"/>
      <c r="M340" s="145" t="s">
        <v>1</v>
      </c>
      <c r="N340" s="146" t="s">
        <v>41</v>
      </c>
      <c r="P340" s="147">
        <f>O340*H340</f>
        <v>0</v>
      </c>
      <c r="Q340" s="147">
        <v>0</v>
      </c>
      <c r="R340" s="147">
        <f>Q340*H340</f>
        <v>0</v>
      </c>
      <c r="S340" s="147">
        <v>0</v>
      </c>
      <c r="T340" s="148">
        <f>S340*H340</f>
        <v>0</v>
      </c>
      <c r="AR340" s="149" t="s">
        <v>357</v>
      </c>
      <c r="AT340" s="149" t="s">
        <v>352</v>
      </c>
      <c r="AU340" s="149" t="s">
        <v>84</v>
      </c>
      <c r="AY340" s="17" t="s">
        <v>350</v>
      </c>
      <c r="BE340" s="150">
        <f>IF(N340="základní",J340,0)</f>
        <v>0</v>
      </c>
      <c r="BF340" s="150">
        <f>IF(N340="snížená",J340,0)</f>
        <v>0</v>
      </c>
      <c r="BG340" s="150">
        <f>IF(N340="zákl. přenesená",J340,0)</f>
        <v>0</v>
      </c>
      <c r="BH340" s="150">
        <f>IF(N340="sníž. přenesená",J340,0)</f>
        <v>0</v>
      </c>
      <c r="BI340" s="150">
        <f>IF(N340="nulová",J340,0)</f>
        <v>0</v>
      </c>
      <c r="BJ340" s="17" t="s">
        <v>84</v>
      </c>
      <c r="BK340" s="150">
        <f>ROUND(I340*H340,2)</f>
        <v>0</v>
      </c>
      <c r="BL340" s="17" t="s">
        <v>357</v>
      </c>
      <c r="BM340" s="149" t="s">
        <v>2693</v>
      </c>
    </row>
    <row r="341" spans="2:65" s="1" customFormat="1" ht="10.199999999999999">
      <c r="B341" s="32"/>
      <c r="D341" s="151" t="s">
        <v>359</v>
      </c>
      <c r="F341" s="152" t="s">
        <v>8460</v>
      </c>
      <c r="I341" s="153"/>
      <c r="L341" s="32"/>
      <c r="M341" s="154"/>
      <c r="T341" s="56"/>
      <c r="AT341" s="17" t="s">
        <v>359</v>
      </c>
      <c r="AU341" s="17" t="s">
        <v>84</v>
      </c>
    </row>
    <row r="342" spans="2:65" s="1" customFormat="1" ht="16.5" customHeight="1">
      <c r="B342" s="32"/>
      <c r="C342" s="138" t="s">
        <v>2024</v>
      </c>
      <c r="D342" s="138" t="s">
        <v>352</v>
      </c>
      <c r="E342" s="139" t="s">
        <v>8461</v>
      </c>
      <c r="F342" s="140" t="s">
        <v>8320</v>
      </c>
      <c r="G342" s="141" t="s">
        <v>5036</v>
      </c>
      <c r="H342" s="142">
        <v>1</v>
      </c>
      <c r="I342" s="143"/>
      <c r="J342" s="144">
        <f>ROUND(I342*H342,2)</f>
        <v>0</v>
      </c>
      <c r="K342" s="140" t="s">
        <v>1</v>
      </c>
      <c r="L342" s="32"/>
      <c r="M342" s="145" t="s">
        <v>1</v>
      </c>
      <c r="N342" s="146" t="s">
        <v>41</v>
      </c>
      <c r="P342" s="147">
        <f>O342*H342</f>
        <v>0</v>
      </c>
      <c r="Q342" s="147">
        <v>0</v>
      </c>
      <c r="R342" s="147">
        <f>Q342*H342</f>
        <v>0</v>
      </c>
      <c r="S342" s="147">
        <v>0</v>
      </c>
      <c r="T342" s="148">
        <f>S342*H342</f>
        <v>0</v>
      </c>
      <c r="AR342" s="149" t="s">
        <v>357</v>
      </c>
      <c r="AT342" s="149" t="s">
        <v>352</v>
      </c>
      <c r="AU342" s="149" t="s">
        <v>84</v>
      </c>
      <c r="AY342" s="17" t="s">
        <v>350</v>
      </c>
      <c r="BE342" s="150">
        <f>IF(N342="základní",J342,0)</f>
        <v>0</v>
      </c>
      <c r="BF342" s="150">
        <f>IF(N342="snížená",J342,0)</f>
        <v>0</v>
      </c>
      <c r="BG342" s="150">
        <f>IF(N342="zákl. přenesená",J342,0)</f>
        <v>0</v>
      </c>
      <c r="BH342" s="150">
        <f>IF(N342="sníž. přenesená",J342,0)</f>
        <v>0</v>
      </c>
      <c r="BI342" s="150">
        <f>IF(N342="nulová",J342,0)</f>
        <v>0</v>
      </c>
      <c r="BJ342" s="17" t="s">
        <v>84</v>
      </c>
      <c r="BK342" s="150">
        <f>ROUND(I342*H342,2)</f>
        <v>0</v>
      </c>
      <c r="BL342" s="17" t="s">
        <v>357</v>
      </c>
      <c r="BM342" s="149" t="s">
        <v>2705</v>
      </c>
    </row>
    <row r="343" spans="2:65" s="1" customFormat="1" ht="10.199999999999999">
      <c r="B343" s="32"/>
      <c r="D343" s="151" t="s">
        <v>359</v>
      </c>
      <c r="F343" s="152" t="s">
        <v>8320</v>
      </c>
      <c r="I343" s="153"/>
      <c r="L343" s="32"/>
      <c r="M343" s="154"/>
      <c r="T343" s="56"/>
      <c r="AT343" s="17" t="s">
        <v>359</v>
      </c>
      <c r="AU343" s="17" t="s">
        <v>84</v>
      </c>
    </row>
    <row r="344" spans="2:65" s="11" customFormat="1" ht="25.95" customHeight="1">
      <c r="B344" s="126"/>
      <c r="D344" s="127" t="s">
        <v>75</v>
      </c>
      <c r="E344" s="128" t="s">
        <v>8462</v>
      </c>
      <c r="F344" s="128" t="s">
        <v>8463</v>
      </c>
      <c r="I344" s="129"/>
      <c r="J344" s="130">
        <f>BK344</f>
        <v>0</v>
      </c>
      <c r="L344" s="126"/>
      <c r="M344" s="131"/>
      <c r="P344" s="132">
        <f>SUM(P345:P376)</f>
        <v>0</v>
      </c>
      <c r="R344" s="132">
        <f>SUM(R345:R376)</f>
        <v>0</v>
      </c>
      <c r="T344" s="133">
        <f>SUM(T345:T376)</f>
        <v>0</v>
      </c>
      <c r="AR344" s="127" t="s">
        <v>84</v>
      </c>
      <c r="AT344" s="134" t="s">
        <v>75</v>
      </c>
      <c r="AU344" s="134" t="s">
        <v>76</v>
      </c>
      <c r="AY344" s="127" t="s">
        <v>350</v>
      </c>
      <c r="BK344" s="135">
        <f>SUM(BK345:BK376)</f>
        <v>0</v>
      </c>
    </row>
    <row r="345" spans="2:65" s="1" customFormat="1" ht="33" customHeight="1">
      <c r="B345" s="32"/>
      <c r="C345" s="138" t="s">
        <v>2029</v>
      </c>
      <c r="D345" s="138" t="s">
        <v>352</v>
      </c>
      <c r="E345" s="139" t="s">
        <v>8464</v>
      </c>
      <c r="F345" s="140" t="s">
        <v>8465</v>
      </c>
      <c r="G345" s="141" t="s">
        <v>4951</v>
      </c>
      <c r="H345" s="142">
        <v>1</v>
      </c>
      <c r="I345" s="143"/>
      <c r="J345" s="144">
        <f>ROUND(I345*H345,2)</f>
        <v>0</v>
      </c>
      <c r="K345" s="140" t="s">
        <v>1</v>
      </c>
      <c r="L345" s="32"/>
      <c r="M345" s="145" t="s">
        <v>1</v>
      </c>
      <c r="N345" s="146" t="s">
        <v>41</v>
      </c>
      <c r="P345" s="147">
        <f>O345*H345</f>
        <v>0</v>
      </c>
      <c r="Q345" s="147">
        <v>0</v>
      </c>
      <c r="R345" s="147">
        <f>Q345*H345</f>
        <v>0</v>
      </c>
      <c r="S345" s="147">
        <v>0</v>
      </c>
      <c r="T345" s="148">
        <f>S345*H345</f>
        <v>0</v>
      </c>
      <c r="AR345" s="149" t="s">
        <v>357</v>
      </c>
      <c r="AT345" s="149" t="s">
        <v>352</v>
      </c>
      <c r="AU345" s="149" t="s">
        <v>84</v>
      </c>
      <c r="AY345" s="17" t="s">
        <v>350</v>
      </c>
      <c r="BE345" s="150">
        <f>IF(N345="základní",J345,0)</f>
        <v>0</v>
      </c>
      <c r="BF345" s="150">
        <f>IF(N345="snížená",J345,0)</f>
        <v>0</v>
      </c>
      <c r="BG345" s="150">
        <f>IF(N345="zákl. přenesená",J345,0)</f>
        <v>0</v>
      </c>
      <c r="BH345" s="150">
        <f>IF(N345="sníž. přenesená",J345,0)</f>
        <v>0</v>
      </c>
      <c r="BI345" s="150">
        <f>IF(N345="nulová",J345,0)</f>
        <v>0</v>
      </c>
      <c r="BJ345" s="17" t="s">
        <v>84</v>
      </c>
      <c r="BK345" s="150">
        <f>ROUND(I345*H345,2)</f>
        <v>0</v>
      </c>
      <c r="BL345" s="17" t="s">
        <v>357</v>
      </c>
      <c r="BM345" s="149" t="s">
        <v>2730</v>
      </c>
    </row>
    <row r="346" spans="2:65" s="1" customFormat="1" ht="19.2">
      <c r="B346" s="32"/>
      <c r="D346" s="151" t="s">
        <v>359</v>
      </c>
      <c r="F346" s="152" t="s">
        <v>8465</v>
      </c>
      <c r="I346" s="153"/>
      <c r="L346" s="32"/>
      <c r="M346" s="154"/>
      <c r="T346" s="56"/>
      <c r="AT346" s="17" t="s">
        <v>359</v>
      </c>
      <c r="AU346" s="17" t="s">
        <v>84</v>
      </c>
    </row>
    <row r="347" spans="2:65" s="1" customFormat="1" ht="24.15" customHeight="1">
      <c r="B347" s="32"/>
      <c r="C347" s="138" t="s">
        <v>2035</v>
      </c>
      <c r="D347" s="138" t="s">
        <v>352</v>
      </c>
      <c r="E347" s="139" t="s">
        <v>8466</v>
      </c>
      <c r="F347" s="140" t="s">
        <v>8467</v>
      </c>
      <c r="G347" s="141" t="s">
        <v>4951</v>
      </c>
      <c r="H347" s="142">
        <v>1</v>
      </c>
      <c r="I347" s="143"/>
      <c r="J347" s="144">
        <f>ROUND(I347*H347,2)</f>
        <v>0</v>
      </c>
      <c r="K347" s="140" t="s">
        <v>1</v>
      </c>
      <c r="L347" s="32"/>
      <c r="M347" s="145" t="s">
        <v>1</v>
      </c>
      <c r="N347" s="146" t="s">
        <v>41</v>
      </c>
      <c r="P347" s="147">
        <f>O347*H347</f>
        <v>0</v>
      </c>
      <c r="Q347" s="147">
        <v>0</v>
      </c>
      <c r="R347" s="147">
        <f>Q347*H347</f>
        <v>0</v>
      </c>
      <c r="S347" s="147">
        <v>0</v>
      </c>
      <c r="T347" s="148">
        <f>S347*H347</f>
        <v>0</v>
      </c>
      <c r="AR347" s="149" t="s">
        <v>357</v>
      </c>
      <c r="AT347" s="149" t="s">
        <v>352</v>
      </c>
      <c r="AU347" s="149" t="s">
        <v>84</v>
      </c>
      <c r="AY347" s="17" t="s">
        <v>350</v>
      </c>
      <c r="BE347" s="150">
        <f>IF(N347="základní",J347,0)</f>
        <v>0</v>
      </c>
      <c r="BF347" s="150">
        <f>IF(N347="snížená",J347,0)</f>
        <v>0</v>
      </c>
      <c r="BG347" s="150">
        <f>IF(N347="zákl. přenesená",J347,0)</f>
        <v>0</v>
      </c>
      <c r="BH347" s="150">
        <f>IF(N347="sníž. přenesená",J347,0)</f>
        <v>0</v>
      </c>
      <c r="BI347" s="150">
        <f>IF(N347="nulová",J347,0)</f>
        <v>0</v>
      </c>
      <c r="BJ347" s="17" t="s">
        <v>84</v>
      </c>
      <c r="BK347" s="150">
        <f>ROUND(I347*H347,2)</f>
        <v>0</v>
      </c>
      <c r="BL347" s="17" t="s">
        <v>357</v>
      </c>
      <c r="BM347" s="149" t="s">
        <v>2753</v>
      </c>
    </row>
    <row r="348" spans="2:65" s="1" customFormat="1" ht="19.2">
      <c r="B348" s="32"/>
      <c r="D348" s="151" t="s">
        <v>359</v>
      </c>
      <c r="F348" s="152" t="s">
        <v>8467</v>
      </c>
      <c r="I348" s="153"/>
      <c r="L348" s="32"/>
      <c r="M348" s="154"/>
      <c r="T348" s="56"/>
      <c r="AT348" s="17" t="s">
        <v>359</v>
      </c>
      <c r="AU348" s="17" t="s">
        <v>84</v>
      </c>
    </row>
    <row r="349" spans="2:65" s="1" customFormat="1" ht="33" customHeight="1">
      <c r="B349" s="32"/>
      <c r="C349" s="138" t="s">
        <v>2042</v>
      </c>
      <c r="D349" s="138" t="s">
        <v>352</v>
      </c>
      <c r="E349" s="139" t="s">
        <v>8468</v>
      </c>
      <c r="F349" s="140" t="s">
        <v>8469</v>
      </c>
      <c r="G349" s="141" t="s">
        <v>4951</v>
      </c>
      <c r="H349" s="142">
        <v>1</v>
      </c>
      <c r="I349" s="143"/>
      <c r="J349" s="144">
        <f>ROUND(I349*H349,2)</f>
        <v>0</v>
      </c>
      <c r="K349" s="140" t="s">
        <v>1</v>
      </c>
      <c r="L349" s="32"/>
      <c r="M349" s="145" t="s">
        <v>1</v>
      </c>
      <c r="N349" s="146" t="s">
        <v>41</v>
      </c>
      <c r="P349" s="147">
        <f>O349*H349</f>
        <v>0</v>
      </c>
      <c r="Q349" s="147">
        <v>0</v>
      </c>
      <c r="R349" s="147">
        <f>Q349*H349</f>
        <v>0</v>
      </c>
      <c r="S349" s="147">
        <v>0</v>
      </c>
      <c r="T349" s="148">
        <f>S349*H349</f>
        <v>0</v>
      </c>
      <c r="AR349" s="149" t="s">
        <v>357</v>
      </c>
      <c r="AT349" s="149" t="s">
        <v>352</v>
      </c>
      <c r="AU349" s="149" t="s">
        <v>84</v>
      </c>
      <c r="AY349" s="17" t="s">
        <v>350</v>
      </c>
      <c r="BE349" s="150">
        <f>IF(N349="základní",J349,0)</f>
        <v>0</v>
      </c>
      <c r="BF349" s="150">
        <f>IF(N349="snížená",J349,0)</f>
        <v>0</v>
      </c>
      <c r="BG349" s="150">
        <f>IF(N349="zákl. přenesená",J349,0)</f>
        <v>0</v>
      </c>
      <c r="BH349" s="150">
        <f>IF(N349="sníž. přenesená",J349,0)</f>
        <v>0</v>
      </c>
      <c r="BI349" s="150">
        <f>IF(N349="nulová",J349,0)</f>
        <v>0</v>
      </c>
      <c r="BJ349" s="17" t="s">
        <v>84</v>
      </c>
      <c r="BK349" s="150">
        <f>ROUND(I349*H349,2)</f>
        <v>0</v>
      </c>
      <c r="BL349" s="17" t="s">
        <v>357</v>
      </c>
      <c r="BM349" s="149" t="s">
        <v>2781</v>
      </c>
    </row>
    <row r="350" spans="2:65" s="1" customFormat="1" ht="19.2">
      <c r="B350" s="32"/>
      <c r="D350" s="151" t="s">
        <v>359</v>
      </c>
      <c r="F350" s="152" t="s">
        <v>8469</v>
      </c>
      <c r="I350" s="153"/>
      <c r="L350" s="32"/>
      <c r="M350" s="154"/>
      <c r="T350" s="56"/>
      <c r="AT350" s="17" t="s">
        <v>359</v>
      </c>
      <c r="AU350" s="17" t="s">
        <v>84</v>
      </c>
    </row>
    <row r="351" spans="2:65" s="1" customFormat="1" ht="16.5" customHeight="1">
      <c r="B351" s="32"/>
      <c r="C351" s="138" t="s">
        <v>2048</v>
      </c>
      <c r="D351" s="138" t="s">
        <v>352</v>
      </c>
      <c r="E351" s="139" t="s">
        <v>8470</v>
      </c>
      <c r="F351" s="140" t="s">
        <v>8372</v>
      </c>
      <c r="G351" s="141" t="s">
        <v>4951</v>
      </c>
      <c r="H351" s="142">
        <v>1</v>
      </c>
      <c r="I351" s="143"/>
      <c r="J351" s="144">
        <f>ROUND(I351*H351,2)</f>
        <v>0</v>
      </c>
      <c r="K351" s="140" t="s">
        <v>1</v>
      </c>
      <c r="L351" s="32"/>
      <c r="M351" s="145" t="s">
        <v>1</v>
      </c>
      <c r="N351" s="146" t="s">
        <v>41</v>
      </c>
      <c r="P351" s="147">
        <f>O351*H351</f>
        <v>0</v>
      </c>
      <c r="Q351" s="147">
        <v>0</v>
      </c>
      <c r="R351" s="147">
        <f>Q351*H351</f>
        <v>0</v>
      </c>
      <c r="S351" s="147">
        <v>0</v>
      </c>
      <c r="T351" s="148">
        <f>S351*H351</f>
        <v>0</v>
      </c>
      <c r="AR351" s="149" t="s">
        <v>357</v>
      </c>
      <c r="AT351" s="149" t="s">
        <v>352</v>
      </c>
      <c r="AU351" s="149" t="s">
        <v>84</v>
      </c>
      <c r="AY351" s="17" t="s">
        <v>350</v>
      </c>
      <c r="BE351" s="150">
        <f>IF(N351="základní",J351,0)</f>
        <v>0</v>
      </c>
      <c r="BF351" s="150">
        <f>IF(N351="snížená",J351,0)</f>
        <v>0</v>
      </c>
      <c r="BG351" s="150">
        <f>IF(N351="zákl. přenesená",J351,0)</f>
        <v>0</v>
      </c>
      <c r="BH351" s="150">
        <f>IF(N351="sníž. přenesená",J351,0)</f>
        <v>0</v>
      </c>
      <c r="BI351" s="150">
        <f>IF(N351="nulová",J351,0)</f>
        <v>0</v>
      </c>
      <c r="BJ351" s="17" t="s">
        <v>84</v>
      </c>
      <c r="BK351" s="150">
        <f>ROUND(I351*H351,2)</f>
        <v>0</v>
      </c>
      <c r="BL351" s="17" t="s">
        <v>357</v>
      </c>
      <c r="BM351" s="149" t="s">
        <v>2806</v>
      </c>
    </row>
    <row r="352" spans="2:65" s="1" customFormat="1" ht="10.199999999999999">
      <c r="B352" s="32"/>
      <c r="D352" s="151" t="s">
        <v>359</v>
      </c>
      <c r="F352" s="152" t="s">
        <v>8372</v>
      </c>
      <c r="I352" s="153"/>
      <c r="L352" s="32"/>
      <c r="M352" s="154"/>
      <c r="T352" s="56"/>
      <c r="AT352" s="17" t="s">
        <v>359</v>
      </c>
      <c r="AU352" s="17" t="s">
        <v>84</v>
      </c>
    </row>
    <row r="353" spans="2:65" s="1" customFormat="1" ht="16.5" customHeight="1">
      <c r="B353" s="32"/>
      <c r="C353" s="138" t="s">
        <v>2053</v>
      </c>
      <c r="D353" s="138" t="s">
        <v>352</v>
      </c>
      <c r="E353" s="139" t="s">
        <v>8471</v>
      </c>
      <c r="F353" s="140" t="s">
        <v>8374</v>
      </c>
      <c r="G353" s="141" t="s">
        <v>4951</v>
      </c>
      <c r="H353" s="142">
        <v>1</v>
      </c>
      <c r="I353" s="143"/>
      <c r="J353" s="144">
        <f>ROUND(I353*H353,2)</f>
        <v>0</v>
      </c>
      <c r="K353" s="140" t="s">
        <v>1</v>
      </c>
      <c r="L353" s="32"/>
      <c r="M353" s="145" t="s">
        <v>1</v>
      </c>
      <c r="N353" s="146" t="s">
        <v>41</v>
      </c>
      <c r="P353" s="147">
        <f>O353*H353</f>
        <v>0</v>
      </c>
      <c r="Q353" s="147">
        <v>0</v>
      </c>
      <c r="R353" s="147">
        <f>Q353*H353</f>
        <v>0</v>
      </c>
      <c r="S353" s="147">
        <v>0</v>
      </c>
      <c r="T353" s="148">
        <f>S353*H353</f>
        <v>0</v>
      </c>
      <c r="AR353" s="149" t="s">
        <v>357</v>
      </c>
      <c r="AT353" s="149" t="s">
        <v>352</v>
      </c>
      <c r="AU353" s="149" t="s">
        <v>84</v>
      </c>
      <c r="AY353" s="17" t="s">
        <v>350</v>
      </c>
      <c r="BE353" s="150">
        <f>IF(N353="základní",J353,0)</f>
        <v>0</v>
      </c>
      <c r="BF353" s="150">
        <f>IF(N353="snížená",J353,0)</f>
        <v>0</v>
      </c>
      <c r="BG353" s="150">
        <f>IF(N353="zákl. přenesená",J353,0)</f>
        <v>0</v>
      </c>
      <c r="BH353" s="150">
        <f>IF(N353="sníž. přenesená",J353,0)</f>
        <v>0</v>
      </c>
      <c r="BI353" s="150">
        <f>IF(N353="nulová",J353,0)</f>
        <v>0</v>
      </c>
      <c r="BJ353" s="17" t="s">
        <v>84</v>
      </c>
      <c r="BK353" s="150">
        <f>ROUND(I353*H353,2)</f>
        <v>0</v>
      </c>
      <c r="BL353" s="17" t="s">
        <v>357</v>
      </c>
      <c r="BM353" s="149" t="s">
        <v>2826</v>
      </c>
    </row>
    <row r="354" spans="2:65" s="1" customFormat="1" ht="10.199999999999999">
      <c r="B354" s="32"/>
      <c r="D354" s="151" t="s">
        <v>359</v>
      </c>
      <c r="F354" s="152" t="s">
        <v>8374</v>
      </c>
      <c r="I354" s="153"/>
      <c r="L354" s="32"/>
      <c r="M354" s="154"/>
      <c r="T354" s="56"/>
      <c r="AT354" s="17" t="s">
        <v>359</v>
      </c>
      <c r="AU354" s="17" t="s">
        <v>84</v>
      </c>
    </row>
    <row r="355" spans="2:65" s="1" customFormat="1" ht="21.75" customHeight="1">
      <c r="B355" s="32"/>
      <c r="C355" s="138" t="s">
        <v>2060</v>
      </c>
      <c r="D355" s="138" t="s">
        <v>352</v>
      </c>
      <c r="E355" s="139" t="s">
        <v>8472</v>
      </c>
      <c r="F355" s="140" t="s">
        <v>8473</v>
      </c>
      <c r="G355" s="141" t="s">
        <v>4951</v>
      </c>
      <c r="H355" s="142">
        <v>1</v>
      </c>
      <c r="I355" s="143"/>
      <c r="J355" s="144">
        <f>ROUND(I355*H355,2)</f>
        <v>0</v>
      </c>
      <c r="K355" s="140" t="s">
        <v>1</v>
      </c>
      <c r="L355" s="32"/>
      <c r="M355" s="145" t="s">
        <v>1</v>
      </c>
      <c r="N355" s="146" t="s">
        <v>41</v>
      </c>
      <c r="P355" s="147">
        <f>O355*H355</f>
        <v>0</v>
      </c>
      <c r="Q355" s="147">
        <v>0</v>
      </c>
      <c r="R355" s="147">
        <f>Q355*H355</f>
        <v>0</v>
      </c>
      <c r="S355" s="147">
        <v>0</v>
      </c>
      <c r="T355" s="148">
        <f>S355*H355</f>
        <v>0</v>
      </c>
      <c r="AR355" s="149" t="s">
        <v>357</v>
      </c>
      <c r="AT355" s="149" t="s">
        <v>352</v>
      </c>
      <c r="AU355" s="149" t="s">
        <v>84</v>
      </c>
      <c r="AY355" s="17" t="s">
        <v>350</v>
      </c>
      <c r="BE355" s="150">
        <f>IF(N355="základní",J355,0)</f>
        <v>0</v>
      </c>
      <c r="BF355" s="150">
        <f>IF(N355="snížená",J355,0)</f>
        <v>0</v>
      </c>
      <c r="BG355" s="150">
        <f>IF(N355="zákl. přenesená",J355,0)</f>
        <v>0</v>
      </c>
      <c r="BH355" s="150">
        <f>IF(N355="sníž. přenesená",J355,0)</f>
        <v>0</v>
      </c>
      <c r="BI355" s="150">
        <f>IF(N355="nulová",J355,0)</f>
        <v>0</v>
      </c>
      <c r="BJ355" s="17" t="s">
        <v>84</v>
      </c>
      <c r="BK355" s="150">
        <f>ROUND(I355*H355,2)</f>
        <v>0</v>
      </c>
      <c r="BL355" s="17" t="s">
        <v>357</v>
      </c>
      <c r="BM355" s="149" t="s">
        <v>2845</v>
      </c>
    </row>
    <row r="356" spans="2:65" s="1" customFormat="1" ht="10.199999999999999">
      <c r="B356" s="32"/>
      <c r="D356" s="151" t="s">
        <v>359</v>
      </c>
      <c r="F356" s="152" t="s">
        <v>8473</v>
      </c>
      <c r="I356" s="153"/>
      <c r="L356" s="32"/>
      <c r="M356" s="154"/>
      <c r="T356" s="56"/>
      <c r="AT356" s="17" t="s">
        <v>359</v>
      </c>
      <c r="AU356" s="17" t="s">
        <v>84</v>
      </c>
    </row>
    <row r="357" spans="2:65" s="1" customFormat="1" ht="16.5" customHeight="1">
      <c r="B357" s="32"/>
      <c r="C357" s="138" t="s">
        <v>2067</v>
      </c>
      <c r="D357" s="138" t="s">
        <v>352</v>
      </c>
      <c r="E357" s="139" t="s">
        <v>8474</v>
      </c>
      <c r="F357" s="140" t="s">
        <v>8475</v>
      </c>
      <c r="G357" s="141" t="s">
        <v>4951</v>
      </c>
      <c r="H357" s="142">
        <v>1</v>
      </c>
      <c r="I357" s="143"/>
      <c r="J357" s="144">
        <f>ROUND(I357*H357,2)</f>
        <v>0</v>
      </c>
      <c r="K357" s="140" t="s">
        <v>1</v>
      </c>
      <c r="L357" s="32"/>
      <c r="M357" s="145" t="s">
        <v>1</v>
      </c>
      <c r="N357" s="146" t="s">
        <v>41</v>
      </c>
      <c r="P357" s="147">
        <f>O357*H357</f>
        <v>0</v>
      </c>
      <c r="Q357" s="147">
        <v>0</v>
      </c>
      <c r="R357" s="147">
        <f>Q357*H357</f>
        <v>0</v>
      </c>
      <c r="S357" s="147">
        <v>0</v>
      </c>
      <c r="T357" s="148">
        <f>S357*H357</f>
        <v>0</v>
      </c>
      <c r="AR357" s="149" t="s">
        <v>357</v>
      </c>
      <c r="AT357" s="149" t="s">
        <v>352</v>
      </c>
      <c r="AU357" s="149" t="s">
        <v>84</v>
      </c>
      <c r="AY357" s="17" t="s">
        <v>350</v>
      </c>
      <c r="BE357" s="150">
        <f>IF(N357="základní",J357,0)</f>
        <v>0</v>
      </c>
      <c r="BF357" s="150">
        <f>IF(N357="snížená",J357,0)</f>
        <v>0</v>
      </c>
      <c r="BG357" s="150">
        <f>IF(N357="zákl. přenesená",J357,0)</f>
        <v>0</v>
      </c>
      <c r="BH357" s="150">
        <f>IF(N357="sníž. přenesená",J357,0)</f>
        <v>0</v>
      </c>
      <c r="BI357" s="150">
        <f>IF(N357="nulová",J357,0)</f>
        <v>0</v>
      </c>
      <c r="BJ357" s="17" t="s">
        <v>84</v>
      </c>
      <c r="BK357" s="150">
        <f>ROUND(I357*H357,2)</f>
        <v>0</v>
      </c>
      <c r="BL357" s="17" t="s">
        <v>357</v>
      </c>
      <c r="BM357" s="149" t="s">
        <v>2860</v>
      </c>
    </row>
    <row r="358" spans="2:65" s="1" customFormat="1" ht="10.199999999999999">
      <c r="B358" s="32"/>
      <c r="D358" s="151" t="s">
        <v>359</v>
      </c>
      <c r="F358" s="152" t="s">
        <v>8475</v>
      </c>
      <c r="I358" s="153"/>
      <c r="L358" s="32"/>
      <c r="M358" s="154"/>
      <c r="T358" s="56"/>
      <c r="AT358" s="17" t="s">
        <v>359</v>
      </c>
      <c r="AU358" s="17" t="s">
        <v>84</v>
      </c>
    </row>
    <row r="359" spans="2:65" s="1" customFormat="1" ht="16.5" customHeight="1">
      <c r="B359" s="32"/>
      <c r="C359" s="138" t="s">
        <v>2074</v>
      </c>
      <c r="D359" s="138" t="s">
        <v>352</v>
      </c>
      <c r="E359" s="139" t="s">
        <v>8476</v>
      </c>
      <c r="F359" s="140" t="s">
        <v>8477</v>
      </c>
      <c r="G359" s="141" t="s">
        <v>4951</v>
      </c>
      <c r="H359" s="142">
        <v>1</v>
      </c>
      <c r="I359" s="143"/>
      <c r="J359" s="144">
        <f>ROUND(I359*H359,2)</f>
        <v>0</v>
      </c>
      <c r="K359" s="140" t="s">
        <v>1</v>
      </c>
      <c r="L359" s="32"/>
      <c r="M359" s="145" t="s">
        <v>1</v>
      </c>
      <c r="N359" s="146" t="s">
        <v>41</v>
      </c>
      <c r="P359" s="147">
        <f>O359*H359</f>
        <v>0</v>
      </c>
      <c r="Q359" s="147">
        <v>0</v>
      </c>
      <c r="R359" s="147">
        <f>Q359*H359</f>
        <v>0</v>
      </c>
      <c r="S359" s="147">
        <v>0</v>
      </c>
      <c r="T359" s="148">
        <f>S359*H359</f>
        <v>0</v>
      </c>
      <c r="AR359" s="149" t="s">
        <v>357</v>
      </c>
      <c r="AT359" s="149" t="s">
        <v>352</v>
      </c>
      <c r="AU359" s="149" t="s">
        <v>84</v>
      </c>
      <c r="AY359" s="17" t="s">
        <v>350</v>
      </c>
      <c r="BE359" s="150">
        <f>IF(N359="základní",J359,0)</f>
        <v>0</v>
      </c>
      <c r="BF359" s="150">
        <f>IF(N359="snížená",J359,0)</f>
        <v>0</v>
      </c>
      <c r="BG359" s="150">
        <f>IF(N359="zákl. přenesená",J359,0)</f>
        <v>0</v>
      </c>
      <c r="BH359" s="150">
        <f>IF(N359="sníž. přenesená",J359,0)</f>
        <v>0</v>
      </c>
      <c r="BI359" s="150">
        <f>IF(N359="nulová",J359,0)</f>
        <v>0</v>
      </c>
      <c r="BJ359" s="17" t="s">
        <v>84</v>
      </c>
      <c r="BK359" s="150">
        <f>ROUND(I359*H359,2)</f>
        <v>0</v>
      </c>
      <c r="BL359" s="17" t="s">
        <v>357</v>
      </c>
      <c r="BM359" s="149" t="s">
        <v>2870</v>
      </c>
    </row>
    <row r="360" spans="2:65" s="1" customFormat="1" ht="10.199999999999999">
      <c r="B360" s="32"/>
      <c r="D360" s="151" t="s">
        <v>359</v>
      </c>
      <c r="F360" s="152" t="s">
        <v>8477</v>
      </c>
      <c r="I360" s="153"/>
      <c r="L360" s="32"/>
      <c r="M360" s="154"/>
      <c r="T360" s="56"/>
      <c r="AT360" s="17" t="s">
        <v>359</v>
      </c>
      <c r="AU360" s="17" t="s">
        <v>84</v>
      </c>
    </row>
    <row r="361" spans="2:65" s="1" customFormat="1" ht="16.5" customHeight="1">
      <c r="B361" s="32"/>
      <c r="C361" s="138" t="s">
        <v>2085</v>
      </c>
      <c r="D361" s="138" t="s">
        <v>352</v>
      </c>
      <c r="E361" s="139" t="s">
        <v>8478</v>
      </c>
      <c r="F361" s="140" t="s">
        <v>8479</v>
      </c>
      <c r="G361" s="141" t="s">
        <v>4951</v>
      </c>
      <c r="H361" s="142">
        <v>1</v>
      </c>
      <c r="I361" s="143"/>
      <c r="J361" s="144">
        <f>ROUND(I361*H361,2)</f>
        <v>0</v>
      </c>
      <c r="K361" s="140" t="s">
        <v>1</v>
      </c>
      <c r="L361" s="32"/>
      <c r="M361" s="145" t="s">
        <v>1</v>
      </c>
      <c r="N361" s="146" t="s">
        <v>41</v>
      </c>
      <c r="P361" s="147">
        <f>O361*H361</f>
        <v>0</v>
      </c>
      <c r="Q361" s="147">
        <v>0</v>
      </c>
      <c r="R361" s="147">
        <f>Q361*H361</f>
        <v>0</v>
      </c>
      <c r="S361" s="147">
        <v>0</v>
      </c>
      <c r="T361" s="148">
        <f>S361*H361</f>
        <v>0</v>
      </c>
      <c r="AR361" s="149" t="s">
        <v>357</v>
      </c>
      <c r="AT361" s="149" t="s">
        <v>352</v>
      </c>
      <c r="AU361" s="149" t="s">
        <v>84</v>
      </c>
      <c r="AY361" s="17" t="s">
        <v>350</v>
      </c>
      <c r="BE361" s="150">
        <f>IF(N361="základní",J361,0)</f>
        <v>0</v>
      </c>
      <c r="BF361" s="150">
        <f>IF(N361="snížená",J361,0)</f>
        <v>0</v>
      </c>
      <c r="BG361" s="150">
        <f>IF(N361="zákl. přenesená",J361,0)</f>
        <v>0</v>
      </c>
      <c r="BH361" s="150">
        <f>IF(N361="sníž. přenesená",J361,0)</f>
        <v>0</v>
      </c>
      <c r="BI361" s="150">
        <f>IF(N361="nulová",J361,0)</f>
        <v>0</v>
      </c>
      <c r="BJ361" s="17" t="s">
        <v>84</v>
      </c>
      <c r="BK361" s="150">
        <f>ROUND(I361*H361,2)</f>
        <v>0</v>
      </c>
      <c r="BL361" s="17" t="s">
        <v>357</v>
      </c>
      <c r="BM361" s="149" t="s">
        <v>2882</v>
      </c>
    </row>
    <row r="362" spans="2:65" s="1" customFormat="1" ht="10.199999999999999">
      <c r="B362" s="32"/>
      <c r="D362" s="151" t="s">
        <v>359</v>
      </c>
      <c r="F362" s="152" t="s">
        <v>8479</v>
      </c>
      <c r="I362" s="153"/>
      <c r="L362" s="32"/>
      <c r="M362" s="154"/>
      <c r="T362" s="56"/>
      <c r="AT362" s="17" t="s">
        <v>359</v>
      </c>
      <c r="AU362" s="17" t="s">
        <v>84</v>
      </c>
    </row>
    <row r="363" spans="2:65" s="1" customFormat="1" ht="16.5" customHeight="1">
      <c r="B363" s="32"/>
      <c r="C363" s="138" t="s">
        <v>2091</v>
      </c>
      <c r="D363" s="138" t="s">
        <v>352</v>
      </c>
      <c r="E363" s="139" t="s">
        <v>8480</v>
      </c>
      <c r="F363" s="140" t="s">
        <v>8481</v>
      </c>
      <c r="G363" s="141" t="s">
        <v>4951</v>
      </c>
      <c r="H363" s="142">
        <v>1</v>
      </c>
      <c r="I363" s="143"/>
      <c r="J363" s="144">
        <f>ROUND(I363*H363,2)</f>
        <v>0</v>
      </c>
      <c r="K363" s="140" t="s">
        <v>1</v>
      </c>
      <c r="L363" s="32"/>
      <c r="M363" s="145" t="s">
        <v>1</v>
      </c>
      <c r="N363" s="146" t="s">
        <v>41</v>
      </c>
      <c r="P363" s="147">
        <f>O363*H363</f>
        <v>0</v>
      </c>
      <c r="Q363" s="147">
        <v>0</v>
      </c>
      <c r="R363" s="147">
        <f>Q363*H363</f>
        <v>0</v>
      </c>
      <c r="S363" s="147">
        <v>0</v>
      </c>
      <c r="T363" s="148">
        <f>S363*H363</f>
        <v>0</v>
      </c>
      <c r="AR363" s="149" t="s">
        <v>357</v>
      </c>
      <c r="AT363" s="149" t="s">
        <v>352</v>
      </c>
      <c r="AU363" s="149" t="s">
        <v>84</v>
      </c>
      <c r="AY363" s="17" t="s">
        <v>350</v>
      </c>
      <c r="BE363" s="150">
        <f>IF(N363="základní",J363,0)</f>
        <v>0</v>
      </c>
      <c r="BF363" s="150">
        <f>IF(N363="snížená",J363,0)</f>
        <v>0</v>
      </c>
      <c r="BG363" s="150">
        <f>IF(N363="zákl. přenesená",J363,0)</f>
        <v>0</v>
      </c>
      <c r="BH363" s="150">
        <f>IF(N363="sníž. přenesená",J363,0)</f>
        <v>0</v>
      </c>
      <c r="BI363" s="150">
        <f>IF(N363="nulová",J363,0)</f>
        <v>0</v>
      </c>
      <c r="BJ363" s="17" t="s">
        <v>84</v>
      </c>
      <c r="BK363" s="150">
        <f>ROUND(I363*H363,2)</f>
        <v>0</v>
      </c>
      <c r="BL363" s="17" t="s">
        <v>357</v>
      </c>
      <c r="BM363" s="149" t="s">
        <v>2893</v>
      </c>
    </row>
    <row r="364" spans="2:65" s="1" customFormat="1" ht="10.199999999999999">
      <c r="B364" s="32"/>
      <c r="D364" s="151" t="s">
        <v>359</v>
      </c>
      <c r="F364" s="152" t="s">
        <v>8481</v>
      </c>
      <c r="I364" s="153"/>
      <c r="L364" s="32"/>
      <c r="M364" s="154"/>
      <c r="T364" s="56"/>
      <c r="AT364" s="17" t="s">
        <v>359</v>
      </c>
      <c r="AU364" s="17" t="s">
        <v>84</v>
      </c>
    </row>
    <row r="365" spans="2:65" s="1" customFormat="1" ht="37.799999999999997" customHeight="1">
      <c r="B365" s="32"/>
      <c r="C365" s="138" t="s">
        <v>2096</v>
      </c>
      <c r="D365" s="138" t="s">
        <v>352</v>
      </c>
      <c r="E365" s="139" t="s">
        <v>8482</v>
      </c>
      <c r="F365" s="140" t="s">
        <v>8483</v>
      </c>
      <c r="G365" s="141" t="s">
        <v>5036</v>
      </c>
      <c r="H365" s="142">
        <v>1</v>
      </c>
      <c r="I365" s="143"/>
      <c r="J365" s="144">
        <f>ROUND(I365*H365,2)</f>
        <v>0</v>
      </c>
      <c r="K365" s="140" t="s">
        <v>1</v>
      </c>
      <c r="L365" s="32"/>
      <c r="M365" s="145" t="s">
        <v>1</v>
      </c>
      <c r="N365" s="146" t="s">
        <v>41</v>
      </c>
      <c r="P365" s="147">
        <f>O365*H365</f>
        <v>0</v>
      </c>
      <c r="Q365" s="147">
        <v>0</v>
      </c>
      <c r="R365" s="147">
        <f>Q365*H365</f>
        <v>0</v>
      </c>
      <c r="S365" s="147">
        <v>0</v>
      </c>
      <c r="T365" s="148">
        <f>S365*H365</f>
        <v>0</v>
      </c>
      <c r="AR365" s="149" t="s">
        <v>357</v>
      </c>
      <c r="AT365" s="149" t="s">
        <v>352</v>
      </c>
      <c r="AU365" s="149" t="s">
        <v>84</v>
      </c>
      <c r="AY365" s="17" t="s">
        <v>350</v>
      </c>
      <c r="BE365" s="150">
        <f>IF(N365="základní",J365,0)</f>
        <v>0</v>
      </c>
      <c r="BF365" s="150">
        <f>IF(N365="snížená",J365,0)</f>
        <v>0</v>
      </c>
      <c r="BG365" s="150">
        <f>IF(N365="zákl. přenesená",J365,0)</f>
        <v>0</v>
      </c>
      <c r="BH365" s="150">
        <f>IF(N365="sníž. přenesená",J365,0)</f>
        <v>0</v>
      </c>
      <c r="BI365" s="150">
        <f>IF(N365="nulová",J365,0)</f>
        <v>0</v>
      </c>
      <c r="BJ365" s="17" t="s">
        <v>84</v>
      </c>
      <c r="BK365" s="150">
        <f>ROUND(I365*H365,2)</f>
        <v>0</v>
      </c>
      <c r="BL365" s="17" t="s">
        <v>357</v>
      </c>
      <c r="BM365" s="149" t="s">
        <v>2902</v>
      </c>
    </row>
    <row r="366" spans="2:65" s="1" customFormat="1" ht="28.8">
      <c r="B366" s="32"/>
      <c r="D366" s="151" t="s">
        <v>359</v>
      </c>
      <c r="F366" s="152" t="s">
        <v>8483</v>
      </c>
      <c r="I366" s="153"/>
      <c r="L366" s="32"/>
      <c r="M366" s="154"/>
      <c r="T366" s="56"/>
      <c r="AT366" s="17" t="s">
        <v>359</v>
      </c>
      <c r="AU366" s="17" t="s">
        <v>84</v>
      </c>
    </row>
    <row r="367" spans="2:65" s="1" customFormat="1" ht="24.15" customHeight="1">
      <c r="B367" s="32"/>
      <c r="C367" s="138" t="s">
        <v>2102</v>
      </c>
      <c r="D367" s="138" t="s">
        <v>352</v>
      </c>
      <c r="E367" s="139" t="s">
        <v>8484</v>
      </c>
      <c r="F367" s="140" t="s">
        <v>8401</v>
      </c>
      <c r="G367" s="141" t="s">
        <v>8397</v>
      </c>
      <c r="H367" s="142">
        <v>3</v>
      </c>
      <c r="I367" s="143"/>
      <c r="J367" s="144">
        <f>ROUND(I367*H367,2)</f>
        <v>0</v>
      </c>
      <c r="K367" s="140" t="s">
        <v>1</v>
      </c>
      <c r="L367" s="32"/>
      <c r="M367" s="145" t="s">
        <v>1</v>
      </c>
      <c r="N367" s="146" t="s">
        <v>41</v>
      </c>
      <c r="P367" s="147">
        <f>O367*H367</f>
        <v>0</v>
      </c>
      <c r="Q367" s="147">
        <v>0</v>
      </c>
      <c r="R367" s="147">
        <f>Q367*H367</f>
        <v>0</v>
      </c>
      <c r="S367" s="147">
        <v>0</v>
      </c>
      <c r="T367" s="148">
        <f>S367*H367</f>
        <v>0</v>
      </c>
      <c r="AR367" s="149" t="s">
        <v>357</v>
      </c>
      <c r="AT367" s="149" t="s">
        <v>352</v>
      </c>
      <c r="AU367" s="149" t="s">
        <v>84</v>
      </c>
      <c r="AY367" s="17" t="s">
        <v>350</v>
      </c>
      <c r="BE367" s="150">
        <f>IF(N367="základní",J367,0)</f>
        <v>0</v>
      </c>
      <c r="BF367" s="150">
        <f>IF(N367="snížená",J367,0)</f>
        <v>0</v>
      </c>
      <c r="BG367" s="150">
        <f>IF(N367="zákl. přenesená",J367,0)</f>
        <v>0</v>
      </c>
      <c r="BH367" s="150">
        <f>IF(N367="sníž. přenesená",J367,0)</f>
        <v>0</v>
      </c>
      <c r="BI367" s="150">
        <f>IF(N367="nulová",J367,0)</f>
        <v>0</v>
      </c>
      <c r="BJ367" s="17" t="s">
        <v>84</v>
      </c>
      <c r="BK367" s="150">
        <f>ROUND(I367*H367,2)</f>
        <v>0</v>
      </c>
      <c r="BL367" s="17" t="s">
        <v>357</v>
      </c>
      <c r="BM367" s="149" t="s">
        <v>2913</v>
      </c>
    </row>
    <row r="368" spans="2:65" s="1" customFormat="1" ht="19.2">
      <c r="B368" s="32"/>
      <c r="D368" s="151" t="s">
        <v>359</v>
      </c>
      <c r="F368" s="152" t="s">
        <v>8401</v>
      </c>
      <c r="I368" s="153"/>
      <c r="L368" s="32"/>
      <c r="M368" s="154"/>
      <c r="T368" s="56"/>
      <c r="AT368" s="17" t="s">
        <v>359</v>
      </c>
      <c r="AU368" s="17" t="s">
        <v>84</v>
      </c>
    </row>
    <row r="369" spans="2:65" s="1" customFormat="1" ht="24.15" customHeight="1">
      <c r="B369" s="32"/>
      <c r="C369" s="138" t="s">
        <v>2107</v>
      </c>
      <c r="D369" s="138" t="s">
        <v>352</v>
      </c>
      <c r="E369" s="139" t="s">
        <v>8485</v>
      </c>
      <c r="F369" s="140" t="s">
        <v>8399</v>
      </c>
      <c r="G369" s="141" t="s">
        <v>8397</v>
      </c>
      <c r="H369" s="142">
        <v>4</v>
      </c>
      <c r="I369" s="143"/>
      <c r="J369" s="144">
        <f>ROUND(I369*H369,2)</f>
        <v>0</v>
      </c>
      <c r="K369" s="140" t="s">
        <v>1</v>
      </c>
      <c r="L369" s="32"/>
      <c r="M369" s="145" t="s">
        <v>1</v>
      </c>
      <c r="N369" s="146" t="s">
        <v>41</v>
      </c>
      <c r="P369" s="147">
        <f>O369*H369</f>
        <v>0</v>
      </c>
      <c r="Q369" s="147">
        <v>0</v>
      </c>
      <c r="R369" s="147">
        <f>Q369*H369</f>
        <v>0</v>
      </c>
      <c r="S369" s="147">
        <v>0</v>
      </c>
      <c r="T369" s="148">
        <f>S369*H369</f>
        <v>0</v>
      </c>
      <c r="AR369" s="149" t="s">
        <v>357</v>
      </c>
      <c r="AT369" s="149" t="s">
        <v>352</v>
      </c>
      <c r="AU369" s="149" t="s">
        <v>84</v>
      </c>
      <c r="AY369" s="17" t="s">
        <v>350</v>
      </c>
      <c r="BE369" s="150">
        <f>IF(N369="základní",J369,0)</f>
        <v>0</v>
      </c>
      <c r="BF369" s="150">
        <f>IF(N369="snížená",J369,0)</f>
        <v>0</v>
      </c>
      <c r="BG369" s="150">
        <f>IF(N369="zákl. přenesená",J369,0)</f>
        <v>0</v>
      </c>
      <c r="BH369" s="150">
        <f>IF(N369="sníž. přenesená",J369,0)</f>
        <v>0</v>
      </c>
      <c r="BI369" s="150">
        <f>IF(N369="nulová",J369,0)</f>
        <v>0</v>
      </c>
      <c r="BJ369" s="17" t="s">
        <v>84</v>
      </c>
      <c r="BK369" s="150">
        <f>ROUND(I369*H369,2)</f>
        <v>0</v>
      </c>
      <c r="BL369" s="17" t="s">
        <v>357</v>
      </c>
      <c r="BM369" s="149" t="s">
        <v>2924</v>
      </c>
    </row>
    <row r="370" spans="2:65" s="1" customFormat="1" ht="19.2">
      <c r="B370" s="32"/>
      <c r="D370" s="151" t="s">
        <v>359</v>
      </c>
      <c r="F370" s="152" t="s">
        <v>8399</v>
      </c>
      <c r="I370" s="153"/>
      <c r="L370" s="32"/>
      <c r="M370" s="154"/>
      <c r="T370" s="56"/>
      <c r="AT370" s="17" t="s">
        <v>359</v>
      </c>
      <c r="AU370" s="17" t="s">
        <v>84</v>
      </c>
    </row>
    <row r="371" spans="2:65" s="1" customFormat="1" ht="16.5" customHeight="1">
      <c r="B371" s="32"/>
      <c r="C371" s="138" t="s">
        <v>2117</v>
      </c>
      <c r="D371" s="138" t="s">
        <v>352</v>
      </c>
      <c r="E371" s="139" t="s">
        <v>8486</v>
      </c>
      <c r="F371" s="140" t="s">
        <v>8487</v>
      </c>
      <c r="G371" s="141" t="s">
        <v>355</v>
      </c>
      <c r="H371" s="142">
        <v>2</v>
      </c>
      <c r="I371" s="143"/>
      <c r="J371" s="144">
        <f>ROUND(I371*H371,2)</f>
        <v>0</v>
      </c>
      <c r="K371" s="140" t="s">
        <v>1</v>
      </c>
      <c r="L371" s="32"/>
      <c r="M371" s="145" t="s">
        <v>1</v>
      </c>
      <c r="N371" s="146" t="s">
        <v>41</v>
      </c>
      <c r="P371" s="147">
        <f>O371*H371</f>
        <v>0</v>
      </c>
      <c r="Q371" s="147">
        <v>0</v>
      </c>
      <c r="R371" s="147">
        <f>Q371*H371</f>
        <v>0</v>
      </c>
      <c r="S371" s="147">
        <v>0</v>
      </c>
      <c r="T371" s="148">
        <f>S371*H371</f>
        <v>0</v>
      </c>
      <c r="AR371" s="149" t="s">
        <v>357</v>
      </c>
      <c r="AT371" s="149" t="s">
        <v>352</v>
      </c>
      <c r="AU371" s="149" t="s">
        <v>84</v>
      </c>
      <c r="AY371" s="17" t="s">
        <v>350</v>
      </c>
      <c r="BE371" s="150">
        <f>IF(N371="základní",J371,0)</f>
        <v>0</v>
      </c>
      <c r="BF371" s="150">
        <f>IF(N371="snížená",J371,0)</f>
        <v>0</v>
      </c>
      <c r="BG371" s="150">
        <f>IF(N371="zákl. přenesená",J371,0)</f>
        <v>0</v>
      </c>
      <c r="BH371" s="150">
        <f>IF(N371="sníž. přenesená",J371,0)</f>
        <v>0</v>
      </c>
      <c r="BI371" s="150">
        <f>IF(N371="nulová",J371,0)</f>
        <v>0</v>
      </c>
      <c r="BJ371" s="17" t="s">
        <v>84</v>
      </c>
      <c r="BK371" s="150">
        <f>ROUND(I371*H371,2)</f>
        <v>0</v>
      </c>
      <c r="BL371" s="17" t="s">
        <v>357</v>
      </c>
      <c r="BM371" s="149" t="s">
        <v>2936</v>
      </c>
    </row>
    <row r="372" spans="2:65" s="1" customFormat="1" ht="10.199999999999999">
      <c r="B372" s="32"/>
      <c r="D372" s="151" t="s">
        <v>359</v>
      </c>
      <c r="F372" s="152" t="s">
        <v>8487</v>
      </c>
      <c r="I372" s="153"/>
      <c r="L372" s="32"/>
      <c r="M372" s="154"/>
      <c r="T372" s="56"/>
      <c r="AT372" s="17" t="s">
        <v>359</v>
      </c>
      <c r="AU372" s="17" t="s">
        <v>84</v>
      </c>
    </row>
    <row r="373" spans="2:65" s="1" customFormat="1" ht="16.5" customHeight="1">
      <c r="B373" s="32"/>
      <c r="C373" s="138" t="s">
        <v>2123</v>
      </c>
      <c r="D373" s="138" t="s">
        <v>352</v>
      </c>
      <c r="E373" s="139" t="s">
        <v>8488</v>
      </c>
      <c r="F373" s="140" t="s">
        <v>8460</v>
      </c>
      <c r="G373" s="141" t="s">
        <v>355</v>
      </c>
      <c r="H373" s="142">
        <v>1</v>
      </c>
      <c r="I373" s="143"/>
      <c r="J373" s="144">
        <f>ROUND(I373*H373,2)</f>
        <v>0</v>
      </c>
      <c r="K373" s="140" t="s">
        <v>1</v>
      </c>
      <c r="L373" s="32"/>
      <c r="M373" s="145" t="s">
        <v>1</v>
      </c>
      <c r="N373" s="146" t="s">
        <v>41</v>
      </c>
      <c r="P373" s="147">
        <f>O373*H373</f>
        <v>0</v>
      </c>
      <c r="Q373" s="147">
        <v>0</v>
      </c>
      <c r="R373" s="147">
        <f>Q373*H373</f>
        <v>0</v>
      </c>
      <c r="S373" s="147">
        <v>0</v>
      </c>
      <c r="T373" s="148">
        <f>S373*H373</f>
        <v>0</v>
      </c>
      <c r="AR373" s="149" t="s">
        <v>357</v>
      </c>
      <c r="AT373" s="149" t="s">
        <v>352</v>
      </c>
      <c r="AU373" s="149" t="s">
        <v>84</v>
      </c>
      <c r="AY373" s="17" t="s">
        <v>350</v>
      </c>
      <c r="BE373" s="150">
        <f>IF(N373="základní",J373,0)</f>
        <v>0</v>
      </c>
      <c r="BF373" s="150">
        <f>IF(N373="snížená",J373,0)</f>
        <v>0</v>
      </c>
      <c r="BG373" s="150">
        <f>IF(N373="zákl. přenesená",J373,0)</f>
        <v>0</v>
      </c>
      <c r="BH373" s="150">
        <f>IF(N373="sníž. přenesená",J373,0)</f>
        <v>0</v>
      </c>
      <c r="BI373" s="150">
        <f>IF(N373="nulová",J373,0)</f>
        <v>0</v>
      </c>
      <c r="BJ373" s="17" t="s">
        <v>84</v>
      </c>
      <c r="BK373" s="150">
        <f>ROUND(I373*H373,2)</f>
        <v>0</v>
      </c>
      <c r="BL373" s="17" t="s">
        <v>357</v>
      </c>
      <c r="BM373" s="149" t="s">
        <v>2945</v>
      </c>
    </row>
    <row r="374" spans="2:65" s="1" customFormat="1" ht="10.199999999999999">
      <c r="B374" s="32"/>
      <c r="D374" s="151" t="s">
        <v>359</v>
      </c>
      <c r="F374" s="152" t="s">
        <v>8460</v>
      </c>
      <c r="I374" s="153"/>
      <c r="L374" s="32"/>
      <c r="M374" s="154"/>
      <c r="T374" s="56"/>
      <c r="AT374" s="17" t="s">
        <v>359</v>
      </c>
      <c r="AU374" s="17" t="s">
        <v>84</v>
      </c>
    </row>
    <row r="375" spans="2:65" s="1" customFormat="1" ht="16.5" customHeight="1">
      <c r="B375" s="32"/>
      <c r="C375" s="138" t="s">
        <v>2128</v>
      </c>
      <c r="D375" s="138" t="s">
        <v>352</v>
      </c>
      <c r="E375" s="139" t="s">
        <v>8489</v>
      </c>
      <c r="F375" s="140" t="s">
        <v>8320</v>
      </c>
      <c r="G375" s="141" t="s">
        <v>5036</v>
      </c>
      <c r="H375" s="142">
        <v>1</v>
      </c>
      <c r="I375" s="143"/>
      <c r="J375" s="144">
        <f>ROUND(I375*H375,2)</f>
        <v>0</v>
      </c>
      <c r="K375" s="140" t="s">
        <v>1</v>
      </c>
      <c r="L375" s="32"/>
      <c r="M375" s="145" t="s">
        <v>1</v>
      </c>
      <c r="N375" s="146" t="s">
        <v>41</v>
      </c>
      <c r="P375" s="147">
        <f>O375*H375</f>
        <v>0</v>
      </c>
      <c r="Q375" s="147">
        <v>0</v>
      </c>
      <c r="R375" s="147">
        <f>Q375*H375</f>
        <v>0</v>
      </c>
      <c r="S375" s="147">
        <v>0</v>
      </c>
      <c r="T375" s="148">
        <f>S375*H375</f>
        <v>0</v>
      </c>
      <c r="AR375" s="149" t="s">
        <v>357</v>
      </c>
      <c r="AT375" s="149" t="s">
        <v>352</v>
      </c>
      <c r="AU375" s="149" t="s">
        <v>84</v>
      </c>
      <c r="AY375" s="17" t="s">
        <v>350</v>
      </c>
      <c r="BE375" s="150">
        <f>IF(N375="základní",J375,0)</f>
        <v>0</v>
      </c>
      <c r="BF375" s="150">
        <f>IF(N375="snížená",J375,0)</f>
        <v>0</v>
      </c>
      <c r="BG375" s="150">
        <f>IF(N375="zákl. přenesená",J375,0)</f>
        <v>0</v>
      </c>
      <c r="BH375" s="150">
        <f>IF(N375="sníž. přenesená",J375,0)</f>
        <v>0</v>
      </c>
      <c r="BI375" s="150">
        <f>IF(N375="nulová",J375,0)</f>
        <v>0</v>
      </c>
      <c r="BJ375" s="17" t="s">
        <v>84</v>
      </c>
      <c r="BK375" s="150">
        <f>ROUND(I375*H375,2)</f>
        <v>0</v>
      </c>
      <c r="BL375" s="17" t="s">
        <v>357</v>
      </c>
      <c r="BM375" s="149" t="s">
        <v>2959</v>
      </c>
    </row>
    <row r="376" spans="2:65" s="1" customFormat="1" ht="10.199999999999999">
      <c r="B376" s="32"/>
      <c r="D376" s="151" t="s">
        <v>359</v>
      </c>
      <c r="F376" s="152" t="s">
        <v>8320</v>
      </c>
      <c r="I376" s="153"/>
      <c r="L376" s="32"/>
      <c r="M376" s="154"/>
      <c r="T376" s="56"/>
      <c r="AT376" s="17" t="s">
        <v>359</v>
      </c>
      <c r="AU376" s="17" t="s">
        <v>84</v>
      </c>
    </row>
    <row r="377" spans="2:65" s="11" customFormat="1" ht="25.95" customHeight="1">
      <c r="B377" s="126"/>
      <c r="D377" s="127" t="s">
        <v>75</v>
      </c>
      <c r="E377" s="128" t="s">
        <v>8490</v>
      </c>
      <c r="F377" s="128" t="s">
        <v>8491</v>
      </c>
      <c r="I377" s="129"/>
      <c r="J377" s="130">
        <f>BK377</f>
        <v>0</v>
      </c>
      <c r="L377" s="126"/>
      <c r="M377" s="131"/>
      <c r="P377" s="132">
        <f>SUM(P378:P407)</f>
        <v>0</v>
      </c>
      <c r="R377" s="132">
        <f>SUM(R378:R407)</f>
        <v>0</v>
      </c>
      <c r="T377" s="133">
        <f>SUM(T378:T407)</f>
        <v>0</v>
      </c>
      <c r="AR377" s="127" t="s">
        <v>84</v>
      </c>
      <c r="AT377" s="134" t="s">
        <v>75</v>
      </c>
      <c r="AU377" s="134" t="s">
        <v>76</v>
      </c>
      <c r="AY377" s="127" t="s">
        <v>350</v>
      </c>
      <c r="BK377" s="135">
        <f>SUM(BK378:BK407)</f>
        <v>0</v>
      </c>
    </row>
    <row r="378" spans="2:65" s="1" customFormat="1" ht="66.75" customHeight="1">
      <c r="B378" s="32"/>
      <c r="C378" s="138" t="s">
        <v>2137</v>
      </c>
      <c r="D378" s="138" t="s">
        <v>352</v>
      </c>
      <c r="E378" s="139" t="s">
        <v>8492</v>
      </c>
      <c r="F378" s="140" t="s">
        <v>8493</v>
      </c>
      <c r="G378" s="141" t="s">
        <v>4951</v>
      </c>
      <c r="H378" s="142">
        <v>1</v>
      </c>
      <c r="I378" s="143"/>
      <c r="J378" s="144">
        <f>ROUND(I378*H378,2)</f>
        <v>0</v>
      </c>
      <c r="K378" s="140" t="s">
        <v>1</v>
      </c>
      <c r="L378" s="32"/>
      <c r="M378" s="145" t="s">
        <v>1</v>
      </c>
      <c r="N378" s="146" t="s">
        <v>41</v>
      </c>
      <c r="P378" s="147">
        <f>O378*H378</f>
        <v>0</v>
      </c>
      <c r="Q378" s="147">
        <v>0</v>
      </c>
      <c r="R378" s="147">
        <f>Q378*H378</f>
        <v>0</v>
      </c>
      <c r="S378" s="147">
        <v>0</v>
      </c>
      <c r="T378" s="148">
        <f>S378*H378</f>
        <v>0</v>
      </c>
      <c r="AR378" s="149" t="s">
        <v>357</v>
      </c>
      <c r="AT378" s="149" t="s">
        <v>352</v>
      </c>
      <c r="AU378" s="149" t="s">
        <v>84</v>
      </c>
      <c r="AY378" s="17" t="s">
        <v>350</v>
      </c>
      <c r="BE378" s="150">
        <f>IF(N378="základní",J378,0)</f>
        <v>0</v>
      </c>
      <c r="BF378" s="150">
        <f>IF(N378="snížená",J378,0)</f>
        <v>0</v>
      </c>
      <c r="BG378" s="150">
        <f>IF(N378="zákl. přenesená",J378,0)</f>
        <v>0</v>
      </c>
      <c r="BH378" s="150">
        <f>IF(N378="sníž. přenesená",J378,0)</f>
        <v>0</v>
      </c>
      <c r="BI378" s="150">
        <f>IF(N378="nulová",J378,0)</f>
        <v>0</v>
      </c>
      <c r="BJ378" s="17" t="s">
        <v>84</v>
      </c>
      <c r="BK378" s="150">
        <f>ROUND(I378*H378,2)</f>
        <v>0</v>
      </c>
      <c r="BL378" s="17" t="s">
        <v>357</v>
      </c>
      <c r="BM378" s="149" t="s">
        <v>2969</v>
      </c>
    </row>
    <row r="379" spans="2:65" s="1" customFormat="1" ht="67.2">
      <c r="B379" s="32"/>
      <c r="D379" s="151" t="s">
        <v>359</v>
      </c>
      <c r="F379" s="152" t="s">
        <v>8494</v>
      </c>
      <c r="I379" s="153"/>
      <c r="L379" s="32"/>
      <c r="M379" s="154"/>
      <c r="T379" s="56"/>
      <c r="AT379" s="17" t="s">
        <v>359</v>
      </c>
      <c r="AU379" s="17" t="s">
        <v>84</v>
      </c>
    </row>
    <row r="380" spans="2:65" s="1" customFormat="1" ht="24.15" customHeight="1">
      <c r="B380" s="32"/>
      <c r="C380" s="138" t="s">
        <v>2152</v>
      </c>
      <c r="D380" s="138" t="s">
        <v>352</v>
      </c>
      <c r="E380" s="139" t="s">
        <v>8495</v>
      </c>
      <c r="F380" s="140" t="s">
        <v>8496</v>
      </c>
      <c r="G380" s="141" t="s">
        <v>4951</v>
      </c>
      <c r="H380" s="142">
        <v>1</v>
      </c>
      <c r="I380" s="143"/>
      <c r="J380" s="144">
        <f>ROUND(I380*H380,2)</f>
        <v>0</v>
      </c>
      <c r="K380" s="140" t="s">
        <v>1</v>
      </c>
      <c r="L380" s="32"/>
      <c r="M380" s="145" t="s">
        <v>1</v>
      </c>
      <c r="N380" s="146" t="s">
        <v>41</v>
      </c>
      <c r="P380" s="147">
        <f>O380*H380</f>
        <v>0</v>
      </c>
      <c r="Q380" s="147">
        <v>0</v>
      </c>
      <c r="R380" s="147">
        <f>Q380*H380</f>
        <v>0</v>
      </c>
      <c r="S380" s="147">
        <v>0</v>
      </c>
      <c r="T380" s="148">
        <f>S380*H380</f>
        <v>0</v>
      </c>
      <c r="AR380" s="149" t="s">
        <v>357</v>
      </c>
      <c r="AT380" s="149" t="s">
        <v>352</v>
      </c>
      <c r="AU380" s="149" t="s">
        <v>84</v>
      </c>
      <c r="AY380" s="17" t="s">
        <v>350</v>
      </c>
      <c r="BE380" s="150">
        <f>IF(N380="základní",J380,0)</f>
        <v>0</v>
      </c>
      <c r="BF380" s="150">
        <f>IF(N380="snížená",J380,0)</f>
        <v>0</v>
      </c>
      <c r="BG380" s="150">
        <f>IF(N380="zákl. přenesená",J380,0)</f>
        <v>0</v>
      </c>
      <c r="BH380" s="150">
        <f>IF(N380="sníž. přenesená",J380,0)</f>
        <v>0</v>
      </c>
      <c r="BI380" s="150">
        <f>IF(N380="nulová",J380,0)</f>
        <v>0</v>
      </c>
      <c r="BJ380" s="17" t="s">
        <v>84</v>
      </c>
      <c r="BK380" s="150">
        <f>ROUND(I380*H380,2)</f>
        <v>0</v>
      </c>
      <c r="BL380" s="17" t="s">
        <v>357</v>
      </c>
      <c r="BM380" s="149" t="s">
        <v>2978</v>
      </c>
    </row>
    <row r="381" spans="2:65" s="1" customFormat="1" ht="19.2">
      <c r="B381" s="32"/>
      <c r="D381" s="151" t="s">
        <v>359</v>
      </c>
      <c r="F381" s="152" t="s">
        <v>8496</v>
      </c>
      <c r="I381" s="153"/>
      <c r="L381" s="32"/>
      <c r="M381" s="154"/>
      <c r="T381" s="56"/>
      <c r="AT381" s="17" t="s">
        <v>359</v>
      </c>
      <c r="AU381" s="17" t="s">
        <v>84</v>
      </c>
    </row>
    <row r="382" spans="2:65" s="1" customFormat="1" ht="24.15" customHeight="1">
      <c r="B382" s="32"/>
      <c r="C382" s="138" t="s">
        <v>2189</v>
      </c>
      <c r="D382" s="138" t="s">
        <v>352</v>
      </c>
      <c r="E382" s="139" t="s">
        <v>8497</v>
      </c>
      <c r="F382" s="140" t="s">
        <v>8496</v>
      </c>
      <c r="G382" s="141" t="s">
        <v>4951</v>
      </c>
      <c r="H382" s="142">
        <v>1</v>
      </c>
      <c r="I382" s="143"/>
      <c r="J382" s="144">
        <f>ROUND(I382*H382,2)</f>
        <v>0</v>
      </c>
      <c r="K382" s="140" t="s">
        <v>1</v>
      </c>
      <c r="L382" s="32"/>
      <c r="M382" s="145" t="s">
        <v>1</v>
      </c>
      <c r="N382" s="146" t="s">
        <v>41</v>
      </c>
      <c r="P382" s="147">
        <f>O382*H382</f>
        <v>0</v>
      </c>
      <c r="Q382" s="147">
        <v>0</v>
      </c>
      <c r="R382" s="147">
        <f>Q382*H382</f>
        <v>0</v>
      </c>
      <c r="S382" s="147">
        <v>0</v>
      </c>
      <c r="T382" s="148">
        <f>S382*H382</f>
        <v>0</v>
      </c>
      <c r="AR382" s="149" t="s">
        <v>357</v>
      </c>
      <c r="AT382" s="149" t="s">
        <v>352</v>
      </c>
      <c r="AU382" s="149" t="s">
        <v>84</v>
      </c>
      <c r="AY382" s="17" t="s">
        <v>350</v>
      </c>
      <c r="BE382" s="150">
        <f>IF(N382="základní",J382,0)</f>
        <v>0</v>
      </c>
      <c r="BF382" s="150">
        <f>IF(N382="snížená",J382,0)</f>
        <v>0</v>
      </c>
      <c r="BG382" s="150">
        <f>IF(N382="zákl. přenesená",J382,0)</f>
        <v>0</v>
      </c>
      <c r="BH382" s="150">
        <f>IF(N382="sníž. přenesená",J382,0)</f>
        <v>0</v>
      </c>
      <c r="BI382" s="150">
        <f>IF(N382="nulová",J382,0)</f>
        <v>0</v>
      </c>
      <c r="BJ382" s="17" t="s">
        <v>84</v>
      </c>
      <c r="BK382" s="150">
        <f>ROUND(I382*H382,2)</f>
        <v>0</v>
      </c>
      <c r="BL382" s="17" t="s">
        <v>357</v>
      </c>
      <c r="BM382" s="149" t="s">
        <v>2990</v>
      </c>
    </row>
    <row r="383" spans="2:65" s="1" customFormat="1" ht="19.2">
      <c r="B383" s="32"/>
      <c r="D383" s="151" t="s">
        <v>359</v>
      </c>
      <c r="F383" s="152" t="s">
        <v>8496</v>
      </c>
      <c r="I383" s="153"/>
      <c r="L383" s="32"/>
      <c r="M383" s="154"/>
      <c r="T383" s="56"/>
      <c r="AT383" s="17" t="s">
        <v>359</v>
      </c>
      <c r="AU383" s="17" t="s">
        <v>84</v>
      </c>
    </row>
    <row r="384" spans="2:65" s="1" customFormat="1" ht="24.15" customHeight="1">
      <c r="B384" s="32"/>
      <c r="C384" s="138" t="s">
        <v>2195</v>
      </c>
      <c r="D384" s="138" t="s">
        <v>352</v>
      </c>
      <c r="E384" s="139" t="s">
        <v>8498</v>
      </c>
      <c r="F384" s="140" t="s">
        <v>8499</v>
      </c>
      <c r="G384" s="141" t="s">
        <v>4951</v>
      </c>
      <c r="H384" s="142">
        <v>1</v>
      </c>
      <c r="I384" s="143"/>
      <c r="J384" s="144">
        <f>ROUND(I384*H384,2)</f>
        <v>0</v>
      </c>
      <c r="K384" s="140" t="s">
        <v>1</v>
      </c>
      <c r="L384" s="32"/>
      <c r="M384" s="145" t="s">
        <v>1</v>
      </c>
      <c r="N384" s="146" t="s">
        <v>41</v>
      </c>
      <c r="P384" s="147">
        <f>O384*H384</f>
        <v>0</v>
      </c>
      <c r="Q384" s="147">
        <v>0</v>
      </c>
      <c r="R384" s="147">
        <f>Q384*H384</f>
        <v>0</v>
      </c>
      <c r="S384" s="147">
        <v>0</v>
      </c>
      <c r="T384" s="148">
        <f>S384*H384</f>
        <v>0</v>
      </c>
      <c r="AR384" s="149" t="s">
        <v>357</v>
      </c>
      <c r="AT384" s="149" t="s">
        <v>352</v>
      </c>
      <c r="AU384" s="149" t="s">
        <v>84</v>
      </c>
      <c r="AY384" s="17" t="s">
        <v>350</v>
      </c>
      <c r="BE384" s="150">
        <f>IF(N384="základní",J384,0)</f>
        <v>0</v>
      </c>
      <c r="BF384" s="150">
        <f>IF(N384="snížená",J384,0)</f>
        <v>0</v>
      </c>
      <c r="BG384" s="150">
        <f>IF(N384="zákl. přenesená",J384,0)</f>
        <v>0</v>
      </c>
      <c r="BH384" s="150">
        <f>IF(N384="sníž. přenesená",J384,0)</f>
        <v>0</v>
      </c>
      <c r="BI384" s="150">
        <f>IF(N384="nulová",J384,0)</f>
        <v>0</v>
      </c>
      <c r="BJ384" s="17" t="s">
        <v>84</v>
      </c>
      <c r="BK384" s="150">
        <f>ROUND(I384*H384,2)</f>
        <v>0</v>
      </c>
      <c r="BL384" s="17" t="s">
        <v>357</v>
      </c>
      <c r="BM384" s="149" t="s">
        <v>3011</v>
      </c>
    </row>
    <row r="385" spans="2:65" s="1" customFormat="1" ht="10.199999999999999">
      <c r="B385" s="32"/>
      <c r="D385" s="151" t="s">
        <v>359</v>
      </c>
      <c r="F385" s="152" t="s">
        <v>8499</v>
      </c>
      <c r="I385" s="153"/>
      <c r="L385" s="32"/>
      <c r="M385" s="154"/>
      <c r="T385" s="56"/>
      <c r="AT385" s="17" t="s">
        <v>359</v>
      </c>
      <c r="AU385" s="17" t="s">
        <v>84</v>
      </c>
    </row>
    <row r="386" spans="2:65" s="1" customFormat="1" ht="24.15" customHeight="1">
      <c r="B386" s="32"/>
      <c r="C386" s="138" t="s">
        <v>2214</v>
      </c>
      <c r="D386" s="138" t="s">
        <v>352</v>
      </c>
      <c r="E386" s="139" t="s">
        <v>8500</v>
      </c>
      <c r="F386" s="140" t="s">
        <v>8450</v>
      </c>
      <c r="G386" s="141" t="s">
        <v>4951</v>
      </c>
      <c r="H386" s="142">
        <v>9</v>
      </c>
      <c r="I386" s="143"/>
      <c r="J386" s="144">
        <f>ROUND(I386*H386,2)</f>
        <v>0</v>
      </c>
      <c r="K386" s="140" t="s">
        <v>1</v>
      </c>
      <c r="L386" s="32"/>
      <c r="M386" s="145" t="s">
        <v>1</v>
      </c>
      <c r="N386" s="146" t="s">
        <v>41</v>
      </c>
      <c r="P386" s="147">
        <f>O386*H386</f>
        <v>0</v>
      </c>
      <c r="Q386" s="147">
        <v>0</v>
      </c>
      <c r="R386" s="147">
        <f>Q386*H386</f>
        <v>0</v>
      </c>
      <c r="S386" s="147">
        <v>0</v>
      </c>
      <c r="T386" s="148">
        <f>S386*H386</f>
        <v>0</v>
      </c>
      <c r="AR386" s="149" t="s">
        <v>357</v>
      </c>
      <c r="AT386" s="149" t="s">
        <v>352</v>
      </c>
      <c r="AU386" s="149" t="s">
        <v>84</v>
      </c>
      <c r="AY386" s="17" t="s">
        <v>350</v>
      </c>
      <c r="BE386" s="150">
        <f>IF(N386="základní",J386,0)</f>
        <v>0</v>
      </c>
      <c r="BF386" s="150">
        <f>IF(N386="snížená",J386,0)</f>
        <v>0</v>
      </c>
      <c r="BG386" s="150">
        <f>IF(N386="zákl. přenesená",J386,0)</f>
        <v>0</v>
      </c>
      <c r="BH386" s="150">
        <f>IF(N386="sníž. přenesená",J386,0)</f>
        <v>0</v>
      </c>
      <c r="BI386" s="150">
        <f>IF(N386="nulová",J386,0)</f>
        <v>0</v>
      </c>
      <c r="BJ386" s="17" t="s">
        <v>84</v>
      </c>
      <c r="BK386" s="150">
        <f>ROUND(I386*H386,2)</f>
        <v>0</v>
      </c>
      <c r="BL386" s="17" t="s">
        <v>357</v>
      </c>
      <c r="BM386" s="149" t="s">
        <v>3030</v>
      </c>
    </row>
    <row r="387" spans="2:65" s="1" customFormat="1" ht="19.2">
      <c r="B387" s="32"/>
      <c r="D387" s="151" t="s">
        <v>359</v>
      </c>
      <c r="F387" s="152" t="s">
        <v>8450</v>
      </c>
      <c r="I387" s="153"/>
      <c r="L387" s="32"/>
      <c r="M387" s="154"/>
      <c r="T387" s="56"/>
      <c r="AT387" s="17" t="s">
        <v>359</v>
      </c>
      <c r="AU387" s="17" t="s">
        <v>84</v>
      </c>
    </row>
    <row r="388" spans="2:65" s="1" customFormat="1" ht="24.15" customHeight="1">
      <c r="B388" s="32"/>
      <c r="C388" s="138" t="s">
        <v>2224</v>
      </c>
      <c r="D388" s="138" t="s">
        <v>352</v>
      </c>
      <c r="E388" s="139" t="s">
        <v>8501</v>
      </c>
      <c r="F388" s="140" t="s">
        <v>8502</v>
      </c>
      <c r="G388" s="141" t="s">
        <v>4951</v>
      </c>
      <c r="H388" s="142">
        <v>1</v>
      </c>
      <c r="I388" s="143"/>
      <c r="J388" s="144">
        <f>ROUND(I388*H388,2)</f>
        <v>0</v>
      </c>
      <c r="K388" s="140" t="s">
        <v>1</v>
      </c>
      <c r="L388" s="32"/>
      <c r="M388" s="145" t="s">
        <v>1</v>
      </c>
      <c r="N388" s="146" t="s">
        <v>41</v>
      </c>
      <c r="P388" s="147">
        <f>O388*H388</f>
        <v>0</v>
      </c>
      <c r="Q388" s="147">
        <v>0</v>
      </c>
      <c r="R388" s="147">
        <f>Q388*H388</f>
        <v>0</v>
      </c>
      <c r="S388" s="147">
        <v>0</v>
      </c>
      <c r="T388" s="148">
        <f>S388*H388</f>
        <v>0</v>
      </c>
      <c r="AR388" s="149" t="s">
        <v>357</v>
      </c>
      <c r="AT388" s="149" t="s">
        <v>352</v>
      </c>
      <c r="AU388" s="149" t="s">
        <v>84</v>
      </c>
      <c r="AY388" s="17" t="s">
        <v>350</v>
      </c>
      <c r="BE388" s="150">
        <f>IF(N388="základní",J388,0)</f>
        <v>0</v>
      </c>
      <c r="BF388" s="150">
        <f>IF(N388="snížená",J388,0)</f>
        <v>0</v>
      </c>
      <c r="BG388" s="150">
        <f>IF(N388="zákl. přenesená",J388,0)</f>
        <v>0</v>
      </c>
      <c r="BH388" s="150">
        <f>IF(N388="sníž. přenesená",J388,0)</f>
        <v>0</v>
      </c>
      <c r="BI388" s="150">
        <f>IF(N388="nulová",J388,0)</f>
        <v>0</v>
      </c>
      <c r="BJ388" s="17" t="s">
        <v>84</v>
      </c>
      <c r="BK388" s="150">
        <f>ROUND(I388*H388,2)</f>
        <v>0</v>
      </c>
      <c r="BL388" s="17" t="s">
        <v>357</v>
      </c>
      <c r="BM388" s="149" t="s">
        <v>3044</v>
      </c>
    </row>
    <row r="389" spans="2:65" s="1" customFormat="1" ht="19.2">
      <c r="B389" s="32"/>
      <c r="D389" s="151" t="s">
        <v>359</v>
      </c>
      <c r="F389" s="152" t="s">
        <v>8502</v>
      </c>
      <c r="I389" s="153"/>
      <c r="L389" s="32"/>
      <c r="M389" s="154"/>
      <c r="T389" s="56"/>
      <c r="AT389" s="17" t="s">
        <v>359</v>
      </c>
      <c r="AU389" s="17" t="s">
        <v>84</v>
      </c>
    </row>
    <row r="390" spans="2:65" s="1" customFormat="1" ht="24.15" customHeight="1">
      <c r="B390" s="32"/>
      <c r="C390" s="138" t="s">
        <v>2231</v>
      </c>
      <c r="D390" s="138" t="s">
        <v>352</v>
      </c>
      <c r="E390" s="139" t="s">
        <v>8503</v>
      </c>
      <c r="F390" s="140" t="s">
        <v>8504</v>
      </c>
      <c r="G390" s="141" t="s">
        <v>4951</v>
      </c>
      <c r="H390" s="142">
        <v>2</v>
      </c>
      <c r="I390" s="143"/>
      <c r="J390" s="144">
        <f>ROUND(I390*H390,2)</f>
        <v>0</v>
      </c>
      <c r="K390" s="140" t="s">
        <v>1</v>
      </c>
      <c r="L390" s="32"/>
      <c r="M390" s="145" t="s">
        <v>1</v>
      </c>
      <c r="N390" s="146" t="s">
        <v>41</v>
      </c>
      <c r="P390" s="147">
        <f>O390*H390</f>
        <v>0</v>
      </c>
      <c r="Q390" s="147">
        <v>0</v>
      </c>
      <c r="R390" s="147">
        <f>Q390*H390</f>
        <v>0</v>
      </c>
      <c r="S390" s="147">
        <v>0</v>
      </c>
      <c r="T390" s="148">
        <f>S390*H390</f>
        <v>0</v>
      </c>
      <c r="AR390" s="149" t="s">
        <v>357</v>
      </c>
      <c r="AT390" s="149" t="s">
        <v>352</v>
      </c>
      <c r="AU390" s="149" t="s">
        <v>84</v>
      </c>
      <c r="AY390" s="17" t="s">
        <v>350</v>
      </c>
      <c r="BE390" s="150">
        <f>IF(N390="základní",J390,0)</f>
        <v>0</v>
      </c>
      <c r="BF390" s="150">
        <f>IF(N390="snížená",J390,0)</f>
        <v>0</v>
      </c>
      <c r="BG390" s="150">
        <f>IF(N390="zákl. přenesená",J390,0)</f>
        <v>0</v>
      </c>
      <c r="BH390" s="150">
        <f>IF(N390="sníž. přenesená",J390,0)</f>
        <v>0</v>
      </c>
      <c r="BI390" s="150">
        <f>IF(N390="nulová",J390,0)</f>
        <v>0</v>
      </c>
      <c r="BJ390" s="17" t="s">
        <v>84</v>
      </c>
      <c r="BK390" s="150">
        <f>ROUND(I390*H390,2)</f>
        <v>0</v>
      </c>
      <c r="BL390" s="17" t="s">
        <v>357</v>
      </c>
      <c r="BM390" s="149" t="s">
        <v>3054</v>
      </c>
    </row>
    <row r="391" spans="2:65" s="1" customFormat="1" ht="19.2">
      <c r="B391" s="32"/>
      <c r="D391" s="151" t="s">
        <v>359</v>
      </c>
      <c r="F391" s="152" t="s">
        <v>8504</v>
      </c>
      <c r="I391" s="153"/>
      <c r="L391" s="32"/>
      <c r="M391" s="154"/>
      <c r="T391" s="56"/>
      <c r="AT391" s="17" t="s">
        <v>359</v>
      </c>
      <c r="AU391" s="17" t="s">
        <v>84</v>
      </c>
    </row>
    <row r="392" spans="2:65" s="1" customFormat="1" ht="16.5" customHeight="1">
      <c r="B392" s="32"/>
      <c r="C392" s="138" t="s">
        <v>2236</v>
      </c>
      <c r="D392" s="138" t="s">
        <v>352</v>
      </c>
      <c r="E392" s="139" t="s">
        <v>8505</v>
      </c>
      <c r="F392" s="140" t="s">
        <v>8382</v>
      </c>
      <c r="G392" s="141" t="s">
        <v>4951</v>
      </c>
      <c r="H392" s="142">
        <v>1</v>
      </c>
      <c r="I392" s="143"/>
      <c r="J392" s="144">
        <f>ROUND(I392*H392,2)</f>
        <v>0</v>
      </c>
      <c r="K392" s="140" t="s">
        <v>1</v>
      </c>
      <c r="L392" s="32"/>
      <c r="M392" s="145" t="s">
        <v>1</v>
      </c>
      <c r="N392" s="146" t="s">
        <v>41</v>
      </c>
      <c r="P392" s="147">
        <f>O392*H392</f>
        <v>0</v>
      </c>
      <c r="Q392" s="147">
        <v>0</v>
      </c>
      <c r="R392" s="147">
        <f>Q392*H392</f>
        <v>0</v>
      </c>
      <c r="S392" s="147">
        <v>0</v>
      </c>
      <c r="T392" s="148">
        <f>S392*H392</f>
        <v>0</v>
      </c>
      <c r="AR392" s="149" t="s">
        <v>357</v>
      </c>
      <c r="AT392" s="149" t="s">
        <v>352</v>
      </c>
      <c r="AU392" s="149" t="s">
        <v>84</v>
      </c>
      <c r="AY392" s="17" t="s">
        <v>350</v>
      </c>
      <c r="BE392" s="150">
        <f>IF(N392="základní",J392,0)</f>
        <v>0</v>
      </c>
      <c r="BF392" s="150">
        <f>IF(N392="snížená",J392,0)</f>
        <v>0</v>
      </c>
      <c r="BG392" s="150">
        <f>IF(N392="zákl. přenesená",J392,0)</f>
        <v>0</v>
      </c>
      <c r="BH392" s="150">
        <f>IF(N392="sníž. přenesená",J392,0)</f>
        <v>0</v>
      </c>
      <c r="BI392" s="150">
        <f>IF(N392="nulová",J392,0)</f>
        <v>0</v>
      </c>
      <c r="BJ392" s="17" t="s">
        <v>84</v>
      </c>
      <c r="BK392" s="150">
        <f>ROUND(I392*H392,2)</f>
        <v>0</v>
      </c>
      <c r="BL392" s="17" t="s">
        <v>357</v>
      </c>
      <c r="BM392" s="149" t="s">
        <v>3064</v>
      </c>
    </row>
    <row r="393" spans="2:65" s="1" customFormat="1" ht="10.199999999999999">
      <c r="B393" s="32"/>
      <c r="D393" s="151" t="s">
        <v>359</v>
      </c>
      <c r="F393" s="152" t="s">
        <v>8382</v>
      </c>
      <c r="I393" s="153"/>
      <c r="L393" s="32"/>
      <c r="M393" s="154"/>
      <c r="T393" s="56"/>
      <c r="AT393" s="17" t="s">
        <v>359</v>
      </c>
      <c r="AU393" s="17" t="s">
        <v>84</v>
      </c>
    </row>
    <row r="394" spans="2:65" s="1" customFormat="1" ht="24.15" customHeight="1">
      <c r="B394" s="32"/>
      <c r="C394" s="138" t="s">
        <v>2243</v>
      </c>
      <c r="D394" s="138" t="s">
        <v>352</v>
      </c>
      <c r="E394" s="139" t="s">
        <v>8506</v>
      </c>
      <c r="F394" s="140" t="s">
        <v>8507</v>
      </c>
      <c r="G394" s="141" t="s">
        <v>8397</v>
      </c>
      <c r="H394" s="142">
        <v>48</v>
      </c>
      <c r="I394" s="143"/>
      <c r="J394" s="144">
        <f>ROUND(I394*H394,2)</f>
        <v>0</v>
      </c>
      <c r="K394" s="140" t="s">
        <v>1</v>
      </c>
      <c r="L394" s="32"/>
      <c r="M394" s="145" t="s">
        <v>1</v>
      </c>
      <c r="N394" s="146" t="s">
        <v>41</v>
      </c>
      <c r="P394" s="147">
        <f>O394*H394</f>
        <v>0</v>
      </c>
      <c r="Q394" s="147">
        <v>0</v>
      </c>
      <c r="R394" s="147">
        <f>Q394*H394</f>
        <v>0</v>
      </c>
      <c r="S394" s="147">
        <v>0</v>
      </c>
      <c r="T394" s="148">
        <f>S394*H394</f>
        <v>0</v>
      </c>
      <c r="AR394" s="149" t="s">
        <v>357</v>
      </c>
      <c r="AT394" s="149" t="s">
        <v>352</v>
      </c>
      <c r="AU394" s="149" t="s">
        <v>84</v>
      </c>
      <c r="AY394" s="17" t="s">
        <v>350</v>
      </c>
      <c r="BE394" s="150">
        <f>IF(N394="základní",J394,0)</f>
        <v>0</v>
      </c>
      <c r="BF394" s="150">
        <f>IF(N394="snížená",J394,0)</f>
        <v>0</v>
      </c>
      <c r="BG394" s="150">
        <f>IF(N394="zákl. přenesená",J394,0)</f>
        <v>0</v>
      </c>
      <c r="BH394" s="150">
        <f>IF(N394="sníž. přenesená",J394,0)</f>
        <v>0</v>
      </c>
      <c r="BI394" s="150">
        <f>IF(N394="nulová",J394,0)</f>
        <v>0</v>
      </c>
      <c r="BJ394" s="17" t="s">
        <v>84</v>
      </c>
      <c r="BK394" s="150">
        <f>ROUND(I394*H394,2)</f>
        <v>0</v>
      </c>
      <c r="BL394" s="17" t="s">
        <v>357</v>
      </c>
      <c r="BM394" s="149" t="s">
        <v>3071</v>
      </c>
    </row>
    <row r="395" spans="2:65" s="1" customFormat="1" ht="19.2">
      <c r="B395" s="32"/>
      <c r="D395" s="151" t="s">
        <v>359</v>
      </c>
      <c r="F395" s="152" t="s">
        <v>8507</v>
      </c>
      <c r="I395" s="153"/>
      <c r="L395" s="32"/>
      <c r="M395" s="154"/>
      <c r="T395" s="56"/>
      <c r="AT395" s="17" t="s">
        <v>359</v>
      </c>
      <c r="AU395" s="17" t="s">
        <v>84</v>
      </c>
    </row>
    <row r="396" spans="2:65" s="1" customFormat="1" ht="24.15" customHeight="1">
      <c r="B396" s="32"/>
      <c r="C396" s="138" t="s">
        <v>2261</v>
      </c>
      <c r="D396" s="138" t="s">
        <v>352</v>
      </c>
      <c r="E396" s="139" t="s">
        <v>8508</v>
      </c>
      <c r="F396" s="140" t="s">
        <v>8399</v>
      </c>
      <c r="G396" s="141" t="s">
        <v>8397</v>
      </c>
      <c r="H396" s="142">
        <v>8</v>
      </c>
      <c r="I396" s="143"/>
      <c r="J396" s="144">
        <f>ROUND(I396*H396,2)</f>
        <v>0</v>
      </c>
      <c r="K396" s="140" t="s">
        <v>1</v>
      </c>
      <c r="L396" s="32"/>
      <c r="M396" s="145" t="s">
        <v>1</v>
      </c>
      <c r="N396" s="146" t="s">
        <v>41</v>
      </c>
      <c r="P396" s="147">
        <f>O396*H396</f>
        <v>0</v>
      </c>
      <c r="Q396" s="147">
        <v>0</v>
      </c>
      <c r="R396" s="147">
        <f>Q396*H396</f>
        <v>0</v>
      </c>
      <c r="S396" s="147">
        <v>0</v>
      </c>
      <c r="T396" s="148">
        <f>S396*H396</f>
        <v>0</v>
      </c>
      <c r="AR396" s="149" t="s">
        <v>357</v>
      </c>
      <c r="AT396" s="149" t="s">
        <v>352</v>
      </c>
      <c r="AU396" s="149" t="s">
        <v>84</v>
      </c>
      <c r="AY396" s="17" t="s">
        <v>350</v>
      </c>
      <c r="BE396" s="150">
        <f>IF(N396="základní",J396,0)</f>
        <v>0</v>
      </c>
      <c r="BF396" s="150">
        <f>IF(N396="snížená",J396,0)</f>
        <v>0</v>
      </c>
      <c r="BG396" s="150">
        <f>IF(N396="zákl. přenesená",J396,0)</f>
        <v>0</v>
      </c>
      <c r="BH396" s="150">
        <f>IF(N396="sníž. přenesená",J396,0)</f>
        <v>0</v>
      </c>
      <c r="BI396" s="150">
        <f>IF(N396="nulová",J396,0)</f>
        <v>0</v>
      </c>
      <c r="BJ396" s="17" t="s">
        <v>84</v>
      </c>
      <c r="BK396" s="150">
        <f>ROUND(I396*H396,2)</f>
        <v>0</v>
      </c>
      <c r="BL396" s="17" t="s">
        <v>357</v>
      </c>
      <c r="BM396" s="149" t="s">
        <v>3089</v>
      </c>
    </row>
    <row r="397" spans="2:65" s="1" customFormat="1" ht="19.2">
      <c r="B397" s="32"/>
      <c r="D397" s="151" t="s">
        <v>359</v>
      </c>
      <c r="F397" s="152" t="s">
        <v>8399</v>
      </c>
      <c r="I397" s="153"/>
      <c r="L397" s="32"/>
      <c r="M397" s="154"/>
      <c r="T397" s="56"/>
      <c r="AT397" s="17" t="s">
        <v>359</v>
      </c>
      <c r="AU397" s="17" t="s">
        <v>84</v>
      </c>
    </row>
    <row r="398" spans="2:65" s="1" customFormat="1" ht="24.15" customHeight="1">
      <c r="B398" s="32"/>
      <c r="C398" s="138" t="s">
        <v>2267</v>
      </c>
      <c r="D398" s="138" t="s">
        <v>352</v>
      </c>
      <c r="E398" s="139" t="s">
        <v>8509</v>
      </c>
      <c r="F398" s="140" t="s">
        <v>8396</v>
      </c>
      <c r="G398" s="141" t="s">
        <v>8397</v>
      </c>
      <c r="H398" s="142">
        <v>6</v>
      </c>
      <c r="I398" s="143"/>
      <c r="J398" s="144">
        <f>ROUND(I398*H398,2)</f>
        <v>0</v>
      </c>
      <c r="K398" s="140" t="s">
        <v>1</v>
      </c>
      <c r="L398" s="32"/>
      <c r="M398" s="145" t="s">
        <v>1</v>
      </c>
      <c r="N398" s="146" t="s">
        <v>41</v>
      </c>
      <c r="P398" s="147">
        <f>O398*H398</f>
        <v>0</v>
      </c>
      <c r="Q398" s="147">
        <v>0</v>
      </c>
      <c r="R398" s="147">
        <f>Q398*H398</f>
        <v>0</v>
      </c>
      <c r="S398" s="147">
        <v>0</v>
      </c>
      <c r="T398" s="148">
        <f>S398*H398</f>
        <v>0</v>
      </c>
      <c r="AR398" s="149" t="s">
        <v>357</v>
      </c>
      <c r="AT398" s="149" t="s">
        <v>352</v>
      </c>
      <c r="AU398" s="149" t="s">
        <v>84</v>
      </c>
      <c r="AY398" s="17" t="s">
        <v>350</v>
      </c>
      <c r="BE398" s="150">
        <f>IF(N398="základní",J398,0)</f>
        <v>0</v>
      </c>
      <c r="BF398" s="150">
        <f>IF(N398="snížená",J398,0)</f>
        <v>0</v>
      </c>
      <c r="BG398" s="150">
        <f>IF(N398="zákl. přenesená",J398,0)</f>
        <v>0</v>
      </c>
      <c r="BH398" s="150">
        <f>IF(N398="sníž. přenesená",J398,0)</f>
        <v>0</v>
      </c>
      <c r="BI398" s="150">
        <f>IF(N398="nulová",J398,0)</f>
        <v>0</v>
      </c>
      <c r="BJ398" s="17" t="s">
        <v>84</v>
      </c>
      <c r="BK398" s="150">
        <f>ROUND(I398*H398,2)</f>
        <v>0</v>
      </c>
      <c r="BL398" s="17" t="s">
        <v>357</v>
      </c>
      <c r="BM398" s="149" t="s">
        <v>3104</v>
      </c>
    </row>
    <row r="399" spans="2:65" s="1" customFormat="1" ht="19.2">
      <c r="B399" s="32"/>
      <c r="D399" s="151" t="s">
        <v>359</v>
      </c>
      <c r="F399" s="152" t="s">
        <v>8396</v>
      </c>
      <c r="I399" s="153"/>
      <c r="L399" s="32"/>
      <c r="M399" s="154"/>
      <c r="T399" s="56"/>
      <c r="AT399" s="17" t="s">
        <v>359</v>
      </c>
      <c r="AU399" s="17" t="s">
        <v>84</v>
      </c>
    </row>
    <row r="400" spans="2:65" s="1" customFormat="1" ht="21.75" customHeight="1">
      <c r="B400" s="32"/>
      <c r="C400" s="138" t="s">
        <v>2282</v>
      </c>
      <c r="D400" s="138" t="s">
        <v>352</v>
      </c>
      <c r="E400" s="139" t="s">
        <v>8510</v>
      </c>
      <c r="F400" s="140" t="s">
        <v>8511</v>
      </c>
      <c r="G400" s="141" t="s">
        <v>8397</v>
      </c>
      <c r="H400" s="142">
        <v>8</v>
      </c>
      <c r="I400" s="143"/>
      <c r="J400" s="144">
        <f>ROUND(I400*H400,2)</f>
        <v>0</v>
      </c>
      <c r="K400" s="140" t="s">
        <v>1</v>
      </c>
      <c r="L400" s="32"/>
      <c r="M400" s="145" t="s">
        <v>1</v>
      </c>
      <c r="N400" s="146" t="s">
        <v>41</v>
      </c>
      <c r="P400" s="147">
        <f>O400*H400</f>
        <v>0</v>
      </c>
      <c r="Q400" s="147">
        <v>0</v>
      </c>
      <c r="R400" s="147">
        <f>Q400*H400</f>
        <v>0</v>
      </c>
      <c r="S400" s="147">
        <v>0</v>
      </c>
      <c r="T400" s="148">
        <f>S400*H400</f>
        <v>0</v>
      </c>
      <c r="AR400" s="149" t="s">
        <v>357</v>
      </c>
      <c r="AT400" s="149" t="s">
        <v>352</v>
      </c>
      <c r="AU400" s="149" t="s">
        <v>84</v>
      </c>
      <c r="AY400" s="17" t="s">
        <v>350</v>
      </c>
      <c r="BE400" s="150">
        <f>IF(N400="základní",J400,0)</f>
        <v>0</v>
      </c>
      <c r="BF400" s="150">
        <f>IF(N400="snížená",J400,0)</f>
        <v>0</v>
      </c>
      <c r="BG400" s="150">
        <f>IF(N400="zákl. přenesená",J400,0)</f>
        <v>0</v>
      </c>
      <c r="BH400" s="150">
        <f>IF(N400="sníž. přenesená",J400,0)</f>
        <v>0</v>
      </c>
      <c r="BI400" s="150">
        <f>IF(N400="nulová",J400,0)</f>
        <v>0</v>
      </c>
      <c r="BJ400" s="17" t="s">
        <v>84</v>
      </c>
      <c r="BK400" s="150">
        <f>ROUND(I400*H400,2)</f>
        <v>0</v>
      </c>
      <c r="BL400" s="17" t="s">
        <v>357</v>
      </c>
      <c r="BM400" s="149" t="s">
        <v>3120</v>
      </c>
    </row>
    <row r="401" spans="2:65" s="1" customFormat="1" ht="10.199999999999999">
      <c r="B401" s="32"/>
      <c r="D401" s="151" t="s">
        <v>359</v>
      </c>
      <c r="F401" s="152" t="s">
        <v>8511</v>
      </c>
      <c r="I401" s="153"/>
      <c r="L401" s="32"/>
      <c r="M401" s="154"/>
      <c r="T401" s="56"/>
      <c r="AT401" s="17" t="s">
        <v>359</v>
      </c>
      <c r="AU401" s="17" t="s">
        <v>84</v>
      </c>
    </row>
    <row r="402" spans="2:65" s="1" customFormat="1" ht="24.15" customHeight="1">
      <c r="B402" s="32"/>
      <c r="C402" s="138" t="s">
        <v>2293</v>
      </c>
      <c r="D402" s="138" t="s">
        <v>352</v>
      </c>
      <c r="E402" s="139" t="s">
        <v>8512</v>
      </c>
      <c r="F402" s="140" t="s">
        <v>8394</v>
      </c>
      <c r="G402" s="141" t="s">
        <v>355</v>
      </c>
      <c r="H402" s="142">
        <v>9</v>
      </c>
      <c r="I402" s="143"/>
      <c r="J402" s="144">
        <f>ROUND(I402*H402,2)</f>
        <v>0</v>
      </c>
      <c r="K402" s="140" t="s">
        <v>1</v>
      </c>
      <c r="L402" s="32"/>
      <c r="M402" s="145" t="s">
        <v>1</v>
      </c>
      <c r="N402" s="146" t="s">
        <v>41</v>
      </c>
      <c r="P402" s="147">
        <f>O402*H402</f>
        <v>0</v>
      </c>
      <c r="Q402" s="147">
        <v>0</v>
      </c>
      <c r="R402" s="147">
        <f>Q402*H402</f>
        <v>0</v>
      </c>
      <c r="S402" s="147">
        <v>0</v>
      </c>
      <c r="T402" s="148">
        <f>S402*H402</f>
        <v>0</v>
      </c>
      <c r="AR402" s="149" t="s">
        <v>357</v>
      </c>
      <c r="AT402" s="149" t="s">
        <v>352</v>
      </c>
      <c r="AU402" s="149" t="s">
        <v>84</v>
      </c>
      <c r="AY402" s="17" t="s">
        <v>350</v>
      </c>
      <c r="BE402" s="150">
        <f>IF(N402="základní",J402,0)</f>
        <v>0</v>
      </c>
      <c r="BF402" s="150">
        <f>IF(N402="snížená",J402,0)</f>
        <v>0</v>
      </c>
      <c r="BG402" s="150">
        <f>IF(N402="zákl. přenesená",J402,0)</f>
        <v>0</v>
      </c>
      <c r="BH402" s="150">
        <f>IF(N402="sníž. přenesená",J402,0)</f>
        <v>0</v>
      </c>
      <c r="BI402" s="150">
        <f>IF(N402="nulová",J402,0)</f>
        <v>0</v>
      </c>
      <c r="BJ402" s="17" t="s">
        <v>84</v>
      </c>
      <c r="BK402" s="150">
        <f>ROUND(I402*H402,2)</f>
        <v>0</v>
      </c>
      <c r="BL402" s="17" t="s">
        <v>357</v>
      </c>
      <c r="BM402" s="149" t="s">
        <v>3137</v>
      </c>
    </row>
    <row r="403" spans="2:65" s="1" customFormat="1" ht="10.199999999999999">
      <c r="B403" s="32"/>
      <c r="D403" s="151" t="s">
        <v>359</v>
      </c>
      <c r="F403" s="152" t="s">
        <v>8394</v>
      </c>
      <c r="I403" s="153"/>
      <c r="L403" s="32"/>
      <c r="M403" s="154"/>
      <c r="T403" s="56"/>
      <c r="AT403" s="17" t="s">
        <v>359</v>
      </c>
      <c r="AU403" s="17" t="s">
        <v>84</v>
      </c>
    </row>
    <row r="404" spans="2:65" s="1" customFormat="1" ht="16.5" customHeight="1">
      <c r="B404" s="32"/>
      <c r="C404" s="138" t="s">
        <v>2298</v>
      </c>
      <c r="D404" s="138" t="s">
        <v>352</v>
      </c>
      <c r="E404" s="139" t="s">
        <v>8513</v>
      </c>
      <c r="F404" s="140" t="s">
        <v>8514</v>
      </c>
      <c r="G404" s="141" t="s">
        <v>355</v>
      </c>
      <c r="H404" s="142">
        <v>2</v>
      </c>
      <c r="I404" s="143"/>
      <c r="J404" s="144">
        <f>ROUND(I404*H404,2)</f>
        <v>0</v>
      </c>
      <c r="K404" s="140" t="s">
        <v>1</v>
      </c>
      <c r="L404" s="32"/>
      <c r="M404" s="145" t="s">
        <v>1</v>
      </c>
      <c r="N404" s="146" t="s">
        <v>41</v>
      </c>
      <c r="P404" s="147">
        <f>O404*H404</f>
        <v>0</v>
      </c>
      <c r="Q404" s="147">
        <v>0</v>
      </c>
      <c r="R404" s="147">
        <f>Q404*H404</f>
        <v>0</v>
      </c>
      <c r="S404" s="147">
        <v>0</v>
      </c>
      <c r="T404" s="148">
        <f>S404*H404</f>
        <v>0</v>
      </c>
      <c r="AR404" s="149" t="s">
        <v>357</v>
      </c>
      <c r="AT404" s="149" t="s">
        <v>352</v>
      </c>
      <c r="AU404" s="149" t="s">
        <v>84</v>
      </c>
      <c r="AY404" s="17" t="s">
        <v>350</v>
      </c>
      <c r="BE404" s="150">
        <f>IF(N404="základní",J404,0)</f>
        <v>0</v>
      </c>
      <c r="BF404" s="150">
        <f>IF(N404="snížená",J404,0)</f>
        <v>0</v>
      </c>
      <c r="BG404" s="150">
        <f>IF(N404="zákl. přenesená",J404,0)</f>
        <v>0</v>
      </c>
      <c r="BH404" s="150">
        <f>IF(N404="sníž. přenesená",J404,0)</f>
        <v>0</v>
      </c>
      <c r="BI404" s="150">
        <f>IF(N404="nulová",J404,0)</f>
        <v>0</v>
      </c>
      <c r="BJ404" s="17" t="s">
        <v>84</v>
      </c>
      <c r="BK404" s="150">
        <f>ROUND(I404*H404,2)</f>
        <v>0</v>
      </c>
      <c r="BL404" s="17" t="s">
        <v>357</v>
      </c>
      <c r="BM404" s="149" t="s">
        <v>3145</v>
      </c>
    </row>
    <row r="405" spans="2:65" s="1" customFormat="1" ht="10.199999999999999">
      <c r="B405" s="32"/>
      <c r="D405" s="151" t="s">
        <v>359</v>
      </c>
      <c r="F405" s="152" t="s">
        <v>8514</v>
      </c>
      <c r="I405" s="153"/>
      <c r="L405" s="32"/>
      <c r="M405" s="154"/>
      <c r="T405" s="56"/>
      <c r="AT405" s="17" t="s">
        <v>359</v>
      </c>
      <c r="AU405" s="17" t="s">
        <v>84</v>
      </c>
    </row>
    <row r="406" spans="2:65" s="1" customFormat="1" ht="16.5" customHeight="1">
      <c r="B406" s="32"/>
      <c r="C406" s="138" t="s">
        <v>2315</v>
      </c>
      <c r="D406" s="138" t="s">
        <v>352</v>
      </c>
      <c r="E406" s="139" t="s">
        <v>8515</v>
      </c>
      <c r="F406" s="140" t="s">
        <v>8320</v>
      </c>
      <c r="G406" s="141" t="s">
        <v>5036</v>
      </c>
      <c r="H406" s="142">
        <v>1</v>
      </c>
      <c r="I406" s="143"/>
      <c r="J406" s="144">
        <f>ROUND(I406*H406,2)</f>
        <v>0</v>
      </c>
      <c r="K406" s="140" t="s">
        <v>1</v>
      </c>
      <c r="L406" s="32"/>
      <c r="M406" s="145" t="s">
        <v>1</v>
      </c>
      <c r="N406" s="146" t="s">
        <v>41</v>
      </c>
      <c r="P406" s="147">
        <f>O406*H406</f>
        <v>0</v>
      </c>
      <c r="Q406" s="147">
        <v>0</v>
      </c>
      <c r="R406" s="147">
        <f>Q406*H406</f>
        <v>0</v>
      </c>
      <c r="S406" s="147">
        <v>0</v>
      </c>
      <c r="T406" s="148">
        <f>S406*H406</f>
        <v>0</v>
      </c>
      <c r="AR406" s="149" t="s">
        <v>357</v>
      </c>
      <c r="AT406" s="149" t="s">
        <v>352</v>
      </c>
      <c r="AU406" s="149" t="s">
        <v>84</v>
      </c>
      <c r="AY406" s="17" t="s">
        <v>350</v>
      </c>
      <c r="BE406" s="150">
        <f>IF(N406="základní",J406,0)</f>
        <v>0</v>
      </c>
      <c r="BF406" s="150">
        <f>IF(N406="snížená",J406,0)</f>
        <v>0</v>
      </c>
      <c r="BG406" s="150">
        <f>IF(N406="zákl. přenesená",J406,0)</f>
        <v>0</v>
      </c>
      <c r="BH406" s="150">
        <f>IF(N406="sníž. přenesená",J406,0)</f>
        <v>0</v>
      </c>
      <c r="BI406" s="150">
        <f>IF(N406="nulová",J406,0)</f>
        <v>0</v>
      </c>
      <c r="BJ406" s="17" t="s">
        <v>84</v>
      </c>
      <c r="BK406" s="150">
        <f>ROUND(I406*H406,2)</f>
        <v>0</v>
      </c>
      <c r="BL406" s="17" t="s">
        <v>357</v>
      </c>
      <c r="BM406" s="149" t="s">
        <v>3159</v>
      </c>
    </row>
    <row r="407" spans="2:65" s="1" customFormat="1" ht="10.199999999999999">
      <c r="B407" s="32"/>
      <c r="D407" s="151" t="s">
        <v>359</v>
      </c>
      <c r="F407" s="152" t="s">
        <v>8320</v>
      </c>
      <c r="I407" s="153"/>
      <c r="L407" s="32"/>
      <c r="M407" s="154"/>
      <c r="T407" s="56"/>
      <c r="AT407" s="17" t="s">
        <v>359</v>
      </c>
      <c r="AU407" s="17" t="s">
        <v>84</v>
      </c>
    </row>
    <row r="408" spans="2:65" s="11" customFormat="1" ht="25.95" customHeight="1">
      <c r="B408" s="126"/>
      <c r="D408" s="127" t="s">
        <v>75</v>
      </c>
      <c r="E408" s="128" t="s">
        <v>8516</v>
      </c>
      <c r="F408" s="128" t="s">
        <v>8517</v>
      </c>
      <c r="I408" s="129"/>
      <c r="J408" s="130">
        <f>BK408</f>
        <v>0</v>
      </c>
      <c r="L408" s="126"/>
      <c r="M408" s="131"/>
      <c r="P408" s="132">
        <f>SUM(P409:P414)</f>
        <v>0</v>
      </c>
      <c r="R408" s="132">
        <f>SUM(R409:R414)</f>
        <v>0</v>
      </c>
      <c r="T408" s="133">
        <f>SUM(T409:T414)</f>
        <v>0</v>
      </c>
      <c r="AR408" s="127" t="s">
        <v>84</v>
      </c>
      <c r="AT408" s="134" t="s">
        <v>75</v>
      </c>
      <c r="AU408" s="134" t="s">
        <v>76</v>
      </c>
      <c r="AY408" s="127" t="s">
        <v>350</v>
      </c>
      <c r="BK408" s="135">
        <f>SUM(BK409:BK414)</f>
        <v>0</v>
      </c>
    </row>
    <row r="409" spans="2:65" s="1" customFormat="1" ht="33" customHeight="1">
      <c r="B409" s="32"/>
      <c r="C409" s="138" t="s">
        <v>2322</v>
      </c>
      <c r="D409" s="138" t="s">
        <v>352</v>
      </c>
      <c r="E409" s="139" t="s">
        <v>8518</v>
      </c>
      <c r="F409" s="140" t="s">
        <v>8519</v>
      </c>
      <c r="G409" s="141" t="s">
        <v>4951</v>
      </c>
      <c r="H409" s="142">
        <v>1</v>
      </c>
      <c r="I409" s="143"/>
      <c r="J409" s="144">
        <f>ROUND(I409*H409,2)</f>
        <v>0</v>
      </c>
      <c r="K409" s="140" t="s">
        <v>1</v>
      </c>
      <c r="L409" s="32"/>
      <c r="M409" s="145" t="s">
        <v>1</v>
      </c>
      <c r="N409" s="146" t="s">
        <v>41</v>
      </c>
      <c r="P409" s="147">
        <f>O409*H409</f>
        <v>0</v>
      </c>
      <c r="Q409" s="147">
        <v>0</v>
      </c>
      <c r="R409" s="147">
        <f>Q409*H409</f>
        <v>0</v>
      </c>
      <c r="S409" s="147">
        <v>0</v>
      </c>
      <c r="T409" s="148">
        <f>S409*H409</f>
        <v>0</v>
      </c>
      <c r="AR409" s="149" t="s">
        <v>357</v>
      </c>
      <c r="AT409" s="149" t="s">
        <v>352</v>
      </c>
      <c r="AU409" s="149" t="s">
        <v>84</v>
      </c>
      <c r="AY409" s="17" t="s">
        <v>350</v>
      </c>
      <c r="BE409" s="150">
        <f>IF(N409="základní",J409,0)</f>
        <v>0</v>
      </c>
      <c r="BF409" s="150">
        <f>IF(N409="snížená",J409,0)</f>
        <v>0</v>
      </c>
      <c r="BG409" s="150">
        <f>IF(N409="zákl. přenesená",J409,0)</f>
        <v>0</v>
      </c>
      <c r="BH409" s="150">
        <f>IF(N409="sníž. přenesená",J409,0)</f>
        <v>0</v>
      </c>
      <c r="BI409" s="150">
        <f>IF(N409="nulová",J409,0)</f>
        <v>0</v>
      </c>
      <c r="BJ409" s="17" t="s">
        <v>84</v>
      </c>
      <c r="BK409" s="150">
        <f>ROUND(I409*H409,2)</f>
        <v>0</v>
      </c>
      <c r="BL409" s="17" t="s">
        <v>357</v>
      </c>
      <c r="BM409" s="149" t="s">
        <v>3168</v>
      </c>
    </row>
    <row r="410" spans="2:65" s="1" customFormat="1" ht="19.2">
      <c r="B410" s="32"/>
      <c r="D410" s="151" t="s">
        <v>359</v>
      </c>
      <c r="F410" s="152" t="s">
        <v>8519</v>
      </c>
      <c r="I410" s="153"/>
      <c r="L410" s="32"/>
      <c r="M410" s="154"/>
      <c r="T410" s="56"/>
      <c r="AT410" s="17" t="s">
        <v>359</v>
      </c>
      <c r="AU410" s="17" t="s">
        <v>84</v>
      </c>
    </row>
    <row r="411" spans="2:65" s="1" customFormat="1" ht="24.15" customHeight="1">
      <c r="B411" s="32"/>
      <c r="C411" s="138" t="s">
        <v>2331</v>
      </c>
      <c r="D411" s="138" t="s">
        <v>352</v>
      </c>
      <c r="E411" s="139" t="s">
        <v>8520</v>
      </c>
      <c r="F411" s="140" t="s">
        <v>8521</v>
      </c>
      <c r="G411" s="141" t="s">
        <v>8397</v>
      </c>
      <c r="H411" s="142">
        <v>2</v>
      </c>
      <c r="I411" s="143"/>
      <c r="J411" s="144">
        <f>ROUND(I411*H411,2)</f>
        <v>0</v>
      </c>
      <c r="K411" s="140" t="s">
        <v>1</v>
      </c>
      <c r="L411" s="32"/>
      <c r="M411" s="145" t="s">
        <v>1</v>
      </c>
      <c r="N411" s="146" t="s">
        <v>41</v>
      </c>
      <c r="P411" s="147">
        <f>O411*H411</f>
        <v>0</v>
      </c>
      <c r="Q411" s="147">
        <v>0</v>
      </c>
      <c r="R411" s="147">
        <f>Q411*H411</f>
        <v>0</v>
      </c>
      <c r="S411" s="147">
        <v>0</v>
      </c>
      <c r="T411" s="148">
        <f>S411*H411</f>
        <v>0</v>
      </c>
      <c r="AR411" s="149" t="s">
        <v>357</v>
      </c>
      <c r="AT411" s="149" t="s">
        <v>352</v>
      </c>
      <c r="AU411" s="149" t="s">
        <v>84</v>
      </c>
      <c r="AY411" s="17" t="s">
        <v>350</v>
      </c>
      <c r="BE411" s="150">
        <f>IF(N411="základní",J411,0)</f>
        <v>0</v>
      </c>
      <c r="BF411" s="150">
        <f>IF(N411="snížená",J411,0)</f>
        <v>0</v>
      </c>
      <c r="BG411" s="150">
        <f>IF(N411="zákl. přenesená",J411,0)</f>
        <v>0</v>
      </c>
      <c r="BH411" s="150">
        <f>IF(N411="sníž. přenesená",J411,0)</f>
        <v>0</v>
      </c>
      <c r="BI411" s="150">
        <f>IF(N411="nulová",J411,0)</f>
        <v>0</v>
      </c>
      <c r="BJ411" s="17" t="s">
        <v>84</v>
      </c>
      <c r="BK411" s="150">
        <f>ROUND(I411*H411,2)</f>
        <v>0</v>
      </c>
      <c r="BL411" s="17" t="s">
        <v>357</v>
      </c>
      <c r="BM411" s="149" t="s">
        <v>3182</v>
      </c>
    </row>
    <row r="412" spans="2:65" s="1" customFormat="1" ht="19.2">
      <c r="B412" s="32"/>
      <c r="D412" s="151" t="s">
        <v>359</v>
      </c>
      <c r="F412" s="152" t="s">
        <v>8521</v>
      </c>
      <c r="I412" s="153"/>
      <c r="L412" s="32"/>
      <c r="M412" s="154"/>
      <c r="T412" s="56"/>
      <c r="AT412" s="17" t="s">
        <v>359</v>
      </c>
      <c r="AU412" s="17" t="s">
        <v>84</v>
      </c>
    </row>
    <row r="413" spans="2:65" s="1" customFormat="1" ht="16.5" customHeight="1">
      <c r="B413" s="32"/>
      <c r="C413" s="138" t="s">
        <v>2336</v>
      </c>
      <c r="D413" s="138" t="s">
        <v>352</v>
      </c>
      <c r="E413" s="139" t="s">
        <v>8522</v>
      </c>
      <c r="F413" s="140" t="s">
        <v>8320</v>
      </c>
      <c r="G413" s="141" t="s">
        <v>5036</v>
      </c>
      <c r="H413" s="142">
        <v>1</v>
      </c>
      <c r="I413" s="143"/>
      <c r="J413" s="144">
        <f>ROUND(I413*H413,2)</f>
        <v>0</v>
      </c>
      <c r="K413" s="140" t="s">
        <v>1</v>
      </c>
      <c r="L413" s="32"/>
      <c r="M413" s="145" t="s">
        <v>1</v>
      </c>
      <c r="N413" s="146" t="s">
        <v>41</v>
      </c>
      <c r="P413" s="147">
        <f>O413*H413</f>
        <v>0</v>
      </c>
      <c r="Q413" s="147">
        <v>0</v>
      </c>
      <c r="R413" s="147">
        <f>Q413*H413</f>
        <v>0</v>
      </c>
      <c r="S413" s="147">
        <v>0</v>
      </c>
      <c r="T413" s="148">
        <f>S413*H413</f>
        <v>0</v>
      </c>
      <c r="AR413" s="149" t="s">
        <v>357</v>
      </c>
      <c r="AT413" s="149" t="s">
        <v>352</v>
      </c>
      <c r="AU413" s="149" t="s">
        <v>84</v>
      </c>
      <c r="AY413" s="17" t="s">
        <v>350</v>
      </c>
      <c r="BE413" s="150">
        <f>IF(N413="základní",J413,0)</f>
        <v>0</v>
      </c>
      <c r="BF413" s="150">
        <f>IF(N413="snížená",J413,0)</f>
        <v>0</v>
      </c>
      <c r="BG413" s="150">
        <f>IF(N413="zákl. přenesená",J413,0)</f>
        <v>0</v>
      </c>
      <c r="BH413" s="150">
        <f>IF(N413="sníž. přenesená",J413,0)</f>
        <v>0</v>
      </c>
      <c r="BI413" s="150">
        <f>IF(N413="nulová",J413,0)</f>
        <v>0</v>
      </c>
      <c r="BJ413" s="17" t="s">
        <v>84</v>
      </c>
      <c r="BK413" s="150">
        <f>ROUND(I413*H413,2)</f>
        <v>0</v>
      </c>
      <c r="BL413" s="17" t="s">
        <v>357</v>
      </c>
      <c r="BM413" s="149" t="s">
        <v>3192</v>
      </c>
    </row>
    <row r="414" spans="2:65" s="1" customFormat="1" ht="10.199999999999999">
      <c r="B414" s="32"/>
      <c r="D414" s="151" t="s">
        <v>359</v>
      </c>
      <c r="F414" s="152" t="s">
        <v>8320</v>
      </c>
      <c r="I414" s="153"/>
      <c r="L414" s="32"/>
      <c r="M414" s="154"/>
      <c r="T414" s="56"/>
      <c r="AT414" s="17" t="s">
        <v>359</v>
      </c>
      <c r="AU414" s="17" t="s">
        <v>84</v>
      </c>
    </row>
    <row r="415" spans="2:65" s="11" customFormat="1" ht="25.95" customHeight="1">
      <c r="B415" s="126"/>
      <c r="D415" s="127" t="s">
        <v>75</v>
      </c>
      <c r="E415" s="128" t="s">
        <v>8523</v>
      </c>
      <c r="F415" s="128" t="s">
        <v>8524</v>
      </c>
      <c r="I415" s="129"/>
      <c r="J415" s="130">
        <f>BK415</f>
        <v>0</v>
      </c>
      <c r="L415" s="126"/>
      <c r="M415" s="131"/>
      <c r="P415" s="132">
        <f>SUM(P416:P419)</f>
        <v>0</v>
      </c>
      <c r="R415" s="132">
        <f>SUM(R416:R419)</f>
        <v>0</v>
      </c>
      <c r="T415" s="133">
        <f>SUM(T416:T419)</f>
        <v>0</v>
      </c>
      <c r="AR415" s="127" t="s">
        <v>84</v>
      </c>
      <c r="AT415" s="134" t="s">
        <v>75</v>
      </c>
      <c r="AU415" s="134" t="s">
        <v>76</v>
      </c>
      <c r="AY415" s="127" t="s">
        <v>350</v>
      </c>
      <c r="BK415" s="135">
        <f>SUM(BK416:BK419)</f>
        <v>0</v>
      </c>
    </row>
    <row r="416" spans="2:65" s="1" customFormat="1" ht="16.5" customHeight="1">
      <c r="B416" s="32"/>
      <c r="C416" s="138" t="s">
        <v>2341</v>
      </c>
      <c r="D416" s="138" t="s">
        <v>352</v>
      </c>
      <c r="E416" s="139" t="s">
        <v>8525</v>
      </c>
      <c r="F416" s="140" t="s">
        <v>8454</v>
      </c>
      <c r="G416" s="141" t="s">
        <v>4951</v>
      </c>
      <c r="H416" s="142">
        <v>1</v>
      </c>
      <c r="I416" s="143"/>
      <c r="J416" s="144">
        <f>ROUND(I416*H416,2)</f>
        <v>0</v>
      </c>
      <c r="K416" s="140" t="s">
        <v>1</v>
      </c>
      <c r="L416" s="32"/>
      <c r="M416" s="145" t="s">
        <v>1</v>
      </c>
      <c r="N416" s="146" t="s">
        <v>41</v>
      </c>
      <c r="P416" s="147">
        <f>O416*H416</f>
        <v>0</v>
      </c>
      <c r="Q416" s="147">
        <v>0</v>
      </c>
      <c r="R416" s="147">
        <f>Q416*H416</f>
        <v>0</v>
      </c>
      <c r="S416" s="147">
        <v>0</v>
      </c>
      <c r="T416" s="148">
        <f>S416*H416</f>
        <v>0</v>
      </c>
      <c r="AR416" s="149" t="s">
        <v>357</v>
      </c>
      <c r="AT416" s="149" t="s">
        <v>352</v>
      </c>
      <c r="AU416" s="149" t="s">
        <v>84</v>
      </c>
      <c r="AY416" s="17" t="s">
        <v>350</v>
      </c>
      <c r="BE416" s="150">
        <f>IF(N416="základní",J416,0)</f>
        <v>0</v>
      </c>
      <c r="BF416" s="150">
        <f>IF(N416="snížená",J416,0)</f>
        <v>0</v>
      </c>
      <c r="BG416" s="150">
        <f>IF(N416="zákl. přenesená",J416,0)</f>
        <v>0</v>
      </c>
      <c r="BH416" s="150">
        <f>IF(N416="sníž. přenesená",J416,0)</f>
        <v>0</v>
      </c>
      <c r="BI416" s="150">
        <f>IF(N416="nulová",J416,0)</f>
        <v>0</v>
      </c>
      <c r="BJ416" s="17" t="s">
        <v>84</v>
      </c>
      <c r="BK416" s="150">
        <f>ROUND(I416*H416,2)</f>
        <v>0</v>
      </c>
      <c r="BL416" s="17" t="s">
        <v>357</v>
      </c>
      <c r="BM416" s="149" t="s">
        <v>3202</v>
      </c>
    </row>
    <row r="417" spans="2:65" s="1" customFormat="1" ht="10.199999999999999">
      <c r="B417" s="32"/>
      <c r="D417" s="151" t="s">
        <v>359</v>
      </c>
      <c r="F417" s="152" t="s">
        <v>8454</v>
      </c>
      <c r="I417" s="153"/>
      <c r="L417" s="32"/>
      <c r="M417" s="154"/>
      <c r="T417" s="56"/>
      <c r="AT417" s="17" t="s">
        <v>359</v>
      </c>
      <c r="AU417" s="17" t="s">
        <v>84</v>
      </c>
    </row>
    <row r="418" spans="2:65" s="1" customFormat="1" ht="16.5" customHeight="1">
      <c r="B418" s="32"/>
      <c r="C418" s="138" t="s">
        <v>2357</v>
      </c>
      <c r="D418" s="138" t="s">
        <v>352</v>
      </c>
      <c r="E418" s="139" t="s">
        <v>8526</v>
      </c>
      <c r="F418" s="140" t="s">
        <v>8320</v>
      </c>
      <c r="G418" s="141" t="s">
        <v>5036</v>
      </c>
      <c r="H418" s="142">
        <v>1</v>
      </c>
      <c r="I418" s="143"/>
      <c r="J418" s="144">
        <f>ROUND(I418*H418,2)</f>
        <v>0</v>
      </c>
      <c r="K418" s="140" t="s">
        <v>1</v>
      </c>
      <c r="L418" s="32"/>
      <c r="M418" s="145" t="s">
        <v>1</v>
      </c>
      <c r="N418" s="146" t="s">
        <v>41</v>
      </c>
      <c r="P418" s="147">
        <f>O418*H418</f>
        <v>0</v>
      </c>
      <c r="Q418" s="147">
        <v>0</v>
      </c>
      <c r="R418" s="147">
        <f>Q418*H418</f>
        <v>0</v>
      </c>
      <c r="S418" s="147">
        <v>0</v>
      </c>
      <c r="T418" s="148">
        <f>S418*H418</f>
        <v>0</v>
      </c>
      <c r="AR418" s="149" t="s">
        <v>357</v>
      </c>
      <c r="AT418" s="149" t="s">
        <v>352</v>
      </c>
      <c r="AU418" s="149" t="s">
        <v>84</v>
      </c>
      <c r="AY418" s="17" t="s">
        <v>350</v>
      </c>
      <c r="BE418" s="150">
        <f>IF(N418="základní",J418,0)</f>
        <v>0</v>
      </c>
      <c r="BF418" s="150">
        <f>IF(N418="snížená",J418,0)</f>
        <v>0</v>
      </c>
      <c r="BG418" s="150">
        <f>IF(N418="zákl. přenesená",J418,0)</f>
        <v>0</v>
      </c>
      <c r="BH418" s="150">
        <f>IF(N418="sníž. přenesená",J418,0)</f>
        <v>0</v>
      </c>
      <c r="BI418" s="150">
        <f>IF(N418="nulová",J418,0)</f>
        <v>0</v>
      </c>
      <c r="BJ418" s="17" t="s">
        <v>84</v>
      </c>
      <c r="BK418" s="150">
        <f>ROUND(I418*H418,2)</f>
        <v>0</v>
      </c>
      <c r="BL418" s="17" t="s">
        <v>357</v>
      </c>
      <c r="BM418" s="149" t="s">
        <v>3213</v>
      </c>
    </row>
    <row r="419" spans="2:65" s="1" customFormat="1" ht="10.199999999999999">
      <c r="B419" s="32"/>
      <c r="D419" s="151" t="s">
        <v>359</v>
      </c>
      <c r="F419" s="152" t="s">
        <v>8320</v>
      </c>
      <c r="I419" s="153"/>
      <c r="L419" s="32"/>
      <c r="M419" s="154"/>
      <c r="T419" s="56"/>
      <c r="AT419" s="17" t="s">
        <v>359</v>
      </c>
      <c r="AU419" s="17" t="s">
        <v>84</v>
      </c>
    </row>
    <row r="420" spans="2:65" s="11" customFormat="1" ht="25.95" customHeight="1">
      <c r="B420" s="126"/>
      <c r="D420" s="127" t="s">
        <v>75</v>
      </c>
      <c r="E420" s="128" t="s">
        <v>8527</v>
      </c>
      <c r="F420" s="128" t="s">
        <v>8528</v>
      </c>
      <c r="I420" s="129"/>
      <c r="J420" s="130">
        <f>BK420</f>
        <v>0</v>
      </c>
      <c r="L420" s="126"/>
      <c r="M420" s="131"/>
      <c r="P420" s="132">
        <f>SUM(P421:P436)</f>
        <v>0</v>
      </c>
      <c r="R420" s="132">
        <f>SUM(R421:R436)</f>
        <v>0</v>
      </c>
      <c r="T420" s="133">
        <f>SUM(T421:T436)</f>
        <v>0</v>
      </c>
      <c r="AR420" s="127" t="s">
        <v>84</v>
      </c>
      <c r="AT420" s="134" t="s">
        <v>75</v>
      </c>
      <c r="AU420" s="134" t="s">
        <v>76</v>
      </c>
      <c r="AY420" s="127" t="s">
        <v>350</v>
      </c>
      <c r="BK420" s="135">
        <f>SUM(BK421:BK436)</f>
        <v>0</v>
      </c>
    </row>
    <row r="421" spans="2:65" s="1" customFormat="1" ht="33" customHeight="1">
      <c r="B421" s="32"/>
      <c r="C421" s="138" t="s">
        <v>2362</v>
      </c>
      <c r="D421" s="138" t="s">
        <v>352</v>
      </c>
      <c r="E421" s="139" t="s">
        <v>8529</v>
      </c>
      <c r="F421" s="140" t="s">
        <v>8530</v>
      </c>
      <c r="G421" s="141" t="s">
        <v>4951</v>
      </c>
      <c r="H421" s="142">
        <v>1</v>
      </c>
      <c r="I421" s="143"/>
      <c r="J421" s="144">
        <f>ROUND(I421*H421,2)</f>
        <v>0</v>
      </c>
      <c r="K421" s="140" t="s">
        <v>1</v>
      </c>
      <c r="L421" s="32"/>
      <c r="M421" s="145" t="s">
        <v>1</v>
      </c>
      <c r="N421" s="146" t="s">
        <v>41</v>
      </c>
      <c r="P421" s="147">
        <f>O421*H421</f>
        <v>0</v>
      </c>
      <c r="Q421" s="147">
        <v>0</v>
      </c>
      <c r="R421" s="147">
        <f>Q421*H421</f>
        <v>0</v>
      </c>
      <c r="S421" s="147">
        <v>0</v>
      </c>
      <c r="T421" s="148">
        <f>S421*H421</f>
        <v>0</v>
      </c>
      <c r="AR421" s="149" t="s">
        <v>357</v>
      </c>
      <c r="AT421" s="149" t="s">
        <v>352</v>
      </c>
      <c r="AU421" s="149" t="s">
        <v>84</v>
      </c>
      <c r="AY421" s="17" t="s">
        <v>350</v>
      </c>
      <c r="BE421" s="150">
        <f>IF(N421="základní",J421,0)</f>
        <v>0</v>
      </c>
      <c r="BF421" s="150">
        <f>IF(N421="snížená",J421,0)</f>
        <v>0</v>
      </c>
      <c r="BG421" s="150">
        <f>IF(N421="zákl. přenesená",J421,0)</f>
        <v>0</v>
      </c>
      <c r="BH421" s="150">
        <f>IF(N421="sníž. přenesená",J421,0)</f>
        <v>0</v>
      </c>
      <c r="BI421" s="150">
        <f>IF(N421="nulová",J421,0)</f>
        <v>0</v>
      </c>
      <c r="BJ421" s="17" t="s">
        <v>84</v>
      </c>
      <c r="BK421" s="150">
        <f>ROUND(I421*H421,2)</f>
        <v>0</v>
      </c>
      <c r="BL421" s="17" t="s">
        <v>357</v>
      </c>
      <c r="BM421" s="149" t="s">
        <v>3225</v>
      </c>
    </row>
    <row r="422" spans="2:65" s="1" customFormat="1" ht="19.2">
      <c r="B422" s="32"/>
      <c r="D422" s="151" t="s">
        <v>359</v>
      </c>
      <c r="F422" s="152" t="s">
        <v>8530</v>
      </c>
      <c r="I422" s="153"/>
      <c r="L422" s="32"/>
      <c r="M422" s="154"/>
      <c r="T422" s="56"/>
      <c r="AT422" s="17" t="s">
        <v>359</v>
      </c>
      <c r="AU422" s="17" t="s">
        <v>84</v>
      </c>
    </row>
    <row r="423" spans="2:65" s="1" customFormat="1" ht="16.5" customHeight="1">
      <c r="B423" s="32"/>
      <c r="C423" s="138" t="s">
        <v>2367</v>
      </c>
      <c r="D423" s="138" t="s">
        <v>352</v>
      </c>
      <c r="E423" s="139" t="s">
        <v>8531</v>
      </c>
      <c r="F423" s="140" t="s">
        <v>8374</v>
      </c>
      <c r="G423" s="141" t="s">
        <v>4951</v>
      </c>
      <c r="H423" s="142">
        <v>1</v>
      </c>
      <c r="I423" s="143"/>
      <c r="J423" s="144">
        <f>ROUND(I423*H423,2)</f>
        <v>0</v>
      </c>
      <c r="K423" s="140" t="s">
        <v>1</v>
      </c>
      <c r="L423" s="32"/>
      <c r="M423" s="145" t="s">
        <v>1</v>
      </c>
      <c r="N423" s="146" t="s">
        <v>41</v>
      </c>
      <c r="P423" s="147">
        <f>O423*H423</f>
        <v>0</v>
      </c>
      <c r="Q423" s="147">
        <v>0</v>
      </c>
      <c r="R423" s="147">
        <f>Q423*H423</f>
        <v>0</v>
      </c>
      <c r="S423" s="147">
        <v>0</v>
      </c>
      <c r="T423" s="148">
        <f>S423*H423</f>
        <v>0</v>
      </c>
      <c r="AR423" s="149" t="s">
        <v>357</v>
      </c>
      <c r="AT423" s="149" t="s">
        <v>352</v>
      </c>
      <c r="AU423" s="149" t="s">
        <v>84</v>
      </c>
      <c r="AY423" s="17" t="s">
        <v>350</v>
      </c>
      <c r="BE423" s="150">
        <f>IF(N423="základní",J423,0)</f>
        <v>0</v>
      </c>
      <c r="BF423" s="150">
        <f>IF(N423="snížená",J423,0)</f>
        <v>0</v>
      </c>
      <c r="BG423" s="150">
        <f>IF(N423="zákl. přenesená",J423,0)</f>
        <v>0</v>
      </c>
      <c r="BH423" s="150">
        <f>IF(N423="sníž. přenesená",J423,0)</f>
        <v>0</v>
      </c>
      <c r="BI423" s="150">
        <f>IF(N423="nulová",J423,0)</f>
        <v>0</v>
      </c>
      <c r="BJ423" s="17" t="s">
        <v>84</v>
      </c>
      <c r="BK423" s="150">
        <f>ROUND(I423*H423,2)</f>
        <v>0</v>
      </c>
      <c r="BL423" s="17" t="s">
        <v>357</v>
      </c>
      <c r="BM423" s="149" t="s">
        <v>3237</v>
      </c>
    </row>
    <row r="424" spans="2:65" s="1" customFormat="1" ht="10.199999999999999">
      <c r="B424" s="32"/>
      <c r="D424" s="151" t="s">
        <v>359</v>
      </c>
      <c r="F424" s="152" t="s">
        <v>8374</v>
      </c>
      <c r="I424" s="153"/>
      <c r="L424" s="32"/>
      <c r="M424" s="154"/>
      <c r="T424" s="56"/>
      <c r="AT424" s="17" t="s">
        <v>359</v>
      </c>
      <c r="AU424" s="17" t="s">
        <v>84</v>
      </c>
    </row>
    <row r="425" spans="2:65" s="1" customFormat="1" ht="16.5" customHeight="1">
      <c r="B425" s="32"/>
      <c r="C425" s="138" t="s">
        <v>2372</v>
      </c>
      <c r="D425" s="138" t="s">
        <v>352</v>
      </c>
      <c r="E425" s="139" t="s">
        <v>8532</v>
      </c>
      <c r="F425" s="140" t="s">
        <v>8382</v>
      </c>
      <c r="G425" s="141" t="s">
        <v>4951</v>
      </c>
      <c r="H425" s="142">
        <v>1</v>
      </c>
      <c r="I425" s="143"/>
      <c r="J425" s="144">
        <f>ROUND(I425*H425,2)</f>
        <v>0</v>
      </c>
      <c r="K425" s="140" t="s">
        <v>1</v>
      </c>
      <c r="L425" s="32"/>
      <c r="M425" s="145" t="s">
        <v>1</v>
      </c>
      <c r="N425" s="146" t="s">
        <v>41</v>
      </c>
      <c r="P425" s="147">
        <f>O425*H425</f>
        <v>0</v>
      </c>
      <c r="Q425" s="147">
        <v>0</v>
      </c>
      <c r="R425" s="147">
        <f>Q425*H425</f>
        <v>0</v>
      </c>
      <c r="S425" s="147">
        <v>0</v>
      </c>
      <c r="T425" s="148">
        <f>S425*H425</f>
        <v>0</v>
      </c>
      <c r="AR425" s="149" t="s">
        <v>357</v>
      </c>
      <c r="AT425" s="149" t="s">
        <v>352</v>
      </c>
      <c r="AU425" s="149" t="s">
        <v>84</v>
      </c>
      <c r="AY425" s="17" t="s">
        <v>350</v>
      </c>
      <c r="BE425" s="150">
        <f>IF(N425="základní",J425,0)</f>
        <v>0</v>
      </c>
      <c r="BF425" s="150">
        <f>IF(N425="snížená",J425,0)</f>
        <v>0</v>
      </c>
      <c r="BG425" s="150">
        <f>IF(N425="zákl. přenesená",J425,0)</f>
        <v>0</v>
      </c>
      <c r="BH425" s="150">
        <f>IF(N425="sníž. přenesená",J425,0)</f>
        <v>0</v>
      </c>
      <c r="BI425" s="150">
        <f>IF(N425="nulová",J425,0)</f>
        <v>0</v>
      </c>
      <c r="BJ425" s="17" t="s">
        <v>84</v>
      </c>
      <c r="BK425" s="150">
        <f>ROUND(I425*H425,2)</f>
        <v>0</v>
      </c>
      <c r="BL425" s="17" t="s">
        <v>357</v>
      </c>
      <c r="BM425" s="149" t="s">
        <v>3250</v>
      </c>
    </row>
    <row r="426" spans="2:65" s="1" customFormat="1" ht="10.199999999999999">
      <c r="B426" s="32"/>
      <c r="D426" s="151" t="s">
        <v>359</v>
      </c>
      <c r="F426" s="152" t="s">
        <v>8382</v>
      </c>
      <c r="I426" s="153"/>
      <c r="L426" s="32"/>
      <c r="M426" s="154"/>
      <c r="T426" s="56"/>
      <c r="AT426" s="17" t="s">
        <v>359</v>
      </c>
      <c r="AU426" s="17" t="s">
        <v>84</v>
      </c>
    </row>
    <row r="427" spans="2:65" s="1" customFormat="1" ht="21.75" customHeight="1">
      <c r="B427" s="32"/>
      <c r="C427" s="138" t="s">
        <v>2377</v>
      </c>
      <c r="D427" s="138" t="s">
        <v>352</v>
      </c>
      <c r="E427" s="139" t="s">
        <v>8533</v>
      </c>
      <c r="F427" s="140" t="s">
        <v>8403</v>
      </c>
      <c r="G427" s="141" t="s">
        <v>8397</v>
      </c>
      <c r="H427" s="142">
        <v>1</v>
      </c>
      <c r="I427" s="143"/>
      <c r="J427" s="144">
        <f>ROUND(I427*H427,2)</f>
        <v>0</v>
      </c>
      <c r="K427" s="140" t="s">
        <v>1</v>
      </c>
      <c r="L427" s="32"/>
      <c r="M427" s="145" t="s">
        <v>1</v>
      </c>
      <c r="N427" s="146" t="s">
        <v>41</v>
      </c>
      <c r="P427" s="147">
        <f>O427*H427</f>
        <v>0</v>
      </c>
      <c r="Q427" s="147">
        <v>0</v>
      </c>
      <c r="R427" s="147">
        <f>Q427*H427</f>
        <v>0</v>
      </c>
      <c r="S427" s="147">
        <v>0</v>
      </c>
      <c r="T427" s="148">
        <f>S427*H427</f>
        <v>0</v>
      </c>
      <c r="AR427" s="149" t="s">
        <v>357</v>
      </c>
      <c r="AT427" s="149" t="s">
        <v>352</v>
      </c>
      <c r="AU427" s="149" t="s">
        <v>84</v>
      </c>
      <c r="AY427" s="17" t="s">
        <v>350</v>
      </c>
      <c r="BE427" s="150">
        <f>IF(N427="základní",J427,0)</f>
        <v>0</v>
      </c>
      <c r="BF427" s="150">
        <f>IF(N427="snížená",J427,0)</f>
        <v>0</v>
      </c>
      <c r="BG427" s="150">
        <f>IF(N427="zákl. přenesená",J427,0)</f>
        <v>0</v>
      </c>
      <c r="BH427" s="150">
        <f>IF(N427="sníž. přenesená",J427,0)</f>
        <v>0</v>
      </c>
      <c r="BI427" s="150">
        <f>IF(N427="nulová",J427,0)</f>
        <v>0</v>
      </c>
      <c r="BJ427" s="17" t="s">
        <v>84</v>
      </c>
      <c r="BK427" s="150">
        <f>ROUND(I427*H427,2)</f>
        <v>0</v>
      </c>
      <c r="BL427" s="17" t="s">
        <v>357</v>
      </c>
      <c r="BM427" s="149" t="s">
        <v>3262</v>
      </c>
    </row>
    <row r="428" spans="2:65" s="1" customFormat="1" ht="10.199999999999999">
      <c r="B428" s="32"/>
      <c r="D428" s="151" t="s">
        <v>359</v>
      </c>
      <c r="F428" s="152" t="s">
        <v>8403</v>
      </c>
      <c r="I428" s="153"/>
      <c r="L428" s="32"/>
      <c r="M428" s="154"/>
      <c r="T428" s="56"/>
      <c r="AT428" s="17" t="s">
        <v>359</v>
      </c>
      <c r="AU428" s="17" t="s">
        <v>84</v>
      </c>
    </row>
    <row r="429" spans="2:65" s="1" customFormat="1" ht="24.15" customHeight="1">
      <c r="B429" s="32"/>
      <c r="C429" s="138" t="s">
        <v>2382</v>
      </c>
      <c r="D429" s="138" t="s">
        <v>352</v>
      </c>
      <c r="E429" s="139" t="s">
        <v>8534</v>
      </c>
      <c r="F429" s="140" t="s">
        <v>8399</v>
      </c>
      <c r="G429" s="141" t="s">
        <v>8397</v>
      </c>
      <c r="H429" s="142">
        <v>18</v>
      </c>
      <c r="I429" s="143"/>
      <c r="J429" s="144">
        <f>ROUND(I429*H429,2)</f>
        <v>0</v>
      </c>
      <c r="K429" s="140" t="s">
        <v>1</v>
      </c>
      <c r="L429" s="32"/>
      <c r="M429" s="145" t="s">
        <v>1</v>
      </c>
      <c r="N429" s="146" t="s">
        <v>41</v>
      </c>
      <c r="P429" s="147">
        <f>O429*H429</f>
        <v>0</v>
      </c>
      <c r="Q429" s="147">
        <v>0</v>
      </c>
      <c r="R429" s="147">
        <f>Q429*H429</f>
        <v>0</v>
      </c>
      <c r="S429" s="147">
        <v>0</v>
      </c>
      <c r="T429" s="148">
        <f>S429*H429</f>
        <v>0</v>
      </c>
      <c r="AR429" s="149" t="s">
        <v>357</v>
      </c>
      <c r="AT429" s="149" t="s">
        <v>352</v>
      </c>
      <c r="AU429" s="149" t="s">
        <v>84</v>
      </c>
      <c r="AY429" s="17" t="s">
        <v>350</v>
      </c>
      <c r="BE429" s="150">
        <f>IF(N429="základní",J429,0)</f>
        <v>0</v>
      </c>
      <c r="BF429" s="150">
        <f>IF(N429="snížená",J429,0)</f>
        <v>0</v>
      </c>
      <c r="BG429" s="150">
        <f>IF(N429="zákl. přenesená",J429,0)</f>
        <v>0</v>
      </c>
      <c r="BH429" s="150">
        <f>IF(N429="sníž. přenesená",J429,0)</f>
        <v>0</v>
      </c>
      <c r="BI429" s="150">
        <f>IF(N429="nulová",J429,0)</f>
        <v>0</v>
      </c>
      <c r="BJ429" s="17" t="s">
        <v>84</v>
      </c>
      <c r="BK429" s="150">
        <f>ROUND(I429*H429,2)</f>
        <v>0</v>
      </c>
      <c r="BL429" s="17" t="s">
        <v>357</v>
      </c>
      <c r="BM429" s="149" t="s">
        <v>3275</v>
      </c>
    </row>
    <row r="430" spans="2:65" s="1" customFormat="1" ht="19.2">
      <c r="B430" s="32"/>
      <c r="D430" s="151" t="s">
        <v>359</v>
      </c>
      <c r="F430" s="152" t="s">
        <v>8399</v>
      </c>
      <c r="I430" s="153"/>
      <c r="L430" s="32"/>
      <c r="M430" s="154"/>
      <c r="T430" s="56"/>
      <c r="AT430" s="17" t="s">
        <v>359</v>
      </c>
      <c r="AU430" s="17" t="s">
        <v>84</v>
      </c>
    </row>
    <row r="431" spans="2:65" s="1" customFormat="1" ht="24.15" customHeight="1">
      <c r="B431" s="32"/>
      <c r="C431" s="138" t="s">
        <v>2388</v>
      </c>
      <c r="D431" s="138" t="s">
        <v>352</v>
      </c>
      <c r="E431" s="139" t="s">
        <v>8535</v>
      </c>
      <c r="F431" s="140" t="s">
        <v>8396</v>
      </c>
      <c r="G431" s="141" t="s">
        <v>8397</v>
      </c>
      <c r="H431" s="142">
        <v>5</v>
      </c>
      <c r="I431" s="143"/>
      <c r="J431" s="144">
        <f>ROUND(I431*H431,2)</f>
        <v>0</v>
      </c>
      <c r="K431" s="140" t="s">
        <v>1</v>
      </c>
      <c r="L431" s="32"/>
      <c r="M431" s="145" t="s">
        <v>1</v>
      </c>
      <c r="N431" s="146" t="s">
        <v>41</v>
      </c>
      <c r="P431" s="147">
        <f>O431*H431</f>
        <v>0</v>
      </c>
      <c r="Q431" s="147">
        <v>0</v>
      </c>
      <c r="R431" s="147">
        <f>Q431*H431</f>
        <v>0</v>
      </c>
      <c r="S431" s="147">
        <v>0</v>
      </c>
      <c r="T431" s="148">
        <f>S431*H431</f>
        <v>0</v>
      </c>
      <c r="AR431" s="149" t="s">
        <v>357</v>
      </c>
      <c r="AT431" s="149" t="s">
        <v>352</v>
      </c>
      <c r="AU431" s="149" t="s">
        <v>84</v>
      </c>
      <c r="AY431" s="17" t="s">
        <v>350</v>
      </c>
      <c r="BE431" s="150">
        <f>IF(N431="základní",J431,0)</f>
        <v>0</v>
      </c>
      <c r="BF431" s="150">
        <f>IF(N431="snížená",J431,0)</f>
        <v>0</v>
      </c>
      <c r="BG431" s="150">
        <f>IF(N431="zákl. přenesená",J431,0)</f>
        <v>0</v>
      </c>
      <c r="BH431" s="150">
        <f>IF(N431="sníž. přenesená",J431,0)</f>
        <v>0</v>
      </c>
      <c r="BI431" s="150">
        <f>IF(N431="nulová",J431,0)</f>
        <v>0</v>
      </c>
      <c r="BJ431" s="17" t="s">
        <v>84</v>
      </c>
      <c r="BK431" s="150">
        <f>ROUND(I431*H431,2)</f>
        <v>0</v>
      </c>
      <c r="BL431" s="17" t="s">
        <v>357</v>
      </c>
      <c r="BM431" s="149" t="s">
        <v>3288</v>
      </c>
    </row>
    <row r="432" spans="2:65" s="1" customFormat="1" ht="19.2">
      <c r="B432" s="32"/>
      <c r="D432" s="151" t="s">
        <v>359</v>
      </c>
      <c r="F432" s="152" t="s">
        <v>8396</v>
      </c>
      <c r="I432" s="153"/>
      <c r="L432" s="32"/>
      <c r="M432" s="154"/>
      <c r="T432" s="56"/>
      <c r="AT432" s="17" t="s">
        <v>359</v>
      </c>
      <c r="AU432" s="17" t="s">
        <v>84</v>
      </c>
    </row>
    <row r="433" spans="2:65" s="1" customFormat="1" ht="24.15" customHeight="1">
      <c r="B433" s="32"/>
      <c r="C433" s="138" t="s">
        <v>2393</v>
      </c>
      <c r="D433" s="138" t="s">
        <v>352</v>
      </c>
      <c r="E433" s="139" t="s">
        <v>8536</v>
      </c>
      <c r="F433" s="140" t="s">
        <v>8394</v>
      </c>
      <c r="G433" s="141" t="s">
        <v>355</v>
      </c>
      <c r="H433" s="142">
        <v>2</v>
      </c>
      <c r="I433" s="143"/>
      <c r="J433" s="144">
        <f>ROUND(I433*H433,2)</f>
        <v>0</v>
      </c>
      <c r="K433" s="140" t="s">
        <v>1</v>
      </c>
      <c r="L433" s="32"/>
      <c r="M433" s="145" t="s">
        <v>1</v>
      </c>
      <c r="N433" s="146" t="s">
        <v>41</v>
      </c>
      <c r="P433" s="147">
        <f>O433*H433</f>
        <v>0</v>
      </c>
      <c r="Q433" s="147">
        <v>0</v>
      </c>
      <c r="R433" s="147">
        <f>Q433*H433</f>
        <v>0</v>
      </c>
      <c r="S433" s="147">
        <v>0</v>
      </c>
      <c r="T433" s="148">
        <f>S433*H433</f>
        <v>0</v>
      </c>
      <c r="AR433" s="149" t="s">
        <v>357</v>
      </c>
      <c r="AT433" s="149" t="s">
        <v>352</v>
      </c>
      <c r="AU433" s="149" t="s">
        <v>84</v>
      </c>
      <c r="AY433" s="17" t="s">
        <v>350</v>
      </c>
      <c r="BE433" s="150">
        <f>IF(N433="základní",J433,0)</f>
        <v>0</v>
      </c>
      <c r="BF433" s="150">
        <f>IF(N433="snížená",J433,0)</f>
        <v>0</v>
      </c>
      <c r="BG433" s="150">
        <f>IF(N433="zákl. přenesená",J433,0)</f>
        <v>0</v>
      </c>
      <c r="BH433" s="150">
        <f>IF(N433="sníž. přenesená",J433,0)</f>
        <v>0</v>
      </c>
      <c r="BI433" s="150">
        <f>IF(N433="nulová",J433,0)</f>
        <v>0</v>
      </c>
      <c r="BJ433" s="17" t="s">
        <v>84</v>
      </c>
      <c r="BK433" s="150">
        <f>ROUND(I433*H433,2)</f>
        <v>0</v>
      </c>
      <c r="BL433" s="17" t="s">
        <v>357</v>
      </c>
      <c r="BM433" s="149" t="s">
        <v>3298</v>
      </c>
    </row>
    <row r="434" spans="2:65" s="1" customFormat="1" ht="10.199999999999999">
      <c r="B434" s="32"/>
      <c r="D434" s="151" t="s">
        <v>359</v>
      </c>
      <c r="F434" s="152" t="s">
        <v>8394</v>
      </c>
      <c r="I434" s="153"/>
      <c r="L434" s="32"/>
      <c r="M434" s="154"/>
      <c r="T434" s="56"/>
      <c r="AT434" s="17" t="s">
        <v>359</v>
      </c>
      <c r="AU434" s="17" t="s">
        <v>84</v>
      </c>
    </row>
    <row r="435" spans="2:65" s="1" customFormat="1" ht="16.5" customHeight="1">
      <c r="B435" s="32"/>
      <c r="C435" s="138" t="s">
        <v>2407</v>
      </c>
      <c r="D435" s="138" t="s">
        <v>352</v>
      </c>
      <c r="E435" s="139" t="s">
        <v>8537</v>
      </c>
      <c r="F435" s="140" t="s">
        <v>8320</v>
      </c>
      <c r="G435" s="141" t="s">
        <v>5036</v>
      </c>
      <c r="H435" s="142">
        <v>1</v>
      </c>
      <c r="I435" s="143"/>
      <c r="J435" s="144">
        <f>ROUND(I435*H435,2)</f>
        <v>0</v>
      </c>
      <c r="K435" s="140" t="s">
        <v>1</v>
      </c>
      <c r="L435" s="32"/>
      <c r="M435" s="145" t="s">
        <v>1</v>
      </c>
      <c r="N435" s="146" t="s">
        <v>41</v>
      </c>
      <c r="P435" s="147">
        <f>O435*H435</f>
        <v>0</v>
      </c>
      <c r="Q435" s="147">
        <v>0</v>
      </c>
      <c r="R435" s="147">
        <f>Q435*H435</f>
        <v>0</v>
      </c>
      <c r="S435" s="147">
        <v>0</v>
      </c>
      <c r="T435" s="148">
        <f>S435*H435</f>
        <v>0</v>
      </c>
      <c r="AR435" s="149" t="s">
        <v>357</v>
      </c>
      <c r="AT435" s="149" t="s">
        <v>352</v>
      </c>
      <c r="AU435" s="149" t="s">
        <v>84</v>
      </c>
      <c r="AY435" s="17" t="s">
        <v>350</v>
      </c>
      <c r="BE435" s="150">
        <f>IF(N435="základní",J435,0)</f>
        <v>0</v>
      </c>
      <c r="BF435" s="150">
        <f>IF(N435="snížená",J435,0)</f>
        <v>0</v>
      </c>
      <c r="BG435" s="150">
        <f>IF(N435="zákl. přenesená",J435,0)</f>
        <v>0</v>
      </c>
      <c r="BH435" s="150">
        <f>IF(N435="sníž. přenesená",J435,0)</f>
        <v>0</v>
      </c>
      <c r="BI435" s="150">
        <f>IF(N435="nulová",J435,0)</f>
        <v>0</v>
      </c>
      <c r="BJ435" s="17" t="s">
        <v>84</v>
      </c>
      <c r="BK435" s="150">
        <f>ROUND(I435*H435,2)</f>
        <v>0</v>
      </c>
      <c r="BL435" s="17" t="s">
        <v>357</v>
      </c>
      <c r="BM435" s="149" t="s">
        <v>3310</v>
      </c>
    </row>
    <row r="436" spans="2:65" s="1" customFormat="1" ht="10.199999999999999">
      <c r="B436" s="32"/>
      <c r="D436" s="151" t="s">
        <v>359</v>
      </c>
      <c r="F436" s="152" t="s">
        <v>8320</v>
      </c>
      <c r="I436" s="153"/>
      <c r="L436" s="32"/>
      <c r="M436" s="154"/>
      <c r="T436" s="56"/>
      <c r="AT436" s="17" t="s">
        <v>359</v>
      </c>
      <c r="AU436" s="17" t="s">
        <v>84</v>
      </c>
    </row>
    <row r="437" spans="2:65" s="11" customFormat="1" ht="25.95" customHeight="1">
      <c r="B437" s="126"/>
      <c r="D437" s="127" t="s">
        <v>75</v>
      </c>
      <c r="E437" s="128" t="s">
        <v>8538</v>
      </c>
      <c r="F437" s="128" t="s">
        <v>8539</v>
      </c>
      <c r="I437" s="129"/>
      <c r="J437" s="130">
        <f>BK437</f>
        <v>0</v>
      </c>
      <c r="L437" s="126"/>
      <c r="M437" s="131"/>
      <c r="P437" s="132">
        <f>SUM(P438:P447)</f>
        <v>0</v>
      </c>
      <c r="R437" s="132">
        <f>SUM(R438:R447)</f>
        <v>0</v>
      </c>
      <c r="T437" s="133">
        <f>SUM(T438:T447)</f>
        <v>0</v>
      </c>
      <c r="AR437" s="127" t="s">
        <v>84</v>
      </c>
      <c r="AT437" s="134" t="s">
        <v>75</v>
      </c>
      <c r="AU437" s="134" t="s">
        <v>76</v>
      </c>
      <c r="AY437" s="127" t="s">
        <v>350</v>
      </c>
      <c r="BK437" s="135">
        <f>SUM(BK438:BK447)</f>
        <v>0</v>
      </c>
    </row>
    <row r="438" spans="2:65" s="1" customFormat="1" ht="33" customHeight="1">
      <c r="B438" s="32"/>
      <c r="C438" s="138" t="s">
        <v>2438</v>
      </c>
      <c r="D438" s="138" t="s">
        <v>352</v>
      </c>
      <c r="E438" s="139" t="s">
        <v>8540</v>
      </c>
      <c r="F438" s="140" t="s">
        <v>8541</v>
      </c>
      <c r="G438" s="141" t="s">
        <v>4951</v>
      </c>
      <c r="H438" s="142">
        <v>1</v>
      </c>
      <c r="I438" s="143"/>
      <c r="J438" s="144">
        <f>ROUND(I438*H438,2)</f>
        <v>0</v>
      </c>
      <c r="K438" s="140" t="s">
        <v>1</v>
      </c>
      <c r="L438" s="32"/>
      <c r="M438" s="145" t="s">
        <v>1</v>
      </c>
      <c r="N438" s="146" t="s">
        <v>41</v>
      </c>
      <c r="P438" s="147">
        <f>O438*H438</f>
        <v>0</v>
      </c>
      <c r="Q438" s="147">
        <v>0</v>
      </c>
      <c r="R438" s="147">
        <f>Q438*H438</f>
        <v>0</v>
      </c>
      <c r="S438" s="147">
        <v>0</v>
      </c>
      <c r="T438" s="148">
        <f>S438*H438</f>
        <v>0</v>
      </c>
      <c r="AR438" s="149" t="s">
        <v>357</v>
      </c>
      <c r="AT438" s="149" t="s">
        <v>352</v>
      </c>
      <c r="AU438" s="149" t="s">
        <v>84</v>
      </c>
      <c r="AY438" s="17" t="s">
        <v>350</v>
      </c>
      <c r="BE438" s="150">
        <f>IF(N438="základní",J438,0)</f>
        <v>0</v>
      </c>
      <c r="BF438" s="150">
        <f>IF(N438="snížená",J438,0)</f>
        <v>0</v>
      </c>
      <c r="BG438" s="150">
        <f>IF(N438="zákl. přenesená",J438,0)</f>
        <v>0</v>
      </c>
      <c r="BH438" s="150">
        <f>IF(N438="sníž. přenesená",J438,0)</f>
        <v>0</v>
      </c>
      <c r="BI438" s="150">
        <f>IF(N438="nulová",J438,0)</f>
        <v>0</v>
      </c>
      <c r="BJ438" s="17" t="s">
        <v>84</v>
      </c>
      <c r="BK438" s="150">
        <f>ROUND(I438*H438,2)</f>
        <v>0</v>
      </c>
      <c r="BL438" s="17" t="s">
        <v>357</v>
      </c>
      <c r="BM438" s="149" t="s">
        <v>3322</v>
      </c>
    </row>
    <row r="439" spans="2:65" s="1" customFormat="1" ht="19.2">
      <c r="B439" s="32"/>
      <c r="D439" s="151" t="s">
        <v>359</v>
      </c>
      <c r="F439" s="152" t="s">
        <v>8541</v>
      </c>
      <c r="I439" s="153"/>
      <c r="L439" s="32"/>
      <c r="M439" s="154"/>
      <c r="T439" s="56"/>
      <c r="AT439" s="17" t="s">
        <v>359</v>
      </c>
      <c r="AU439" s="17" t="s">
        <v>84</v>
      </c>
    </row>
    <row r="440" spans="2:65" s="1" customFormat="1" ht="16.5" customHeight="1">
      <c r="B440" s="32"/>
      <c r="C440" s="138" t="s">
        <v>2445</v>
      </c>
      <c r="D440" s="138" t="s">
        <v>352</v>
      </c>
      <c r="E440" s="139" t="s">
        <v>8542</v>
      </c>
      <c r="F440" s="140" t="s">
        <v>8374</v>
      </c>
      <c r="G440" s="141" t="s">
        <v>4951</v>
      </c>
      <c r="H440" s="142">
        <v>1</v>
      </c>
      <c r="I440" s="143"/>
      <c r="J440" s="144">
        <f>ROUND(I440*H440,2)</f>
        <v>0</v>
      </c>
      <c r="K440" s="140" t="s">
        <v>1</v>
      </c>
      <c r="L440" s="32"/>
      <c r="M440" s="145" t="s">
        <v>1</v>
      </c>
      <c r="N440" s="146" t="s">
        <v>41</v>
      </c>
      <c r="P440" s="147">
        <f>O440*H440</f>
        <v>0</v>
      </c>
      <c r="Q440" s="147">
        <v>0</v>
      </c>
      <c r="R440" s="147">
        <f>Q440*H440</f>
        <v>0</v>
      </c>
      <c r="S440" s="147">
        <v>0</v>
      </c>
      <c r="T440" s="148">
        <f>S440*H440</f>
        <v>0</v>
      </c>
      <c r="AR440" s="149" t="s">
        <v>357</v>
      </c>
      <c r="AT440" s="149" t="s">
        <v>352</v>
      </c>
      <c r="AU440" s="149" t="s">
        <v>84</v>
      </c>
      <c r="AY440" s="17" t="s">
        <v>350</v>
      </c>
      <c r="BE440" s="150">
        <f>IF(N440="základní",J440,0)</f>
        <v>0</v>
      </c>
      <c r="BF440" s="150">
        <f>IF(N440="snížená",J440,0)</f>
        <v>0</v>
      </c>
      <c r="BG440" s="150">
        <f>IF(N440="zákl. přenesená",J440,0)</f>
        <v>0</v>
      </c>
      <c r="BH440" s="150">
        <f>IF(N440="sníž. přenesená",J440,0)</f>
        <v>0</v>
      </c>
      <c r="BI440" s="150">
        <f>IF(N440="nulová",J440,0)</f>
        <v>0</v>
      </c>
      <c r="BJ440" s="17" t="s">
        <v>84</v>
      </c>
      <c r="BK440" s="150">
        <f>ROUND(I440*H440,2)</f>
        <v>0</v>
      </c>
      <c r="BL440" s="17" t="s">
        <v>357</v>
      </c>
      <c r="BM440" s="149" t="s">
        <v>3333</v>
      </c>
    </row>
    <row r="441" spans="2:65" s="1" customFormat="1" ht="10.199999999999999">
      <c r="B441" s="32"/>
      <c r="D441" s="151" t="s">
        <v>359</v>
      </c>
      <c r="F441" s="152" t="s">
        <v>8374</v>
      </c>
      <c r="I441" s="153"/>
      <c r="L441" s="32"/>
      <c r="M441" s="154"/>
      <c r="T441" s="56"/>
      <c r="AT441" s="17" t="s">
        <v>359</v>
      </c>
      <c r="AU441" s="17" t="s">
        <v>84</v>
      </c>
    </row>
    <row r="442" spans="2:65" s="1" customFormat="1" ht="16.5" customHeight="1">
      <c r="B442" s="32"/>
      <c r="C442" s="138" t="s">
        <v>2447</v>
      </c>
      <c r="D442" s="138" t="s">
        <v>352</v>
      </c>
      <c r="E442" s="139" t="s">
        <v>8543</v>
      </c>
      <c r="F442" s="140" t="s">
        <v>8382</v>
      </c>
      <c r="G442" s="141" t="s">
        <v>4951</v>
      </c>
      <c r="H442" s="142">
        <v>1</v>
      </c>
      <c r="I442" s="143"/>
      <c r="J442" s="144">
        <f>ROUND(I442*H442,2)</f>
        <v>0</v>
      </c>
      <c r="K442" s="140" t="s">
        <v>1</v>
      </c>
      <c r="L442" s="32"/>
      <c r="M442" s="145" t="s">
        <v>1</v>
      </c>
      <c r="N442" s="146" t="s">
        <v>41</v>
      </c>
      <c r="P442" s="147">
        <f>O442*H442</f>
        <v>0</v>
      </c>
      <c r="Q442" s="147">
        <v>0</v>
      </c>
      <c r="R442" s="147">
        <f>Q442*H442</f>
        <v>0</v>
      </c>
      <c r="S442" s="147">
        <v>0</v>
      </c>
      <c r="T442" s="148">
        <f>S442*H442</f>
        <v>0</v>
      </c>
      <c r="AR442" s="149" t="s">
        <v>357</v>
      </c>
      <c r="AT442" s="149" t="s">
        <v>352</v>
      </c>
      <c r="AU442" s="149" t="s">
        <v>84</v>
      </c>
      <c r="AY442" s="17" t="s">
        <v>350</v>
      </c>
      <c r="BE442" s="150">
        <f>IF(N442="základní",J442,0)</f>
        <v>0</v>
      </c>
      <c r="BF442" s="150">
        <f>IF(N442="snížená",J442,0)</f>
        <v>0</v>
      </c>
      <c r="BG442" s="150">
        <f>IF(N442="zákl. přenesená",J442,0)</f>
        <v>0</v>
      </c>
      <c r="BH442" s="150">
        <f>IF(N442="sníž. přenesená",J442,0)</f>
        <v>0</v>
      </c>
      <c r="BI442" s="150">
        <f>IF(N442="nulová",J442,0)</f>
        <v>0</v>
      </c>
      <c r="BJ442" s="17" t="s">
        <v>84</v>
      </c>
      <c r="BK442" s="150">
        <f>ROUND(I442*H442,2)</f>
        <v>0</v>
      </c>
      <c r="BL442" s="17" t="s">
        <v>357</v>
      </c>
      <c r="BM442" s="149" t="s">
        <v>3347</v>
      </c>
    </row>
    <row r="443" spans="2:65" s="1" customFormat="1" ht="10.199999999999999">
      <c r="B443" s="32"/>
      <c r="D443" s="151" t="s">
        <v>359</v>
      </c>
      <c r="F443" s="152" t="s">
        <v>8382</v>
      </c>
      <c r="I443" s="153"/>
      <c r="L443" s="32"/>
      <c r="M443" s="154"/>
      <c r="T443" s="56"/>
      <c r="AT443" s="17" t="s">
        <v>359</v>
      </c>
      <c r="AU443" s="17" t="s">
        <v>84</v>
      </c>
    </row>
    <row r="444" spans="2:65" s="1" customFormat="1" ht="24.15" customHeight="1">
      <c r="B444" s="32"/>
      <c r="C444" s="138" t="s">
        <v>2449</v>
      </c>
      <c r="D444" s="138" t="s">
        <v>352</v>
      </c>
      <c r="E444" s="139" t="s">
        <v>8544</v>
      </c>
      <c r="F444" s="140" t="s">
        <v>8396</v>
      </c>
      <c r="G444" s="141" t="s">
        <v>8397</v>
      </c>
      <c r="H444" s="142">
        <v>3</v>
      </c>
      <c r="I444" s="143"/>
      <c r="J444" s="144">
        <f>ROUND(I444*H444,2)</f>
        <v>0</v>
      </c>
      <c r="K444" s="140" t="s">
        <v>1</v>
      </c>
      <c r="L444" s="32"/>
      <c r="M444" s="145" t="s">
        <v>1</v>
      </c>
      <c r="N444" s="146" t="s">
        <v>41</v>
      </c>
      <c r="P444" s="147">
        <f>O444*H444</f>
        <v>0</v>
      </c>
      <c r="Q444" s="147">
        <v>0</v>
      </c>
      <c r="R444" s="147">
        <f>Q444*H444</f>
        <v>0</v>
      </c>
      <c r="S444" s="147">
        <v>0</v>
      </c>
      <c r="T444" s="148">
        <f>S444*H444</f>
        <v>0</v>
      </c>
      <c r="AR444" s="149" t="s">
        <v>357</v>
      </c>
      <c r="AT444" s="149" t="s">
        <v>352</v>
      </c>
      <c r="AU444" s="149" t="s">
        <v>84</v>
      </c>
      <c r="AY444" s="17" t="s">
        <v>350</v>
      </c>
      <c r="BE444" s="150">
        <f>IF(N444="základní",J444,0)</f>
        <v>0</v>
      </c>
      <c r="BF444" s="150">
        <f>IF(N444="snížená",J444,0)</f>
        <v>0</v>
      </c>
      <c r="BG444" s="150">
        <f>IF(N444="zákl. přenesená",J444,0)</f>
        <v>0</v>
      </c>
      <c r="BH444" s="150">
        <f>IF(N444="sníž. přenesená",J444,0)</f>
        <v>0</v>
      </c>
      <c r="BI444" s="150">
        <f>IF(N444="nulová",J444,0)</f>
        <v>0</v>
      </c>
      <c r="BJ444" s="17" t="s">
        <v>84</v>
      </c>
      <c r="BK444" s="150">
        <f>ROUND(I444*H444,2)</f>
        <v>0</v>
      </c>
      <c r="BL444" s="17" t="s">
        <v>357</v>
      </c>
      <c r="BM444" s="149" t="s">
        <v>3359</v>
      </c>
    </row>
    <row r="445" spans="2:65" s="1" customFormat="1" ht="19.2">
      <c r="B445" s="32"/>
      <c r="D445" s="151" t="s">
        <v>359</v>
      </c>
      <c r="F445" s="152" t="s">
        <v>8396</v>
      </c>
      <c r="I445" s="153"/>
      <c r="L445" s="32"/>
      <c r="M445" s="154"/>
      <c r="T445" s="56"/>
      <c r="AT445" s="17" t="s">
        <v>359</v>
      </c>
      <c r="AU445" s="17" t="s">
        <v>84</v>
      </c>
    </row>
    <row r="446" spans="2:65" s="1" customFormat="1" ht="16.5" customHeight="1">
      <c r="B446" s="32"/>
      <c r="C446" s="138" t="s">
        <v>2457</v>
      </c>
      <c r="D446" s="138" t="s">
        <v>352</v>
      </c>
      <c r="E446" s="139" t="s">
        <v>8545</v>
      </c>
      <c r="F446" s="140" t="s">
        <v>8320</v>
      </c>
      <c r="G446" s="141" t="s">
        <v>5036</v>
      </c>
      <c r="H446" s="142">
        <v>1</v>
      </c>
      <c r="I446" s="143"/>
      <c r="J446" s="144">
        <f>ROUND(I446*H446,2)</f>
        <v>0</v>
      </c>
      <c r="K446" s="140" t="s">
        <v>1</v>
      </c>
      <c r="L446" s="32"/>
      <c r="M446" s="145" t="s">
        <v>1</v>
      </c>
      <c r="N446" s="146" t="s">
        <v>41</v>
      </c>
      <c r="P446" s="147">
        <f>O446*H446</f>
        <v>0</v>
      </c>
      <c r="Q446" s="147">
        <v>0</v>
      </c>
      <c r="R446" s="147">
        <f>Q446*H446</f>
        <v>0</v>
      </c>
      <c r="S446" s="147">
        <v>0</v>
      </c>
      <c r="T446" s="148">
        <f>S446*H446</f>
        <v>0</v>
      </c>
      <c r="AR446" s="149" t="s">
        <v>357</v>
      </c>
      <c r="AT446" s="149" t="s">
        <v>352</v>
      </c>
      <c r="AU446" s="149" t="s">
        <v>84</v>
      </c>
      <c r="AY446" s="17" t="s">
        <v>350</v>
      </c>
      <c r="BE446" s="150">
        <f>IF(N446="základní",J446,0)</f>
        <v>0</v>
      </c>
      <c r="BF446" s="150">
        <f>IF(N446="snížená",J446,0)</f>
        <v>0</v>
      </c>
      <c r="BG446" s="150">
        <f>IF(N446="zákl. přenesená",J446,0)</f>
        <v>0</v>
      </c>
      <c r="BH446" s="150">
        <f>IF(N446="sníž. přenesená",J446,0)</f>
        <v>0</v>
      </c>
      <c r="BI446" s="150">
        <f>IF(N446="nulová",J446,0)</f>
        <v>0</v>
      </c>
      <c r="BJ446" s="17" t="s">
        <v>84</v>
      </c>
      <c r="BK446" s="150">
        <f>ROUND(I446*H446,2)</f>
        <v>0</v>
      </c>
      <c r="BL446" s="17" t="s">
        <v>357</v>
      </c>
      <c r="BM446" s="149" t="s">
        <v>3372</v>
      </c>
    </row>
    <row r="447" spans="2:65" s="1" customFormat="1" ht="10.199999999999999">
      <c r="B447" s="32"/>
      <c r="D447" s="151" t="s">
        <v>359</v>
      </c>
      <c r="F447" s="152" t="s">
        <v>8320</v>
      </c>
      <c r="I447" s="153"/>
      <c r="L447" s="32"/>
      <c r="M447" s="154"/>
      <c r="T447" s="56"/>
      <c r="AT447" s="17" t="s">
        <v>359</v>
      </c>
      <c r="AU447" s="17" t="s">
        <v>84</v>
      </c>
    </row>
    <row r="448" spans="2:65" s="11" customFormat="1" ht="25.95" customHeight="1">
      <c r="B448" s="126"/>
      <c r="D448" s="127" t="s">
        <v>75</v>
      </c>
      <c r="E448" s="128" t="s">
        <v>8546</v>
      </c>
      <c r="F448" s="128" t="s">
        <v>8547</v>
      </c>
      <c r="I448" s="129"/>
      <c r="J448" s="130">
        <f>BK448</f>
        <v>0</v>
      </c>
      <c r="L448" s="126"/>
      <c r="M448" s="131"/>
      <c r="P448" s="132">
        <f>SUM(P449:P460)</f>
        <v>0</v>
      </c>
      <c r="R448" s="132">
        <f>SUM(R449:R460)</f>
        <v>0</v>
      </c>
      <c r="T448" s="133">
        <f>SUM(T449:T460)</f>
        <v>0</v>
      </c>
      <c r="AR448" s="127" t="s">
        <v>84</v>
      </c>
      <c r="AT448" s="134" t="s">
        <v>75</v>
      </c>
      <c r="AU448" s="134" t="s">
        <v>76</v>
      </c>
      <c r="AY448" s="127" t="s">
        <v>350</v>
      </c>
      <c r="BK448" s="135">
        <f>SUM(BK449:BK460)</f>
        <v>0</v>
      </c>
    </row>
    <row r="449" spans="2:65" s="1" customFormat="1" ht="33" customHeight="1">
      <c r="B449" s="32"/>
      <c r="C449" s="138" t="s">
        <v>2462</v>
      </c>
      <c r="D449" s="138" t="s">
        <v>352</v>
      </c>
      <c r="E449" s="139" t="s">
        <v>8548</v>
      </c>
      <c r="F449" s="140" t="s">
        <v>8549</v>
      </c>
      <c r="G449" s="141" t="s">
        <v>4951</v>
      </c>
      <c r="H449" s="142">
        <v>1</v>
      </c>
      <c r="I449" s="143"/>
      <c r="J449" s="144">
        <f>ROUND(I449*H449,2)</f>
        <v>0</v>
      </c>
      <c r="K449" s="140" t="s">
        <v>1</v>
      </c>
      <c r="L449" s="32"/>
      <c r="M449" s="145" t="s">
        <v>1</v>
      </c>
      <c r="N449" s="146" t="s">
        <v>41</v>
      </c>
      <c r="P449" s="147">
        <f>O449*H449</f>
        <v>0</v>
      </c>
      <c r="Q449" s="147">
        <v>0</v>
      </c>
      <c r="R449" s="147">
        <f>Q449*H449</f>
        <v>0</v>
      </c>
      <c r="S449" s="147">
        <v>0</v>
      </c>
      <c r="T449" s="148">
        <f>S449*H449</f>
        <v>0</v>
      </c>
      <c r="AR449" s="149" t="s">
        <v>357</v>
      </c>
      <c r="AT449" s="149" t="s">
        <v>352</v>
      </c>
      <c r="AU449" s="149" t="s">
        <v>84</v>
      </c>
      <c r="AY449" s="17" t="s">
        <v>350</v>
      </c>
      <c r="BE449" s="150">
        <f>IF(N449="základní",J449,0)</f>
        <v>0</v>
      </c>
      <c r="BF449" s="150">
        <f>IF(N449="snížená",J449,0)</f>
        <v>0</v>
      </c>
      <c r="BG449" s="150">
        <f>IF(N449="zákl. přenesená",J449,0)</f>
        <v>0</v>
      </c>
      <c r="BH449" s="150">
        <f>IF(N449="sníž. přenesená",J449,0)</f>
        <v>0</v>
      </c>
      <c r="BI449" s="150">
        <f>IF(N449="nulová",J449,0)</f>
        <v>0</v>
      </c>
      <c r="BJ449" s="17" t="s">
        <v>84</v>
      </c>
      <c r="BK449" s="150">
        <f>ROUND(I449*H449,2)</f>
        <v>0</v>
      </c>
      <c r="BL449" s="17" t="s">
        <v>357</v>
      </c>
      <c r="BM449" s="149" t="s">
        <v>3382</v>
      </c>
    </row>
    <row r="450" spans="2:65" s="1" customFormat="1" ht="19.2">
      <c r="B450" s="32"/>
      <c r="D450" s="151" t="s">
        <v>359</v>
      </c>
      <c r="F450" s="152" t="s">
        <v>8549</v>
      </c>
      <c r="I450" s="153"/>
      <c r="L450" s="32"/>
      <c r="M450" s="154"/>
      <c r="T450" s="56"/>
      <c r="AT450" s="17" t="s">
        <v>359</v>
      </c>
      <c r="AU450" s="17" t="s">
        <v>84</v>
      </c>
    </row>
    <row r="451" spans="2:65" s="1" customFormat="1" ht="16.5" customHeight="1">
      <c r="B451" s="32"/>
      <c r="C451" s="138" t="s">
        <v>2464</v>
      </c>
      <c r="D451" s="138" t="s">
        <v>352</v>
      </c>
      <c r="E451" s="139" t="s">
        <v>8550</v>
      </c>
      <c r="F451" s="140" t="s">
        <v>8374</v>
      </c>
      <c r="G451" s="141" t="s">
        <v>4951</v>
      </c>
      <c r="H451" s="142">
        <v>1</v>
      </c>
      <c r="I451" s="143"/>
      <c r="J451" s="144">
        <f>ROUND(I451*H451,2)</f>
        <v>0</v>
      </c>
      <c r="K451" s="140" t="s">
        <v>1</v>
      </c>
      <c r="L451" s="32"/>
      <c r="M451" s="145" t="s">
        <v>1</v>
      </c>
      <c r="N451" s="146" t="s">
        <v>41</v>
      </c>
      <c r="P451" s="147">
        <f>O451*H451</f>
        <v>0</v>
      </c>
      <c r="Q451" s="147">
        <v>0</v>
      </c>
      <c r="R451" s="147">
        <f>Q451*H451</f>
        <v>0</v>
      </c>
      <c r="S451" s="147">
        <v>0</v>
      </c>
      <c r="T451" s="148">
        <f>S451*H451</f>
        <v>0</v>
      </c>
      <c r="AR451" s="149" t="s">
        <v>357</v>
      </c>
      <c r="AT451" s="149" t="s">
        <v>352</v>
      </c>
      <c r="AU451" s="149" t="s">
        <v>84</v>
      </c>
      <c r="AY451" s="17" t="s">
        <v>350</v>
      </c>
      <c r="BE451" s="150">
        <f>IF(N451="základní",J451,0)</f>
        <v>0</v>
      </c>
      <c r="BF451" s="150">
        <f>IF(N451="snížená",J451,0)</f>
        <v>0</v>
      </c>
      <c r="BG451" s="150">
        <f>IF(N451="zákl. přenesená",J451,0)</f>
        <v>0</v>
      </c>
      <c r="BH451" s="150">
        <f>IF(N451="sníž. přenesená",J451,0)</f>
        <v>0</v>
      </c>
      <c r="BI451" s="150">
        <f>IF(N451="nulová",J451,0)</f>
        <v>0</v>
      </c>
      <c r="BJ451" s="17" t="s">
        <v>84</v>
      </c>
      <c r="BK451" s="150">
        <f>ROUND(I451*H451,2)</f>
        <v>0</v>
      </c>
      <c r="BL451" s="17" t="s">
        <v>357</v>
      </c>
      <c r="BM451" s="149" t="s">
        <v>3394</v>
      </c>
    </row>
    <row r="452" spans="2:65" s="1" customFormat="1" ht="10.199999999999999">
      <c r="B452" s="32"/>
      <c r="D452" s="151" t="s">
        <v>359</v>
      </c>
      <c r="F452" s="152" t="s">
        <v>8374</v>
      </c>
      <c r="I452" s="153"/>
      <c r="L452" s="32"/>
      <c r="M452" s="154"/>
      <c r="T452" s="56"/>
      <c r="AT452" s="17" t="s">
        <v>359</v>
      </c>
      <c r="AU452" s="17" t="s">
        <v>84</v>
      </c>
    </row>
    <row r="453" spans="2:65" s="1" customFormat="1" ht="16.5" customHeight="1">
      <c r="B453" s="32"/>
      <c r="C453" s="138" t="s">
        <v>2466</v>
      </c>
      <c r="D453" s="138" t="s">
        <v>352</v>
      </c>
      <c r="E453" s="139" t="s">
        <v>8551</v>
      </c>
      <c r="F453" s="140" t="s">
        <v>8382</v>
      </c>
      <c r="G453" s="141" t="s">
        <v>4951</v>
      </c>
      <c r="H453" s="142">
        <v>2</v>
      </c>
      <c r="I453" s="143"/>
      <c r="J453" s="144">
        <f>ROUND(I453*H453,2)</f>
        <v>0</v>
      </c>
      <c r="K453" s="140" t="s">
        <v>1</v>
      </c>
      <c r="L453" s="32"/>
      <c r="M453" s="145" t="s">
        <v>1</v>
      </c>
      <c r="N453" s="146" t="s">
        <v>41</v>
      </c>
      <c r="P453" s="147">
        <f>O453*H453</f>
        <v>0</v>
      </c>
      <c r="Q453" s="147">
        <v>0</v>
      </c>
      <c r="R453" s="147">
        <f>Q453*H453</f>
        <v>0</v>
      </c>
      <c r="S453" s="147">
        <v>0</v>
      </c>
      <c r="T453" s="148">
        <f>S453*H453</f>
        <v>0</v>
      </c>
      <c r="AR453" s="149" t="s">
        <v>357</v>
      </c>
      <c r="AT453" s="149" t="s">
        <v>352</v>
      </c>
      <c r="AU453" s="149" t="s">
        <v>84</v>
      </c>
      <c r="AY453" s="17" t="s">
        <v>350</v>
      </c>
      <c r="BE453" s="150">
        <f>IF(N453="základní",J453,0)</f>
        <v>0</v>
      </c>
      <c r="BF453" s="150">
        <f>IF(N453="snížená",J453,0)</f>
        <v>0</v>
      </c>
      <c r="BG453" s="150">
        <f>IF(N453="zákl. přenesená",J453,0)</f>
        <v>0</v>
      </c>
      <c r="BH453" s="150">
        <f>IF(N453="sníž. přenesená",J453,0)</f>
        <v>0</v>
      </c>
      <c r="BI453" s="150">
        <f>IF(N453="nulová",J453,0)</f>
        <v>0</v>
      </c>
      <c r="BJ453" s="17" t="s">
        <v>84</v>
      </c>
      <c r="BK453" s="150">
        <f>ROUND(I453*H453,2)</f>
        <v>0</v>
      </c>
      <c r="BL453" s="17" t="s">
        <v>357</v>
      </c>
      <c r="BM453" s="149" t="s">
        <v>3407</v>
      </c>
    </row>
    <row r="454" spans="2:65" s="1" customFormat="1" ht="10.199999999999999">
      <c r="B454" s="32"/>
      <c r="D454" s="151" t="s">
        <v>359</v>
      </c>
      <c r="F454" s="152" t="s">
        <v>8382</v>
      </c>
      <c r="I454" s="153"/>
      <c r="L454" s="32"/>
      <c r="M454" s="154"/>
      <c r="T454" s="56"/>
      <c r="AT454" s="17" t="s">
        <v>359</v>
      </c>
      <c r="AU454" s="17" t="s">
        <v>84</v>
      </c>
    </row>
    <row r="455" spans="2:65" s="1" customFormat="1" ht="21.75" customHeight="1">
      <c r="B455" s="32"/>
      <c r="C455" s="138" t="s">
        <v>2469</v>
      </c>
      <c r="D455" s="138" t="s">
        <v>352</v>
      </c>
      <c r="E455" s="139" t="s">
        <v>8552</v>
      </c>
      <c r="F455" s="140" t="s">
        <v>8403</v>
      </c>
      <c r="G455" s="141" t="s">
        <v>8397</v>
      </c>
      <c r="H455" s="142">
        <v>2</v>
      </c>
      <c r="I455" s="143"/>
      <c r="J455" s="144">
        <f>ROUND(I455*H455,2)</f>
        <v>0</v>
      </c>
      <c r="K455" s="140" t="s">
        <v>1</v>
      </c>
      <c r="L455" s="32"/>
      <c r="M455" s="145" t="s">
        <v>1</v>
      </c>
      <c r="N455" s="146" t="s">
        <v>41</v>
      </c>
      <c r="P455" s="147">
        <f>O455*H455</f>
        <v>0</v>
      </c>
      <c r="Q455" s="147">
        <v>0</v>
      </c>
      <c r="R455" s="147">
        <f>Q455*H455</f>
        <v>0</v>
      </c>
      <c r="S455" s="147">
        <v>0</v>
      </c>
      <c r="T455" s="148">
        <f>S455*H455</f>
        <v>0</v>
      </c>
      <c r="AR455" s="149" t="s">
        <v>357</v>
      </c>
      <c r="AT455" s="149" t="s">
        <v>352</v>
      </c>
      <c r="AU455" s="149" t="s">
        <v>84</v>
      </c>
      <c r="AY455" s="17" t="s">
        <v>350</v>
      </c>
      <c r="BE455" s="150">
        <f>IF(N455="základní",J455,0)</f>
        <v>0</v>
      </c>
      <c r="BF455" s="150">
        <f>IF(N455="snížená",J455,0)</f>
        <v>0</v>
      </c>
      <c r="BG455" s="150">
        <f>IF(N455="zákl. přenesená",J455,0)</f>
        <v>0</v>
      </c>
      <c r="BH455" s="150">
        <f>IF(N455="sníž. přenesená",J455,0)</f>
        <v>0</v>
      </c>
      <c r="BI455" s="150">
        <f>IF(N455="nulová",J455,0)</f>
        <v>0</v>
      </c>
      <c r="BJ455" s="17" t="s">
        <v>84</v>
      </c>
      <c r="BK455" s="150">
        <f>ROUND(I455*H455,2)</f>
        <v>0</v>
      </c>
      <c r="BL455" s="17" t="s">
        <v>357</v>
      </c>
      <c r="BM455" s="149" t="s">
        <v>3416</v>
      </c>
    </row>
    <row r="456" spans="2:65" s="1" customFormat="1" ht="10.199999999999999">
      <c r="B456" s="32"/>
      <c r="D456" s="151" t="s">
        <v>359</v>
      </c>
      <c r="F456" s="152" t="s">
        <v>8403</v>
      </c>
      <c r="I456" s="153"/>
      <c r="L456" s="32"/>
      <c r="M456" s="154"/>
      <c r="T456" s="56"/>
      <c r="AT456" s="17" t="s">
        <v>359</v>
      </c>
      <c r="AU456" s="17" t="s">
        <v>84</v>
      </c>
    </row>
    <row r="457" spans="2:65" s="1" customFormat="1" ht="24.15" customHeight="1">
      <c r="B457" s="32"/>
      <c r="C457" s="138" t="s">
        <v>2471</v>
      </c>
      <c r="D457" s="138" t="s">
        <v>352</v>
      </c>
      <c r="E457" s="139" t="s">
        <v>8553</v>
      </c>
      <c r="F457" s="140" t="s">
        <v>8396</v>
      </c>
      <c r="G457" s="141" t="s">
        <v>8397</v>
      </c>
      <c r="H457" s="142">
        <v>2</v>
      </c>
      <c r="I457" s="143"/>
      <c r="J457" s="144">
        <f>ROUND(I457*H457,2)</f>
        <v>0</v>
      </c>
      <c r="K457" s="140" t="s">
        <v>1</v>
      </c>
      <c r="L457" s="32"/>
      <c r="M457" s="145" t="s">
        <v>1</v>
      </c>
      <c r="N457" s="146" t="s">
        <v>41</v>
      </c>
      <c r="P457" s="147">
        <f>O457*H457</f>
        <v>0</v>
      </c>
      <c r="Q457" s="147">
        <v>0</v>
      </c>
      <c r="R457" s="147">
        <f>Q457*H457</f>
        <v>0</v>
      </c>
      <c r="S457" s="147">
        <v>0</v>
      </c>
      <c r="T457" s="148">
        <f>S457*H457</f>
        <v>0</v>
      </c>
      <c r="AR457" s="149" t="s">
        <v>357</v>
      </c>
      <c r="AT457" s="149" t="s">
        <v>352</v>
      </c>
      <c r="AU457" s="149" t="s">
        <v>84</v>
      </c>
      <c r="AY457" s="17" t="s">
        <v>350</v>
      </c>
      <c r="BE457" s="150">
        <f>IF(N457="základní",J457,0)</f>
        <v>0</v>
      </c>
      <c r="BF457" s="150">
        <f>IF(N457="snížená",J457,0)</f>
        <v>0</v>
      </c>
      <c r="BG457" s="150">
        <f>IF(N457="zákl. přenesená",J457,0)</f>
        <v>0</v>
      </c>
      <c r="BH457" s="150">
        <f>IF(N457="sníž. přenesená",J457,0)</f>
        <v>0</v>
      </c>
      <c r="BI457" s="150">
        <f>IF(N457="nulová",J457,0)</f>
        <v>0</v>
      </c>
      <c r="BJ457" s="17" t="s">
        <v>84</v>
      </c>
      <c r="BK457" s="150">
        <f>ROUND(I457*H457,2)</f>
        <v>0</v>
      </c>
      <c r="BL457" s="17" t="s">
        <v>357</v>
      </c>
      <c r="BM457" s="149" t="s">
        <v>3445</v>
      </c>
    </row>
    <row r="458" spans="2:65" s="1" customFormat="1" ht="19.2">
      <c r="B458" s="32"/>
      <c r="D458" s="151" t="s">
        <v>359</v>
      </c>
      <c r="F458" s="152" t="s">
        <v>8396</v>
      </c>
      <c r="I458" s="153"/>
      <c r="L458" s="32"/>
      <c r="M458" s="154"/>
      <c r="T458" s="56"/>
      <c r="AT458" s="17" t="s">
        <v>359</v>
      </c>
      <c r="AU458" s="17" t="s">
        <v>84</v>
      </c>
    </row>
    <row r="459" spans="2:65" s="1" customFormat="1" ht="16.5" customHeight="1">
      <c r="B459" s="32"/>
      <c r="C459" s="138" t="s">
        <v>2475</v>
      </c>
      <c r="D459" s="138" t="s">
        <v>352</v>
      </c>
      <c r="E459" s="139" t="s">
        <v>8554</v>
      </c>
      <c r="F459" s="140" t="s">
        <v>8320</v>
      </c>
      <c r="G459" s="141" t="s">
        <v>5036</v>
      </c>
      <c r="H459" s="142">
        <v>1</v>
      </c>
      <c r="I459" s="143"/>
      <c r="J459" s="144">
        <f>ROUND(I459*H459,2)</f>
        <v>0</v>
      </c>
      <c r="K459" s="140" t="s">
        <v>1</v>
      </c>
      <c r="L459" s="32"/>
      <c r="M459" s="145" t="s">
        <v>1</v>
      </c>
      <c r="N459" s="146" t="s">
        <v>41</v>
      </c>
      <c r="P459" s="147">
        <f>O459*H459</f>
        <v>0</v>
      </c>
      <c r="Q459" s="147">
        <v>0</v>
      </c>
      <c r="R459" s="147">
        <f>Q459*H459</f>
        <v>0</v>
      </c>
      <c r="S459" s="147">
        <v>0</v>
      </c>
      <c r="T459" s="148">
        <f>S459*H459</f>
        <v>0</v>
      </c>
      <c r="AR459" s="149" t="s">
        <v>357</v>
      </c>
      <c r="AT459" s="149" t="s">
        <v>352</v>
      </c>
      <c r="AU459" s="149" t="s">
        <v>84</v>
      </c>
      <c r="AY459" s="17" t="s">
        <v>350</v>
      </c>
      <c r="BE459" s="150">
        <f>IF(N459="základní",J459,0)</f>
        <v>0</v>
      </c>
      <c r="BF459" s="150">
        <f>IF(N459="snížená",J459,0)</f>
        <v>0</v>
      </c>
      <c r="BG459" s="150">
        <f>IF(N459="zákl. přenesená",J459,0)</f>
        <v>0</v>
      </c>
      <c r="BH459" s="150">
        <f>IF(N459="sníž. přenesená",J459,0)</f>
        <v>0</v>
      </c>
      <c r="BI459" s="150">
        <f>IF(N459="nulová",J459,0)</f>
        <v>0</v>
      </c>
      <c r="BJ459" s="17" t="s">
        <v>84</v>
      </c>
      <c r="BK459" s="150">
        <f>ROUND(I459*H459,2)</f>
        <v>0</v>
      </c>
      <c r="BL459" s="17" t="s">
        <v>357</v>
      </c>
      <c r="BM459" s="149" t="s">
        <v>3453</v>
      </c>
    </row>
    <row r="460" spans="2:65" s="1" customFormat="1" ht="10.199999999999999">
      <c r="B460" s="32"/>
      <c r="D460" s="151" t="s">
        <v>359</v>
      </c>
      <c r="F460" s="152" t="s">
        <v>8320</v>
      </c>
      <c r="I460" s="153"/>
      <c r="L460" s="32"/>
      <c r="M460" s="154"/>
      <c r="T460" s="56"/>
      <c r="AT460" s="17" t="s">
        <v>359</v>
      </c>
      <c r="AU460" s="17" t="s">
        <v>84</v>
      </c>
    </row>
    <row r="461" spans="2:65" s="11" customFormat="1" ht="25.95" customHeight="1">
      <c r="B461" s="126"/>
      <c r="D461" s="127" t="s">
        <v>75</v>
      </c>
      <c r="E461" s="128" t="s">
        <v>8555</v>
      </c>
      <c r="F461" s="128" t="s">
        <v>8556</v>
      </c>
      <c r="I461" s="129"/>
      <c r="J461" s="130">
        <f>BK461</f>
        <v>0</v>
      </c>
      <c r="L461" s="126"/>
      <c r="M461" s="131"/>
      <c r="P461" s="132">
        <f>SUM(P462:P473)</f>
        <v>0</v>
      </c>
      <c r="R461" s="132">
        <f>SUM(R462:R473)</f>
        <v>0</v>
      </c>
      <c r="T461" s="133">
        <f>SUM(T462:T473)</f>
        <v>0</v>
      </c>
      <c r="AR461" s="127" t="s">
        <v>84</v>
      </c>
      <c r="AT461" s="134" t="s">
        <v>75</v>
      </c>
      <c r="AU461" s="134" t="s">
        <v>76</v>
      </c>
      <c r="AY461" s="127" t="s">
        <v>350</v>
      </c>
      <c r="BK461" s="135">
        <f>SUM(BK462:BK473)</f>
        <v>0</v>
      </c>
    </row>
    <row r="462" spans="2:65" s="1" customFormat="1" ht="33" customHeight="1">
      <c r="B462" s="32"/>
      <c r="C462" s="138" t="s">
        <v>2481</v>
      </c>
      <c r="D462" s="138" t="s">
        <v>352</v>
      </c>
      <c r="E462" s="139" t="s">
        <v>8557</v>
      </c>
      <c r="F462" s="140" t="s">
        <v>8558</v>
      </c>
      <c r="G462" s="141" t="s">
        <v>4951</v>
      </c>
      <c r="H462" s="142">
        <v>1</v>
      </c>
      <c r="I462" s="143"/>
      <c r="J462" s="144">
        <f>ROUND(I462*H462,2)</f>
        <v>0</v>
      </c>
      <c r="K462" s="140" t="s">
        <v>1</v>
      </c>
      <c r="L462" s="32"/>
      <c r="M462" s="145" t="s">
        <v>1</v>
      </c>
      <c r="N462" s="146" t="s">
        <v>41</v>
      </c>
      <c r="P462" s="147">
        <f>O462*H462</f>
        <v>0</v>
      </c>
      <c r="Q462" s="147">
        <v>0</v>
      </c>
      <c r="R462" s="147">
        <f>Q462*H462</f>
        <v>0</v>
      </c>
      <c r="S462" s="147">
        <v>0</v>
      </c>
      <c r="T462" s="148">
        <f>S462*H462</f>
        <v>0</v>
      </c>
      <c r="AR462" s="149" t="s">
        <v>357</v>
      </c>
      <c r="AT462" s="149" t="s">
        <v>352</v>
      </c>
      <c r="AU462" s="149" t="s">
        <v>84</v>
      </c>
      <c r="AY462" s="17" t="s">
        <v>350</v>
      </c>
      <c r="BE462" s="150">
        <f>IF(N462="základní",J462,0)</f>
        <v>0</v>
      </c>
      <c r="BF462" s="150">
        <f>IF(N462="snížená",J462,0)</f>
        <v>0</v>
      </c>
      <c r="BG462" s="150">
        <f>IF(N462="zákl. přenesená",J462,0)</f>
        <v>0</v>
      </c>
      <c r="BH462" s="150">
        <f>IF(N462="sníž. přenesená",J462,0)</f>
        <v>0</v>
      </c>
      <c r="BI462" s="150">
        <f>IF(N462="nulová",J462,0)</f>
        <v>0</v>
      </c>
      <c r="BJ462" s="17" t="s">
        <v>84</v>
      </c>
      <c r="BK462" s="150">
        <f>ROUND(I462*H462,2)</f>
        <v>0</v>
      </c>
      <c r="BL462" s="17" t="s">
        <v>357</v>
      </c>
      <c r="BM462" s="149" t="s">
        <v>3461</v>
      </c>
    </row>
    <row r="463" spans="2:65" s="1" customFormat="1" ht="19.2">
      <c r="B463" s="32"/>
      <c r="D463" s="151" t="s">
        <v>359</v>
      </c>
      <c r="F463" s="152" t="s">
        <v>8558</v>
      </c>
      <c r="I463" s="153"/>
      <c r="L463" s="32"/>
      <c r="M463" s="154"/>
      <c r="T463" s="56"/>
      <c r="AT463" s="17" t="s">
        <v>359</v>
      </c>
      <c r="AU463" s="17" t="s">
        <v>84</v>
      </c>
    </row>
    <row r="464" spans="2:65" s="1" customFormat="1" ht="16.5" customHeight="1">
      <c r="B464" s="32"/>
      <c r="C464" s="138" t="s">
        <v>2486</v>
      </c>
      <c r="D464" s="138" t="s">
        <v>352</v>
      </c>
      <c r="E464" s="139" t="s">
        <v>8559</v>
      </c>
      <c r="F464" s="140" t="s">
        <v>8374</v>
      </c>
      <c r="G464" s="141" t="s">
        <v>4951</v>
      </c>
      <c r="H464" s="142">
        <v>1</v>
      </c>
      <c r="I464" s="143"/>
      <c r="J464" s="144">
        <f>ROUND(I464*H464,2)</f>
        <v>0</v>
      </c>
      <c r="K464" s="140" t="s">
        <v>1</v>
      </c>
      <c r="L464" s="32"/>
      <c r="M464" s="145" t="s">
        <v>1</v>
      </c>
      <c r="N464" s="146" t="s">
        <v>41</v>
      </c>
      <c r="P464" s="147">
        <f>O464*H464</f>
        <v>0</v>
      </c>
      <c r="Q464" s="147">
        <v>0</v>
      </c>
      <c r="R464" s="147">
        <f>Q464*H464</f>
        <v>0</v>
      </c>
      <c r="S464" s="147">
        <v>0</v>
      </c>
      <c r="T464" s="148">
        <f>S464*H464</f>
        <v>0</v>
      </c>
      <c r="AR464" s="149" t="s">
        <v>357</v>
      </c>
      <c r="AT464" s="149" t="s">
        <v>352</v>
      </c>
      <c r="AU464" s="149" t="s">
        <v>84</v>
      </c>
      <c r="AY464" s="17" t="s">
        <v>350</v>
      </c>
      <c r="BE464" s="150">
        <f>IF(N464="základní",J464,0)</f>
        <v>0</v>
      </c>
      <c r="BF464" s="150">
        <f>IF(N464="snížená",J464,0)</f>
        <v>0</v>
      </c>
      <c r="BG464" s="150">
        <f>IF(N464="zákl. přenesená",J464,0)</f>
        <v>0</v>
      </c>
      <c r="BH464" s="150">
        <f>IF(N464="sníž. přenesená",J464,0)</f>
        <v>0</v>
      </c>
      <c r="BI464" s="150">
        <f>IF(N464="nulová",J464,0)</f>
        <v>0</v>
      </c>
      <c r="BJ464" s="17" t="s">
        <v>84</v>
      </c>
      <c r="BK464" s="150">
        <f>ROUND(I464*H464,2)</f>
        <v>0</v>
      </c>
      <c r="BL464" s="17" t="s">
        <v>357</v>
      </c>
      <c r="BM464" s="149" t="s">
        <v>3469</v>
      </c>
    </row>
    <row r="465" spans="2:65" s="1" customFormat="1" ht="10.199999999999999">
      <c r="B465" s="32"/>
      <c r="D465" s="151" t="s">
        <v>359</v>
      </c>
      <c r="F465" s="152" t="s">
        <v>8374</v>
      </c>
      <c r="I465" s="153"/>
      <c r="L465" s="32"/>
      <c r="M465" s="154"/>
      <c r="T465" s="56"/>
      <c r="AT465" s="17" t="s">
        <v>359</v>
      </c>
      <c r="AU465" s="17" t="s">
        <v>84</v>
      </c>
    </row>
    <row r="466" spans="2:65" s="1" customFormat="1" ht="16.5" customHeight="1">
      <c r="B466" s="32"/>
      <c r="C466" s="138" t="s">
        <v>2493</v>
      </c>
      <c r="D466" s="138" t="s">
        <v>352</v>
      </c>
      <c r="E466" s="139" t="s">
        <v>8560</v>
      </c>
      <c r="F466" s="140" t="s">
        <v>8382</v>
      </c>
      <c r="G466" s="141" t="s">
        <v>4951</v>
      </c>
      <c r="H466" s="142">
        <v>3</v>
      </c>
      <c r="I466" s="143"/>
      <c r="J466" s="144">
        <f>ROUND(I466*H466,2)</f>
        <v>0</v>
      </c>
      <c r="K466" s="140" t="s">
        <v>1</v>
      </c>
      <c r="L466" s="32"/>
      <c r="M466" s="145" t="s">
        <v>1</v>
      </c>
      <c r="N466" s="146" t="s">
        <v>41</v>
      </c>
      <c r="P466" s="147">
        <f>O466*H466</f>
        <v>0</v>
      </c>
      <c r="Q466" s="147">
        <v>0</v>
      </c>
      <c r="R466" s="147">
        <f>Q466*H466</f>
        <v>0</v>
      </c>
      <c r="S466" s="147">
        <v>0</v>
      </c>
      <c r="T466" s="148">
        <f>S466*H466</f>
        <v>0</v>
      </c>
      <c r="AR466" s="149" t="s">
        <v>357</v>
      </c>
      <c r="AT466" s="149" t="s">
        <v>352</v>
      </c>
      <c r="AU466" s="149" t="s">
        <v>84</v>
      </c>
      <c r="AY466" s="17" t="s">
        <v>350</v>
      </c>
      <c r="BE466" s="150">
        <f>IF(N466="základní",J466,0)</f>
        <v>0</v>
      </c>
      <c r="BF466" s="150">
        <f>IF(N466="snížená",J466,0)</f>
        <v>0</v>
      </c>
      <c r="BG466" s="150">
        <f>IF(N466="zákl. přenesená",J466,0)</f>
        <v>0</v>
      </c>
      <c r="BH466" s="150">
        <f>IF(N466="sníž. přenesená",J466,0)</f>
        <v>0</v>
      </c>
      <c r="BI466" s="150">
        <f>IF(N466="nulová",J466,0)</f>
        <v>0</v>
      </c>
      <c r="BJ466" s="17" t="s">
        <v>84</v>
      </c>
      <c r="BK466" s="150">
        <f>ROUND(I466*H466,2)</f>
        <v>0</v>
      </c>
      <c r="BL466" s="17" t="s">
        <v>357</v>
      </c>
      <c r="BM466" s="149" t="s">
        <v>3477</v>
      </c>
    </row>
    <row r="467" spans="2:65" s="1" customFormat="1" ht="10.199999999999999">
      <c r="B467" s="32"/>
      <c r="D467" s="151" t="s">
        <v>359</v>
      </c>
      <c r="F467" s="152" t="s">
        <v>8382</v>
      </c>
      <c r="I467" s="153"/>
      <c r="L467" s="32"/>
      <c r="M467" s="154"/>
      <c r="T467" s="56"/>
      <c r="AT467" s="17" t="s">
        <v>359</v>
      </c>
      <c r="AU467" s="17" t="s">
        <v>84</v>
      </c>
    </row>
    <row r="468" spans="2:65" s="1" customFormat="1" ht="21.75" customHeight="1">
      <c r="B468" s="32"/>
      <c r="C468" s="138" t="s">
        <v>2499</v>
      </c>
      <c r="D468" s="138" t="s">
        <v>352</v>
      </c>
      <c r="E468" s="139" t="s">
        <v>8561</v>
      </c>
      <c r="F468" s="140" t="s">
        <v>8403</v>
      </c>
      <c r="G468" s="141" t="s">
        <v>8397</v>
      </c>
      <c r="H468" s="142">
        <v>3</v>
      </c>
      <c r="I468" s="143"/>
      <c r="J468" s="144">
        <f>ROUND(I468*H468,2)</f>
        <v>0</v>
      </c>
      <c r="K468" s="140" t="s">
        <v>1</v>
      </c>
      <c r="L468" s="32"/>
      <c r="M468" s="145" t="s">
        <v>1</v>
      </c>
      <c r="N468" s="146" t="s">
        <v>41</v>
      </c>
      <c r="P468" s="147">
        <f>O468*H468</f>
        <v>0</v>
      </c>
      <c r="Q468" s="147">
        <v>0</v>
      </c>
      <c r="R468" s="147">
        <f>Q468*H468</f>
        <v>0</v>
      </c>
      <c r="S468" s="147">
        <v>0</v>
      </c>
      <c r="T468" s="148">
        <f>S468*H468</f>
        <v>0</v>
      </c>
      <c r="AR468" s="149" t="s">
        <v>357</v>
      </c>
      <c r="AT468" s="149" t="s">
        <v>352</v>
      </c>
      <c r="AU468" s="149" t="s">
        <v>84</v>
      </c>
      <c r="AY468" s="17" t="s">
        <v>350</v>
      </c>
      <c r="BE468" s="150">
        <f>IF(N468="základní",J468,0)</f>
        <v>0</v>
      </c>
      <c r="BF468" s="150">
        <f>IF(N468="snížená",J468,0)</f>
        <v>0</v>
      </c>
      <c r="BG468" s="150">
        <f>IF(N468="zákl. přenesená",J468,0)</f>
        <v>0</v>
      </c>
      <c r="BH468" s="150">
        <f>IF(N468="sníž. přenesená",J468,0)</f>
        <v>0</v>
      </c>
      <c r="BI468" s="150">
        <f>IF(N468="nulová",J468,0)</f>
        <v>0</v>
      </c>
      <c r="BJ468" s="17" t="s">
        <v>84</v>
      </c>
      <c r="BK468" s="150">
        <f>ROUND(I468*H468,2)</f>
        <v>0</v>
      </c>
      <c r="BL468" s="17" t="s">
        <v>357</v>
      </c>
      <c r="BM468" s="149" t="s">
        <v>3485</v>
      </c>
    </row>
    <row r="469" spans="2:65" s="1" customFormat="1" ht="10.199999999999999">
      <c r="B469" s="32"/>
      <c r="D469" s="151" t="s">
        <v>359</v>
      </c>
      <c r="F469" s="152" t="s">
        <v>8403</v>
      </c>
      <c r="I469" s="153"/>
      <c r="L469" s="32"/>
      <c r="M469" s="154"/>
      <c r="T469" s="56"/>
      <c r="AT469" s="17" t="s">
        <v>359</v>
      </c>
      <c r="AU469" s="17" t="s">
        <v>84</v>
      </c>
    </row>
    <row r="470" spans="2:65" s="1" customFormat="1" ht="24.15" customHeight="1">
      <c r="B470" s="32"/>
      <c r="C470" s="138" t="s">
        <v>2504</v>
      </c>
      <c r="D470" s="138" t="s">
        <v>352</v>
      </c>
      <c r="E470" s="139" t="s">
        <v>8562</v>
      </c>
      <c r="F470" s="140" t="s">
        <v>8396</v>
      </c>
      <c r="G470" s="141" t="s">
        <v>8397</v>
      </c>
      <c r="H470" s="142">
        <v>3</v>
      </c>
      <c r="I470" s="143"/>
      <c r="J470" s="144">
        <f>ROUND(I470*H470,2)</f>
        <v>0</v>
      </c>
      <c r="K470" s="140" t="s">
        <v>1</v>
      </c>
      <c r="L470" s="32"/>
      <c r="M470" s="145" t="s">
        <v>1</v>
      </c>
      <c r="N470" s="146" t="s">
        <v>41</v>
      </c>
      <c r="P470" s="147">
        <f>O470*H470</f>
        <v>0</v>
      </c>
      <c r="Q470" s="147">
        <v>0</v>
      </c>
      <c r="R470" s="147">
        <f>Q470*H470</f>
        <v>0</v>
      </c>
      <c r="S470" s="147">
        <v>0</v>
      </c>
      <c r="T470" s="148">
        <f>S470*H470</f>
        <v>0</v>
      </c>
      <c r="AR470" s="149" t="s">
        <v>357</v>
      </c>
      <c r="AT470" s="149" t="s">
        <v>352</v>
      </c>
      <c r="AU470" s="149" t="s">
        <v>84</v>
      </c>
      <c r="AY470" s="17" t="s">
        <v>350</v>
      </c>
      <c r="BE470" s="150">
        <f>IF(N470="základní",J470,0)</f>
        <v>0</v>
      </c>
      <c r="BF470" s="150">
        <f>IF(N470="snížená",J470,0)</f>
        <v>0</v>
      </c>
      <c r="BG470" s="150">
        <f>IF(N470="zákl. přenesená",J470,0)</f>
        <v>0</v>
      </c>
      <c r="BH470" s="150">
        <f>IF(N470="sníž. přenesená",J470,0)</f>
        <v>0</v>
      </c>
      <c r="BI470" s="150">
        <f>IF(N470="nulová",J470,0)</f>
        <v>0</v>
      </c>
      <c r="BJ470" s="17" t="s">
        <v>84</v>
      </c>
      <c r="BK470" s="150">
        <f>ROUND(I470*H470,2)</f>
        <v>0</v>
      </c>
      <c r="BL470" s="17" t="s">
        <v>357</v>
      </c>
      <c r="BM470" s="149" t="s">
        <v>3493</v>
      </c>
    </row>
    <row r="471" spans="2:65" s="1" customFormat="1" ht="19.2">
      <c r="B471" s="32"/>
      <c r="D471" s="151" t="s">
        <v>359</v>
      </c>
      <c r="F471" s="152" t="s">
        <v>8396</v>
      </c>
      <c r="I471" s="153"/>
      <c r="L471" s="32"/>
      <c r="M471" s="154"/>
      <c r="T471" s="56"/>
      <c r="AT471" s="17" t="s">
        <v>359</v>
      </c>
      <c r="AU471" s="17" t="s">
        <v>84</v>
      </c>
    </row>
    <row r="472" spans="2:65" s="1" customFormat="1" ht="16.5" customHeight="1">
      <c r="B472" s="32"/>
      <c r="C472" s="138" t="s">
        <v>2511</v>
      </c>
      <c r="D472" s="138" t="s">
        <v>352</v>
      </c>
      <c r="E472" s="139" t="s">
        <v>8563</v>
      </c>
      <c r="F472" s="140" t="s">
        <v>8320</v>
      </c>
      <c r="G472" s="141" t="s">
        <v>5036</v>
      </c>
      <c r="H472" s="142">
        <v>1</v>
      </c>
      <c r="I472" s="143"/>
      <c r="J472" s="144">
        <f>ROUND(I472*H472,2)</f>
        <v>0</v>
      </c>
      <c r="K472" s="140" t="s">
        <v>1</v>
      </c>
      <c r="L472" s="32"/>
      <c r="M472" s="145" t="s">
        <v>1</v>
      </c>
      <c r="N472" s="146" t="s">
        <v>41</v>
      </c>
      <c r="P472" s="147">
        <f>O472*H472</f>
        <v>0</v>
      </c>
      <c r="Q472" s="147">
        <v>0</v>
      </c>
      <c r="R472" s="147">
        <f>Q472*H472</f>
        <v>0</v>
      </c>
      <c r="S472" s="147">
        <v>0</v>
      </c>
      <c r="T472" s="148">
        <f>S472*H472</f>
        <v>0</v>
      </c>
      <c r="AR472" s="149" t="s">
        <v>357</v>
      </c>
      <c r="AT472" s="149" t="s">
        <v>352</v>
      </c>
      <c r="AU472" s="149" t="s">
        <v>84</v>
      </c>
      <c r="AY472" s="17" t="s">
        <v>350</v>
      </c>
      <c r="BE472" s="150">
        <f>IF(N472="základní",J472,0)</f>
        <v>0</v>
      </c>
      <c r="BF472" s="150">
        <f>IF(N472="snížená",J472,0)</f>
        <v>0</v>
      </c>
      <c r="BG472" s="150">
        <f>IF(N472="zákl. přenesená",J472,0)</f>
        <v>0</v>
      </c>
      <c r="BH472" s="150">
        <f>IF(N472="sníž. přenesená",J472,0)</f>
        <v>0</v>
      </c>
      <c r="BI472" s="150">
        <f>IF(N472="nulová",J472,0)</f>
        <v>0</v>
      </c>
      <c r="BJ472" s="17" t="s">
        <v>84</v>
      </c>
      <c r="BK472" s="150">
        <f>ROUND(I472*H472,2)</f>
        <v>0</v>
      </c>
      <c r="BL472" s="17" t="s">
        <v>357</v>
      </c>
      <c r="BM472" s="149" t="s">
        <v>3501</v>
      </c>
    </row>
    <row r="473" spans="2:65" s="1" customFormat="1" ht="10.199999999999999">
      <c r="B473" s="32"/>
      <c r="D473" s="151" t="s">
        <v>359</v>
      </c>
      <c r="F473" s="152" t="s">
        <v>8320</v>
      </c>
      <c r="I473" s="153"/>
      <c r="L473" s="32"/>
      <c r="M473" s="154"/>
      <c r="T473" s="56"/>
      <c r="AT473" s="17" t="s">
        <v>359</v>
      </c>
      <c r="AU473" s="17" t="s">
        <v>84</v>
      </c>
    </row>
    <row r="474" spans="2:65" s="11" customFormat="1" ht="25.95" customHeight="1">
      <c r="B474" s="126"/>
      <c r="D474" s="127" t="s">
        <v>75</v>
      </c>
      <c r="E474" s="128" t="s">
        <v>8564</v>
      </c>
      <c r="F474" s="128" t="s">
        <v>8565</v>
      </c>
      <c r="I474" s="129"/>
      <c r="J474" s="130">
        <f>BK474</f>
        <v>0</v>
      </c>
      <c r="L474" s="126"/>
      <c r="M474" s="131"/>
      <c r="P474" s="132">
        <f>SUM(P475:P482)</f>
        <v>0</v>
      </c>
      <c r="R474" s="132">
        <f>SUM(R475:R482)</f>
        <v>0</v>
      </c>
      <c r="T474" s="133">
        <f>SUM(T475:T482)</f>
        <v>0</v>
      </c>
      <c r="AR474" s="127" t="s">
        <v>84</v>
      </c>
      <c r="AT474" s="134" t="s">
        <v>75</v>
      </c>
      <c r="AU474" s="134" t="s">
        <v>76</v>
      </c>
      <c r="AY474" s="127" t="s">
        <v>350</v>
      </c>
      <c r="BK474" s="135">
        <f>SUM(BK475:BK482)</f>
        <v>0</v>
      </c>
    </row>
    <row r="475" spans="2:65" s="1" customFormat="1" ht="24.15" customHeight="1">
      <c r="B475" s="32"/>
      <c r="C475" s="138" t="s">
        <v>2516</v>
      </c>
      <c r="D475" s="138" t="s">
        <v>352</v>
      </c>
      <c r="E475" s="139" t="s">
        <v>8566</v>
      </c>
      <c r="F475" s="140" t="s">
        <v>8567</v>
      </c>
      <c r="G475" s="141" t="s">
        <v>4951</v>
      </c>
      <c r="H475" s="142">
        <v>1</v>
      </c>
      <c r="I475" s="143"/>
      <c r="J475" s="144">
        <f>ROUND(I475*H475,2)</f>
        <v>0</v>
      </c>
      <c r="K475" s="140" t="s">
        <v>1</v>
      </c>
      <c r="L475" s="32"/>
      <c r="M475" s="145" t="s">
        <v>1</v>
      </c>
      <c r="N475" s="146" t="s">
        <v>41</v>
      </c>
      <c r="P475" s="147">
        <f>O475*H475</f>
        <v>0</v>
      </c>
      <c r="Q475" s="147">
        <v>0</v>
      </c>
      <c r="R475" s="147">
        <f>Q475*H475</f>
        <v>0</v>
      </c>
      <c r="S475" s="147">
        <v>0</v>
      </c>
      <c r="T475" s="148">
        <f>S475*H475</f>
        <v>0</v>
      </c>
      <c r="AR475" s="149" t="s">
        <v>357</v>
      </c>
      <c r="AT475" s="149" t="s">
        <v>352</v>
      </c>
      <c r="AU475" s="149" t="s">
        <v>84</v>
      </c>
      <c r="AY475" s="17" t="s">
        <v>350</v>
      </c>
      <c r="BE475" s="150">
        <f>IF(N475="základní",J475,0)</f>
        <v>0</v>
      </c>
      <c r="BF475" s="150">
        <f>IF(N475="snížená",J475,0)</f>
        <v>0</v>
      </c>
      <c r="BG475" s="150">
        <f>IF(N475="zákl. přenesená",J475,0)</f>
        <v>0</v>
      </c>
      <c r="BH475" s="150">
        <f>IF(N475="sníž. přenesená",J475,0)</f>
        <v>0</v>
      </c>
      <c r="BI475" s="150">
        <f>IF(N475="nulová",J475,0)</f>
        <v>0</v>
      </c>
      <c r="BJ475" s="17" t="s">
        <v>84</v>
      </c>
      <c r="BK475" s="150">
        <f>ROUND(I475*H475,2)</f>
        <v>0</v>
      </c>
      <c r="BL475" s="17" t="s">
        <v>357</v>
      </c>
      <c r="BM475" s="149" t="s">
        <v>3509</v>
      </c>
    </row>
    <row r="476" spans="2:65" s="1" customFormat="1" ht="19.2">
      <c r="B476" s="32"/>
      <c r="D476" s="151" t="s">
        <v>359</v>
      </c>
      <c r="F476" s="152" t="s">
        <v>8567</v>
      </c>
      <c r="I476" s="153"/>
      <c r="L476" s="32"/>
      <c r="M476" s="154"/>
      <c r="T476" s="56"/>
      <c r="AT476" s="17" t="s">
        <v>359</v>
      </c>
      <c r="AU476" s="17" t="s">
        <v>84</v>
      </c>
    </row>
    <row r="477" spans="2:65" s="1" customFormat="1" ht="24.15" customHeight="1">
      <c r="B477" s="32"/>
      <c r="C477" s="138" t="s">
        <v>2521</v>
      </c>
      <c r="D477" s="138" t="s">
        <v>352</v>
      </c>
      <c r="E477" s="139" t="s">
        <v>8568</v>
      </c>
      <c r="F477" s="140" t="s">
        <v>8569</v>
      </c>
      <c r="G477" s="141" t="s">
        <v>4951</v>
      </c>
      <c r="H477" s="142">
        <v>1</v>
      </c>
      <c r="I477" s="143"/>
      <c r="J477" s="144">
        <f>ROUND(I477*H477,2)</f>
        <v>0</v>
      </c>
      <c r="K477" s="140" t="s">
        <v>1</v>
      </c>
      <c r="L477" s="32"/>
      <c r="M477" s="145" t="s">
        <v>1</v>
      </c>
      <c r="N477" s="146" t="s">
        <v>41</v>
      </c>
      <c r="P477" s="147">
        <f>O477*H477</f>
        <v>0</v>
      </c>
      <c r="Q477" s="147">
        <v>0</v>
      </c>
      <c r="R477" s="147">
        <f>Q477*H477</f>
        <v>0</v>
      </c>
      <c r="S477" s="147">
        <v>0</v>
      </c>
      <c r="T477" s="148">
        <f>S477*H477</f>
        <v>0</v>
      </c>
      <c r="AR477" s="149" t="s">
        <v>357</v>
      </c>
      <c r="AT477" s="149" t="s">
        <v>352</v>
      </c>
      <c r="AU477" s="149" t="s">
        <v>84</v>
      </c>
      <c r="AY477" s="17" t="s">
        <v>350</v>
      </c>
      <c r="BE477" s="150">
        <f>IF(N477="základní",J477,0)</f>
        <v>0</v>
      </c>
      <c r="BF477" s="150">
        <f>IF(N477="snížená",J477,0)</f>
        <v>0</v>
      </c>
      <c r="BG477" s="150">
        <f>IF(N477="zákl. přenesená",J477,0)</f>
        <v>0</v>
      </c>
      <c r="BH477" s="150">
        <f>IF(N477="sníž. přenesená",J477,0)</f>
        <v>0</v>
      </c>
      <c r="BI477" s="150">
        <f>IF(N477="nulová",J477,0)</f>
        <v>0</v>
      </c>
      <c r="BJ477" s="17" t="s">
        <v>84</v>
      </c>
      <c r="BK477" s="150">
        <f>ROUND(I477*H477,2)</f>
        <v>0</v>
      </c>
      <c r="BL477" s="17" t="s">
        <v>357</v>
      </c>
      <c r="BM477" s="149" t="s">
        <v>3517</v>
      </c>
    </row>
    <row r="478" spans="2:65" s="1" customFormat="1" ht="19.2">
      <c r="B478" s="32"/>
      <c r="D478" s="151" t="s">
        <v>359</v>
      </c>
      <c r="F478" s="152" t="s">
        <v>8569</v>
      </c>
      <c r="I478" s="153"/>
      <c r="L478" s="32"/>
      <c r="M478" s="154"/>
      <c r="T478" s="56"/>
      <c r="AT478" s="17" t="s">
        <v>359</v>
      </c>
      <c r="AU478" s="17" t="s">
        <v>84</v>
      </c>
    </row>
    <row r="479" spans="2:65" s="1" customFormat="1" ht="24.15" customHeight="1">
      <c r="B479" s="32"/>
      <c r="C479" s="138" t="s">
        <v>2530</v>
      </c>
      <c r="D479" s="138" t="s">
        <v>352</v>
      </c>
      <c r="E479" s="139" t="s">
        <v>8570</v>
      </c>
      <c r="F479" s="140" t="s">
        <v>8312</v>
      </c>
      <c r="G479" s="141" t="s">
        <v>355</v>
      </c>
      <c r="H479" s="142">
        <v>4</v>
      </c>
      <c r="I479" s="143"/>
      <c r="J479" s="144">
        <f>ROUND(I479*H479,2)</f>
        <v>0</v>
      </c>
      <c r="K479" s="140" t="s">
        <v>1</v>
      </c>
      <c r="L479" s="32"/>
      <c r="M479" s="145" t="s">
        <v>1</v>
      </c>
      <c r="N479" s="146" t="s">
        <v>41</v>
      </c>
      <c r="P479" s="147">
        <f>O479*H479</f>
        <v>0</v>
      </c>
      <c r="Q479" s="147">
        <v>0</v>
      </c>
      <c r="R479" s="147">
        <f>Q479*H479</f>
        <v>0</v>
      </c>
      <c r="S479" s="147">
        <v>0</v>
      </c>
      <c r="T479" s="148">
        <f>S479*H479</f>
        <v>0</v>
      </c>
      <c r="AR479" s="149" t="s">
        <v>357</v>
      </c>
      <c r="AT479" s="149" t="s">
        <v>352</v>
      </c>
      <c r="AU479" s="149" t="s">
        <v>84</v>
      </c>
      <c r="AY479" s="17" t="s">
        <v>350</v>
      </c>
      <c r="BE479" s="150">
        <f>IF(N479="základní",J479,0)</f>
        <v>0</v>
      </c>
      <c r="BF479" s="150">
        <f>IF(N479="snížená",J479,0)</f>
        <v>0</v>
      </c>
      <c r="BG479" s="150">
        <f>IF(N479="zákl. přenesená",J479,0)</f>
        <v>0</v>
      </c>
      <c r="BH479" s="150">
        <f>IF(N479="sníž. přenesená",J479,0)</f>
        <v>0</v>
      </c>
      <c r="BI479" s="150">
        <f>IF(N479="nulová",J479,0)</f>
        <v>0</v>
      </c>
      <c r="BJ479" s="17" t="s">
        <v>84</v>
      </c>
      <c r="BK479" s="150">
        <f>ROUND(I479*H479,2)</f>
        <v>0</v>
      </c>
      <c r="BL479" s="17" t="s">
        <v>357</v>
      </c>
      <c r="BM479" s="149" t="s">
        <v>3527</v>
      </c>
    </row>
    <row r="480" spans="2:65" s="1" customFormat="1" ht="19.2">
      <c r="B480" s="32"/>
      <c r="D480" s="151" t="s">
        <v>359</v>
      </c>
      <c r="F480" s="152" t="s">
        <v>8312</v>
      </c>
      <c r="I480" s="153"/>
      <c r="L480" s="32"/>
      <c r="M480" s="154"/>
      <c r="T480" s="56"/>
      <c r="AT480" s="17" t="s">
        <v>359</v>
      </c>
      <c r="AU480" s="17" t="s">
        <v>84</v>
      </c>
    </row>
    <row r="481" spans="2:65" s="1" customFormat="1" ht="16.5" customHeight="1">
      <c r="B481" s="32"/>
      <c r="C481" s="138" t="s">
        <v>2536</v>
      </c>
      <c r="D481" s="138" t="s">
        <v>352</v>
      </c>
      <c r="E481" s="139" t="s">
        <v>8571</v>
      </c>
      <c r="F481" s="140" t="s">
        <v>8320</v>
      </c>
      <c r="G481" s="141" t="s">
        <v>5036</v>
      </c>
      <c r="H481" s="142">
        <v>1</v>
      </c>
      <c r="I481" s="143"/>
      <c r="J481" s="144">
        <f>ROUND(I481*H481,2)</f>
        <v>0</v>
      </c>
      <c r="K481" s="140" t="s">
        <v>1</v>
      </c>
      <c r="L481" s="32"/>
      <c r="M481" s="145" t="s">
        <v>1</v>
      </c>
      <c r="N481" s="146" t="s">
        <v>41</v>
      </c>
      <c r="P481" s="147">
        <f>O481*H481</f>
        <v>0</v>
      </c>
      <c r="Q481" s="147">
        <v>0</v>
      </c>
      <c r="R481" s="147">
        <f>Q481*H481</f>
        <v>0</v>
      </c>
      <c r="S481" s="147">
        <v>0</v>
      </c>
      <c r="T481" s="148">
        <f>S481*H481</f>
        <v>0</v>
      </c>
      <c r="AR481" s="149" t="s">
        <v>357</v>
      </c>
      <c r="AT481" s="149" t="s">
        <v>352</v>
      </c>
      <c r="AU481" s="149" t="s">
        <v>84</v>
      </c>
      <c r="AY481" s="17" t="s">
        <v>350</v>
      </c>
      <c r="BE481" s="150">
        <f>IF(N481="základní",J481,0)</f>
        <v>0</v>
      </c>
      <c r="BF481" s="150">
        <f>IF(N481="snížená",J481,0)</f>
        <v>0</v>
      </c>
      <c r="BG481" s="150">
        <f>IF(N481="zákl. přenesená",J481,0)</f>
        <v>0</v>
      </c>
      <c r="BH481" s="150">
        <f>IF(N481="sníž. přenesená",J481,0)</f>
        <v>0</v>
      </c>
      <c r="BI481" s="150">
        <f>IF(N481="nulová",J481,0)</f>
        <v>0</v>
      </c>
      <c r="BJ481" s="17" t="s">
        <v>84</v>
      </c>
      <c r="BK481" s="150">
        <f>ROUND(I481*H481,2)</f>
        <v>0</v>
      </c>
      <c r="BL481" s="17" t="s">
        <v>357</v>
      </c>
      <c r="BM481" s="149" t="s">
        <v>3539</v>
      </c>
    </row>
    <row r="482" spans="2:65" s="1" customFormat="1" ht="10.199999999999999">
      <c r="B482" s="32"/>
      <c r="D482" s="151" t="s">
        <v>359</v>
      </c>
      <c r="F482" s="152" t="s">
        <v>8320</v>
      </c>
      <c r="I482" s="153"/>
      <c r="L482" s="32"/>
      <c r="M482" s="154"/>
      <c r="T482" s="56"/>
      <c r="AT482" s="17" t="s">
        <v>359</v>
      </c>
      <c r="AU482" s="17" t="s">
        <v>84</v>
      </c>
    </row>
    <row r="483" spans="2:65" s="11" customFormat="1" ht="25.95" customHeight="1">
      <c r="B483" s="126"/>
      <c r="D483" s="127" t="s">
        <v>75</v>
      </c>
      <c r="E483" s="128" t="s">
        <v>8572</v>
      </c>
      <c r="F483" s="128" t="s">
        <v>8573</v>
      </c>
      <c r="I483" s="129"/>
      <c r="J483" s="130">
        <f>BK483</f>
        <v>0</v>
      </c>
      <c r="L483" s="126"/>
      <c r="M483" s="131"/>
      <c r="P483" s="132">
        <f>SUM(P484:P519)</f>
        <v>0</v>
      </c>
      <c r="R483" s="132">
        <f>SUM(R484:R519)</f>
        <v>0</v>
      </c>
      <c r="T483" s="133">
        <f>SUM(T484:T519)</f>
        <v>0</v>
      </c>
      <c r="AR483" s="127" t="s">
        <v>84</v>
      </c>
      <c r="AT483" s="134" t="s">
        <v>75</v>
      </c>
      <c r="AU483" s="134" t="s">
        <v>76</v>
      </c>
      <c r="AY483" s="127" t="s">
        <v>350</v>
      </c>
      <c r="BK483" s="135">
        <f>SUM(BK484:BK519)</f>
        <v>0</v>
      </c>
    </row>
    <row r="484" spans="2:65" s="1" customFormat="1" ht="24.15" customHeight="1">
      <c r="B484" s="32"/>
      <c r="C484" s="138" t="s">
        <v>2543</v>
      </c>
      <c r="D484" s="138" t="s">
        <v>352</v>
      </c>
      <c r="E484" s="139" t="s">
        <v>8574</v>
      </c>
      <c r="F484" s="140" t="s">
        <v>8575</v>
      </c>
      <c r="G484" s="141" t="s">
        <v>4951</v>
      </c>
      <c r="H484" s="142">
        <v>1</v>
      </c>
      <c r="I484" s="143"/>
      <c r="J484" s="144">
        <f>ROUND(I484*H484,2)</f>
        <v>0</v>
      </c>
      <c r="K484" s="140" t="s">
        <v>1</v>
      </c>
      <c r="L484" s="32"/>
      <c r="M484" s="145" t="s">
        <v>1</v>
      </c>
      <c r="N484" s="146" t="s">
        <v>41</v>
      </c>
      <c r="P484" s="147">
        <f>O484*H484</f>
        <v>0</v>
      </c>
      <c r="Q484" s="147">
        <v>0</v>
      </c>
      <c r="R484" s="147">
        <f>Q484*H484</f>
        <v>0</v>
      </c>
      <c r="S484" s="147">
        <v>0</v>
      </c>
      <c r="T484" s="148">
        <f>S484*H484</f>
        <v>0</v>
      </c>
      <c r="AR484" s="149" t="s">
        <v>357</v>
      </c>
      <c r="AT484" s="149" t="s">
        <v>352</v>
      </c>
      <c r="AU484" s="149" t="s">
        <v>84</v>
      </c>
      <c r="AY484" s="17" t="s">
        <v>350</v>
      </c>
      <c r="BE484" s="150">
        <f>IF(N484="základní",J484,0)</f>
        <v>0</v>
      </c>
      <c r="BF484" s="150">
        <f>IF(N484="snížená",J484,0)</f>
        <v>0</v>
      </c>
      <c r="BG484" s="150">
        <f>IF(N484="zákl. přenesená",J484,0)</f>
        <v>0</v>
      </c>
      <c r="BH484" s="150">
        <f>IF(N484="sníž. přenesená",J484,0)</f>
        <v>0</v>
      </c>
      <c r="BI484" s="150">
        <f>IF(N484="nulová",J484,0)</f>
        <v>0</v>
      </c>
      <c r="BJ484" s="17" t="s">
        <v>84</v>
      </c>
      <c r="BK484" s="150">
        <f>ROUND(I484*H484,2)</f>
        <v>0</v>
      </c>
      <c r="BL484" s="17" t="s">
        <v>357</v>
      </c>
      <c r="BM484" s="149" t="s">
        <v>3551</v>
      </c>
    </row>
    <row r="485" spans="2:65" s="1" customFormat="1" ht="19.2">
      <c r="B485" s="32"/>
      <c r="D485" s="151" t="s">
        <v>359</v>
      </c>
      <c r="F485" s="152" t="s">
        <v>8575</v>
      </c>
      <c r="I485" s="153"/>
      <c r="L485" s="32"/>
      <c r="M485" s="154"/>
      <c r="T485" s="56"/>
      <c r="AT485" s="17" t="s">
        <v>359</v>
      </c>
      <c r="AU485" s="17" t="s">
        <v>84</v>
      </c>
    </row>
    <row r="486" spans="2:65" s="1" customFormat="1" ht="24.15" customHeight="1">
      <c r="B486" s="32"/>
      <c r="C486" s="138" t="s">
        <v>2549</v>
      </c>
      <c r="D486" s="138" t="s">
        <v>352</v>
      </c>
      <c r="E486" s="139" t="s">
        <v>8576</v>
      </c>
      <c r="F486" s="140" t="s">
        <v>8577</v>
      </c>
      <c r="G486" s="141" t="s">
        <v>4951</v>
      </c>
      <c r="H486" s="142">
        <v>1</v>
      </c>
      <c r="I486" s="143"/>
      <c r="J486" s="144">
        <f>ROUND(I486*H486,2)</f>
        <v>0</v>
      </c>
      <c r="K486" s="140" t="s">
        <v>1</v>
      </c>
      <c r="L486" s="32"/>
      <c r="M486" s="145" t="s">
        <v>1</v>
      </c>
      <c r="N486" s="146" t="s">
        <v>41</v>
      </c>
      <c r="P486" s="147">
        <f>O486*H486</f>
        <v>0</v>
      </c>
      <c r="Q486" s="147">
        <v>0</v>
      </c>
      <c r="R486" s="147">
        <f>Q486*H486</f>
        <v>0</v>
      </c>
      <c r="S486" s="147">
        <v>0</v>
      </c>
      <c r="T486" s="148">
        <f>S486*H486</f>
        <v>0</v>
      </c>
      <c r="AR486" s="149" t="s">
        <v>357</v>
      </c>
      <c r="AT486" s="149" t="s">
        <v>352</v>
      </c>
      <c r="AU486" s="149" t="s">
        <v>84</v>
      </c>
      <c r="AY486" s="17" t="s">
        <v>350</v>
      </c>
      <c r="BE486" s="150">
        <f>IF(N486="základní",J486,0)</f>
        <v>0</v>
      </c>
      <c r="BF486" s="150">
        <f>IF(N486="snížená",J486,0)</f>
        <v>0</v>
      </c>
      <c r="BG486" s="150">
        <f>IF(N486="zákl. přenesená",J486,0)</f>
        <v>0</v>
      </c>
      <c r="BH486" s="150">
        <f>IF(N486="sníž. přenesená",J486,0)</f>
        <v>0</v>
      </c>
      <c r="BI486" s="150">
        <f>IF(N486="nulová",J486,0)</f>
        <v>0</v>
      </c>
      <c r="BJ486" s="17" t="s">
        <v>84</v>
      </c>
      <c r="BK486" s="150">
        <f>ROUND(I486*H486,2)</f>
        <v>0</v>
      </c>
      <c r="BL486" s="17" t="s">
        <v>357</v>
      </c>
      <c r="BM486" s="149" t="s">
        <v>3563</v>
      </c>
    </row>
    <row r="487" spans="2:65" s="1" customFormat="1" ht="19.2">
      <c r="B487" s="32"/>
      <c r="D487" s="151" t="s">
        <v>359</v>
      </c>
      <c r="F487" s="152" t="s">
        <v>8577</v>
      </c>
      <c r="I487" s="153"/>
      <c r="L487" s="32"/>
      <c r="M487" s="154"/>
      <c r="T487" s="56"/>
      <c r="AT487" s="17" t="s">
        <v>359</v>
      </c>
      <c r="AU487" s="17" t="s">
        <v>84</v>
      </c>
    </row>
    <row r="488" spans="2:65" s="1" customFormat="1" ht="24.15" customHeight="1">
      <c r="B488" s="32"/>
      <c r="C488" s="138" t="s">
        <v>2555</v>
      </c>
      <c r="D488" s="138" t="s">
        <v>352</v>
      </c>
      <c r="E488" s="139" t="s">
        <v>8578</v>
      </c>
      <c r="F488" s="140" t="s">
        <v>8575</v>
      </c>
      <c r="G488" s="141" t="s">
        <v>4951</v>
      </c>
      <c r="H488" s="142">
        <v>1</v>
      </c>
      <c r="I488" s="143"/>
      <c r="J488" s="144">
        <f>ROUND(I488*H488,2)</f>
        <v>0</v>
      </c>
      <c r="K488" s="140" t="s">
        <v>1</v>
      </c>
      <c r="L488" s="32"/>
      <c r="M488" s="145" t="s">
        <v>1</v>
      </c>
      <c r="N488" s="146" t="s">
        <v>41</v>
      </c>
      <c r="P488" s="147">
        <f>O488*H488</f>
        <v>0</v>
      </c>
      <c r="Q488" s="147">
        <v>0</v>
      </c>
      <c r="R488" s="147">
        <f>Q488*H488</f>
        <v>0</v>
      </c>
      <c r="S488" s="147">
        <v>0</v>
      </c>
      <c r="T488" s="148">
        <f>S488*H488</f>
        <v>0</v>
      </c>
      <c r="AR488" s="149" t="s">
        <v>357</v>
      </c>
      <c r="AT488" s="149" t="s">
        <v>352</v>
      </c>
      <c r="AU488" s="149" t="s">
        <v>84</v>
      </c>
      <c r="AY488" s="17" t="s">
        <v>350</v>
      </c>
      <c r="BE488" s="150">
        <f>IF(N488="základní",J488,0)</f>
        <v>0</v>
      </c>
      <c r="BF488" s="150">
        <f>IF(N488="snížená",J488,0)</f>
        <v>0</v>
      </c>
      <c r="BG488" s="150">
        <f>IF(N488="zákl. přenesená",J488,0)</f>
        <v>0</v>
      </c>
      <c r="BH488" s="150">
        <f>IF(N488="sníž. přenesená",J488,0)</f>
        <v>0</v>
      </c>
      <c r="BI488" s="150">
        <f>IF(N488="nulová",J488,0)</f>
        <v>0</v>
      </c>
      <c r="BJ488" s="17" t="s">
        <v>84</v>
      </c>
      <c r="BK488" s="150">
        <f>ROUND(I488*H488,2)</f>
        <v>0</v>
      </c>
      <c r="BL488" s="17" t="s">
        <v>357</v>
      </c>
      <c r="BM488" s="149" t="s">
        <v>3576</v>
      </c>
    </row>
    <row r="489" spans="2:65" s="1" customFormat="1" ht="19.2">
      <c r="B489" s="32"/>
      <c r="D489" s="151" t="s">
        <v>359</v>
      </c>
      <c r="F489" s="152" t="s">
        <v>8575</v>
      </c>
      <c r="I489" s="153"/>
      <c r="L489" s="32"/>
      <c r="M489" s="154"/>
      <c r="T489" s="56"/>
      <c r="AT489" s="17" t="s">
        <v>359</v>
      </c>
      <c r="AU489" s="17" t="s">
        <v>84</v>
      </c>
    </row>
    <row r="490" spans="2:65" s="1" customFormat="1" ht="49.05" customHeight="1">
      <c r="B490" s="32"/>
      <c r="C490" s="138" t="s">
        <v>2558</v>
      </c>
      <c r="D490" s="138" t="s">
        <v>352</v>
      </c>
      <c r="E490" s="139" t="s">
        <v>8579</v>
      </c>
      <c r="F490" s="140" t="s">
        <v>8580</v>
      </c>
      <c r="G490" s="141" t="s">
        <v>5036</v>
      </c>
      <c r="H490" s="142">
        <v>1</v>
      </c>
      <c r="I490" s="143"/>
      <c r="J490" s="144">
        <f>ROUND(I490*H490,2)</f>
        <v>0</v>
      </c>
      <c r="K490" s="140" t="s">
        <v>1</v>
      </c>
      <c r="L490" s="32"/>
      <c r="M490" s="145" t="s">
        <v>1</v>
      </c>
      <c r="N490" s="146" t="s">
        <v>41</v>
      </c>
      <c r="P490" s="147">
        <f>O490*H490</f>
        <v>0</v>
      </c>
      <c r="Q490" s="147">
        <v>0</v>
      </c>
      <c r="R490" s="147">
        <f>Q490*H490</f>
        <v>0</v>
      </c>
      <c r="S490" s="147">
        <v>0</v>
      </c>
      <c r="T490" s="148">
        <f>S490*H490</f>
        <v>0</v>
      </c>
      <c r="AR490" s="149" t="s">
        <v>357</v>
      </c>
      <c r="AT490" s="149" t="s">
        <v>352</v>
      </c>
      <c r="AU490" s="149" t="s">
        <v>84</v>
      </c>
      <c r="AY490" s="17" t="s">
        <v>350</v>
      </c>
      <c r="BE490" s="150">
        <f>IF(N490="základní",J490,0)</f>
        <v>0</v>
      </c>
      <c r="BF490" s="150">
        <f>IF(N490="snížená",J490,0)</f>
        <v>0</v>
      </c>
      <c r="BG490" s="150">
        <f>IF(N490="zákl. přenesená",J490,0)</f>
        <v>0</v>
      </c>
      <c r="BH490" s="150">
        <f>IF(N490="sníž. přenesená",J490,0)</f>
        <v>0</v>
      </c>
      <c r="BI490" s="150">
        <f>IF(N490="nulová",J490,0)</f>
        <v>0</v>
      </c>
      <c r="BJ490" s="17" t="s">
        <v>84</v>
      </c>
      <c r="BK490" s="150">
        <f>ROUND(I490*H490,2)</f>
        <v>0</v>
      </c>
      <c r="BL490" s="17" t="s">
        <v>357</v>
      </c>
      <c r="BM490" s="149" t="s">
        <v>3584</v>
      </c>
    </row>
    <row r="491" spans="2:65" s="1" customFormat="1" ht="28.8">
      <c r="B491" s="32"/>
      <c r="D491" s="151" t="s">
        <v>359</v>
      </c>
      <c r="F491" s="152" t="s">
        <v>8580</v>
      </c>
      <c r="I491" s="153"/>
      <c r="L491" s="32"/>
      <c r="M491" s="154"/>
      <c r="T491" s="56"/>
      <c r="AT491" s="17" t="s">
        <v>359</v>
      </c>
      <c r="AU491" s="17" t="s">
        <v>84</v>
      </c>
    </row>
    <row r="492" spans="2:65" s="1" customFormat="1" ht="16.5" customHeight="1">
      <c r="B492" s="32"/>
      <c r="C492" s="138" t="s">
        <v>2566</v>
      </c>
      <c r="D492" s="138" t="s">
        <v>352</v>
      </c>
      <c r="E492" s="139" t="s">
        <v>8581</v>
      </c>
      <c r="F492" s="140" t="s">
        <v>8582</v>
      </c>
      <c r="G492" s="141" t="s">
        <v>4951</v>
      </c>
      <c r="H492" s="142">
        <v>2</v>
      </c>
      <c r="I492" s="143"/>
      <c r="J492" s="144">
        <f>ROUND(I492*H492,2)</f>
        <v>0</v>
      </c>
      <c r="K492" s="140" t="s">
        <v>1</v>
      </c>
      <c r="L492" s="32"/>
      <c r="M492" s="145" t="s">
        <v>1</v>
      </c>
      <c r="N492" s="146" t="s">
        <v>41</v>
      </c>
      <c r="P492" s="147">
        <f>O492*H492</f>
        <v>0</v>
      </c>
      <c r="Q492" s="147">
        <v>0</v>
      </c>
      <c r="R492" s="147">
        <f>Q492*H492</f>
        <v>0</v>
      </c>
      <c r="S492" s="147">
        <v>0</v>
      </c>
      <c r="T492" s="148">
        <f>S492*H492</f>
        <v>0</v>
      </c>
      <c r="AR492" s="149" t="s">
        <v>357</v>
      </c>
      <c r="AT492" s="149" t="s">
        <v>352</v>
      </c>
      <c r="AU492" s="149" t="s">
        <v>84</v>
      </c>
      <c r="AY492" s="17" t="s">
        <v>350</v>
      </c>
      <c r="BE492" s="150">
        <f>IF(N492="základní",J492,0)</f>
        <v>0</v>
      </c>
      <c r="BF492" s="150">
        <f>IF(N492="snížená",J492,0)</f>
        <v>0</v>
      </c>
      <c r="BG492" s="150">
        <f>IF(N492="zákl. přenesená",J492,0)</f>
        <v>0</v>
      </c>
      <c r="BH492" s="150">
        <f>IF(N492="sníž. přenesená",J492,0)</f>
        <v>0</v>
      </c>
      <c r="BI492" s="150">
        <f>IF(N492="nulová",J492,0)</f>
        <v>0</v>
      </c>
      <c r="BJ492" s="17" t="s">
        <v>84</v>
      </c>
      <c r="BK492" s="150">
        <f>ROUND(I492*H492,2)</f>
        <v>0</v>
      </c>
      <c r="BL492" s="17" t="s">
        <v>357</v>
      </c>
      <c r="BM492" s="149" t="s">
        <v>3603</v>
      </c>
    </row>
    <row r="493" spans="2:65" s="1" customFormat="1" ht="10.199999999999999">
      <c r="B493" s="32"/>
      <c r="D493" s="151" t="s">
        <v>359</v>
      </c>
      <c r="F493" s="152" t="s">
        <v>8582</v>
      </c>
      <c r="I493" s="153"/>
      <c r="L493" s="32"/>
      <c r="M493" s="154"/>
      <c r="T493" s="56"/>
      <c r="AT493" s="17" t="s">
        <v>359</v>
      </c>
      <c r="AU493" s="17" t="s">
        <v>84</v>
      </c>
    </row>
    <row r="494" spans="2:65" s="1" customFormat="1" ht="21.75" customHeight="1">
      <c r="B494" s="32"/>
      <c r="C494" s="138" t="s">
        <v>2571</v>
      </c>
      <c r="D494" s="138" t="s">
        <v>352</v>
      </c>
      <c r="E494" s="139" t="s">
        <v>8583</v>
      </c>
      <c r="F494" s="140" t="s">
        <v>8584</v>
      </c>
      <c r="G494" s="141" t="s">
        <v>4951</v>
      </c>
      <c r="H494" s="142">
        <v>1</v>
      </c>
      <c r="I494" s="143"/>
      <c r="J494" s="144">
        <f>ROUND(I494*H494,2)</f>
        <v>0</v>
      </c>
      <c r="K494" s="140" t="s">
        <v>1</v>
      </c>
      <c r="L494" s="32"/>
      <c r="M494" s="145" t="s">
        <v>1</v>
      </c>
      <c r="N494" s="146" t="s">
        <v>41</v>
      </c>
      <c r="P494" s="147">
        <f>O494*H494</f>
        <v>0</v>
      </c>
      <c r="Q494" s="147">
        <v>0</v>
      </c>
      <c r="R494" s="147">
        <f>Q494*H494</f>
        <v>0</v>
      </c>
      <c r="S494" s="147">
        <v>0</v>
      </c>
      <c r="T494" s="148">
        <f>S494*H494</f>
        <v>0</v>
      </c>
      <c r="AR494" s="149" t="s">
        <v>357</v>
      </c>
      <c r="AT494" s="149" t="s">
        <v>352</v>
      </c>
      <c r="AU494" s="149" t="s">
        <v>84</v>
      </c>
      <c r="AY494" s="17" t="s">
        <v>350</v>
      </c>
      <c r="BE494" s="150">
        <f>IF(N494="základní",J494,0)</f>
        <v>0</v>
      </c>
      <c r="BF494" s="150">
        <f>IF(N494="snížená",J494,0)</f>
        <v>0</v>
      </c>
      <c r="BG494" s="150">
        <f>IF(N494="zákl. přenesená",J494,0)</f>
        <v>0</v>
      </c>
      <c r="BH494" s="150">
        <f>IF(N494="sníž. přenesená",J494,0)</f>
        <v>0</v>
      </c>
      <c r="BI494" s="150">
        <f>IF(N494="nulová",J494,0)</f>
        <v>0</v>
      </c>
      <c r="BJ494" s="17" t="s">
        <v>84</v>
      </c>
      <c r="BK494" s="150">
        <f>ROUND(I494*H494,2)</f>
        <v>0</v>
      </c>
      <c r="BL494" s="17" t="s">
        <v>357</v>
      </c>
      <c r="BM494" s="149" t="s">
        <v>3611</v>
      </c>
    </row>
    <row r="495" spans="2:65" s="1" customFormat="1" ht="10.199999999999999">
      <c r="B495" s="32"/>
      <c r="D495" s="151" t="s">
        <v>359</v>
      </c>
      <c r="F495" s="152" t="s">
        <v>8584</v>
      </c>
      <c r="I495" s="153"/>
      <c r="L495" s="32"/>
      <c r="M495" s="154"/>
      <c r="T495" s="56"/>
      <c r="AT495" s="17" t="s">
        <v>359</v>
      </c>
      <c r="AU495" s="17" t="s">
        <v>84</v>
      </c>
    </row>
    <row r="496" spans="2:65" s="1" customFormat="1" ht="16.5" customHeight="1">
      <c r="B496" s="32"/>
      <c r="C496" s="138" t="s">
        <v>2576</v>
      </c>
      <c r="D496" s="138" t="s">
        <v>352</v>
      </c>
      <c r="E496" s="139" t="s">
        <v>8585</v>
      </c>
      <c r="F496" s="140" t="s">
        <v>8382</v>
      </c>
      <c r="G496" s="141" t="s">
        <v>4951</v>
      </c>
      <c r="H496" s="142">
        <v>3</v>
      </c>
      <c r="I496" s="143"/>
      <c r="J496" s="144">
        <f>ROUND(I496*H496,2)</f>
        <v>0</v>
      </c>
      <c r="K496" s="140" t="s">
        <v>1</v>
      </c>
      <c r="L496" s="32"/>
      <c r="M496" s="145" t="s">
        <v>1</v>
      </c>
      <c r="N496" s="146" t="s">
        <v>41</v>
      </c>
      <c r="P496" s="147">
        <f>O496*H496</f>
        <v>0</v>
      </c>
      <c r="Q496" s="147">
        <v>0</v>
      </c>
      <c r="R496" s="147">
        <f>Q496*H496</f>
        <v>0</v>
      </c>
      <c r="S496" s="147">
        <v>0</v>
      </c>
      <c r="T496" s="148">
        <f>S496*H496</f>
        <v>0</v>
      </c>
      <c r="AR496" s="149" t="s">
        <v>357</v>
      </c>
      <c r="AT496" s="149" t="s">
        <v>352</v>
      </c>
      <c r="AU496" s="149" t="s">
        <v>84</v>
      </c>
      <c r="AY496" s="17" t="s">
        <v>350</v>
      </c>
      <c r="BE496" s="150">
        <f>IF(N496="základní",J496,0)</f>
        <v>0</v>
      </c>
      <c r="BF496" s="150">
        <f>IF(N496="snížená",J496,0)</f>
        <v>0</v>
      </c>
      <c r="BG496" s="150">
        <f>IF(N496="zákl. přenesená",J496,0)</f>
        <v>0</v>
      </c>
      <c r="BH496" s="150">
        <f>IF(N496="sníž. přenesená",J496,0)</f>
        <v>0</v>
      </c>
      <c r="BI496" s="150">
        <f>IF(N496="nulová",J496,0)</f>
        <v>0</v>
      </c>
      <c r="BJ496" s="17" t="s">
        <v>84</v>
      </c>
      <c r="BK496" s="150">
        <f>ROUND(I496*H496,2)</f>
        <v>0</v>
      </c>
      <c r="BL496" s="17" t="s">
        <v>357</v>
      </c>
      <c r="BM496" s="149" t="s">
        <v>3619</v>
      </c>
    </row>
    <row r="497" spans="2:65" s="1" customFormat="1" ht="10.199999999999999">
      <c r="B497" s="32"/>
      <c r="D497" s="151" t="s">
        <v>359</v>
      </c>
      <c r="F497" s="152" t="s">
        <v>8382</v>
      </c>
      <c r="I497" s="153"/>
      <c r="L497" s="32"/>
      <c r="M497" s="154"/>
      <c r="T497" s="56"/>
      <c r="AT497" s="17" t="s">
        <v>359</v>
      </c>
      <c r="AU497" s="17" t="s">
        <v>84</v>
      </c>
    </row>
    <row r="498" spans="2:65" s="1" customFormat="1" ht="16.5" customHeight="1">
      <c r="B498" s="32"/>
      <c r="C498" s="138" t="s">
        <v>2581</v>
      </c>
      <c r="D498" s="138" t="s">
        <v>352</v>
      </c>
      <c r="E498" s="139" t="s">
        <v>8586</v>
      </c>
      <c r="F498" s="140" t="s">
        <v>8380</v>
      </c>
      <c r="G498" s="141" t="s">
        <v>4951</v>
      </c>
      <c r="H498" s="142">
        <v>1</v>
      </c>
      <c r="I498" s="143"/>
      <c r="J498" s="144">
        <f>ROUND(I498*H498,2)</f>
        <v>0</v>
      </c>
      <c r="K498" s="140" t="s">
        <v>1</v>
      </c>
      <c r="L498" s="32"/>
      <c r="M498" s="145" t="s">
        <v>1</v>
      </c>
      <c r="N498" s="146" t="s">
        <v>41</v>
      </c>
      <c r="P498" s="147">
        <f>O498*H498</f>
        <v>0</v>
      </c>
      <c r="Q498" s="147">
        <v>0</v>
      </c>
      <c r="R498" s="147">
        <f>Q498*H498</f>
        <v>0</v>
      </c>
      <c r="S498" s="147">
        <v>0</v>
      </c>
      <c r="T498" s="148">
        <f>S498*H498</f>
        <v>0</v>
      </c>
      <c r="AR498" s="149" t="s">
        <v>357</v>
      </c>
      <c r="AT498" s="149" t="s">
        <v>352</v>
      </c>
      <c r="AU498" s="149" t="s">
        <v>84</v>
      </c>
      <c r="AY498" s="17" t="s">
        <v>350</v>
      </c>
      <c r="BE498" s="150">
        <f>IF(N498="základní",J498,0)</f>
        <v>0</v>
      </c>
      <c r="BF498" s="150">
        <f>IF(N498="snížená",J498,0)</f>
        <v>0</v>
      </c>
      <c r="BG498" s="150">
        <f>IF(N498="zákl. přenesená",J498,0)</f>
        <v>0</v>
      </c>
      <c r="BH498" s="150">
        <f>IF(N498="sníž. přenesená",J498,0)</f>
        <v>0</v>
      </c>
      <c r="BI498" s="150">
        <f>IF(N498="nulová",J498,0)</f>
        <v>0</v>
      </c>
      <c r="BJ498" s="17" t="s">
        <v>84</v>
      </c>
      <c r="BK498" s="150">
        <f>ROUND(I498*H498,2)</f>
        <v>0</v>
      </c>
      <c r="BL498" s="17" t="s">
        <v>357</v>
      </c>
      <c r="BM498" s="149" t="s">
        <v>3637</v>
      </c>
    </row>
    <row r="499" spans="2:65" s="1" customFormat="1" ht="10.199999999999999">
      <c r="B499" s="32"/>
      <c r="D499" s="151" t="s">
        <v>359</v>
      </c>
      <c r="F499" s="152" t="s">
        <v>8380</v>
      </c>
      <c r="I499" s="153"/>
      <c r="L499" s="32"/>
      <c r="M499" s="154"/>
      <c r="T499" s="56"/>
      <c r="AT499" s="17" t="s">
        <v>359</v>
      </c>
      <c r="AU499" s="17" t="s">
        <v>84</v>
      </c>
    </row>
    <row r="500" spans="2:65" s="1" customFormat="1" ht="16.5" customHeight="1">
      <c r="B500" s="32"/>
      <c r="C500" s="138" t="s">
        <v>2586</v>
      </c>
      <c r="D500" s="138" t="s">
        <v>352</v>
      </c>
      <c r="E500" s="139" t="s">
        <v>8587</v>
      </c>
      <c r="F500" s="140" t="s">
        <v>8386</v>
      </c>
      <c r="G500" s="141" t="s">
        <v>4951</v>
      </c>
      <c r="H500" s="142">
        <v>1</v>
      </c>
      <c r="I500" s="143"/>
      <c r="J500" s="144">
        <f>ROUND(I500*H500,2)</f>
        <v>0</v>
      </c>
      <c r="K500" s="140" t="s">
        <v>1</v>
      </c>
      <c r="L500" s="32"/>
      <c r="M500" s="145" t="s">
        <v>1</v>
      </c>
      <c r="N500" s="146" t="s">
        <v>41</v>
      </c>
      <c r="P500" s="147">
        <f>O500*H500</f>
        <v>0</v>
      </c>
      <c r="Q500" s="147">
        <v>0</v>
      </c>
      <c r="R500" s="147">
        <f>Q500*H500</f>
        <v>0</v>
      </c>
      <c r="S500" s="147">
        <v>0</v>
      </c>
      <c r="T500" s="148">
        <f>S500*H500</f>
        <v>0</v>
      </c>
      <c r="AR500" s="149" t="s">
        <v>357</v>
      </c>
      <c r="AT500" s="149" t="s">
        <v>352</v>
      </c>
      <c r="AU500" s="149" t="s">
        <v>84</v>
      </c>
      <c r="AY500" s="17" t="s">
        <v>350</v>
      </c>
      <c r="BE500" s="150">
        <f>IF(N500="základní",J500,0)</f>
        <v>0</v>
      </c>
      <c r="BF500" s="150">
        <f>IF(N500="snížená",J500,0)</f>
        <v>0</v>
      </c>
      <c r="BG500" s="150">
        <f>IF(N500="zákl. přenesená",J500,0)</f>
        <v>0</v>
      </c>
      <c r="BH500" s="150">
        <f>IF(N500="sníž. přenesená",J500,0)</f>
        <v>0</v>
      </c>
      <c r="BI500" s="150">
        <f>IF(N500="nulová",J500,0)</f>
        <v>0</v>
      </c>
      <c r="BJ500" s="17" t="s">
        <v>84</v>
      </c>
      <c r="BK500" s="150">
        <f>ROUND(I500*H500,2)</f>
        <v>0</v>
      </c>
      <c r="BL500" s="17" t="s">
        <v>357</v>
      </c>
      <c r="BM500" s="149" t="s">
        <v>3644</v>
      </c>
    </row>
    <row r="501" spans="2:65" s="1" customFormat="1" ht="10.199999999999999">
      <c r="B501" s="32"/>
      <c r="D501" s="151" t="s">
        <v>359</v>
      </c>
      <c r="F501" s="152" t="s">
        <v>8386</v>
      </c>
      <c r="I501" s="153"/>
      <c r="L501" s="32"/>
      <c r="M501" s="154"/>
      <c r="T501" s="56"/>
      <c r="AT501" s="17" t="s">
        <v>359</v>
      </c>
      <c r="AU501" s="17" t="s">
        <v>84</v>
      </c>
    </row>
    <row r="502" spans="2:65" s="1" customFormat="1" ht="16.5" customHeight="1">
      <c r="B502" s="32"/>
      <c r="C502" s="138" t="s">
        <v>2591</v>
      </c>
      <c r="D502" s="138" t="s">
        <v>352</v>
      </c>
      <c r="E502" s="139" t="s">
        <v>8588</v>
      </c>
      <c r="F502" s="140" t="s">
        <v>8384</v>
      </c>
      <c r="G502" s="141" t="s">
        <v>4951</v>
      </c>
      <c r="H502" s="142">
        <v>1</v>
      </c>
      <c r="I502" s="143"/>
      <c r="J502" s="144">
        <f>ROUND(I502*H502,2)</f>
        <v>0</v>
      </c>
      <c r="K502" s="140" t="s">
        <v>1</v>
      </c>
      <c r="L502" s="32"/>
      <c r="M502" s="145" t="s">
        <v>1</v>
      </c>
      <c r="N502" s="146" t="s">
        <v>41</v>
      </c>
      <c r="P502" s="147">
        <f>O502*H502</f>
        <v>0</v>
      </c>
      <c r="Q502" s="147">
        <v>0</v>
      </c>
      <c r="R502" s="147">
        <f>Q502*H502</f>
        <v>0</v>
      </c>
      <c r="S502" s="147">
        <v>0</v>
      </c>
      <c r="T502" s="148">
        <f>S502*H502</f>
        <v>0</v>
      </c>
      <c r="AR502" s="149" t="s">
        <v>357</v>
      </c>
      <c r="AT502" s="149" t="s">
        <v>352</v>
      </c>
      <c r="AU502" s="149" t="s">
        <v>84</v>
      </c>
      <c r="AY502" s="17" t="s">
        <v>350</v>
      </c>
      <c r="BE502" s="150">
        <f>IF(N502="základní",J502,0)</f>
        <v>0</v>
      </c>
      <c r="BF502" s="150">
        <f>IF(N502="snížená",J502,0)</f>
        <v>0</v>
      </c>
      <c r="BG502" s="150">
        <f>IF(N502="zákl. přenesená",J502,0)</f>
        <v>0</v>
      </c>
      <c r="BH502" s="150">
        <f>IF(N502="sníž. přenesená",J502,0)</f>
        <v>0</v>
      </c>
      <c r="BI502" s="150">
        <f>IF(N502="nulová",J502,0)</f>
        <v>0</v>
      </c>
      <c r="BJ502" s="17" t="s">
        <v>84</v>
      </c>
      <c r="BK502" s="150">
        <f>ROUND(I502*H502,2)</f>
        <v>0</v>
      </c>
      <c r="BL502" s="17" t="s">
        <v>357</v>
      </c>
      <c r="BM502" s="149" t="s">
        <v>3655</v>
      </c>
    </row>
    <row r="503" spans="2:65" s="1" customFormat="1" ht="10.199999999999999">
      <c r="B503" s="32"/>
      <c r="D503" s="151" t="s">
        <v>359</v>
      </c>
      <c r="F503" s="152" t="s">
        <v>8384</v>
      </c>
      <c r="I503" s="153"/>
      <c r="L503" s="32"/>
      <c r="M503" s="154"/>
      <c r="T503" s="56"/>
      <c r="AT503" s="17" t="s">
        <v>359</v>
      </c>
      <c r="AU503" s="17" t="s">
        <v>84</v>
      </c>
    </row>
    <row r="504" spans="2:65" s="1" customFormat="1" ht="21.75" customHeight="1">
      <c r="B504" s="32"/>
      <c r="C504" s="138" t="s">
        <v>2595</v>
      </c>
      <c r="D504" s="138" t="s">
        <v>352</v>
      </c>
      <c r="E504" s="139" t="s">
        <v>8589</v>
      </c>
      <c r="F504" s="140" t="s">
        <v>8403</v>
      </c>
      <c r="G504" s="141" t="s">
        <v>8397</v>
      </c>
      <c r="H504" s="142">
        <v>6</v>
      </c>
      <c r="I504" s="143"/>
      <c r="J504" s="144">
        <f>ROUND(I504*H504,2)</f>
        <v>0</v>
      </c>
      <c r="K504" s="140" t="s">
        <v>1</v>
      </c>
      <c r="L504" s="32"/>
      <c r="M504" s="145" t="s">
        <v>1</v>
      </c>
      <c r="N504" s="146" t="s">
        <v>41</v>
      </c>
      <c r="P504" s="147">
        <f>O504*H504</f>
        <v>0</v>
      </c>
      <c r="Q504" s="147">
        <v>0</v>
      </c>
      <c r="R504" s="147">
        <f>Q504*H504</f>
        <v>0</v>
      </c>
      <c r="S504" s="147">
        <v>0</v>
      </c>
      <c r="T504" s="148">
        <f>S504*H504</f>
        <v>0</v>
      </c>
      <c r="AR504" s="149" t="s">
        <v>357</v>
      </c>
      <c r="AT504" s="149" t="s">
        <v>352</v>
      </c>
      <c r="AU504" s="149" t="s">
        <v>84</v>
      </c>
      <c r="AY504" s="17" t="s">
        <v>350</v>
      </c>
      <c r="BE504" s="150">
        <f>IF(N504="základní",J504,0)</f>
        <v>0</v>
      </c>
      <c r="BF504" s="150">
        <f>IF(N504="snížená",J504,0)</f>
        <v>0</v>
      </c>
      <c r="BG504" s="150">
        <f>IF(N504="zákl. přenesená",J504,0)</f>
        <v>0</v>
      </c>
      <c r="BH504" s="150">
        <f>IF(N504="sníž. přenesená",J504,0)</f>
        <v>0</v>
      </c>
      <c r="BI504" s="150">
        <f>IF(N504="nulová",J504,0)</f>
        <v>0</v>
      </c>
      <c r="BJ504" s="17" t="s">
        <v>84</v>
      </c>
      <c r="BK504" s="150">
        <f>ROUND(I504*H504,2)</f>
        <v>0</v>
      </c>
      <c r="BL504" s="17" t="s">
        <v>357</v>
      </c>
      <c r="BM504" s="149" t="s">
        <v>3678</v>
      </c>
    </row>
    <row r="505" spans="2:65" s="1" customFormat="1" ht="10.199999999999999">
      <c r="B505" s="32"/>
      <c r="D505" s="151" t="s">
        <v>359</v>
      </c>
      <c r="F505" s="152" t="s">
        <v>8403</v>
      </c>
      <c r="I505" s="153"/>
      <c r="L505" s="32"/>
      <c r="M505" s="154"/>
      <c r="T505" s="56"/>
      <c r="AT505" s="17" t="s">
        <v>359</v>
      </c>
      <c r="AU505" s="17" t="s">
        <v>84</v>
      </c>
    </row>
    <row r="506" spans="2:65" s="1" customFormat="1" ht="21.75" customHeight="1">
      <c r="B506" s="32"/>
      <c r="C506" s="138" t="s">
        <v>2600</v>
      </c>
      <c r="D506" s="138" t="s">
        <v>352</v>
      </c>
      <c r="E506" s="139" t="s">
        <v>8590</v>
      </c>
      <c r="F506" s="140" t="s">
        <v>8405</v>
      </c>
      <c r="G506" s="141" t="s">
        <v>8397</v>
      </c>
      <c r="H506" s="142">
        <v>4</v>
      </c>
      <c r="I506" s="143"/>
      <c r="J506" s="144">
        <f>ROUND(I506*H506,2)</f>
        <v>0</v>
      </c>
      <c r="K506" s="140" t="s">
        <v>1</v>
      </c>
      <c r="L506" s="32"/>
      <c r="M506" s="145" t="s">
        <v>1</v>
      </c>
      <c r="N506" s="146" t="s">
        <v>41</v>
      </c>
      <c r="P506" s="147">
        <f>O506*H506</f>
        <v>0</v>
      </c>
      <c r="Q506" s="147">
        <v>0</v>
      </c>
      <c r="R506" s="147">
        <f>Q506*H506</f>
        <v>0</v>
      </c>
      <c r="S506" s="147">
        <v>0</v>
      </c>
      <c r="T506" s="148">
        <f>S506*H506</f>
        <v>0</v>
      </c>
      <c r="AR506" s="149" t="s">
        <v>357</v>
      </c>
      <c r="AT506" s="149" t="s">
        <v>352</v>
      </c>
      <c r="AU506" s="149" t="s">
        <v>84</v>
      </c>
      <c r="AY506" s="17" t="s">
        <v>350</v>
      </c>
      <c r="BE506" s="150">
        <f>IF(N506="základní",J506,0)</f>
        <v>0</v>
      </c>
      <c r="BF506" s="150">
        <f>IF(N506="snížená",J506,0)</f>
        <v>0</v>
      </c>
      <c r="BG506" s="150">
        <f>IF(N506="zákl. přenesená",J506,0)</f>
        <v>0</v>
      </c>
      <c r="BH506" s="150">
        <f>IF(N506="sníž. přenesená",J506,0)</f>
        <v>0</v>
      </c>
      <c r="BI506" s="150">
        <f>IF(N506="nulová",J506,0)</f>
        <v>0</v>
      </c>
      <c r="BJ506" s="17" t="s">
        <v>84</v>
      </c>
      <c r="BK506" s="150">
        <f>ROUND(I506*H506,2)</f>
        <v>0</v>
      </c>
      <c r="BL506" s="17" t="s">
        <v>357</v>
      </c>
      <c r="BM506" s="149" t="s">
        <v>3686</v>
      </c>
    </row>
    <row r="507" spans="2:65" s="1" customFormat="1" ht="10.199999999999999">
      <c r="B507" s="32"/>
      <c r="D507" s="151" t="s">
        <v>359</v>
      </c>
      <c r="F507" s="152" t="s">
        <v>8405</v>
      </c>
      <c r="I507" s="153"/>
      <c r="L507" s="32"/>
      <c r="M507" s="154"/>
      <c r="T507" s="56"/>
      <c r="AT507" s="17" t="s">
        <v>359</v>
      </c>
      <c r="AU507" s="17" t="s">
        <v>84</v>
      </c>
    </row>
    <row r="508" spans="2:65" s="1" customFormat="1" ht="24.15" customHeight="1">
      <c r="B508" s="32"/>
      <c r="C508" s="138" t="s">
        <v>2605</v>
      </c>
      <c r="D508" s="138" t="s">
        <v>352</v>
      </c>
      <c r="E508" s="139" t="s">
        <v>8591</v>
      </c>
      <c r="F508" s="140" t="s">
        <v>8312</v>
      </c>
      <c r="G508" s="141" t="s">
        <v>355</v>
      </c>
      <c r="H508" s="142">
        <v>2</v>
      </c>
      <c r="I508" s="143"/>
      <c r="J508" s="144">
        <f>ROUND(I508*H508,2)</f>
        <v>0</v>
      </c>
      <c r="K508" s="140" t="s">
        <v>1</v>
      </c>
      <c r="L508" s="32"/>
      <c r="M508" s="145" t="s">
        <v>1</v>
      </c>
      <c r="N508" s="146" t="s">
        <v>41</v>
      </c>
      <c r="P508" s="147">
        <f>O508*H508</f>
        <v>0</v>
      </c>
      <c r="Q508" s="147">
        <v>0</v>
      </c>
      <c r="R508" s="147">
        <f>Q508*H508</f>
        <v>0</v>
      </c>
      <c r="S508" s="147">
        <v>0</v>
      </c>
      <c r="T508" s="148">
        <f>S508*H508</f>
        <v>0</v>
      </c>
      <c r="AR508" s="149" t="s">
        <v>357</v>
      </c>
      <c r="AT508" s="149" t="s">
        <v>352</v>
      </c>
      <c r="AU508" s="149" t="s">
        <v>84</v>
      </c>
      <c r="AY508" s="17" t="s">
        <v>350</v>
      </c>
      <c r="BE508" s="150">
        <f>IF(N508="základní",J508,0)</f>
        <v>0</v>
      </c>
      <c r="BF508" s="150">
        <f>IF(N508="snížená",J508,0)</f>
        <v>0</v>
      </c>
      <c r="BG508" s="150">
        <f>IF(N508="zákl. přenesená",J508,0)</f>
        <v>0</v>
      </c>
      <c r="BH508" s="150">
        <f>IF(N508="sníž. přenesená",J508,0)</f>
        <v>0</v>
      </c>
      <c r="BI508" s="150">
        <f>IF(N508="nulová",J508,0)</f>
        <v>0</v>
      </c>
      <c r="BJ508" s="17" t="s">
        <v>84</v>
      </c>
      <c r="BK508" s="150">
        <f>ROUND(I508*H508,2)</f>
        <v>0</v>
      </c>
      <c r="BL508" s="17" t="s">
        <v>357</v>
      </c>
      <c r="BM508" s="149" t="s">
        <v>3696</v>
      </c>
    </row>
    <row r="509" spans="2:65" s="1" customFormat="1" ht="19.2">
      <c r="B509" s="32"/>
      <c r="D509" s="151" t="s">
        <v>359</v>
      </c>
      <c r="F509" s="152" t="s">
        <v>8312</v>
      </c>
      <c r="I509" s="153"/>
      <c r="L509" s="32"/>
      <c r="M509" s="154"/>
      <c r="T509" s="56"/>
      <c r="AT509" s="17" t="s">
        <v>359</v>
      </c>
      <c r="AU509" s="17" t="s">
        <v>84</v>
      </c>
    </row>
    <row r="510" spans="2:65" s="1" customFormat="1" ht="24.15" customHeight="1">
      <c r="B510" s="32"/>
      <c r="C510" s="138" t="s">
        <v>2613</v>
      </c>
      <c r="D510" s="138" t="s">
        <v>352</v>
      </c>
      <c r="E510" s="139" t="s">
        <v>8592</v>
      </c>
      <c r="F510" s="140" t="s">
        <v>8396</v>
      </c>
      <c r="G510" s="141" t="s">
        <v>8397</v>
      </c>
      <c r="H510" s="142">
        <v>5</v>
      </c>
      <c r="I510" s="143"/>
      <c r="J510" s="144">
        <f>ROUND(I510*H510,2)</f>
        <v>0</v>
      </c>
      <c r="K510" s="140" t="s">
        <v>1</v>
      </c>
      <c r="L510" s="32"/>
      <c r="M510" s="145" t="s">
        <v>1</v>
      </c>
      <c r="N510" s="146" t="s">
        <v>41</v>
      </c>
      <c r="P510" s="147">
        <f>O510*H510</f>
        <v>0</v>
      </c>
      <c r="Q510" s="147">
        <v>0</v>
      </c>
      <c r="R510" s="147">
        <f>Q510*H510</f>
        <v>0</v>
      </c>
      <c r="S510" s="147">
        <v>0</v>
      </c>
      <c r="T510" s="148">
        <f>S510*H510</f>
        <v>0</v>
      </c>
      <c r="AR510" s="149" t="s">
        <v>357</v>
      </c>
      <c r="AT510" s="149" t="s">
        <v>352</v>
      </c>
      <c r="AU510" s="149" t="s">
        <v>84</v>
      </c>
      <c r="AY510" s="17" t="s">
        <v>350</v>
      </c>
      <c r="BE510" s="150">
        <f>IF(N510="základní",J510,0)</f>
        <v>0</v>
      </c>
      <c r="BF510" s="150">
        <f>IF(N510="snížená",J510,0)</f>
        <v>0</v>
      </c>
      <c r="BG510" s="150">
        <f>IF(N510="zákl. přenesená",J510,0)</f>
        <v>0</v>
      </c>
      <c r="BH510" s="150">
        <f>IF(N510="sníž. přenesená",J510,0)</f>
        <v>0</v>
      </c>
      <c r="BI510" s="150">
        <f>IF(N510="nulová",J510,0)</f>
        <v>0</v>
      </c>
      <c r="BJ510" s="17" t="s">
        <v>84</v>
      </c>
      <c r="BK510" s="150">
        <f>ROUND(I510*H510,2)</f>
        <v>0</v>
      </c>
      <c r="BL510" s="17" t="s">
        <v>357</v>
      </c>
      <c r="BM510" s="149" t="s">
        <v>3710</v>
      </c>
    </row>
    <row r="511" spans="2:65" s="1" customFormat="1" ht="19.2">
      <c r="B511" s="32"/>
      <c r="D511" s="151" t="s">
        <v>359</v>
      </c>
      <c r="F511" s="152" t="s">
        <v>8396</v>
      </c>
      <c r="I511" s="153"/>
      <c r="L511" s="32"/>
      <c r="M511" s="154"/>
      <c r="T511" s="56"/>
      <c r="AT511" s="17" t="s">
        <v>359</v>
      </c>
      <c r="AU511" s="17" t="s">
        <v>84</v>
      </c>
    </row>
    <row r="512" spans="2:65" s="1" customFormat="1" ht="24.15" customHeight="1">
      <c r="B512" s="32"/>
      <c r="C512" s="138" t="s">
        <v>2618</v>
      </c>
      <c r="D512" s="138" t="s">
        <v>352</v>
      </c>
      <c r="E512" s="139" t="s">
        <v>8593</v>
      </c>
      <c r="F512" s="140" t="s">
        <v>8399</v>
      </c>
      <c r="G512" s="141" t="s">
        <v>8397</v>
      </c>
      <c r="H512" s="142">
        <v>12</v>
      </c>
      <c r="I512" s="143"/>
      <c r="J512" s="144">
        <f>ROUND(I512*H512,2)</f>
        <v>0</v>
      </c>
      <c r="K512" s="140" t="s">
        <v>1</v>
      </c>
      <c r="L512" s="32"/>
      <c r="M512" s="145" t="s">
        <v>1</v>
      </c>
      <c r="N512" s="146" t="s">
        <v>41</v>
      </c>
      <c r="P512" s="147">
        <f>O512*H512</f>
        <v>0</v>
      </c>
      <c r="Q512" s="147">
        <v>0</v>
      </c>
      <c r="R512" s="147">
        <f>Q512*H512</f>
        <v>0</v>
      </c>
      <c r="S512" s="147">
        <v>0</v>
      </c>
      <c r="T512" s="148">
        <f>S512*H512</f>
        <v>0</v>
      </c>
      <c r="AR512" s="149" t="s">
        <v>357</v>
      </c>
      <c r="AT512" s="149" t="s">
        <v>352</v>
      </c>
      <c r="AU512" s="149" t="s">
        <v>84</v>
      </c>
      <c r="AY512" s="17" t="s">
        <v>350</v>
      </c>
      <c r="BE512" s="150">
        <f>IF(N512="základní",J512,0)</f>
        <v>0</v>
      </c>
      <c r="BF512" s="150">
        <f>IF(N512="snížená",J512,0)</f>
        <v>0</v>
      </c>
      <c r="BG512" s="150">
        <f>IF(N512="zákl. přenesená",J512,0)</f>
        <v>0</v>
      </c>
      <c r="BH512" s="150">
        <f>IF(N512="sníž. přenesená",J512,0)</f>
        <v>0</v>
      </c>
      <c r="BI512" s="150">
        <f>IF(N512="nulová",J512,0)</f>
        <v>0</v>
      </c>
      <c r="BJ512" s="17" t="s">
        <v>84</v>
      </c>
      <c r="BK512" s="150">
        <f>ROUND(I512*H512,2)</f>
        <v>0</v>
      </c>
      <c r="BL512" s="17" t="s">
        <v>357</v>
      </c>
      <c r="BM512" s="149" t="s">
        <v>3718</v>
      </c>
    </row>
    <row r="513" spans="2:65" s="1" customFormat="1" ht="19.2">
      <c r="B513" s="32"/>
      <c r="D513" s="151" t="s">
        <v>359</v>
      </c>
      <c r="F513" s="152" t="s">
        <v>8399</v>
      </c>
      <c r="I513" s="153"/>
      <c r="L513" s="32"/>
      <c r="M513" s="154"/>
      <c r="T513" s="56"/>
      <c r="AT513" s="17" t="s">
        <v>359</v>
      </c>
      <c r="AU513" s="17" t="s">
        <v>84</v>
      </c>
    </row>
    <row r="514" spans="2:65" s="1" customFormat="1" ht="24.15" customHeight="1">
      <c r="B514" s="32"/>
      <c r="C514" s="138" t="s">
        <v>2624</v>
      </c>
      <c r="D514" s="138" t="s">
        <v>352</v>
      </c>
      <c r="E514" s="139" t="s">
        <v>8594</v>
      </c>
      <c r="F514" s="140" t="s">
        <v>8394</v>
      </c>
      <c r="G514" s="141" t="s">
        <v>355</v>
      </c>
      <c r="H514" s="142">
        <v>4</v>
      </c>
      <c r="I514" s="143"/>
      <c r="J514" s="144">
        <f>ROUND(I514*H514,2)</f>
        <v>0</v>
      </c>
      <c r="K514" s="140" t="s">
        <v>1</v>
      </c>
      <c r="L514" s="32"/>
      <c r="M514" s="145" t="s">
        <v>1</v>
      </c>
      <c r="N514" s="146" t="s">
        <v>41</v>
      </c>
      <c r="P514" s="147">
        <f>O514*H514</f>
        <v>0</v>
      </c>
      <c r="Q514" s="147">
        <v>0</v>
      </c>
      <c r="R514" s="147">
        <f>Q514*H514</f>
        <v>0</v>
      </c>
      <c r="S514" s="147">
        <v>0</v>
      </c>
      <c r="T514" s="148">
        <f>S514*H514</f>
        <v>0</v>
      </c>
      <c r="AR514" s="149" t="s">
        <v>357</v>
      </c>
      <c r="AT514" s="149" t="s">
        <v>352</v>
      </c>
      <c r="AU514" s="149" t="s">
        <v>84</v>
      </c>
      <c r="AY514" s="17" t="s">
        <v>350</v>
      </c>
      <c r="BE514" s="150">
        <f>IF(N514="základní",J514,0)</f>
        <v>0</v>
      </c>
      <c r="BF514" s="150">
        <f>IF(N514="snížená",J514,0)</f>
        <v>0</v>
      </c>
      <c r="BG514" s="150">
        <f>IF(N514="zákl. přenesená",J514,0)</f>
        <v>0</v>
      </c>
      <c r="BH514" s="150">
        <f>IF(N514="sníž. přenesená",J514,0)</f>
        <v>0</v>
      </c>
      <c r="BI514" s="150">
        <f>IF(N514="nulová",J514,0)</f>
        <v>0</v>
      </c>
      <c r="BJ514" s="17" t="s">
        <v>84</v>
      </c>
      <c r="BK514" s="150">
        <f>ROUND(I514*H514,2)</f>
        <v>0</v>
      </c>
      <c r="BL514" s="17" t="s">
        <v>357</v>
      </c>
      <c r="BM514" s="149" t="s">
        <v>3726</v>
      </c>
    </row>
    <row r="515" spans="2:65" s="1" customFormat="1" ht="10.199999999999999">
      <c r="B515" s="32"/>
      <c r="D515" s="151" t="s">
        <v>359</v>
      </c>
      <c r="F515" s="152" t="s">
        <v>8394</v>
      </c>
      <c r="I515" s="153"/>
      <c r="L515" s="32"/>
      <c r="M515" s="154"/>
      <c r="T515" s="56"/>
      <c r="AT515" s="17" t="s">
        <v>359</v>
      </c>
      <c r="AU515" s="17" t="s">
        <v>84</v>
      </c>
    </row>
    <row r="516" spans="2:65" s="1" customFormat="1" ht="16.5" customHeight="1">
      <c r="B516" s="32"/>
      <c r="C516" s="138" t="s">
        <v>2629</v>
      </c>
      <c r="D516" s="138" t="s">
        <v>352</v>
      </c>
      <c r="E516" s="139" t="s">
        <v>8595</v>
      </c>
      <c r="F516" s="140" t="s">
        <v>8596</v>
      </c>
      <c r="G516" s="141" t="s">
        <v>4951</v>
      </c>
      <c r="H516" s="142">
        <v>2</v>
      </c>
      <c r="I516" s="143"/>
      <c r="J516" s="144">
        <f>ROUND(I516*H516,2)</f>
        <v>0</v>
      </c>
      <c r="K516" s="140" t="s">
        <v>1</v>
      </c>
      <c r="L516" s="32"/>
      <c r="M516" s="145" t="s">
        <v>1</v>
      </c>
      <c r="N516" s="146" t="s">
        <v>41</v>
      </c>
      <c r="P516" s="147">
        <f>O516*H516</f>
        <v>0</v>
      </c>
      <c r="Q516" s="147">
        <v>0</v>
      </c>
      <c r="R516" s="147">
        <f>Q516*H516</f>
        <v>0</v>
      </c>
      <c r="S516" s="147">
        <v>0</v>
      </c>
      <c r="T516" s="148">
        <f>S516*H516</f>
        <v>0</v>
      </c>
      <c r="AR516" s="149" t="s">
        <v>357</v>
      </c>
      <c r="AT516" s="149" t="s">
        <v>352</v>
      </c>
      <c r="AU516" s="149" t="s">
        <v>84</v>
      </c>
      <c r="AY516" s="17" t="s">
        <v>350</v>
      </c>
      <c r="BE516" s="150">
        <f>IF(N516="základní",J516,0)</f>
        <v>0</v>
      </c>
      <c r="BF516" s="150">
        <f>IF(N516="snížená",J516,0)</f>
        <v>0</v>
      </c>
      <c r="BG516" s="150">
        <f>IF(N516="zákl. přenesená",J516,0)</f>
        <v>0</v>
      </c>
      <c r="BH516" s="150">
        <f>IF(N516="sníž. přenesená",J516,0)</f>
        <v>0</v>
      </c>
      <c r="BI516" s="150">
        <f>IF(N516="nulová",J516,0)</f>
        <v>0</v>
      </c>
      <c r="BJ516" s="17" t="s">
        <v>84</v>
      </c>
      <c r="BK516" s="150">
        <f>ROUND(I516*H516,2)</f>
        <v>0</v>
      </c>
      <c r="BL516" s="17" t="s">
        <v>357</v>
      </c>
      <c r="BM516" s="149" t="s">
        <v>3746</v>
      </c>
    </row>
    <row r="517" spans="2:65" s="1" customFormat="1" ht="10.199999999999999">
      <c r="B517" s="32"/>
      <c r="D517" s="151" t="s">
        <v>359</v>
      </c>
      <c r="F517" s="152" t="s">
        <v>8596</v>
      </c>
      <c r="I517" s="153"/>
      <c r="L517" s="32"/>
      <c r="M517" s="154"/>
      <c r="T517" s="56"/>
      <c r="AT517" s="17" t="s">
        <v>359</v>
      </c>
      <c r="AU517" s="17" t="s">
        <v>84</v>
      </c>
    </row>
    <row r="518" spans="2:65" s="1" customFormat="1" ht="16.5" customHeight="1">
      <c r="B518" s="32"/>
      <c r="C518" s="138" t="s">
        <v>2634</v>
      </c>
      <c r="D518" s="138" t="s">
        <v>352</v>
      </c>
      <c r="E518" s="139" t="s">
        <v>8597</v>
      </c>
      <c r="F518" s="140" t="s">
        <v>8320</v>
      </c>
      <c r="G518" s="141" t="s">
        <v>5036</v>
      </c>
      <c r="H518" s="142">
        <v>1</v>
      </c>
      <c r="I518" s="143"/>
      <c r="J518" s="144">
        <f>ROUND(I518*H518,2)</f>
        <v>0</v>
      </c>
      <c r="K518" s="140" t="s">
        <v>1</v>
      </c>
      <c r="L518" s="32"/>
      <c r="M518" s="145" t="s">
        <v>1</v>
      </c>
      <c r="N518" s="146" t="s">
        <v>41</v>
      </c>
      <c r="P518" s="147">
        <f>O518*H518</f>
        <v>0</v>
      </c>
      <c r="Q518" s="147">
        <v>0</v>
      </c>
      <c r="R518" s="147">
        <f>Q518*H518</f>
        <v>0</v>
      </c>
      <c r="S518" s="147">
        <v>0</v>
      </c>
      <c r="T518" s="148">
        <f>S518*H518</f>
        <v>0</v>
      </c>
      <c r="AR518" s="149" t="s">
        <v>357</v>
      </c>
      <c r="AT518" s="149" t="s">
        <v>352</v>
      </c>
      <c r="AU518" s="149" t="s">
        <v>84</v>
      </c>
      <c r="AY518" s="17" t="s">
        <v>350</v>
      </c>
      <c r="BE518" s="150">
        <f>IF(N518="základní",J518,0)</f>
        <v>0</v>
      </c>
      <c r="BF518" s="150">
        <f>IF(N518="snížená",J518,0)</f>
        <v>0</v>
      </c>
      <c r="BG518" s="150">
        <f>IF(N518="zákl. přenesená",J518,0)</f>
        <v>0</v>
      </c>
      <c r="BH518" s="150">
        <f>IF(N518="sníž. přenesená",J518,0)</f>
        <v>0</v>
      </c>
      <c r="BI518" s="150">
        <f>IF(N518="nulová",J518,0)</f>
        <v>0</v>
      </c>
      <c r="BJ518" s="17" t="s">
        <v>84</v>
      </c>
      <c r="BK518" s="150">
        <f>ROUND(I518*H518,2)</f>
        <v>0</v>
      </c>
      <c r="BL518" s="17" t="s">
        <v>357</v>
      </c>
      <c r="BM518" s="149" t="s">
        <v>3754</v>
      </c>
    </row>
    <row r="519" spans="2:65" s="1" customFormat="1" ht="10.199999999999999">
      <c r="B519" s="32"/>
      <c r="D519" s="151" t="s">
        <v>359</v>
      </c>
      <c r="F519" s="152" t="s">
        <v>8320</v>
      </c>
      <c r="I519" s="153"/>
      <c r="L519" s="32"/>
      <c r="M519" s="154"/>
      <c r="T519" s="56"/>
      <c r="AT519" s="17" t="s">
        <v>359</v>
      </c>
      <c r="AU519" s="17" t="s">
        <v>84</v>
      </c>
    </row>
    <row r="520" spans="2:65" s="11" customFormat="1" ht="25.95" customHeight="1">
      <c r="B520" s="126"/>
      <c r="D520" s="127" t="s">
        <v>75</v>
      </c>
      <c r="E520" s="128" t="s">
        <v>8598</v>
      </c>
      <c r="F520" s="128" t="s">
        <v>8599</v>
      </c>
      <c r="I520" s="129"/>
      <c r="J520" s="130">
        <f>BK520</f>
        <v>0</v>
      </c>
      <c r="L520" s="126"/>
      <c r="M520" s="131"/>
      <c r="P520" s="132">
        <f>SUM(P521:P534)</f>
        <v>0</v>
      </c>
      <c r="R520" s="132">
        <f>SUM(R521:R534)</f>
        <v>0</v>
      </c>
      <c r="T520" s="133">
        <f>SUM(T521:T534)</f>
        <v>0</v>
      </c>
      <c r="AR520" s="127" t="s">
        <v>84</v>
      </c>
      <c r="AT520" s="134" t="s">
        <v>75</v>
      </c>
      <c r="AU520" s="134" t="s">
        <v>76</v>
      </c>
      <c r="AY520" s="127" t="s">
        <v>350</v>
      </c>
      <c r="BK520" s="135">
        <f>SUM(BK521:BK534)</f>
        <v>0</v>
      </c>
    </row>
    <row r="521" spans="2:65" s="1" customFormat="1" ht="33" customHeight="1">
      <c r="B521" s="32"/>
      <c r="C521" s="138" t="s">
        <v>2639</v>
      </c>
      <c r="D521" s="138" t="s">
        <v>352</v>
      </c>
      <c r="E521" s="139" t="s">
        <v>8600</v>
      </c>
      <c r="F521" s="140" t="s">
        <v>8601</v>
      </c>
      <c r="G521" s="141" t="s">
        <v>4951</v>
      </c>
      <c r="H521" s="142">
        <v>1</v>
      </c>
      <c r="I521" s="143"/>
      <c r="J521" s="144">
        <f>ROUND(I521*H521,2)</f>
        <v>0</v>
      </c>
      <c r="K521" s="140" t="s">
        <v>1</v>
      </c>
      <c r="L521" s="32"/>
      <c r="M521" s="145" t="s">
        <v>1</v>
      </c>
      <c r="N521" s="146" t="s">
        <v>41</v>
      </c>
      <c r="P521" s="147">
        <f>O521*H521</f>
        <v>0</v>
      </c>
      <c r="Q521" s="147">
        <v>0</v>
      </c>
      <c r="R521" s="147">
        <f>Q521*H521</f>
        <v>0</v>
      </c>
      <c r="S521" s="147">
        <v>0</v>
      </c>
      <c r="T521" s="148">
        <f>S521*H521</f>
        <v>0</v>
      </c>
      <c r="AR521" s="149" t="s">
        <v>357</v>
      </c>
      <c r="AT521" s="149" t="s">
        <v>352</v>
      </c>
      <c r="AU521" s="149" t="s">
        <v>84</v>
      </c>
      <c r="AY521" s="17" t="s">
        <v>350</v>
      </c>
      <c r="BE521" s="150">
        <f>IF(N521="základní",J521,0)</f>
        <v>0</v>
      </c>
      <c r="BF521" s="150">
        <f>IF(N521="snížená",J521,0)</f>
        <v>0</v>
      </c>
      <c r="BG521" s="150">
        <f>IF(N521="zákl. přenesená",J521,0)</f>
        <v>0</v>
      </c>
      <c r="BH521" s="150">
        <f>IF(N521="sníž. přenesená",J521,0)</f>
        <v>0</v>
      </c>
      <c r="BI521" s="150">
        <f>IF(N521="nulová",J521,0)</f>
        <v>0</v>
      </c>
      <c r="BJ521" s="17" t="s">
        <v>84</v>
      </c>
      <c r="BK521" s="150">
        <f>ROUND(I521*H521,2)</f>
        <v>0</v>
      </c>
      <c r="BL521" s="17" t="s">
        <v>357</v>
      </c>
      <c r="BM521" s="149" t="s">
        <v>3762</v>
      </c>
    </row>
    <row r="522" spans="2:65" s="1" customFormat="1" ht="19.2">
      <c r="B522" s="32"/>
      <c r="D522" s="151" t="s">
        <v>359</v>
      </c>
      <c r="F522" s="152" t="s">
        <v>8601</v>
      </c>
      <c r="I522" s="153"/>
      <c r="L522" s="32"/>
      <c r="M522" s="154"/>
      <c r="T522" s="56"/>
      <c r="AT522" s="17" t="s">
        <v>359</v>
      </c>
      <c r="AU522" s="17" t="s">
        <v>84</v>
      </c>
    </row>
    <row r="523" spans="2:65" s="1" customFormat="1" ht="16.5" customHeight="1">
      <c r="B523" s="32"/>
      <c r="C523" s="138" t="s">
        <v>2644</v>
      </c>
      <c r="D523" s="138" t="s">
        <v>352</v>
      </c>
      <c r="E523" s="139" t="s">
        <v>8602</v>
      </c>
      <c r="F523" s="140" t="s">
        <v>8374</v>
      </c>
      <c r="G523" s="141" t="s">
        <v>4951</v>
      </c>
      <c r="H523" s="142">
        <v>1</v>
      </c>
      <c r="I523" s="143"/>
      <c r="J523" s="144">
        <f>ROUND(I523*H523,2)</f>
        <v>0</v>
      </c>
      <c r="K523" s="140" t="s">
        <v>1</v>
      </c>
      <c r="L523" s="32"/>
      <c r="M523" s="145" t="s">
        <v>1</v>
      </c>
      <c r="N523" s="146" t="s">
        <v>41</v>
      </c>
      <c r="P523" s="147">
        <f>O523*H523</f>
        <v>0</v>
      </c>
      <c r="Q523" s="147">
        <v>0</v>
      </c>
      <c r="R523" s="147">
        <f>Q523*H523</f>
        <v>0</v>
      </c>
      <c r="S523" s="147">
        <v>0</v>
      </c>
      <c r="T523" s="148">
        <f>S523*H523</f>
        <v>0</v>
      </c>
      <c r="AR523" s="149" t="s">
        <v>357</v>
      </c>
      <c r="AT523" s="149" t="s">
        <v>352</v>
      </c>
      <c r="AU523" s="149" t="s">
        <v>84</v>
      </c>
      <c r="AY523" s="17" t="s">
        <v>350</v>
      </c>
      <c r="BE523" s="150">
        <f>IF(N523="základní",J523,0)</f>
        <v>0</v>
      </c>
      <c r="BF523" s="150">
        <f>IF(N523="snížená",J523,0)</f>
        <v>0</v>
      </c>
      <c r="BG523" s="150">
        <f>IF(N523="zákl. přenesená",J523,0)</f>
        <v>0</v>
      </c>
      <c r="BH523" s="150">
        <f>IF(N523="sníž. přenesená",J523,0)</f>
        <v>0</v>
      </c>
      <c r="BI523" s="150">
        <f>IF(N523="nulová",J523,0)</f>
        <v>0</v>
      </c>
      <c r="BJ523" s="17" t="s">
        <v>84</v>
      </c>
      <c r="BK523" s="150">
        <f>ROUND(I523*H523,2)</f>
        <v>0</v>
      </c>
      <c r="BL523" s="17" t="s">
        <v>357</v>
      </c>
      <c r="BM523" s="149" t="s">
        <v>3770</v>
      </c>
    </row>
    <row r="524" spans="2:65" s="1" customFormat="1" ht="10.199999999999999">
      <c r="B524" s="32"/>
      <c r="D524" s="151" t="s">
        <v>359</v>
      </c>
      <c r="F524" s="152" t="s">
        <v>8374</v>
      </c>
      <c r="I524" s="153"/>
      <c r="L524" s="32"/>
      <c r="M524" s="154"/>
      <c r="T524" s="56"/>
      <c r="AT524" s="17" t="s">
        <v>359</v>
      </c>
      <c r="AU524" s="17" t="s">
        <v>84</v>
      </c>
    </row>
    <row r="525" spans="2:65" s="1" customFormat="1" ht="16.5" customHeight="1">
      <c r="B525" s="32"/>
      <c r="C525" s="138" t="s">
        <v>2650</v>
      </c>
      <c r="D525" s="138" t="s">
        <v>352</v>
      </c>
      <c r="E525" s="139" t="s">
        <v>8603</v>
      </c>
      <c r="F525" s="140" t="s">
        <v>8382</v>
      </c>
      <c r="G525" s="141" t="s">
        <v>4951</v>
      </c>
      <c r="H525" s="142">
        <v>2</v>
      </c>
      <c r="I525" s="143"/>
      <c r="J525" s="144">
        <f>ROUND(I525*H525,2)</f>
        <v>0</v>
      </c>
      <c r="K525" s="140" t="s">
        <v>1</v>
      </c>
      <c r="L525" s="32"/>
      <c r="M525" s="145" t="s">
        <v>1</v>
      </c>
      <c r="N525" s="146" t="s">
        <v>41</v>
      </c>
      <c r="P525" s="147">
        <f>O525*H525</f>
        <v>0</v>
      </c>
      <c r="Q525" s="147">
        <v>0</v>
      </c>
      <c r="R525" s="147">
        <f>Q525*H525</f>
        <v>0</v>
      </c>
      <c r="S525" s="147">
        <v>0</v>
      </c>
      <c r="T525" s="148">
        <f>S525*H525</f>
        <v>0</v>
      </c>
      <c r="AR525" s="149" t="s">
        <v>357</v>
      </c>
      <c r="AT525" s="149" t="s">
        <v>352</v>
      </c>
      <c r="AU525" s="149" t="s">
        <v>84</v>
      </c>
      <c r="AY525" s="17" t="s">
        <v>350</v>
      </c>
      <c r="BE525" s="150">
        <f>IF(N525="základní",J525,0)</f>
        <v>0</v>
      </c>
      <c r="BF525" s="150">
        <f>IF(N525="snížená",J525,0)</f>
        <v>0</v>
      </c>
      <c r="BG525" s="150">
        <f>IF(N525="zákl. přenesená",J525,0)</f>
        <v>0</v>
      </c>
      <c r="BH525" s="150">
        <f>IF(N525="sníž. přenesená",J525,0)</f>
        <v>0</v>
      </c>
      <c r="BI525" s="150">
        <f>IF(N525="nulová",J525,0)</f>
        <v>0</v>
      </c>
      <c r="BJ525" s="17" t="s">
        <v>84</v>
      </c>
      <c r="BK525" s="150">
        <f>ROUND(I525*H525,2)</f>
        <v>0</v>
      </c>
      <c r="BL525" s="17" t="s">
        <v>357</v>
      </c>
      <c r="BM525" s="149" t="s">
        <v>3778</v>
      </c>
    </row>
    <row r="526" spans="2:65" s="1" customFormat="1" ht="10.199999999999999">
      <c r="B526" s="32"/>
      <c r="D526" s="151" t="s">
        <v>359</v>
      </c>
      <c r="F526" s="152" t="s">
        <v>8382</v>
      </c>
      <c r="I526" s="153"/>
      <c r="L526" s="32"/>
      <c r="M526" s="154"/>
      <c r="T526" s="56"/>
      <c r="AT526" s="17" t="s">
        <v>359</v>
      </c>
      <c r="AU526" s="17" t="s">
        <v>84</v>
      </c>
    </row>
    <row r="527" spans="2:65" s="1" customFormat="1" ht="21.75" customHeight="1">
      <c r="B527" s="32"/>
      <c r="C527" s="138" t="s">
        <v>2654</v>
      </c>
      <c r="D527" s="138" t="s">
        <v>352</v>
      </c>
      <c r="E527" s="139" t="s">
        <v>8604</v>
      </c>
      <c r="F527" s="140" t="s">
        <v>8403</v>
      </c>
      <c r="G527" s="141" t="s">
        <v>8397</v>
      </c>
      <c r="H527" s="142">
        <v>2</v>
      </c>
      <c r="I527" s="143"/>
      <c r="J527" s="144">
        <f>ROUND(I527*H527,2)</f>
        <v>0</v>
      </c>
      <c r="K527" s="140" t="s">
        <v>1</v>
      </c>
      <c r="L527" s="32"/>
      <c r="M527" s="145" t="s">
        <v>1</v>
      </c>
      <c r="N527" s="146" t="s">
        <v>41</v>
      </c>
      <c r="P527" s="147">
        <f>O527*H527</f>
        <v>0</v>
      </c>
      <c r="Q527" s="147">
        <v>0</v>
      </c>
      <c r="R527" s="147">
        <f>Q527*H527</f>
        <v>0</v>
      </c>
      <c r="S527" s="147">
        <v>0</v>
      </c>
      <c r="T527" s="148">
        <f>S527*H527</f>
        <v>0</v>
      </c>
      <c r="AR527" s="149" t="s">
        <v>357</v>
      </c>
      <c r="AT527" s="149" t="s">
        <v>352</v>
      </c>
      <c r="AU527" s="149" t="s">
        <v>84</v>
      </c>
      <c r="AY527" s="17" t="s">
        <v>350</v>
      </c>
      <c r="BE527" s="150">
        <f>IF(N527="základní",J527,0)</f>
        <v>0</v>
      </c>
      <c r="BF527" s="150">
        <f>IF(N527="snížená",J527,0)</f>
        <v>0</v>
      </c>
      <c r="BG527" s="150">
        <f>IF(N527="zákl. přenesená",J527,0)</f>
        <v>0</v>
      </c>
      <c r="BH527" s="150">
        <f>IF(N527="sníž. přenesená",J527,0)</f>
        <v>0</v>
      </c>
      <c r="BI527" s="150">
        <f>IF(N527="nulová",J527,0)</f>
        <v>0</v>
      </c>
      <c r="BJ527" s="17" t="s">
        <v>84</v>
      </c>
      <c r="BK527" s="150">
        <f>ROUND(I527*H527,2)</f>
        <v>0</v>
      </c>
      <c r="BL527" s="17" t="s">
        <v>357</v>
      </c>
      <c r="BM527" s="149" t="s">
        <v>3786</v>
      </c>
    </row>
    <row r="528" spans="2:65" s="1" customFormat="1" ht="10.199999999999999">
      <c r="B528" s="32"/>
      <c r="D528" s="151" t="s">
        <v>359</v>
      </c>
      <c r="F528" s="152" t="s">
        <v>8403</v>
      </c>
      <c r="I528" s="153"/>
      <c r="L528" s="32"/>
      <c r="M528" s="154"/>
      <c r="T528" s="56"/>
      <c r="AT528" s="17" t="s">
        <v>359</v>
      </c>
      <c r="AU528" s="17" t="s">
        <v>84</v>
      </c>
    </row>
    <row r="529" spans="2:65" s="1" customFormat="1" ht="24.15" customHeight="1">
      <c r="B529" s="32"/>
      <c r="C529" s="138" t="s">
        <v>2660</v>
      </c>
      <c r="D529" s="138" t="s">
        <v>352</v>
      </c>
      <c r="E529" s="139" t="s">
        <v>8605</v>
      </c>
      <c r="F529" s="140" t="s">
        <v>8396</v>
      </c>
      <c r="G529" s="141" t="s">
        <v>8397</v>
      </c>
      <c r="H529" s="142">
        <v>6</v>
      </c>
      <c r="I529" s="143"/>
      <c r="J529" s="144">
        <f>ROUND(I529*H529,2)</f>
        <v>0</v>
      </c>
      <c r="K529" s="140" t="s">
        <v>1</v>
      </c>
      <c r="L529" s="32"/>
      <c r="M529" s="145" t="s">
        <v>1</v>
      </c>
      <c r="N529" s="146" t="s">
        <v>41</v>
      </c>
      <c r="P529" s="147">
        <f>O529*H529</f>
        <v>0</v>
      </c>
      <c r="Q529" s="147">
        <v>0</v>
      </c>
      <c r="R529" s="147">
        <f>Q529*H529</f>
        <v>0</v>
      </c>
      <c r="S529" s="147">
        <v>0</v>
      </c>
      <c r="T529" s="148">
        <f>S529*H529</f>
        <v>0</v>
      </c>
      <c r="AR529" s="149" t="s">
        <v>357</v>
      </c>
      <c r="AT529" s="149" t="s">
        <v>352</v>
      </c>
      <c r="AU529" s="149" t="s">
        <v>84</v>
      </c>
      <c r="AY529" s="17" t="s">
        <v>350</v>
      </c>
      <c r="BE529" s="150">
        <f>IF(N529="základní",J529,0)</f>
        <v>0</v>
      </c>
      <c r="BF529" s="150">
        <f>IF(N529="snížená",J529,0)</f>
        <v>0</v>
      </c>
      <c r="BG529" s="150">
        <f>IF(N529="zákl. přenesená",J529,0)</f>
        <v>0</v>
      </c>
      <c r="BH529" s="150">
        <f>IF(N529="sníž. přenesená",J529,0)</f>
        <v>0</v>
      </c>
      <c r="BI529" s="150">
        <f>IF(N529="nulová",J529,0)</f>
        <v>0</v>
      </c>
      <c r="BJ529" s="17" t="s">
        <v>84</v>
      </c>
      <c r="BK529" s="150">
        <f>ROUND(I529*H529,2)</f>
        <v>0</v>
      </c>
      <c r="BL529" s="17" t="s">
        <v>357</v>
      </c>
      <c r="BM529" s="149" t="s">
        <v>3797</v>
      </c>
    </row>
    <row r="530" spans="2:65" s="1" customFormat="1" ht="19.2">
      <c r="B530" s="32"/>
      <c r="D530" s="151" t="s">
        <v>359</v>
      </c>
      <c r="F530" s="152" t="s">
        <v>8396</v>
      </c>
      <c r="I530" s="153"/>
      <c r="L530" s="32"/>
      <c r="M530" s="154"/>
      <c r="T530" s="56"/>
      <c r="AT530" s="17" t="s">
        <v>359</v>
      </c>
      <c r="AU530" s="17" t="s">
        <v>84</v>
      </c>
    </row>
    <row r="531" spans="2:65" s="1" customFormat="1" ht="24.15" customHeight="1">
      <c r="B531" s="32"/>
      <c r="C531" s="138" t="s">
        <v>2666</v>
      </c>
      <c r="D531" s="138" t="s">
        <v>352</v>
      </c>
      <c r="E531" s="139" t="s">
        <v>8606</v>
      </c>
      <c r="F531" s="140" t="s">
        <v>8394</v>
      </c>
      <c r="G531" s="141" t="s">
        <v>355</v>
      </c>
      <c r="H531" s="142">
        <v>0.5</v>
      </c>
      <c r="I531" s="143"/>
      <c r="J531" s="144">
        <f>ROUND(I531*H531,2)</f>
        <v>0</v>
      </c>
      <c r="K531" s="140" t="s">
        <v>1</v>
      </c>
      <c r="L531" s="32"/>
      <c r="M531" s="145" t="s">
        <v>1</v>
      </c>
      <c r="N531" s="146" t="s">
        <v>41</v>
      </c>
      <c r="P531" s="147">
        <f>O531*H531</f>
        <v>0</v>
      </c>
      <c r="Q531" s="147">
        <v>0</v>
      </c>
      <c r="R531" s="147">
        <f>Q531*H531</f>
        <v>0</v>
      </c>
      <c r="S531" s="147">
        <v>0</v>
      </c>
      <c r="T531" s="148">
        <f>S531*H531</f>
        <v>0</v>
      </c>
      <c r="AR531" s="149" t="s">
        <v>357</v>
      </c>
      <c r="AT531" s="149" t="s">
        <v>352</v>
      </c>
      <c r="AU531" s="149" t="s">
        <v>84</v>
      </c>
      <c r="AY531" s="17" t="s">
        <v>350</v>
      </c>
      <c r="BE531" s="150">
        <f>IF(N531="základní",J531,0)</f>
        <v>0</v>
      </c>
      <c r="BF531" s="150">
        <f>IF(N531="snížená",J531,0)</f>
        <v>0</v>
      </c>
      <c r="BG531" s="150">
        <f>IF(N531="zákl. přenesená",J531,0)</f>
        <v>0</v>
      </c>
      <c r="BH531" s="150">
        <f>IF(N531="sníž. přenesená",J531,0)</f>
        <v>0</v>
      </c>
      <c r="BI531" s="150">
        <f>IF(N531="nulová",J531,0)</f>
        <v>0</v>
      </c>
      <c r="BJ531" s="17" t="s">
        <v>84</v>
      </c>
      <c r="BK531" s="150">
        <f>ROUND(I531*H531,2)</f>
        <v>0</v>
      </c>
      <c r="BL531" s="17" t="s">
        <v>357</v>
      </c>
      <c r="BM531" s="149" t="s">
        <v>3808</v>
      </c>
    </row>
    <row r="532" spans="2:65" s="1" customFormat="1" ht="10.199999999999999">
      <c r="B532" s="32"/>
      <c r="D532" s="151" t="s">
        <v>359</v>
      </c>
      <c r="F532" s="152" t="s">
        <v>8394</v>
      </c>
      <c r="I532" s="153"/>
      <c r="L532" s="32"/>
      <c r="M532" s="154"/>
      <c r="T532" s="56"/>
      <c r="AT532" s="17" t="s">
        <v>359</v>
      </c>
      <c r="AU532" s="17" t="s">
        <v>84</v>
      </c>
    </row>
    <row r="533" spans="2:65" s="1" customFormat="1" ht="16.5" customHeight="1">
      <c r="B533" s="32"/>
      <c r="C533" s="138" t="s">
        <v>2671</v>
      </c>
      <c r="D533" s="138" t="s">
        <v>352</v>
      </c>
      <c r="E533" s="139" t="s">
        <v>8607</v>
      </c>
      <c r="F533" s="140" t="s">
        <v>8320</v>
      </c>
      <c r="G533" s="141" t="s">
        <v>5036</v>
      </c>
      <c r="H533" s="142">
        <v>1</v>
      </c>
      <c r="I533" s="143"/>
      <c r="J533" s="144">
        <f>ROUND(I533*H533,2)</f>
        <v>0</v>
      </c>
      <c r="K533" s="140" t="s">
        <v>1</v>
      </c>
      <c r="L533" s="32"/>
      <c r="M533" s="145" t="s">
        <v>1</v>
      </c>
      <c r="N533" s="146" t="s">
        <v>41</v>
      </c>
      <c r="P533" s="147">
        <f>O533*H533</f>
        <v>0</v>
      </c>
      <c r="Q533" s="147">
        <v>0</v>
      </c>
      <c r="R533" s="147">
        <f>Q533*H533</f>
        <v>0</v>
      </c>
      <c r="S533" s="147">
        <v>0</v>
      </c>
      <c r="T533" s="148">
        <f>S533*H533</f>
        <v>0</v>
      </c>
      <c r="AR533" s="149" t="s">
        <v>357</v>
      </c>
      <c r="AT533" s="149" t="s">
        <v>352</v>
      </c>
      <c r="AU533" s="149" t="s">
        <v>84</v>
      </c>
      <c r="AY533" s="17" t="s">
        <v>350</v>
      </c>
      <c r="BE533" s="150">
        <f>IF(N533="základní",J533,0)</f>
        <v>0</v>
      </c>
      <c r="BF533" s="150">
        <f>IF(N533="snížená",J533,0)</f>
        <v>0</v>
      </c>
      <c r="BG533" s="150">
        <f>IF(N533="zákl. přenesená",J533,0)</f>
        <v>0</v>
      </c>
      <c r="BH533" s="150">
        <f>IF(N533="sníž. přenesená",J533,0)</f>
        <v>0</v>
      </c>
      <c r="BI533" s="150">
        <f>IF(N533="nulová",J533,0)</f>
        <v>0</v>
      </c>
      <c r="BJ533" s="17" t="s">
        <v>84</v>
      </c>
      <c r="BK533" s="150">
        <f>ROUND(I533*H533,2)</f>
        <v>0</v>
      </c>
      <c r="BL533" s="17" t="s">
        <v>357</v>
      </c>
      <c r="BM533" s="149" t="s">
        <v>3817</v>
      </c>
    </row>
    <row r="534" spans="2:65" s="1" customFormat="1" ht="10.199999999999999">
      <c r="B534" s="32"/>
      <c r="D534" s="151" t="s">
        <v>359</v>
      </c>
      <c r="F534" s="152" t="s">
        <v>8320</v>
      </c>
      <c r="I534" s="153"/>
      <c r="L534" s="32"/>
      <c r="M534" s="154"/>
      <c r="T534" s="56"/>
      <c r="AT534" s="17" t="s">
        <v>359</v>
      </c>
      <c r="AU534" s="17" t="s">
        <v>84</v>
      </c>
    </row>
    <row r="535" spans="2:65" s="11" customFormat="1" ht="25.95" customHeight="1">
      <c r="B535" s="126"/>
      <c r="D535" s="127" t="s">
        <v>75</v>
      </c>
      <c r="E535" s="128" t="s">
        <v>8608</v>
      </c>
      <c r="F535" s="128" t="s">
        <v>8609</v>
      </c>
      <c r="I535" s="129"/>
      <c r="J535" s="130">
        <f>BK535</f>
        <v>0</v>
      </c>
      <c r="L535" s="126"/>
      <c r="M535" s="131"/>
      <c r="P535" s="132">
        <f>SUM(P536:P541)</f>
        <v>0</v>
      </c>
      <c r="R535" s="132">
        <f>SUM(R536:R541)</f>
        <v>0</v>
      </c>
      <c r="T535" s="133">
        <f>SUM(T536:T541)</f>
        <v>0</v>
      </c>
      <c r="AR535" s="127" t="s">
        <v>84</v>
      </c>
      <c r="AT535" s="134" t="s">
        <v>75</v>
      </c>
      <c r="AU535" s="134" t="s">
        <v>76</v>
      </c>
      <c r="AY535" s="127" t="s">
        <v>350</v>
      </c>
      <c r="BK535" s="135">
        <f>SUM(BK536:BK541)</f>
        <v>0</v>
      </c>
    </row>
    <row r="536" spans="2:65" s="1" customFormat="1" ht="33" customHeight="1">
      <c r="B536" s="32"/>
      <c r="C536" s="138" t="s">
        <v>2676</v>
      </c>
      <c r="D536" s="138" t="s">
        <v>352</v>
      </c>
      <c r="E536" s="139" t="s">
        <v>8610</v>
      </c>
      <c r="F536" s="140" t="s">
        <v>8611</v>
      </c>
      <c r="G536" s="141" t="s">
        <v>4951</v>
      </c>
      <c r="H536" s="142">
        <v>1</v>
      </c>
      <c r="I536" s="143"/>
      <c r="J536" s="144">
        <f>ROUND(I536*H536,2)</f>
        <v>0</v>
      </c>
      <c r="K536" s="140" t="s">
        <v>1</v>
      </c>
      <c r="L536" s="32"/>
      <c r="M536" s="145" t="s">
        <v>1</v>
      </c>
      <c r="N536" s="146" t="s">
        <v>41</v>
      </c>
      <c r="P536" s="147">
        <f>O536*H536</f>
        <v>0</v>
      </c>
      <c r="Q536" s="147">
        <v>0</v>
      </c>
      <c r="R536" s="147">
        <f>Q536*H536</f>
        <v>0</v>
      </c>
      <c r="S536" s="147">
        <v>0</v>
      </c>
      <c r="T536" s="148">
        <f>S536*H536</f>
        <v>0</v>
      </c>
      <c r="AR536" s="149" t="s">
        <v>357</v>
      </c>
      <c r="AT536" s="149" t="s">
        <v>352</v>
      </c>
      <c r="AU536" s="149" t="s">
        <v>84</v>
      </c>
      <c r="AY536" s="17" t="s">
        <v>350</v>
      </c>
      <c r="BE536" s="150">
        <f>IF(N536="základní",J536,0)</f>
        <v>0</v>
      </c>
      <c r="BF536" s="150">
        <f>IF(N536="snížená",J536,0)</f>
        <v>0</v>
      </c>
      <c r="BG536" s="150">
        <f>IF(N536="zákl. přenesená",J536,0)</f>
        <v>0</v>
      </c>
      <c r="BH536" s="150">
        <f>IF(N536="sníž. přenesená",J536,0)</f>
        <v>0</v>
      </c>
      <c r="BI536" s="150">
        <f>IF(N536="nulová",J536,0)</f>
        <v>0</v>
      </c>
      <c r="BJ536" s="17" t="s">
        <v>84</v>
      </c>
      <c r="BK536" s="150">
        <f>ROUND(I536*H536,2)</f>
        <v>0</v>
      </c>
      <c r="BL536" s="17" t="s">
        <v>357</v>
      </c>
      <c r="BM536" s="149" t="s">
        <v>3824</v>
      </c>
    </row>
    <row r="537" spans="2:65" s="1" customFormat="1" ht="19.2">
      <c r="B537" s="32"/>
      <c r="D537" s="151" t="s">
        <v>359</v>
      </c>
      <c r="F537" s="152" t="s">
        <v>8611</v>
      </c>
      <c r="I537" s="153"/>
      <c r="L537" s="32"/>
      <c r="M537" s="154"/>
      <c r="T537" s="56"/>
      <c r="AT537" s="17" t="s">
        <v>359</v>
      </c>
      <c r="AU537" s="17" t="s">
        <v>84</v>
      </c>
    </row>
    <row r="538" spans="2:65" s="1" customFormat="1" ht="24.15" customHeight="1">
      <c r="B538" s="32"/>
      <c r="C538" s="138" t="s">
        <v>2683</v>
      </c>
      <c r="D538" s="138" t="s">
        <v>352</v>
      </c>
      <c r="E538" s="139" t="s">
        <v>8612</v>
      </c>
      <c r="F538" s="140" t="s">
        <v>8521</v>
      </c>
      <c r="G538" s="141" t="s">
        <v>8397</v>
      </c>
      <c r="H538" s="142">
        <v>2</v>
      </c>
      <c r="I538" s="143"/>
      <c r="J538" s="144">
        <f>ROUND(I538*H538,2)</f>
        <v>0</v>
      </c>
      <c r="K538" s="140" t="s">
        <v>1</v>
      </c>
      <c r="L538" s="32"/>
      <c r="M538" s="145" t="s">
        <v>1</v>
      </c>
      <c r="N538" s="146" t="s">
        <v>41</v>
      </c>
      <c r="P538" s="147">
        <f>O538*H538</f>
        <v>0</v>
      </c>
      <c r="Q538" s="147">
        <v>0</v>
      </c>
      <c r="R538" s="147">
        <f>Q538*H538</f>
        <v>0</v>
      </c>
      <c r="S538" s="147">
        <v>0</v>
      </c>
      <c r="T538" s="148">
        <f>S538*H538</f>
        <v>0</v>
      </c>
      <c r="AR538" s="149" t="s">
        <v>357</v>
      </c>
      <c r="AT538" s="149" t="s">
        <v>352</v>
      </c>
      <c r="AU538" s="149" t="s">
        <v>84</v>
      </c>
      <c r="AY538" s="17" t="s">
        <v>350</v>
      </c>
      <c r="BE538" s="150">
        <f>IF(N538="základní",J538,0)</f>
        <v>0</v>
      </c>
      <c r="BF538" s="150">
        <f>IF(N538="snížená",J538,0)</f>
        <v>0</v>
      </c>
      <c r="BG538" s="150">
        <f>IF(N538="zákl. přenesená",J538,0)</f>
        <v>0</v>
      </c>
      <c r="BH538" s="150">
        <f>IF(N538="sníž. přenesená",J538,0)</f>
        <v>0</v>
      </c>
      <c r="BI538" s="150">
        <f>IF(N538="nulová",J538,0)</f>
        <v>0</v>
      </c>
      <c r="BJ538" s="17" t="s">
        <v>84</v>
      </c>
      <c r="BK538" s="150">
        <f>ROUND(I538*H538,2)</f>
        <v>0</v>
      </c>
      <c r="BL538" s="17" t="s">
        <v>357</v>
      </c>
      <c r="BM538" s="149" t="s">
        <v>3834</v>
      </c>
    </row>
    <row r="539" spans="2:65" s="1" customFormat="1" ht="19.2">
      <c r="B539" s="32"/>
      <c r="D539" s="151" t="s">
        <v>359</v>
      </c>
      <c r="F539" s="152" t="s">
        <v>8521</v>
      </c>
      <c r="I539" s="153"/>
      <c r="L539" s="32"/>
      <c r="M539" s="154"/>
      <c r="T539" s="56"/>
      <c r="AT539" s="17" t="s">
        <v>359</v>
      </c>
      <c r="AU539" s="17" t="s">
        <v>84</v>
      </c>
    </row>
    <row r="540" spans="2:65" s="1" customFormat="1" ht="16.5" customHeight="1">
      <c r="B540" s="32"/>
      <c r="C540" s="138" t="s">
        <v>2688</v>
      </c>
      <c r="D540" s="138" t="s">
        <v>352</v>
      </c>
      <c r="E540" s="139" t="s">
        <v>8613</v>
      </c>
      <c r="F540" s="140" t="s">
        <v>8320</v>
      </c>
      <c r="G540" s="141" t="s">
        <v>5036</v>
      </c>
      <c r="H540" s="142">
        <v>1</v>
      </c>
      <c r="I540" s="143"/>
      <c r="J540" s="144">
        <f>ROUND(I540*H540,2)</f>
        <v>0</v>
      </c>
      <c r="K540" s="140" t="s">
        <v>1</v>
      </c>
      <c r="L540" s="32"/>
      <c r="M540" s="145" t="s">
        <v>1</v>
      </c>
      <c r="N540" s="146" t="s">
        <v>41</v>
      </c>
      <c r="P540" s="147">
        <f>O540*H540</f>
        <v>0</v>
      </c>
      <c r="Q540" s="147">
        <v>0</v>
      </c>
      <c r="R540" s="147">
        <f>Q540*H540</f>
        <v>0</v>
      </c>
      <c r="S540" s="147">
        <v>0</v>
      </c>
      <c r="T540" s="148">
        <f>S540*H540</f>
        <v>0</v>
      </c>
      <c r="AR540" s="149" t="s">
        <v>357</v>
      </c>
      <c r="AT540" s="149" t="s">
        <v>352</v>
      </c>
      <c r="AU540" s="149" t="s">
        <v>84</v>
      </c>
      <c r="AY540" s="17" t="s">
        <v>350</v>
      </c>
      <c r="BE540" s="150">
        <f>IF(N540="základní",J540,0)</f>
        <v>0</v>
      </c>
      <c r="BF540" s="150">
        <f>IF(N540="snížená",J540,0)</f>
        <v>0</v>
      </c>
      <c r="BG540" s="150">
        <f>IF(N540="zákl. přenesená",J540,0)</f>
        <v>0</v>
      </c>
      <c r="BH540" s="150">
        <f>IF(N540="sníž. přenesená",J540,0)</f>
        <v>0</v>
      </c>
      <c r="BI540" s="150">
        <f>IF(N540="nulová",J540,0)</f>
        <v>0</v>
      </c>
      <c r="BJ540" s="17" t="s">
        <v>84</v>
      </c>
      <c r="BK540" s="150">
        <f>ROUND(I540*H540,2)</f>
        <v>0</v>
      </c>
      <c r="BL540" s="17" t="s">
        <v>357</v>
      </c>
      <c r="BM540" s="149" t="s">
        <v>3845</v>
      </c>
    </row>
    <row r="541" spans="2:65" s="1" customFormat="1" ht="10.199999999999999">
      <c r="B541" s="32"/>
      <c r="D541" s="151" t="s">
        <v>359</v>
      </c>
      <c r="F541" s="152" t="s">
        <v>8320</v>
      </c>
      <c r="I541" s="153"/>
      <c r="L541" s="32"/>
      <c r="M541" s="154"/>
      <c r="T541" s="56"/>
      <c r="AT541" s="17" t="s">
        <v>359</v>
      </c>
      <c r="AU541" s="17" t="s">
        <v>84</v>
      </c>
    </row>
    <row r="542" spans="2:65" s="11" customFormat="1" ht="25.95" customHeight="1">
      <c r="B542" s="126"/>
      <c r="D542" s="127" t="s">
        <v>75</v>
      </c>
      <c r="E542" s="128" t="s">
        <v>8614</v>
      </c>
      <c r="F542" s="128" t="s">
        <v>8615</v>
      </c>
      <c r="I542" s="129"/>
      <c r="J542" s="130">
        <f>BK542</f>
        <v>0</v>
      </c>
      <c r="L542" s="126"/>
      <c r="M542" s="131"/>
      <c r="P542" s="132">
        <f>SUM(P543:P554)</f>
        <v>0</v>
      </c>
      <c r="R542" s="132">
        <f>SUM(R543:R554)</f>
        <v>0</v>
      </c>
      <c r="T542" s="133">
        <f>SUM(T543:T554)</f>
        <v>0</v>
      </c>
      <c r="AR542" s="127" t="s">
        <v>84</v>
      </c>
      <c r="AT542" s="134" t="s">
        <v>75</v>
      </c>
      <c r="AU542" s="134" t="s">
        <v>76</v>
      </c>
      <c r="AY542" s="127" t="s">
        <v>350</v>
      </c>
      <c r="BK542" s="135">
        <f>SUM(BK543:BK554)</f>
        <v>0</v>
      </c>
    </row>
    <row r="543" spans="2:65" s="1" customFormat="1" ht="44.25" customHeight="1">
      <c r="B543" s="32"/>
      <c r="C543" s="138" t="s">
        <v>2693</v>
      </c>
      <c r="D543" s="138" t="s">
        <v>352</v>
      </c>
      <c r="E543" s="139" t="s">
        <v>8616</v>
      </c>
      <c r="F543" s="140" t="s">
        <v>8617</v>
      </c>
      <c r="G543" s="141" t="s">
        <v>4951</v>
      </c>
      <c r="H543" s="142">
        <v>1</v>
      </c>
      <c r="I543" s="143"/>
      <c r="J543" s="144">
        <f>ROUND(I543*H543,2)</f>
        <v>0</v>
      </c>
      <c r="K543" s="140" t="s">
        <v>1</v>
      </c>
      <c r="L543" s="32"/>
      <c r="M543" s="145" t="s">
        <v>1</v>
      </c>
      <c r="N543" s="146" t="s">
        <v>41</v>
      </c>
      <c r="P543" s="147">
        <f>O543*H543</f>
        <v>0</v>
      </c>
      <c r="Q543" s="147">
        <v>0</v>
      </c>
      <c r="R543" s="147">
        <f>Q543*H543</f>
        <v>0</v>
      </c>
      <c r="S543" s="147">
        <v>0</v>
      </c>
      <c r="T543" s="148">
        <f>S543*H543</f>
        <v>0</v>
      </c>
      <c r="AR543" s="149" t="s">
        <v>357</v>
      </c>
      <c r="AT543" s="149" t="s">
        <v>352</v>
      </c>
      <c r="AU543" s="149" t="s">
        <v>84</v>
      </c>
      <c r="AY543" s="17" t="s">
        <v>350</v>
      </c>
      <c r="BE543" s="150">
        <f>IF(N543="základní",J543,0)</f>
        <v>0</v>
      </c>
      <c r="BF543" s="150">
        <f>IF(N543="snížená",J543,0)</f>
        <v>0</v>
      </c>
      <c r="BG543" s="150">
        <f>IF(N543="zákl. přenesená",J543,0)</f>
        <v>0</v>
      </c>
      <c r="BH543" s="150">
        <f>IF(N543="sníž. přenesená",J543,0)</f>
        <v>0</v>
      </c>
      <c r="BI543" s="150">
        <f>IF(N543="nulová",J543,0)</f>
        <v>0</v>
      </c>
      <c r="BJ543" s="17" t="s">
        <v>84</v>
      </c>
      <c r="BK543" s="150">
        <f>ROUND(I543*H543,2)</f>
        <v>0</v>
      </c>
      <c r="BL543" s="17" t="s">
        <v>357</v>
      </c>
      <c r="BM543" s="149" t="s">
        <v>3855</v>
      </c>
    </row>
    <row r="544" spans="2:65" s="1" customFormat="1" ht="28.8">
      <c r="B544" s="32"/>
      <c r="D544" s="151" t="s">
        <v>359</v>
      </c>
      <c r="F544" s="152" t="s">
        <v>8617</v>
      </c>
      <c r="I544" s="153"/>
      <c r="L544" s="32"/>
      <c r="M544" s="154"/>
      <c r="T544" s="56"/>
      <c r="AT544" s="17" t="s">
        <v>359</v>
      </c>
      <c r="AU544" s="17" t="s">
        <v>84</v>
      </c>
    </row>
    <row r="545" spans="2:65" s="1" customFormat="1" ht="37.799999999999997" customHeight="1">
      <c r="B545" s="32"/>
      <c r="C545" s="138" t="s">
        <v>2699</v>
      </c>
      <c r="D545" s="138" t="s">
        <v>352</v>
      </c>
      <c r="E545" s="139" t="s">
        <v>8618</v>
      </c>
      <c r="F545" s="140" t="s">
        <v>8619</v>
      </c>
      <c r="G545" s="141" t="s">
        <v>4951</v>
      </c>
      <c r="H545" s="142">
        <v>1</v>
      </c>
      <c r="I545" s="143"/>
      <c r="J545" s="144">
        <f>ROUND(I545*H545,2)</f>
        <v>0</v>
      </c>
      <c r="K545" s="140" t="s">
        <v>1</v>
      </c>
      <c r="L545" s="32"/>
      <c r="M545" s="145" t="s">
        <v>1</v>
      </c>
      <c r="N545" s="146" t="s">
        <v>41</v>
      </c>
      <c r="P545" s="147">
        <f>O545*H545</f>
        <v>0</v>
      </c>
      <c r="Q545" s="147">
        <v>0</v>
      </c>
      <c r="R545" s="147">
        <f>Q545*H545</f>
        <v>0</v>
      </c>
      <c r="S545" s="147">
        <v>0</v>
      </c>
      <c r="T545" s="148">
        <f>S545*H545</f>
        <v>0</v>
      </c>
      <c r="AR545" s="149" t="s">
        <v>357</v>
      </c>
      <c r="AT545" s="149" t="s">
        <v>352</v>
      </c>
      <c r="AU545" s="149" t="s">
        <v>84</v>
      </c>
      <c r="AY545" s="17" t="s">
        <v>350</v>
      </c>
      <c r="BE545" s="150">
        <f>IF(N545="základní",J545,0)</f>
        <v>0</v>
      </c>
      <c r="BF545" s="150">
        <f>IF(N545="snížená",J545,0)</f>
        <v>0</v>
      </c>
      <c r="BG545" s="150">
        <f>IF(N545="zákl. přenesená",J545,0)</f>
        <v>0</v>
      </c>
      <c r="BH545" s="150">
        <f>IF(N545="sníž. přenesená",J545,0)</f>
        <v>0</v>
      </c>
      <c r="BI545" s="150">
        <f>IF(N545="nulová",J545,0)</f>
        <v>0</v>
      </c>
      <c r="BJ545" s="17" t="s">
        <v>84</v>
      </c>
      <c r="BK545" s="150">
        <f>ROUND(I545*H545,2)</f>
        <v>0</v>
      </c>
      <c r="BL545" s="17" t="s">
        <v>357</v>
      </c>
      <c r="BM545" s="149" t="s">
        <v>3865</v>
      </c>
    </row>
    <row r="546" spans="2:65" s="1" customFormat="1" ht="19.2">
      <c r="B546" s="32"/>
      <c r="D546" s="151" t="s">
        <v>359</v>
      </c>
      <c r="F546" s="152" t="s">
        <v>8619</v>
      </c>
      <c r="I546" s="153"/>
      <c r="L546" s="32"/>
      <c r="M546" s="154"/>
      <c r="T546" s="56"/>
      <c r="AT546" s="17" t="s">
        <v>359</v>
      </c>
      <c r="AU546" s="17" t="s">
        <v>84</v>
      </c>
    </row>
    <row r="547" spans="2:65" s="1" customFormat="1" ht="16.5" customHeight="1">
      <c r="B547" s="32"/>
      <c r="C547" s="138" t="s">
        <v>2705</v>
      </c>
      <c r="D547" s="138" t="s">
        <v>352</v>
      </c>
      <c r="E547" s="139" t="s">
        <v>8620</v>
      </c>
      <c r="F547" s="140" t="s">
        <v>8372</v>
      </c>
      <c r="G547" s="141" t="s">
        <v>4951</v>
      </c>
      <c r="H547" s="142">
        <v>2</v>
      </c>
      <c r="I547" s="143"/>
      <c r="J547" s="144">
        <f>ROUND(I547*H547,2)</f>
        <v>0</v>
      </c>
      <c r="K547" s="140" t="s">
        <v>1</v>
      </c>
      <c r="L547" s="32"/>
      <c r="M547" s="145" t="s">
        <v>1</v>
      </c>
      <c r="N547" s="146" t="s">
        <v>41</v>
      </c>
      <c r="P547" s="147">
        <f>O547*H547</f>
        <v>0</v>
      </c>
      <c r="Q547" s="147">
        <v>0</v>
      </c>
      <c r="R547" s="147">
        <f>Q547*H547</f>
        <v>0</v>
      </c>
      <c r="S547" s="147">
        <v>0</v>
      </c>
      <c r="T547" s="148">
        <f>S547*H547</f>
        <v>0</v>
      </c>
      <c r="AR547" s="149" t="s">
        <v>357</v>
      </c>
      <c r="AT547" s="149" t="s">
        <v>352</v>
      </c>
      <c r="AU547" s="149" t="s">
        <v>84</v>
      </c>
      <c r="AY547" s="17" t="s">
        <v>350</v>
      </c>
      <c r="BE547" s="150">
        <f>IF(N547="základní",J547,0)</f>
        <v>0</v>
      </c>
      <c r="BF547" s="150">
        <f>IF(N547="snížená",J547,0)</f>
        <v>0</v>
      </c>
      <c r="BG547" s="150">
        <f>IF(N547="zákl. přenesená",J547,0)</f>
        <v>0</v>
      </c>
      <c r="BH547" s="150">
        <f>IF(N547="sníž. přenesená",J547,0)</f>
        <v>0</v>
      </c>
      <c r="BI547" s="150">
        <f>IF(N547="nulová",J547,0)</f>
        <v>0</v>
      </c>
      <c r="BJ547" s="17" t="s">
        <v>84</v>
      </c>
      <c r="BK547" s="150">
        <f>ROUND(I547*H547,2)</f>
        <v>0</v>
      </c>
      <c r="BL547" s="17" t="s">
        <v>357</v>
      </c>
      <c r="BM547" s="149" t="s">
        <v>3875</v>
      </c>
    </row>
    <row r="548" spans="2:65" s="1" customFormat="1" ht="10.199999999999999">
      <c r="B548" s="32"/>
      <c r="D548" s="151" t="s">
        <v>359</v>
      </c>
      <c r="F548" s="152" t="s">
        <v>8372</v>
      </c>
      <c r="I548" s="153"/>
      <c r="L548" s="32"/>
      <c r="M548" s="154"/>
      <c r="T548" s="56"/>
      <c r="AT548" s="17" t="s">
        <v>359</v>
      </c>
      <c r="AU548" s="17" t="s">
        <v>84</v>
      </c>
    </row>
    <row r="549" spans="2:65" s="1" customFormat="1" ht="24.15" customHeight="1">
      <c r="B549" s="32"/>
      <c r="C549" s="138" t="s">
        <v>2710</v>
      </c>
      <c r="D549" s="138" t="s">
        <v>352</v>
      </c>
      <c r="E549" s="139" t="s">
        <v>8621</v>
      </c>
      <c r="F549" s="140" t="s">
        <v>8622</v>
      </c>
      <c r="G549" s="141" t="s">
        <v>4951</v>
      </c>
      <c r="H549" s="142">
        <v>2</v>
      </c>
      <c r="I549" s="143"/>
      <c r="J549" s="144">
        <f>ROUND(I549*H549,2)</f>
        <v>0</v>
      </c>
      <c r="K549" s="140" t="s">
        <v>1</v>
      </c>
      <c r="L549" s="32"/>
      <c r="M549" s="145" t="s">
        <v>1</v>
      </c>
      <c r="N549" s="146" t="s">
        <v>41</v>
      </c>
      <c r="P549" s="147">
        <f>O549*H549</f>
        <v>0</v>
      </c>
      <c r="Q549" s="147">
        <v>0</v>
      </c>
      <c r="R549" s="147">
        <f>Q549*H549</f>
        <v>0</v>
      </c>
      <c r="S549" s="147">
        <v>0</v>
      </c>
      <c r="T549" s="148">
        <f>S549*H549</f>
        <v>0</v>
      </c>
      <c r="AR549" s="149" t="s">
        <v>357</v>
      </c>
      <c r="AT549" s="149" t="s">
        <v>352</v>
      </c>
      <c r="AU549" s="149" t="s">
        <v>84</v>
      </c>
      <c r="AY549" s="17" t="s">
        <v>350</v>
      </c>
      <c r="BE549" s="150">
        <f>IF(N549="základní",J549,0)</f>
        <v>0</v>
      </c>
      <c r="BF549" s="150">
        <f>IF(N549="snížená",J549,0)</f>
        <v>0</v>
      </c>
      <c r="BG549" s="150">
        <f>IF(N549="zákl. přenesená",J549,0)</f>
        <v>0</v>
      </c>
      <c r="BH549" s="150">
        <f>IF(N549="sníž. přenesená",J549,0)</f>
        <v>0</v>
      </c>
      <c r="BI549" s="150">
        <f>IF(N549="nulová",J549,0)</f>
        <v>0</v>
      </c>
      <c r="BJ549" s="17" t="s">
        <v>84</v>
      </c>
      <c r="BK549" s="150">
        <f>ROUND(I549*H549,2)</f>
        <v>0</v>
      </c>
      <c r="BL549" s="17" t="s">
        <v>357</v>
      </c>
      <c r="BM549" s="149" t="s">
        <v>3885</v>
      </c>
    </row>
    <row r="550" spans="2:65" s="1" customFormat="1" ht="19.2">
      <c r="B550" s="32"/>
      <c r="D550" s="151" t="s">
        <v>359</v>
      </c>
      <c r="F550" s="152" t="s">
        <v>8622</v>
      </c>
      <c r="I550" s="153"/>
      <c r="L550" s="32"/>
      <c r="M550" s="154"/>
      <c r="T550" s="56"/>
      <c r="AT550" s="17" t="s">
        <v>359</v>
      </c>
      <c r="AU550" s="17" t="s">
        <v>84</v>
      </c>
    </row>
    <row r="551" spans="2:65" s="1" customFormat="1" ht="24.15" customHeight="1">
      <c r="B551" s="32"/>
      <c r="C551" s="138" t="s">
        <v>2730</v>
      </c>
      <c r="D551" s="138" t="s">
        <v>352</v>
      </c>
      <c r="E551" s="139" t="s">
        <v>8623</v>
      </c>
      <c r="F551" s="140" t="s">
        <v>8401</v>
      </c>
      <c r="G551" s="141" t="s">
        <v>8397</v>
      </c>
      <c r="H551" s="142">
        <v>12</v>
      </c>
      <c r="I551" s="143"/>
      <c r="J551" s="144">
        <f>ROUND(I551*H551,2)</f>
        <v>0</v>
      </c>
      <c r="K551" s="140" t="s">
        <v>1</v>
      </c>
      <c r="L551" s="32"/>
      <c r="M551" s="145" t="s">
        <v>1</v>
      </c>
      <c r="N551" s="146" t="s">
        <v>41</v>
      </c>
      <c r="P551" s="147">
        <f>O551*H551</f>
        <v>0</v>
      </c>
      <c r="Q551" s="147">
        <v>0</v>
      </c>
      <c r="R551" s="147">
        <f>Q551*H551</f>
        <v>0</v>
      </c>
      <c r="S551" s="147">
        <v>0</v>
      </c>
      <c r="T551" s="148">
        <f>S551*H551</f>
        <v>0</v>
      </c>
      <c r="AR551" s="149" t="s">
        <v>357</v>
      </c>
      <c r="AT551" s="149" t="s">
        <v>352</v>
      </c>
      <c r="AU551" s="149" t="s">
        <v>84</v>
      </c>
      <c r="AY551" s="17" t="s">
        <v>350</v>
      </c>
      <c r="BE551" s="150">
        <f>IF(N551="základní",J551,0)</f>
        <v>0</v>
      </c>
      <c r="BF551" s="150">
        <f>IF(N551="snížená",J551,0)</f>
        <v>0</v>
      </c>
      <c r="BG551" s="150">
        <f>IF(N551="zákl. přenesená",J551,0)</f>
        <v>0</v>
      </c>
      <c r="BH551" s="150">
        <f>IF(N551="sníž. přenesená",J551,0)</f>
        <v>0</v>
      </c>
      <c r="BI551" s="150">
        <f>IF(N551="nulová",J551,0)</f>
        <v>0</v>
      </c>
      <c r="BJ551" s="17" t="s">
        <v>84</v>
      </c>
      <c r="BK551" s="150">
        <f>ROUND(I551*H551,2)</f>
        <v>0</v>
      </c>
      <c r="BL551" s="17" t="s">
        <v>357</v>
      </c>
      <c r="BM551" s="149" t="s">
        <v>3895</v>
      </c>
    </row>
    <row r="552" spans="2:65" s="1" customFormat="1" ht="19.2">
      <c r="B552" s="32"/>
      <c r="D552" s="151" t="s">
        <v>359</v>
      </c>
      <c r="F552" s="152" t="s">
        <v>8401</v>
      </c>
      <c r="I552" s="153"/>
      <c r="L552" s="32"/>
      <c r="M552" s="154"/>
      <c r="T552" s="56"/>
      <c r="AT552" s="17" t="s">
        <v>359</v>
      </c>
      <c r="AU552" s="17" t="s">
        <v>84</v>
      </c>
    </row>
    <row r="553" spans="2:65" s="1" customFormat="1" ht="16.5" customHeight="1">
      <c r="B553" s="32"/>
      <c r="C553" s="138" t="s">
        <v>2746</v>
      </c>
      <c r="D553" s="138" t="s">
        <v>352</v>
      </c>
      <c r="E553" s="139" t="s">
        <v>8624</v>
      </c>
      <c r="F553" s="140" t="s">
        <v>8320</v>
      </c>
      <c r="G553" s="141" t="s">
        <v>5036</v>
      </c>
      <c r="H553" s="142">
        <v>1</v>
      </c>
      <c r="I553" s="143"/>
      <c r="J553" s="144">
        <f>ROUND(I553*H553,2)</f>
        <v>0</v>
      </c>
      <c r="K553" s="140" t="s">
        <v>1</v>
      </c>
      <c r="L553" s="32"/>
      <c r="M553" s="145" t="s">
        <v>1</v>
      </c>
      <c r="N553" s="146" t="s">
        <v>41</v>
      </c>
      <c r="P553" s="147">
        <f>O553*H553</f>
        <v>0</v>
      </c>
      <c r="Q553" s="147">
        <v>0</v>
      </c>
      <c r="R553" s="147">
        <f>Q553*H553</f>
        <v>0</v>
      </c>
      <c r="S553" s="147">
        <v>0</v>
      </c>
      <c r="T553" s="148">
        <f>S553*H553</f>
        <v>0</v>
      </c>
      <c r="AR553" s="149" t="s">
        <v>357</v>
      </c>
      <c r="AT553" s="149" t="s">
        <v>352</v>
      </c>
      <c r="AU553" s="149" t="s">
        <v>84</v>
      </c>
      <c r="AY553" s="17" t="s">
        <v>350</v>
      </c>
      <c r="BE553" s="150">
        <f>IF(N553="základní",J553,0)</f>
        <v>0</v>
      </c>
      <c r="BF553" s="150">
        <f>IF(N553="snížená",J553,0)</f>
        <v>0</v>
      </c>
      <c r="BG553" s="150">
        <f>IF(N553="zákl. přenesená",J553,0)</f>
        <v>0</v>
      </c>
      <c r="BH553" s="150">
        <f>IF(N553="sníž. přenesená",J553,0)</f>
        <v>0</v>
      </c>
      <c r="BI553" s="150">
        <f>IF(N553="nulová",J553,0)</f>
        <v>0</v>
      </c>
      <c r="BJ553" s="17" t="s">
        <v>84</v>
      </c>
      <c r="BK553" s="150">
        <f>ROUND(I553*H553,2)</f>
        <v>0</v>
      </c>
      <c r="BL553" s="17" t="s">
        <v>357</v>
      </c>
      <c r="BM553" s="149" t="s">
        <v>3906</v>
      </c>
    </row>
    <row r="554" spans="2:65" s="1" customFormat="1" ht="10.199999999999999">
      <c r="B554" s="32"/>
      <c r="D554" s="151" t="s">
        <v>359</v>
      </c>
      <c r="F554" s="152" t="s">
        <v>8320</v>
      </c>
      <c r="I554" s="153"/>
      <c r="L554" s="32"/>
      <c r="M554" s="154"/>
      <c r="T554" s="56"/>
      <c r="AT554" s="17" t="s">
        <v>359</v>
      </c>
      <c r="AU554" s="17" t="s">
        <v>84</v>
      </c>
    </row>
    <row r="555" spans="2:65" s="11" customFormat="1" ht="25.95" customHeight="1">
      <c r="B555" s="126"/>
      <c r="D555" s="127" t="s">
        <v>75</v>
      </c>
      <c r="E555" s="128" t="s">
        <v>8625</v>
      </c>
      <c r="F555" s="128" t="s">
        <v>8626</v>
      </c>
      <c r="I555" s="129"/>
      <c r="J555" s="130">
        <f>BK555</f>
        <v>0</v>
      </c>
      <c r="L555" s="126"/>
      <c r="M555" s="131"/>
      <c r="P555" s="132">
        <f>SUM(P556:P571)</f>
        <v>0</v>
      </c>
      <c r="R555" s="132">
        <f>SUM(R556:R571)</f>
        <v>0</v>
      </c>
      <c r="T555" s="133">
        <f>SUM(T556:T571)</f>
        <v>0</v>
      </c>
      <c r="AR555" s="127" t="s">
        <v>84</v>
      </c>
      <c r="AT555" s="134" t="s">
        <v>75</v>
      </c>
      <c r="AU555" s="134" t="s">
        <v>76</v>
      </c>
      <c r="AY555" s="127" t="s">
        <v>350</v>
      </c>
      <c r="BK555" s="135">
        <f>SUM(BK556:BK571)</f>
        <v>0</v>
      </c>
    </row>
    <row r="556" spans="2:65" s="1" customFormat="1" ht="24.15" customHeight="1">
      <c r="B556" s="32"/>
      <c r="C556" s="138" t="s">
        <v>2753</v>
      </c>
      <c r="D556" s="138" t="s">
        <v>352</v>
      </c>
      <c r="E556" s="139" t="s">
        <v>8627</v>
      </c>
      <c r="F556" s="140" t="s">
        <v>8628</v>
      </c>
      <c r="G556" s="141" t="s">
        <v>4951</v>
      </c>
      <c r="H556" s="142">
        <v>1</v>
      </c>
      <c r="I556" s="143"/>
      <c r="J556" s="144">
        <f>ROUND(I556*H556,2)</f>
        <v>0</v>
      </c>
      <c r="K556" s="140" t="s">
        <v>1</v>
      </c>
      <c r="L556" s="32"/>
      <c r="M556" s="145" t="s">
        <v>1</v>
      </c>
      <c r="N556" s="146" t="s">
        <v>41</v>
      </c>
      <c r="P556" s="147">
        <f>O556*H556</f>
        <v>0</v>
      </c>
      <c r="Q556" s="147">
        <v>0</v>
      </c>
      <c r="R556" s="147">
        <f>Q556*H556</f>
        <v>0</v>
      </c>
      <c r="S556" s="147">
        <v>0</v>
      </c>
      <c r="T556" s="148">
        <f>S556*H556</f>
        <v>0</v>
      </c>
      <c r="AR556" s="149" t="s">
        <v>357</v>
      </c>
      <c r="AT556" s="149" t="s">
        <v>352</v>
      </c>
      <c r="AU556" s="149" t="s">
        <v>84</v>
      </c>
      <c r="AY556" s="17" t="s">
        <v>350</v>
      </c>
      <c r="BE556" s="150">
        <f>IF(N556="základní",J556,0)</f>
        <v>0</v>
      </c>
      <c r="BF556" s="150">
        <f>IF(N556="snížená",J556,0)</f>
        <v>0</v>
      </c>
      <c r="BG556" s="150">
        <f>IF(N556="zákl. přenesená",J556,0)</f>
        <v>0</v>
      </c>
      <c r="BH556" s="150">
        <f>IF(N556="sníž. přenesená",J556,0)</f>
        <v>0</v>
      </c>
      <c r="BI556" s="150">
        <f>IF(N556="nulová",J556,0)</f>
        <v>0</v>
      </c>
      <c r="BJ556" s="17" t="s">
        <v>84</v>
      </c>
      <c r="BK556" s="150">
        <f>ROUND(I556*H556,2)</f>
        <v>0</v>
      </c>
      <c r="BL556" s="17" t="s">
        <v>357</v>
      </c>
      <c r="BM556" s="149" t="s">
        <v>3915</v>
      </c>
    </row>
    <row r="557" spans="2:65" s="1" customFormat="1" ht="19.2">
      <c r="B557" s="32"/>
      <c r="D557" s="151" t="s">
        <v>359</v>
      </c>
      <c r="F557" s="152" t="s">
        <v>8628</v>
      </c>
      <c r="I557" s="153"/>
      <c r="L557" s="32"/>
      <c r="M557" s="154"/>
      <c r="T557" s="56"/>
      <c r="AT557" s="17" t="s">
        <v>359</v>
      </c>
      <c r="AU557" s="17" t="s">
        <v>84</v>
      </c>
    </row>
    <row r="558" spans="2:65" s="1" customFormat="1" ht="24.15" customHeight="1">
      <c r="B558" s="32"/>
      <c r="C558" s="138" t="s">
        <v>2769</v>
      </c>
      <c r="D558" s="138" t="s">
        <v>352</v>
      </c>
      <c r="E558" s="139" t="s">
        <v>8629</v>
      </c>
      <c r="F558" s="140" t="s">
        <v>8630</v>
      </c>
      <c r="G558" s="141" t="s">
        <v>4951</v>
      </c>
      <c r="H558" s="142">
        <v>1</v>
      </c>
      <c r="I558" s="143"/>
      <c r="J558" s="144">
        <f>ROUND(I558*H558,2)</f>
        <v>0</v>
      </c>
      <c r="K558" s="140" t="s">
        <v>1</v>
      </c>
      <c r="L558" s="32"/>
      <c r="M558" s="145" t="s">
        <v>1</v>
      </c>
      <c r="N558" s="146" t="s">
        <v>41</v>
      </c>
      <c r="P558" s="147">
        <f>O558*H558</f>
        <v>0</v>
      </c>
      <c r="Q558" s="147">
        <v>0</v>
      </c>
      <c r="R558" s="147">
        <f>Q558*H558</f>
        <v>0</v>
      </c>
      <c r="S558" s="147">
        <v>0</v>
      </c>
      <c r="T558" s="148">
        <f>S558*H558</f>
        <v>0</v>
      </c>
      <c r="AR558" s="149" t="s">
        <v>357</v>
      </c>
      <c r="AT558" s="149" t="s">
        <v>352</v>
      </c>
      <c r="AU558" s="149" t="s">
        <v>84</v>
      </c>
      <c r="AY558" s="17" t="s">
        <v>350</v>
      </c>
      <c r="BE558" s="150">
        <f>IF(N558="základní",J558,0)</f>
        <v>0</v>
      </c>
      <c r="BF558" s="150">
        <f>IF(N558="snížená",J558,0)</f>
        <v>0</v>
      </c>
      <c r="BG558" s="150">
        <f>IF(N558="zákl. přenesená",J558,0)</f>
        <v>0</v>
      </c>
      <c r="BH558" s="150">
        <f>IF(N558="sníž. přenesená",J558,0)</f>
        <v>0</v>
      </c>
      <c r="BI558" s="150">
        <f>IF(N558="nulová",J558,0)</f>
        <v>0</v>
      </c>
      <c r="BJ558" s="17" t="s">
        <v>84</v>
      </c>
      <c r="BK558" s="150">
        <f>ROUND(I558*H558,2)</f>
        <v>0</v>
      </c>
      <c r="BL558" s="17" t="s">
        <v>357</v>
      </c>
      <c r="BM558" s="149" t="s">
        <v>3924</v>
      </c>
    </row>
    <row r="559" spans="2:65" s="1" customFormat="1" ht="19.2">
      <c r="B559" s="32"/>
      <c r="D559" s="151" t="s">
        <v>359</v>
      </c>
      <c r="F559" s="152" t="s">
        <v>8630</v>
      </c>
      <c r="I559" s="153"/>
      <c r="L559" s="32"/>
      <c r="M559" s="154"/>
      <c r="T559" s="56"/>
      <c r="AT559" s="17" t="s">
        <v>359</v>
      </c>
      <c r="AU559" s="17" t="s">
        <v>84</v>
      </c>
    </row>
    <row r="560" spans="2:65" s="1" customFormat="1" ht="24.15" customHeight="1">
      <c r="B560" s="32"/>
      <c r="C560" s="138" t="s">
        <v>2781</v>
      </c>
      <c r="D560" s="138" t="s">
        <v>352</v>
      </c>
      <c r="E560" s="139" t="s">
        <v>8631</v>
      </c>
      <c r="F560" s="140" t="s">
        <v>8632</v>
      </c>
      <c r="G560" s="141" t="s">
        <v>4951</v>
      </c>
      <c r="H560" s="142">
        <v>1</v>
      </c>
      <c r="I560" s="143"/>
      <c r="J560" s="144">
        <f>ROUND(I560*H560,2)</f>
        <v>0</v>
      </c>
      <c r="K560" s="140" t="s">
        <v>1</v>
      </c>
      <c r="L560" s="32"/>
      <c r="M560" s="145" t="s">
        <v>1</v>
      </c>
      <c r="N560" s="146" t="s">
        <v>41</v>
      </c>
      <c r="P560" s="147">
        <f>O560*H560</f>
        <v>0</v>
      </c>
      <c r="Q560" s="147">
        <v>0</v>
      </c>
      <c r="R560" s="147">
        <f>Q560*H560</f>
        <v>0</v>
      </c>
      <c r="S560" s="147">
        <v>0</v>
      </c>
      <c r="T560" s="148">
        <f>S560*H560</f>
        <v>0</v>
      </c>
      <c r="AR560" s="149" t="s">
        <v>357</v>
      </c>
      <c r="AT560" s="149" t="s">
        <v>352</v>
      </c>
      <c r="AU560" s="149" t="s">
        <v>84</v>
      </c>
      <c r="AY560" s="17" t="s">
        <v>350</v>
      </c>
      <c r="BE560" s="150">
        <f>IF(N560="základní",J560,0)</f>
        <v>0</v>
      </c>
      <c r="BF560" s="150">
        <f>IF(N560="snížená",J560,0)</f>
        <v>0</v>
      </c>
      <c r="BG560" s="150">
        <f>IF(N560="zákl. přenesená",J560,0)</f>
        <v>0</v>
      </c>
      <c r="BH560" s="150">
        <f>IF(N560="sníž. přenesená",J560,0)</f>
        <v>0</v>
      </c>
      <c r="BI560" s="150">
        <f>IF(N560="nulová",J560,0)</f>
        <v>0</v>
      </c>
      <c r="BJ560" s="17" t="s">
        <v>84</v>
      </c>
      <c r="BK560" s="150">
        <f>ROUND(I560*H560,2)</f>
        <v>0</v>
      </c>
      <c r="BL560" s="17" t="s">
        <v>357</v>
      </c>
      <c r="BM560" s="149" t="s">
        <v>3933</v>
      </c>
    </row>
    <row r="561" spans="2:65" s="1" customFormat="1" ht="19.2">
      <c r="B561" s="32"/>
      <c r="D561" s="151" t="s">
        <v>359</v>
      </c>
      <c r="F561" s="152" t="s">
        <v>8632</v>
      </c>
      <c r="I561" s="153"/>
      <c r="L561" s="32"/>
      <c r="M561" s="154"/>
      <c r="T561" s="56"/>
      <c r="AT561" s="17" t="s">
        <v>359</v>
      </c>
      <c r="AU561" s="17" t="s">
        <v>84</v>
      </c>
    </row>
    <row r="562" spans="2:65" s="1" customFormat="1" ht="16.5" customHeight="1">
      <c r="B562" s="32"/>
      <c r="C562" s="138" t="s">
        <v>2788</v>
      </c>
      <c r="D562" s="138" t="s">
        <v>352</v>
      </c>
      <c r="E562" s="139" t="s">
        <v>8633</v>
      </c>
      <c r="F562" s="140" t="s">
        <v>8634</v>
      </c>
      <c r="G562" s="141" t="s">
        <v>4951</v>
      </c>
      <c r="H562" s="142">
        <v>1</v>
      </c>
      <c r="I562" s="143"/>
      <c r="J562" s="144">
        <f>ROUND(I562*H562,2)</f>
        <v>0</v>
      </c>
      <c r="K562" s="140" t="s">
        <v>1</v>
      </c>
      <c r="L562" s="32"/>
      <c r="M562" s="145" t="s">
        <v>1</v>
      </c>
      <c r="N562" s="146" t="s">
        <v>41</v>
      </c>
      <c r="P562" s="147">
        <f>O562*H562</f>
        <v>0</v>
      </c>
      <c r="Q562" s="147">
        <v>0</v>
      </c>
      <c r="R562" s="147">
        <f>Q562*H562</f>
        <v>0</v>
      </c>
      <c r="S562" s="147">
        <v>0</v>
      </c>
      <c r="T562" s="148">
        <f>S562*H562</f>
        <v>0</v>
      </c>
      <c r="AR562" s="149" t="s">
        <v>357</v>
      </c>
      <c r="AT562" s="149" t="s">
        <v>352</v>
      </c>
      <c r="AU562" s="149" t="s">
        <v>84</v>
      </c>
      <c r="AY562" s="17" t="s">
        <v>350</v>
      </c>
      <c r="BE562" s="150">
        <f>IF(N562="základní",J562,0)</f>
        <v>0</v>
      </c>
      <c r="BF562" s="150">
        <f>IF(N562="snížená",J562,0)</f>
        <v>0</v>
      </c>
      <c r="BG562" s="150">
        <f>IF(N562="zákl. přenesená",J562,0)</f>
        <v>0</v>
      </c>
      <c r="BH562" s="150">
        <f>IF(N562="sníž. přenesená",J562,0)</f>
        <v>0</v>
      </c>
      <c r="BI562" s="150">
        <f>IF(N562="nulová",J562,0)</f>
        <v>0</v>
      </c>
      <c r="BJ562" s="17" t="s">
        <v>84</v>
      </c>
      <c r="BK562" s="150">
        <f>ROUND(I562*H562,2)</f>
        <v>0</v>
      </c>
      <c r="BL562" s="17" t="s">
        <v>357</v>
      </c>
      <c r="BM562" s="149" t="s">
        <v>3942</v>
      </c>
    </row>
    <row r="563" spans="2:65" s="1" customFormat="1" ht="10.199999999999999">
      <c r="B563" s="32"/>
      <c r="D563" s="151" t="s">
        <v>359</v>
      </c>
      <c r="F563" s="152" t="s">
        <v>8634</v>
      </c>
      <c r="I563" s="153"/>
      <c r="L563" s="32"/>
      <c r="M563" s="154"/>
      <c r="T563" s="56"/>
      <c r="AT563" s="17" t="s">
        <v>359</v>
      </c>
      <c r="AU563" s="17" t="s">
        <v>84</v>
      </c>
    </row>
    <row r="564" spans="2:65" s="1" customFormat="1" ht="24.15" customHeight="1">
      <c r="B564" s="32"/>
      <c r="C564" s="138" t="s">
        <v>2806</v>
      </c>
      <c r="D564" s="138" t="s">
        <v>352</v>
      </c>
      <c r="E564" s="139" t="s">
        <v>8635</v>
      </c>
      <c r="F564" s="140" t="s">
        <v>8310</v>
      </c>
      <c r="G564" s="141" t="s">
        <v>355</v>
      </c>
      <c r="H564" s="142">
        <v>30</v>
      </c>
      <c r="I564" s="143"/>
      <c r="J564" s="144">
        <f>ROUND(I564*H564,2)</f>
        <v>0</v>
      </c>
      <c r="K564" s="140" t="s">
        <v>1</v>
      </c>
      <c r="L564" s="32"/>
      <c r="M564" s="145" t="s">
        <v>1</v>
      </c>
      <c r="N564" s="146" t="s">
        <v>41</v>
      </c>
      <c r="P564" s="147">
        <f>O564*H564</f>
        <v>0</v>
      </c>
      <c r="Q564" s="147">
        <v>0</v>
      </c>
      <c r="R564" s="147">
        <f>Q564*H564</f>
        <v>0</v>
      </c>
      <c r="S564" s="147">
        <v>0</v>
      </c>
      <c r="T564" s="148">
        <f>S564*H564</f>
        <v>0</v>
      </c>
      <c r="AR564" s="149" t="s">
        <v>357</v>
      </c>
      <c r="AT564" s="149" t="s">
        <v>352</v>
      </c>
      <c r="AU564" s="149" t="s">
        <v>84</v>
      </c>
      <c r="AY564" s="17" t="s">
        <v>350</v>
      </c>
      <c r="BE564" s="150">
        <f>IF(N564="základní",J564,0)</f>
        <v>0</v>
      </c>
      <c r="BF564" s="150">
        <f>IF(N564="snížená",J564,0)</f>
        <v>0</v>
      </c>
      <c r="BG564" s="150">
        <f>IF(N564="zákl. přenesená",J564,0)</f>
        <v>0</v>
      </c>
      <c r="BH564" s="150">
        <f>IF(N564="sníž. přenesená",J564,0)</f>
        <v>0</v>
      </c>
      <c r="BI564" s="150">
        <f>IF(N564="nulová",J564,0)</f>
        <v>0</v>
      </c>
      <c r="BJ564" s="17" t="s">
        <v>84</v>
      </c>
      <c r="BK564" s="150">
        <f>ROUND(I564*H564,2)</f>
        <v>0</v>
      </c>
      <c r="BL564" s="17" t="s">
        <v>357</v>
      </c>
      <c r="BM564" s="149" t="s">
        <v>3953</v>
      </c>
    </row>
    <row r="565" spans="2:65" s="1" customFormat="1" ht="19.2">
      <c r="B565" s="32"/>
      <c r="D565" s="151" t="s">
        <v>359</v>
      </c>
      <c r="F565" s="152" t="s">
        <v>8310</v>
      </c>
      <c r="I565" s="153"/>
      <c r="L565" s="32"/>
      <c r="M565" s="154"/>
      <c r="T565" s="56"/>
      <c r="AT565" s="17" t="s">
        <v>359</v>
      </c>
      <c r="AU565" s="17" t="s">
        <v>84</v>
      </c>
    </row>
    <row r="566" spans="2:65" s="1" customFormat="1" ht="24.15" customHeight="1">
      <c r="B566" s="32"/>
      <c r="C566" s="138" t="s">
        <v>2816</v>
      </c>
      <c r="D566" s="138" t="s">
        <v>352</v>
      </c>
      <c r="E566" s="139" t="s">
        <v>8636</v>
      </c>
      <c r="F566" s="140" t="s">
        <v>8312</v>
      </c>
      <c r="G566" s="141" t="s">
        <v>355</v>
      </c>
      <c r="H566" s="142">
        <v>9</v>
      </c>
      <c r="I566" s="143"/>
      <c r="J566" s="144">
        <f>ROUND(I566*H566,2)</f>
        <v>0</v>
      </c>
      <c r="K566" s="140" t="s">
        <v>1</v>
      </c>
      <c r="L566" s="32"/>
      <c r="M566" s="145" t="s">
        <v>1</v>
      </c>
      <c r="N566" s="146" t="s">
        <v>41</v>
      </c>
      <c r="P566" s="147">
        <f>O566*H566</f>
        <v>0</v>
      </c>
      <c r="Q566" s="147">
        <v>0</v>
      </c>
      <c r="R566" s="147">
        <f>Q566*H566</f>
        <v>0</v>
      </c>
      <c r="S566" s="147">
        <v>0</v>
      </c>
      <c r="T566" s="148">
        <f>S566*H566</f>
        <v>0</v>
      </c>
      <c r="AR566" s="149" t="s">
        <v>357</v>
      </c>
      <c r="AT566" s="149" t="s">
        <v>352</v>
      </c>
      <c r="AU566" s="149" t="s">
        <v>84</v>
      </c>
      <c r="AY566" s="17" t="s">
        <v>350</v>
      </c>
      <c r="BE566" s="150">
        <f>IF(N566="základní",J566,0)</f>
        <v>0</v>
      </c>
      <c r="BF566" s="150">
        <f>IF(N566="snížená",J566,0)</f>
        <v>0</v>
      </c>
      <c r="BG566" s="150">
        <f>IF(N566="zákl. přenesená",J566,0)</f>
        <v>0</v>
      </c>
      <c r="BH566" s="150">
        <f>IF(N566="sníž. přenesená",J566,0)</f>
        <v>0</v>
      </c>
      <c r="BI566" s="150">
        <f>IF(N566="nulová",J566,0)</f>
        <v>0</v>
      </c>
      <c r="BJ566" s="17" t="s">
        <v>84</v>
      </c>
      <c r="BK566" s="150">
        <f>ROUND(I566*H566,2)</f>
        <v>0</v>
      </c>
      <c r="BL566" s="17" t="s">
        <v>357</v>
      </c>
      <c r="BM566" s="149" t="s">
        <v>3963</v>
      </c>
    </row>
    <row r="567" spans="2:65" s="1" customFormat="1" ht="19.2">
      <c r="B567" s="32"/>
      <c r="D567" s="151" t="s">
        <v>359</v>
      </c>
      <c r="F567" s="152" t="s">
        <v>8312</v>
      </c>
      <c r="I567" s="153"/>
      <c r="L567" s="32"/>
      <c r="M567" s="154"/>
      <c r="T567" s="56"/>
      <c r="AT567" s="17" t="s">
        <v>359</v>
      </c>
      <c r="AU567" s="17" t="s">
        <v>84</v>
      </c>
    </row>
    <row r="568" spans="2:65" s="1" customFormat="1" ht="16.5" customHeight="1">
      <c r="B568" s="32"/>
      <c r="C568" s="138" t="s">
        <v>2826</v>
      </c>
      <c r="D568" s="138" t="s">
        <v>352</v>
      </c>
      <c r="E568" s="139" t="s">
        <v>8637</v>
      </c>
      <c r="F568" s="140" t="s">
        <v>8638</v>
      </c>
      <c r="G568" s="141" t="s">
        <v>355</v>
      </c>
      <c r="H568" s="142">
        <v>38</v>
      </c>
      <c r="I568" s="143"/>
      <c r="J568" s="144">
        <f>ROUND(I568*H568,2)</f>
        <v>0</v>
      </c>
      <c r="K568" s="140" t="s">
        <v>1</v>
      </c>
      <c r="L568" s="32"/>
      <c r="M568" s="145" t="s">
        <v>1</v>
      </c>
      <c r="N568" s="146" t="s">
        <v>41</v>
      </c>
      <c r="P568" s="147">
        <f>O568*H568</f>
        <v>0</v>
      </c>
      <c r="Q568" s="147">
        <v>0</v>
      </c>
      <c r="R568" s="147">
        <f>Q568*H568</f>
        <v>0</v>
      </c>
      <c r="S568" s="147">
        <v>0</v>
      </c>
      <c r="T568" s="148">
        <f>S568*H568</f>
        <v>0</v>
      </c>
      <c r="AR568" s="149" t="s">
        <v>357</v>
      </c>
      <c r="AT568" s="149" t="s">
        <v>352</v>
      </c>
      <c r="AU568" s="149" t="s">
        <v>84</v>
      </c>
      <c r="AY568" s="17" t="s">
        <v>350</v>
      </c>
      <c r="BE568" s="150">
        <f>IF(N568="základní",J568,0)</f>
        <v>0</v>
      </c>
      <c r="BF568" s="150">
        <f>IF(N568="snížená",J568,0)</f>
        <v>0</v>
      </c>
      <c r="BG568" s="150">
        <f>IF(N568="zákl. přenesená",J568,0)</f>
        <v>0</v>
      </c>
      <c r="BH568" s="150">
        <f>IF(N568="sníž. přenesená",J568,0)</f>
        <v>0</v>
      </c>
      <c r="BI568" s="150">
        <f>IF(N568="nulová",J568,0)</f>
        <v>0</v>
      </c>
      <c r="BJ568" s="17" t="s">
        <v>84</v>
      </c>
      <c r="BK568" s="150">
        <f>ROUND(I568*H568,2)</f>
        <v>0</v>
      </c>
      <c r="BL568" s="17" t="s">
        <v>357</v>
      </c>
      <c r="BM568" s="149" t="s">
        <v>3972</v>
      </c>
    </row>
    <row r="569" spans="2:65" s="1" customFormat="1" ht="10.199999999999999">
      <c r="B569" s="32"/>
      <c r="D569" s="151" t="s">
        <v>359</v>
      </c>
      <c r="F569" s="152" t="s">
        <v>8638</v>
      </c>
      <c r="I569" s="153"/>
      <c r="L569" s="32"/>
      <c r="M569" s="154"/>
      <c r="T569" s="56"/>
      <c r="AT569" s="17" t="s">
        <v>359</v>
      </c>
      <c r="AU569" s="17" t="s">
        <v>84</v>
      </c>
    </row>
    <row r="570" spans="2:65" s="1" customFormat="1" ht="16.5" customHeight="1">
      <c r="B570" s="32"/>
      <c r="C570" s="138" t="s">
        <v>2833</v>
      </c>
      <c r="D570" s="138" t="s">
        <v>352</v>
      </c>
      <c r="E570" s="139" t="s">
        <v>8639</v>
      </c>
      <c r="F570" s="140" t="s">
        <v>8320</v>
      </c>
      <c r="G570" s="141" t="s">
        <v>5036</v>
      </c>
      <c r="H570" s="142">
        <v>1</v>
      </c>
      <c r="I570" s="143"/>
      <c r="J570" s="144">
        <f>ROUND(I570*H570,2)</f>
        <v>0</v>
      </c>
      <c r="K570" s="140" t="s">
        <v>1</v>
      </c>
      <c r="L570" s="32"/>
      <c r="M570" s="145" t="s">
        <v>1</v>
      </c>
      <c r="N570" s="146" t="s">
        <v>41</v>
      </c>
      <c r="P570" s="147">
        <f>O570*H570</f>
        <v>0</v>
      </c>
      <c r="Q570" s="147">
        <v>0</v>
      </c>
      <c r="R570" s="147">
        <f>Q570*H570</f>
        <v>0</v>
      </c>
      <c r="S570" s="147">
        <v>0</v>
      </c>
      <c r="T570" s="148">
        <f>S570*H570</f>
        <v>0</v>
      </c>
      <c r="AR570" s="149" t="s">
        <v>357</v>
      </c>
      <c r="AT570" s="149" t="s">
        <v>352</v>
      </c>
      <c r="AU570" s="149" t="s">
        <v>84</v>
      </c>
      <c r="AY570" s="17" t="s">
        <v>350</v>
      </c>
      <c r="BE570" s="150">
        <f>IF(N570="základní",J570,0)</f>
        <v>0</v>
      </c>
      <c r="BF570" s="150">
        <f>IF(N570="snížená",J570,0)</f>
        <v>0</v>
      </c>
      <c r="BG570" s="150">
        <f>IF(N570="zákl. přenesená",J570,0)</f>
        <v>0</v>
      </c>
      <c r="BH570" s="150">
        <f>IF(N570="sníž. přenesená",J570,0)</f>
        <v>0</v>
      </c>
      <c r="BI570" s="150">
        <f>IF(N570="nulová",J570,0)</f>
        <v>0</v>
      </c>
      <c r="BJ570" s="17" t="s">
        <v>84</v>
      </c>
      <c r="BK570" s="150">
        <f>ROUND(I570*H570,2)</f>
        <v>0</v>
      </c>
      <c r="BL570" s="17" t="s">
        <v>357</v>
      </c>
      <c r="BM570" s="149" t="s">
        <v>3981</v>
      </c>
    </row>
    <row r="571" spans="2:65" s="1" customFormat="1" ht="10.199999999999999">
      <c r="B571" s="32"/>
      <c r="D571" s="151" t="s">
        <v>359</v>
      </c>
      <c r="F571" s="152" t="s">
        <v>8320</v>
      </c>
      <c r="I571" s="153"/>
      <c r="L571" s="32"/>
      <c r="M571" s="154"/>
      <c r="T571" s="56"/>
      <c r="AT571" s="17" t="s">
        <v>359</v>
      </c>
      <c r="AU571" s="17" t="s">
        <v>84</v>
      </c>
    </row>
    <row r="572" spans="2:65" s="11" customFormat="1" ht="25.95" customHeight="1">
      <c r="B572" s="126"/>
      <c r="D572" s="127" t="s">
        <v>75</v>
      </c>
      <c r="E572" s="128" t="s">
        <v>8640</v>
      </c>
      <c r="F572" s="128" t="s">
        <v>8641</v>
      </c>
      <c r="I572" s="129"/>
      <c r="J572" s="130">
        <f>BK572</f>
        <v>0</v>
      </c>
      <c r="L572" s="126"/>
      <c r="M572" s="131"/>
      <c r="P572" s="132">
        <f>SUM(P573:P576)</f>
        <v>0</v>
      </c>
      <c r="R572" s="132">
        <f>SUM(R573:R576)</f>
        <v>0</v>
      </c>
      <c r="T572" s="133">
        <f>SUM(T573:T576)</f>
        <v>0</v>
      </c>
      <c r="AR572" s="127" t="s">
        <v>84</v>
      </c>
      <c r="AT572" s="134" t="s">
        <v>75</v>
      </c>
      <c r="AU572" s="134" t="s">
        <v>76</v>
      </c>
      <c r="AY572" s="127" t="s">
        <v>350</v>
      </c>
      <c r="BK572" s="135">
        <f>SUM(BK573:BK576)</f>
        <v>0</v>
      </c>
    </row>
    <row r="573" spans="2:65" s="1" customFormat="1" ht="24.15" customHeight="1">
      <c r="B573" s="32"/>
      <c r="C573" s="138" t="s">
        <v>2845</v>
      </c>
      <c r="D573" s="138" t="s">
        <v>352</v>
      </c>
      <c r="E573" s="139" t="s">
        <v>8642</v>
      </c>
      <c r="F573" s="140" t="s">
        <v>8643</v>
      </c>
      <c r="G573" s="141" t="s">
        <v>4951</v>
      </c>
      <c r="H573" s="142">
        <v>13</v>
      </c>
      <c r="I573" s="143"/>
      <c r="J573" s="144">
        <f>ROUND(I573*H573,2)</f>
        <v>0</v>
      </c>
      <c r="K573" s="140" t="s">
        <v>1</v>
      </c>
      <c r="L573" s="32"/>
      <c r="M573" s="145" t="s">
        <v>1</v>
      </c>
      <c r="N573" s="146" t="s">
        <v>41</v>
      </c>
      <c r="P573" s="147">
        <f>O573*H573</f>
        <v>0</v>
      </c>
      <c r="Q573" s="147">
        <v>0</v>
      </c>
      <c r="R573" s="147">
        <f>Q573*H573</f>
        <v>0</v>
      </c>
      <c r="S573" s="147">
        <v>0</v>
      </c>
      <c r="T573" s="148">
        <f>S573*H573</f>
        <v>0</v>
      </c>
      <c r="AR573" s="149" t="s">
        <v>357</v>
      </c>
      <c r="AT573" s="149" t="s">
        <v>352</v>
      </c>
      <c r="AU573" s="149" t="s">
        <v>84</v>
      </c>
      <c r="AY573" s="17" t="s">
        <v>350</v>
      </c>
      <c r="BE573" s="150">
        <f>IF(N573="základní",J573,0)</f>
        <v>0</v>
      </c>
      <c r="BF573" s="150">
        <f>IF(N573="snížená",J573,0)</f>
        <v>0</v>
      </c>
      <c r="BG573" s="150">
        <f>IF(N573="zákl. přenesená",J573,0)</f>
        <v>0</v>
      </c>
      <c r="BH573" s="150">
        <f>IF(N573="sníž. přenesená",J573,0)</f>
        <v>0</v>
      </c>
      <c r="BI573" s="150">
        <f>IF(N573="nulová",J573,0)</f>
        <v>0</v>
      </c>
      <c r="BJ573" s="17" t="s">
        <v>84</v>
      </c>
      <c r="BK573" s="150">
        <f>ROUND(I573*H573,2)</f>
        <v>0</v>
      </c>
      <c r="BL573" s="17" t="s">
        <v>357</v>
      </c>
      <c r="BM573" s="149" t="s">
        <v>3990</v>
      </c>
    </row>
    <row r="574" spans="2:65" s="1" customFormat="1" ht="19.2">
      <c r="B574" s="32"/>
      <c r="D574" s="151" t="s">
        <v>359</v>
      </c>
      <c r="F574" s="152" t="s">
        <v>8643</v>
      </c>
      <c r="I574" s="153"/>
      <c r="L574" s="32"/>
      <c r="M574" s="154"/>
      <c r="T574" s="56"/>
      <c r="AT574" s="17" t="s">
        <v>359</v>
      </c>
      <c r="AU574" s="17" t="s">
        <v>84</v>
      </c>
    </row>
    <row r="575" spans="2:65" s="1" customFormat="1" ht="16.5" customHeight="1">
      <c r="B575" s="32"/>
      <c r="C575" s="138" t="s">
        <v>2850</v>
      </c>
      <c r="D575" s="138" t="s">
        <v>352</v>
      </c>
      <c r="E575" s="139" t="s">
        <v>8644</v>
      </c>
      <c r="F575" s="140" t="s">
        <v>8320</v>
      </c>
      <c r="G575" s="141" t="s">
        <v>5036</v>
      </c>
      <c r="H575" s="142">
        <v>1</v>
      </c>
      <c r="I575" s="143"/>
      <c r="J575" s="144">
        <f>ROUND(I575*H575,2)</f>
        <v>0</v>
      </c>
      <c r="K575" s="140" t="s">
        <v>1</v>
      </c>
      <c r="L575" s="32"/>
      <c r="M575" s="145" t="s">
        <v>1</v>
      </c>
      <c r="N575" s="146" t="s">
        <v>41</v>
      </c>
      <c r="P575" s="147">
        <f>O575*H575</f>
        <v>0</v>
      </c>
      <c r="Q575" s="147">
        <v>0</v>
      </c>
      <c r="R575" s="147">
        <f>Q575*H575</f>
        <v>0</v>
      </c>
      <c r="S575" s="147">
        <v>0</v>
      </c>
      <c r="T575" s="148">
        <f>S575*H575</f>
        <v>0</v>
      </c>
      <c r="AR575" s="149" t="s">
        <v>357</v>
      </c>
      <c r="AT575" s="149" t="s">
        <v>352</v>
      </c>
      <c r="AU575" s="149" t="s">
        <v>84</v>
      </c>
      <c r="AY575" s="17" t="s">
        <v>350</v>
      </c>
      <c r="BE575" s="150">
        <f>IF(N575="základní",J575,0)</f>
        <v>0</v>
      </c>
      <c r="BF575" s="150">
        <f>IF(N575="snížená",J575,0)</f>
        <v>0</v>
      </c>
      <c r="BG575" s="150">
        <f>IF(N575="zákl. přenesená",J575,0)</f>
        <v>0</v>
      </c>
      <c r="BH575" s="150">
        <f>IF(N575="sníž. přenesená",J575,0)</f>
        <v>0</v>
      </c>
      <c r="BI575" s="150">
        <f>IF(N575="nulová",J575,0)</f>
        <v>0</v>
      </c>
      <c r="BJ575" s="17" t="s">
        <v>84</v>
      </c>
      <c r="BK575" s="150">
        <f>ROUND(I575*H575,2)</f>
        <v>0</v>
      </c>
      <c r="BL575" s="17" t="s">
        <v>357</v>
      </c>
      <c r="BM575" s="149" t="s">
        <v>3998</v>
      </c>
    </row>
    <row r="576" spans="2:65" s="1" customFormat="1" ht="10.199999999999999">
      <c r="B576" s="32"/>
      <c r="D576" s="151" t="s">
        <v>359</v>
      </c>
      <c r="F576" s="152" t="s">
        <v>8320</v>
      </c>
      <c r="I576" s="153"/>
      <c r="L576" s="32"/>
      <c r="M576" s="154"/>
      <c r="T576" s="56"/>
      <c r="AT576" s="17" t="s">
        <v>359</v>
      </c>
      <c r="AU576" s="17" t="s">
        <v>84</v>
      </c>
    </row>
    <row r="577" spans="2:65" s="11" customFormat="1" ht="25.95" customHeight="1">
      <c r="B577" s="126"/>
      <c r="D577" s="127" t="s">
        <v>75</v>
      </c>
      <c r="E577" s="128" t="s">
        <v>8645</v>
      </c>
      <c r="F577" s="128" t="s">
        <v>8646</v>
      </c>
      <c r="I577" s="129"/>
      <c r="J577" s="130">
        <f>BK577</f>
        <v>0</v>
      </c>
      <c r="L577" s="126"/>
      <c r="M577" s="131"/>
      <c r="P577" s="132">
        <f>SUM(P578:P605)</f>
        <v>0</v>
      </c>
      <c r="R577" s="132">
        <f>SUM(R578:R605)</f>
        <v>0</v>
      </c>
      <c r="T577" s="133">
        <f>SUM(T578:T605)</f>
        <v>0</v>
      </c>
      <c r="AR577" s="127" t="s">
        <v>84</v>
      </c>
      <c r="AT577" s="134" t="s">
        <v>75</v>
      </c>
      <c r="AU577" s="134" t="s">
        <v>76</v>
      </c>
      <c r="AY577" s="127" t="s">
        <v>350</v>
      </c>
      <c r="BK577" s="135">
        <f>SUM(BK578:BK605)</f>
        <v>0</v>
      </c>
    </row>
    <row r="578" spans="2:65" s="1" customFormat="1" ht="66.75" customHeight="1">
      <c r="B578" s="32"/>
      <c r="C578" s="138" t="s">
        <v>2860</v>
      </c>
      <c r="D578" s="138" t="s">
        <v>352</v>
      </c>
      <c r="E578" s="139" t="s">
        <v>8647</v>
      </c>
      <c r="F578" s="140" t="s">
        <v>8648</v>
      </c>
      <c r="G578" s="141" t="s">
        <v>4951</v>
      </c>
      <c r="H578" s="142">
        <v>1</v>
      </c>
      <c r="I578" s="143"/>
      <c r="J578" s="144">
        <f>ROUND(I578*H578,2)</f>
        <v>0</v>
      </c>
      <c r="K578" s="140" t="s">
        <v>1</v>
      </c>
      <c r="L578" s="32"/>
      <c r="M578" s="145" t="s">
        <v>1</v>
      </c>
      <c r="N578" s="146" t="s">
        <v>41</v>
      </c>
      <c r="P578" s="147">
        <f>O578*H578</f>
        <v>0</v>
      </c>
      <c r="Q578" s="147">
        <v>0</v>
      </c>
      <c r="R578" s="147">
        <f>Q578*H578</f>
        <v>0</v>
      </c>
      <c r="S578" s="147">
        <v>0</v>
      </c>
      <c r="T578" s="148">
        <f>S578*H578</f>
        <v>0</v>
      </c>
      <c r="AR578" s="149" t="s">
        <v>357</v>
      </c>
      <c r="AT578" s="149" t="s">
        <v>352</v>
      </c>
      <c r="AU578" s="149" t="s">
        <v>84</v>
      </c>
      <c r="AY578" s="17" t="s">
        <v>350</v>
      </c>
      <c r="BE578" s="150">
        <f>IF(N578="základní",J578,0)</f>
        <v>0</v>
      </c>
      <c r="BF578" s="150">
        <f>IF(N578="snížená",J578,0)</f>
        <v>0</v>
      </c>
      <c r="BG578" s="150">
        <f>IF(N578="zákl. přenesená",J578,0)</f>
        <v>0</v>
      </c>
      <c r="BH578" s="150">
        <f>IF(N578="sníž. přenesená",J578,0)</f>
        <v>0</v>
      </c>
      <c r="BI578" s="150">
        <f>IF(N578="nulová",J578,0)</f>
        <v>0</v>
      </c>
      <c r="BJ578" s="17" t="s">
        <v>84</v>
      </c>
      <c r="BK578" s="150">
        <f>ROUND(I578*H578,2)</f>
        <v>0</v>
      </c>
      <c r="BL578" s="17" t="s">
        <v>357</v>
      </c>
      <c r="BM578" s="149" t="s">
        <v>4007</v>
      </c>
    </row>
    <row r="579" spans="2:65" s="1" customFormat="1" ht="86.4">
      <c r="B579" s="32"/>
      <c r="D579" s="151" t="s">
        <v>359</v>
      </c>
      <c r="F579" s="152" t="s">
        <v>8649</v>
      </c>
      <c r="I579" s="153"/>
      <c r="L579" s="32"/>
      <c r="M579" s="154"/>
      <c r="T579" s="56"/>
      <c r="AT579" s="17" t="s">
        <v>359</v>
      </c>
      <c r="AU579" s="17" t="s">
        <v>84</v>
      </c>
    </row>
    <row r="580" spans="2:65" s="1" customFormat="1" ht="24.15" customHeight="1">
      <c r="B580" s="32"/>
      <c r="C580" s="138" t="s">
        <v>2865</v>
      </c>
      <c r="D580" s="138" t="s">
        <v>352</v>
      </c>
      <c r="E580" s="139" t="s">
        <v>8650</v>
      </c>
      <c r="F580" s="140" t="s">
        <v>8651</v>
      </c>
      <c r="G580" s="141" t="s">
        <v>4951</v>
      </c>
      <c r="H580" s="142">
        <v>1</v>
      </c>
      <c r="I580" s="143"/>
      <c r="J580" s="144">
        <f>ROUND(I580*H580,2)</f>
        <v>0</v>
      </c>
      <c r="K580" s="140" t="s">
        <v>1</v>
      </c>
      <c r="L580" s="32"/>
      <c r="M580" s="145" t="s">
        <v>1</v>
      </c>
      <c r="N580" s="146" t="s">
        <v>41</v>
      </c>
      <c r="P580" s="147">
        <f>O580*H580</f>
        <v>0</v>
      </c>
      <c r="Q580" s="147">
        <v>0</v>
      </c>
      <c r="R580" s="147">
        <f>Q580*H580</f>
        <v>0</v>
      </c>
      <c r="S580" s="147">
        <v>0</v>
      </c>
      <c r="T580" s="148">
        <f>S580*H580</f>
        <v>0</v>
      </c>
      <c r="AR580" s="149" t="s">
        <v>357</v>
      </c>
      <c r="AT580" s="149" t="s">
        <v>352</v>
      </c>
      <c r="AU580" s="149" t="s">
        <v>84</v>
      </c>
      <c r="AY580" s="17" t="s">
        <v>350</v>
      </c>
      <c r="BE580" s="150">
        <f>IF(N580="základní",J580,0)</f>
        <v>0</v>
      </c>
      <c r="BF580" s="150">
        <f>IF(N580="snížená",J580,0)</f>
        <v>0</v>
      </c>
      <c r="BG580" s="150">
        <f>IF(N580="zákl. přenesená",J580,0)</f>
        <v>0</v>
      </c>
      <c r="BH580" s="150">
        <f>IF(N580="sníž. přenesená",J580,0)</f>
        <v>0</v>
      </c>
      <c r="BI580" s="150">
        <f>IF(N580="nulová",J580,0)</f>
        <v>0</v>
      </c>
      <c r="BJ580" s="17" t="s">
        <v>84</v>
      </c>
      <c r="BK580" s="150">
        <f>ROUND(I580*H580,2)</f>
        <v>0</v>
      </c>
      <c r="BL580" s="17" t="s">
        <v>357</v>
      </c>
      <c r="BM580" s="149" t="s">
        <v>4025</v>
      </c>
    </row>
    <row r="581" spans="2:65" s="1" customFormat="1" ht="19.2">
      <c r="B581" s="32"/>
      <c r="D581" s="151" t="s">
        <v>359</v>
      </c>
      <c r="F581" s="152" t="s">
        <v>8651</v>
      </c>
      <c r="I581" s="153"/>
      <c r="L581" s="32"/>
      <c r="M581" s="154"/>
      <c r="T581" s="56"/>
      <c r="AT581" s="17" t="s">
        <v>359</v>
      </c>
      <c r="AU581" s="17" t="s">
        <v>84</v>
      </c>
    </row>
    <row r="582" spans="2:65" s="1" customFormat="1" ht="24.15" customHeight="1">
      <c r="B582" s="32"/>
      <c r="C582" s="138" t="s">
        <v>2870</v>
      </c>
      <c r="D582" s="138" t="s">
        <v>352</v>
      </c>
      <c r="E582" s="139" t="s">
        <v>8652</v>
      </c>
      <c r="F582" s="140" t="s">
        <v>8651</v>
      </c>
      <c r="G582" s="141" t="s">
        <v>4951</v>
      </c>
      <c r="H582" s="142">
        <v>1</v>
      </c>
      <c r="I582" s="143"/>
      <c r="J582" s="144">
        <f>ROUND(I582*H582,2)</f>
        <v>0</v>
      </c>
      <c r="K582" s="140" t="s">
        <v>1</v>
      </c>
      <c r="L582" s="32"/>
      <c r="M582" s="145" t="s">
        <v>1</v>
      </c>
      <c r="N582" s="146" t="s">
        <v>41</v>
      </c>
      <c r="P582" s="147">
        <f>O582*H582</f>
        <v>0</v>
      </c>
      <c r="Q582" s="147">
        <v>0</v>
      </c>
      <c r="R582" s="147">
        <f>Q582*H582</f>
        <v>0</v>
      </c>
      <c r="S582" s="147">
        <v>0</v>
      </c>
      <c r="T582" s="148">
        <f>S582*H582</f>
        <v>0</v>
      </c>
      <c r="AR582" s="149" t="s">
        <v>357</v>
      </c>
      <c r="AT582" s="149" t="s">
        <v>352</v>
      </c>
      <c r="AU582" s="149" t="s">
        <v>84</v>
      </c>
      <c r="AY582" s="17" t="s">
        <v>350</v>
      </c>
      <c r="BE582" s="150">
        <f>IF(N582="základní",J582,0)</f>
        <v>0</v>
      </c>
      <c r="BF582" s="150">
        <f>IF(N582="snížená",J582,0)</f>
        <v>0</v>
      </c>
      <c r="BG582" s="150">
        <f>IF(N582="zákl. přenesená",J582,0)</f>
        <v>0</v>
      </c>
      <c r="BH582" s="150">
        <f>IF(N582="sníž. přenesená",J582,0)</f>
        <v>0</v>
      </c>
      <c r="BI582" s="150">
        <f>IF(N582="nulová",J582,0)</f>
        <v>0</v>
      </c>
      <c r="BJ582" s="17" t="s">
        <v>84</v>
      </c>
      <c r="BK582" s="150">
        <f>ROUND(I582*H582,2)</f>
        <v>0</v>
      </c>
      <c r="BL582" s="17" t="s">
        <v>357</v>
      </c>
      <c r="BM582" s="149" t="s">
        <v>4035</v>
      </c>
    </row>
    <row r="583" spans="2:65" s="1" customFormat="1" ht="19.2">
      <c r="B583" s="32"/>
      <c r="D583" s="151" t="s">
        <v>359</v>
      </c>
      <c r="F583" s="152" t="s">
        <v>8651</v>
      </c>
      <c r="I583" s="153"/>
      <c r="L583" s="32"/>
      <c r="M583" s="154"/>
      <c r="T583" s="56"/>
      <c r="AT583" s="17" t="s">
        <v>359</v>
      </c>
      <c r="AU583" s="17" t="s">
        <v>84</v>
      </c>
    </row>
    <row r="584" spans="2:65" s="1" customFormat="1" ht="21.75" customHeight="1">
      <c r="B584" s="32"/>
      <c r="C584" s="138" t="s">
        <v>2875</v>
      </c>
      <c r="D584" s="138" t="s">
        <v>352</v>
      </c>
      <c r="E584" s="139" t="s">
        <v>8653</v>
      </c>
      <c r="F584" s="140" t="s">
        <v>8654</v>
      </c>
      <c r="G584" s="141" t="s">
        <v>4951</v>
      </c>
      <c r="H584" s="142">
        <v>1</v>
      </c>
      <c r="I584" s="143"/>
      <c r="J584" s="144">
        <f>ROUND(I584*H584,2)</f>
        <v>0</v>
      </c>
      <c r="K584" s="140" t="s">
        <v>1</v>
      </c>
      <c r="L584" s="32"/>
      <c r="M584" s="145" t="s">
        <v>1</v>
      </c>
      <c r="N584" s="146" t="s">
        <v>41</v>
      </c>
      <c r="P584" s="147">
        <f>O584*H584</f>
        <v>0</v>
      </c>
      <c r="Q584" s="147">
        <v>0</v>
      </c>
      <c r="R584" s="147">
        <f>Q584*H584</f>
        <v>0</v>
      </c>
      <c r="S584" s="147">
        <v>0</v>
      </c>
      <c r="T584" s="148">
        <f>S584*H584</f>
        <v>0</v>
      </c>
      <c r="AR584" s="149" t="s">
        <v>357</v>
      </c>
      <c r="AT584" s="149" t="s">
        <v>352</v>
      </c>
      <c r="AU584" s="149" t="s">
        <v>84</v>
      </c>
      <c r="AY584" s="17" t="s">
        <v>350</v>
      </c>
      <c r="BE584" s="150">
        <f>IF(N584="základní",J584,0)</f>
        <v>0</v>
      </c>
      <c r="BF584" s="150">
        <f>IF(N584="snížená",J584,0)</f>
        <v>0</v>
      </c>
      <c r="BG584" s="150">
        <f>IF(N584="zákl. přenesená",J584,0)</f>
        <v>0</v>
      </c>
      <c r="BH584" s="150">
        <f>IF(N584="sníž. přenesená",J584,0)</f>
        <v>0</v>
      </c>
      <c r="BI584" s="150">
        <f>IF(N584="nulová",J584,0)</f>
        <v>0</v>
      </c>
      <c r="BJ584" s="17" t="s">
        <v>84</v>
      </c>
      <c r="BK584" s="150">
        <f>ROUND(I584*H584,2)</f>
        <v>0</v>
      </c>
      <c r="BL584" s="17" t="s">
        <v>357</v>
      </c>
      <c r="BM584" s="149" t="s">
        <v>4045</v>
      </c>
    </row>
    <row r="585" spans="2:65" s="1" customFormat="1" ht="10.199999999999999">
      <c r="B585" s="32"/>
      <c r="D585" s="151" t="s">
        <v>359</v>
      </c>
      <c r="F585" s="152" t="s">
        <v>8654</v>
      </c>
      <c r="I585" s="153"/>
      <c r="L585" s="32"/>
      <c r="M585" s="154"/>
      <c r="T585" s="56"/>
      <c r="AT585" s="17" t="s">
        <v>359</v>
      </c>
      <c r="AU585" s="17" t="s">
        <v>84</v>
      </c>
    </row>
    <row r="586" spans="2:65" s="1" customFormat="1" ht="21.75" customHeight="1">
      <c r="B586" s="32"/>
      <c r="C586" s="138" t="s">
        <v>2882</v>
      </c>
      <c r="D586" s="138" t="s">
        <v>352</v>
      </c>
      <c r="E586" s="139" t="s">
        <v>8655</v>
      </c>
      <c r="F586" s="140" t="s">
        <v>8656</v>
      </c>
      <c r="G586" s="141" t="s">
        <v>4951</v>
      </c>
      <c r="H586" s="142">
        <v>1</v>
      </c>
      <c r="I586" s="143"/>
      <c r="J586" s="144">
        <f>ROUND(I586*H586,2)</f>
        <v>0</v>
      </c>
      <c r="K586" s="140" t="s">
        <v>1</v>
      </c>
      <c r="L586" s="32"/>
      <c r="M586" s="145" t="s">
        <v>1</v>
      </c>
      <c r="N586" s="146" t="s">
        <v>41</v>
      </c>
      <c r="P586" s="147">
        <f>O586*H586</f>
        <v>0</v>
      </c>
      <c r="Q586" s="147">
        <v>0</v>
      </c>
      <c r="R586" s="147">
        <f>Q586*H586</f>
        <v>0</v>
      </c>
      <c r="S586" s="147">
        <v>0</v>
      </c>
      <c r="T586" s="148">
        <f>S586*H586</f>
        <v>0</v>
      </c>
      <c r="AR586" s="149" t="s">
        <v>357</v>
      </c>
      <c r="AT586" s="149" t="s">
        <v>352</v>
      </c>
      <c r="AU586" s="149" t="s">
        <v>84</v>
      </c>
      <c r="AY586" s="17" t="s">
        <v>350</v>
      </c>
      <c r="BE586" s="150">
        <f>IF(N586="základní",J586,0)</f>
        <v>0</v>
      </c>
      <c r="BF586" s="150">
        <f>IF(N586="snížená",J586,0)</f>
        <v>0</v>
      </c>
      <c r="BG586" s="150">
        <f>IF(N586="zákl. přenesená",J586,0)</f>
        <v>0</v>
      </c>
      <c r="BH586" s="150">
        <f>IF(N586="sníž. přenesená",J586,0)</f>
        <v>0</v>
      </c>
      <c r="BI586" s="150">
        <f>IF(N586="nulová",J586,0)</f>
        <v>0</v>
      </c>
      <c r="BJ586" s="17" t="s">
        <v>84</v>
      </c>
      <c r="BK586" s="150">
        <f>ROUND(I586*H586,2)</f>
        <v>0</v>
      </c>
      <c r="BL586" s="17" t="s">
        <v>357</v>
      </c>
      <c r="BM586" s="149" t="s">
        <v>4055</v>
      </c>
    </row>
    <row r="587" spans="2:65" s="1" customFormat="1" ht="10.199999999999999">
      <c r="B587" s="32"/>
      <c r="D587" s="151" t="s">
        <v>359</v>
      </c>
      <c r="F587" s="152" t="s">
        <v>8656</v>
      </c>
      <c r="I587" s="153"/>
      <c r="L587" s="32"/>
      <c r="M587" s="154"/>
      <c r="T587" s="56"/>
      <c r="AT587" s="17" t="s">
        <v>359</v>
      </c>
      <c r="AU587" s="17" t="s">
        <v>84</v>
      </c>
    </row>
    <row r="588" spans="2:65" s="1" customFormat="1" ht="24.15" customHeight="1">
      <c r="B588" s="32"/>
      <c r="C588" s="138" t="s">
        <v>2889</v>
      </c>
      <c r="D588" s="138" t="s">
        <v>352</v>
      </c>
      <c r="E588" s="139" t="s">
        <v>8657</v>
      </c>
      <c r="F588" s="140" t="s">
        <v>8415</v>
      </c>
      <c r="G588" s="141" t="s">
        <v>4951</v>
      </c>
      <c r="H588" s="142">
        <v>8</v>
      </c>
      <c r="I588" s="143"/>
      <c r="J588" s="144">
        <f>ROUND(I588*H588,2)</f>
        <v>0</v>
      </c>
      <c r="K588" s="140" t="s">
        <v>1</v>
      </c>
      <c r="L588" s="32"/>
      <c r="M588" s="145" t="s">
        <v>1</v>
      </c>
      <c r="N588" s="146" t="s">
        <v>41</v>
      </c>
      <c r="P588" s="147">
        <f>O588*H588</f>
        <v>0</v>
      </c>
      <c r="Q588" s="147">
        <v>0</v>
      </c>
      <c r="R588" s="147">
        <f>Q588*H588</f>
        <v>0</v>
      </c>
      <c r="S588" s="147">
        <v>0</v>
      </c>
      <c r="T588" s="148">
        <f>S588*H588</f>
        <v>0</v>
      </c>
      <c r="AR588" s="149" t="s">
        <v>357</v>
      </c>
      <c r="AT588" s="149" t="s">
        <v>352</v>
      </c>
      <c r="AU588" s="149" t="s">
        <v>84</v>
      </c>
      <c r="AY588" s="17" t="s">
        <v>350</v>
      </c>
      <c r="BE588" s="150">
        <f>IF(N588="základní",J588,0)</f>
        <v>0</v>
      </c>
      <c r="BF588" s="150">
        <f>IF(N588="snížená",J588,0)</f>
        <v>0</v>
      </c>
      <c r="BG588" s="150">
        <f>IF(N588="zákl. přenesená",J588,0)</f>
        <v>0</v>
      </c>
      <c r="BH588" s="150">
        <f>IF(N588="sníž. přenesená",J588,0)</f>
        <v>0</v>
      </c>
      <c r="BI588" s="150">
        <f>IF(N588="nulová",J588,0)</f>
        <v>0</v>
      </c>
      <c r="BJ588" s="17" t="s">
        <v>84</v>
      </c>
      <c r="BK588" s="150">
        <f>ROUND(I588*H588,2)</f>
        <v>0</v>
      </c>
      <c r="BL588" s="17" t="s">
        <v>357</v>
      </c>
      <c r="BM588" s="149" t="s">
        <v>4067</v>
      </c>
    </row>
    <row r="589" spans="2:65" s="1" customFormat="1" ht="19.2">
      <c r="B589" s="32"/>
      <c r="D589" s="151" t="s">
        <v>359</v>
      </c>
      <c r="F589" s="152" t="s">
        <v>8415</v>
      </c>
      <c r="I589" s="153"/>
      <c r="L589" s="32"/>
      <c r="M589" s="154"/>
      <c r="T589" s="56"/>
      <c r="AT589" s="17" t="s">
        <v>359</v>
      </c>
      <c r="AU589" s="17" t="s">
        <v>84</v>
      </c>
    </row>
    <row r="590" spans="2:65" s="1" customFormat="1" ht="24.15" customHeight="1">
      <c r="B590" s="32"/>
      <c r="C590" s="138" t="s">
        <v>2893</v>
      </c>
      <c r="D590" s="138" t="s">
        <v>352</v>
      </c>
      <c r="E590" s="139" t="s">
        <v>8658</v>
      </c>
      <c r="F590" s="140" t="s">
        <v>8659</v>
      </c>
      <c r="G590" s="141" t="s">
        <v>4951</v>
      </c>
      <c r="H590" s="142">
        <v>8</v>
      </c>
      <c r="I590" s="143"/>
      <c r="J590" s="144">
        <f>ROUND(I590*H590,2)</f>
        <v>0</v>
      </c>
      <c r="K590" s="140" t="s">
        <v>1</v>
      </c>
      <c r="L590" s="32"/>
      <c r="M590" s="145" t="s">
        <v>1</v>
      </c>
      <c r="N590" s="146" t="s">
        <v>41</v>
      </c>
      <c r="P590" s="147">
        <f>O590*H590</f>
        <v>0</v>
      </c>
      <c r="Q590" s="147">
        <v>0</v>
      </c>
      <c r="R590" s="147">
        <f>Q590*H590</f>
        <v>0</v>
      </c>
      <c r="S590" s="147">
        <v>0</v>
      </c>
      <c r="T590" s="148">
        <f>S590*H590</f>
        <v>0</v>
      </c>
      <c r="AR590" s="149" t="s">
        <v>357</v>
      </c>
      <c r="AT590" s="149" t="s">
        <v>352</v>
      </c>
      <c r="AU590" s="149" t="s">
        <v>84</v>
      </c>
      <c r="AY590" s="17" t="s">
        <v>350</v>
      </c>
      <c r="BE590" s="150">
        <f>IF(N590="základní",J590,0)</f>
        <v>0</v>
      </c>
      <c r="BF590" s="150">
        <f>IF(N590="snížená",J590,0)</f>
        <v>0</v>
      </c>
      <c r="BG590" s="150">
        <f>IF(N590="zákl. přenesená",J590,0)</f>
        <v>0</v>
      </c>
      <c r="BH590" s="150">
        <f>IF(N590="sníž. přenesená",J590,0)</f>
        <v>0</v>
      </c>
      <c r="BI590" s="150">
        <f>IF(N590="nulová",J590,0)</f>
        <v>0</v>
      </c>
      <c r="BJ590" s="17" t="s">
        <v>84</v>
      </c>
      <c r="BK590" s="150">
        <f>ROUND(I590*H590,2)</f>
        <v>0</v>
      </c>
      <c r="BL590" s="17" t="s">
        <v>357</v>
      </c>
      <c r="BM590" s="149" t="s">
        <v>4073</v>
      </c>
    </row>
    <row r="591" spans="2:65" s="1" customFormat="1" ht="19.2">
      <c r="B591" s="32"/>
      <c r="D591" s="151" t="s">
        <v>359</v>
      </c>
      <c r="F591" s="152" t="s">
        <v>8659</v>
      </c>
      <c r="I591" s="153"/>
      <c r="L591" s="32"/>
      <c r="M591" s="154"/>
      <c r="T591" s="56"/>
      <c r="AT591" s="17" t="s">
        <v>359</v>
      </c>
      <c r="AU591" s="17" t="s">
        <v>84</v>
      </c>
    </row>
    <row r="592" spans="2:65" s="1" customFormat="1" ht="24.15" customHeight="1">
      <c r="B592" s="32"/>
      <c r="C592" s="138" t="s">
        <v>2899</v>
      </c>
      <c r="D592" s="138" t="s">
        <v>352</v>
      </c>
      <c r="E592" s="139" t="s">
        <v>8660</v>
      </c>
      <c r="F592" s="140" t="s">
        <v>8661</v>
      </c>
      <c r="G592" s="141" t="s">
        <v>8397</v>
      </c>
      <c r="H592" s="142">
        <v>12</v>
      </c>
      <c r="I592" s="143"/>
      <c r="J592" s="144">
        <f>ROUND(I592*H592,2)</f>
        <v>0</v>
      </c>
      <c r="K592" s="140" t="s">
        <v>1</v>
      </c>
      <c r="L592" s="32"/>
      <c r="M592" s="145" t="s">
        <v>1</v>
      </c>
      <c r="N592" s="146" t="s">
        <v>41</v>
      </c>
      <c r="P592" s="147">
        <f>O592*H592</f>
        <v>0</v>
      </c>
      <c r="Q592" s="147">
        <v>0</v>
      </c>
      <c r="R592" s="147">
        <f>Q592*H592</f>
        <v>0</v>
      </c>
      <c r="S592" s="147">
        <v>0</v>
      </c>
      <c r="T592" s="148">
        <f>S592*H592</f>
        <v>0</v>
      </c>
      <c r="AR592" s="149" t="s">
        <v>357</v>
      </c>
      <c r="AT592" s="149" t="s">
        <v>352</v>
      </c>
      <c r="AU592" s="149" t="s">
        <v>84</v>
      </c>
      <c r="AY592" s="17" t="s">
        <v>350</v>
      </c>
      <c r="BE592" s="150">
        <f>IF(N592="základní",J592,0)</f>
        <v>0</v>
      </c>
      <c r="BF592" s="150">
        <f>IF(N592="snížená",J592,0)</f>
        <v>0</v>
      </c>
      <c r="BG592" s="150">
        <f>IF(N592="zákl. přenesená",J592,0)</f>
        <v>0</v>
      </c>
      <c r="BH592" s="150">
        <f>IF(N592="sníž. přenesená",J592,0)</f>
        <v>0</v>
      </c>
      <c r="BI592" s="150">
        <f>IF(N592="nulová",J592,0)</f>
        <v>0</v>
      </c>
      <c r="BJ592" s="17" t="s">
        <v>84</v>
      </c>
      <c r="BK592" s="150">
        <f>ROUND(I592*H592,2)</f>
        <v>0</v>
      </c>
      <c r="BL592" s="17" t="s">
        <v>357</v>
      </c>
      <c r="BM592" s="149" t="s">
        <v>4079</v>
      </c>
    </row>
    <row r="593" spans="2:65" s="1" customFormat="1" ht="19.2">
      <c r="B593" s="32"/>
      <c r="D593" s="151" t="s">
        <v>359</v>
      </c>
      <c r="F593" s="152" t="s">
        <v>8661</v>
      </c>
      <c r="I593" s="153"/>
      <c r="L593" s="32"/>
      <c r="M593" s="154"/>
      <c r="T593" s="56"/>
      <c r="AT593" s="17" t="s">
        <v>359</v>
      </c>
      <c r="AU593" s="17" t="s">
        <v>84</v>
      </c>
    </row>
    <row r="594" spans="2:65" s="1" customFormat="1" ht="24.15" customHeight="1">
      <c r="B594" s="32"/>
      <c r="C594" s="138" t="s">
        <v>2902</v>
      </c>
      <c r="D594" s="138" t="s">
        <v>352</v>
      </c>
      <c r="E594" s="139" t="s">
        <v>8662</v>
      </c>
      <c r="F594" s="140" t="s">
        <v>8663</v>
      </c>
      <c r="G594" s="141" t="s">
        <v>8397</v>
      </c>
      <c r="H594" s="142">
        <v>12</v>
      </c>
      <c r="I594" s="143"/>
      <c r="J594" s="144">
        <f>ROUND(I594*H594,2)</f>
        <v>0</v>
      </c>
      <c r="K594" s="140" t="s">
        <v>1</v>
      </c>
      <c r="L594" s="32"/>
      <c r="M594" s="145" t="s">
        <v>1</v>
      </c>
      <c r="N594" s="146" t="s">
        <v>41</v>
      </c>
      <c r="P594" s="147">
        <f>O594*H594</f>
        <v>0</v>
      </c>
      <c r="Q594" s="147">
        <v>0</v>
      </c>
      <c r="R594" s="147">
        <f>Q594*H594</f>
        <v>0</v>
      </c>
      <c r="S594" s="147">
        <v>0</v>
      </c>
      <c r="T594" s="148">
        <f>S594*H594</f>
        <v>0</v>
      </c>
      <c r="AR594" s="149" t="s">
        <v>357</v>
      </c>
      <c r="AT594" s="149" t="s">
        <v>352</v>
      </c>
      <c r="AU594" s="149" t="s">
        <v>84</v>
      </c>
      <c r="AY594" s="17" t="s">
        <v>350</v>
      </c>
      <c r="BE594" s="150">
        <f>IF(N594="základní",J594,0)</f>
        <v>0</v>
      </c>
      <c r="BF594" s="150">
        <f>IF(N594="snížená",J594,0)</f>
        <v>0</v>
      </c>
      <c r="BG594" s="150">
        <f>IF(N594="zákl. přenesená",J594,0)</f>
        <v>0</v>
      </c>
      <c r="BH594" s="150">
        <f>IF(N594="sníž. přenesená",J594,0)</f>
        <v>0</v>
      </c>
      <c r="BI594" s="150">
        <f>IF(N594="nulová",J594,0)</f>
        <v>0</v>
      </c>
      <c r="BJ594" s="17" t="s">
        <v>84</v>
      </c>
      <c r="BK594" s="150">
        <f>ROUND(I594*H594,2)</f>
        <v>0</v>
      </c>
      <c r="BL594" s="17" t="s">
        <v>357</v>
      </c>
      <c r="BM594" s="149" t="s">
        <v>4090</v>
      </c>
    </row>
    <row r="595" spans="2:65" s="1" customFormat="1" ht="19.2">
      <c r="B595" s="32"/>
      <c r="D595" s="151" t="s">
        <v>359</v>
      </c>
      <c r="F595" s="152" t="s">
        <v>8663</v>
      </c>
      <c r="I595" s="153"/>
      <c r="L595" s="32"/>
      <c r="M595" s="154"/>
      <c r="T595" s="56"/>
      <c r="AT595" s="17" t="s">
        <v>359</v>
      </c>
      <c r="AU595" s="17" t="s">
        <v>84</v>
      </c>
    </row>
    <row r="596" spans="2:65" s="1" customFormat="1" ht="24.15" customHeight="1">
      <c r="B596" s="32"/>
      <c r="C596" s="138" t="s">
        <v>2908</v>
      </c>
      <c r="D596" s="138" t="s">
        <v>352</v>
      </c>
      <c r="E596" s="139" t="s">
        <v>8664</v>
      </c>
      <c r="F596" s="140" t="s">
        <v>8310</v>
      </c>
      <c r="G596" s="141" t="s">
        <v>355</v>
      </c>
      <c r="H596" s="142">
        <v>118</v>
      </c>
      <c r="I596" s="143"/>
      <c r="J596" s="144">
        <f>ROUND(I596*H596,2)</f>
        <v>0</v>
      </c>
      <c r="K596" s="140" t="s">
        <v>1</v>
      </c>
      <c r="L596" s="32"/>
      <c r="M596" s="145" t="s">
        <v>1</v>
      </c>
      <c r="N596" s="146" t="s">
        <v>41</v>
      </c>
      <c r="P596" s="147">
        <f>O596*H596</f>
        <v>0</v>
      </c>
      <c r="Q596" s="147">
        <v>0</v>
      </c>
      <c r="R596" s="147">
        <f>Q596*H596</f>
        <v>0</v>
      </c>
      <c r="S596" s="147">
        <v>0</v>
      </c>
      <c r="T596" s="148">
        <f>S596*H596</f>
        <v>0</v>
      </c>
      <c r="AR596" s="149" t="s">
        <v>357</v>
      </c>
      <c r="AT596" s="149" t="s">
        <v>352</v>
      </c>
      <c r="AU596" s="149" t="s">
        <v>84</v>
      </c>
      <c r="AY596" s="17" t="s">
        <v>350</v>
      </c>
      <c r="BE596" s="150">
        <f>IF(N596="základní",J596,0)</f>
        <v>0</v>
      </c>
      <c r="BF596" s="150">
        <f>IF(N596="snížená",J596,0)</f>
        <v>0</v>
      </c>
      <c r="BG596" s="150">
        <f>IF(N596="zákl. přenesená",J596,0)</f>
        <v>0</v>
      </c>
      <c r="BH596" s="150">
        <f>IF(N596="sníž. přenesená",J596,0)</f>
        <v>0</v>
      </c>
      <c r="BI596" s="150">
        <f>IF(N596="nulová",J596,0)</f>
        <v>0</v>
      </c>
      <c r="BJ596" s="17" t="s">
        <v>84</v>
      </c>
      <c r="BK596" s="150">
        <f>ROUND(I596*H596,2)</f>
        <v>0</v>
      </c>
      <c r="BL596" s="17" t="s">
        <v>357</v>
      </c>
      <c r="BM596" s="149" t="s">
        <v>4102</v>
      </c>
    </row>
    <row r="597" spans="2:65" s="1" customFormat="1" ht="19.2">
      <c r="B597" s="32"/>
      <c r="D597" s="151" t="s">
        <v>359</v>
      </c>
      <c r="F597" s="152" t="s">
        <v>8310</v>
      </c>
      <c r="I597" s="153"/>
      <c r="L597" s="32"/>
      <c r="M597" s="154"/>
      <c r="T597" s="56"/>
      <c r="AT597" s="17" t="s">
        <v>359</v>
      </c>
      <c r="AU597" s="17" t="s">
        <v>84</v>
      </c>
    </row>
    <row r="598" spans="2:65" s="1" customFormat="1" ht="24.15" customHeight="1">
      <c r="B598" s="32"/>
      <c r="C598" s="138" t="s">
        <v>2913</v>
      </c>
      <c r="D598" s="138" t="s">
        <v>352</v>
      </c>
      <c r="E598" s="139" t="s">
        <v>8665</v>
      </c>
      <c r="F598" s="140" t="s">
        <v>8312</v>
      </c>
      <c r="G598" s="141" t="s">
        <v>355</v>
      </c>
      <c r="H598" s="142">
        <v>48</v>
      </c>
      <c r="I598" s="143"/>
      <c r="J598" s="144">
        <f>ROUND(I598*H598,2)</f>
        <v>0</v>
      </c>
      <c r="K598" s="140" t="s">
        <v>1</v>
      </c>
      <c r="L598" s="32"/>
      <c r="M598" s="145" t="s">
        <v>1</v>
      </c>
      <c r="N598" s="146" t="s">
        <v>41</v>
      </c>
      <c r="P598" s="147">
        <f>O598*H598</f>
        <v>0</v>
      </c>
      <c r="Q598" s="147">
        <v>0</v>
      </c>
      <c r="R598" s="147">
        <f>Q598*H598</f>
        <v>0</v>
      </c>
      <c r="S598" s="147">
        <v>0</v>
      </c>
      <c r="T598" s="148">
        <f>S598*H598</f>
        <v>0</v>
      </c>
      <c r="AR598" s="149" t="s">
        <v>357</v>
      </c>
      <c r="AT598" s="149" t="s">
        <v>352</v>
      </c>
      <c r="AU598" s="149" t="s">
        <v>84</v>
      </c>
      <c r="AY598" s="17" t="s">
        <v>350</v>
      </c>
      <c r="BE598" s="150">
        <f>IF(N598="základní",J598,0)</f>
        <v>0</v>
      </c>
      <c r="BF598" s="150">
        <f>IF(N598="snížená",J598,0)</f>
        <v>0</v>
      </c>
      <c r="BG598" s="150">
        <f>IF(N598="zákl. přenesená",J598,0)</f>
        <v>0</v>
      </c>
      <c r="BH598" s="150">
        <f>IF(N598="sníž. přenesená",J598,0)</f>
        <v>0</v>
      </c>
      <c r="BI598" s="150">
        <f>IF(N598="nulová",J598,0)</f>
        <v>0</v>
      </c>
      <c r="BJ598" s="17" t="s">
        <v>84</v>
      </c>
      <c r="BK598" s="150">
        <f>ROUND(I598*H598,2)</f>
        <v>0</v>
      </c>
      <c r="BL598" s="17" t="s">
        <v>357</v>
      </c>
      <c r="BM598" s="149" t="s">
        <v>4114</v>
      </c>
    </row>
    <row r="599" spans="2:65" s="1" customFormat="1" ht="19.2">
      <c r="B599" s="32"/>
      <c r="D599" s="151" t="s">
        <v>359</v>
      </c>
      <c r="F599" s="152" t="s">
        <v>8312</v>
      </c>
      <c r="I599" s="153"/>
      <c r="L599" s="32"/>
      <c r="M599" s="154"/>
      <c r="T599" s="56"/>
      <c r="AT599" s="17" t="s">
        <v>359</v>
      </c>
      <c r="AU599" s="17" t="s">
        <v>84</v>
      </c>
    </row>
    <row r="600" spans="2:65" s="1" customFormat="1" ht="24.15" customHeight="1">
      <c r="B600" s="32"/>
      <c r="C600" s="138" t="s">
        <v>2918</v>
      </c>
      <c r="D600" s="138" t="s">
        <v>352</v>
      </c>
      <c r="E600" s="139" t="s">
        <v>8666</v>
      </c>
      <c r="F600" s="140" t="s">
        <v>8394</v>
      </c>
      <c r="G600" s="141" t="s">
        <v>355</v>
      </c>
      <c r="H600" s="142">
        <v>48</v>
      </c>
      <c r="I600" s="143"/>
      <c r="J600" s="144">
        <f>ROUND(I600*H600,2)</f>
        <v>0</v>
      </c>
      <c r="K600" s="140" t="s">
        <v>1</v>
      </c>
      <c r="L600" s="32"/>
      <c r="M600" s="145" t="s">
        <v>1</v>
      </c>
      <c r="N600" s="146" t="s">
        <v>41</v>
      </c>
      <c r="P600" s="147">
        <f>O600*H600</f>
        <v>0</v>
      </c>
      <c r="Q600" s="147">
        <v>0</v>
      </c>
      <c r="R600" s="147">
        <f>Q600*H600</f>
        <v>0</v>
      </c>
      <c r="S600" s="147">
        <v>0</v>
      </c>
      <c r="T600" s="148">
        <f>S600*H600</f>
        <v>0</v>
      </c>
      <c r="AR600" s="149" t="s">
        <v>357</v>
      </c>
      <c r="AT600" s="149" t="s">
        <v>352</v>
      </c>
      <c r="AU600" s="149" t="s">
        <v>84</v>
      </c>
      <c r="AY600" s="17" t="s">
        <v>350</v>
      </c>
      <c r="BE600" s="150">
        <f>IF(N600="základní",J600,0)</f>
        <v>0</v>
      </c>
      <c r="BF600" s="150">
        <f>IF(N600="snížená",J600,0)</f>
        <v>0</v>
      </c>
      <c r="BG600" s="150">
        <f>IF(N600="zákl. přenesená",J600,0)</f>
        <v>0</v>
      </c>
      <c r="BH600" s="150">
        <f>IF(N600="sníž. přenesená",J600,0)</f>
        <v>0</v>
      </c>
      <c r="BI600" s="150">
        <f>IF(N600="nulová",J600,0)</f>
        <v>0</v>
      </c>
      <c r="BJ600" s="17" t="s">
        <v>84</v>
      </c>
      <c r="BK600" s="150">
        <f>ROUND(I600*H600,2)</f>
        <v>0</v>
      </c>
      <c r="BL600" s="17" t="s">
        <v>357</v>
      </c>
      <c r="BM600" s="149" t="s">
        <v>4122</v>
      </c>
    </row>
    <row r="601" spans="2:65" s="1" customFormat="1" ht="10.199999999999999">
      <c r="B601" s="32"/>
      <c r="D601" s="151" t="s">
        <v>359</v>
      </c>
      <c r="F601" s="152" t="s">
        <v>8394</v>
      </c>
      <c r="I601" s="153"/>
      <c r="L601" s="32"/>
      <c r="M601" s="154"/>
      <c r="T601" s="56"/>
      <c r="AT601" s="17" t="s">
        <v>359</v>
      </c>
      <c r="AU601" s="17" t="s">
        <v>84</v>
      </c>
    </row>
    <row r="602" spans="2:65" s="1" customFormat="1" ht="16.5" customHeight="1">
      <c r="B602" s="32"/>
      <c r="C602" s="138" t="s">
        <v>2924</v>
      </c>
      <c r="D602" s="138" t="s">
        <v>352</v>
      </c>
      <c r="E602" s="139" t="s">
        <v>8667</v>
      </c>
      <c r="F602" s="140" t="s">
        <v>8314</v>
      </c>
      <c r="G602" s="141" t="s">
        <v>355</v>
      </c>
      <c r="H602" s="142">
        <v>38</v>
      </c>
      <c r="I602" s="143"/>
      <c r="J602" s="144">
        <f>ROUND(I602*H602,2)</f>
        <v>0</v>
      </c>
      <c r="K602" s="140" t="s">
        <v>1</v>
      </c>
      <c r="L602" s="32"/>
      <c r="M602" s="145" t="s">
        <v>1</v>
      </c>
      <c r="N602" s="146" t="s">
        <v>41</v>
      </c>
      <c r="P602" s="147">
        <f>O602*H602</f>
        <v>0</v>
      </c>
      <c r="Q602" s="147">
        <v>0</v>
      </c>
      <c r="R602" s="147">
        <f>Q602*H602</f>
        <v>0</v>
      </c>
      <c r="S602" s="147">
        <v>0</v>
      </c>
      <c r="T602" s="148">
        <f>S602*H602</f>
        <v>0</v>
      </c>
      <c r="AR602" s="149" t="s">
        <v>357</v>
      </c>
      <c r="AT602" s="149" t="s">
        <v>352</v>
      </c>
      <c r="AU602" s="149" t="s">
        <v>84</v>
      </c>
      <c r="AY602" s="17" t="s">
        <v>350</v>
      </c>
      <c r="BE602" s="150">
        <f>IF(N602="základní",J602,0)</f>
        <v>0</v>
      </c>
      <c r="BF602" s="150">
        <f>IF(N602="snížená",J602,0)</f>
        <v>0</v>
      </c>
      <c r="BG602" s="150">
        <f>IF(N602="zákl. přenesená",J602,0)</f>
        <v>0</v>
      </c>
      <c r="BH602" s="150">
        <f>IF(N602="sníž. přenesená",J602,0)</f>
        <v>0</v>
      </c>
      <c r="BI602" s="150">
        <f>IF(N602="nulová",J602,0)</f>
        <v>0</v>
      </c>
      <c r="BJ602" s="17" t="s">
        <v>84</v>
      </c>
      <c r="BK602" s="150">
        <f>ROUND(I602*H602,2)</f>
        <v>0</v>
      </c>
      <c r="BL602" s="17" t="s">
        <v>357</v>
      </c>
      <c r="BM602" s="149" t="s">
        <v>4131</v>
      </c>
    </row>
    <row r="603" spans="2:65" s="1" customFormat="1" ht="10.199999999999999">
      <c r="B603" s="32"/>
      <c r="D603" s="151" t="s">
        <v>359</v>
      </c>
      <c r="F603" s="152" t="s">
        <v>8314</v>
      </c>
      <c r="I603" s="153"/>
      <c r="L603" s="32"/>
      <c r="M603" s="154"/>
      <c r="T603" s="56"/>
      <c r="AT603" s="17" t="s">
        <v>359</v>
      </c>
      <c r="AU603" s="17" t="s">
        <v>84</v>
      </c>
    </row>
    <row r="604" spans="2:65" s="1" customFormat="1" ht="16.5" customHeight="1">
      <c r="B604" s="32"/>
      <c r="C604" s="138" t="s">
        <v>2929</v>
      </c>
      <c r="D604" s="138" t="s">
        <v>352</v>
      </c>
      <c r="E604" s="139" t="s">
        <v>8668</v>
      </c>
      <c r="F604" s="140" t="s">
        <v>8320</v>
      </c>
      <c r="G604" s="141" t="s">
        <v>5036</v>
      </c>
      <c r="H604" s="142">
        <v>1</v>
      </c>
      <c r="I604" s="143"/>
      <c r="J604" s="144">
        <f>ROUND(I604*H604,2)</f>
        <v>0</v>
      </c>
      <c r="K604" s="140" t="s">
        <v>1</v>
      </c>
      <c r="L604" s="32"/>
      <c r="M604" s="145" t="s">
        <v>1</v>
      </c>
      <c r="N604" s="146" t="s">
        <v>41</v>
      </c>
      <c r="P604" s="147">
        <f>O604*H604</f>
        <v>0</v>
      </c>
      <c r="Q604" s="147">
        <v>0</v>
      </c>
      <c r="R604" s="147">
        <f>Q604*H604</f>
        <v>0</v>
      </c>
      <c r="S604" s="147">
        <v>0</v>
      </c>
      <c r="T604" s="148">
        <f>S604*H604</f>
        <v>0</v>
      </c>
      <c r="AR604" s="149" t="s">
        <v>357</v>
      </c>
      <c r="AT604" s="149" t="s">
        <v>352</v>
      </c>
      <c r="AU604" s="149" t="s">
        <v>84</v>
      </c>
      <c r="AY604" s="17" t="s">
        <v>350</v>
      </c>
      <c r="BE604" s="150">
        <f>IF(N604="základní",J604,0)</f>
        <v>0</v>
      </c>
      <c r="BF604" s="150">
        <f>IF(N604="snížená",J604,0)</f>
        <v>0</v>
      </c>
      <c r="BG604" s="150">
        <f>IF(N604="zákl. přenesená",J604,0)</f>
        <v>0</v>
      </c>
      <c r="BH604" s="150">
        <f>IF(N604="sníž. přenesená",J604,0)</f>
        <v>0</v>
      </c>
      <c r="BI604" s="150">
        <f>IF(N604="nulová",J604,0)</f>
        <v>0</v>
      </c>
      <c r="BJ604" s="17" t="s">
        <v>84</v>
      </c>
      <c r="BK604" s="150">
        <f>ROUND(I604*H604,2)</f>
        <v>0</v>
      </c>
      <c r="BL604" s="17" t="s">
        <v>357</v>
      </c>
      <c r="BM604" s="149" t="s">
        <v>4139</v>
      </c>
    </row>
    <row r="605" spans="2:65" s="1" customFormat="1" ht="10.199999999999999">
      <c r="B605" s="32"/>
      <c r="D605" s="151" t="s">
        <v>359</v>
      </c>
      <c r="F605" s="152" t="s">
        <v>8320</v>
      </c>
      <c r="I605" s="153"/>
      <c r="L605" s="32"/>
      <c r="M605" s="154"/>
      <c r="T605" s="56"/>
      <c r="AT605" s="17" t="s">
        <v>359</v>
      </c>
      <c r="AU605" s="17" t="s">
        <v>84</v>
      </c>
    </row>
    <row r="606" spans="2:65" s="11" customFormat="1" ht="25.95" customHeight="1">
      <c r="B606" s="126"/>
      <c r="D606" s="127" t="s">
        <v>75</v>
      </c>
      <c r="E606" s="128" t="s">
        <v>8669</v>
      </c>
      <c r="F606" s="128" t="s">
        <v>8670</v>
      </c>
      <c r="I606" s="129"/>
      <c r="J606" s="130">
        <f>BK606</f>
        <v>0</v>
      </c>
      <c r="L606" s="126"/>
      <c r="M606" s="131"/>
      <c r="P606" s="132">
        <f>SUM(P607:P632)</f>
        <v>0</v>
      </c>
      <c r="R606" s="132">
        <f>SUM(R607:R632)</f>
        <v>0</v>
      </c>
      <c r="T606" s="133">
        <f>SUM(T607:T632)</f>
        <v>0</v>
      </c>
      <c r="AR606" s="127" t="s">
        <v>84</v>
      </c>
      <c r="AT606" s="134" t="s">
        <v>75</v>
      </c>
      <c r="AU606" s="134" t="s">
        <v>76</v>
      </c>
      <c r="AY606" s="127" t="s">
        <v>350</v>
      </c>
      <c r="BK606" s="135">
        <f>SUM(BK607:BK632)</f>
        <v>0</v>
      </c>
    </row>
    <row r="607" spans="2:65" s="1" customFormat="1" ht="66.75" customHeight="1">
      <c r="B607" s="32"/>
      <c r="C607" s="138" t="s">
        <v>2936</v>
      </c>
      <c r="D607" s="138" t="s">
        <v>352</v>
      </c>
      <c r="E607" s="139" t="s">
        <v>8671</v>
      </c>
      <c r="F607" s="140" t="s">
        <v>8672</v>
      </c>
      <c r="G607" s="141" t="s">
        <v>4951</v>
      </c>
      <c r="H607" s="142">
        <v>1</v>
      </c>
      <c r="I607" s="143"/>
      <c r="J607" s="144">
        <f>ROUND(I607*H607,2)</f>
        <v>0</v>
      </c>
      <c r="K607" s="140" t="s">
        <v>1</v>
      </c>
      <c r="L607" s="32"/>
      <c r="M607" s="145" t="s">
        <v>1</v>
      </c>
      <c r="N607" s="146" t="s">
        <v>41</v>
      </c>
      <c r="P607" s="147">
        <f>O607*H607</f>
        <v>0</v>
      </c>
      <c r="Q607" s="147">
        <v>0</v>
      </c>
      <c r="R607" s="147">
        <f>Q607*H607</f>
        <v>0</v>
      </c>
      <c r="S607" s="147">
        <v>0</v>
      </c>
      <c r="T607" s="148">
        <f>S607*H607</f>
        <v>0</v>
      </c>
      <c r="AR607" s="149" t="s">
        <v>357</v>
      </c>
      <c r="AT607" s="149" t="s">
        <v>352</v>
      </c>
      <c r="AU607" s="149" t="s">
        <v>84</v>
      </c>
      <c r="AY607" s="17" t="s">
        <v>350</v>
      </c>
      <c r="BE607" s="150">
        <f>IF(N607="základní",J607,0)</f>
        <v>0</v>
      </c>
      <c r="BF607" s="150">
        <f>IF(N607="snížená",J607,0)</f>
        <v>0</v>
      </c>
      <c r="BG607" s="150">
        <f>IF(N607="zákl. přenesená",J607,0)</f>
        <v>0</v>
      </c>
      <c r="BH607" s="150">
        <f>IF(N607="sníž. přenesená",J607,0)</f>
        <v>0</v>
      </c>
      <c r="BI607" s="150">
        <f>IF(N607="nulová",J607,0)</f>
        <v>0</v>
      </c>
      <c r="BJ607" s="17" t="s">
        <v>84</v>
      </c>
      <c r="BK607" s="150">
        <f>ROUND(I607*H607,2)</f>
        <v>0</v>
      </c>
      <c r="BL607" s="17" t="s">
        <v>357</v>
      </c>
      <c r="BM607" s="149" t="s">
        <v>4147</v>
      </c>
    </row>
    <row r="608" spans="2:65" s="1" customFormat="1" ht="86.4">
      <c r="B608" s="32"/>
      <c r="D608" s="151" t="s">
        <v>359</v>
      </c>
      <c r="F608" s="152" t="s">
        <v>8673</v>
      </c>
      <c r="I608" s="153"/>
      <c r="L608" s="32"/>
      <c r="M608" s="154"/>
      <c r="T608" s="56"/>
      <c r="AT608" s="17" t="s">
        <v>359</v>
      </c>
      <c r="AU608" s="17" t="s">
        <v>84</v>
      </c>
    </row>
    <row r="609" spans="2:65" s="1" customFormat="1" ht="24.15" customHeight="1">
      <c r="B609" s="32"/>
      <c r="C609" s="138" t="s">
        <v>2942</v>
      </c>
      <c r="D609" s="138" t="s">
        <v>352</v>
      </c>
      <c r="E609" s="139" t="s">
        <v>8674</v>
      </c>
      <c r="F609" s="140" t="s">
        <v>8675</v>
      </c>
      <c r="G609" s="141" t="s">
        <v>4951</v>
      </c>
      <c r="H609" s="142">
        <v>1</v>
      </c>
      <c r="I609" s="143"/>
      <c r="J609" s="144">
        <f>ROUND(I609*H609,2)</f>
        <v>0</v>
      </c>
      <c r="K609" s="140" t="s">
        <v>1</v>
      </c>
      <c r="L609" s="32"/>
      <c r="M609" s="145" t="s">
        <v>1</v>
      </c>
      <c r="N609" s="146" t="s">
        <v>41</v>
      </c>
      <c r="P609" s="147">
        <f>O609*H609</f>
        <v>0</v>
      </c>
      <c r="Q609" s="147">
        <v>0</v>
      </c>
      <c r="R609" s="147">
        <f>Q609*H609</f>
        <v>0</v>
      </c>
      <c r="S609" s="147">
        <v>0</v>
      </c>
      <c r="T609" s="148">
        <f>S609*H609</f>
        <v>0</v>
      </c>
      <c r="AR609" s="149" t="s">
        <v>357</v>
      </c>
      <c r="AT609" s="149" t="s">
        <v>352</v>
      </c>
      <c r="AU609" s="149" t="s">
        <v>84</v>
      </c>
      <c r="AY609" s="17" t="s">
        <v>350</v>
      </c>
      <c r="BE609" s="150">
        <f>IF(N609="základní",J609,0)</f>
        <v>0</v>
      </c>
      <c r="BF609" s="150">
        <f>IF(N609="snížená",J609,0)</f>
        <v>0</v>
      </c>
      <c r="BG609" s="150">
        <f>IF(N609="zákl. přenesená",J609,0)</f>
        <v>0</v>
      </c>
      <c r="BH609" s="150">
        <f>IF(N609="sníž. přenesená",J609,0)</f>
        <v>0</v>
      </c>
      <c r="BI609" s="150">
        <f>IF(N609="nulová",J609,0)</f>
        <v>0</v>
      </c>
      <c r="BJ609" s="17" t="s">
        <v>84</v>
      </c>
      <c r="BK609" s="150">
        <f>ROUND(I609*H609,2)</f>
        <v>0</v>
      </c>
      <c r="BL609" s="17" t="s">
        <v>357</v>
      </c>
      <c r="BM609" s="149" t="s">
        <v>4155</v>
      </c>
    </row>
    <row r="610" spans="2:65" s="1" customFormat="1" ht="19.2">
      <c r="B610" s="32"/>
      <c r="D610" s="151" t="s">
        <v>359</v>
      </c>
      <c r="F610" s="152" t="s">
        <v>8675</v>
      </c>
      <c r="I610" s="153"/>
      <c r="L610" s="32"/>
      <c r="M610" s="154"/>
      <c r="T610" s="56"/>
      <c r="AT610" s="17" t="s">
        <v>359</v>
      </c>
      <c r="AU610" s="17" t="s">
        <v>84</v>
      </c>
    </row>
    <row r="611" spans="2:65" s="1" customFormat="1" ht="24.15" customHeight="1">
      <c r="B611" s="32"/>
      <c r="C611" s="138" t="s">
        <v>2945</v>
      </c>
      <c r="D611" s="138" t="s">
        <v>352</v>
      </c>
      <c r="E611" s="139" t="s">
        <v>8676</v>
      </c>
      <c r="F611" s="140" t="s">
        <v>8675</v>
      </c>
      <c r="G611" s="141" t="s">
        <v>4951</v>
      </c>
      <c r="H611" s="142">
        <v>1</v>
      </c>
      <c r="I611" s="143"/>
      <c r="J611" s="144">
        <f>ROUND(I611*H611,2)</f>
        <v>0</v>
      </c>
      <c r="K611" s="140" t="s">
        <v>1</v>
      </c>
      <c r="L611" s="32"/>
      <c r="M611" s="145" t="s">
        <v>1</v>
      </c>
      <c r="N611" s="146" t="s">
        <v>41</v>
      </c>
      <c r="P611" s="147">
        <f>O611*H611</f>
        <v>0</v>
      </c>
      <c r="Q611" s="147">
        <v>0</v>
      </c>
      <c r="R611" s="147">
        <f>Q611*H611</f>
        <v>0</v>
      </c>
      <c r="S611" s="147">
        <v>0</v>
      </c>
      <c r="T611" s="148">
        <f>S611*H611</f>
        <v>0</v>
      </c>
      <c r="AR611" s="149" t="s">
        <v>357</v>
      </c>
      <c r="AT611" s="149" t="s">
        <v>352</v>
      </c>
      <c r="AU611" s="149" t="s">
        <v>84</v>
      </c>
      <c r="AY611" s="17" t="s">
        <v>350</v>
      </c>
      <c r="BE611" s="150">
        <f>IF(N611="základní",J611,0)</f>
        <v>0</v>
      </c>
      <c r="BF611" s="150">
        <f>IF(N611="snížená",J611,0)</f>
        <v>0</v>
      </c>
      <c r="BG611" s="150">
        <f>IF(N611="zákl. přenesená",J611,0)</f>
        <v>0</v>
      </c>
      <c r="BH611" s="150">
        <f>IF(N611="sníž. přenesená",J611,0)</f>
        <v>0</v>
      </c>
      <c r="BI611" s="150">
        <f>IF(N611="nulová",J611,0)</f>
        <v>0</v>
      </c>
      <c r="BJ611" s="17" t="s">
        <v>84</v>
      </c>
      <c r="BK611" s="150">
        <f>ROUND(I611*H611,2)</f>
        <v>0</v>
      </c>
      <c r="BL611" s="17" t="s">
        <v>357</v>
      </c>
      <c r="BM611" s="149" t="s">
        <v>4164</v>
      </c>
    </row>
    <row r="612" spans="2:65" s="1" customFormat="1" ht="19.2">
      <c r="B612" s="32"/>
      <c r="D612" s="151" t="s">
        <v>359</v>
      </c>
      <c r="F612" s="152" t="s">
        <v>8675</v>
      </c>
      <c r="I612" s="153"/>
      <c r="L612" s="32"/>
      <c r="M612" s="154"/>
      <c r="T612" s="56"/>
      <c r="AT612" s="17" t="s">
        <v>359</v>
      </c>
      <c r="AU612" s="17" t="s">
        <v>84</v>
      </c>
    </row>
    <row r="613" spans="2:65" s="1" customFormat="1" ht="21.75" customHeight="1">
      <c r="B613" s="32"/>
      <c r="C613" s="138" t="s">
        <v>2953</v>
      </c>
      <c r="D613" s="138" t="s">
        <v>352</v>
      </c>
      <c r="E613" s="139" t="s">
        <v>8677</v>
      </c>
      <c r="F613" s="140" t="s">
        <v>8656</v>
      </c>
      <c r="G613" s="141" t="s">
        <v>4951</v>
      </c>
      <c r="H613" s="142">
        <v>2</v>
      </c>
      <c r="I613" s="143"/>
      <c r="J613" s="144">
        <f>ROUND(I613*H613,2)</f>
        <v>0</v>
      </c>
      <c r="K613" s="140" t="s">
        <v>1</v>
      </c>
      <c r="L613" s="32"/>
      <c r="M613" s="145" t="s">
        <v>1</v>
      </c>
      <c r="N613" s="146" t="s">
        <v>41</v>
      </c>
      <c r="P613" s="147">
        <f>O613*H613</f>
        <v>0</v>
      </c>
      <c r="Q613" s="147">
        <v>0</v>
      </c>
      <c r="R613" s="147">
        <f>Q613*H613</f>
        <v>0</v>
      </c>
      <c r="S613" s="147">
        <v>0</v>
      </c>
      <c r="T613" s="148">
        <f>S613*H613</f>
        <v>0</v>
      </c>
      <c r="AR613" s="149" t="s">
        <v>357</v>
      </c>
      <c r="AT613" s="149" t="s">
        <v>352</v>
      </c>
      <c r="AU613" s="149" t="s">
        <v>84</v>
      </c>
      <c r="AY613" s="17" t="s">
        <v>350</v>
      </c>
      <c r="BE613" s="150">
        <f>IF(N613="základní",J613,0)</f>
        <v>0</v>
      </c>
      <c r="BF613" s="150">
        <f>IF(N613="snížená",J613,0)</f>
        <v>0</v>
      </c>
      <c r="BG613" s="150">
        <f>IF(N613="zákl. přenesená",J613,0)</f>
        <v>0</v>
      </c>
      <c r="BH613" s="150">
        <f>IF(N613="sníž. přenesená",J613,0)</f>
        <v>0</v>
      </c>
      <c r="BI613" s="150">
        <f>IF(N613="nulová",J613,0)</f>
        <v>0</v>
      </c>
      <c r="BJ613" s="17" t="s">
        <v>84</v>
      </c>
      <c r="BK613" s="150">
        <f>ROUND(I613*H613,2)</f>
        <v>0</v>
      </c>
      <c r="BL613" s="17" t="s">
        <v>357</v>
      </c>
      <c r="BM613" s="149" t="s">
        <v>4172</v>
      </c>
    </row>
    <row r="614" spans="2:65" s="1" customFormat="1" ht="10.199999999999999">
      <c r="B614" s="32"/>
      <c r="D614" s="151" t="s">
        <v>359</v>
      </c>
      <c r="F614" s="152" t="s">
        <v>8656</v>
      </c>
      <c r="I614" s="153"/>
      <c r="L614" s="32"/>
      <c r="M614" s="154"/>
      <c r="T614" s="56"/>
      <c r="AT614" s="17" t="s">
        <v>359</v>
      </c>
      <c r="AU614" s="17" t="s">
        <v>84</v>
      </c>
    </row>
    <row r="615" spans="2:65" s="1" customFormat="1" ht="24.15" customHeight="1">
      <c r="B615" s="32"/>
      <c r="C615" s="138" t="s">
        <v>2959</v>
      </c>
      <c r="D615" s="138" t="s">
        <v>352</v>
      </c>
      <c r="E615" s="139" t="s">
        <v>8678</v>
      </c>
      <c r="F615" s="140" t="s">
        <v>8415</v>
      </c>
      <c r="G615" s="141" t="s">
        <v>4951</v>
      </c>
      <c r="H615" s="142">
        <v>6</v>
      </c>
      <c r="I615" s="143"/>
      <c r="J615" s="144">
        <f>ROUND(I615*H615,2)</f>
        <v>0</v>
      </c>
      <c r="K615" s="140" t="s">
        <v>1</v>
      </c>
      <c r="L615" s="32"/>
      <c r="M615" s="145" t="s">
        <v>1</v>
      </c>
      <c r="N615" s="146" t="s">
        <v>41</v>
      </c>
      <c r="P615" s="147">
        <f>O615*H615</f>
        <v>0</v>
      </c>
      <c r="Q615" s="147">
        <v>0</v>
      </c>
      <c r="R615" s="147">
        <f>Q615*H615</f>
        <v>0</v>
      </c>
      <c r="S615" s="147">
        <v>0</v>
      </c>
      <c r="T615" s="148">
        <f>S615*H615</f>
        <v>0</v>
      </c>
      <c r="AR615" s="149" t="s">
        <v>357</v>
      </c>
      <c r="AT615" s="149" t="s">
        <v>352</v>
      </c>
      <c r="AU615" s="149" t="s">
        <v>84</v>
      </c>
      <c r="AY615" s="17" t="s">
        <v>350</v>
      </c>
      <c r="BE615" s="150">
        <f>IF(N615="základní",J615,0)</f>
        <v>0</v>
      </c>
      <c r="BF615" s="150">
        <f>IF(N615="snížená",J615,0)</f>
        <v>0</v>
      </c>
      <c r="BG615" s="150">
        <f>IF(N615="zákl. přenesená",J615,0)</f>
        <v>0</v>
      </c>
      <c r="BH615" s="150">
        <f>IF(N615="sníž. přenesená",J615,0)</f>
        <v>0</v>
      </c>
      <c r="BI615" s="150">
        <f>IF(N615="nulová",J615,0)</f>
        <v>0</v>
      </c>
      <c r="BJ615" s="17" t="s">
        <v>84</v>
      </c>
      <c r="BK615" s="150">
        <f>ROUND(I615*H615,2)</f>
        <v>0</v>
      </c>
      <c r="BL615" s="17" t="s">
        <v>357</v>
      </c>
      <c r="BM615" s="149" t="s">
        <v>4181</v>
      </c>
    </row>
    <row r="616" spans="2:65" s="1" customFormat="1" ht="19.2">
      <c r="B616" s="32"/>
      <c r="D616" s="151" t="s">
        <v>359</v>
      </c>
      <c r="F616" s="152" t="s">
        <v>8415</v>
      </c>
      <c r="I616" s="153"/>
      <c r="L616" s="32"/>
      <c r="M616" s="154"/>
      <c r="T616" s="56"/>
      <c r="AT616" s="17" t="s">
        <v>359</v>
      </c>
      <c r="AU616" s="17" t="s">
        <v>84</v>
      </c>
    </row>
    <row r="617" spans="2:65" s="1" customFormat="1" ht="24.15" customHeight="1">
      <c r="B617" s="32"/>
      <c r="C617" s="138" t="s">
        <v>2963</v>
      </c>
      <c r="D617" s="138" t="s">
        <v>352</v>
      </c>
      <c r="E617" s="139" t="s">
        <v>8679</v>
      </c>
      <c r="F617" s="140" t="s">
        <v>8659</v>
      </c>
      <c r="G617" s="141" t="s">
        <v>4951</v>
      </c>
      <c r="H617" s="142">
        <v>6</v>
      </c>
      <c r="I617" s="143"/>
      <c r="J617" s="144">
        <f>ROUND(I617*H617,2)</f>
        <v>0</v>
      </c>
      <c r="K617" s="140" t="s">
        <v>1</v>
      </c>
      <c r="L617" s="32"/>
      <c r="M617" s="145" t="s">
        <v>1</v>
      </c>
      <c r="N617" s="146" t="s">
        <v>41</v>
      </c>
      <c r="P617" s="147">
        <f>O617*H617</f>
        <v>0</v>
      </c>
      <c r="Q617" s="147">
        <v>0</v>
      </c>
      <c r="R617" s="147">
        <f>Q617*H617</f>
        <v>0</v>
      </c>
      <c r="S617" s="147">
        <v>0</v>
      </c>
      <c r="T617" s="148">
        <f>S617*H617</f>
        <v>0</v>
      </c>
      <c r="AR617" s="149" t="s">
        <v>357</v>
      </c>
      <c r="AT617" s="149" t="s">
        <v>352</v>
      </c>
      <c r="AU617" s="149" t="s">
        <v>84</v>
      </c>
      <c r="AY617" s="17" t="s">
        <v>350</v>
      </c>
      <c r="BE617" s="150">
        <f>IF(N617="základní",J617,0)</f>
        <v>0</v>
      </c>
      <c r="BF617" s="150">
        <f>IF(N617="snížená",J617,0)</f>
        <v>0</v>
      </c>
      <c r="BG617" s="150">
        <f>IF(N617="zákl. přenesená",J617,0)</f>
        <v>0</v>
      </c>
      <c r="BH617" s="150">
        <f>IF(N617="sníž. přenesená",J617,0)</f>
        <v>0</v>
      </c>
      <c r="BI617" s="150">
        <f>IF(N617="nulová",J617,0)</f>
        <v>0</v>
      </c>
      <c r="BJ617" s="17" t="s">
        <v>84</v>
      </c>
      <c r="BK617" s="150">
        <f>ROUND(I617*H617,2)</f>
        <v>0</v>
      </c>
      <c r="BL617" s="17" t="s">
        <v>357</v>
      </c>
      <c r="BM617" s="149" t="s">
        <v>4189</v>
      </c>
    </row>
    <row r="618" spans="2:65" s="1" customFormat="1" ht="19.2">
      <c r="B618" s="32"/>
      <c r="D618" s="151" t="s">
        <v>359</v>
      </c>
      <c r="F618" s="152" t="s">
        <v>8659</v>
      </c>
      <c r="I618" s="153"/>
      <c r="L618" s="32"/>
      <c r="M618" s="154"/>
      <c r="T618" s="56"/>
      <c r="AT618" s="17" t="s">
        <v>359</v>
      </c>
      <c r="AU618" s="17" t="s">
        <v>84</v>
      </c>
    </row>
    <row r="619" spans="2:65" s="1" customFormat="1" ht="24.15" customHeight="1">
      <c r="B619" s="32"/>
      <c r="C619" s="138" t="s">
        <v>2969</v>
      </c>
      <c r="D619" s="138" t="s">
        <v>352</v>
      </c>
      <c r="E619" s="139" t="s">
        <v>8680</v>
      </c>
      <c r="F619" s="140" t="s">
        <v>8661</v>
      </c>
      <c r="G619" s="141" t="s">
        <v>8397</v>
      </c>
      <c r="H619" s="142">
        <v>58</v>
      </c>
      <c r="I619" s="143"/>
      <c r="J619" s="144">
        <f>ROUND(I619*H619,2)</f>
        <v>0</v>
      </c>
      <c r="K619" s="140" t="s">
        <v>1</v>
      </c>
      <c r="L619" s="32"/>
      <c r="M619" s="145" t="s">
        <v>1</v>
      </c>
      <c r="N619" s="146" t="s">
        <v>41</v>
      </c>
      <c r="P619" s="147">
        <f>O619*H619</f>
        <v>0</v>
      </c>
      <c r="Q619" s="147">
        <v>0</v>
      </c>
      <c r="R619" s="147">
        <f>Q619*H619</f>
        <v>0</v>
      </c>
      <c r="S619" s="147">
        <v>0</v>
      </c>
      <c r="T619" s="148">
        <f>S619*H619</f>
        <v>0</v>
      </c>
      <c r="AR619" s="149" t="s">
        <v>357</v>
      </c>
      <c r="AT619" s="149" t="s">
        <v>352</v>
      </c>
      <c r="AU619" s="149" t="s">
        <v>84</v>
      </c>
      <c r="AY619" s="17" t="s">
        <v>350</v>
      </c>
      <c r="BE619" s="150">
        <f>IF(N619="základní",J619,0)</f>
        <v>0</v>
      </c>
      <c r="BF619" s="150">
        <f>IF(N619="snížená",J619,0)</f>
        <v>0</v>
      </c>
      <c r="BG619" s="150">
        <f>IF(N619="zákl. přenesená",J619,0)</f>
        <v>0</v>
      </c>
      <c r="BH619" s="150">
        <f>IF(N619="sníž. přenesená",J619,0)</f>
        <v>0</v>
      </c>
      <c r="BI619" s="150">
        <f>IF(N619="nulová",J619,0)</f>
        <v>0</v>
      </c>
      <c r="BJ619" s="17" t="s">
        <v>84</v>
      </c>
      <c r="BK619" s="150">
        <f>ROUND(I619*H619,2)</f>
        <v>0</v>
      </c>
      <c r="BL619" s="17" t="s">
        <v>357</v>
      </c>
      <c r="BM619" s="149" t="s">
        <v>4197</v>
      </c>
    </row>
    <row r="620" spans="2:65" s="1" customFormat="1" ht="19.2">
      <c r="B620" s="32"/>
      <c r="D620" s="151" t="s">
        <v>359</v>
      </c>
      <c r="F620" s="152" t="s">
        <v>8661</v>
      </c>
      <c r="I620" s="153"/>
      <c r="L620" s="32"/>
      <c r="M620" s="154"/>
      <c r="T620" s="56"/>
      <c r="AT620" s="17" t="s">
        <v>359</v>
      </c>
      <c r="AU620" s="17" t="s">
        <v>84</v>
      </c>
    </row>
    <row r="621" spans="2:65" s="1" customFormat="1" ht="24.15" customHeight="1">
      <c r="B621" s="32"/>
      <c r="C621" s="138" t="s">
        <v>2972</v>
      </c>
      <c r="D621" s="138" t="s">
        <v>352</v>
      </c>
      <c r="E621" s="139" t="s">
        <v>8681</v>
      </c>
      <c r="F621" s="140" t="s">
        <v>8663</v>
      </c>
      <c r="G621" s="141" t="s">
        <v>8397</v>
      </c>
      <c r="H621" s="142">
        <v>18</v>
      </c>
      <c r="I621" s="143"/>
      <c r="J621" s="144">
        <f>ROUND(I621*H621,2)</f>
        <v>0</v>
      </c>
      <c r="K621" s="140" t="s">
        <v>1</v>
      </c>
      <c r="L621" s="32"/>
      <c r="M621" s="145" t="s">
        <v>1</v>
      </c>
      <c r="N621" s="146" t="s">
        <v>41</v>
      </c>
      <c r="P621" s="147">
        <f>O621*H621</f>
        <v>0</v>
      </c>
      <c r="Q621" s="147">
        <v>0</v>
      </c>
      <c r="R621" s="147">
        <f>Q621*H621</f>
        <v>0</v>
      </c>
      <c r="S621" s="147">
        <v>0</v>
      </c>
      <c r="T621" s="148">
        <f>S621*H621</f>
        <v>0</v>
      </c>
      <c r="AR621" s="149" t="s">
        <v>357</v>
      </c>
      <c r="AT621" s="149" t="s">
        <v>352</v>
      </c>
      <c r="AU621" s="149" t="s">
        <v>84</v>
      </c>
      <c r="AY621" s="17" t="s">
        <v>350</v>
      </c>
      <c r="BE621" s="150">
        <f>IF(N621="základní",J621,0)</f>
        <v>0</v>
      </c>
      <c r="BF621" s="150">
        <f>IF(N621="snížená",J621,0)</f>
        <v>0</v>
      </c>
      <c r="BG621" s="150">
        <f>IF(N621="zákl. přenesená",J621,0)</f>
        <v>0</v>
      </c>
      <c r="BH621" s="150">
        <f>IF(N621="sníž. přenesená",J621,0)</f>
        <v>0</v>
      </c>
      <c r="BI621" s="150">
        <f>IF(N621="nulová",J621,0)</f>
        <v>0</v>
      </c>
      <c r="BJ621" s="17" t="s">
        <v>84</v>
      </c>
      <c r="BK621" s="150">
        <f>ROUND(I621*H621,2)</f>
        <v>0</v>
      </c>
      <c r="BL621" s="17" t="s">
        <v>357</v>
      </c>
      <c r="BM621" s="149" t="s">
        <v>4205</v>
      </c>
    </row>
    <row r="622" spans="2:65" s="1" customFormat="1" ht="19.2">
      <c r="B622" s="32"/>
      <c r="D622" s="151" t="s">
        <v>359</v>
      </c>
      <c r="F622" s="152" t="s">
        <v>8663</v>
      </c>
      <c r="I622" s="153"/>
      <c r="L622" s="32"/>
      <c r="M622" s="154"/>
      <c r="T622" s="56"/>
      <c r="AT622" s="17" t="s">
        <v>359</v>
      </c>
      <c r="AU622" s="17" t="s">
        <v>84</v>
      </c>
    </row>
    <row r="623" spans="2:65" s="1" customFormat="1" ht="24.15" customHeight="1">
      <c r="B623" s="32"/>
      <c r="C623" s="138" t="s">
        <v>2978</v>
      </c>
      <c r="D623" s="138" t="s">
        <v>352</v>
      </c>
      <c r="E623" s="139" t="s">
        <v>8682</v>
      </c>
      <c r="F623" s="140" t="s">
        <v>8310</v>
      </c>
      <c r="G623" s="141" t="s">
        <v>355</v>
      </c>
      <c r="H623" s="142">
        <v>64</v>
      </c>
      <c r="I623" s="143"/>
      <c r="J623" s="144">
        <f>ROUND(I623*H623,2)</f>
        <v>0</v>
      </c>
      <c r="K623" s="140" t="s">
        <v>1</v>
      </c>
      <c r="L623" s="32"/>
      <c r="M623" s="145" t="s">
        <v>1</v>
      </c>
      <c r="N623" s="146" t="s">
        <v>41</v>
      </c>
      <c r="P623" s="147">
        <f>O623*H623</f>
        <v>0</v>
      </c>
      <c r="Q623" s="147">
        <v>0</v>
      </c>
      <c r="R623" s="147">
        <f>Q623*H623</f>
        <v>0</v>
      </c>
      <c r="S623" s="147">
        <v>0</v>
      </c>
      <c r="T623" s="148">
        <f>S623*H623</f>
        <v>0</v>
      </c>
      <c r="AR623" s="149" t="s">
        <v>357</v>
      </c>
      <c r="AT623" s="149" t="s">
        <v>352</v>
      </c>
      <c r="AU623" s="149" t="s">
        <v>84</v>
      </c>
      <c r="AY623" s="17" t="s">
        <v>350</v>
      </c>
      <c r="BE623" s="150">
        <f>IF(N623="základní",J623,0)</f>
        <v>0</v>
      </c>
      <c r="BF623" s="150">
        <f>IF(N623="snížená",J623,0)</f>
        <v>0</v>
      </c>
      <c r="BG623" s="150">
        <f>IF(N623="zákl. přenesená",J623,0)</f>
        <v>0</v>
      </c>
      <c r="BH623" s="150">
        <f>IF(N623="sníž. přenesená",J623,0)</f>
        <v>0</v>
      </c>
      <c r="BI623" s="150">
        <f>IF(N623="nulová",J623,0)</f>
        <v>0</v>
      </c>
      <c r="BJ623" s="17" t="s">
        <v>84</v>
      </c>
      <c r="BK623" s="150">
        <f>ROUND(I623*H623,2)</f>
        <v>0</v>
      </c>
      <c r="BL623" s="17" t="s">
        <v>357</v>
      </c>
      <c r="BM623" s="149" t="s">
        <v>4213</v>
      </c>
    </row>
    <row r="624" spans="2:65" s="1" customFormat="1" ht="19.2">
      <c r="B624" s="32"/>
      <c r="D624" s="151" t="s">
        <v>359</v>
      </c>
      <c r="F624" s="152" t="s">
        <v>8310</v>
      </c>
      <c r="I624" s="153"/>
      <c r="L624" s="32"/>
      <c r="M624" s="154"/>
      <c r="T624" s="56"/>
      <c r="AT624" s="17" t="s">
        <v>359</v>
      </c>
      <c r="AU624" s="17" t="s">
        <v>84</v>
      </c>
    </row>
    <row r="625" spans="2:65" s="1" customFormat="1" ht="24.15" customHeight="1">
      <c r="B625" s="32"/>
      <c r="C625" s="138" t="s">
        <v>2983</v>
      </c>
      <c r="D625" s="138" t="s">
        <v>352</v>
      </c>
      <c r="E625" s="139" t="s">
        <v>8683</v>
      </c>
      <c r="F625" s="140" t="s">
        <v>8312</v>
      </c>
      <c r="G625" s="141" t="s">
        <v>355</v>
      </c>
      <c r="H625" s="142">
        <v>35</v>
      </c>
      <c r="I625" s="143"/>
      <c r="J625" s="144">
        <f>ROUND(I625*H625,2)</f>
        <v>0</v>
      </c>
      <c r="K625" s="140" t="s">
        <v>1</v>
      </c>
      <c r="L625" s="32"/>
      <c r="M625" s="145" t="s">
        <v>1</v>
      </c>
      <c r="N625" s="146" t="s">
        <v>41</v>
      </c>
      <c r="P625" s="147">
        <f>O625*H625</f>
        <v>0</v>
      </c>
      <c r="Q625" s="147">
        <v>0</v>
      </c>
      <c r="R625" s="147">
        <f>Q625*H625</f>
        <v>0</v>
      </c>
      <c r="S625" s="147">
        <v>0</v>
      </c>
      <c r="T625" s="148">
        <f>S625*H625</f>
        <v>0</v>
      </c>
      <c r="AR625" s="149" t="s">
        <v>357</v>
      </c>
      <c r="AT625" s="149" t="s">
        <v>352</v>
      </c>
      <c r="AU625" s="149" t="s">
        <v>84</v>
      </c>
      <c r="AY625" s="17" t="s">
        <v>350</v>
      </c>
      <c r="BE625" s="150">
        <f>IF(N625="základní",J625,0)</f>
        <v>0</v>
      </c>
      <c r="BF625" s="150">
        <f>IF(N625="snížená",J625,0)</f>
        <v>0</v>
      </c>
      <c r="BG625" s="150">
        <f>IF(N625="zákl. přenesená",J625,0)</f>
        <v>0</v>
      </c>
      <c r="BH625" s="150">
        <f>IF(N625="sníž. přenesená",J625,0)</f>
        <v>0</v>
      </c>
      <c r="BI625" s="150">
        <f>IF(N625="nulová",J625,0)</f>
        <v>0</v>
      </c>
      <c r="BJ625" s="17" t="s">
        <v>84</v>
      </c>
      <c r="BK625" s="150">
        <f>ROUND(I625*H625,2)</f>
        <v>0</v>
      </c>
      <c r="BL625" s="17" t="s">
        <v>357</v>
      </c>
      <c r="BM625" s="149" t="s">
        <v>4221</v>
      </c>
    </row>
    <row r="626" spans="2:65" s="1" customFormat="1" ht="19.2">
      <c r="B626" s="32"/>
      <c r="D626" s="151" t="s">
        <v>359</v>
      </c>
      <c r="F626" s="152" t="s">
        <v>8312</v>
      </c>
      <c r="I626" s="153"/>
      <c r="L626" s="32"/>
      <c r="M626" s="154"/>
      <c r="T626" s="56"/>
      <c r="AT626" s="17" t="s">
        <v>359</v>
      </c>
      <c r="AU626" s="17" t="s">
        <v>84</v>
      </c>
    </row>
    <row r="627" spans="2:65" s="1" customFormat="1" ht="24.15" customHeight="1">
      <c r="B627" s="32"/>
      <c r="C627" s="138" t="s">
        <v>2990</v>
      </c>
      <c r="D627" s="138" t="s">
        <v>352</v>
      </c>
      <c r="E627" s="139" t="s">
        <v>8684</v>
      </c>
      <c r="F627" s="140" t="s">
        <v>8394</v>
      </c>
      <c r="G627" s="141" t="s">
        <v>355</v>
      </c>
      <c r="H627" s="142">
        <v>44</v>
      </c>
      <c r="I627" s="143"/>
      <c r="J627" s="144">
        <f>ROUND(I627*H627,2)</f>
        <v>0</v>
      </c>
      <c r="K627" s="140" t="s">
        <v>1</v>
      </c>
      <c r="L627" s="32"/>
      <c r="M627" s="145" t="s">
        <v>1</v>
      </c>
      <c r="N627" s="146" t="s">
        <v>41</v>
      </c>
      <c r="P627" s="147">
        <f>O627*H627</f>
        <v>0</v>
      </c>
      <c r="Q627" s="147">
        <v>0</v>
      </c>
      <c r="R627" s="147">
        <f>Q627*H627</f>
        <v>0</v>
      </c>
      <c r="S627" s="147">
        <v>0</v>
      </c>
      <c r="T627" s="148">
        <f>S627*H627</f>
        <v>0</v>
      </c>
      <c r="AR627" s="149" t="s">
        <v>357</v>
      </c>
      <c r="AT627" s="149" t="s">
        <v>352</v>
      </c>
      <c r="AU627" s="149" t="s">
        <v>84</v>
      </c>
      <c r="AY627" s="17" t="s">
        <v>350</v>
      </c>
      <c r="BE627" s="150">
        <f>IF(N627="základní",J627,0)</f>
        <v>0</v>
      </c>
      <c r="BF627" s="150">
        <f>IF(N627="snížená",J627,0)</f>
        <v>0</v>
      </c>
      <c r="BG627" s="150">
        <f>IF(N627="zákl. přenesená",J627,0)</f>
        <v>0</v>
      </c>
      <c r="BH627" s="150">
        <f>IF(N627="sníž. přenesená",J627,0)</f>
        <v>0</v>
      </c>
      <c r="BI627" s="150">
        <f>IF(N627="nulová",J627,0)</f>
        <v>0</v>
      </c>
      <c r="BJ627" s="17" t="s">
        <v>84</v>
      </c>
      <c r="BK627" s="150">
        <f>ROUND(I627*H627,2)</f>
        <v>0</v>
      </c>
      <c r="BL627" s="17" t="s">
        <v>357</v>
      </c>
      <c r="BM627" s="149" t="s">
        <v>4229</v>
      </c>
    </row>
    <row r="628" spans="2:65" s="1" customFormat="1" ht="10.199999999999999">
      <c r="B628" s="32"/>
      <c r="D628" s="151" t="s">
        <v>359</v>
      </c>
      <c r="F628" s="152" t="s">
        <v>8394</v>
      </c>
      <c r="I628" s="153"/>
      <c r="L628" s="32"/>
      <c r="M628" s="154"/>
      <c r="T628" s="56"/>
      <c r="AT628" s="17" t="s">
        <v>359</v>
      </c>
      <c r="AU628" s="17" t="s">
        <v>84</v>
      </c>
    </row>
    <row r="629" spans="2:65" s="1" customFormat="1" ht="16.5" customHeight="1">
      <c r="B629" s="32"/>
      <c r="C629" s="138" t="s">
        <v>3003</v>
      </c>
      <c r="D629" s="138" t="s">
        <v>352</v>
      </c>
      <c r="E629" s="139" t="s">
        <v>8685</v>
      </c>
      <c r="F629" s="140" t="s">
        <v>8314</v>
      </c>
      <c r="G629" s="141" t="s">
        <v>355</v>
      </c>
      <c r="H629" s="142">
        <v>94</v>
      </c>
      <c r="I629" s="143"/>
      <c r="J629" s="144">
        <f>ROUND(I629*H629,2)</f>
        <v>0</v>
      </c>
      <c r="K629" s="140" t="s">
        <v>1</v>
      </c>
      <c r="L629" s="32"/>
      <c r="M629" s="145" t="s">
        <v>1</v>
      </c>
      <c r="N629" s="146" t="s">
        <v>41</v>
      </c>
      <c r="P629" s="147">
        <f>O629*H629</f>
        <v>0</v>
      </c>
      <c r="Q629" s="147">
        <v>0</v>
      </c>
      <c r="R629" s="147">
        <f>Q629*H629</f>
        <v>0</v>
      </c>
      <c r="S629" s="147">
        <v>0</v>
      </c>
      <c r="T629" s="148">
        <f>S629*H629</f>
        <v>0</v>
      </c>
      <c r="AR629" s="149" t="s">
        <v>357</v>
      </c>
      <c r="AT629" s="149" t="s">
        <v>352</v>
      </c>
      <c r="AU629" s="149" t="s">
        <v>84</v>
      </c>
      <c r="AY629" s="17" t="s">
        <v>350</v>
      </c>
      <c r="BE629" s="150">
        <f>IF(N629="základní",J629,0)</f>
        <v>0</v>
      </c>
      <c r="BF629" s="150">
        <f>IF(N629="snížená",J629,0)</f>
        <v>0</v>
      </c>
      <c r="BG629" s="150">
        <f>IF(N629="zákl. přenesená",J629,0)</f>
        <v>0</v>
      </c>
      <c r="BH629" s="150">
        <f>IF(N629="sníž. přenesená",J629,0)</f>
        <v>0</v>
      </c>
      <c r="BI629" s="150">
        <f>IF(N629="nulová",J629,0)</f>
        <v>0</v>
      </c>
      <c r="BJ629" s="17" t="s">
        <v>84</v>
      </c>
      <c r="BK629" s="150">
        <f>ROUND(I629*H629,2)</f>
        <v>0</v>
      </c>
      <c r="BL629" s="17" t="s">
        <v>357</v>
      </c>
      <c r="BM629" s="149" t="s">
        <v>4237</v>
      </c>
    </row>
    <row r="630" spans="2:65" s="1" customFormat="1" ht="10.199999999999999">
      <c r="B630" s="32"/>
      <c r="D630" s="151" t="s">
        <v>359</v>
      </c>
      <c r="F630" s="152" t="s">
        <v>8314</v>
      </c>
      <c r="I630" s="153"/>
      <c r="L630" s="32"/>
      <c r="M630" s="154"/>
      <c r="T630" s="56"/>
      <c r="AT630" s="17" t="s">
        <v>359</v>
      </c>
      <c r="AU630" s="17" t="s">
        <v>84</v>
      </c>
    </row>
    <row r="631" spans="2:65" s="1" customFormat="1" ht="16.5" customHeight="1">
      <c r="B631" s="32"/>
      <c r="C631" s="138" t="s">
        <v>3011</v>
      </c>
      <c r="D631" s="138" t="s">
        <v>352</v>
      </c>
      <c r="E631" s="139" t="s">
        <v>8686</v>
      </c>
      <c r="F631" s="140" t="s">
        <v>8320</v>
      </c>
      <c r="G631" s="141" t="s">
        <v>5036</v>
      </c>
      <c r="H631" s="142">
        <v>1</v>
      </c>
      <c r="I631" s="143"/>
      <c r="J631" s="144">
        <f>ROUND(I631*H631,2)</f>
        <v>0</v>
      </c>
      <c r="K631" s="140" t="s">
        <v>1</v>
      </c>
      <c r="L631" s="32"/>
      <c r="M631" s="145" t="s">
        <v>1</v>
      </c>
      <c r="N631" s="146" t="s">
        <v>41</v>
      </c>
      <c r="P631" s="147">
        <f>O631*H631</f>
        <v>0</v>
      </c>
      <c r="Q631" s="147">
        <v>0</v>
      </c>
      <c r="R631" s="147">
        <f>Q631*H631</f>
        <v>0</v>
      </c>
      <c r="S631" s="147">
        <v>0</v>
      </c>
      <c r="T631" s="148">
        <f>S631*H631</f>
        <v>0</v>
      </c>
      <c r="AR631" s="149" t="s">
        <v>357</v>
      </c>
      <c r="AT631" s="149" t="s">
        <v>352</v>
      </c>
      <c r="AU631" s="149" t="s">
        <v>84</v>
      </c>
      <c r="AY631" s="17" t="s">
        <v>350</v>
      </c>
      <c r="BE631" s="150">
        <f>IF(N631="základní",J631,0)</f>
        <v>0</v>
      </c>
      <c r="BF631" s="150">
        <f>IF(N631="snížená",J631,0)</f>
        <v>0</v>
      </c>
      <c r="BG631" s="150">
        <f>IF(N631="zákl. přenesená",J631,0)</f>
        <v>0</v>
      </c>
      <c r="BH631" s="150">
        <f>IF(N631="sníž. přenesená",J631,0)</f>
        <v>0</v>
      </c>
      <c r="BI631" s="150">
        <f>IF(N631="nulová",J631,0)</f>
        <v>0</v>
      </c>
      <c r="BJ631" s="17" t="s">
        <v>84</v>
      </c>
      <c r="BK631" s="150">
        <f>ROUND(I631*H631,2)</f>
        <v>0</v>
      </c>
      <c r="BL631" s="17" t="s">
        <v>357</v>
      </c>
      <c r="BM631" s="149" t="s">
        <v>4245</v>
      </c>
    </row>
    <row r="632" spans="2:65" s="1" customFormat="1" ht="10.199999999999999">
      <c r="B632" s="32"/>
      <c r="D632" s="151" t="s">
        <v>359</v>
      </c>
      <c r="F632" s="152" t="s">
        <v>8320</v>
      </c>
      <c r="I632" s="153"/>
      <c r="L632" s="32"/>
      <c r="M632" s="154"/>
      <c r="T632" s="56"/>
      <c r="AT632" s="17" t="s">
        <v>359</v>
      </c>
      <c r="AU632" s="17" t="s">
        <v>84</v>
      </c>
    </row>
    <row r="633" spans="2:65" s="11" customFormat="1" ht="25.95" customHeight="1">
      <c r="B633" s="126"/>
      <c r="D633" s="127" t="s">
        <v>75</v>
      </c>
      <c r="E633" s="128" t="s">
        <v>8687</v>
      </c>
      <c r="F633" s="128" t="s">
        <v>8688</v>
      </c>
      <c r="I633" s="129"/>
      <c r="J633" s="130">
        <f>BK633</f>
        <v>0</v>
      </c>
      <c r="L633" s="126"/>
      <c r="M633" s="131"/>
      <c r="P633" s="132">
        <f>SUM(P634:P647)</f>
        <v>0</v>
      </c>
      <c r="R633" s="132">
        <f>SUM(R634:R647)</f>
        <v>0</v>
      </c>
      <c r="T633" s="133">
        <f>SUM(T634:T647)</f>
        <v>0</v>
      </c>
      <c r="AR633" s="127" t="s">
        <v>84</v>
      </c>
      <c r="AT633" s="134" t="s">
        <v>75</v>
      </c>
      <c r="AU633" s="134" t="s">
        <v>76</v>
      </c>
      <c r="AY633" s="127" t="s">
        <v>350</v>
      </c>
      <c r="BK633" s="135">
        <f>SUM(BK634:BK647)</f>
        <v>0</v>
      </c>
    </row>
    <row r="634" spans="2:65" s="1" customFormat="1" ht="33" customHeight="1">
      <c r="B634" s="32"/>
      <c r="C634" s="138" t="s">
        <v>3020</v>
      </c>
      <c r="D634" s="138" t="s">
        <v>352</v>
      </c>
      <c r="E634" s="139" t="s">
        <v>8689</v>
      </c>
      <c r="F634" s="140" t="s">
        <v>8690</v>
      </c>
      <c r="G634" s="141" t="s">
        <v>4951</v>
      </c>
      <c r="H634" s="142">
        <v>1</v>
      </c>
      <c r="I634" s="143"/>
      <c r="J634" s="144">
        <f>ROUND(I634*H634,2)</f>
        <v>0</v>
      </c>
      <c r="K634" s="140" t="s">
        <v>1</v>
      </c>
      <c r="L634" s="32"/>
      <c r="M634" s="145" t="s">
        <v>1</v>
      </c>
      <c r="N634" s="146" t="s">
        <v>41</v>
      </c>
      <c r="P634" s="147">
        <f>O634*H634</f>
        <v>0</v>
      </c>
      <c r="Q634" s="147">
        <v>0</v>
      </c>
      <c r="R634" s="147">
        <f>Q634*H634</f>
        <v>0</v>
      </c>
      <c r="S634" s="147">
        <v>0</v>
      </c>
      <c r="T634" s="148">
        <f>S634*H634</f>
        <v>0</v>
      </c>
      <c r="AR634" s="149" t="s">
        <v>357</v>
      </c>
      <c r="AT634" s="149" t="s">
        <v>352</v>
      </c>
      <c r="AU634" s="149" t="s">
        <v>84</v>
      </c>
      <c r="AY634" s="17" t="s">
        <v>350</v>
      </c>
      <c r="BE634" s="150">
        <f>IF(N634="základní",J634,0)</f>
        <v>0</v>
      </c>
      <c r="BF634" s="150">
        <f>IF(N634="snížená",J634,0)</f>
        <v>0</v>
      </c>
      <c r="BG634" s="150">
        <f>IF(N634="zákl. přenesená",J634,0)</f>
        <v>0</v>
      </c>
      <c r="BH634" s="150">
        <f>IF(N634="sníž. přenesená",J634,0)</f>
        <v>0</v>
      </c>
      <c r="BI634" s="150">
        <f>IF(N634="nulová",J634,0)</f>
        <v>0</v>
      </c>
      <c r="BJ634" s="17" t="s">
        <v>84</v>
      </c>
      <c r="BK634" s="150">
        <f>ROUND(I634*H634,2)</f>
        <v>0</v>
      </c>
      <c r="BL634" s="17" t="s">
        <v>357</v>
      </c>
      <c r="BM634" s="149" t="s">
        <v>4253</v>
      </c>
    </row>
    <row r="635" spans="2:65" s="1" customFormat="1" ht="19.2">
      <c r="B635" s="32"/>
      <c r="D635" s="151" t="s">
        <v>359</v>
      </c>
      <c r="F635" s="152" t="s">
        <v>8690</v>
      </c>
      <c r="I635" s="153"/>
      <c r="L635" s="32"/>
      <c r="M635" s="154"/>
      <c r="T635" s="56"/>
      <c r="AT635" s="17" t="s">
        <v>359</v>
      </c>
      <c r="AU635" s="17" t="s">
        <v>84</v>
      </c>
    </row>
    <row r="636" spans="2:65" s="1" customFormat="1" ht="16.5" customHeight="1">
      <c r="B636" s="32"/>
      <c r="C636" s="138" t="s">
        <v>3030</v>
      </c>
      <c r="D636" s="138" t="s">
        <v>352</v>
      </c>
      <c r="E636" s="139" t="s">
        <v>8691</v>
      </c>
      <c r="F636" s="140" t="s">
        <v>8582</v>
      </c>
      <c r="G636" s="141" t="s">
        <v>4951</v>
      </c>
      <c r="H636" s="142">
        <v>1</v>
      </c>
      <c r="I636" s="143"/>
      <c r="J636" s="144">
        <f>ROUND(I636*H636,2)</f>
        <v>0</v>
      </c>
      <c r="K636" s="140" t="s">
        <v>1</v>
      </c>
      <c r="L636" s="32"/>
      <c r="M636" s="145" t="s">
        <v>1</v>
      </c>
      <c r="N636" s="146" t="s">
        <v>41</v>
      </c>
      <c r="P636" s="147">
        <f>O636*H636</f>
        <v>0</v>
      </c>
      <c r="Q636" s="147">
        <v>0</v>
      </c>
      <c r="R636" s="147">
        <f>Q636*H636</f>
        <v>0</v>
      </c>
      <c r="S636" s="147">
        <v>0</v>
      </c>
      <c r="T636" s="148">
        <f>S636*H636</f>
        <v>0</v>
      </c>
      <c r="AR636" s="149" t="s">
        <v>357</v>
      </c>
      <c r="AT636" s="149" t="s">
        <v>352</v>
      </c>
      <c r="AU636" s="149" t="s">
        <v>84</v>
      </c>
      <c r="AY636" s="17" t="s">
        <v>350</v>
      </c>
      <c r="BE636" s="150">
        <f>IF(N636="základní",J636,0)</f>
        <v>0</v>
      </c>
      <c r="BF636" s="150">
        <f>IF(N636="snížená",J636,0)</f>
        <v>0</v>
      </c>
      <c r="BG636" s="150">
        <f>IF(N636="zákl. přenesená",J636,0)</f>
        <v>0</v>
      </c>
      <c r="BH636" s="150">
        <f>IF(N636="sníž. přenesená",J636,0)</f>
        <v>0</v>
      </c>
      <c r="BI636" s="150">
        <f>IF(N636="nulová",J636,0)</f>
        <v>0</v>
      </c>
      <c r="BJ636" s="17" t="s">
        <v>84</v>
      </c>
      <c r="BK636" s="150">
        <f>ROUND(I636*H636,2)</f>
        <v>0</v>
      </c>
      <c r="BL636" s="17" t="s">
        <v>357</v>
      </c>
      <c r="BM636" s="149" t="s">
        <v>4261</v>
      </c>
    </row>
    <row r="637" spans="2:65" s="1" customFormat="1" ht="10.199999999999999">
      <c r="B637" s="32"/>
      <c r="D637" s="151" t="s">
        <v>359</v>
      </c>
      <c r="F637" s="152" t="s">
        <v>8582</v>
      </c>
      <c r="I637" s="153"/>
      <c r="L637" s="32"/>
      <c r="M637" s="154"/>
      <c r="T637" s="56"/>
      <c r="AT637" s="17" t="s">
        <v>359</v>
      </c>
      <c r="AU637" s="17" t="s">
        <v>84</v>
      </c>
    </row>
    <row r="638" spans="2:65" s="1" customFormat="1" ht="16.5" customHeight="1">
      <c r="B638" s="32"/>
      <c r="C638" s="138" t="s">
        <v>3037</v>
      </c>
      <c r="D638" s="138" t="s">
        <v>352</v>
      </c>
      <c r="E638" s="139" t="s">
        <v>8692</v>
      </c>
      <c r="F638" s="140" t="s">
        <v>8693</v>
      </c>
      <c r="G638" s="141" t="s">
        <v>4951</v>
      </c>
      <c r="H638" s="142">
        <v>1</v>
      </c>
      <c r="I638" s="143"/>
      <c r="J638" s="144">
        <f>ROUND(I638*H638,2)</f>
        <v>0</v>
      </c>
      <c r="K638" s="140" t="s">
        <v>1</v>
      </c>
      <c r="L638" s="32"/>
      <c r="M638" s="145" t="s">
        <v>1</v>
      </c>
      <c r="N638" s="146" t="s">
        <v>41</v>
      </c>
      <c r="P638" s="147">
        <f>O638*H638</f>
        <v>0</v>
      </c>
      <c r="Q638" s="147">
        <v>0</v>
      </c>
      <c r="R638" s="147">
        <f>Q638*H638</f>
        <v>0</v>
      </c>
      <c r="S638" s="147">
        <v>0</v>
      </c>
      <c r="T638" s="148">
        <f>S638*H638</f>
        <v>0</v>
      </c>
      <c r="AR638" s="149" t="s">
        <v>357</v>
      </c>
      <c r="AT638" s="149" t="s">
        <v>352</v>
      </c>
      <c r="AU638" s="149" t="s">
        <v>84</v>
      </c>
      <c r="AY638" s="17" t="s">
        <v>350</v>
      </c>
      <c r="BE638" s="150">
        <f>IF(N638="základní",J638,0)</f>
        <v>0</v>
      </c>
      <c r="BF638" s="150">
        <f>IF(N638="snížená",J638,0)</f>
        <v>0</v>
      </c>
      <c r="BG638" s="150">
        <f>IF(N638="zákl. přenesená",J638,0)</f>
        <v>0</v>
      </c>
      <c r="BH638" s="150">
        <f>IF(N638="sníž. přenesená",J638,0)</f>
        <v>0</v>
      </c>
      <c r="BI638" s="150">
        <f>IF(N638="nulová",J638,0)</f>
        <v>0</v>
      </c>
      <c r="BJ638" s="17" t="s">
        <v>84</v>
      </c>
      <c r="BK638" s="150">
        <f>ROUND(I638*H638,2)</f>
        <v>0</v>
      </c>
      <c r="BL638" s="17" t="s">
        <v>357</v>
      </c>
      <c r="BM638" s="149" t="s">
        <v>4270</v>
      </c>
    </row>
    <row r="639" spans="2:65" s="1" customFormat="1" ht="10.199999999999999">
      <c r="B639" s="32"/>
      <c r="D639" s="151" t="s">
        <v>359</v>
      </c>
      <c r="F639" s="152" t="s">
        <v>8693</v>
      </c>
      <c r="I639" s="153"/>
      <c r="L639" s="32"/>
      <c r="M639" s="154"/>
      <c r="T639" s="56"/>
      <c r="AT639" s="17" t="s">
        <v>359</v>
      </c>
      <c r="AU639" s="17" t="s">
        <v>84</v>
      </c>
    </row>
    <row r="640" spans="2:65" s="1" customFormat="1" ht="16.5" customHeight="1">
      <c r="B640" s="32"/>
      <c r="C640" s="138" t="s">
        <v>3044</v>
      </c>
      <c r="D640" s="138" t="s">
        <v>352</v>
      </c>
      <c r="E640" s="139" t="s">
        <v>8694</v>
      </c>
      <c r="F640" s="140" t="s">
        <v>8695</v>
      </c>
      <c r="G640" s="141" t="s">
        <v>4951</v>
      </c>
      <c r="H640" s="142">
        <v>1</v>
      </c>
      <c r="I640" s="143"/>
      <c r="J640" s="144">
        <f>ROUND(I640*H640,2)</f>
        <v>0</v>
      </c>
      <c r="K640" s="140" t="s">
        <v>1</v>
      </c>
      <c r="L640" s="32"/>
      <c r="M640" s="145" t="s">
        <v>1</v>
      </c>
      <c r="N640" s="146" t="s">
        <v>41</v>
      </c>
      <c r="P640" s="147">
        <f>O640*H640</f>
        <v>0</v>
      </c>
      <c r="Q640" s="147">
        <v>0</v>
      </c>
      <c r="R640" s="147">
        <f>Q640*H640</f>
        <v>0</v>
      </c>
      <c r="S640" s="147">
        <v>0</v>
      </c>
      <c r="T640" s="148">
        <f>S640*H640</f>
        <v>0</v>
      </c>
      <c r="AR640" s="149" t="s">
        <v>357</v>
      </c>
      <c r="AT640" s="149" t="s">
        <v>352</v>
      </c>
      <c r="AU640" s="149" t="s">
        <v>84</v>
      </c>
      <c r="AY640" s="17" t="s">
        <v>350</v>
      </c>
      <c r="BE640" s="150">
        <f>IF(N640="základní",J640,0)</f>
        <v>0</v>
      </c>
      <c r="BF640" s="150">
        <f>IF(N640="snížená",J640,0)</f>
        <v>0</v>
      </c>
      <c r="BG640" s="150">
        <f>IF(N640="zákl. přenesená",J640,0)</f>
        <v>0</v>
      </c>
      <c r="BH640" s="150">
        <f>IF(N640="sníž. přenesená",J640,0)</f>
        <v>0</v>
      </c>
      <c r="BI640" s="150">
        <f>IF(N640="nulová",J640,0)</f>
        <v>0</v>
      </c>
      <c r="BJ640" s="17" t="s">
        <v>84</v>
      </c>
      <c r="BK640" s="150">
        <f>ROUND(I640*H640,2)</f>
        <v>0</v>
      </c>
      <c r="BL640" s="17" t="s">
        <v>357</v>
      </c>
      <c r="BM640" s="149" t="s">
        <v>4279</v>
      </c>
    </row>
    <row r="641" spans="2:65" s="1" customFormat="1" ht="10.199999999999999">
      <c r="B641" s="32"/>
      <c r="D641" s="151" t="s">
        <v>359</v>
      </c>
      <c r="F641" s="152" t="s">
        <v>8695</v>
      </c>
      <c r="I641" s="153"/>
      <c r="L641" s="32"/>
      <c r="M641" s="154"/>
      <c r="T641" s="56"/>
      <c r="AT641" s="17" t="s">
        <v>359</v>
      </c>
      <c r="AU641" s="17" t="s">
        <v>84</v>
      </c>
    </row>
    <row r="642" spans="2:65" s="1" customFormat="1" ht="24.15" customHeight="1">
      <c r="B642" s="32"/>
      <c r="C642" s="138" t="s">
        <v>3049</v>
      </c>
      <c r="D642" s="138" t="s">
        <v>352</v>
      </c>
      <c r="E642" s="139" t="s">
        <v>8696</v>
      </c>
      <c r="F642" s="140" t="s">
        <v>8399</v>
      </c>
      <c r="G642" s="141" t="s">
        <v>8397</v>
      </c>
      <c r="H642" s="142">
        <v>2</v>
      </c>
      <c r="I642" s="143"/>
      <c r="J642" s="144">
        <f>ROUND(I642*H642,2)</f>
        <v>0</v>
      </c>
      <c r="K642" s="140" t="s">
        <v>1</v>
      </c>
      <c r="L642" s="32"/>
      <c r="M642" s="145" t="s">
        <v>1</v>
      </c>
      <c r="N642" s="146" t="s">
        <v>41</v>
      </c>
      <c r="P642" s="147">
        <f>O642*H642</f>
        <v>0</v>
      </c>
      <c r="Q642" s="147">
        <v>0</v>
      </c>
      <c r="R642" s="147">
        <f>Q642*H642</f>
        <v>0</v>
      </c>
      <c r="S642" s="147">
        <v>0</v>
      </c>
      <c r="T642" s="148">
        <f>S642*H642</f>
        <v>0</v>
      </c>
      <c r="AR642" s="149" t="s">
        <v>357</v>
      </c>
      <c r="AT642" s="149" t="s">
        <v>352</v>
      </c>
      <c r="AU642" s="149" t="s">
        <v>84</v>
      </c>
      <c r="AY642" s="17" t="s">
        <v>350</v>
      </c>
      <c r="BE642" s="150">
        <f>IF(N642="základní",J642,0)</f>
        <v>0</v>
      </c>
      <c r="BF642" s="150">
        <f>IF(N642="snížená",J642,0)</f>
        <v>0</v>
      </c>
      <c r="BG642" s="150">
        <f>IF(N642="zákl. přenesená",J642,0)</f>
        <v>0</v>
      </c>
      <c r="BH642" s="150">
        <f>IF(N642="sníž. přenesená",J642,0)</f>
        <v>0</v>
      </c>
      <c r="BI642" s="150">
        <f>IF(N642="nulová",J642,0)</f>
        <v>0</v>
      </c>
      <c r="BJ642" s="17" t="s">
        <v>84</v>
      </c>
      <c r="BK642" s="150">
        <f>ROUND(I642*H642,2)</f>
        <v>0</v>
      </c>
      <c r="BL642" s="17" t="s">
        <v>357</v>
      </c>
      <c r="BM642" s="149" t="s">
        <v>4288</v>
      </c>
    </row>
    <row r="643" spans="2:65" s="1" customFormat="1" ht="19.2">
      <c r="B643" s="32"/>
      <c r="D643" s="151" t="s">
        <v>359</v>
      </c>
      <c r="F643" s="152" t="s">
        <v>8399</v>
      </c>
      <c r="I643" s="153"/>
      <c r="L643" s="32"/>
      <c r="M643" s="154"/>
      <c r="T643" s="56"/>
      <c r="AT643" s="17" t="s">
        <v>359</v>
      </c>
      <c r="AU643" s="17" t="s">
        <v>84</v>
      </c>
    </row>
    <row r="644" spans="2:65" s="1" customFormat="1" ht="24.15" customHeight="1">
      <c r="B644" s="32"/>
      <c r="C644" s="138" t="s">
        <v>3054</v>
      </c>
      <c r="D644" s="138" t="s">
        <v>352</v>
      </c>
      <c r="E644" s="139" t="s">
        <v>8697</v>
      </c>
      <c r="F644" s="140" t="s">
        <v>8394</v>
      </c>
      <c r="G644" s="141" t="s">
        <v>355</v>
      </c>
      <c r="H644" s="142">
        <v>0.5</v>
      </c>
      <c r="I644" s="143"/>
      <c r="J644" s="144">
        <f>ROUND(I644*H644,2)</f>
        <v>0</v>
      </c>
      <c r="K644" s="140" t="s">
        <v>1</v>
      </c>
      <c r="L644" s="32"/>
      <c r="M644" s="145" t="s">
        <v>1</v>
      </c>
      <c r="N644" s="146" t="s">
        <v>41</v>
      </c>
      <c r="P644" s="147">
        <f>O644*H644</f>
        <v>0</v>
      </c>
      <c r="Q644" s="147">
        <v>0</v>
      </c>
      <c r="R644" s="147">
        <f>Q644*H644</f>
        <v>0</v>
      </c>
      <c r="S644" s="147">
        <v>0</v>
      </c>
      <c r="T644" s="148">
        <f>S644*H644</f>
        <v>0</v>
      </c>
      <c r="AR644" s="149" t="s">
        <v>357</v>
      </c>
      <c r="AT644" s="149" t="s">
        <v>352</v>
      </c>
      <c r="AU644" s="149" t="s">
        <v>84</v>
      </c>
      <c r="AY644" s="17" t="s">
        <v>350</v>
      </c>
      <c r="BE644" s="150">
        <f>IF(N644="základní",J644,0)</f>
        <v>0</v>
      </c>
      <c r="BF644" s="150">
        <f>IF(N644="snížená",J644,0)</f>
        <v>0</v>
      </c>
      <c r="BG644" s="150">
        <f>IF(N644="zákl. přenesená",J644,0)</f>
        <v>0</v>
      </c>
      <c r="BH644" s="150">
        <f>IF(N644="sníž. přenesená",J644,0)</f>
        <v>0</v>
      </c>
      <c r="BI644" s="150">
        <f>IF(N644="nulová",J644,0)</f>
        <v>0</v>
      </c>
      <c r="BJ644" s="17" t="s">
        <v>84</v>
      </c>
      <c r="BK644" s="150">
        <f>ROUND(I644*H644,2)</f>
        <v>0</v>
      </c>
      <c r="BL644" s="17" t="s">
        <v>357</v>
      </c>
      <c r="BM644" s="149" t="s">
        <v>4296</v>
      </c>
    </row>
    <row r="645" spans="2:65" s="1" customFormat="1" ht="10.199999999999999">
      <c r="B645" s="32"/>
      <c r="D645" s="151" t="s">
        <v>359</v>
      </c>
      <c r="F645" s="152" t="s">
        <v>8394</v>
      </c>
      <c r="I645" s="153"/>
      <c r="L645" s="32"/>
      <c r="M645" s="154"/>
      <c r="T645" s="56"/>
      <c r="AT645" s="17" t="s">
        <v>359</v>
      </c>
      <c r="AU645" s="17" t="s">
        <v>84</v>
      </c>
    </row>
    <row r="646" spans="2:65" s="1" customFormat="1" ht="16.5" customHeight="1">
      <c r="B646" s="32"/>
      <c r="C646" s="138" t="s">
        <v>3059</v>
      </c>
      <c r="D646" s="138" t="s">
        <v>352</v>
      </c>
      <c r="E646" s="139" t="s">
        <v>8698</v>
      </c>
      <c r="F646" s="140" t="s">
        <v>8320</v>
      </c>
      <c r="G646" s="141" t="s">
        <v>5036</v>
      </c>
      <c r="H646" s="142">
        <v>1</v>
      </c>
      <c r="I646" s="143"/>
      <c r="J646" s="144">
        <f>ROUND(I646*H646,2)</f>
        <v>0</v>
      </c>
      <c r="K646" s="140" t="s">
        <v>1</v>
      </c>
      <c r="L646" s="32"/>
      <c r="M646" s="145" t="s">
        <v>1</v>
      </c>
      <c r="N646" s="146" t="s">
        <v>41</v>
      </c>
      <c r="P646" s="147">
        <f>O646*H646</f>
        <v>0</v>
      </c>
      <c r="Q646" s="147">
        <v>0</v>
      </c>
      <c r="R646" s="147">
        <f>Q646*H646</f>
        <v>0</v>
      </c>
      <c r="S646" s="147">
        <v>0</v>
      </c>
      <c r="T646" s="148">
        <f>S646*H646</f>
        <v>0</v>
      </c>
      <c r="AR646" s="149" t="s">
        <v>357</v>
      </c>
      <c r="AT646" s="149" t="s">
        <v>352</v>
      </c>
      <c r="AU646" s="149" t="s">
        <v>84</v>
      </c>
      <c r="AY646" s="17" t="s">
        <v>350</v>
      </c>
      <c r="BE646" s="150">
        <f>IF(N646="základní",J646,0)</f>
        <v>0</v>
      </c>
      <c r="BF646" s="150">
        <f>IF(N646="snížená",J646,0)</f>
        <v>0</v>
      </c>
      <c r="BG646" s="150">
        <f>IF(N646="zákl. přenesená",J646,0)</f>
        <v>0</v>
      </c>
      <c r="BH646" s="150">
        <f>IF(N646="sníž. přenesená",J646,0)</f>
        <v>0</v>
      </c>
      <c r="BI646" s="150">
        <f>IF(N646="nulová",J646,0)</f>
        <v>0</v>
      </c>
      <c r="BJ646" s="17" t="s">
        <v>84</v>
      </c>
      <c r="BK646" s="150">
        <f>ROUND(I646*H646,2)</f>
        <v>0</v>
      </c>
      <c r="BL646" s="17" t="s">
        <v>357</v>
      </c>
      <c r="BM646" s="149" t="s">
        <v>4304</v>
      </c>
    </row>
    <row r="647" spans="2:65" s="1" customFormat="1" ht="10.199999999999999">
      <c r="B647" s="32"/>
      <c r="D647" s="151" t="s">
        <v>359</v>
      </c>
      <c r="F647" s="152" t="s">
        <v>8320</v>
      </c>
      <c r="I647" s="153"/>
      <c r="L647" s="32"/>
      <c r="M647" s="154"/>
      <c r="T647" s="56"/>
      <c r="AT647" s="17" t="s">
        <v>359</v>
      </c>
      <c r="AU647" s="17" t="s">
        <v>84</v>
      </c>
    </row>
    <row r="648" spans="2:65" s="11" customFormat="1" ht="25.95" customHeight="1">
      <c r="B648" s="126"/>
      <c r="D648" s="127" t="s">
        <v>75</v>
      </c>
      <c r="E648" s="128" t="s">
        <v>8699</v>
      </c>
      <c r="F648" s="128" t="s">
        <v>8700</v>
      </c>
      <c r="I648" s="129"/>
      <c r="J648" s="130">
        <f>BK648</f>
        <v>0</v>
      </c>
      <c r="L648" s="126"/>
      <c r="M648" s="131"/>
      <c r="P648" s="132">
        <f>SUM(P649:P658)</f>
        <v>0</v>
      </c>
      <c r="R648" s="132">
        <f>SUM(R649:R658)</f>
        <v>0</v>
      </c>
      <c r="T648" s="133">
        <f>SUM(T649:T658)</f>
        <v>0</v>
      </c>
      <c r="AR648" s="127" t="s">
        <v>84</v>
      </c>
      <c r="AT648" s="134" t="s">
        <v>75</v>
      </c>
      <c r="AU648" s="134" t="s">
        <v>76</v>
      </c>
      <c r="AY648" s="127" t="s">
        <v>350</v>
      </c>
      <c r="BK648" s="135">
        <f>SUM(BK649:BK658)</f>
        <v>0</v>
      </c>
    </row>
    <row r="649" spans="2:65" s="1" customFormat="1" ht="49.05" customHeight="1">
      <c r="B649" s="32"/>
      <c r="C649" s="138" t="s">
        <v>3064</v>
      </c>
      <c r="D649" s="138" t="s">
        <v>352</v>
      </c>
      <c r="E649" s="139" t="s">
        <v>8701</v>
      </c>
      <c r="F649" s="140" t="s">
        <v>8702</v>
      </c>
      <c r="G649" s="141" t="s">
        <v>5036</v>
      </c>
      <c r="H649" s="142">
        <v>1</v>
      </c>
      <c r="I649" s="143"/>
      <c r="J649" s="144">
        <f>ROUND(I649*H649,2)</f>
        <v>0</v>
      </c>
      <c r="K649" s="140" t="s">
        <v>1</v>
      </c>
      <c r="L649" s="32"/>
      <c r="M649" s="145" t="s">
        <v>1</v>
      </c>
      <c r="N649" s="146" t="s">
        <v>41</v>
      </c>
      <c r="P649" s="147">
        <f>O649*H649</f>
        <v>0</v>
      </c>
      <c r="Q649" s="147">
        <v>0</v>
      </c>
      <c r="R649" s="147">
        <f>Q649*H649</f>
        <v>0</v>
      </c>
      <c r="S649" s="147">
        <v>0</v>
      </c>
      <c r="T649" s="148">
        <f>S649*H649</f>
        <v>0</v>
      </c>
      <c r="AR649" s="149" t="s">
        <v>357</v>
      </c>
      <c r="AT649" s="149" t="s">
        <v>352</v>
      </c>
      <c r="AU649" s="149" t="s">
        <v>84</v>
      </c>
      <c r="AY649" s="17" t="s">
        <v>350</v>
      </c>
      <c r="BE649" s="150">
        <f>IF(N649="základní",J649,0)</f>
        <v>0</v>
      </c>
      <c r="BF649" s="150">
        <f>IF(N649="snížená",J649,0)</f>
        <v>0</v>
      </c>
      <c r="BG649" s="150">
        <f>IF(N649="zákl. přenesená",J649,0)</f>
        <v>0</v>
      </c>
      <c r="BH649" s="150">
        <f>IF(N649="sníž. přenesená",J649,0)</f>
        <v>0</v>
      </c>
      <c r="BI649" s="150">
        <f>IF(N649="nulová",J649,0)</f>
        <v>0</v>
      </c>
      <c r="BJ649" s="17" t="s">
        <v>84</v>
      </c>
      <c r="BK649" s="150">
        <f>ROUND(I649*H649,2)</f>
        <v>0</v>
      </c>
      <c r="BL649" s="17" t="s">
        <v>357</v>
      </c>
      <c r="BM649" s="149" t="s">
        <v>4312</v>
      </c>
    </row>
    <row r="650" spans="2:65" s="1" customFormat="1" ht="28.8">
      <c r="B650" s="32"/>
      <c r="D650" s="151" t="s">
        <v>359</v>
      </c>
      <c r="F650" s="152" t="s">
        <v>8702</v>
      </c>
      <c r="I650" s="153"/>
      <c r="L650" s="32"/>
      <c r="M650" s="154"/>
      <c r="T650" s="56"/>
      <c r="AT650" s="17" t="s">
        <v>359</v>
      </c>
      <c r="AU650" s="17" t="s">
        <v>84</v>
      </c>
    </row>
    <row r="651" spans="2:65" s="1" customFormat="1" ht="16.5" customHeight="1">
      <c r="B651" s="32"/>
      <c r="C651" s="138" t="s">
        <v>3067</v>
      </c>
      <c r="D651" s="138" t="s">
        <v>352</v>
      </c>
      <c r="E651" s="139" t="s">
        <v>8703</v>
      </c>
      <c r="F651" s="140" t="s">
        <v>8704</v>
      </c>
      <c r="G651" s="141" t="s">
        <v>5036</v>
      </c>
      <c r="H651" s="142">
        <v>1</v>
      </c>
      <c r="I651" s="143"/>
      <c r="J651" s="144">
        <f>ROUND(I651*H651,2)</f>
        <v>0</v>
      </c>
      <c r="K651" s="140" t="s">
        <v>1</v>
      </c>
      <c r="L651" s="32"/>
      <c r="M651" s="145" t="s">
        <v>1</v>
      </c>
      <c r="N651" s="146" t="s">
        <v>41</v>
      </c>
      <c r="P651" s="147">
        <f>O651*H651</f>
        <v>0</v>
      </c>
      <c r="Q651" s="147">
        <v>0</v>
      </c>
      <c r="R651" s="147">
        <f>Q651*H651</f>
        <v>0</v>
      </c>
      <c r="S651" s="147">
        <v>0</v>
      </c>
      <c r="T651" s="148">
        <f>S651*H651</f>
        <v>0</v>
      </c>
      <c r="AR651" s="149" t="s">
        <v>357</v>
      </c>
      <c r="AT651" s="149" t="s">
        <v>352</v>
      </c>
      <c r="AU651" s="149" t="s">
        <v>84</v>
      </c>
      <c r="AY651" s="17" t="s">
        <v>350</v>
      </c>
      <c r="BE651" s="150">
        <f>IF(N651="základní",J651,0)</f>
        <v>0</v>
      </c>
      <c r="BF651" s="150">
        <f>IF(N651="snížená",J651,0)</f>
        <v>0</v>
      </c>
      <c r="BG651" s="150">
        <f>IF(N651="zákl. přenesená",J651,0)</f>
        <v>0</v>
      </c>
      <c r="BH651" s="150">
        <f>IF(N651="sníž. přenesená",J651,0)</f>
        <v>0</v>
      </c>
      <c r="BI651" s="150">
        <f>IF(N651="nulová",J651,0)</f>
        <v>0</v>
      </c>
      <c r="BJ651" s="17" t="s">
        <v>84</v>
      </c>
      <c r="BK651" s="150">
        <f>ROUND(I651*H651,2)</f>
        <v>0</v>
      </c>
      <c r="BL651" s="17" t="s">
        <v>357</v>
      </c>
      <c r="BM651" s="149" t="s">
        <v>4320</v>
      </c>
    </row>
    <row r="652" spans="2:65" s="1" customFormat="1" ht="10.199999999999999">
      <c r="B652" s="32"/>
      <c r="D652" s="151" t="s">
        <v>359</v>
      </c>
      <c r="F652" s="152" t="s">
        <v>8704</v>
      </c>
      <c r="I652" s="153"/>
      <c r="L652" s="32"/>
      <c r="M652" s="154"/>
      <c r="T652" s="56"/>
      <c r="AT652" s="17" t="s">
        <v>359</v>
      </c>
      <c r="AU652" s="17" t="s">
        <v>84</v>
      </c>
    </row>
    <row r="653" spans="2:65" s="1" customFormat="1" ht="24.15" customHeight="1">
      <c r="B653" s="32"/>
      <c r="C653" s="138" t="s">
        <v>3071</v>
      </c>
      <c r="D653" s="138" t="s">
        <v>352</v>
      </c>
      <c r="E653" s="139" t="s">
        <v>8705</v>
      </c>
      <c r="F653" s="140" t="s">
        <v>8706</v>
      </c>
      <c r="G653" s="141" t="s">
        <v>8397</v>
      </c>
      <c r="H653" s="142">
        <v>4</v>
      </c>
      <c r="I653" s="143"/>
      <c r="J653" s="144">
        <f>ROUND(I653*H653,2)</f>
        <v>0</v>
      </c>
      <c r="K653" s="140" t="s">
        <v>1</v>
      </c>
      <c r="L653" s="32"/>
      <c r="M653" s="145" t="s">
        <v>1</v>
      </c>
      <c r="N653" s="146" t="s">
        <v>41</v>
      </c>
      <c r="P653" s="147">
        <f>O653*H653</f>
        <v>0</v>
      </c>
      <c r="Q653" s="147">
        <v>0</v>
      </c>
      <c r="R653" s="147">
        <f>Q653*H653</f>
        <v>0</v>
      </c>
      <c r="S653" s="147">
        <v>0</v>
      </c>
      <c r="T653" s="148">
        <f>S653*H653</f>
        <v>0</v>
      </c>
      <c r="AR653" s="149" t="s">
        <v>357</v>
      </c>
      <c r="AT653" s="149" t="s">
        <v>352</v>
      </c>
      <c r="AU653" s="149" t="s">
        <v>84</v>
      </c>
      <c r="AY653" s="17" t="s">
        <v>350</v>
      </c>
      <c r="BE653" s="150">
        <f>IF(N653="základní",J653,0)</f>
        <v>0</v>
      </c>
      <c r="BF653" s="150">
        <f>IF(N653="snížená",J653,0)</f>
        <v>0</v>
      </c>
      <c r="BG653" s="150">
        <f>IF(N653="zákl. přenesená",J653,0)</f>
        <v>0</v>
      </c>
      <c r="BH653" s="150">
        <f>IF(N653="sníž. přenesená",J653,0)</f>
        <v>0</v>
      </c>
      <c r="BI653" s="150">
        <f>IF(N653="nulová",J653,0)</f>
        <v>0</v>
      </c>
      <c r="BJ653" s="17" t="s">
        <v>84</v>
      </c>
      <c r="BK653" s="150">
        <f>ROUND(I653*H653,2)</f>
        <v>0</v>
      </c>
      <c r="BL653" s="17" t="s">
        <v>357</v>
      </c>
      <c r="BM653" s="149" t="s">
        <v>4328</v>
      </c>
    </row>
    <row r="654" spans="2:65" s="1" customFormat="1" ht="19.2">
      <c r="B654" s="32"/>
      <c r="D654" s="151" t="s">
        <v>359</v>
      </c>
      <c r="F654" s="152" t="s">
        <v>8706</v>
      </c>
      <c r="I654" s="153"/>
      <c r="L654" s="32"/>
      <c r="M654" s="154"/>
      <c r="T654" s="56"/>
      <c r="AT654" s="17" t="s">
        <v>359</v>
      </c>
      <c r="AU654" s="17" t="s">
        <v>84</v>
      </c>
    </row>
    <row r="655" spans="2:65" s="1" customFormat="1" ht="16.5" customHeight="1">
      <c r="B655" s="32"/>
      <c r="C655" s="138" t="s">
        <v>3078</v>
      </c>
      <c r="D655" s="138" t="s">
        <v>352</v>
      </c>
      <c r="E655" s="139" t="s">
        <v>8707</v>
      </c>
      <c r="F655" s="140" t="s">
        <v>8708</v>
      </c>
      <c r="G655" s="141" t="s">
        <v>4951</v>
      </c>
      <c r="H655" s="142">
        <v>1</v>
      </c>
      <c r="I655" s="143"/>
      <c r="J655" s="144">
        <f>ROUND(I655*H655,2)</f>
        <v>0</v>
      </c>
      <c r="K655" s="140" t="s">
        <v>1</v>
      </c>
      <c r="L655" s="32"/>
      <c r="M655" s="145" t="s">
        <v>1</v>
      </c>
      <c r="N655" s="146" t="s">
        <v>41</v>
      </c>
      <c r="P655" s="147">
        <f>O655*H655</f>
        <v>0</v>
      </c>
      <c r="Q655" s="147">
        <v>0</v>
      </c>
      <c r="R655" s="147">
        <f>Q655*H655</f>
        <v>0</v>
      </c>
      <c r="S655" s="147">
        <v>0</v>
      </c>
      <c r="T655" s="148">
        <f>S655*H655</f>
        <v>0</v>
      </c>
      <c r="AR655" s="149" t="s">
        <v>357</v>
      </c>
      <c r="AT655" s="149" t="s">
        <v>352</v>
      </c>
      <c r="AU655" s="149" t="s">
        <v>84</v>
      </c>
      <c r="AY655" s="17" t="s">
        <v>350</v>
      </c>
      <c r="BE655" s="150">
        <f>IF(N655="základní",J655,0)</f>
        <v>0</v>
      </c>
      <c r="BF655" s="150">
        <f>IF(N655="snížená",J655,0)</f>
        <v>0</v>
      </c>
      <c r="BG655" s="150">
        <f>IF(N655="zákl. přenesená",J655,0)</f>
        <v>0</v>
      </c>
      <c r="BH655" s="150">
        <f>IF(N655="sníž. přenesená",J655,0)</f>
        <v>0</v>
      </c>
      <c r="BI655" s="150">
        <f>IF(N655="nulová",J655,0)</f>
        <v>0</v>
      </c>
      <c r="BJ655" s="17" t="s">
        <v>84</v>
      </c>
      <c r="BK655" s="150">
        <f>ROUND(I655*H655,2)</f>
        <v>0</v>
      </c>
      <c r="BL655" s="17" t="s">
        <v>357</v>
      </c>
      <c r="BM655" s="149" t="s">
        <v>4336</v>
      </c>
    </row>
    <row r="656" spans="2:65" s="1" customFormat="1" ht="10.199999999999999">
      <c r="B656" s="32"/>
      <c r="D656" s="151" t="s">
        <v>359</v>
      </c>
      <c r="F656" s="152" t="s">
        <v>8708</v>
      </c>
      <c r="I656" s="153"/>
      <c r="L656" s="32"/>
      <c r="M656" s="154"/>
      <c r="T656" s="56"/>
      <c r="AT656" s="17" t="s">
        <v>359</v>
      </c>
      <c r="AU656" s="17" t="s">
        <v>84</v>
      </c>
    </row>
    <row r="657" spans="2:65" s="1" customFormat="1" ht="16.5" customHeight="1">
      <c r="B657" s="32"/>
      <c r="C657" s="138" t="s">
        <v>3089</v>
      </c>
      <c r="D657" s="138" t="s">
        <v>352</v>
      </c>
      <c r="E657" s="139" t="s">
        <v>8709</v>
      </c>
      <c r="F657" s="140" t="s">
        <v>8320</v>
      </c>
      <c r="G657" s="141" t="s">
        <v>5036</v>
      </c>
      <c r="H657" s="142">
        <v>1</v>
      </c>
      <c r="I657" s="143"/>
      <c r="J657" s="144">
        <f>ROUND(I657*H657,2)</f>
        <v>0</v>
      </c>
      <c r="K657" s="140" t="s">
        <v>1</v>
      </c>
      <c r="L657" s="32"/>
      <c r="M657" s="145" t="s">
        <v>1</v>
      </c>
      <c r="N657" s="146" t="s">
        <v>41</v>
      </c>
      <c r="P657" s="147">
        <f>O657*H657</f>
        <v>0</v>
      </c>
      <c r="Q657" s="147">
        <v>0</v>
      </c>
      <c r="R657" s="147">
        <f>Q657*H657</f>
        <v>0</v>
      </c>
      <c r="S657" s="147">
        <v>0</v>
      </c>
      <c r="T657" s="148">
        <f>S657*H657</f>
        <v>0</v>
      </c>
      <c r="AR657" s="149" t="s">
        <v>357</v>
      </c>
      <c r="AT657" s="149" t="s">
        <v>352</v>
      </c>
      <c r="AU657" s="149" t="s">
        <v>84</v>
      </c>
      <c r="AY657" s="17" t="s">
        <v>350</v>
      </c>
      <c r="BE657" s="150">
        <f>IF(N657="základní",J657,0)</f>
        <v>0</v>
      </c>
      <c r="BF657" s="150">
        <f>IF(N657="snížená",J657,0)</f>
        <v>0</v>
      </c>
      <c r="BG657" s="150">
        <f>IF(N657="zákl. přenesená",J657,0)</f>
        <v>0</v>
      </c>
      <c r="BH657" s="150">
        <f>IF(N657="sníž. přenesená",J657,0)</f>
        <v>0</v>
      </c>
      <c r="BI657" s="150">
        <f>IF(N657="nulová",J657,0)</f>
        <v>0</v>
      </c>
      <c r="BJ657" s="17" t="s">
        <v>84</v>
      </c>
      <c r="BK657" s="150">
        <f>ROUND(I657*H657,2)</f>
        <v>0</v>
      </c>
      <c r="BL657" s="17" t="s">
        <v>357</v>
      </c>
      <c r="BM657" s="149" t="s">
        <v>4344</v>
      </c>
    </row>
    <row r="658" spans="2:65" s="1" customFormat="1" ht="10.199999999999999">
      <c r="B658" s="32"/>
      <c r="D658" s="151" t="s">
        <v>359</v>
      </c>
      <c r="F658" s="152" t="s">
        <v>8320</v>
      </c>
      <c r="I658" s="153"/>
      <c r="L658" s="32"/>
      <c r="M658" s="154"/>
      <c r="T658" s="56"/>
      <c r="AT658" s="17" t="s">
        <v>359</v>
      </c>
      <c r="AU658" s="17" t="s">
        <v>84</v>
      </c>
    </row>
    <row r="659" spans="2:65" s="11" customFormat="1" ht="25.95" customHeight="1">
      <c r="B659" s="126"/>
      <c r="D659" s="127" t="s">
        <v>75</v>
      </c>
      <c r="E659" s="128" t="s">
        <v>8710</v>
      </c>
      <c r="F659" s="128" t="s">
        <v>8711</v>
      </c>
      <c r="I659" s="129"/>
      <c r="J659" s="130">
        <f>BK659</f>
        <v>0</v>
      </c>
      <c r="L659" s="126"/>
      <c r="M659" s="131"/>
      <c r="P659" s="132">
        <f>SUM(P660:P665)</f>
        <v>0</v>
      </c>
      <c r="R659" s="132">
        <f>SUM(R660:R665)</f>
        <v>0</v>
      </c>
      <c r="T659" s="133">
        <f>SUM(T660:T665)</f>
        <v>0</v>
      </c>
      <c r="AR659" s="127" t="s">
        <v>84</v>
      </c>
      <c r="AT659" s="134" t="s">
        <v>75</v>
      </c>
      <c r="AU659" s="134" t="s">
        <v>76</v>
      </c>
      <c r="AY659" s="127" t="s">
        <v>350</v>
      </c>
      <c r="BK659" s="135">
        <f>SUM(BK660:BK665)</f>
        <v>0</v>
      </c>
    </row>
    <row r="660" spans="2:65" s="1" customFormat="1" ht="44.25" customHeight="1">
      <c r="B660" s="32"/>
      <c r="C660" s="138" t="s">
        <v>3096</v>
      </c>
      <c r="D660" s="138" t="s">
        <v>352</v>
      </c>
      <c r="E660" s="139" t="s">
        <v>8712</v>
      </c>
      <c r="F660" s="140" t="s">
        <v>8316</v>
      </c>
      <c r="G660" s="141" t="s">
        <v>355</v>
      </c>
      <c r="H660" s="142">
        <v>124</v>
      </c>
      <c r="I660" s="143"/>
      <c r="J660" s="144">
        <f>ROUND(I660*H660,2)</f>
        <v>0</v>
      </c>
      <c r="K660" s="140" t="s">
        <v>1</v>
      </c>
      <c r="L660" s="32"/>
      <c r="M660" s="145" t="s">
        <v>1</v>
      </c>
      <c r="N660" s="146" t="s">
        <v>41</v>
      </c>
      <c r="P660" s="147">
        <f>O660*H660</f>
        <v>0</v>
      </c>
      <c r="Q660" s="147">
        <v>0</v>
      </c>
      <c r="R660" s="147">
        <f>Q660*H660</f>
        <v>0</v>
      </c>
      <c r="S660" s="147">
        <v>0</v>
      </c>
      <c r="T660" s="148">
        <f>S660*H660</f>
        <v>0</v>
      </c>
      <c r="AR660" s="149" t="s">
        <v>357</v>
      </c>
      <c r="AT660" s="149" t="s">
        <v>352</v>
      </c>
      <c r="AU660" s="149" t="s">
        <v>84</v>
      </c>
      <c r="AY660" s="17" t="s">
        <v>350</v>
      </c>
      <c r="BE660" s="150">
        <f>IF(N660="základní",J660,0)</f>
        <v>0</v>
      </c>
      <c r="BF660" s="150">
        <f>IF(N660="snížená",J660,0)</f>
        <v>0</v>
      </c>
      <c r="BG660" s="150">
        <f>IF(N660="zákl. přenesená",J660,0)</f>
        <v>0</v>
      </c>
      <c r="BH660" s="150">
        <f>IF(N660="sníž. přenesená",J660,0)</f>
        <v>0</v>
      </c>
      <c r="BI660" s="150">
        <f>IF(N660="nulová",J660,0)</f>
        <v>0</v>
      </c>
      <c r="BJ660" s="17" t="s">
        <v>84</v>
      </c>
      <c r="BK660" s="150">
        <f>ROUND(I660*H660,2)</f>
        <v>0</v>
      </c>
      <c r="BL660" s="17" t="s">
        <v>357</v>
      </c>
      <c r="BM660" s="149" t="s">
        <v>4352</v>
      </c>
    </row>
    <row r="661" spans="2:65" s="1" customFormat="1" ht="28.8">
      <c r="B661" s="32"/>
      <c r="D661" s="151" t="s">
        <v>359</v>
      </c>
      <c r="F661" s="152" t="s">
        <v>8316</v>
      </c>
      <c r="I661" s="153"/>
      <c r="L661" s="32"/>
      <c r="M661" s="154"/>
      <c r="T661" s="56"/>
      <c r="AT661" s="17" t="s">
        <v>359</v>
      </c>
      <c r="AU661" s="17" t="s">
        <v>84</v>
      </c>
    </row>
    <row r="662" spans="2:65" s="1" customFormat="1" ht="55.5" customHeight="1">
      <c r="B662" s="32"/>
      <c r="C662" s="138" t="s">
        <v>3104</v>
      </c>
      <c r="D662" s="138" t="s">
        <v>352</v>
      </c>
      <c r="E662" s="139" t="s">
        <v>8713</v>
      </c>
      <c r="F662" s="140" t="s">
        <v>8318</v>
      </c>
      <c r="G662" s="141" t="s">
        <v>355</v>
      </c>
      <c r="H662" s="142">
        <v>42</v>
      </c>
      <c r="I662" s="143"/>
      <c r="J662" s="144">
        <f>ROUND(I662*H662,2)</f>
        <v>0</v>
      </c>
      <c r="K662" s="140" t="s">
        <v>1</v>
      </c>
      <c r="L662" s="32"/>
      <c r="M662" s="145" t="s">
        <v>1</v>
      </c>
      <c r="N662" s="146" t="s">
        <v>41</v>
      </c>
      <c r="P662" s="147">
        <f>O662*H662</f>
        <v>0</v>
      </c>
      <c r="Q662" s="147">
        <v>0</v>
      </c>
      <c r="R662" s="147">
        <f>Q662*H662</f>
        <v>0</v>
      </c>
      <c r="S662" s="147">
        <v>0</v>
      </c>
      <c r="T662" s="148">
        <f>S662*H662</f>
        <v>0</v>
      </c>
      <c r="AR662" s="149" t="s">
        <v>357</v>
      </c>
      <c r="AT662" s="149" t="s">
        <v>352</v>
      </c>
      <c r="AU662" s="149" t="s">
        <v>84</v>
      </c>
      <c r="AY662" s="17" t="s">
        <v>350</v>
      </c>
      <c r="BE662" s="150">
        <f>IF(N662="základní",J662,0)</f>
        <v>0</v>
      </c>
      <c r="BF662" s="150">
        <f>IF(N662="snížená",J662,0)</f>
        <v>0</v>
      </c>
      <c r="BG662" s="150">
        <f>IF(N662="zákl. přenesená",J662,0)</f>
        <v>0</v>
      </c>
      <c r="BH662" s="150">
        <f>IF(N662="sníž. přenesená",J662,0)</f>
        <v>0</v>
      </c>
      <c r="BI662" s="150">
        <f>IF(N662="nulová",J662,0)</f>
        <v>0</v>
      </c>
      <c r="BJ662" s="17" t="s">
        <v>84</v>
      </c>
      <c r="BK662" s="150">
        <f>ROUND(I662*H662,2)</f>
        <v>0</v>
      </c>
      <c r="BL662" s="17" t="s">
        <v>357</v>
      </c>
      <c r="BM662" s="149" t="s">
        <v>4360</v>
      </c>
    </row>
    <row r="663" spans="2:65" s="1" customFormat="1" ht="38.4">
      <c r="B663" s="32"/>
      <c r="D663" s="151" t="s">
        <v>359</v>
      </c>
      <c r="F663" s="152" t="s">
        <v>8318</v>
      </c>
      <c r="I663" s="153"/>
      <c r="L663" s="32"/>
      <c r="M663" s="154"/>
      <c r="T663" s="56"/>
      <c r="AT663" s="17" t="s">
        <v>359</v>
      </c>
      <c r="AU663" s="17" t="s">
        <v>84</v>
      </c>
    </row>
    <row r="664" spans="2:65" s="1" customFormat="1" ht="16.5" customHeight="1">
      <c r="B664" s="32"/>
      <c r="C664" s="138" t="s">
        <v>3111</v>
      </c>
      <c r="D664" s="138" t="s">
        <v>352</v>
      </c>
      <c r="E664" s="139" t="s">
        <v>8714</v>
      </c>
      <c r="F664" s="140" t="s">
        <v>8320</v>
      </c>
      <c r="G664" s="141" t="s">
        <v>5036</v>
      </c>
      <c r="H664" s="142">
        <v>1</v>
      </c>
      <c r="I664" s="143"/>
      <c r="J664" s="144">
        <f>ROUND(I664*H664,2)</f>
        <v>0</v>
      </c>
      <c r="K664" s="140" t="s">
        <v>1</v>
      </c>
      <c r="L664" s="32"/>
      <c r="M664" s="145" t="s">
        <v>1</v>
      </c>
      <c r="N664" s="146" t="s">
        <v>41</v>
      </c>
      <c r="P664" s="147">
        <f>O664*H664</f>
        <v>0</v>
      </c>
      <c r="Q664" s="147">
        <v>0</v>
      </c>
      <c r="R664" s="147">
        <f>Q664*H664</f>
        <v>0</v>
      </c>
      <c r="S664" s="147">
        <v>0</v>
      </c>
      <c r="T664" s="148">
        <f>S664*H664</f>
        <v>0</v>
      </c>
      <c r="AR664" s="149" t="s">
        <v>357</v>
      </c>
      <c r="AT664" s="149" t="s">
        <v>352</v>
      </c>
      <c r="AU664" s="149" t="s">
        <v>84</v>
      </c>
      <c r="AY664" s="17" t="s">
        <v>350</v>
      </c>
      <c r="BE664" s="150">
        <f>IF(N664="základní",J664,0)</f>
        <v>0</v>
      </c>
      <c r="BF664" s="150">
        <f>IF(N664="snížená",J664,0)</f>
        <v>0</v>
      </c>
      <c r="BG664" s="150">
        <f>IF(N664="zákl. přenesená",J664,0)</f>
        <v>0</v>
      </c>
      <c r="BH664" s="150">
        <f>IF(N664="sníž. přenesená",J664,0)</f>
        <v>0</v>
      </c>
      <c r="BI664" s="150">
        <f>IF(N664="nulová",J664,0)</f>
        <v>0</v>
      </c>
      <c r="BJ664" s="17" t="s">
        <v>84</v>
      </c>
      <c r="BK664" s="150">
        <f>ROUND(I664*H664,2)</f>
        <v>0</v>
      </c>
      <c r="BL664" s="17" t="s">
        <v>357</v>
      </c>
      <c r="BM664" s="149" t="s">
        <v>4368</v>
      </c>
    </row>
    <row r="665" spans="2:65" s="1" customFormat="1" ht="10.199999999999999">
      <c r="B665" s="32"/>
      <c r="D665" s="151" t="s">
        <v>359</v>
      </c>
      <c r="F665" s="152" t="s">
        <v>8320</v>
      </c>
      <c r="I665" s="153"/>
      <c r="L665" s="32"/>
      <c r="M665" s="154"/>
      <c r="T665" s="56"/>
      <c r="AT665" s="17" t="s">
        <v>359</v>
      </c>
      <c r="AU665" s="17" t="s">
        <v>84</v>
      </c>
    </row>
    <row r="666" spans="2:65" s="11" customFormat="1" ht="25.95" customHeight="1">
      <c r="B666" s="126"/>
      <c r="D666" s="127" t="s">
        <v>75</v>
      </c>
      <c r="E666" s="128" t="s">
        <v>8715</v>
      </c>
      <c r="F666" s="128" t="s">
        <v>8716</v>
      </c>
      <c r="I666" s="129"/>
      <c r="J666" s="130">
        <f>BK666</f>
        <v>0</v>
      </c>
      <c r="L666" s="126"/>
      <c r="M666" s="131"/>
      <c r="P666" s="132">
        <f>SUM(P667:P676)</f>
        <v>0</v>
      </c>
      <c r="R666" s="132">
        <f>SUM(R667:R676)</f>
        <v>0</v>
      </c>
      <c r="T666" s="133">
        <f>SUM(T667:T676)</f>
        <v>0</v>
      </c>
      <c r="AR666" s="127" t="s">
        <v>357</v>
      </c>
      <c r="AT666" s="134" t="s">
        <v>75</v>
      </c>
      <c r="AU666" s="134" t="s">
        <v>76</v>
      </c>
      <c r="AY666" s="127" t="s">
        <v>350</v>
      </c>
      <c r="BK666" s="135">
        <f>SUM(BK667:BK676)</f>
        <v>0</v>
      </c>
    </row>
    <row r="667" spans="2:65" s="1" customFormat="1" ht="16.5" customHeight="1">
      <c r="B667" s="32"/>
      <c r="C667" s="138" t="s">
        <v>3120</v>
      </c>
      <c r="D667" s="138" t="s">
        <v>352</v>
      </c>
      <c r="E667" s="139" t="s">
        <v>8717</v>
      </c>
      <c r="F667" s="140" t="s">
        <v>8718</v>
      </c>
      <c r="G667" s="141" t="s">
        <v>5036</v>
      </c>
      <c r="H667" s="142">
        <v>1</v>
      </c>
      <c r="I667" s="143"/>
      <c r="J667" s="144">
        <f>ROUND(I667*H667,2)</f>
        <v>0</v>
      </c>
      <c r="K667" s="140" t="s">
        <v>1</v>
      </c>
      <c r="L667" s="32"/>
      <c r="M667" s="145" t="s">
        <v>1</v>
      </c>
      <c r="N667" s="146" t="s">
        <v>41</v>
      </c>
      <c r="P667" s="147">
        <f>O667*H667</f>
        <v>0</v>
      </c>
      <c r="Q667" s="147">
        <v>0</v>
      </c>
      <c r="R667" s="147">
        <f>Q667*H667</f>
        <v>0</v>
      </c>
      <c r="S667" s="147">
        <v>0</v>
      </c>
      <c r="T667" s="148">
        <f>S667*H667</f>
        <v>0</v>
      </c>
      <c r="AR667" s="149" t="s">
        <v>8719</v>
      </c>
      <c r="AT667" s="149" t="s">
        <v>352</v>
      </c>
      <c r="AU667" s="149" t="s">
        <v>84</v>
      </c>
      <c r="AY667" s="17" t="s">
        <v>350</v>
      </c>
      <c r="BE667" s="150">
        <f>IF(N667="základní",J667,0)</f>
        <v>0</v>
      </c>
      <c r="BF667" s="150">
        <f>IF(N667="snížená",J667,0)</f>
        <v>0</v>
      </c>
      <c r="BG667" s="150">
        <f>IF(N667="zákl. přenesená",J667,0)</f>
        <v>0</v>
      </c>
      <c r="BH667" s="150">
        <f>IF(N667="sníž. přenesená",J667,0)</f>
        <v>0</v>
      </c>
      <c r="BI667" s="150">
        <f>IF(N667="nulová",J667,0)</f>
        <v>0</v>
      </c>
      <c r="BJ667" s="17" t="s">
        <v>84</v>
      </c>
      <c r="BK667" s="150">
        <f>ROUND(I667*H667,2)</f>
        <v>0</v>
      </c>
      <c r="BL667" s="17" t="s">
        <v>8719</v>
      </c>
      <c r="BM667" s="149" t="s">
        <v>4376</v>
      </c>
    </row>
    <row r="668" spans="2:65" s="1" customFormat="1" ht="10.199999999999999">
      <c r="B668" s="32"/>
      <c r="D668" s="151" t="s">
        <v>359</v>
      </c>
      <c r="F668" s="152" t="s">
        <v>8718</v>
      </c>
      <c r="I668" s="153"/>
      <c r="L668" s="32"/>
      <c r="M668" s="154"/>
      <c r="T668" s="56"/>
      <c r="AT668" s="17" t="s">
        <v>359</v>
      </c>
      <c r="AU668" s="17" t="s">
        <v>84</v>
      </c>
    </row>
    <row r="669" spans="2:65" s="1" customFormat="1" ht="24.15" customHeight="1">
      <c r="B669" s="32"/>
      <c r="C669" s="138" t="s">
        <v>3129</v>
      </c>
      <c r="D669" s="138" t="s">
        <v>352</v>
      </c>
      <c r="E669" s="139" t="s">
        <v>8720</v>
      </c>
      <c r="F669" s="140" t="s">
        <v>8721</v>
      </c>
      <c r="G669" s="141" t="s">
        <v>5036</v>
      </c>
      <c r="H669" s="142">
        <v>1</v>
      </c>
      <c r="I669" s="143"/>
      <c r="J669" s="144">
        <f>ROUND(I669*H669,2)</f>
        <v>0</v>
      </c>
      <c r="K669" s="140" t="s">
        <v>1</v>
      </c>
      <c r="L669" s="32"/>
      <c r="M669" s="145" t="s">
        <v>1</v>
      </c>
      <c r="N669" s="146" t="s">
        <v>41</v>
      </c>
      <c r="P669" s="147">
        <f>O669*H669</f>
        <v>0</v>
      </c>
      <c r="Q669" s="147">
        <v>0</v>
      </c>
      <c r="R669" s="147">
        <f>Q669*H669</f>
        <v>0</v>
      </c>
      <c r="S669" s="147">
        <v>0</v>
      </c>
      <c r="T669" s="148">
        <f>S669*H669</f>
        <v>0</v>
      </c>
      <c r="AR669" s="149" t="s">
        <v>8719</v>
      </c>
      <c r="AT669" s="149" t="s">
        <v>352</v>
      </c>
      <c r="AU669" s="149" t="s">
        <v>84</v>
      </c>
      <c r="AY669" s="17" t="s">
        <v>350</v>
      </c>
      <c r="BE669" s="150">
        <f>IF(N669="základní",J669,0)</f>
        <v>0</v>
      </c>
      <c r="BF669" s="150">
        <f>IF(N669="snížená",J669,0)</f>
        <v>0</v>
      </c>
      <c r="BG669" s="150">
        <f>IF(N669="zákl. přenesená",J669,0)</f>
        <v>0</v>
      </c>
      <c r="BH669" s="150">
        <f>IF(N669="sníž. přenesená",J669,0)</f>
        <v>0</v>
      </c>
      <c r="BI669" s="150">
        <f>IF(N669="nulová",J669,0)</f>
        <v>0</v>
      </c>
      <c r="BJ669" s="17" t="s">
        <v>84</v>
      </c>
      <c r="BK669" s="150">
        <f>ROUND(I669*H669,2)</f>
        <v>0</v>
      </c>
      <c r="BL669" s="17" t="s">
        <v>8719</v>
      </c>
      <c r="BM669" s="149" t="s">
        <v>4384</v>
      </c>
    </row>
    <row r="670" spans="2:65" s="1" customFormat="1" ht="10.199999999999999">
      <c r="B670" s="32"/>
      <c r="D670" s="151" t="s">
        <v>359</v>
      </c>
      <c r="F670" s="152" t="s">
        <v>8721</v>
      </c>
      <c r="I670" s="153"/>
      <c r="L670" s="32"/>
      <c r="M670" s="154"/>
      <c r="T670" s="56"/>
      <c r="AT670" s="17" t="s">
        <v>359</v>
      </c>
      <c r="AU670" s="17" t="s">
        <v>84</v>
      </c>
    </row>
    <row r="671" spans="2:65" s="1" customFormat="1" ht="16.5" customHeight="1">
      <c r="B671" s="32"/>
      <c r="C671" s="138" t="s">
        <v>3137</v>
      </c>
      <c r="D671" s="138" t="s">
        <v>352</v>
      </c>
      <c r="E671" s="139" t="s">
        <v>8722</v>
      </c>
      <c r="F671" s="140" t="s">
        <v>8723</v>
      </c>
      <c r="G671" s="141" t="s">
        <v>5036</v>
      </c>
      <c r="H671" s="142">
        <v>1</v>
      </c>
      <c r="I671" s="143"/>
      <c r="J671" s="144">
        <f>ROUND(I671*H671,2)</f>
        <v>0</v>
      </c>
      <c r="K671" s="140" t="s">
        <v>1</v>
      </c>
      <c r="L671" s="32"/>
      <c r="M671" s="145" t="s">
        <v>1</v>
      </c>
      <c r="N671" s="146" t="s">
        <v>41</v>
      </c>
      <c r="P671" s="147">
        <f>O671*H671</f>
        <v>0</v>
      </c>
      <c r="Q671" s="147">
        <v>0</v>
      </c>
      <c r="R671" s="147">
        <f>Q671*H671</f>
        <v>0</v>
      </c>
      <c r="S671" s="147">
        <v>0</v>
      </c>
      <c r="T671" s="148">
        <f>S671*H671</f>
        <v>0</v>
      </c>
      <c r="AR671" s="149" t="s">
        <v>8719</v>
      </c>
      <c r="AT671" s="149" t="s">
        <v>352</v>
      </c>
      <c r="AU671" s="149" t="s">
        <v>84</v>
      </c>
      <c r="AY671" s="17" t="s">
        <v>350</v>
      </c>
      <c r="BE671" s="150">
        <f>IF(N671="základní",J671,0)</f>
        <v>0</v>
      </c>
      <c r="BF671" s="150">
        <f>IF(N671="snížená",J671,0)</f>
        <v>0</v>
      </c>
      <c r="BG671" s="150">
        <f>IF(N671="zákl. přenesená",J671,0)</f>
        <v>0</v>
      </c>
      <c r="BH671" s="150">
        <f>IF(N671="sníž. přenesená",J671,0)</f>
        <v>0</v>
      </c>
      <c r="BI671" s="150">
        <f>IF(N671="nulová",J671,0)</f>
        <v>0</v>
      </c>
      <c r="BJ671" s="17" t="s">
        <v>84</v>
      </c>
      <c r="BK671" s="150">
        <f>ROUND(I671*H671,2)</f>
        <v>0</v>
      </c>
      <c r="BL671" s="17" t="s">
        <v>8719</v>
      </c>
      <c r="BM671" s="149" t="s">
        <v>4392</v>
      </c>
    </row>
    <row r="672" spans="2:65" s="1" customFormat="1" ht="10.199999999999999">
      <c r="B672" s="32"/>
      <c r="D672" s="151" t="s">
        <v>359</v>
      </c>
      <c r="F672" s="152" t="s">
        <v>8723</v>
      </c>
      <c r="I672" s="153"/>
      <c r="L672" s="32"/>
      <c r="M672" s="154"/>
      <c r="T672" s="56"/>
      <c r="AT672" s="17" t="s">
        <v>359</v>
      </c>
      <c r="AU672" s="17" t="s">
        <v>84</v>
      </c>
    </row>
    <row r="673" spans="2:65" s="1" customFormat="1" ht="16.5" customHeight="1">
      <c r="B673" s="32"/>
      <c r="C673" s="138" t="s">
        <v>3141</v>
      </c>
      <c r="D673" s="138" t="s">
        <v>352</v>
      </c>
      <c r="E673" s="139" t="s">
        <v>8724</v>
      </c>
      <c r="F673" s="140" t="s">
        <v>8725</v>
      </c>
      <c r="G673" s="141" t="s">
        <v>5036</v>
      </c>
      <c r="H673" s="142">
        <v>1</v>
      </c>
      <c r="I673" s="143"/>
      <c r="J673" s="144">
        <f>ROUND(I673*H673,2)</f>
        <v>0</v>
      </c>
      <c r="K673" s="140" t="s">
        <v>1</v>
      </c>
      <c r="L673" s="32"/>
      <c r="M673" s="145" t="s">
        <v>1</v>
      </c>
      <c r="N673" s="146" t="s">
        <v>41</v>
      </c>
      <c r="P673" s="147">
        <f>O673*H673</f>
        <v>0</v>
      </c>
      <c r="Q673" s="147">
        <v>0</v>
      </c>
      <c r="R673" s="147">
        <f>Q673*H673</f>
        <v>0</v>
      </c>
      <c r="S673" s="147">
        <v>0</v>
      </c>
      <c r="T673" s="148">
        <f>S673*H673</f>
        <v>0</v>
      </c>
      <c r="AR673" s="149" t="s">
        <v>8719</v>
      </c>
      <c r="AT673" s="149" t="s">
        <v>352</v>
      </c>
      <c r="AU673" s="149" t="s">
        <v>84</v>
      </c>
      <c r="AY673" s="17" t="s">
        <v>350</v>
      </c>
      <c r="BE673" s="150">
        <f>IF(N673="základní",J673,0)</f>
        <v>0</v>
      </c>
      <c r="BF673" s="150">
        <f>IF(N673="snížená",J673,0)</f>
        <v>0</v>
      </c>
      <c r="BG673" s="150">
        <f>IF(N673="zákl. přenesená",J673,0)</f>
        <v>0</v>
      </c>
      <c r="BH673" s="150">
        <f>IF(N673="sníž. přenesená",J673,0)</f>
        <v>0</v>
      </c>
      <c r="BI673" s="150">
        <f>IF(N673="nulová",J673,0)</f>
        <v>0</v>
      </c>
      <c r="BJ673" s="17" t="s">
        <v>84</v>
      </c>
      <c r="BK673" s="150">
        <f>ROUND(I673*H673,2)</f>
        <v>0</v>
      </c>
      <c r="BL673" s="17" t="s">
        <v>8719</v>
      </c>
      <c r="BM673" s="149" t="s">
        <v>4400</v>
      </c>
    </row>
    <row r="674" spans="2:65" s="1" customFormat="1" ht="10.199999999999999">
      <c r="B674" s="32"/>
      <c r="D674" s="151" t="s">
        <v>359</v>
      </c>
      <c r="F674" s="152" t="s">
        <v>8725</v>
      </c>
      <c r="I674" s="153"/>
      <c r="L674" s="32"/>
      <c r="M674" s="154"/>
      <c r="T674" s="56"/>
      <c r="AT674" s="17" t="s">
        <v>359</v>
      </c>
      <c r="AU674" s="17" t="s">
        <v>84</v>
      </c>
    </row>
    <row r="675" spans="2:65" s="1" customFormat="1" ht="16.5" customHeight="1">
      <c r="B675" s="32"/>
      <c r="C675" s="138" t="s">
        <v>3145</v>
      </c>
      <c r="D675" s="138" t="s">
        <v>352</v>
      </c>
      <c r="E675" s="139" t="s">
        <v>8726</v>
      </c>
      <c r="F675" s="140" t="s">
        <v>8727</v>
      </c>
      <c r="G675" s="141" t="s">
        <v>5036</v>
      </c>
      <c r="H675" s="142">
        <v>1</v>
      </c>
      <c r="I675" s="143"/>
      <c r="J675" s="144">
        <f>ROUND(I675*H675,2)</f>
        <v>0</v>
      </c>
      <c r="K675" s="140" t="s">
        <v>1</v>
      </c>
      <c r="L675" s="32"/>
      <c r="M675" s="145" t="s">
        <v>1</v>
      </c>
      <c r="N675" s="146" t="s">
        <v>41</v>
      </c>
      <c r="P675" s="147">
        <f>O675*H675</f>
        <v>0</v>
      </c>
      <c r="Q675" s="147">
        <v>0</v>
      </c>
      <c r="R675" s="147">
        <f>Q675*H675</f>
        <v>0</v>
      </c>
      <c r="S675" s="147">
        <v>0</v>
      </c>
      <c r="T675" s="148">
        <f>S675*H675</f>
        <v>0</v>
      </c>
      <c r="AR675" s="149" t="s">
        <v>8719</v>
      </c>
      <c r="AT675" s="149" t="s">
        <v>352</v>
      </c>
      <c r="AU675" s="149" t="s">
        <v>84</v>
      </c>
      <c r="AY675" s="17" t="s">
        <v>350</v>
      </c>
      <c r="BE675" s="150">
        <f>IF(N675="základní",J675,0)</f>
        <v>0</v>
      </c>
      <c r="BF675" s="150">
        <f>IF(N675="snížená",J675,0)</f>
        <v>0</v>
      </c>
      <c r="BG675" s="150">
        <f>IF(N675="zákl. přenesená",J675,0)</f>
        <v>0</v>
      </c>
      <c r="BH675" s="150">
        <f>IF(N675="sníž. přenesená",J675,0)</f>
        <v>0</v>
      </c>
      <c r="BI675" s="150">
        <f>IF(N675="nulová",J675,0)</f>
        <v>0</v>
      </c>
      <c r="BJ675" s="17" t="s">
        <v>84</v>
      </c>
      <c r="BK675" s="150">
        <f>ROUND(I675*H675,2)</f>
        <v>0</v>
      </c>
      <c r="BL675" s="17" t="s">
        <v>8719</v>
      </c>
      <c r="BM675" s="149" t="s">
        <v>4408</v>
      </c>
    </row>
    <row r="676" spans="2:65" s="1" customFormat="1" ht="10.199999999999999">
      <c r="B676" s="32"/>
      <c r="D676" s="151" t="s">
        <v>359</v>
      </c>
      <c r="F676" s="152" t="s">
        <v>8727</v>
      </c>
      <c r="I676" s="153"/>
      <c r="L676" s="32"/>
      <c r="M676" s="198"/>
      <c r="N676" s="199"/>
      <c r="O676" s="199"/>
      <c r="P676" s="199"/>
      <c r="Q676" s="199"/>
      <c r="R676" s="199"/>
      <c r="S676" s="199"/>
      <c r="T676" s="200"/>
      <c r="AT676" s="17" t="s">
        <v>359</v>
      </c>
      <c r="AU676" s="17" t="s">
        <v>84</v>
      </c>
    </row>
    <row r="677" spans="2:65" s="1" customFormat="1" ht="6.9" customHeight="1">
      <c r="B677" s="44"/>
      <c r="C677" s="45"/>
      <c r="D677" s="45"/>
      <c r="E677" s="45"/>
      <c r="F677" s="45"/>
      <c r="G677" s="45"/>
      <c r="H677" s="45"/>
      <c r="I677" s="45"/>
      <c r="J677" s="45"/>
      <c r="K677" s="45"/>
      <c r="L677" s="32"/>
    </row>
  </sheetData>
  <sheetProtection algorithmName="SHA-512" hashValue="+vkzl2os5oJZ3F2L09cCnTRNGn3xSD93YJdiqJ2TTGfrj47M8/7tqdP+Ra8hPsr+Xv7TM+Ltcu1PzBtOEN3Elw==" saltValue="Dw2mtCpnUGN8tC3CvIWpt0t9FwdRf3MzNcBRy7gSse+JztOgtf+E7Mh7nBtpPy5o7eQ9IJ4UYMvARVVaCSanTg==" spinCount="100000" sheet="1" objects="1" scenarios="1" formatColumns="0" formatRows="0" autoFilter="0"/>
  <autoFilter ref="C143:K676" xr:uid="{00000000-0009-0000-0000-000009000000}"/>
  <mergeCells count="9">
    <mergeCell ref="E87:H87"/>
    <mergeCell ref="E134:H134"/>
    <mergeCell ref="E136:H13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872"/>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25"/>
      <c r="M2" s="225"/>
      <c r="N2" s="225"/>
      <c r="O2" s="225"/>
      <c r="P2" s="225"/>
      <c r="Q2" s="225"/>
      <c r="R2" s="225"/>
      <c r="S2" s="225"/>
      <c r="T2" s="225"/>
      <c r="U2" s="225"/>
      <c r="V2" s="225"/>
      <c r="AT2" s="17" t="s">
        <v>122</v>
      </c>
    </row>
    <row r="3" spans="2:46" ht="6.9" customHeight="1">
      <c r="B3" s="18"/>
      <c r="C3" s="19"/>
      <c r="D3" s="19"/>
      <c r="E3" s="19"/>
      <c r="F3" s="19"/>
      <c r="G3" s="19"/>
      <c r="H3" s="19"/>
      <c r="I3" s="19"/>
      <c r="J3" s="19"/>
      <c r="K3" s="19"/>
      <c r="L3" s="20"/>
      <c r="AT3" s="17" t="s">
        <v>86</v>
      </c>
    </row>
    <row r="4" spans="2:46" ht="24.9" customHeight="1">
      <c r="B4" s="20"/>
      <c r="D4" s="21" t="s">
        <v>142</v>
      </c>
      <c r="L4" s="20"/>
      <c r="M4" s="94" t="s">
        <v>10</v>
      </c>
      <c r="AT4" s="17" t="s">
        <v>4</v>
      </c>
    </row>
    <row r="5" spans="2:46" ht="6.9"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ht="12" customHeight="1">
      <c r="B8" s="20"/>
      <c r="D8" s="27" t="s">
        <v>151</v>
      </c>
      <c r="L8" s="20"/>
    </row>
    <row r="9" spans="2:46" s="1" customFormat="1" ht="16.5" customHeight="1">
      <c r="B9" s="32"/>
      <c r="E9" s="256" t="s">
        <v>8728</v>
      </c>
      <c r="F9" s="258"/>
      <c r="G9" s="258"/>
      <c r="H9" s="258"/>
      <c r="L9" s="32"/>
    </row>
    <row r="10" spans="2:46" s="1" customFormat="1" ht="12" customHeight="1">
      <c r="B10" s="32"/>
      <c r="D10" s="27" t="s">
        <v>4933</v>
      </c>
      <c r="L10" s="32"/>
    </row>
    <row r="11" spans="2:46" s="1" customFormat="1" ht="16.5" customHeight="1">
      <c r="B11" s="32"/>
      <c r="E11" s="219" t="s">
        <v>8729</v>
      </c>
      <c r="F11" s="258"/>
      <c r="G11" s="258"/>
      <c r="H11" s="258"/>
      <c r="L11" s="32"/>
    </row>
    <row r="12" spans="2:46" s="1" customFormat="1" ht="10.199999999999999">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5. 12. 2022</v>
      </c>
      <c r="L14" s="32"/>
    </row>
    <row r="15" spans="2:46" s="1" customFormat="1" ht="10.8"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24"/>
      <c r="G20" s="224"/>
      <c r="H20" s="224"/>
      <c r="I20" s="27" t="s">
        <v>27</v>
      </c>
      <c r="J20" s="28" t="str">
        <f>'Rekapitulace stavby'!AN14</f>
        <v>Vyplň údaj</v>
      </c>
      <c r="L20" s="32"/>
    </row>
    <row r="21" spans="2:12" s="1" customFormat="1" ht="6.9"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 customHeight="1">
      <c r="B24" s="32"/>
      <c r="L24" s="32"/>
    </row>
    <row r="25" spans="2:12" s="1" customFormat="1" ht="12" customHeight="1">
      <c r="B25" s="32"/>
      <c r="D25" s="27" t="s">
        <v>33</v>
      </c>
      <c r="I25" s="27" t="s">
        <v>25</v>
      </c>
      <c r="J25" s="25" t="s">
        <v>1</v>
      </c>
      <c r="L25" s="32"/>
    </row>
    <row r="26" spans="2:12" s="1" customFormat="1" ht="18" customHeight="1">
      <c r="B26" s="32"/>
      <c r="E26" s="25" t="s">
        <v>8730</v>
      </c>
      <c r="I26" s="27" t="s">
        <v>27</v>
      </c>
      <c r="J26" s="25" t="s">
        <v>1</v>
      </c>
      <c r="L26" s="32"/>
    </row>
    <row r="27" spans="2:12" s="1" customFormat="1" ht="6.9" customHeight="1">
      <c r="B27" s="32"/>
      <c r="L27" s="32"/>
    </row>
    <row r="28" spans="2:12" s="1" customFormat="1" ht="12" customHeight="1">
      <c r="B28" s="32"/>
      <c r="D28" s="27" t="s">
        <v>35</v>
      </c>
      <c r="L28" s="32"/>
    </row>
    <row r="29" spans="2:12" s="7" customFormat="1" ht="16.5" customHeight="1">
      <c r="B29" s="95"/>
      <c r="E29" s="229" t="s">
        <v>1</v>
      </c>
      <c r="F29" s="229"/>
      <c r="G29" s="229"/>
      <c r="H29" s="229"/>
      <c r="L29" s="95"/>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7" t="s">
        <v>36</v>
      </c>
      <c r="J32" s="66">
        <f>ROUND(J146, 2)</f>
        <v>0</v>
      </c>
      <c r="L32" s="32"/>
    </row>
    <row r="33" spans="2:12" s="1" customFormat="1" ht="6.9" customHeight="1">
      <c r="B33" s="32"/>
      <c r="D33" s="53"/>
      <c r="E33" s="53"/>
      <c r="F33" s="53"/>
      <c r="G33" s="53"/>
      <c r="H33" s="53"/>
      <c r="I33" s="53"/>
      <c r="J33" s="53"/>
      <c r="K33" s="53"/>
      <c r="L33" s="32"/>
    </row>
    <row r="34" spans="2:12" s="1" customFormat="1" ht="14.4" customHeight="1">
      <c r="B34" s="32"/>
      <c r="F34" s="35" t="s">
        <v>38</v>
      </c>
      <c r="I34" s="35" t="s">
        <v>37</v>
      </c>
      <c r="J34" s="35" t="s">
        <v>39</v>
      </c>
      <c r="L34" s="32"/>
    </row>
    <row r="35" spans="2:12" s="1" customFormat="1" ht="14.4" customHeight="1">
      <c r="B35" s="32"/>
      <c r="D35" s="55" t="s">
        <v>40</v>
      </c>
      <c r="E35" s="27" t="s">
        <v>41</v>
      </c>
      <c r="F35" s="86">
        <f>ROUND((SUM(BE146:BE871)),  2)</f>
        <v>0</v>
      </c>
      <c r="I35" s="98">
        <v>0.21</v>
      </c>
      <c r="J35" s="86">
        <f>ROUND(((SUM(BE146:BE871))*I35),  2)</f>
        <v>0</v>
      </c>
      <c r="L35" s="32"/>
    </row>
    <row r="36" spans="2:12" s="1" customFormat="1" ht="14.4" customHeight="1">
      <c r="B36" s="32"/>
      <c r="E36" s="27" t="s">
        <v>42</v>
      </c>
      <c r="F36" s="86">
        <f>ROUND((SUM(BF146:BF871)),  2)</f>
        <v>0</v>
      </c>
      <c r="I36" s="98">
        <v>0.12</v>
      </c>
      <c r="J36" s="86">
        <f>ROUND(((SUM(BF146:BF871))*I36),  2)</f>
        <v>0</v>
      </c>
      <c r="L36" s="32"/>
    </row>
    <row r="37" spans="2:12" s="1" customFormat="1" ht="14.4" hidden="1" customHeight="1">
      <c r="B37" s="32"/>
      <c r="E37" s="27" t="s">
        <v>43</v>
      </c>
      <c r="F37" s="86">
        <f>ROUND((SUM(BG146:BG871)),  2)</f>
        <v>0</v>
      </c>
      <c r="I37" s="98">
        <v>0.21</v>
      </c>
      <c r="J37" s="86">
        <f>0</f>
        <v>0</v>
      </c>
      <c r="L37" s="32"/>
    </row>
    <row r="38" spans="2:12" s="1" customFormat="1" ht="14.4" hidden="1" customHeight="1">
      <c r="B38" s="32"/>
      <c r="E38" s="27" t="s">
        <v>44</v>
      </c>
      <c r="F38" s="86">
        <f>ROUND((SUM(BH146:BH871)),  2)</f>
        <v>0</v>
      </c>
      <c r="I38" s="98">
        <v>0.12</v>
      </c>
      <c r="J38" s="86">
        <f>0</f>
        <v>0</v>
      </c>
      <c r="L38" s="32"/>
    </row>
    <row r="39" spans="2:12" s="1" customFormat="1" ht="14.4" hidden="1" customHeight="1">
      <c r="B39" s="32"/>
      <c r="E39" s="27" t="s">
        <v>45</v>
      </c>
      <c r="F39" s="86">
        <f>ROUND((SUM(BI146:BI871)),  2)</f>
        <v>0</v>
      </c>
      <c r="I39" s="98">
        <v>0</v>
      </c>
      <c r="J39" s="86">
        <f>0</f>
        <v>0</v>
      </c>
      <c r="L39" s="32"/>
    </row>
    <row r="40" spans="2:12" s="1" customFormat="1" ht="6.9" customHeight="1">
      <c r="B40" s="32"/>
      <c r="L40" s="32"/>
    </row>
    <row r="41" spans="2:12" s="1" customFormat="1" ht="25.35" customHeight="1">
      <c r="B41" s="32"/>
      <c r="C41" s="99"/>
      <c r="D41" s="100" t="s">
        <v>46</v>
      </c>
      <c r="E41" s="57"/>
      <c r="F41" s="57"/>
      <c r="G41" s="101" t="s">
        <v>47</v>
      </c>
      <c r="H41" s="102" t="s">
        <v>48</v>
      </c>
      <c r="I41" s="57"/>
      <c r="J41" s="103">
        <f>SUM(J32:J39)</f>
        <v>0</v>
      </c>
      <c r="K41" s="104"/>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49</v>
      </c>
      <c r="E50" s="42"/>
      <c r="F50" s="42"/>
      <c r="G50" s="41" t="s">
        <v>50</v>
      </c>
      <c r="H50" s="42"/>
      <c r="I50" s="42"/>
      <c r="J50" s="42"/>
      <c r="K50" s="42"/>
      <c r="L50" s="32"/>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3.2">
      <c r="B61" s="32"/>
      <c r="D61" s="43" t="s">
        <v>51</v>
      </c>
      <c r="E61" s="34"/>
      <c r="F61" s="105" t="s">
        <v>52</v>
      </c>
      <c r="G61" s="43" t="s">
        <v>51</v>
      </c>
      <c r="H61" s="34"/>
      <c r="I61" s="34"/>
      <c r="J61" s="106" t="s">
        <v>52</v>
      </c>
      <c r="K61" s="34"/>
      <c r="L61" s="32"/>
    </row>
    <row r="62" spans="2:12" ht="10.199999999999999">
      <c r="B62" s="20"/>
      <c r="L62" s="20"/>
    </row>
    <row r="63" spans="2:12" ht="10.199999999999999">
      <c r="B63" s="20"/>
      <c r="L63" s="20"/>
    </row>
    <row r="64" spans="2:12" ht="10.199999999999999">
      <c r="B64" s="20"/>
      <c r="L64" s="20"/>
    </row>
    <row r="65" spans="2:12" s="1" customFormat="1" ht="13.2">
      <c r="B65" s="32"/>
      <c r="D65" s="41" t="s">
        <v>53</v>
      </c>
      <c r="E65" s="42"/>
      <c r="F65" s="42"/>
      <c r="G65" s="41" t="s">
        <v>54</v>
      </c>
      <c r="H65" s="42"/>
      <c r="I65" s="42"/>
      <c r="J65" s="42"/>
      <c r="K65" s="42"/>
      <c r="L65" s="32"/>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3.2">
      <c r="B76" s="32"/>
      <c r="D76" s="43" t="s">
        <v>51</v>
      </c>
      <c r="E76" s="34"/>
      <c r="F76" s="105" t="s">
        <v>52</v>
      </c>
      <c r="G76" s="43" t="s">
        <v>51</v>
      </c>
      <c r="H76" s="34"/>
      <c r="I76" s="34"/>
      <c r="J76" s="106" t="s">
        <v>52</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299</v>
      </c>
      <c r="L82" s="32"/>
    </row>
    <row r="83" spans="2:12" s="1" customFormat="1" ht="6.9" customHeight="1">
      <c r="B83" s="32"/>
      <c r="L83" s="32"/>
    </row>
    <row r="84" spans="2:12" s="1" customFormat="1" ht="12" customHeight="1">
      <c r="B84" s="32"/>
      <c r="C84" s="27" t="s">
        <v>16</v>
      </c>
      <c r="L84" s="32"/>
    </row>
    <row r="85" spans="2:12" s="1" customFormat="1" ht="16.5" customHeight="1">
      <c r="B85" s="32"/>
      <c r="E85" s="256" t="str">
        <f>E7</f>
        <v>Rekonstrukce Kounicova domu, Berkova ul. č.p. 100, Česká Lípa</v>
      </c>
      <c r="F85" s="257"/>
      <c r="G85" s="257"/>
      <c r="H85" s="257"/>
      <c r="L85" s="32"/>
    </row>
    <row r="86" spans="2:12" ht="12" customHeight="1">
      <c r="B86" s="20"/>
      <c r="C86" s="27" t="s">
        <v>151</v>
      </c>
      <c r="L86" s="20"/>
    </row>
    <row r="87" spans="2:12" s="1" customFormat="1" ht="16.5" customHeight="1">
      <c r="B87" s="32"/>
      <c r="E87" s="256" t="s">
        <v>8728</v>
      </c>
      <c r="F87" s="258"/>
      <c r="G87" s="258"/>
      <c r="H87" s="258"/>
      <c r="L87" s="32"/>
    </row>
    <row r="88" spans="2:12" s="1" customFormat="1" ht="12" customHeight="1">
      <c r="B88" s="32"/>
      <c r="C88" s="27" t="s">
        <v>4933</v>
      </c>
      <c r="L88" s="32"/>
    </row>
    <row r="89" spans="2:12" s="1" customFormat="1" ht="16.5" customHeight="1">
      <c r="B89" s="32"/>
      <c r="E89" s="219" t="str">
        <f>E11</f>
        <v>D.1.4.1 - Zdravotně technické instalace</v>
      </c>
      <c r="F89" s="258"/>
      <c r="G89" s="258"/>
      <c r="H89" s="258"/>
      <c r="L89" s="32"/>
    </row>
    <row r="90" spans="2:12" s="1" customFormat="1" ht="6.9" customHeight="1">
      <c r="B90" s="32"/>
      <c r="L90" s="32"/>
    </row>
    <row r="91" spans="2:12" s="1" customFormat="1" ht="12" customHeight="1">
      <c r="B91" s="32"/>
      <c r="C91" s="27" t="s">
        <v>20</v>
      </c>
      <c r="F91" s="25" t="str">
        <f>F14</f>
        <v>Berkova ul. č.p. 100</v>
      </c>
      <c r="I91" s="27" t="s">
        <v>22</v>
      </c>
      <c r="J91" s="52" t="str">
        <f>IF(J14="","",J14)</f>
        <v>5. 12. 2022</v>
      </c>
      <c r="L91" s="32"/>
    </row>
    <row r="92" spans="2:12" s="1" customFormat="1" ht="6.9" customHeight="1">
      <c r="B92" s="32"/>
      <c r="L92" s="32"/>
    </row>
    <row r="93" spans="2:12" s="1" customFormat="1" ht="25.65" customHeight="1">
      <c r="B93" s="32"/>
      <c r="C93" s="27" t="s">
        <v>24</v>
      </c>
      <c r="F93" s="25" t="str">
        <f>E17</f>
        <v>Město Česká Lípa</v>
      </c>
      <c r="I93" s="27" t="s">
        <v>30</v>
      </c>
      <c r="J93" s="30" t="str">
        <f>E23</f>
        <v>DigiTry Art Technologies s.r.o.</v>
      </c>
      <c r="L93" s="32"/>
    </row>
    <row r="94" spans="2:12" s="1" customFormat="1" ht="15.15" customHeight="1">
      <c r="B94" s="32"/>
      <c r="C94" s="27" t="s">
        <v>28</v>
      </c>
      <c r="F94" s="25" t="str">
        <f>IF(E20="","",E20)</f>
        <v>Vyplň údaj</v>
      </c>
      <c r="I94" s="27" t="s">
        <v>33</v>
      </c>
      <c r="J94" s="30" t="str">
        <f>E26</f>
        <v>Beránek</v>
      </c>
      <c r="L94" s="32"/>
    </row>
    <row r="95" spans="2:12" s="1" customFormat="1" ht="10.35" customHeight="1">
      <c r="B95" s="32"/>
      <c r="L95" s="32"/>
    </row>
    <row r="96" spans="2:12" s="1" customFormat="1" ht="29.25" customHeight="1">
      <c r="B96" s="32"/>
      <c r="C96" s="107" t="s">
        <v>314</v>
      </c>
      <c r="D96" s="99"/>
      <c r="E96" s="99"/>
      <c r="F96" s="99"/>
      <c r="G96" s="99"/>
      <c r="H96" s="99"/>
      <c r="I96" s="99"/>
      <c r="J96" s="108" t="s">
        <v>315</v>
      </c>
      <c r="K96" s="99"/>
      <c r="L96" s="32"/>
    </row>
    <row r="97" spans="2:47" s="1" customFormat="1" ht="10.35" customHeight="1">
      <c r="B97" s="32"/>
      <c r="L97" s="32"/>
    </row>
    <row r="98" spans="2:47" s="1" customFormat="1" ht="22.8" customHeight="1">
      <c r="B98" s="32"/>
      <c r="C98" s="109" t="s">
        <v>316</v>
      </c>
      <c r="J98" s="66">
        <f>J146</f>
        <v>0</v>
      </c>
      <c r="L98" s="32"/>
      <c r="AU98" s="17" t="s">
        <v>317</v>
      </c>
    </row>
    <row r="99" spans="2:47" s="8" customFormat="1" ht="24.9" customHeight="1">
      <c r="B99" s="110"/>
      <c r="D99" s="111" t="s">
        <v>318</v>
      </c>
      <c r="E99" s="112"/>
      <c r="F99" s="112"/>
      <c r="G99" s="112"/>
      <c r="H99" s="112"/>
      <c r="I99" s="112"/>
      <c r="J99" s="113">
        <f>J147</f>
        <v>0</v>
      </c>
      <c r="L99" s="110"/>
    </row>
    <row r="100" spans="2:47" s="9" customFormat="1" ht="19.95" customHeight="1">
      <c r="B100" s="114"/>
      <c r="D100" s="115" t="s">
        <v>319</v>
      </c>
      <c r="E100" s="116"/>
      <c r="F100" s="116"/>
      <c r="G100" s="116"/>
      <c r="H100" s="116"/>
      <c r="I100" s="116"/>
      <c r="J100" s="117">
        <f>J148</f>
        <v>0</v>
      </c>
      <c r="L100" s="114"/>
    </row>
    <row r="101" spans="2:47" s="9" customFormat="1" ht="19.95" customHeight="1">
      <c r="B101" s="114"/>
      <c r="D101" s="115" t="s">
        <v>1280</v>
      </c>
      <c r="E101" s="116"/>
      <c r="F101" s="116"/>
      <c r="G101" s="116"/>
      <c r="H101" s="116"/>
      <c r="I101" s="116"/>
      <c r="J101" s="117">
        <f>J213</f>
        <v>0</v>
      </c>
      <c r="L101" s="114"/>
    </row>
    <row r="102" spans="2:47" s="9" customFormat="1" ht="19.95" customHeight="1">
      <c r="B102" s="114"/>
      <c r="D102" s="115" t="s">
        <v>1283</v>
      </c>
      <c r="E102" s="116"/>
      <c r="F102" s="116"/>
      <c r="G102" s="116"/>
      <c r="H102" s="116"/>
      <c r="I102" s="116"/>
      <c r="J102" s="117">
        <f>J232</f>
        <v>0</v>
      </c>
      <c r="L102" s="114"/>
    </row>
    <row r="103" spans="2:47" s="9" customFormat="1" ht="19.95" customHeight="1">
      <c r="B103" s="114"/>
      <c r="D103" s="115" t="s">
        <v>1286</v>
      </c>
      <c r="E103" s="116"/>
      <c r="F103" s="116"/>
      <c r="G103" s="116"/>
      <c r="H103" s="116"/>
      <c r="I103" s="116"/>
      <c r="J103" s="117">
        <f>J235</f>
        <v>0</v>
      </c>
      <c r="L103" s="114"/>
    </row>
    <row r="104" spans="2:47" s="9" customFormat="1" ht="19.95" customHeight="1">
      <c r="B104" s="114"/>
      <c r="D104" s="115" t="s">
        <v>320</v>
      </c>
      <c r="E104" s="116"/>
      <c r="F104" s="116"/>
      <c r="G104" s="116"/>
      <c r="H104" s="116"/>
      <c r="I104" s="116"/>
      <c r="J104" s="117">
        <f>J250</f>
        <v>0</v>
      </c>
      <c r="L104" s="114"/>
    </row>
    <row r="105" spans="2:47" s="9" customFormat="1" ht="19.95" customHeight="1">
      <c r="B105" s="114"/>
      <c r="D105" s="115" t="s">
        <v>321</v>
      </c>
      <c r="E105" s="116"/>
      <c r="F105" s="116"/>
      <c r="G105" s="116"/>
      <c r="H105" s="116"/>
      <c r="I105" s="116"/>
      <c r="J105" s="117">
        <f>J259</f>
        <v>0</v>
      </c>
      <c r="L105" s="114"/>
    </row>
    <row r="106" spans="2:47" s="9" customFormat="1" ht="19.95" customHeight="1">
      <c r="B106" s="114"/>
      <c r="D106" s="115" t="s">
        <v>322</v>
      </c>
      <c r="E106" s="116"/>
      <c r="F106" s="116"/>
      <c r="G106" s="116"/>
      <c r="H106" s="116"/>
      <c r="I106" s="116"/>
      <c r="J106" s="117">
        <f>J270</f>
        <v>0</v>
      </c>
      <c r="L106" s="114"/>
    </row>
    <row r="107" spans="2:47" s="9" customFormat="1" ht="19.95" customHeight="1">
      <c r="B107" s="114"/>
      <c r="D107" s="115" t="s">
        <v>323</v>
      </c>
      <c r="E107" s="116"/>
      <c r="F107" s="116"/>
      <c r="G107" s="116"/>
      <c r="H107" s="116"/>
      <c r="I107" s="116"/>
      <c r="J107" s="117">
        <f>J283</f>
        <v>0</v>
      </c>
      <c r="L107" s="114"/>
    </row>
    <row r="108" spans="2:47" s="8" customFormat="1" ht="24.9" customHeight="1">
      <c r="B108" s="110"/>
      <c r="D108" s="111" t="s">
        <v>324</v>
      </c>
      <c r="E108" s="112"/>
      <c r="F108" s="112"/>
      <c r="G108" s="112"/>
      <c r="H108" s="112"/>
      <c r="I108" s="112"/>
      <c r="J108" s="113">
        <f>J286</f>
        <v>0</v>
      </c>
      <c r="L108" s="110"/>
    </row>
    <row r="109" spans="2:47" s="9" customFormat="1" ht="19.95" customHeight="1">
      <c r="B109" s="114"/>
      <c r="D109" s="115" t="s">
        <v>1297</v>
      </c>
      <c r="E109" s="116"/>
      <c r="F109" s="116"/>
      <c r="G109" s="116"/>
      <c r="H109" s="116"/>
      <c r="I109" s="116"/>
      <c r="J109" s="117">
        <f>J287</f>
        <v>0</v>
      </c>
      <c r="L109" s="114"/>
    </row>
    <row r="110" spans="2:47" s="9" customFormat="1" ht="19.95" customHeight="1">
      <c r="B110" s="114"/>
      <c r="D110" s="115" t="s">
        <v>1300</v>
      </c>
      <c r="E110" s="116"/>
      <c r="F110" s="116"/>
      <c r="G110" s="116"/>
      <c r="H110" s="116"/>
      <c r="I110" s="116"/>
      <c r="J110" s="117">
        <f>J304</f>
        <v>0</v>
      </c>
      <c r="L110" s="114"/>
    </row>
    <row r="111" spans="2:47" s="9" customFormat="1" ht="19.95" customHeight="1">
      <c r="B111" s="114"/>
      <c r="D111" s="115" t="s">
        <v>8731</v>
      </c>
      <c r="E111" s="116"/>
      <c r="F111" s="116"/>
      <c r="G111" s="116"/>
      <c r="H111" s="116"/>
      <c r="I111" s="116"/>
      <c r="J111" s="117">
        <f>J323</f>
        <v>0</v>
      </c>
      <c r="L111" s="114"/>
    </row>
    <row r="112" spans="2:47" s="9" customFormat="1" ht="19.95" customHeight="1">
      <c r="B112" s="114"/>
      <c r="D112" s="115" t="s">
        <v>8732</v>
      </c>
      <c r="E112" s="116"/>
      <c r="F112" s="116"/>
      <c r="G112" s="116"/>
      <c r="H112" s="116"/>
      <c r="I112" s="116"/>
      <c r="J112" s="117">
        <f>J414</f>
        <v>0</v>
      </c>
      <c r="L112" s="114"/>
    </row>
    <row r="113" spans="2:12" s="9" customFormat="1" ht="19.95" customHeight="1">
      <c r="B113" s="114"/>
      <c r="D113" s="115" t="s">
        <v>8733</v>
      </c>
      <c r="E113" s="116"/>
      <c r="F113" s="116"/>
      <c r="G113" s="116"/>
      <c r="H113" s="116"/>
      <c r="I113" s="116"/>
      <c r="J113" s="117">
        <f>J658</f>
        <v>0</v>
      </c>
      <c r="L113" s="114"/>
    </row>
    <row r="114" spans="2:12" s="9" customFormat="1" ht="19.95" customHeight="1">
      <c r="B114" s="114"/>
      <c r="D114" s="115" t="s">
        <v>325</v>
      </c>
      <c r="E114" s="116"/>
      <c r="F114" s="116"/>
      <c r="G114" s="116"/>
      <c r="H114" s="116"/>
      <c r="I114" s="116"/>
      <c r="J114" s="117">
        <f>J671</f>
        <v>0</v>
      </c>
      <c r="L114" s="114"/>
    </row>
    <row r="115" spans="2:12" s="9" customFormat="1" ht="19.95" customHeight="1">
      <c r="B115" s="114"/>
      <c r="D115" s="115" t="s">
        <v>8734</v>
      </c>
      <c r="E115" s="116"/>
      <c r="F115" s="116"/>
      <c r="G115" s="116"/>
      <c r="H115" s="116"/>
      <c r="I115" s="116"/>
      <c r="J115" s="117">
        <f>J780</f>
        <v>0</v>
      </c>
      <c r="L115" s="114"/>
    </row>
    <row r="116" spans="2:12" s="9" customFormat="1" ht="19.95" customHeight="1">
      <c r="B116" s="114"/>
      <c r="D116" s="115" t="s">
        <v>8735</v>
      </c>
      <c r="E116" s="116"/>
      <c r="F116" s="116"/>
      <c r="G116" s="116"/>
      <c r="H116" s="116"/>
      <c r="I116" s="116"/>
      <c r="J116" s="117">
        <f>J799</f>
        <v>0</v>
      </c>
      <c r="L116" s="114"/>
    </row>
    <row r="117" spans="2:12" s="9" customFormat="1" ht="19.95" customHeight="1">
      <c r="B117" s="114"/>
      <c r="D117" s="115" t="s">
        <v>8736</v>
      </c>
      <c r="E117" s="116"/>
      <c r="F117" s="116"/>
      <c r="G117" s="116"/>
      <c r="H117" s="116"/>
      <c r="I117" s="116"/>
      <c r="J117" s="117">
        <f>J818</f>
        <v>0</v>
      </c>
      <c r="L117" s="114"/>
    </row>
    <row r="118" spans="2:12" s="9" customFormat="1" ht="19.95" customHeight="1">
      <c r="B118" s="114"/>
      <c r="D118" s="115" t="s">
        <v>8737</v>
      </c>
      <c r="E118" s="116"/>
      <c r="F118" s="116"/>
      <c r="G118" s="116"/>
      <c r="H118" s="116"/>
      <c r="I118" s="116"/>
      <c r="J118" s="117">
        <f>J831</f>
        <v>0</v>
      </c>
      <c r="L118" s="114"/>
    </row>
    <row r="119" spans="2:12" s="9" customFormat="1" ht="19.95" customHeight="1">
      <c r="B119" s="114"/>
      <c r="D119" s="115" t="s">
        <v>1303</v>
      </c>
      <c r="E119" s="116"/>
      <c r="F119" s="116"/>
      <c r="G119" s="116"/>
      <c r="H119" s="116"/>
      <c r="I119" s="116"/>
      <c r="J119" s="117">
        <f>J850</f>
        <v>0</v>
      </c>
      <c r="L119" s="114"/>
    </row>
    <row r="120" spans="2:12" s="8" customFormat="1" ht="24.9" customHeight="1">
      <c r="B120" s="110"/>
      <c r="D120" s="111" t="s">
        <v>8738</v>
      </c>
      <c r="E120" s="112"/>
      <c r="F120" s="112"/>
      <c r="G120" s="112"/>
      <c r="H120" s="112"/>
      <c r="I120" s="112"/>
      <c r="J120" s="113">
        <f>J859</f>
        <v>0</v>
      </c>
      <c r="L120" s="110"/>
    </row>
    <row r="121" spans="2:12" s="9" customFormat="1" ht="19.95" customHeight="1">
      <c r="B121" s="114"/>
      <c r="D121" s="115" t="s">
        <v>8739</v>
      </c>
      <c r="E121" s="116"/>
      <c r="F121" s="116"/>
      <c r="G121" s="116"/>
      <c r="H121" s="116"/>
      <c r="I121" s="116"/>
      <c r="J121" s="117">
        <f>J860</f>
        <v>0</v>
      </c>
      <c r="L121" s="114"/>
    </row>
    <row r="122" spans="2:12" s="9" customFormat="1" ht="19.95" customHeight="1">
      <c r="B122" s="114"/>
      <c r="D122" s="115" t="s">
        <v>8740</v>
      </c>
      <c r="E122" s="116"/>
      <c r="F122" s="116"/>
      <c r="G122" s="116"/>
      <c r="H122" s="116"/>
      <c r="I122" s="116"/>
      <c r="J122" s="117">
        <f>J863</f>
        <v>0</v>
      </c>
      <c r="L122" s="114"/>
    </row>
    <row r="123" spans="2:12" s="9" customFormat="1" ht="19.95" customHeight="1">
      <c r="B123" s="114"/>
      <c r="D123" s="115" t="s">
        <v>8741</v>
      </c>
      <c r="E123" s="116"/>
      <c r="F123" s="116"/>
      <c r="G123" s="116"/>
      <c r="H123" s="116"/>
      <c r="I123" s="116"/>
      <c r="J123" s="117">
        <f>J866</f>
        <v>0</v>
      </c>
      <c r="L123" s="114"/>
    </row>
    <row r="124" spans="2:12" s="9" customFormat="1" ht="19.95" customHeight="1">
      <c r="B124" s="114"/>
      <c r="D124" s="115" t="s">
        <v>8742</v>
      </c>
      <c r="E124" s="116"/>
      <c r="F124" s="116"/>
      <c r="G124" s="116"/>
      <c r="H124" s="116"/>
      <c r="I124" s="116"/>
      <c r="J124" s="117">
        <f>J869</f>
        <v>0</v>
      </c>
      <c r="L124" s="114"/>
    </row>
    <row r="125" spans="2:12" s="1" customFormat="1" ht="21.75" customHeight="1">
      <c r="B125" s="32"/>
      <c r="L125" s="32"/>
    </row>
    <row r="126" spans="2:12" s="1" customFormat="1" ht="6.9" customHeight="1">
      <c r="B126" s="44"/>
      <c r="C126" s="45"/>
      <c r="D126" s="45"/>
      <c r="E126" s="45"/>
      <c r="F126" s="45"/>
      <c r="G126" s="45"/>
      <c r="H126" s="45"/>
      <c r="I126" s="45"/>
      <c r="J126" s="45"/>
      <c r="K126" s="45"/>
      <c r="L126" s="32"/>
    </row>
    <row r="130" spans="2:12" s="1" customFormat="1" ht="6.9" customHeight="1">
      <c r="B130" s="46"/>
      <c r="C130" s="47"/>
      <c r="D130" s="47"/>
      <c r="E130" s="47"/>
      <c r="F130" s="47"/>
      <c r="G130" s="47"/>
      <c r="H130" s="47"/>
      <c r="I130" s="47"/>
      <c r="J130" s="47"/>
      <c r="K130" s="47"/>
      <c r="L130" s="32"/>
    </row>
    <row r="131" spans="2:12" s="1" customFormat="1" ht="24.9" customHeight="1">
      <c r="B131" s="32"/>
      <c r="C131" s="21" t="s">
        <v>335</v>
      </c>
      <c r="L131" s="32"/>
    </row>
    <row r="132" spans="2:12" s="1" customFormat="1" ht="6.9" customHeight="1">
      <c r="B132" s="32"/>
      <c r="L132" s="32"/>
    </row>
    <row r="133" spans="2:12" s="1" customFormat="1" ht="12" customHeight="1">
      <c r="B133" s="32"/>
      <c r="C133" s="27" t="s">
        <v>16</v>
      </c>
      <c r="L133" s="32"/>
    </row>
    <row r="134" spans="2:12" s="1" customFormat="1" ht="16.5" customHeight="1">
      <c r="B134" s="32"/>
      <c r="E134" s="256" t="str">
        <f>E7</f>
        <v>Rekonstrukce Kounicova domu, Berkova ul. č.p. 100, Česká Lípa</v>
      </c>
      <c r="F134" s="257"/>
      <c r="G134" s="257"/>
      <c r="H134" s="257"/>
      <c r="L134" s="32"/>
    </row>
    <row r="135" spans="2:12" ht="12" customHeight="1">
      <c r="B135" s="20"/>
      <c r="C135" s="27" t="s">
        <v>151</v>
      </c>
      <c r="L135" s="20"/>
    </row>
    <row r="136" spans="2:12" s="1" customFormat="1" ht="16.5" customHeight="1">
      <c r="B136" s="32"/>
      <c r="E136" s="256" t="s">
        <v>8728</v>
      </c>
      <c r="F136" s="258"/>
      <c r="G136" s="258"/>
      <c r="H136" s="258"/>
      <c r="L136" s="32"/>
    </row>
    <row r="137" spans="2:12" s="1" customFormat="1" ht="12" customHeight="1">
      <c r="B137" s="32"/>
      <c r="C137" s="27" t="s">
        <v>4933</v>
      </c>
      <c r="L137" s="32"/>
    </row>
    <row r="138" spans="2:12" s="1" customFormat="1" ht="16.5" customHeight="1">
      <c r="B138" s="32"/>
      <c r="E138" s="219" t="str">
        <f>E11</f>
        <v>D.1.4.1 - Zdravotně technické instalace</v>
      </c>
      <c r="F138" s="258"/>
      <c r="G138" s="258"/>
      <c r="H138" s="258"/>
      <c r="L138" s="32"/>
    </row>
    <row r="139" spans="2:12" s="1" customFormat="1" ht="6.9" customHeight="1">
      <c r="B139" s="32"/>
      <c r="L139" s="32"/>
    </row>
    <row r="140" spans="2:12" s="1" customFormat="1" ht="12" customHeight="1">
      <c r="B140" s="32"/>
      <c r="C140" s="27" t="s">
        <v>20</v>
      </c>
      <c r="F140" s="25" t="str">
        <f>F14</f>
        <v>Berkova ul. č.p. 100</v>
      </c>
      <c r="I140" s="27" t="s">
        <v>22</v>
      </c>
      <c r="J140" s="52" t="str">
        <f>IF(J14="","",J14)</f>
        <v>5. 12. 2022</v>
      </c>
      <c r="L140" s="32"/>
    </row>
    <row r="141" spans="2:12" s="1" customFormat="1" ht="6.9" customHeight="1">
      <c r="B141" s="32"/>
      <c r="L141" s="32"/>
    </row>
    <row r="142" spans="2:12" s="1" customFormat="1" ht="25.65" customHeight="1">
      <c r="B142" s="32"/>
      <c r="C142" s="27" t="s">
        <v>24</v>
      </c>
      <c r="F142" s="25" t="str">
        <f>E17</f>
        <v>Město Česká Lípa</v>
      </c>
      <c r="I142" s="27" t="s">
        <v>30</v>
      </c>
      <c r="J142" s="30" t="str">
        <f>E23</f>
        <v>DigiTry Art Technologies s.r.o.</v>
      </c>
      <c r="L142" s="32"/>
    </row>
    <row r="143" spans="2:12" s="1" customFormat="1" ht="15.15" customHeight="1">
      <c r="B143" s="32"/>
      <c r="C143" s="27" t="s">
        <v>28</v>
      </c>
      <c r="F143" s="25" t="str">
        <f>IF(E20="","",E20)</f>
        <v>Vyplň údaj</v>
      </c>
      <c r="I143" s="27" t="s">
        <v>33</v>
      </c>
      <c r="J143" s="30" t="str">
        <f>E26</f>
        <v>Beránek</v>
      </c>
      <c r="L143" s="32"/>
    </row>
    <row r="144" spans="2:12" s="1" customFormat="1" ht="10.35" customHeight="1">
      <c r="B144" s="32"/>
      <c r="L144" s="32"/>
    </row>
    <row r="145" spans="2:65" s="10" customFormat="1" ht="29.25" customHeight="1">
      <c r="B145" s="118"/>
      <c r="C145" s="119" t="s">
        <v>336</v>
      </c>
      <c r="D145" s="120" t="s">
        <v>61</v>
      </c>
      <c r="E145" s="120" t="s">
        <v>57</v>
      </c>
      <c r="F145" s="120" t="s">
        <v>58</v>
      </c>
      <c r="G145" s="120" t="s">
        <v>337</v>
      </c>
      <c r="H145" s="120" t="s">
        <v>338</v>
      </c>
      <c r="I145" s="120" t="s">
        <v>339</v>
      </c>
      <c r="J145" s="120" t="s">
        <v>315</v>
      </c>
      <c r="K145" s="121" t="s">
        <v>340</v>
      </c>
      <c r="L145" s="118"/>
      <c r="M145" s="59" t="s">
        <v>1</v>
      </c>
      <c r="N145" s="60" t="s">
        <v>40</v>
      </c>
      <c r="O145" s="60" t="s">
        <v>341</v>
      </c>
      <c r="P145" s="60" t="s">
        <v>342</v>
      </c>
      <c r="Q145" s="60" t="s">
        <v>343</v>
      </c>
      <c r="R145" s="60" t="s">
        <v>344</v>
      </c>
      <c r="S145" s="60" t="s">
        <v>345</v>
      </c>
      <c r="T145" s="61" t="s">
        <v>346</v>
      </c>
    </row>
    <row r="146" spans="2:65" s="1" customFormat="1" ht="22.8" customHeight="1">
      <c r="B146" s="32"/>
      <c r="C146" s="64" t="s">
        <v>347</v>
      </c>
      <c r="J146" s="122">
        <f>BK146</f>
        <v>0</v>
      </c>
      <c r="L146" s="32"/>
      <c r="M146" s="62"/>
      <c r="N146" s="53"/>
      <c r="O146" s="53"/>
      <c r="P146" s="123">
        <f>P147+P286+P859</f>
        <v>0</v>
      </c>
      <c r="Q146" s="53"/>
      <c r="R146" s="123">
        <f>R147+R286+R859</f>
        <v>0</v>
      </c>
      <c r="S146" s="53"/>
      <c r="T146" s="124">
        <f>T147+T286+T859</f>
        <v>0</v>
      </c>
      <c r="AT146" s="17" t="s">
        <v>75</v>
      </c>
      <c r="AU146" s="17" t="s">
        <v>317</v>
      </c>
      <c r="BK146" s="125">
        <f>BK147+BK286+BK859</f>
        <v>0</v>
      </c>
    </row>
    <row r="147" spans="2:65" s="11" customFormat="1" ht="25.95" customHeight="1">
      <c r="B147" s="126"/>
      <c r="D147" s="127" t="s">
        <v>75</v>
      </c>
      <c r="E147" s="128" t="s">
        <v>348</v>
      </c>
      <c r="F147" s="128" t="s">
        <v>349</v>
      </c>
      <c r="I147" s="129"/>
      <c r="J147" s="130">
        <f>BK147</f>
        <v>0</v>
      </c>
      <c r="L147" s="126"/>
      <c r="M147" s="131"/>
      <c r="P147" s="132">
        <f>P148+P213+P232+P235+P250+P259+P270+P283</f>
        <v>0</v>
      </c>
      <c r="R147" s="132">
        <f>R148+R213+R232+R235+R250+R259+R270+R283</f>
        <v>0</v>
      </c>
      <c r="T147" s="133">
        <f>T148+T213+T232+T235+T250+T259+T270+T283</f>
        <v>0</v>
      </c>
      <c r="AR147" s="127" t="s">
        <v>84</v>
      </c>
      <c r="AT147" s="134" t="s">
        <v>75</v>
      </c>
      <c r="AU147" s="134" t="s">
        <v>76</v>
      </c>
      <c r="AY147" s="127" t="s">
        <v>350</v>
      </c>
      <c r="BK147" s="135">
        <f>BK148+BK213+BK232+BK235+BK250+BK259+BK270+BK283</f>
        <v>0</v>
      </c>
    </row>
    <row r="148" spans="2:65" s="11" customFormat="1" ht="22.8" customHeight="1">
      <c r="B148" s="126"/>
      <c r="D148" s="127" t="s">
        <v>75</v>
      </c>
      <c r="E148" s="136" t="s">
        <v>84</v>
      </c>
      <c r="F148" s="136" t="s">
        <v>351</v>
      </c>
      <c r="I148" s="129"/>
      <c r="J148" s="137">
        <f>BK148</f>
        <v>0</v>
      </c>
      <c r="L148" s="126"/>
      <c r="M148" s="131"/>
      <c r="P148" s="132">
        <f>SUM(P149:P212)</f>
        <v>0</v>
      </c>
      <c r="R148" s="132">
        <f>SUM(R149:R212)</f>
        <v>0</v>
      </c>
      <c r="T148" s="133">
        <f>SUM(T149:T212)</f>
        <v>0</v>
      </c>
      <c r="AR148" s="127" t="s">
        <v>84</v>
      </c>
      <c r="AT148" s="134" t="s">
        <v>75</v>
      </c>
      <c r="AU148" s="134" t="s">
        <v>84</v>
      </c>
      <c r="AY148" s="127" t="s">
        <v>350</v>
      </c>
      <c r="BK148" s="135">
        <f>SUM(BK149:BK212)</f>
        <v>0</v>
      </c>
    </row>
    <row r="149" spans="2:65" s="1" customFormat="1" ht="44.25" customHeight="1">
      <c r="B149" s="32"/>
      <c r="C149" s="138" t="s">
        <v>84</v>
      </c>
      <c r="D149" s="138" t="s">
        <v>352</v>
      </c>
      <c r="E149" s="139" t="s">
        <v>8743</v>
      </c>
      <c r="F149" s="140" t="s">
        <v>8744</v>
      </c>
      <c r="G149" s="141" t="s">
        <v>374</v>
      </c>
      <c r="H149" s="142">
        <v>250</v>
      </c>
      <c r="I149" s="143"/>
      <c r="J149" s="144">
        <f>ROUND(I149*H149,2)</f>
        <v>0</v>
      </c>
      <c r="K149" s="140" t="s">
        <v>385</v>
      </c>
      <c r="L149" s="32"/>
      <c r="M149" s="145" t="s">
        <v>1</v>
      </c>
      <c r="N149" s="146" t="s">
        <v>41</v>
      </c>
      <c r="P149" s="147">
        <f>O149*H149</f>
        <v>0</v>
      </c>
      <c r="Q149" s="147">
        <v>0</v>
      </c>
      <c r="R149" s="147">
        <f>Q149*H149</f>
        <v>0</v>
      </c>
      <c r="S149" s="147">
        <v>0</v>
      </c>
      <c r="T149" s="148">
        <f>S149*H149</f>
        <v>0</v>
      </c>
      <c r="AR149" s="149" t="s">
        <v>357</v>
      </c>
      <c r="AT149" s="149" t="s">
        <v>352</v>
      </c>
      <c r="AU149" s="149" t="s">
        <v>86</v>
      </c>
      <c r="AY149" s="17" t="s">
        <v>350</v>
      </c>
      <c r="BE149" s="150">
        <f>IF(N149="základní",J149,0)</f>
        <v>0</v>
      </c>
      <c r="BF149" s="150">
        <f>IF(N149="snížená",J149,0)</f>
        <v>0</v>
      </c>
      <c r="BG149" s="150">
        <f>IF(N149="zákl. přenesená",J149,0)</f>
        <v>0</v>
      </c>
      <c r="BH149" s="150">
        <f>IF(N149="sníž. přenesená",J149,0)</f>
        <v>0</v>
      </c>
      <c r="BI149" s="150">
        <f>IF(N149="nulová",J149,0)</f>
        <v>0</v>
      </c>
      <c r="BJ149" s="17" t="s">
        <v>84</v>
      </c>
      <c r="BK149" s="150">
        <f>ROUND(I149*H149,2)</f>
        <v>0</v>
      </c>
      <c r="BL149" s="17" t="s">
        <v>357</v>
      </c>
      <c r="BM149" s="149" t="s">
        <v>86</v>
      </c>
    </row>
    <row r="150" spans="2:65" s="1" customFormat="1" ht="28.8">
      <c r="B150" s="32"/>
      <c r="D150" s="151" t="s">
        <v>359</v>
      </c>
      <c r="F150" s="152" t="s">
        <v>8744</v>
      </c>
      <c r="I150" s="153"/>
      <c r="L150" s="32"/>
      <c r="M150" s="154"/>
      <c r="T150" s="56"/>
      <c r="AT150" s="17" t="s">
        <v>359</v>
      </c>
      <c r="AU150" s="17" t="s">
        <v>86</v>
      </c>
    </row>
    <row r="151" spans="2:65" s="14" customFormat="1" ht="10.199999999999999">
      <c r="B151" s="169"/>
      <c r="D151" s="151" t="s">
        <v>361</v>
      </c>
      <c r="E151" s="170" t="s">
        <v>1</v>
      </c>
      <c r="F151" s="171" t="s">
        <v>8745</v>
      </c>
      <c r="H151" s="170" t="s">
        <v>1</v>
      </c>
      <c r="I151" s="172"/>
      <c r="L151" s="169"/>
      <c r="M151" s="173"/>
      <c r="T151" s="174"/>
      <c r="AT151" s="170" t="s">
        <v>361</v>
      </c>
      <c r="AU151" s="170" t="s">
        <v>86</v>
      </c>
      <c r="AV151" s="14" t="s">
        <v>84</v>
      </c>
      <c r="AW151" s="14" t="s">
        <v>32</v>
      </c>
      <c r="AX151" s="14" t="s">
        <v>76</v>
      </c>
      <c r="AY151" s="170" t="s">
        <v>350</v>
      </c>
    </row>
    <row r="152" spans="2:65" s="14" customFormat="1" ht="10.199999999999999">
      <c r="B152" s="169"/>
      <c r="D152" s="151" t="s">
        <v>361</v>
      </c>
      <c r="E152" s="170" t="s">
        <v>1</v>
      </c>
      <c r="F152" s="171" t="s">
        <v>8746</v>
      </c>
      <c r="H152" s="170" t="s">
        <v>1</v>
      </c>
      <c r="I152" s="172"/>
      <c r="L152" s="169"/>
      <c r="M152" s="173"/>
      <c r="T152" s="174"/>
      <c r="AT152" s="170" t="s">
        <v>361</v>
      </c>
      <c r="AU152" s="170" t="s">
        <v>86</v>
      </c>
      <c r="AV152" s="14" t="s">
        <v>84</v>
      </c>
      <c r="AW152" s="14" t="s">
        <v>32</v>
      </c>
      <c r="AX152" s="14" t="s">
        <v>76</v>
      </c>
      <c r="AY152" s="170" t="s">
        <v>350</v>
      </c>
    </row>
    <row r="153" spans="2:65" s="12" customFormat="1" ht="10.199999999999999">
      <c r="B153" s="155"/>
      <c r="D153" s="151" t="s">
        <v>361</v>
      </c>
      <c r="E153" s="156" t="s">
        <v>1</v>
      </c>
      <c r="F153" s="157" t="s">
        <v>8747</v>
      </c>
      <c r="H153" s="158">
        <v>250</v>
      </c>
      <c r="I153" s="159"/>
      <c r="L153" s="155"/>
      <c r="M153" s="160"/>
      <c r="T153" s="161"/>
      <c r="AT153" s="156" t="s">
        <v>361</v>
      </c>
      <c r="AU153" s="156" t="s">
        <v>86</v>
      </c>
      <c r="AV153" s="12" t="s">
        <v>86</v>
      </c>
      <c r="AW153" s="12" t="s">
        <v>32</v>
      </c>
      <c r="AX153" s="12" t="s">
        <v>76</v>
      </c>
      <c r="AY153" s="156" t="s">
        <v>350</v>
      </c>
    </row>
    <row r="154" spans="2:65" s="13" customFormat="1" ht="10.199999999999999">
      <c r="B154" s="162"/>
      <c r="D154" s="151" t="s">
        <v>361</v>
      </c>
      <c r="E154" s="163" t="s">
        <v>1</v>
      </c>
      <c r="F154" s="164" t="s">
        <v>364</v>
      </c>
      <c r="H154" s="165">
        <v>250</v>
      </c>
      <c r="I154" s="166"/>
      <c r="L154" s="162"/>
      <c r="M154" s="167"/>
      <c r="T154" s="168"/>
      <c r="AT154" s="163" t="s">
        <v>361</v>
      </c>
      <c r="AU154" s="163" t="s">
        <v>86</v>
      </c>
      <c r="AV154" s="13" t="s">
        <v>357</v>
      </c>
      <c r="AW154" s="13" t="s">
        <v>32</v>
      </c>
      <c r="AX154" s="13" t="s">
        <v>84</v>
      </c>
      <c r="AY154" s="163" t="s">
        <v>350</v>
      </c>
    </row>
    <row r="155" spans="2:65" s="1" customFormat="1" ht="44.25" customHeight="1">
      <c r="B155" s="32"/>
      <c r="C155" s="138" t="s">
        <v>86</v>
      </c>
      <c r="D155" s="138" t="s">
        <v>352</v>
      </c>
      <c r="E155" s="139" t="s">
        <v>8748</v>
      </c>
      <c r="F155" s="140" t="s">
        <v>8749</v>
      </c>
      <c r="G155" s="141" t="s">
        <v>374</v>
      </c>
      <c r="H155" s="142">
        <v>25</v>
      </c>
      <c r="I155" s="143"/>
      <c r="J155" s="144">
        <f>ROUND(I155*H155,2)</f>
        <v>0</v>
      </c>
      <c r="K155" s="140" t="s">
        <v>385</v>
      </c>
      <c r="L155" s="32"/>
      <c r="M155" s="145" t="s">
        <v>1</v>
      </c>
      <c r="N155" s="146" t="s">
        <v>41</v>
      </c>
      <c r="P155" s="147">
        <f>O155*H155</f>
        <v>0</v>
      </c>
      <c r="Q155" s="147">
        <v>0</v>
      </c>
      <c r="R155" s="147">
        <f>Q155*H155</f>
        <v>0</v>
      </c>
      <c r="S155" s="147">
        <v>0</v>
      </c>
      <c r="T155" s="148">
        <f>S155*H155</f>
        <v>0</v>
      </c>
      <c r="AR155" s="149" t="s">
        <v>357</v>
      </c>
      <c r="AT155" s="149" t="s">
        <v>352</v>
      </c>
      <c r="AU155" s="149" t="s">
        <v>86</v>
      </c>
      <c r="AY155" s="17" t="s">
        <v>350</v>
      </c>
      <c r="BE155" s="150">
        <f>IF(N155="základní",J155,0)</f>
        <v>0</v>
      </c>
      <c r="BF155" s="150">
        <f>IF(N155="snížená",J155,0)</f>
        <v>0</v>
      </c>
      <c r="BG155" s="150">
        <f>IF(N155="zákl. přenesená",J155,0)</f>
        <v>0</v>
      </c>
      <c r="BH155" s="150">
        <f>IF(N155="sníž. přenesená",J155,0)</f>
        <v>0</v>
      </c>
      <c r="BI155" s="150">
        <f>IF(N155="nulová",J155,0)</f>
        <v>0</v>
      </c>
      <c r="BJ155" s="17" t="s">
        <v>84</v>
      </c>
      <c r="BK155" s="150">
        <f>ROUND(I155*H155,2)</f>
        <v>0</v>
      </c>
      <c r="BL155" s="17" t="s">
        <v>357</v>
      </c>
      <c r="BM155" s="149" t="s">
        <v>357</v>
      </c>
    </row>
    <row r="156" spans="2:65" s="1" customFormat="1" ht="28.8">
      <c r="B156" s="32"/>
      <c r="D156" s="151" t="s">
        <v>359</v>
      </c>
      <c r="F156" s="152" t="s">
        <v>8749</v>
      </c>
      <c r="I156" s="153"/>
      <c r="L156" s="32"/>
      <c r="M156" s="154"/>
      <c r="T156" s="56"/>
      <c r="AT156" s="17" t="s">
        <v>359</v>
      </c>
      <c r="AU156" s="17" t="s">
        <v>86</v>
      </c>
    </row>
    <row r="157" spans="2:65" s="14" customFormat="1" ht="10.199999999999999">
      <c r="B157" s="169"/>
      <c r="D157" s="151" t="s">
        <v>361</v>
      </c>
      <c r="E157" s="170" t="s">
        <v>1</v>
      </c>
      <c r="F157" s="171" t="s">
        <v>8745</v>
      </c>
      <c r="H157" s="170" t="s">
        <v>1</v>
      </c>
      <c r="I157" s="172"/>
      <c r="L157" s="169"/>
      <c r="M157" s="173"/>
      <c r="T157" s="174"/>
      <c r="AT157" s="170" t="s">
        <v>361</v>
      </c>
      <c r="AU157" s="170" t="s">
        <v>86</v>
      </c>
      <c r="AV157" s="14" t="s">
        <v>84</v>
      </c>
      <c r="AW157" s="14" t="s">
        <v>32</v>
      </c>
      <c r="AX157" s="14" t="s">
        <v>76</v>
      </c>
      <c r="AY157" s="170" t="s">
        <v>350</v>
      </c>
    </row>
    <row r="158" spans="2:65" s="14" customFormat="1" ht="10.199999999999999">
      <c r="B158" s="169"/>
      <c r="D158" s="151" t="s">
        <v>361</v>
      </c>
      <c r="E158" s="170" t="s">
        <v>1</v>
      </c>
      <c r="F158" s="171" t="s">
        <v>8750</v>
      </c>
      <c r="H158" s="170" t="s">
        <v>1</v>
      </c>
      <c r="I158" s="172"/>
      <c r="L158" s="169"/>
      <c r="M158" s="173"/>
      <c r="T158" s="174"/>
      <c r="AT158" s="170" t="s">
        <v>361</v>
      </c>
      <c r="AU158" s="170" t="s">
        <v>86</v>
      </c>
      <c r="AV158" s="14" t="s">
        <v>84</v>
      </c>
      <c r="AW158" s="14" t="s">
        <v>32</v>
      </c>
      <c r="AX158" s="14" t="s">
        <v>76</v>
      </c>
      <c r="AY158" s="170" t="s">
        <v>350</v>
      </c>
    </row>
    <row r="159" spans="2:65" s="12" customFormat="1" ht="10.199999999999999">
      <c r="B159" s="155"/>
      <c r="D159" s="151" t="s">
        <v>361</v>
      </c>
      <c r="E159" s="156" t="s">
        <v>1</v>
      </c>
      <c r="F159" s="157" t="s">
        <v>8751</v>
      </c>
      <c r="H159" s="158">
        <v>25</v>
      </c>
      <c r="I159" s="159"/>
      <c r="L159" s="155"/>
      <c r="M159" s="160"/>
      <c r="T159" s="161"/>
      <c r="AT159" s="156" t="s">
        <v>361</v>
      </c>
      <c r="AU159" s="156" t="s">
        <v>86</v>
      </c>
      <c r="AV159" s="12" t="s">
        <v>86</v>
      </c>
      <c r="AW159" s="12" t="s">
        <v>32</v>
      </c>
      <c r="AX159" s="12" t="s">
        <v>76</v>
      </c>
      <c r="AY159" s="156" t="s">
        <v>350</v>
      </c>
    </row>
    <row r="160" spans="2:65" s="13" customFormat="1" ht="10.199999999999999">
      <c r="B160" s="162"/>
      <c r="D160" s="151" t="s">
        <v>361</v>
      </c>
      <c r="E160" s="163" t="s">
        <v>1</v>
      </c>
      <c r="F160" s="164" t="s">
        <v>364</v>
      </c>
      <c r="H160" s="165">
        <v>25</v>
      </c>
      <c r="I160" s="166"/>
      <c r="L160" s="162"/>
      <c r="M160" s="167"/>
      <c r="T160" s="168"/>
      <c r="AT160" s="163" t="s">
        <v>361</v>
      </c>
      <c r="AU160" s="163" t="s">
        <v>86</v>
      </c>
      <c r="AV160" s="13" t="s">
        <v>357</v>
      </c>
      <c r="AW160" s="13" t="s">
        <v>32</v>
      </c>
      <c r="AX160" s="13" t="s">
        <v>84</v>
      </c>
      <c r="AY160" s="163" t="s">
        <v>350</v>
      </c>
    </row>
    <row r="161" spans="2:65" s="1" customFormat="1" ht="62.7" customHeight="1">
      <c r="B161" s="32"/>
      <c r="C161" s="138" t="s">
        <v>371</v>
      </c>
      <c r="D161" s="138" t="s">
        <v>352</v>
      </c>
      <c r="E161" s="139" t="s">
        <v>8752</v>
      </c>
      <c r="F161" s="140" t="s">
        <v>8753</v>
      </c>
      <c r="G161" s="141" t="s">
        <v>374</v>
      </c>
      <c r="H161" s="142">
        <v>258</v>
      </c>
      <c r="I161" s="143"/>
      <c r="J161" s="144">
        <f>ROUND(I161*H161,2)</f>
        <v>0</v>
      </c>
      <c r="K161" s="140" t="s">
        <v>385</v>
      </c>
      <c r="L161" s="32"/>
      <c r="M161" s="145" t="s">
        <v>1</v>
      </c>
      <c r="N161" s="146" t="s">
        <v>41</v>
      </c>
      <c r="P161" s="147">
        <f>O161*H161</f>
        <v>0</v>
      </c>
      <c r="Q161" s="147">
        <v>0</v>
      </c>
      <c r="R161" s="147">
        <f>Q161*H161</f>
        <v>0</v>
      </c>
      <c r="S161" s="147">
        <v>0</v>
      </c>
      <c r="T161" s="148">
        <f>S161*H161</f>
        <v>0</v>
      </c>
      <c r="AR161" s="149" t="s">
        <v>357</v>
      </c>
      <c r="AT161" s="149" t="s">
        <v>352</v>
      </c>
      <c r="AU161" s="149" t="s">
        <v>86</v>
      </c>
      <c r="AY161" s="17" t="s">
        <v>350</v>
      </c>
      <c r="BE161" s="150">
        <f>IF(N161="základní",J161,0)</f>
        <v>0</v>
      </c>
      <c r="BF161" s="150">
        <f>IF(N161="snížená",J161,0)</f>
        <v>0</v>
      </c>
      <c r="BG161" s="150">
        <f>IF(N161="zákl. přenesená",J161,0)</f>
        <v>0</v>
      </c>
      <c r="BH161" s="150">
        <f>IF(N161="sníž. přenesená",J161,0)</f>
        <v>0</v>
      </c>
      <c r="BI161" s="150">
        <f>IF(N161="nulová",J161,0)</f>
        <v>0</v>
      </c>
      <c r="BJ161" s="17" t="s">
        <v>84</v>
      </c>
      <c r="BK161" s="150">
        <f>ROUND(I161*H161,2)</f>
        <v>0</v>
      </c>
      <c r="BL161" s="17" t="s">
        <v>357</v>
      </c>
      <c r="BM161" s="149" t="s">
        <v>456</v>
      </c>
    </row>
    <row r="162" spans="2:65" s="1" customFormat="1" ht="38.4">
      <c r="B162" s="32"/>
      <c r="D162" s="151" t="s">
        <v>359</v>
      </c>
      <c r="F162" s="152" t="s">
        <v>8753</v>
      </c>
      <c r="I162" s="153"/>
      <c r="L162" s="32"/>
      <c r="M162" s="154"/>
      <c r="T162" s="56"/>
      <c r="AT162" s="17" t="s">
        <v>359</v>
      </c>
      <c r="AU162" s="17" t="s">
        <v>86</v>
      </c>
    </row>
    <row r="163" spans="2:65" s="14" customFormat="1" ht="10.199999999999999">
      <c r="B163" s="169"/>
      <c r="D163" s="151" t="s">
        <v>361</v>
      </c>
      <c r="E163" s="170" t="s">
        <v>1</v>
      </c>
      <c r="F163" s="171" t="s">
        <v>8745</v>
      </c>
      <c r="H163" s="170" t="s">
        <v>1</v>
      </c>
      <c r="I163" s="172"/>
      <c r="L163" s="169"/>
      <c r="M163" s="173"/>
      <c r="T163" s="174"/>
      <c r="AT163" s="170" t="s">
        <v>361</v>
      </c>
      <c r="AU163" s="170" t="s">
        <v>86</v>
      </c>
      <c r="AV163" s="14" t="s">
        <v>84</v>
      </c>
      <c r="AW163" s="14" t="s">
        <v>32</v>
      </c>
      <c r="AX163" s="14" t="s">
        <v>76</v>
      </c>
      <c r="AY163" s="170" t="s">
        <v>350</v>
      </c>
    </row>
    <row r="164" spans="2:65" s="14" customFormat="1" ht="10.199999999999999">
      <c r="B164" s="169"/>
      <c r="D164" s="151" t="s">
        <v>361</v>
      </c>
      <c r="E164" s="170" t="s">
        <v>1</v>
      </c>
      <c r="F164" s="171" t="s">
        <v>8746</v>
      </c>
      <c r="H164" s="170" t="s">
        <v>1</v>
      </c>
      <c r="I164" s="172"/>
      <c r="L164" s="169"/>
      <c r="M164" s="173"/>
      <c r="T164" s="174"/>
      <c r="AT164" s="170" t="s">
        <v>361</v>
      </c>
      <c r="AU164" s="170" t="s">
        <v>86</v>
      </c>
      <c r="AV164" s="14" t="s">
        <v>84</v>
      </c>
      <c r="AW164" s="14" t="s">
        <v>32</v>
      </c>
      <c r="AX164" s="14" t="s">
        <v>76</v>
      </c>
      <c r="AY164" s="170" t="s">
        <v>350</v>
      </c>
    </row>
    <row r="165" spans="2:65" s="12" customFormat="1" ht="10.199999999999999">
      <c r="B165" s="155"/>
      <c r="D165" s="151" t="s">
        <v>361</v>
      </c>
      <c r="E165" s="156" t="s">
        <v>1</v>
      </c>
      <c r="F165" s="157" t="s">
        <v>8747</v>
      </c>
      <c r="H165" s="158">
        <v>250</v>
      </c>
      <c r="I165" s="159"/>
      <c r="L165" s="155"/>
      <c r="M165" s="160"/>
      <c r="T165" s="161"/>
      <c r="AT165" s="156" t="s">
        <v>361</v>
      </c>
      <c r="AU165" s="156" t="s">
        <v>86</v>
      </c>
      <c r="AV165" s="12" t="s">
        <v>86</v>
      </c>
      <c r="AW165" s="12" t="s">
        <v>32</v>
      </c>
      <c r="AX165" s="12" t="s">
        <v>76</v>
      </c>
      <c r="AY165" s="156" t="s">
        <v>350</v>
      </c>
    </row>
    <row r="166" spans="2:65" s="14" customFormat="1" ht="10.199999999999999">
      <c r="B166" s="169"/>
      <c r="D166" s="151" t="s">
        <v>361</v>
      </c>
      <c r="E166" s="170" t="s">
        <v>1</v>
      </c>
      <c r="F166" s="171" t="s">
        <v>8754</v>
      </c>
      <c r="H166" s="170" t="s">
        <v>1</v>
      </c>
      <c r="I166" s="172"/>
      <c r="L166" s="169"/>
      <c r="M166" s="173"/>
      <c r="T166" s="174"/>
      <c r="AT166" s="170" t="s">
        <v>361</v>
      </c>
      <c r="AU166" s="170" t="s">
        <v>86</v>
      </c>
      <c r="AV166" s="14" t="s">
        <v>84</v>
      </c>
      <c r="AW166" s="14" t="s">
        <v>32</v>
      </c>
      <c r="AX166" s="14" t="s">
        <v>76</v>
      </c>
      <c r="AY166" s="170" t="s">
        <v>350</v>
      </c>
    </row>
    <row r="167" spans="2:65" s="12" customFormat="1" ht="10.199999999999999">
      <c r="B167" s="155"/>
      <c r="D167" s="151" t="s">
        <v>361</v>
      </c>
      <c r="E167" s="156" t="s">
        <v>1</v>
      </c>
      <c r="F167" s="157" t="s">
        <v>8755</v>
      </c>
      <c r="H167" s="158">
        <v>8</v>
      </c>
      <c r="I167" s="159"/>
      <c r="L167" s="155"/>
      <c r="M167" s="160"/>
      <c r="T167" s="161"/>
      <c r="AT167" s="156" t="s">
        <v>361</v>
      </c>
      <c r="AU167" s="156" t="s">
        <v>86</v>
      </c>
      <c r="AV167" s="12" t="s">
        <v>86</v>
      </c>
      <c r="AW167" s="12" t="s">
        <v>32</v>
      </c>
      <c r="AX167" s="12" t="s">
        <v>76</v>
      </c>
      <c r="AY167" s="156" t="s">
        <v>350</v>
      </c>
    </row>
    <row r="168" spans="2:65" s="13" customFormat="1" ht="10.199999999999999">
      <c r="B168" s="162"/>
      <c r="D168" s="151" t="s">
        <v>361</v>
      </c>
      <c r="E168" s="163" t="s">
        <v>1</v>
      </c>
      <c r="F168" s="164" t="s">
        <v>364</v>
      </c>
      <c r="H168" s="165">
        <v>258</v>
      </c>
      <c r="I168" s="166"/>
      <c r="L168" s="162"/>
      <c r="M168" s="167"/>
      <c r="T168" s="168"/>
      <c r="AT168" s="163" t="s">
        <v>361</v>
      </c>
      <c r="AU168" s="163" t="s">
        <v>86</v>
      </c>
      <c r="AV168" s="13" t="s">
        <v>357</v>
      </c>
      <c r="AW168" s="13" t="s">
        <v>32</v>
      </c>
      <c r="AX168" s="13" t="s">
        <v>84</v>
      </c>
      <c r="AY168" s="163" t="s">
        <v>350</v>
      </c>
    </row>
    <row r="169" spans="2:65" s="1" customFormat="1" ht="37.799999999999997" customHeight="1">
      <c r="B169" s="32"/>
      <c r="C169" s="138" t="s">
        <v>357</v>
      </c>
      <c r="D169" s="138" t="s">
        <v>352</v>
      </c>
      <c r="E169" s="139" t="s">
        <v>8756</v>
      </c>
      <c r="F169" s="140" t="s">
        <v>8757</v>
      </c>
      <c r="G169" s="141" t="s">
        <v>374</v>
      </c>
      <c r="H169" s="142">
        <v>250</v>
      </c>
      <c r="I169" s="143"/>
      <c r="J169" s="144">
        <f>ROUND(I169*H169,2)</f>
        <v>0</v>
      </c>
      <c r="K169" s="140" t="s">
        <v>385</v>
      </c>
      <c r="L169" s="32"/>
      <c r="M169" s="145" t="s">
        <v>1</v>
      </c>
      <c r="N169" s="146" t="s">
        <v>41</v>
      </c>
      <c r="P169" s="147">
        <f>O169*H169</f>
        <v>0</v>
      </c>
      <c r="Q169" s="147">
        <v>0</v>
      </c>
      <c r="R169" s="147">
        <f>Q169*H169</f>
        <v>0</v>
      </c>
      <c r="S169" s="147">
        <v>0</v>
      </c>
      <c r="T169" s="148">
        <f>S169*H169</f>
        <v>0</v>
      </c>
      <c r="AR169" s="149" t="s">
        <v>357</v>
      </c>
      <c r="AT169" s="149" t="s">
        <v>352</v>
      </c>
      <c r="AU169" s="149" t="s">
        <v>86</v>
      </c>
      <c r="AY169" s="17" t="s">
        <v>350</v>
      </c>
      <c r="BE169" s="150">
        <f>IF(N169="základní",J169,0)</f>
        <v>0</v>
      </c>
      <c r="BF169" s="150">
        <f>IF(N169="snížená",J169,0)</f>
        <v>0</v>
      </c>
      <c r="BG169" s="150">
        <f>IF(N169="zákl. přenesená",J169,0)</f>
        <v>0</v>
      </c>
      <c r="BH169" s="150">
        <f>IF(N169="sníž. přenesená",J169,0)</f>
        <v>0</v>
      </c>
      <c r="BI169" s="150">
        <f>IF(N169="nulová",J169,0)</f>
        <v>0</v>
      </c>
      <c r="BJ169" s="17" t="s">
        <v>84</v>
      </c>
      <c r="BK169" s="150">
        <f>ROUND(I169*H169,2)</f>
        <v>0</v>
      </c>
      <c r="BL169" s="17" t="s">
        <v>357</v>
      </c>
      <c r="BM169" s="149" t="s">
        <v>468</v>
      </c>
    </row>
    <row r="170" spans="2:65" s="1" customFormat="1" ht="28.8">
      <c r="B170" s="32"/>
      <c r="D170" s="151" t="s">
        <v>359</v>
      </c>
      <c r="F170" s="152" t="s">
        <v>8757</v>
      </c>
      <c r="I170" s="153"/>
      <c r="L170" s="32"/>
      <c r="M170" s="154"/>
      <c r="T170" s="56"/>
      <c r="AT170" s="17" t="s">
        <v>359</v>
      </c>
      <c r="AU170" s="17" t="s">
        <v>86</v>
      </c>
    </row>
    <row r="171" spans="2:65" s="14" customFormat="1" ht="10.199999999999999">
      <c r="B171" s="169"/>
      <c r="D171" s="151" t="s">
        <v>361</v>
      </c>
      <c r="E171" s="170" t="s">
        <v>1</v>
      </c>
      <c r="F171" s="171" t="s">
        <v>8745</v>
      </c>
      <c r="H171" s="170" t="s">
        <v>1</v>
      </c>
      <c r="I171" s="172"/>
      <c r="L171" s="169"/>
      <c r="M171" s="173"/>
      <c r="T171" s="174"/>
      <c r="AT171" s="170" t="s">
        <v>361</v>
      </c>
      <c r="AU171" s="170" t="s">
        <v>86</v>
      </c>
      <c r="AV171" s="14" t="s">
        <v>84</v>
      </c>
      <c r="AW171" s="14" t="s">
        <v>32</v>
      </c>
      <c r="AX171" s="14" t="s">
        <v>76</v>
      </c>
      <c r="AY171" s="170" t="s">
        <v>350</v>
      </c>
    </row>
    <row r="172" spans="2:65" s="14" customFormat="1" ht="10.199999999999999">
      <c r="B172" s="169"/>
      <c r="D172" s="151" t="s">
        <v>361</v>
      </c>
      <c r="E172" s="170" t="s">
        <v>1</v>
      </c>
      <c r="F172" s="171" t="s">
        <v>8746</v>
      </c>
      <c r="H172" s="170" t="s">
        <v>1</v>
      </c>
      <c r="I172" s="172"/>
      <c r="L172" s="169"/>
      <c r="M172" s="173"/>
      <c r="T172" s="174"/>
      <c r="AT172" s="170" t="s">
        <v>361</v>
      </c>
      <c r="AU172" s="170" t="s">
        <v>86</v>
      </c>
      <c r="AV172" s="14" t="s">
        <v>84</v>
      </c>
      <c r="AW172" s="14" t="s">
        <v>32</v>
      </c>
      <c r="AX172" s="14" t="s">
        <v>76</v>
      </c>
      <c r="AY172" s="170" t="s">
        <v>350</v>
      </c>
    </row>
    <row r="173" spans="2:65" s="12" customFormat="1" ht="10.199999999999999">
      <c r="B173" s="155"/>
      <c r="D173" s="151" t="s">
        <v>361</v>
      </c>
      <c r="E173" s="156" t="s">
        <v>1</v>
      </c>
      <c r="F173" s="157" t="s">
        <v>8747</v>
      </c>
      <c r="H173" s="158">
        <v>250</v>
      </c>
      <c r="I173" s="159"/>
      <c r="L173" s="155"/>
      <c r="M173" s="160"/>
      <c r="T173" s="161"/>
      <c r="AT173" s="156" t="s">
        <v>361</v>
      </c>
      <c r="AU173" s="156" t="s">
        <v>86</v>
      </c>
      <c r="AV173" s="12" t="s">
        <v>86</v>
      </c>
      <c r="AW173" s="12" t="s">
        <v>32</v>
      </c>
      <c r="AX173" s="12" t="s">
        <v>76</v>
      </c>
      <c r="AY173" s="156" t="s">
        <v>350</v>
      </c>
    </row>
    <row r="174" spans="2:65" s="13" customFormat="1" ht="10.199999999999999">
      <c r="B174" s="162"/>
      <c r="D174" s="151" t="s">
        <v>361</v>
      </c>
      <c r="E174" s="163" t="s">
        <v>1</v>
      </c>
      <c r="F174" s="164" t="s">
        <v>364</v>
      </c>
      <c r="H174" s="165">
        <v>250</v>
      </c>
      <c r="I174" s="166"/>
      <c r="L174" s="162"/>
      <c r="M174" s="167"/>
      <c r="T174" s="168"/>
      <c r="AT174" s="163" t="s">
        <v>361</v>
      </c>
      <c r="AU174" s="163" t="s">
        <v>86</v>
      </c>
      <c r="AV174" s="13" t="s">
        <v>357</v>
      </c>
      <c r="AW174" s="13" t="s">
        <v>32</v>
      </c>
      <c r="AX174" s="13" t="s">
        <v>84</v>
      </c>
      <c r="AY174" s="163" t="s">
        <v>350</v>
      </c>
    </row>
    <row r="175" spans="2:65" s="1" customFormat="1" ht="44.25" customHeight="1">
      <c r="B175" s="32"/>
      <c r="C175" s="138" t="s">
        <v>389</v>
      </c>
      <c r="D175" s="138" t="s">
        <v>352</v>
      </c>
      <c r="E175" s="139" t="s">
        <v>8758</v>
      </c>
      <c r="F175" s="140" t="s">
        <v>485</v>
      </c>
      <c r="G175" s="141" t="s">
        <v>483</v>
      </c>
      <c r="H175" s="142">
        <v>464.4</v>
      </c>
      <c r="I175" s="143"/>
      <c r="J175" s="144">
        <f>ROUND(I175*H175,2)</f>
        <v>0</v>
      </c>
      <c r="K175" s="140" t="s">
        <v>385</v>
      </c>
      <c r="L175" s="32"/>
      <c r="M175" s="145" t="s">
        <v>1</v>
      </c>
      <c r="N175" s="146" t="s">
        <v>41</v>
      </c>
      <c r="P175" s="147">
        <f>O175*H175</f>
        <v>0</v>
      </c>
      <c r="Q175" s="147">
        <v>0</v>
      </c>
      <c r="R175" s="147">
        <f>Q175*H175</f>
        <v>0</v>
      </c>
      <c r="S175" s="147">
        <v>0</v>
      </c>
      <c r="T175" s="148">
        <f>S175*H175</f>
        <v>0</v>
      </c>
      <c r="AR175" s="149" t="s">
        <v>357</v>
      </c>
      <c r="AT175" s="149" t="s">
        <v>352</v>
      </c>
      <c r="AU175" s="149" t="s">
        <v>86</v>
      </c>
      <c r="AY175" s="17" t="s">
        <v>350</v>
      </c>
      <c r="BE175" s="150">
        <f>IF(N175="základní",J175,0)</f>
        <v>0</v>
      </c>
      <c r="BF175" s="150">
        <f>IF(N175="snížená",J175,0)</f>
        <v>0</v>
      </c>
      <c r="BG175" s="150">
        <f>IF(N175="zákl. přenesená",J175,0)</f>
        <v>0</v>
      </c>
      <c r="BH175" s="150">
        <f>IF(N175="sníž. přenesená",J175,0)</f>
        <v>0</v>
      </c>
      <c r="BI175" s="150">
        <f>IF(N175="nulová",J175,0)</f>
        <v>0</v>
      </c>
      <c r="BJ175" s="17" t="s">
        <v>84</v>
      </c>
      <c r="BK175" s="150">
        <f>ROUND(I175*H175,2)</f>
        <v>0</v>
      </c>
      <c r="BL175" s="17" t="s">
        <v>357</v>
      </c>
      <c r="BM175" s="149" t="s">
        <v>480</v>
      </c>
    </row>
    <row r="176" spans="2:65" s="1" customFormat="1" ht="28.8">
      <c r="B176" s="32"/>
      <c r="D176" s="151" t="s">
        <v>359</v>
      </c>
      <c r="F176" s="152" t="s">
        <v>485</v>
      </c>
      <c r="I176" s="153"/>
      <c r="L176" s="32"/>
      <c r="M176" s="154"/>
      <c r="T176" s="56"/>
      <c r="AT176" s="17" t="s">
        <v>359</v>
      </c>
      <c r="AU176" s="17" t="s">
        <v>86</v>
      </c>
    </row>
    <row r="177" spans="2:65" s="1" customFormat="1" ht="44.25" customHeight="1">
      <c r="B177" s="32"/>
      <c r="C177" s="138" t="s">
        <v>456</v>
      </c>
      <c r="D177" s="138" t="s">
        <v>352</v>
      </c>
      <c r="E177" s="139" t="s">
        <v>8759</v>
      </c>
      <c r="F177" s="140" t="s">
        <v>8760</v>
      </c>
      <c r="G177" s="141" t="s">
        <v>374</v>
      </c>
      <c r="H177" s="142">
        <v>150</v>
      </c>
      <c r="I177" s="143"/>
      <c r="J177" s="144">
        <f>ROUND(I177*H177,2)</f>
        <v>0</v>
      </c>
      <c r="K177" s="140" t="s">
        <v>385</v>
      </c>
      <c r="L177" s="32"/>
      <c r="M177" s="145" t="s">
        <v>1</v>
      </c>
      <c r="N177" s="146" t="s">
        <v>41</v>
      </c>
      <c r="P177" s="147">
        <f>O177*H177</f>
        <v>0</v>
      </c>
      <c r="Q177" s="147">
        <v>0</v>
      </c>
      <c r="R177" s="147">
        <f>Q177*H177</f>
        <v>0</v>
      </c>
      <c r="S177" s="147">
        <v>0</v>
      </c>
      <c r="T177" s="148">
        <f>S177*H177</f>
        <v>0</v>
      </c>
      <c r="AR177" s="149" t="s">
        <v>357</v>
      </c>
      <c r="AT177" s="149" t="s">
        <v>352</v>
      </c>
      <c r="AU177" s="149" t="s">
        <v>86</v>
      </c>
      <c r="AY177" s="17" t="s">
        <v>350</v>
      </c>
      <c r="BE177" s="150">
        <f>IF(N177="základní",J177,0)</f>
        <v>0</v>
      </c>
      <c r="BF177" s="150">
        <f>IF(N177="snížená",J177,0)</f>
        <v>0</v>
      </c>
      <c r="BG177" s="150">
        <f>IF(N177="zákl. přenesená",J177,0)</f>
        <v>0</v>
      </c>
      <c r="BH177" s="150">
        <f>IF(N177="sníž. přenesená",J177,0)</f>
        <v>0</v>
      </c>
      <c r="BI177" s="150">
        <f>IF(N177="nulová",J177,0)</f>
        <v>0</v>
      </c>
      <c r="BJ177" s="17" t="s">
        <v>84</v>
      </c>
      <c r="BK177" s="150">
        <f>ROUND(I177*H177,2)</f>
        <v>0</v>
      </c>
      <c r="BL177" s="17" t="s">
        <v>357</v>
      </c>
      <c r="BM177" s="149" t="s">
        <v>8</v>
      </c>
    </row>
    <row r="178" spans="2:65" s="1" customFormat="1" ht="28.8">
      <c r="B178" s="32"/>
      <c r="D178" s="151" t="s">
        <v>359</v>
      </c>
      <c r="F178" s="152" t="s">
        <v>8760</v>
      </c>
      <c r="I178" s="153"/>
      <c r="L178" s="32"/>
      <c r="M178" s="154"/>
      <c r="T178" s="56"/>
      <c r="AT178" s="17" t="s">
        <v>359</v>
      </c>
      <c r="AU178" s="17" t="s">
        <v>86</v>
      </c>
    </row>
    <row r="179" spans="2:65" s="14" customFormat="1" ht="10.199999999999999">
      <c r="B179" s="169"/>
      <c r="D179" s="151" t="s">
        <v>361</v>
      </c>
      <c r="E179" s="170" t="s">
        <v>1</v>
      </c>
      <c r="F179" s="171" t="s">
        <v>8745</v>
      </c>
      <c r="H179" s="170" t="s">
        <v>1</v>
      </c>
      <c r="I179" s="172"/>
      <c r="L179" s="169"/>
      <c r="M179" s="173"/>
      <c r="T179" s="174"/>
      <c r="AT179" s="170" t="s">
        <v>361</v>
      </c>
      <c r="AU179" s="170" t="s">
        <v>86</v>
      </c>
      <c r="AV179" s="14" t="s">
        <v>84</v>
      </c>
      <c r="AW179" s="14" t="s">
        <v>32</v>
      </c>
      <c r="AX179" s="14" t="s">
        <v>76</v>
      </c>
      <c r="AY179" s="170" t="s">
        <v>350</v>
      </c>
    </row>
    <row r="180" spans="2:65" s="14" customFormat="1" ht="10.199999999999999">
      <c r="B180" s="169"/>
      <c r="D180" s="151" t="s">
        <v>361</v>
      </c>
      <c r="E180" s="170" t="s">
        <v>1</v>
      </c>
      <c r="F180" s="171" t="s">
        <v>8746</v>
      </c>
      <c r="H180" s="170" t="s">
        <v>1</v>
      </c>
      <c r="I180" s="172"/>
      <c r="L180" s="169"/>
      <c r="M180" s="173"/>
      <c r="T180" s="174"/>
      <c r="AT180" s="170" t="s">
        <v>361</v>
      </c>
      <c r="AU180" s="170" t="s">
        <v>86</v>
      </c>
      <c r="AV180" s="14" t="s">
        <v>84</v>
      </c>
      <c r="AW180" s="14" t="s">
        <v>32</v>
      </c>
      <c r="AX180" s="14" t="s">
        <v>76</v>
      </c>
      <c r="AY180" s="170" t="s">
        <v>350</v>
      </c>
    </row>
    <row r="181" spans="2:65" s="12" customFormat="1" ht="10.199999999999999">
      <c r="B181" s="155"/>
      <c r="D181" s="151" t="s">
        <v>361</v>
      </c>
      <c r="E181" s="156" t="s">
        <v>1</v>
      </c>
      <c r="F181" s="157" t="s">
        <v>8761</v>
      </c>
      <c r="H181" s="158">
        <v>150</v>
      </c>
      <c r="I181" s="159"/>
      <c r="L181" s="155"/>
      <c r="M181" s="160"/>
      <c r="T181" s="161"/>
      <c r="AT181" s="156" t="s">
        <v>361</v>
      </c>
      <c r="AU181" s="156" t="s">
        <v>86</v>
      </c>
      <c r="AV181" s="12" t="s">
        <v>86</v>
      </c>
      <c r="AW181" s="12" t="s">
        <v>32</v>
      </c>
      <c r="AX181" s="12" t="s">
        <v>76</v>
      </c>
      <c r="AY181" s="156" t="s">
        <v>350</v>
      </c>
    </row>
    <row r="182" spans="2:65" s="13" customFormat="1" ht="10.199999999999999">
      <c r="B182" s="162"/>
      <c r="D182" s="151" t="s">
        <v>361</v>
      </c>
      <c r="E182" s="163" t="s">
        <v>1</v>
      </c>
      <c r="F182" s="164" t="s">
        <v>364</v>
      </c>
      <c r="H182" s="165">
        <v>150</v>
      </c>
      <c r="I182" s="166"/>
      <c r="L182" s="162"/>
      <c r="M182" s="167"/>
      <c r="T182" s="168"/>
      <c r="AT182" s="163" t="s">
        <v>361</v>
      </c>
      <c r="AU182" s="163" t="s">
        <v>86</v>
      </c>
      <c r="AV182" s="13" t="s">
        <v>357</v>
      </c>
      <c r="AW182" s="13" t="s">
        <v>32</v>
      </c>
      <c r="AX182" s="13" t="s">
        <v>84</v>
      </c>
      <c r="AY182" s="163" t="s">
        <v>350</v>
      </c>
    </row>
    <row r="183" spans="2:65" s="1" customFormat="1" ht="16.5" customHeight="1">
      <c r="B183" s="32"/>
      <c r="C183" s="187" t="s">
        <v>462</v>
      </c>
      <c r="D183" s="187" t="s">
        <v>1347</v>
      </c>
      <c r="E183" s="188" t="s">
        <v>8762</v>
      </c>
      <c r="F183" s="189" t="s">
        <v>8763</v>
      </c>
      <c r="G183" s="190" t="s">
        <v>483</v>
      </c>
      <c r="H183" s="191">
        <v>300</v>
      </c>
      <c r="I183" s="192"/>
      <c r="J183" s="193">
        <f>ROUND(I183*H183,2)</f>
        <v>0</v>
      </c>
      <c r="K183" s="189" t="s">
        <v>385</v>
      </c>
      <c r="L183" s="194"/>
      <c r="M183" s="195" t="s">
        <v>1</v>
      </c>
      <c r="N183" s="196" t="s">
        <v>41</v>
      </c>
      <c r="P183" s="147">
        <f>O183*H183</f>
        <v>0</v>
      </c>
      <c r="Q183" s="147">
        <v>0</v>
      </c>
      <c r="R183" s="147">
        <f>Q183*H183</f>
        <v>0</v>
      </c>
      <c r="S183" s="147">
        <v>0</v>
      </c>
      <c r="T183" s="148">
        <f>S183*H183</f>
        <v>0</v>
      </c>
      <c r="AR183" s="149" t="s">
        <v>468</v>
      </c>
      <c r="AT183" s="149" t="s">
        <v>1347</v>
      </c>
      <c r="AU183" s="149" t="s">
        <v>86</v>
      </c>
      <c r="AY183" s="17" t="s">
        <v>350</v>
      </c>
      <c r="BE183" s="150">
        <f>IF(N183="základní",J183,0)</f>
        <v>0</v>
      </c>
      <c r="BF183" s="150">
        <f>IF(N183="snížená",J183,0)</f>
        <v>0</v>
      </c>
      <c r="BG183" s="150">
        <f>IF(N183="zákl. přenesená",J183,0)</f>
        <v>0</v>
      </c>
      <c r="BH183" s="150">
        <f>IF(N183="sníž. přenesená",J183,0)</f>
        <v>0</v>
      </c>
      <c r="BI183" s="150">
        <f>IF(N183="nulová",J183,0)</f>
        <v>0</v>
      </c>
      <c r="BJ183" s="17" t="s">
        <v>84</v>
      </c>
      <c r="BK183" s="150">
        <f>ROUND(I183*H183,2)</f>
        <v>0</v>
      </c>
      <c r="BL183" s="17" t="s">
        <v>357</v>
      </c>
      <c r="BM183" s="149" t="s">
        <v>511</v>
      </c>
    </row>
    <row r="184" spans="2:65" s="1" customFormat="1" ht="10.199999999999999">
      <c r="B184" s="32"/>
      <c r="D184" s="151" t="s">
        <v>359</v>
      </c>
      <c r="F184" s="152" t="s">
        <v>8763</v>
      </c>
      <c r="I184" s="153"/>
      <c r="L184" s="32"/>
      <c r="M184" s="154"/>
      <c r="T184" s="56"/>
      <c r="AT184" s="17" t="s">
        <v>359</v>
      </c>
      <c r="AU184" s="17" t="s">
        <v>86</v>
      </c>
    </row>
    <row r="185" spans="2:65" s="12" customFormat="1" ht="10.199999999999999">
      <c r="B185" s="155"/>
      <c r="D185" s="151" t="s">
        <v>361</v>
      </c>
      <c r="E185" s="156" t="s">
        <v>1</v>
      </c>
      <c r="F185" s="157" t="s">
        <v>8764</v>
      </c>
      <c r="H185" s="158">
        <v>300</v>
      </c>
      <c r="I185" s="159"/>
      <c r="L185" s="155"/>
      <c r="M185" s="160"/>
      <c r="T185" s="161"/>
      <c r="AT185" s="156" t="s">
        <v>361</v>
      </c>
      <c r="AU185" s="156" t="s">
        <v>86</v>
      </c>
      <c r="AV185" s="12" t="s">
        <v>86</v>
      </c>
      <c r="AW185" s="12" t="s">
        <v>32</v>
      </c>
      <c r="AX185" s="12" t="s">
        <v>76</v>
      </c>
      <c r="AY185" s="156" t="s">
        <v>350</v>
      </c>
    </row>
    <row r="186" spans="2:65" s="13" customFormat="1" ht="10.199999999999999">
      <c r="B186" s="162"/>
      <c r="D186" s="151" t="s">
        <v>361</v>
      </c>
      <c r="E186" s="163" t="s">
        <v>1</v>
      </c>
      <c r="F186" s="164" t="s">
        <v>364</v>
      </c>
      <c r="H186" s="165">
        <v>300</v>
      </c>
      <c r="I186" s="166"/>
      <c r="L186" s="162"/>
      <c r="M186" s="167"/>
      <c r="T186" s="168"/>
      <c r="AT186" s="163" t="s">
        <v>361</v>
      </c>
      <c r="AU186" s="163" t="s">
        <v>86</v>
      </c>
      <c r="AV186" s="13" t="s">
        <v>357</v>
      </c>
      <c r="AW186" s="13" t="s">
        <v>32</v>
      </c>
      <c r="AX186" s="13" t="s">
        <v>84</v>
      </c>
      <c r="AY186" s="163" t="s">
        <v>350</v>
      </c>
    </row>
    <row r="187" spans="2:65" s="1" customFormat="1" ht="44.25" customHeight="1">
      <c r="B187" s="32"/>
      <c r="C187" s="138" t="s">
        <v>468</v>
      </c>
      <c r="D187" s="138" t="s">
        <v>352</v>
      </c>
      <c r="E187" s="139" t="s">
        <v>8765</v>
      </c>
      <c r="F187" s="140" t="s">
        <v>8766</v>
      </c>
      <c r="G187" s="141" t="s">
        <v>374</v>
      </c>
      <c r="H187" s="142">
        <v>17</v>
      </c>
      <c r="I187" s="143"/>
      <c r="J187" s="144">
        <f>ROUND(I187*H187,2)</f>
        <v>0</v>
      </c>
      <c r="K187" s="140" t="s">
        <v>385</v>
      </c>
      <c r="L187" s="32"/>
      <c r="M187" s="145" t="s">
        <v>1</v>
      </c>
      <c r="N187" s="146" t="s">
        <v>41</v>
      </c>
      <c r="P187" s="147">
        <f>O187*H187</f>
        <v>0</v>
      </c>
      <c r="Q187" s="147">
        <v>0</v>
      </c>
      <c r="R187" s="147">
        <f>Q187*H187</f>
        <v>0</v>
      </c>
      <c r="S187" s="147">
        <v>0</v>
      </c>
      <c r="T187" s="148">
        <f>S187*H187</f>
        <v>0</v>
      </c>
      <c r="AR187" s="149" t="s">
        <v>357</v>
      </c>
      <c r="AT187" s="149" t="s">
        <v>352</v>
      </c>
      <c r="AU187" s="149" t="s">
        <v>86</v>
      </c>
      <c r="AY187" s="17" t="s">
        <v>350</v>
      </c>
      <c r="BE187" s="150">
        <f>IF(N187="základní",J187,0)</f>
        <v>0</v>
      </c>
      <c r="BF187" s="150">
        <f>IF(N187="snížená",J187,0)</f>
        <v>0</v>
      </c>
      <c r="BG187" s="150">
        <f>IF(N187="zákl. přenesená",J187,0)</f>
        <v>0</v>
      </c>
      <c r="BH187" s="150">
        <f>IF(N187="sníž. přenesená",J187,0)</f>
        <v>0</v>
      </c>
      <c r="BI187" s="150">
        <f>IF(N187="nulová",J187,0)</f>
        <v>0</v>
      </c>
      <c r="BJ187" s="17" t="s">
        <v>84</v>
      </c>
      <c r="BK187" s="150">
        <f>ROUND(I187*H187,2)</f>
        <v>0</v>
      </c>
      <c r="BL187" s="17" t="s">
        <v>357</v>
      </c>
      <c r="BM187" s="149" t="s">
        <v>530</v>
      </c>
    </row>
    <row r="188" spans="2:65" s="1" customFormat="1" ht="28.8">
      <c r="B188" s="32"/>
      <c r="D188" s="151" t="s">
        <v>359</v>
      </c>
      <c r="F188" s="152" t="s">
        <v>8766</v>
      </c>
      <c r="I188" s="153"/>
      <c r="L188" s="32"/>
      <c r="M188" s="154"/>
      <c r="T188" s="56"/>
      <c r="AT188" s="17" t="s">
        <v>359</v>
      </c>
      <c r="AU188" s="17" t="s">
        <v>86</v>
      </c>
    </row>
    <row r="189" spans="2:65" s="14" customFormat="1" ht="10.199999999999999">
      <c r="B189" s="169"/>
      <c r="D189" s="151" t="s">
        <v>361</v>
      </c>
      <c r="E189" s="170" t="s">
        <v>1</v>
      </c>
      <c r="F189" s="171" t="s">
        <v>8745</v>
      </c>
      <c r="H189" s="170" t="s">
        <v>1</v>
      </c>
      <c r="I189" s="172"/>
      <c r="L189" s="169"/>
      <c r="M189" s="173"/>
      <c r="T189" s="174"/>
      <c r="AT189" s="170" t="s">
        <v>361</v>
      </c>
      <c r="AU189" s="170" t="s">
        <v>86</v>
      </c>
      <c r="AV189" s="14" t="s">
        <v>84</v>
      </c>
      <c r="AW189" s="14" t="s">
        <v>32</v>
      </c>
      <c r="AX189" s="14" t="s">
        <v>76</v>
      </c>
      <c r="AY189" s="170" t="s">
        <v>350</v>
      </c>
    </row>
    <row r="190" spans="2:65" s="14" customFormat="1" ht="10.199999999999999">
      <c r="B190" s="169"/>
      <c r="D190" s="151" t="s">
        <v>361</v>
      </c>
      <c r="E190" s="170" t="s">
        <v>1</v>
      </c>
      <c r="F190" s="171" t="s">
        <v>8750</v>
      </c>
      <c r="H190" s="170" t="s">
        <v>1</v>
      </c>
      <c r="I190" s="172"/>
      <c r="L190" s="169"/>
      <c r="M190" s="173"/>
      <c r="T190" s="174"/>
      <c r="AT190" s="170" t="s">
        <v>361</v>
      </c>
      <c r="AU190" s="170" t="s">
        <v>86</v>
      </c>
      <c r="AV190" s="14" t="s">
        <v>84</v>
      </c>
      <c r="AW190" s="14" t="s">
        <v>32</v>
      </c>
      <c r="AX190" s="14" t="s">
        <v>76</v>
      </c>
      <c r="AY190" s="170" t="s">
        <v>350</v>
      </c>
    </row>
    <row r="191" spans="2:65" s="12" customFormat="1" ht="10.199999999999999">
      <c r="B191" s="155"/>
      <c r="D191" s="151" t="s">
        <v>361</v>
      </c>
      <c r="E191" s="156" t="s">
        <v>1</v>
      </c>
      <c r="F191" s="157" t="s">
        <v>8767</v>
      </c>
      <c r="H191" s="158">
        <v>17</v>
      </c>
      <c r="I191" s="159"/>
      <c r="L191" s="155"/>
      <c r="M191" s="160"/>
      <c r="T191" s="161"/>
      <c r="AT191" s="156" t="s">
        <v>361</v>
      </c>
      <c r="AU191" s="156" t="s">
        <v>86</v>
      </c>
      <c r="AV191" s="12" t="s">
        <v>86</v>
      </c>
      <c r="AW191" s="12" t="s">
        <v>32</v>
      </c>
      <c r="AX191" s="12" t="s">
        <v>76</v>
      </c>
      <c r="AY191" s="156" t="s">
        <v>350</v>
      </c>
    </row>
    <row r="192" spans="2:65" s="13" customFormat="1" ht="10.199999999999999">
      <c r="B192" s="162"/>
      <c r="D192" s="151" t="s">
        <v>361</v>
      </c>
      <c r="E192" s="163" t="s">
        <v>1</v>
      </c>
      <c r="F192" s="164" t="s">
        <v>364</v>
      </c>
      <c r="H192" s="165">
        <v>17</v>
      </c>
      <c r="I192" s="166"/>
      <c r="L192" s="162"/>
      <c r="M192" s="167"/>
      <c r="T192" s="168"/>
      <c r="AT192" s="163" t="s">
        <v>361</v>
      </c>
      <c r="AU192" s="163" t="s">
        <v>86</v>
      </c>
      <c r="AV192" s="13" t="s">
        <v>357</v>
      </c>
      <c r="AW192" s="13" t="s">
        <v>32</v>
      </c>
      <c r="AX192" s="13" t="s">
        <v>84</v>
      </c>
      <c r="AY192" s="163" t="s">
        <v>350</v>
      </c>
    </row>
    <row r="193" spans="2:65" s="1" customFormat="1" ht="66.75" customHeight="1">
      <c r="B193" s="32"/>
      <c r="C193" s="138" t="s">
        <v>474</v>
      </c>
      <c r="D193" s="138" t="s">
        <v>352</v>
      </c>
      <c r="E193" s="139" t="s">
        <v>8768</v>
      </c>
      <c r="F193" s="140" t="s">
        <v>8769</v>
      </c>
      <c r="G193" s="141" t="s">
        <v>374</v>
      </c>
      <c r="H193" s="142">
        <v>70</v>
      </c>
      <c r="I193" s="143"/>
      <c r="J193" s="144">
        <f>ROUND(I193*H193,2)</f>
        <v>0</v>
      </c>
      <c r="K193" s="140" t="s">
        <v>385</v>
      </c>
      <c r="L193" s="32"/>
      <c r="M193" s="145" t="s">
        <v>1</v>
      </c>
      <c r="N193" s="146" t="s">
        <v>41</v>
      </c>
      <c r="P193" s="147">
        <f>O193*H193</f>
        <v>0</v>
      </c>
      <c r="Q193" s="147">
        <v>0</v>
      </c>
      <c r="R193" s="147">
        <f>Q193*H193</f>
        <v>0</v>
      </c>
      <c r="S193" s="147">
        <v>0</v>
      </c>
      <c r="T193" s="148">
        <f>S193*H193</f>
        <v>0</v>
      </c>
      <c r="AR193" s="149" t="s">
        <v>357</v>
      </c>
      <c r="AT193" s="149" t="s">
        <v>352</v>
      </c>
      <c r="AU193" s="149" t="s">
        <v>86</v>
      </c>
      <c r="AY193" s="17" t="s">
        <v>350</v>
      </c>
      <c r="BE193" s="150">
        <f>IF(N193="základní",J193,0)</f>
        <v>0</v>
      </c>
      <c r="BF193" s="150">
        <f>IF(N193="snížená",J193,0)</f>
        <v>0</v>
      </c>
      <c r="BG193" s="150">
        <f>IF(N193="zákl. přenesená",J193,0)</f>
        <v>0</v>
      </c>
      <c r="BH193" s="150">
        <f>IF(N193="sníž. přenesená",J193,0)</f>
        <v>0</v>
      </c>
      <c r="BI193" s="150">
        <f>IF(N193="nulová",J193,0)</f>
        <v>0</v>
      </c>
      <c r="BJ193" s="17" t="s">
        <v>84</v>
      </c>
      <c r="BK193" s="150">
        <f>ROUND(I193*H193,2)</f>
        <v>0</v>
      </c>
      <c r="BL193" s="17" t="s">
        <v>357</v>
      </c>
      <c r="BM193" s="149" t="s">
        <v>548</v>
      </c>
    </row>
    <row r="194" spans="2:65" s="1" customFormat="1" ht="48">
      <c r="B194" s="32"/>
      <c r="D194" s="151" t="s">
        <v>359</v>
      </c>
      <c r="F194" s="152" t="s">
        <v>8769</v>
      </c>
      <c r="I194" s="153"/>
      <c r="L194" s="32"/>
      <c r="M194" s="154"/>
      <c r="T194" s="56"/>
      <c r="AT194" s="17" t="s">
        <v>359</v>
      </c>
      <c r="AU194" s="17" t="s">
        <v>86</v>
      </c>
    </row>
    <row r="195" spans="2:65" s="14" customFormat="1" ht="10.199999999999999">
      <c r="B195" s="169"/>
      <c r="D195" s="151" t="s">
        <v>361</v>
      </c>
      <c r="E195" s="170" t="s">
        <v>1</v>
      </c>
      <c r="F195" s="171" t="s">
        <v>8745</v>
      </c>
      <c r="H195" s="170" t="s">
        <v>1</v>
      </c>
      <c r="I195" s="172"/>
      <c r="L195" s="169"/>
      <c r="M195" s="173"/>
      <c r="T195" s="174"/>
      <c r="AT195" s="170" t="s">
        <v>361</v>
      </c>
      <c r="AU195" s="170" t="s">
        <v>86</v>
      </c>
      <c r="AV195" s="14" t="s">
        <v>84</v>
      </c>
      <c r="AW195" s="14" t="s">
        <v>32</v>
      </c>
      <c r="AX195" s="14" t="s">
        <v>76</v>
      </c>
      <c r="AY195" s="170" t="s">
        <v>350</v>
      </c>
    </row>
    <row r="196" spans="2:65" s="14" customFormat="1" ht="10.199999999999999">
      <c r="B196" s="169"/>
      <c r="D196" s="151" t="s">
        <v>361</v>
      </c>
      <c r="E196" s="170" t="s">
        <v>1</v>
      </c>
      <c r="F196" s="171" t="s">
        <v>8746</v>
      </c>
      <c r="H196" s="170" t="s">
        <v>1</v>
      </c>
      <c r="I196" s="172"/>
      <c r="L196" s="169"/>
      <c r="M196" s="173"/>
      <c r="T196" s="174"/>
      <c r="AT196" s="170" t="s">
        <v>361</v>
      </c>
      <c r="AU196" s="170" t="s">
        <v>86</v>
      </c>
      <c r="AV196" s="14" t="s">
        <v>84</v>
      </c>
      <c r="AW196" s="14" t="s">
        <v>32</v>
      </c>
      <c r="AX196" s="14" t="s">
        <v>76</v>
      </c>
      <c r="AY196" s="170" t="s">
        <v>350</v>
      </c>
    </row>
    <row r="197" spans="2:65" s="12" customFormat="1" ht="10.199999999999999">
      <c r="B197" s="155"/>
      <c r="D197" s="151" t="s">
        <v>361</v>
      </c>
      <c r="E197" s="156" t="s">
        <v>1</v>
      </c>
      <c r="F197" s="157" t="s">
        <v>8770</v>
      </c>
      <c r="H197" s="158">
        <v>70</v>
      </c>
      <c r="I197" s="159"/>
      <c r="L197" s="155"/>
      <c r="M197" s="160"/>
      <c r="T197" s="161"/>
      <c r="AT197" s="156" t="s">
        <v>361</v>
      </c>
      <c r="AU197" s="156" t="s">
        <v>86</v>
      </c>
      <c r="AV197" s="12" t="s">
        <v>86</v>
      </c>
      <c r="AW197" s="12" t="s">
        <v>32</v>
      </c>
      <c r="AX197" s="12" t="s">
        <v>76</v>
      </c>
      <c r="AY197" s="156" t="s">
        <v>350</v>
      </c>
    </row>
    <row r="198" spans="2:65" s="13" customFormat="1" ht="10.199999999999999">
      <c r="B198" s="162"/>
      <c r="D198" s="151" t="s">
        <v>361</v>
      </c>
      <c r="E198" s="163" t="s">
        <v>1</v>
      </c>
      <c r="F198" s="164" t="s">
        <v>364</v>
      </c>
      <c r="H198" s="165">
        <v>70</v>
      </c>
      <c r="I198" s="166"/>
      <c r="L198" s="162"/>
      <c r="M198" s="167"/>
      <c r="T198" s="168"/>
      <c r="AT198" s="163" t="s">
        <v>361</v>
      </c>
      <c r="AU198" s="163" t="s">
        <v>86</v>
      </c>
      <c r="AV198" s="13" t="s">
        <v>357</v>
      </c>
      <c r="AW198" s="13" t="s">
        <v>32</v>
      </c>
      <c r="AX198" s="13" t="s">
        <v>84</v>
      </c>
      <c r="AY198" s="163" t="s">
        <v>350</v>
      </c>
    </row>
    <row r="199" spans="2:65" s="1" customFormat="1" ht="16.5" customHeight="1">
      <c r="B199" s="32"/>
      <c r="C199" s="187" t="s">
        <v>480</v>
      </c>
      <c r="D199" s="187" t="s">
        <v>1347</v>
      </c>
      <c r="E199" s="188" t="s">
        <v>8771</v>
      </c>
      <c r="F199" s="189" t="s">
        <v>8772</v>
      </c>
      <c r="G199" s="190" t="s">
        <v>483</v>
      </c>
      <c r="H199" s="191">
        <v>140</v>
      </c>
      <c r="I199" s="192"/>
      <c r="J199" s="193">
        <f>ROUND(I199*H199,2)</f>
        <v>0</v>
      </c>
      <c r="K199" s="189" t="s">
        <v>385</v>
      </c>
      <c r="L199" s="194"/>
      <c r="M199" s="195" t="s">
        <v>1</v>
      </c>
      <c r="N199" s="196" t="s">
        <v>41</v>
      </c>
      <c r="P199" s="147">
        <f>O199*H199</f>
        <v>0</v>
      </c>
      <c r="Q199" s="147">
        <v>0</v>
      </c>
      <c r="R199" s="147">
        <f>Q199*H199</f>
        <v>0</v>
      </c>
      <c r="S199" s="147">
        <v>0</v>
      </c>
      <c r="T199" s="148">
        <f>S199*H199</f>
        <v>0</v>
      </c>
      <c r="AR199" s="149" t="s">
        <v>468</v>
      </c>
      <c r="AT199" s="149" t="s">
        <v>1347</v>
      </c>
      <c r="AU199" s="149" t="s">
        <v>86</v>
      </c>
      <c r="AY199" s="17" t="s">
        <v>350</v>
      </c>
      <c r="BE199" s="150">
        <f>IF(N199="základní",J199,0)</f>
        <v>0</v>
      </c>
      <c r="BF199" s="150">
        <f>IF(N199="snížená",J199,0)</f>
        <v>0</v>
      </c>
      <c r="BG199" s="150">
        <f>IF(N199="zákl. přenesená",J199,0)</f>
        <v>0</v>
      </c>
      <c r="BH199" s="150">
        <f>IF(N199="sníž. přenesená",J199,0)</f>
        <v>0</v>
      </c>
      <c r="BI199" s="150">
        <f>IF(N199="nulová",J199,0)</f>
        <v>0</v>
      </c>
      <c r="BJ199" s="17" t="s">
        <v>84</v>
      </c>
      <c r="BK199" s="150">
        <f>ROUND(I199*H199,2)</f>
        <v>0</v>
      </c>
      <c r="BL199" s="17" t="s">
        <v>357</v>
      </c>
      <c r="BM199" s="149" t="s">
        <v>563</v>
      </c>
    </row>
    <row r="200" spans="2:65" s="1" customFormat="1" ht="10.199999999999999">
      <c r="B200" s="32"/>
      <c r="D200" s="151" t="s">
        <v>359</v>
      </c>
      <c r="F200" s="152" t="s">
        <v>8772</v>
      </c>
      <c r="I200" s="153"/>
      <c r="L200" s="32"/>
      <c r="M200" s="154"/>
      <c r="T200" s="56"/>
      <c r="AT200" s="17" t="s">
        <v>359</v>
      </c>
      <c r="AU200" s="17" t="s">
        <v>86</v>
      </c>
    </row>
    <row r="201" spans="2:65" s="12" customFormat="1" ht="10.199999999999999">
      <c r="B201" s="155"/>
      <c r="D201" s="151" t="s">
        <v>361</v>
      </c>
      <c r="E201" s="156" t="s">
        <v>1</v>
      </c>
      <c r="F201" s="157" t="s">
        <v>8773</v>
      </c>
      <c r="H201" s="158">
        <v>140</v>
      </c>
      <c r="I201" s="159"/>
      <c r="L201" s="155"/>
      <c r="M201" s="160"/>
      <c r="T201" s="161"/>
      <c r="AT201" s="156" t="s">
        <v>361</v>
      </c>
      <c r="AU201" s="156" t="s">
        <v>86</v>
      </c>
      <c r="AV201" s="12" t="s">
        <v>86</v>
      </c>
      <c r="AW201" s="12" t="s">
        <v>32</v>
      </c>
      <c r="AX201" s="12" t="s">
        <v>76</v>
      </c>
      <c r="AY201" s="156" t="s">
        <v>350</v>
      </c>
    </row>
    <row r="202" spans="2:65" s="13" customFormat="1" ht="10.199999999999999">
      <c r="B202" s="162"/>
      <c r="D202" s="151" t="s">
        <v>361</v>
      </c>
      <c r="E202" s="163" t="s">
        <v>1</v>
      </c>
      <c r="F202" s="164" t="s">
        <v>364</v>
      </c>
      <c r="H202" s="165">
        <v>140</v>
      </c>
      <c r="I202" s="166"/>
      <c r="L202" s="162"/>
      <c r="M202" s="167"/>
      <c r="T202" s="168"/>
      <c r="AT202" s="163" t="s">
        <v>361</v>
      </c>
      <c r="AU202" s="163" t="s">
        <v>86</v>
      </c>
      <c r="AV202" s="13" t="s">
        <v>357</v>
      </c>
      <c r="AW202" s="13" t="s">
        <v>32</v>
      </c>
      <c r="AX202" s="13" t="s">
        <v>84</v>
      </c>
      <c r="AY202" s="163" t="s">
        <v>350</v>
      </c>
    </row>
    <row r="203" spans="2:65" s="1" customFormat="1" ht="66.75" customHeight="1">
      <c r="B203" s="32"/>
      <c r="C203" s="138" t="s">
        <v>487</v>
      </c>
      <c r="D203" s="138" t="s">
        <v>352</v>
      </c>
      <c r="E203" s="139" t="s">
        <v>8774</v>
      </c>
      <c r="F203" s="140" t="s">
        <v>8775</v>
      </c>
      <c r="G203" s="141" t="s">
        <v>374</v>
      </c>
      <c r="H203" s="142">
        <v>6</v>
      </c>
      <c r="I203" s="143"/>
      <c r="J203" s="144">
        <f>ROUND(I203*H203,2)</f>
        <v>0</v>
      </c>
      <c r="K203" s="140" t="s">
        <v>385</v>
      </c>
      <c r="L203" s="32"/>
      <c r="M203" s="145" t="s">
        <v>1</v>
      </c>
      <c r="N203" s="146" t="s">
        <v>41</v>
      </c>
      <c r="P203" s="147">
        <f>O203*H203</f>
        <v>0</v>
      </c>
      <c r="Q203" s="147">
        <v>0</v>
      </c>
      <c r="R203" s="147">
        <f>Q203*H203</f>
        <v>0</v>
      </c>
      <c r="S203" s="147">
        <v>0</v>
      </c>
      <c r="T203" s="148">
        <f>S203*H203</f>
        <v>0</v>
      </c>
      <c r="AR203" s="149" t="s">
        <v>357</v>
      </c>
      <c r="AT203" s="149" t="s">
        <v>352</v>
      </c>
      <c r="AU203" s="149" t="s">
        <v>86</v>
      </c>
      <c r="AY203" s="17" t="s">
        <v>350</v>
      </c>
      <c r="BE203" s="150">
        <f>IF(N203="základní",J203,0)</f>
        <v>0</v>
      </c>
      <c r="BF203" s="150">
        <f>IF(N203="snížená",J203,0)</f>
        <v>0</v>
      </c>
      <c r="BG203" s="150">
        <f>IF(N203="zákl. přenesená",J203,0)</f>
        <v>0</v>
      </c>
      <c r="BH203" s="150">
        <f>IF(N203="sníž. přenesená",J203,0)</f>
        <v>0</v>
      </c>
      <c r="BI203" s="150">
        <f>IF(N203="nulová",J203,0)</f>
        <v>0</v>
      </c>
      <c r="BJ203" s="17" t="s">
        <v>84</v>
      </c>
      <c r="BK203" s="150">
        <f>ROUND(I203*H203,2)</f>
        <v>0</v>
      </c>
      <c r="BL203" s="17" t="s">
        <v>357</v>
      </c>
      <c r="BM203" s="149" t="s">
        <v>576</v>
      </c>
    </row>
    <row r="204" spans="2:65" s="1" customFormat="1" ht="48">
      <c r="B204" s="32"/>
      <c r="D204" s="151" t="s">
        <v>359</v>
      </c>
      <c r="F204" s="152" t="s">
        <v>8775</v>
      </c>
      <c r="I204" s="153"/>
      <c r="L204" s="32"/>
      <c r="M204" s="154"/>
      <c r="T204" s="56"/>
      <c r="AT204" s="17" t="s">
        <v>359</v>
      </c>
      <c r="AU204" s="17" t="s">
        <v>86</v>
      </c>
    </row>
    <row r="205" spans="2:65" s="14" customFormat="1" ht="10.199999999999999">
      <c r="B205" s="169"/>
      <c r="D205" s="151" t="s">
        <v>361</v>
      </c>
      <c r="E205" s="170" t="s">
        <v>1</v>
      </c>
      <c r="F205" s="171" t="s">
        <v>8776</v>
      </c>
      <c r="H205" s="170" t="s">
        <v>1</v>
      </c>
      <c r="I205" s="172"/>
      <c r="L205" s="169"/>
      <c r="M205" s="173"/>
      <c r="T205" s="174"/>
      <c r="AT205" s="170" t="s">
        <v>361</v>
      </c>
      <c r="AU205" s="170" t="s">
        <v>86</v>
      </c>
      <c r="AV205" s="14" t="s">
        <v>84</v>
      </c>
      <c r="AW205" s="14" t="s">
        <v>32</v>
      </c>
      <c r="AX205" s="14" t="s">
        <v>76</v>
      </c>
      <c r="AY205" s="170" t="s">
        <v>350</v>
      </c>
    </row>
    <row r="206" spans="2:65" s="14" customFormat="1" ht="10.199999999999999">
      <c r="B206" s="169"/>
      <c r="D206" s="151" t="s">
        <v>361</v>
      </c>
      <c r="E206" s="170" t="s">
        <v>1</v>
      </c>
      <c r="F206" s="171" t="s">
        <v>8777</v>
      </c>
      <c r="H206" s="170" t="s">
        <v>1</v>
      </c>
      <c r="I206" s="172"/>
      <c r="L206" s="169"/>
      <c r="M206" s="173"/>
      <c r="T206" s="174"/>
      <c r="AT206" s="170" t="s">
        <v>361</v>
      </c>
      <c r="AU206" s="170" t="s">
        <v>86</v>
      </c>
      <c r="AV206" s="14" t="s">
        <v>84</v>
      </c>
      <c r="AW206" s="14" t="s">
        <v>32</v>
      </c>
      <c r="AX206" s="14" t="s">
        <v>76</v>
      </c>
      <c r="AY206" s="170" t="s">
        <v>350</v>
      </c>
    </row>
    <row r="207" spans="2:65" s="12" customFormat="1" ht="10.199999999999999">
      <c r="B207" s="155"/>
      <c r="D207" s="151" t="s">
        <v>361</v>
      </c>
      <c r="E207" s="156" t="s">
        <v>1</v>
      </c>
      <c r="F207" s="157" t="s">
        <v>8778</v>
      </c>
      <c r="H207" s="158">
        <v>6</v>
      </c>
      <c r="I207" s="159"/>
      <c r="L207" s="155"/>
      <c r="M207" s="160"/>
      <c r="T207" s="161"/>
      <c r="AT207" s="156" t="s">
        <v>361</v>
      </c>
      <c r="AU207" s="156" t="s">
        <v>86</v>
      </c>
      <c r="AV207" s="12" t="s">
        <v>86</v>
      </c>
      <c r="AW207" s="12" t="s">
        <v>32</v>
      </c>
      <c r="AX207" s="12" t="s">
        <v>76</v>
      </c>
      <c r="AY207" s="156" t="s">
        <v>350</v>
      </c>
    </row>
    <row r="208" spans="2:65" s="13" customFormat="1" ht="10.199999999999999">
      <c r="B208" s="162"/>
      <c r="D208" s="151" t="s">
        <v>361</v>
      </c>
      <c r="E208" s="163" t="s">
        <v>1</v>
      </c>
      <c r="F208" s="164" t="s">
        <v>364</v>
      </c>
      <c r="H208" s="165">
        <v>6</v>
      </c>
      <c r="I208" s="166"/>
      <c r="L208" s="162"/>
      <c r="M208" s="167"/>
      <c r="T208" s="168"/>
      <c r="AT208" s="163" t="s">
        <v>361</v>
      </c>
      <c r="AU208" s="163" t="s">
        <v>86</v>
      </c>
      <c r="AV208" s="13" t="s">
        <v>357</v>
      </c>
      <c r="AW208" s="13" t="s">
        <v>32</v>
      </c>
      <c r="AX208" s="13" t="s">
        <v>84</v>
      </c>
      <c r="AY208" s="163" t="s">
        <v>350</v>
      </c>
    </row>
    <row r="209" spans="2:65" s="1" customFormat="1" ht="16.5" customHeight="1">
      <c r="B209" s="32"/>
      <c r="C209" s="187" t="s">
        <v>8</v>
      </c>
      <c r="D209" s="187" t="s">
        <v>1347</v>
      </c>
      <c r="E209" s="188" t="s">
        <v>8779</v>
      </c>
      <c r="F209" s="189" t="s">
        <v>8772</v>
      </c>
      <c r="G209" s="190" t="s">
        <v>483</v>
      </c>
      <c r="H209" s="191">
        <v>12</v>
      </c>
      <c r="I209" s="192"/>
      <c r="J209" s="193">
        <f>ROUND(I209*H209,2)</f>
        <v>0</v>
      </c>
      <c r="K209" s="189" t="s">
        <v>385</v>
      </c>
      <c r="L209" s="194"/>
      <c r="M209" s="195" t="s">
        <v>1</v>
      </c>
      <c r="N209" s="196" t="s">
        <v>41</v>
      </c>
      <c r="P209" s="147">
        <f>O209*H209</f>
        <v>0</v>
      </c>
      <c r="Q209" s="147">
        <v>0</v>
      </c>
      <c r="R209" s="147">
        <f>Q209*H209</f>
        <v>0</v>
      </c>
      <c r="S209" s="147">
        <v>0</v>
      </c>
      <c r="T209" s="148">
        <f>S209*H209</f>
        <v>0</v>
      </c>
      <c r="AR209" s="149" t="s">
        <v>468</v>
      </c>
      <c r="AT209" s="149" t="s">
        <v>1347</v>
      </c>
      <c r="AU209" s="149" t="s">
        <v>86</v>
      </c>
      <c r="AY209" s="17" t="s">
        <v>350</v>
      </c>
      <c r="BE209" s="150">
        <f>IF(N209="základní",J209,0)</f>
        <v>0</v>
      </c>
      <c r="BF209" s="150">
        <f>IF(N209="snížená",J209,0)</f>
        <v>0</v>
      </c>
      <c r="BG209" s="150">
        <f>IF(N209="zákl. přenesená",J209,0)</f>
        <v>0</v>
      </c>
      <c r="BH209" s="150">
        <f>IF(N209="sníž. přenesená",J209,0)</f>
        <v>0</v>
      </c>
      <c r="BI209" s="150">
        <f>IF(N209="nulová",J209,0)</f>
        <v>0</v>
      </c>
      <c r="BJ209" s="17" t="s">
        <v>84</v>
      </c>
      <c r="BK209" s="150">
        <f>ROUND(I209*H209,2)</f>
        <v>0</v>
      </c>
      <c r="BL209" s="17" t="s">
        <v>357</v>
      </c>
      <c r="BM209" s="149" t="s">
        <v>596</v>
      </c>
    </row>
    <row r="210" spans="2:65" s="1" customFormat="1" ht="10.199999999999999">
      <c r="B210" s="32"/>
      <c r="D210" s="151" t="s">
        <v>359</v>
      </c>
      <c r="F210" s="152" t="s">
        <v>8772</v>
      </c>
      <c r="I210" s="153"/>
      <c r="L210" s="32"/>
      <c r="M210" s="154"/>
      <c r="T210" s="56"/>
      <c r="AT210" s="17" t="s">
        <v>359</v>
      </c>
      <c r="AU210" s="17" t="s">
        <v>86</v>
      </c>
    </row>
    <row r="211" spans="2:65" s="12" customFormat="1" ht="10.199999999999999">
      <c r="B211" s="155"/>
      <c r="D211" s="151" t="s">
        <v>361</v>
      </c>
      <c r="E211" s="156" t="s">
        <v>1</v>
      </c>
      <c r="F211" s="157" t="s">
        <v>8780</v>
      </c>
      <c r="H211" s="158">
        <v>12</v>
      </c>
      <c r="I211" s="159"/>
      <c r="L211" s="155"/>
      <c r="M211" s="160"/>
      <c r="T211" s="161"/>
      <c r="AT211" s="156" t="s">
        <v>361</v>
      </c>
      <c r="AU211" s="156" t="s">
        <v>86</v>
      </c>
      <c r="AV211" s="12" t="s">
        <v>86</v>
      </c>
      <c r="AW211" s="12" t="s">
        <v>32</v>
      </c>
      <c r="AX211" s="12" t="s">
        <v>76</v>
      </c>
      <c r="AY211" s="156" t="s">
        <v>350</v>
      </c>
    </row>
    <row r="212" spans="2:65" s="13" customFormat="1" ht="10.199999999999999">
      <c r="B212" s="162"/>
      <c r="D212" s="151" t="s">
        <v>361</v>
      </c>
      <c r="E212" s="163" t="s">
        <v>1</v>
      </c>
      <c r="F212" s="164" t="s">
        <v>364</v>
      </c>
      <c r="H212" s="165">
        <v>12</v>
      </c>
      <c r="I212" s="166"/>
      <c r="L212" s="162"/>
      <c r="M212" s="167"/>
      <c r="T212" s="168"/>
      <c r="AT212" s="163" t="s">
        <v>361</v>
      </c>
      <c r="AU212" s="163" t="s">
        <v>86</v>
      </c>
      <c r="AV212" s="13" t="s">
        <v>357</v>
      </c>
      <c r="AW212" s="13" t="s">
        <v>32</v>
      </c>
      <c r="AX212" s="13" t="s">
        <v>84</v>
      </c>
      <c r="AY212" s="163" t="s">
        <v>350</v>
      </c>
    </row>
    <row r="213" spans="2:65" s="11" customFormat="1" ht="22.8" customHeight="1">
      <c r="B213" s="126"/>
      <c r="D213" s="127" t="s">
        <v>75</v>
      </c>
      <c r="E213" s="136" t="s">
        <v>357</v>
      </c>
      <c r="F213" s="136" t="s">
        <v>1700</v>
      </c>
      <c r="I213" s="129"/>
      <c r="J213" s="137">
        <f>BK213</f>
        <v>0</v>
      </c>
      <c r="L213" s="126"/>
      <c r="M213" s="131"/>
      <c r="P213" s="132">
        <f>SUM(P214:P231)</f>
        <v>0</v>
      </c>
      <c r="R213" s="132">
        <f>SUM(R214:R231)</f>
        <v>0</v>
      </c>
      <c r="T213" s="133">
        <f>SUM(T214:T231)</f>
        <v>0</v>
      </c>
      <c r="AR213" s="127" t="s">
        <v>84</v>
      </c>
      <c r="AT213" s="134" t="s">
        <v>75</v>
      </c>
      <c r="AU213" s="134" t="s">
        <v>84</v>
      </c>
      <c r="AY213" s="127" t="s">
        <v>350</v>
      </c>
      <c r="BK213" s="135">
        <f>SUM(BK214:BK231)</f>
        <v>0</v>
      </c>
    </row>
    <row r="214" spans="2:65" s="1" customFormat="1" ht="24.15" customHeight="1">
      <c r="B214" s="32"/>
      <c r="C214" s="138" t="s">
        <v>501</v>
      </c>
      <c r="D214" s="138" t="s">
        <v>352</v>
      </c>
      <c r="E214" s="139" t="s">
        <v>8781</v>
      </c>
      <c r="F214" s="140" t="s">
        <v>8782</v>
      </c>
      <c r="G214" s="141" t="s">
        <v>374</v>
      </c>
      <c r="H214" s="142">
        <v>15</v>
      </c>
      <c r="I214" s="143"/>
      <c r="J214" s="144">
        <f>ROUND(I214*H214,2)</f>
        <v>0</v>
      </c>
      <c r="K214" s="140" t="s">
        <v>385</v>
      </c>
      <c r="L214" s="32"/>
      <c r="M214" s="145" t="s">
        <v>1</v>
      </c>
      <c r="N214" s="146" t="s">
        <v>41</v>
      </c>
      <c r="P214" s="147">
        <f>O214*H214</f>
        <v>0</v>
      </c>
      <c r="Q214" s="147">
        <v>0</v>
      </c>
      <c r="R214" s="147">
        <f>Q214*H214</f>
        <v>0</v>
      </c>
      <c r="S214" s="147">
        <v>0</v>
      </c>
      <c r="T214" s="148">
        <f>S214*H214</f>
        <v>0</v>
      </c>
      <c r="AR214" s="149" t="s">
        <v>357</v>
      </c>
      <c r="AT214" s="149" t="s">
        <v>352</v>
      </c>
      <c r="AU214" s="149" t="s">
        <v>86</v>
      </c>
      <c r="AY214" s="17" t="s">
        <v>350</v>
      </c>
      <c r="BE214" s="150">
        <f>IF(N214="základní",J214,0)</f>
        <v>0</v>
      </c>
      <c r="BF214" s="150">
        <f>IF(N214="snížená",J214,0)</f>
        <v>0</v>
      </c>
      <c r="BG214" s="150">
        <f>IF(N214="zákl. přenesená",J214,0)</f>
        <v>0</v>
      </c>
      <c r="BH214" s="150">
        <f>IF(N214="sníž. přenesená",J214,0)</f>
        <v>0</v>
      </c>
      <c r="BI214" s="150">
        <f>IF(N214="nulová",J214,0)</f>
        <v>0</v>
      </c>
      <c r="BJ214" s="17" t="s">
        <v>84</v>
      </c>
      <c r="BK214" s="150">
        <f>ROUND(I214*H214,2)</f>
        <v>0</v>
      </c>
      <c r="BL214" s="17" t="s">
        <v>357</v>
      </c>
      <c r="BM214" s="149" t="s">
        <v>655</v>
      </c>
    </row>
    <row r="215" spans="2:65" s="1" customFormat="1" ht="19.2">
      <c r="B215" s="32"/>
      <c r="D215" s="151" t="s">
        <v>359</v>
      </c>
      <c r="F215" s="152" t="s">
        <v>8782</v>
      </c>
      <c r="I215" s="153"/>
      <c r="L215" s="32"/>
      <c r="M215" s="154"/>
      <c r="T215" s="56"/>
      <c r="AT215" s="17" t="s">
        <v>359</v>
      </c>
      <c r="AU215" s="17" t="s">
        <v>86</v>
      </c>
    </row>
    <row r="216" spans="2:65" s="14" customFormat="1" ht="10.199999999999999">
      <c r="B216" s="169"/>
      <c r="D216" s="151" t="s">
        <v>361</v>
      </c>
      <c r="E216" s="170" t="s">
        <v>1</v>
      </c>
      <c r="F216" s="171" t="s">
        <v>8745</v>
      </c>
      <c r="H216" s="170" t="s">
        <v>1</v>
      </c>
      <c r="I216" s="172"/>
      <c r="L216" s="169"/>
      <c r="M216" s="173"/>
      <c r="T216" s="174"/>
      <c r="AT216" s="170" t="s">
        <v>361</v>
      </c>
      <c r="AU216" s="170" t="s">
        <v>86</v>
      </c>
      <c r="AV216" s="14" t="s">
        <v>84</v>
      </c>
      <c r="AW216" s="14" t="s">
        <v>32</v>
      </c>
      <c r="AX216" s="14" t="s">
        <v>76</v>
      </c>
      <c r="AY216" s="170" t="s">
        <v>350</v>
      </c>
    </row>
    <row r="217" spans="2:65" s="14" customFormat="1" ht="10.199999999999999">
      <c r="B217" s="169"/>
      <c r="D217" s="151" t="s">
        <v>361</v>
      </c>
      <c r="E217" s="170" t="s">
        <v>1</v>
      </c>
      <c r="F217" s="171" t="s">
        <v>8746</v>
      </c>
      <c r="H217" s="170" t="s">
        <v>1</v>
      </c>
      <c r="I217" s="172"/>
      <c r="L217" s="169"/>
      <c r="M217" s="173"/>
      <c r="T217" s="174"/>
      <c r="AT217" s="170" t="s">
        <v>361</v>
      </c>
      <c r="AU217" s="170" t="s">
        <v>86</v>
      </c>
      <c r="AV217" s="14" t="s">
        <v>84</v>
      </c>
      <c r="AW217" s="14" t="s">
        <v>32</v>
      </c>
      <c r="AX217" s="14" t="s">
        <v>76</v>
      </c>
      <c r="AY217" s="170" t="s">
        <v>350</v>
      </c>
    </row>
    <row r="218" spans="2:65" s="12" customFormat="1" ht="10.199999999999999">
      <c r="B218" s="155"/>
      <c r="D218" s="151" t="s">
        <v>361</v>
      </c>
      <c r="E218" s="156" t="s">
        <v>1</v>
      </c>
      <c r="F218" s="157" t="s">
        <v>8783</v>
      </c>
      <c r="H218" s="158">
        <v>15</v>
      </c>
      <c r="I218" s="159"/>
      <c r="L218" s="155"/>
      <c r="M218" s="160"/>
      <c r="T218" s="161"/>
      <c r="AT218" s="156" t="s">
        <v>361</v>
      </c>
      <c r="AU218" s="156" t="s">
        <v>86</v>
      </c>
      <c r="AV218" s="12" t="s">
        <v>86</v>
      </c>
      <c r="AW218" s="12" t="s">
        <v>32</v>
      </c>
      <c r="AX218" s="12" t="s">
        <v>76</v>
      </c>
      <c r="AY218" s="156" t="s">
        <v>350</v>
      </c>
    </row>
    <row r="219" spans="2:65" s="13" customFormat="1" ht="10.199999999999999">
      <c r="B219" s="162"/>
      <c r="D219" s="151" t="s">
        <v>361</v>
      </c>
      <c r="E219" s="163" t="s">
        <v>1</v>
      </c>
      <c r="F219" s="164" t="s">
        <v>364</v>
      </c>
      <c r="H219" s="165">
        <v>15</v>
      </c>
      <c r="I219" s="166"/>
      <c r="L219" s="162"/>
      <c r="M219" s="167"/>
      <c r="T219" s="168"/>
      <c r="AT219" s="163" t="s">
        <v>361</v>
      </c>
      <c r="AU219" s="163" t="s">
        <v>86</v>
      </c>
      <c r="AV219" s="13" t="s">
        <v>357</v>
      </c>
      <c r="AW219" s="13" t="s">
        <v>32</v>
      </c>
      <c r="AX219" s="13" t="s">
        <v>84</v>
      </c>
      <c r="AY219" s="163" t="s">
        <v>350</v>
      </c>
    </row>
    <row r="220" spans="2:65" s="1" customFormat="1" ht="33" customHeight="1">
      <c r="B220" s="32"/>
      <c r="C220" s="138" t="s">
        <v>511</v>
      </c>
      <c r="D220" s="138" t="s">
        <v>352</v>
      </c>
      <c r="E220" s="139" t="s">
        <v>8784</v>
      </c>
      <c r="F220" s="140" t="s">
        <v>8785</v>
      </c>
      <c r="G220" s="141" t="s">
        <v>374</v>
      </c>
      <c r="H220" s="142">
        <v>2</v>
      </c>
      <c r="I220" s="143"/>
      <c r="J220" s="144">
        <f>ROUND(I220*H220,2)</f>
        <v>0</v>
      </c>
      <c r="K220" s="140" t="s">
        <v>385</v>
      </c>
      <c r="L220" s="32"/>
      <c r="M220" s="145" t="s">
        <v>1</v>
      </c>
      <c r="N220" s="146" t="s">
        <v>41</v>
      </c>
      <c r="P220" s="147">
        <f>O220*H220</f>
        <v>0</v>
      </c>
      <c r="Q220" s="147">
        <v>0</v>
      </c>
      <c r="R220" s="147">
        <f>Q220*H220</f>
        <v>0</v>
      </c>
      <c r="S220" s="147">
        <v>0</v>
      </c>
      <c r="T220" s="148">
        <f>S220*H220</f>
        <v>0</v>
      </c>
      <c r="AR220" s="149" t="s">
        <v>357</v>
      </c>
      <c r="AT220" s="149" t="s">
        <v>352</v>
      </c>
      <c r="AU220" s="149" t="s">
        <v>86</v>
      </c>
      <c r="AY220" s="17" t="s">
        <v>350</v>
      </c>
      <c r="BE220" s="150">
        <f>IF(N220="základní",J220,0)</f>
        <v>0</v>
      </c>
      <c r="BF220" s="150">
        <f>IF(N220="snížená",J220,0)</f>
        <v>0</v>
      </c>
      <c r="BG220" s="150">
        <f>IF(N220="zákl. přenesená",J220,0)</f>
        <v>0</v>
      </c>
      <c r="BH220" s="150">
        <f>IF(N220="sníž. přenesená",J220,0)</f>
        <v>0</v>
      </c>
      <c r="BI220" s="150">
        <f>IF(N220="nulová",J220,0)</f>
        <v>0</v>
      </c>
      <c r="BJ220" s="17" t="s">
        <v>84</v>
      </c>
      <c r="BK220" s="150">
        <f>ROUND(I220*H220,2)</f>
        <v>0</v>
      </c>
      <c r="BL220" s="17" t="s">
        <v>357</v>
      </c>
      <c r="BM220" s="149" t="s">
        <v>669</v>
      </c>
    </row>
    <row r="221" spans="2:65" s="1" customFormat="1" ht="19.2">
      <c r="B221" s="32"/>
      <c r="D221" s="151" t="s">
        <v>359</v>
      </c>
      <c r="F221" s="152" t="s">
        <v>8785</v>
      </c>
      <c r="I221" s="153"/>
      <c r="L221" s="32"/>
      <c r="M221" s="154"/>
      <c r="T221" s="56"/>
      <c r="AT221" s="17" t="s">
        <v>359</v>
      </c>
      <c r="AU221" s="17" t="s">
        <v>86</v>
      </c>
    </row>
    <row r="222" spans="2:65" s="14" customFormat="1" ht="10.199999999999999">
      <c r="B222" s="169"/>
      <c r="D222" s="151" t="s">
        <v>361</v>
      </c>
      <c r="E222" s="170" t="s">
        <v>1</v>
      </c>
      <c r="F222" s="171" t="s">
        <v>8776</v>
      </c>
      <c r="H222" s="170" t="s">
        <v>1</v>
      </c>
      <c r="I222" s="172"/>
      <c r="L222" s="169"/>
      <c r="M222" s="173"/>
      <c r="T222" s="174"/>
      <c r="AT222" s="170" t="s">
        <v>361</v>
      </c>
      <c r="AU222" s="170" t="s">
        <v>86</v>
      </c>
      <c r="AV222" s="14" t="s">
        <v>84</v>
      </c>
      <c r="AW222" s="14" t="s">
        <v>32</v>
      </c>
      <c r="AX222" s="14" t="s">
        <v>76</v>
      </c>
      <c r="AY222" s="170" t="s">
        <v>350</v>
      </c>
    </row>
    <row r="223" spans="2:65" s="14" customFormat="1" ht="10.199999999999999">
      <c r="B223" s="169"/>
      <c r="D223" s="151" t="s">
        <v>361</v>
      </c>
      <c r="E223" s="170" t="s">
        <v>1</v>
      </c>
      <c r="F223" s="171" t="s">
        <v>8786</v>
      </c>
      <c r="H223" s="170" t="s">
        <v>1</v>
      </c>
      <c r="I223" s="172"/>
      <c r="L223" s="169"/>
      <c r="M223" s="173"/>
      <c r="T223" s="174"/>
      <c r="AT223" s="170" t="s">
        <v>361</v>
      </c>
      <c r="AU223" s="170" t="s">
        <v>86</v>
      </c>
      <c r="AV223" s="14" t="s">
        <v>84</v>
      </c>
      <c r="AW223" s="14" t="s">
        <v>32</v>
      </c>
      <c r="AX223" s="14" t="s">
        <v>76</v>
      </c>
      <c r="AY223" s="170" t="s">
        <v>350</v>
      </c>
    </row>
    <row r="224" spans="2:65" s="12" customFormat="1" ht="10.199999999999999">
      <c r="B224" s="155"/>
      <c r="D224" s="151" t="s">
        <v>361</v>
      </c>
      <c r="E224" s="156" t="s">
        <v>1</v>
      </c>
      <c r="F224" s="157" t="s">
        <v>8787</v>
      </c>
      <c r="H224" s="158">
        <v>2</v>
      </c>
      <c r="I224" s="159"/>
      <c r="L224" s="155"/>
      <c r="M224" s="160"/>
      <c r="T224" s="161"/>
      <c r="AT224" s="156" t="s">
        <v>361</v>
      </c>
      <c r="AU224" s="156" t="s">
        <v>86</v>
      </c>
      <c r="AV224" s="12" t="s">
        <v>86</v>
      </c>
      <c r="AW224" s="12" t="s">
        <v>32</v>
      </c>
      <c r="AX224" s="12" t="s">
        <v>76</v>
      </c>
      <c r="AY224" s="156" t="s">
        <v>350</v>
      </c>
    </row>
    <row r="225" spans="2:65" s="13" customFormat="1" ht="10.199999999999999">
      <c r="B225" s="162"/>
      <c r="D225" s="151" t="s">
        <v>361</v>
      </c>
      <c r="E225" s="163" t="s">
        <v>1</v>
      </c>
      <c r="F225" s="164" t="s">
        <v>364</v>
      </c>
      <c r="H225" s="165">
        <v>2</v>
      </c>
      <c r="I225" s="166"/>
      <c r="L225" s="162"/>
      <c r="M225" s="167"/>
      <c r="T225" s="168"/>
      <c r="AT225" s="163" t="s">
        <v>361</v>
      </c>
      <c r="AU225" s="163" t="s">
        <v>86</v>
      </c>
      <c r="AV225" s="13" t="s">
        <v>357</v>
      </c>
      <c r="AW225" s="13" t="s">
        <v>32</v>
      </c>
      <c r="AX225" s="13" t="s">
        <v>84</v>
      </c>
      <c r="AY225" s="163" t="s">
        <v>350</v>
      </c>
    </row>
    <row r="226" spans="2:65" s="1" customFormat="1" ht="33" customHeight="1">
      <c r="B226" s="32"/>
      <c r="C226" s="138" t="s">
        <v>522</v>
      </c>
      <c r="D226" s="138" t="s">
        <v>352</v>
      </c>
      <c r="E226" s="139" t="s">
        <v>8788</v>
      </c>
      <c r="F226" s="140" t="s">
        <v>8785</v>
      </c>
      <c r="G226" s="141" t="s">
        <v>374</v>
      </c>
      <c r="H226" s="142">
        <v>15</v>
      </c>
      <c r="I226" s="143"/>
      <c r="J226" s="144">
        <f>ROUND(I226*H226,2)</f>
        <v>0</v>
      </c>
      <c r="K226" s="140" t="s">
        <v>385</v>
      </c>
      <c r="L226" s="32"/>
      <c r="M226" s="145" t="s">
        <v>1</v>
      </c>
      <c r="N226" s="146" t="s">
        <v>41</v>
      </c>
      <c r="P226" s="147">
        <f>O226*H226</f>
        <v>0</v>
      </c>
      <c r="Q226" s="147">
        <v>0</v>
      </c>
      <c r="R226" s="147">
        <f>Q226*H226</f>
        <v>0</v>
      </c>
      <c r="S226" s="147">
        <v>0</v>
      </c>
      <c r="T226" s="148">
        <f>S226*H226</f>
        <v>0</v>
      </c>
      <c r="AR226" s="149" t="s">
        <v>357</v>
      </c>
      <c r="AT226" s="149" t="s">
        <v>352</v>
      </c>
      <c r="AU226" s="149" t="s">
        <v>86</v>
      </c>
      <c r="AY226" s="17" t="s">
        <v>350</v>
      </c>
      <c r="BE226" s="150">
        <f>IF(N226="základní",J226,0)</f>
        <v>0</v>
      </c>
      <c r="BF226" s="150">
        <f>IF(N226="snížená",J226,0)</f>
        <v>0</v>
      </c>
      <c r="BG226" s="150">
        <f>IF(N226="zákl. přenesená",J226,0)</f>
        <v>0</v>
      </c>
      <c r="BH226" s="150">
        <f>IF(N226="sníž. přenesená",J226,0)</f>
        <v>0</v>
      </c>
      <c r="BI226" s="150">
        <f>IF(N226="nulová",J226,0)</f>
        <v>0</v>
      </c>
      <c r="BJ226" s="17" t="s">
        <v>84</v>
      </c>
      <c r="BK226" s="150">
        <f>ROUND(I226*H226,2)</f>
        <v>0</v>
      </c>
      <c r="BL226" s="17" t="s">
        <v>357</v>
      </c>
      <c r="BM226" s="149" t="s">
        <v>682</v>
      </c>
    </row>
    <row r="227" spans="2:65" s="1" customFormat="1" ht="19.2">
      <c r="B227" s="32"/>
      <c r="D227" s="151" t="s">
        <v>359</v>
      </c>
      <c r="F227" s="152" t="s">
        <v>8785</v>
      </c>
      <c r="I227" s="153"/>
      <c r="L227" s="32"/>
      <c r="M227" s="154"/>
      <c r="T227" s="56"/>
      <c r="AT227" s="17" t="s">
        <v>359</v>
      </c>
      <c r="AU227" s="17" t="s">
        <v>86</v>
      </c>
    </row>
    <row r="228" spans="2:65" s="14" customFormat="1" ht="10.199999999999999">
      <c r="B228" s="169"/>
      <c r="D228" s="151" t="s">
        <v>361</v>
      </c>
      <c r="E228" s="170" t="s">
        <v>1</v>
      </c>
      <c r="F228" s="171" t="s">
        <v>8745</v>
      </c>
      <c r="H228" s="170" t="s">
        <v>1</v>
      </c>
      <c r="I228" s="172"/>
      <c r="L228" s="169"/>
      <c r="M228" s="173"/>
      <c r="T228" s="174"/>
      <c r="AT228" s="170" t="s">
        <v>361</v>
      </c>
      <c r="AU228" s="170" t="s">
        <v>86</v>
      </c>
      <c r="AV228" s="14" t="s">
        <v>84</v>
      </c>
      <c r="AW228" s="14" t="s">
        <v>32</v>
      </c>
      <c r="AX228" s="14" t="s">
        <v>76</v>
      </c>
      <c r="AY228" s="170" t="s">
        <v>350</v>
      </c>
    </row>
    <row r="229" spans="2:65" s="14" customFormat="1" ht="10.199999999999999">
      <c r="B229" s="169"/>
      <c r="D229" s="151" t="s">
        <v>361</v>
      </c>
      <c r="E229" s="170" t="s">
        <v>1</v>
      </c>
      <c r="F229" s="171" t="s">
        <v>8746</v>
      </c>
      <c r="H229" s="170" t="s">
        <v>1</v>
      </c>
      <c r="I229" s="172"/>
      <c r="L229" s="169"/>
      <c r="M229" s="173"/>
      <c r="T229" s="174"/>
      <c r="AT229" s="170" t="s">
        <v>361</v>
      </c>
      <c r="AU229" s="170" t="s">
        <v>86</v>
      </c>
      <c r="AV229" s="14" t="s">
        <v>84</v>
      </c>
      <c r="AW229" s="14" t="s">
        <v>32</v>
      </c>
      <c r="AX229" s="14" t="s">
        <v>76</v>
      </c>
      <c r="AY229" s="170" t="s">
        <v>350</v>
      </c>
    </row>
    <row r="230" spans="2:65" s="12" customFormat="1" ht="10.199999999999999">
      <c r="B230" s="155"/>
      <c r="D230" s="151" t="s">
        <v>361</v>
      </c>
      <c r="E230" s="156" t="s">
        <v>1</v>
      </c>
      <c r="F230" s="157" t="s">
        <v>8783</v>
      </c>
      <c r="H230" s="158">
        <v>15</v>
      </c>
      <c r="I230" s="159"/>
      <c r="L230" s="155"/>
      <c r="M230" s="160"/>
      <c r="T230" s="161"/>
      <c r="AT230" s="156" t="s">
        <v>361</v>
      </c>
      <c r="AU230" s="156" t="s">
        <v>86</v>
      </c>
      <c r="AV230" s="12" t="s">
        <v>86</v>
      </c>
      <c r="AW230" s="12" t="s">
        <v>32</v>
      </c>
      <c r="AX230" s="12" t="s">
        <v>76</v>
      </c>
      <c r="AY230" s="156" t="s">
        <v>350</v>
      </c>
    </row>
    <row r="231" spans="2:65" s="13" customFormat="1" ht="10.199999999999999">
      <c r="B231" s="162"/>
      <c r="D231" s="151" t="s">
        <v>361</v>
      </c>
      <c r="E231" s="163" t="s">
        <v>1</v>
      </c>
      <c r="F231" s="164" t="s">
        <v>364</v>
      </c>
      <c r="H231" s="165">
        <v>15</v>
      </c>
      <c r="I231" s="166"/>
      <c r="L231" s="162"/>
      <c r="M231" s="167"/>
      <c r="T231" s="168"/>
      <c r="AT231" s="163" t="s">
        <v>361</v>
      </c>
      <c r="AU231" s="163" t="s">
        <v>86</v>
      </c>
      <c r="AV231" s="13" t="s">
        <v>357</v>
      </c>
      <c r="AW231" s="13" t="s">
        <v>32</v>
      </c>
      <c r="AX231" s="13" t="s">
        <v>84</v>
      </c>
      <c r="AY231" s="163" t="s">
        <v>350</v>
      </c>
    </row>
    <row r="232" spans="2:65" s="11" customFormat="1" ht="22.8" customHeight="1">
      <c r="B232" s="126"/>
      <c r="D232" s="127" t="s">
        <v>75</v>
      </c>
      <c r="E232" s="136" t="s">
        <v>389</v>
      </c>
      <c r="F232" s="136" t="s">
        <v>2034</v>
      </c>
      <c r="I232" s="129"/>
      <c r="J232" s="137">
        <f>BK232</f>
        <v>0</v>
      </c>
      <c r="L232" s="126"/>
      <c r="M232" s="131"/>
      <c r="P232" s="132">
        <f>SUM(P233:P234)</f>
        <v>0</v>
      </c>
      <c r="R232" s="132">
        <f>SUM(R233:R234)</f>
        <v>0</v>
      </c>
      <c r="T232" s="133">
        <f>SUM(T233:T234)</f>
        <v>0</v>
      </c>
      <c r="AR232" s="127" t="s">
        <v>84</v>
      </c>
      <c r="AT232" s="134" t="s">
        <v>75</v>
      </c>
      <c r="AU232" s="134" t="s">
        <v>84</v>
      </c>
      <c r="AY232" s="127" t="s">
        <v>350</v>
      </c>
      <c r="BK232" s="135">
        <f>SUM(BK233:BK234)</f>
        <v>0</v>
      </c>
    </row>
    <row r="233" spans="2:65" s="1" customFormat="1" ht="37.799999999999997" customHeight="1">
      <c r="B233" s="32"/>
      <c r="C233" s="138" t="s">
        <v>530</v>
      </c>
      <c r="D233" s="138" t="s">
        <v>352</v>
      </c>
      <c r="E233" s="139" t="s">
        <v>8789</v>
      </c>
      <c r="F233" s="140" t="s">
        <v>8790</v>
      </c>
      <c r="G233" s="141" t="s">
        <v>355</v>
      </c>
      <c r="H233" s="142">
        <v>160</v>
      </c>
      <c r="I233" s="143"/>
      <c r="J233" s="144">
        <f>ROUND(I233*H233,2)</f>
        <v>0</v>
      </c>
      <c r="K233" s="140" t="s">
        <v>385</v>
      </c>
      <c r="L233" s="32"/>
      <c r="M233" s="145" t="s">
        <v>1</v>
      </c>
      <c r="N233" s="146" t="s">
        <v>41</v>
      </c>
      <c r="P233" s="147">
        <f>O233*H233</f>
        <v>0</v>
      </c>
      <c r="Q233" s="147">
        <v>0</v>
      </c>
      <c r="R233" s="147">
        <f>Q233*H233</f>
        <v>0</v>
      </c>
      <c r="S233" s="147">
        <v>0</v>
      </c>
      <c r="T233" s="148">
        <f>S233*H233</f>
        <v>0</v>
      </c>
      <c r="AR233" s="149" t="s">
        <v>357</v>
      </c>
      <c r="AT233" s="149" t="s">
        <v>352</v>
      </c>
      <c r="AU233" s="149" t="s">
        <v>86</v>
      </c>
      <c r="AY233" s="17" t="s">
        <v>350</v>
      </c>
      <c r="BE233" s="150">
        <f>IF(N233="základní",J233,0)</f>
        <v>0</v>
      </c>
      <c r="BF233" s="150">
        <f>IF(N233="snížená",J233,0)</f>
        <v>0</v>
      </c>
      <c r="BG233" s="150">
        <f>IF(N233="zákl. přenesená",J233,0)</f>
        <v>0</v>
      </c>
      <c r="BH233" s="150">
        <f>IF(N233="sníž. přenesená",J233,0)</f>
        <v>0</v>
      </c>
      <c r="BI233" s="150">
        <f>IF(N233="nulová",J233,0)</f>
        <v>0</v>
      </c>
      <c r="BJ233" s="17" t="s">
        <v>84</v>
      </c>
      <c r="BK233" s="150">
        <f>ROUND(I233*H233,2)</f>
        <v>0</v>
      </c>
      <c r="BL233" s="17" t="s">
        <v>357</v>
      </c>
      <c r="BM233" s="149" t="s">
        <v>695</v>
      </c>
    </row>
    <row r="234" spans="2:65" s="1" customFormat="1" ht="19.2">
      <c r="B234" s="32"/>
      <c r="D234" s="151" t="s">
        <v>359</v>
      </c>
      <c r="F234" s="152" t="s">
        <v>8790</v>
      </c>
      <c r="I234" s="153"/>
      <c r="L234" s="32"/>
      <c r="M234" s="154"/>
      <c r="T234" s="56"/>
      <c r="AT234" s="17" t="s">
        <v>359</v>
      </c>
      <c r="AU234" s="17" t="s">
        <v>86</v>
      </c>
    </row>
    <row r="235" spans="2:65" s="11" customFormat="1" ht="22.8" customHeight="1">
      <c r="B235" s="126"/>
      <c r="D235" s="127" t="s">
        <v>75</v>
      </c>
      <c r="E235" s="136" t="s">
        <v>456</v>
      </c>
      <c r="F235" s="136" t="s">
        <v>2073</v>
      </c>
      <c r="I235" s="129"/>
      <c r="J235" s="137">
        <f>BK235</f>
        <v>0</v>
      </c>
      <c r="L235" s="126"/>
      <c r="M235" s="131"/>
      <c r="P235" s="132">
        <f>SUM(P236:P249)</f>
        <v>0</v>
      </c>
      <c r="R235" s="132">
        <f>SUM(R236:R249)</f>
        <v>0</v>
      </c>
      <c r="T235" s="133">
        <f>SUM(T236:T249)</f>
        <v>0</v>
      </c>
      <c r="AR235" s="127" t="s">
        <v>84</v>
      </c>
      <c r="AT235" s="134" t="s">
        <v>75</v>
      </c>
      <c r="AU235" s="134" t="s">
        <v>84</v>
      </c>
      <c r="AY235" s="127" t="s">
        <v>350</v>
      </c>
      <c r="BK235" s="135">
        <f>SUM(BK236:BK249)</f>
        <v>0</v>
      </c>
    </row>
    <row r="236" spans="2:65" s="1" customFormat="1" ht="21.75" customHeight="1">
      <c r="B236" s="32"/>
      <c r="C236" s="138" t="s">
        <v>541</v>
      </c>
      <c r="D236" s="138" t="s">
        <v>352</v>
      </c>
      <c r="E236" s="139" t="s">
        <v>8791</v>
      </c>
      <c r="F236" s="140" t="s">
        <v>8792</v>
      </c>
      <c r="G236" s="141" t="s">
        <v>355</v>
      </c>
      <c r="H236" s="142">
        <v>65</v>
      </c>
      <c r="I236" s="143"/>
      <c r="J236" s="144">
        <f>ROUND(I236*H236,2)</f>
        <v>0</v>
      </c>
      <c r="K236" s="140" t="s">
        <v>385</v>
      </c>
      <c r="L236" s="32"/>
      <c r="M236" s="145" t="s">
        <v>1</v>
      </c>
      <c r="N236" s="146" t="s">
        <v>41</v>
      </c>
      <c r="P236" s="147">
        <f>O236*H236</f>
        <v>0</v>
      </c>
      <c r="Q236" s="147">
        <v>0</v>
      </c>
      <c r="R236" s="147">
        <f>Q236*H236</f>
        <v>0</v>
      </c>
      <c r="S236" s="147">
        <v>0</v>
      </c>
      <c r="T236" s="148">
        <f>S236*H236</f>
        <v>0</v>
      </c>
      <c r="AR236" s="149" t="s">
        <v>357</v>
      </c>
      <c r="AT236" s="149" t="s">
        <v>352</v>
      </c>
      <c r="AU236" s="149" t="s">
        <v>86</v>
      </c>
      <c r="AY236" s="17" t="s">
        <v>350</v>
      </c>
      <c r="BE236" s="150">
        <f>IF(N236="základní",J236,0)</f>
        <v>0</v>
      </c>
      <c r="BF236" s="150">
        <f>IF(N236="snížená",J236,0)</f>
        <v>0</v>
      </c>
      <c r="BG236" s="150">
        <f>IF(N236="zákl. přenesená",J236,0)</f>
        <v>0</v>
      </c>
      <c r="BH236" s="150">
        <f>IF(N236="sníž. přenesená",J236,0)</f>
        <v>0</v>
      </c>
      <c r="BI236" s="150">
        <f>IF(N236="nulová",J236,0)</f>
        <v>0</v>
      </c>
      <c r="BJ236" s="17" t="s">
        <v>84</v>
      </c>
      <c r="BK236" s="150">
        <f>ROUND(I236*H236,2)</f>
        <v>0</v>
      </c>
      <c r="BL236" s="17" t="s">
        <v>357</v>
      </c>
      <c r="BM236" s="149" t="s">
        <v>707</v>
      </c>
    </row>
    <row r="237" spans="2:65" s="1" customFormat="1" ht="10.199999999999999">
      <c r="B237" s="32"/>
      <c r="D237" s="151" t="s">
        <v>359</v>
      </c>
      <c r="F237" s="152" t="s">
        <v>8792</v>
      </c>
      <c r="I237" s="153"/>
      <c r="L237" s="32"/>
      <c r="M237" s="154"/>
      <c r="T237" s="56"/>
      <c r="AT237" s="17" t="s">
        <v>359</v>
      </c>
      <c r="AU237" s="17" t="s">
        <v>86</v>
      </c>
    </row>
    <row r="238" spans="2:65" s="14" customFormat="1" ht="10.199999999999999">
      <c r="B238" s="169"/>
      <c r="D238" s="151" t="s">
        <v>361</v>
      </c>
      <c r="E238" s="170" t="s">
        <v>1</v>
      </c>
      <c r="F238" s="171" t="s">
        <v>8745</v>
      </c>
      <c r="H238" s="170" t="s">
        <v>1</v>
      </c>
      <c r="I238" s="172"/>
      <c r="L238" s="169"/>
      <c r="M238" s="173"/>
      <c r="T238" s="174"/>
      <c r="AT238" s="170" t="s">
        <v>361</v>
      </c>
      <c r="AU238" s="170" t="s">
        <v>86</v>
      </c>
      <c r="AV238" s="14" t="s">
        <v>84</v>
      </c>
      <c r="AW238" s="14" t="s">
        <v>32</v>
      </c>
      <c r="AX238" s="14" t="s">
        <v>76</v>
      </c>
      <c r="AY238" s="170" t="s">
        <v>350</v>
      </c>
    </row>
    <row r="239" spans="2:65" s="14" customFormat="1" ht="10.199999999999999">
      <c r="B239" s="169"/>
      <c r="D239" s="151" t="s">
        <v>361</v>
      </c>
      <c r="E239" s="170" t="s">
        <v>1</v>
      </c>
      <c r="F239" s="171" t="s">
        <v>8793</v>
      </c>
      <c r="H239" s="170" t="s">
        <v>1</v>
      </c>
      <c r="I239" s="172"/>
      <c r="L239" s="169"/>
      <c r="M239" s="173"/>
      <c r="T239" s="174"/>
      <c r="AT239" s="170" t="s">
        <v>361</v>
      </c>
      <c r="AU239" s="170" t="s">
        <v>86</v>
      </c>
      <c r="AV239" s="14" t="s">
        <v>84</v>
      </c>
      <c r="AW239" s="14" t="s">
        <v>32</v>
      </c>
      <c r="AX239" s="14" t="s">
        <v>76</v>
      </c>
      <c r="AY239" s="170" t="s">
        <v>350</v>
      </c>
    </row>
    <row r="240" spans="2:65" s="12" customFormat="1" ht="10.199999999999999">
      <c r="B240" s="155"/>
      <c r="D240" s="151" t="s">
        <v>361</v>
      </c>
      <c r="E240" s="156" t="s">
        <v>1</v>
      </c>
      <c r="F240" s="157" t="s">
        <v>8794</v>
      </c>
      <c r="H240" s="158">
        <v>45</v>
      </c>
      <c r="I240" s="159"/>
      <c r="L240" s="155"/>
      <c r="M240" s="160"/>
      <c r="T240" s="161"/>
      <c r="AT240" s="156" t="s">
        <v>361</v>
      </c>
      <c r="AU240" s="156" t="s">
        <v>86</v>
      </c>
      <c r="AV240" s="12" t="s">
        <v>86</v>
      </c>
      <c r="AW240" s="12" t="s">
        <v>32</v>
      </c>
      <c r="AX240" s="12" t="s">
        <v>76</v>
      </c>
      <c r="AY240" s="156" t="s">
        <v>350</v>
      </c>
    </row>
    <row r="241" spans="2:65" s="14" customFormat="1" ht="10.199999999999999">
      <c r="B241" s="169"/>
      <c r="D241" s="151" t="s">
        <v>361</v>
      </c>
      <c r="E241" s="170" t="s">
        <v>1</v>
      </c>
      <c r="F241" s="171" t="s">
        <v>8795</v>
      </c>
      <c r="H241" s="170" t="s">
        <v>1</v>
      </c>
      <c r="I241" s="172"/>
      <c r="L241" s="169"/>
      <c r="M241" s="173"/>
      <c r="T241" s="174"/>
      <c r="AT241" s="170" t="s">
        <v>361</v>
      </c>
      <c r="AU241" s="170" t="s">
        <v>86</v>
      </c>
      <c r="AV241" s="14" t="s">
        <v>84</v>
      </c>
      <c r="AW241" s="14" t="s">
        <v>32</v>
      </c>
      <c r="AX241" s="14" t="s">
        <v>76</v>
      </c>
      <c r="AY241" s="170" t="s">
        <v>350</v>
      </c>
    </row>
    <row r="242" spans="2:65" s="12" customFormat="1" ht="10.199999999999999">
      <c r="B242" s="155"/>
      <c r="D242" s="151" t="s">
        <v>361</v>
      </c>
      <c r="E242" s="156" t="s">
        <v>1</v>
      </c>
      <c r="F242" s="157" t="s">
        <v>8796</v>
      </c>
      <c r="H242" s="158">
        <v>20</v>
      </c>
      <c r="I242" s="159"/>
      <c r="L242" s="155"/>
      <c r="M242" s="160"/>
      <c r="T242" s="161"/>
      <c r="AT242" s="156" t="s">
        <v>361</v>
      </c>
      <c r="AU242" s="156" t="s">
        <v>86</v>
      </c>
      <c r="AV242" s="12" t="s">
        <v>86</v>
      </c>
      <c r="AW242" s="12" t="s">
        <v>32</v>
      </c>
      <c r="AX242" s="12" t="s">
        <v>76</v>
      </c>
      <c r="AY242" s="156" t="s">
        <v>350</v>
      </c>
    </row>
    <row r="243" spans="2:65" s="13" customFormat="1" ht="10.199999999999999">
      <c r="B243" s="162"/>
      <c r="D243" s="151" t="s">
        <v>361</v>
      </c>
      <c r="E243" s="163" t="s">
        <v>1</v>
      </c>
      <c r="F243" s="164" t="s">
        <v>364</v>
      </c>
      <c r="H243" s="165">
        <v>65</v>
      </c>
      <c r="I243" s="166"/>
      <c r="L243" s="162"/>
      <c r="M243" s="167"/>
      <c r="T243" s="168"/>
      <c r="AT243" s="163" t="s">
        <v>361</v>
      </c>
      <c r="AU243" s="163" t="s">
        <v>86</v>
      </c>
      <c r="AV243" s="13" t="s">
        <v>357</v>
      </c>
      <c r="AW243" s="13" t="s">
        <v>32</v>
      </c>
      <c r="AX243" s="13" t="s">
        <v>84</v>
      </c>
      <c r="AY243" s="163" t="s">
        <v>350</v>
      </c>
    </row>
    <row r="244" spans="2:65" s="1" customFormat="1" ht="33" customHeight="1">
      <c r="B244" s="32"/>
      <c r="C244" s="138" t="s">
        <v>548</v>
      </c>
      <c r="D244" s="138" t="s">
        <v>352</v>
      </c>
      <c r="E244" s="139" t="s">
        <v>8797</v>
      </c>
      <c r="F244" s="140" t="s">
        <v>8798</v>
      </c>
      <c r="G244" s="141" t="s">
        <v>374</v>
      </c>
      <c r="H244" s="142">
        <v>32</v>
      </c>
      <c r="I244" s="143"/>
      <c r="J244" s="144">
        <f>ROUND(I244*H244,2)</f>
        <v>0</v>
      </c>
      <c r="K244" s="140" t="s">
        <v>385</v>
      </c>
      <c r="L244" s="32"/>
      <c r="M244" s="145" t="s">
        <v>1</v>
      </c>
      <c r="N244" s="146" t="s">
        <v>41</v>
      </c>
      <c r="P244" s="147">
        <f>O244*H244</f>
        <v>0</v>
      </c>
      <c r="Q244" s="147">
        <v>0</v>
      </c>
      <c r="R244" s="147">
        <f>Q244*H244</f>
        <v>0</v>
      </c>
      <c r="S244" s="147">
        <v>0</v>
      </c>
      <c r="T244" s="148">
        <f>S244*H244</f>
        <v>0</v>
      </c>
      <c r="AR244" s="149" t="s">
        <v>357</v>
      </c>
      <c r="AT244" s="149" t="s">
        <v>352</v>
      </c>
      <c r="AU244" s="149" t="s">
        <v>86</v>
      </c>
      <c r="AY244" s="17" t="s">
        <v>350</v>
      </c>
      <c r="BE244" s="150">
        <f>IF(N244="základní",J244,0)</f>
        <v>0</v>
      </c>
      <c r="BF244" s="150">
        <f>IF(N244="snížená",J244,0)</f>
        <v>0</v>
      </c>
      <c r="BG244" s="150">
        <f>IF(N244="zákl. přenesená",J244,0)</f>
        <v>0</v>
      </c>
      <c r="BH244" s="150">
        <f>IF(N244="sníž. přenesená",J244,0)</f>
        <v>0</v>
      </c>
      <c r="BI244" s="150">
        <f>IF(N244="nulová",J244,0)</f>
        <v>0</v>
      </c>
      <c r="BJ244" s="17" t="s">
        <v>84</v>
      </c>
      <c r="BK244" s="150">
        <f>ROUND(I244*H244,2)</f>
        <v>0</v>
      </c>
      <c r="BL244" s="17" t="s">
        <v>357</v>
      </c>
      <c r="BM244" s="149" t="s">
        <v>722</v>
      </c>
    </row>
    <row r="245" spans="2:65" s="1" customFormat="1" ht="19.2">
      <c r="B245" s="32"/>
      <c r="D245" s="151" t="s">
        <v>359</v>
      </c>
      <c r="F245" s="152" t="s">
        <v>8798</v>
      </c>
      <c r="I245" s="153"/>
      <c r="L245" s="32"/>
      <c r="M245" s="154"/>
      <c r="T245" s="56"/>
      <c r="AT245" s="17" t="s">
        <v>359</v>
      </c>
      <c r="AU245" s="17" t="s">
        <v>86</v>
      </c>
    </row>
    <row r="246" spans="2:65" s="1" customFormat="1" ht="44.25" customHeight="1">
      <c r="B246" s="32"/>
      <c r="C246" s="138" t="s">
        <v>556</v>
      </c>
      <c r="D246" s="138" t="s">
        <v>352</v>
      </c>
      <c r="E246" s="139" t="s">
        <v>8799</v>
      </c>
      <c r="F246" s="140" t="s">
        <v>8800</v>
      </c>
      <c r="G246" s="141" t="s">
        <v>374</v>
      </c>
      <c r="H246" s="142">
        <v>32</v>
      </c>
      <c r="I246" s="143"/>
      <c r="J246" s="144">
        <f>ROUND(I246*H246,2)</f>
        <v>0</v>
      </c>
      <c r="K246" s="140" t="s">
        <v>385</v>
      </c>
      <c r="L246" s="32"/>
      <c r="M246" s="145" t="s">
        <v>1</v>
      </c>
      <c r="N246" s="146" t="s">
        <v>41</v>
      </c>
      <c r="P246" s="147">
        <f>O246*H246</f>
        <v>0</v>
      </c>
      <c r="Q246" s="147">
        <v>0</v>
      </c>
      <c r="R246" s="147">
        <f>Q246*H246</f>
        <v>0</v>
      </c>
      <c r="S246" s="147">
        <v>0</v>
      </c>
      <c r="T246" s="148">
        <f>S246*H246</f>
        <v>0</v>
      </c>
      <c r="AR246" s="149" t="s">
        <v>357</v>
      </c>
      <c r="AT246" s="149" t="s">
        <v>352</v>
      </c>
      <c r="AU246" s="149" t="s">
        <v>86</v>
      </c>
      <c r="AY246" s="17" t="s">
        <v>350</v>
      </c>
      <c r="BE246" s="150">
        <f>IF(N246="základní",J246,0)</f>
        <v>0</v>
      </c>
      <c r="BF246" s="150">
        <f>IF(N246="snížená",J246,0)</f>
        <v>0</v>
      </c>
      <c r="BG246" s="150">
        <f>IF(N246="zákl. přenesená",J246,0)</f>
        <v>0</v>
      </c>
      <c r="BH246" s="150">
        <f>IF(N246="sníž. přenesená",J246,0)</f>
        <v>0</v>
      </c>
      <c r="BI246" s="150">
        <f>IF(N246="nulová",J246,0)</f>
        <v>0</v>
      </c>
      <c r="BJ246" s="17" t="s">
        <v>84</v>
      </c>
      <c r="BK246" s="150">
        <f>ROUND(I246*H246,2)</f>
        <v>0</v>
      </c>
      <c r="BL246" s="17" t="s">
        <v>357</v>
      </c>
      <c r="BM246" s="149" t="s">
        <v>735</v>
      </c>
    </row>
    <row r="247" spans="2:65" s="1" customFormat="1" ht="28.8">
      <c r="B247" s="32"/>
      <c r="D247" s="151" t="s">
        <v>359</v>
      </c>
      <c r="F247" s="152" t="s">
        <v>8800</v>
      </c>
      <c r="I247" s="153"/>
      <c r="L247" s="32"/>
      <c r="M247" s="154"/>
      <c r="T247" s="56"/>
      <c r="AT247" s="17" t="s">
        <v>359</v>
      </c>
      <c r="AU247" s="17" t="s">
        <v>86</v>
      </c>
    </row>
    <row r="248" spans="2:65" s="1" customFormat="1" ht="21.75" customHeight="1">
      <c r="B248" s="32"/>
      <c r="C248" s="138" t="s">
        <v>563</v>
      </c>
      <c r="D248" s="138" t="s">
        <v>352</v>
      </c>
      <c r="E248" s="139" t="s">
        <v>2244</v>
      </c>
      <c r="F248" s="140" t="s">
        <v>2247</v>
      </c>
      <c r="G248" s="141" t="s">
        <v>483</v>
      </c>
      <c r="H248" s="142">
        <v>1.1200000000000001</v>
      </c>
      <c r="I248" s="143"/>
      <c r="J248" s="144">
        <f>ROUND(I248*H248,2)</f>
        <v>0</v>
      </c>
      <c r="K248" s="140" t="s">
        <v>385</v>
      </c>
      <c r="L248" s="32"/>
      <c r="M248" s="145" t="s">
        <v>1</v>
      </c>
      <c r="N248" s="146" t="s">
        <v>41</v>
      </c>
      <c r="P248" s="147">
        <f>O248*H248</f>
        <v>0</v>
      </c>
      <c r="Q248" s="147">
        <v>0</v>
      </c>
      <c r="R248" s="147">
        <f>Q248*H248</f>
        <v>0</v>
      </c>
      <c r="S248" s="147">
        <v>0</v>
      </c>
      <c r="T248" s="148">
        <f>S248*H248</f>
        <v>0</v>
      </c>
      <c r="AR248" s="149" t="s">
        <v>357</v>
      </c>
      <c r="AT248" s="149" t="s">
        <v>352</v>
      </c>
      <c r="AU248" s="149" t="s">
        <v>86</v>
      </c>
      <c r="AY248" s="17" t="s">
        <v>350</v>
      </c>
      <c r="BE248" s="150">
        <f>IF(N248="základní",J248,0)</f>
        <v>0</v>
      </c>
      <c r="BF248" s="150">
        <f>IF(N248="snížená",J248,0)</f>
        <v>0</v>
      </c>
      <c r="BG248" s="150">
        <f>IF(N248="zákl. přenesená",J248,0)</f>
        <v>0</v>
      </c>
      <c r="BH248" s="150">
        <f>IF(N248="sníž. přenesená",J248,0)</f>
        <v>0</v>
      </c>
      <c r="BI248" s="150">
        <f>IF(N248="nulová",J248,0)</f>
        <v>0</v>
      </c>
      <c r="BJ248" s="17" t="s">
        <v>84</v>
      </c>
      <c r="BK248" s="150">
        <f>ROUND(I248*H248,2)</f>
        <v>0</v>
      </c>
      <c r="BL248" s="17" t="s">
        <v>357</v>
      </c>
      <c r="BM248" s="149" t="s">
        <v>748</v>
      </c>
    </row>
    <row r="249" spans="2:65" s="1" customFormat="1" ht="10.199999999999999">
      <c r="B249" s="32"/>
      <c r="D249" s="151" t="s">
        <v>359</v>
      </c>
      <c r="F249" s="152" t="s">
        <v>2247</v>
      </c>
      <c r="I249" s="153"/>
      <c r="L249" s="32"/>
      <c r="M249" s="154"/>
      <c r="T249" s="56"/>
      <c r="AT249" s="17" t="s">
        <v>359</v>
      </c>
      <c r="AU249" s="17" t="s">
        <v>86</v>
      </c>
    </row>
    <row r="250" spans="2:65" s="11" customFormat="1" ht="22.8" customHeight="1">
      <c r="B250" s="126"/>
      <c r="D250" s="127" t="s">
        <v>75</v>
      </c>
      <c r="E250" s="136" t="s">
        <v>468</v>
      </c>
      <c r="F250" s="136" t="s">
        <v>493</v>
      </c>
      <c r="I250" s="129"/>
      <c r="J250" s="137">
        <f>BK250</f>
        <v>0</v>
      </c>
      <c r="L250" s="126"/>
      <c r="M250" s="131"/>
      <c r="P250" s="132">
        <f>SUM(P251:P258)</f>
        <v>0</v>
      </c>
      <c r="R250" s="132">
        <f>SUM(R251:R258)</f>
        <v>0</v>
      </c>
      <c r="T250" s="133">
        <f>SUM(T251:T258)</f>
        <v>0</v>
      </c>
      <c r="AR250" s="127" t="s">
        <v>84</v>
      </c>
      <c r="AT250" s="134" t="s">
        <v>75</v>
      </c>
      <c r="AU250" s="134" t="s">
        <v>84</v>
      </c>
      <c r="AY250" s="127" t="s">
        <v>350</v>
      </c>
      <c r="BK250" s="135">
        <f>SUM(BK251:BK258)</f>
        <v>0</v>
      </c>
    </row>
    <row r="251" spans="2:65" s="1" customFormat="1" ht="21.75" customHeight="1">
      <c r="B251" s="32"/>
      <c r="C251" s="138" t="s">
        <v>7</v>
      </c>
      <c r="D251" s="138" t="s">
        <v>352</v>
      </c>
      <c r="E251" s="139" t="s">
        <v>8801</v>
      </c>
      <c r="F251" s="140" t="s">
        <v>8802</v>
      </c>
      <c r="G251" s="141" t="s">
        <v>551</v>
      </c>
      <c r="H251" s="142">
        <v>306</v>
      </c>
      <c r="I251" s="143"/>
      <c r="J251" s="144">
        <f>ROUND(I251*H251,2)</f>
        <v>0</v>
      </c>
      <c r="K251" s="140" t="s">
        <v>385</v>
      </c>
      <c r="L251" s="32"/>
      <c r="M251" s="145" t="s">
        <v>1</v>
      </c>
      <c r="N251" s="146" t="s">
        <v>41</v>
      </c>
      <c r="P251" s="147">
        <f>O251*H251</f>
        <v>0</v>
      </c>
      <c r="Q251" s="147">
        <v>0</v>
      </c>
      <c r="R251" s="147">
        <f>Q251*H251</f>
        <v>0</v>
      </c>
      <c r="S251" s="147">
        <v>0</v>
      </c>
      <c r="T251" s="148">
        <f>S251*H251</f>
        <v>0</v>
      </c>
      <c r="AR251" s="149" t="s">
        <v>357</v>
      </c>
      <c r="AT251" s="149" t="s">
        <v>352</v>
      </c>
      <c r="AU251" s="149" t="s">
        <v>86</v>
      </c>
      <c r="AY251" s="17" t="s">
        <v>350</v>
      </c>
      <c r="BE251" s="150">
        <f>IF(N251="základní",J251,0)</f>
        <v>0</v>
      </c>
      <c r="BF251" s="150">
        <f>IF(N251="snížená",J251,0)</f>
        <v>0</v>
      </c>
      <c r="BG251" s="150">
        <f>IF(N251="zákl. přenesená",J251,0)</f>
        <v>0</v>
      </c>
      <c r="BH251" s="150">
        <f>IF(N251="sníž. přenesená",J251,0)</f>
        <v>0</v>
      </c>
      <c r="BI251" s="150">
        <f>IF(N251="nulová",J251,0)</f>
        <v>0</v>
      </c>
      <c r="BJ251" s="17" t="s">
        <v>84</v>
      </c>
      <c r="BK251" s="150">
        <f>ROUND(I251*H251,2)</f>
        <v>0</v>
      </c>
      <c r="BL251" s="17" t="s">
        <v>357</v>
      </c>
      <c r="BM251" s="149" t="s">
        <v>767</v>
      </c>
    </row>
    <row r="252" spans="2:65" s="1" customFormat="1" ht="10.199999999999999">
      <c r="B252" s="32"/>
      <c r="D252" s="151" t="s">
        <v>359</v>
      </c>
      <c r="F252" s="152" t="s">
        <v>8802</v>
      </c>
      <c r="I252" s="153"/>
      <c r="L252" s="32"/>
      <c r="M252" s="154"/>
      <c r="T252" s="56"/>
      <c r="AT252" s="17" t="s">
        <v>359</v>
      </c>
      <c r="AU252" s="17" t="s">
        <v>86</v>
      </c>
    </row>
    <row r="253" spans="2:65" s="14" customFormat="1" ht="10.199999999999999">
      <c r="B253" s="169"/>
      <c r="D253" s="151" t="s">
        <v>361</v>
      </c>
      <c r="E253" s="170" t="s">
        <v>1</v>
      </c>
      <c r="F253" s="171" t="s">
        <v>8776</v>
      </c>
      <c r="H253" s="170" t="s">
        <v>1</v>
      </c>
      <c r="I253" s="172"/>
      <c r="L253" s="169"/>
      <c r="M253" s="173"/>
      <c r="T253" s="174"/>
      <c r="AT253" s="170" t="s">
        <v>361</v>
      </c>
      <c r="AU253" s="170" t="s">
        <v>86</v>
      </c>
      <c r="AV253" s="14" t="s">
        <v>84</v>
      </c>
      <c r="AW253" s="14" t="s">
        <v>32</v>
      </c>
      <c r="AX253" s="14" t="s">
        <v>76</v>
      </c>
      <c r="AY253" s="170" t="s">
        <v>350</v>
      </c>
    </row>
    <row r="254" spans="2:65" s="14" customFormat="1" ht="10.199999999999999">
      <c r="B254" s="169"/>
      <c r="D254" s="151" t="s">
        <v>361</v>
      </c>
      <c r="E254" s="170" t="s">
        <v>1</v>
      </c>
      <c r="F254" s="171" t="s">
        <v>8803</v>
      </c>
      <c r="H254" s="170" t="s">
        <v>1</v>
      </c>
      <c r="I254" s="172"/>
      <c r="L254" s="169"/>
      <c r="M254" s="173"/>
      <c r="T254" s="174"/>
      <c r="AT254" s="170" t="s">
        <v>361</v>
      </c>
      <c r="AU254" s="170" t="s">
        <v>86</v>
      </c>
      <c r="AV254" s="14" t="s">
        <v>84</v>
      </c>
      <c r="AW254" s="14" t="s">
        <v>32</v>
      </c>
      <c r="AX254" s="14" t="s">
        <v>76</v>
      </c>
      <c r="AY254" s="170" t="s">
        <v>350</v>
      </c>
    </row>
    <row r="255" spans="2:65" s="12" customFormat="1" ht="10.199999999999999">
      <c r="B255" s="155"/>
      <c r="D255" s="151" t="s">
        <v>361</v>
      </c>
      <c r="E255" s="156" t="s">
        <v>1</v>
      </c>
      <c r="F255" s="157" t="s">
        <v>8804</v>
      </c>
      <c r="H255" s="158">
        <v>281</v>
      </c>
      <c r="I255" s="159"/>
      <c r="L255" s="155"/>
      <c r="M255" s="160"/>
      <c r="T255" s="161"/>
      <c r="AT255" s="156" t="s">
        <v>361</v>
      </c>
      <c r="AU255" s="156" t="s">
        <v>86</v>
      </c>
      <c r="AV255" s="12" t="s">
        <v>86</v>
      </c>
      <c r="AW255" s="12" t="s">
        <v>32</v>
      </c>
      <c r="AX255" s="12" t="s">
        <v>76</v>
      </c>
      <c r="AY255" s="156" t="s">
        <v>350</v>
      </c>
    </row>
    <row r="256" spans="2:65" s="14" customFormat="1" ht="10.199999999999999">
      <c r="B256" s="169"/>
      <c r="D256" s="151" t="s">
        <v>361</v>
      </c>
      <c r="E256" s="170" t="s">
        <v>1</v>
      </c>
      <c r="F256" s="171" t="s">
        <v>8805</v>
      </c>
      <c r="H256" s="170" t="s">
        <v>1</v>
      </c>
      <c r="I256" s="172"/>
      <c r="L256" s="169"/>
      <c r="M256" s="173"/>
      <c r="T256" s="174"/>
      <c r="AT256" s="170" t="s">
        <v>361</v>
      </c>
      <c r="AU256" s="170" t="s">
        <v>86</v>
      </c>
      <c r="AV256" s="14" t="s">
        <v>84</v>
      </c>
      <c r="AW256" s="14" t="s">
        <v>32</v>
      </c>
      <c r="AX256" s="14" t="s">
        <v>76</v>
      </c>
      <c r="AY256" s="170" t="s">
        <v>350</v>
      </c>
    </row>
    <row r="257" spans="2:65" s="12" customFormat="1" ht="10.199999999999999">
      <c r="B257" s="155"/>
      <c r="D257" s="151" t="s">
        <v>361</v>
      </c>
      <c r="E257" s="156" t="s">
        <v>1</v>
      </c>
      <c r="F257" s="157" t="s">
        <v>8751</v>
      </c>
      <c r="H257" s="158">
        <v>25</v>
      </c>
      <c r="I257" s="159"/>
      <c r="L257" s="155"/>
      <c r="M257" s="160"/>
      <c r="T257" s="161"/>
      <c r="AT257" s="156" t="s">
        <v>361</v>
      </c>
      <c r="AU257" s="156" t="s">
        <v>86</v>
      </c>
      <c r="AV257" s="12" t="s">
        <v>86</v>
      </c>
      <c r="AW257" s="12" t="s">
        <v>32</v>
      </c>
      <c r="AX257" s="12" t="s">
        <v>76</v>
      </c>
      <c r="AY257" s="156" t="s">
        <v>350</v>
      </c>
    </row>
    <row r="258" spans="2:65" s="13" customFormat="1" ht="10.199999999999999">
      <c r="B258" s="162"/>
      <c r="D258" s="151" t="s">
        <v>361</v>
      </c>
      <c r="E258" s="163" t="s">
        <v>1</v>
      </c>
      <c r="F258" s="164" t="s">
        <v>364</v>
      </c>
      <c r="H258" s="165">
        <v>306</v>
      </c>
      <c r="I258" s="166"/>
      <c r="L258" s="162"/>
      <c r="M258" s="167"/>
      <c r="T258" s="168"/>
      <c r="AT258" s="163" t="s">
        <v>361</v>
      </c>
      <c r="AU258" s="163" t="s">
        <v>86</v>
      </c>
      <c r="AV258" s="13" t="s">
        <v>357</v>
      </c>
      <c r="AW258" s="13" t="s">
        <v>32</v>
      </c>
      <c r="AX258" s="13" t="s">
        <v>84</v>
      </c>
      <c r="AY258" s="163" t="s">
        <v>350</v>
      </c>
    </row>
    <row r="259" spans="2:65" s="11" customFormat="1" ht="22.8" customHeight="1">
      <c r="B259" s="126"/>
      <c r="D259" s="127" t="s">
        <v>75</v>
      </c>
      <c r="E259" s="136" t="s">
        <v>474</v>
      </c>
      <c r="F259" s="136" t="s">
        <v>500</v>
      </c>
      <c r="I259" s="129"/>
      <c r="J259" s="137">
        <f>BK259</f>
        <v>0</v>
      </c>
      <c r="L259" s="126"/>
      <c r="M259" s="131"/>
      <c r="P259" s="132">
        <f>SUM(P260:P269)</f>
        <v>0</v>
      </c>
      <c r="R259" s="132">
        <f>SUM(R260:R269)</f>
        <v>0</v>
      </c>
      <c r="T259" s="133">
        <f>SUM(T260:T269)</f>
        <v>0</v>
      </c>
      <c r="AR259" s="127" t="s">
        <v>84</v>
      </c>
      <c r="AT259" s="134" t="s">
        <v>75</v>
      </c>
      <c r="AU259" s="134" t="s">
        <v>84</v>
      </c>
      <c r="AY259" s="127" t="s">
        <v>350</v>
      </c>
      <c r="BK259" s="135">
        <f>SUM(BK260:BK269)</f>
        <v>0</v>
      </c>
    </row>
    <row r="260" spans="2:65" s="1" customFormat="1" ht="37.799999999999997" customHeight="1">
      <c r="B260" s="32"/>
      <c r="C260" s="138" t="s">
        <v>576</v>
      </c>
      <c r="D260" s="138" t="s">
        <v>352</v>
      </c>
      <c r="E260" s="139" t="s">
        <v>8806</v>
      </c>
      <c r="F260" s="140" t="s">
        <v>8807</v>
      </c>
      <c r="G260" s="141" t="s">
        <v>355</v>
      </c>
      <c r="H260" s="142">
        <v>900</v>
      </c>
      <c r="I260" s="143"/>
      <c r="J260" s="144">
        <f>ROUND(I260*H260,2)</f>
        <v>0</v>
      </c>
      <c r="K260" s="140" t="s">
        <v>385</v>
      </c>
      <c r="L260" s="32"/>
      <c r="M260" s="145" t="s">
        <v>1</v>
      </c>
      <c r="N260" s="146" t="s">
        <v>41</v>
      </c>
      <c r="P260" s="147">
        <f>O260*H260</f>
        <v>0</v>
      </c>
      <c r="Q260" s="147">
        <v>0</v>
      </c>
      <c r="R260" s="147">
        <f>Q260*H260</f>
        <v>0</v>
      </c>
      <c r="S260" s="147">
        <v>0</v>
      </c>
      <c r="T260" s="148">
        <f>S260*H260</f>
        <v>0</v>
      </c>
      <c r="AR260" s="149" t="s">
        <v>357</v>
      </c>
      <c r="AT260" s="149" t="s">
        <v>352</v>
      </c>
      <c r="AU260" s="149" t="s">
        <v>86</v>
      </c>
      <c r="AY260" s="17" t="s">
        <v>350</v>
      </c>
      <c r="BE260" s="150">
        <f>IF(N260="základní",J260,0)</f>
        <v>0</v>
      </c>
      <c r="BF260" s="150">
        <f>IF(N260="snížená",J260,0)</f>
        <v>0</v>
      </c>
      <c r="BG260" s="150">
        <f>IF(N260="zákl. přenesená",J260,0)</f>
        <v>0</v>
      </c>
      <c r="BH260" s="150">
        <f>IF(N260="sníž. přenesená",J260,0)</f>
        <v>0</v>
      </c>
      <c r="BI260" s="150">
        <f>IF(N260="nulová",J260,0)</f>
        <v>0</v>
      </c>
      <c r="BJ260" s="17" t="s">
        <v>84</v>
      </c>
      <c r="BK260" s="150">
        <f>ROUND(I260*H260,2)</f>
        <v>0</v>
      </c>
      <c r="BL260" s="17" t="s">
        <v>357</v>
      </c>
      <c r="BM260" s="149" t="s">
        <v>828</v>
      </c>
    </row>
    <row r="261" spans="2:65" s="1" customFormat="1" ht="28.8">
      <c r="B261" s="32"/>
      <c r="D261" s="151" t="s">
        <v>359</v>
      </c>
      <c r="F261" s="152" t="s">
        <v>8807</v>
      </c>
      <c r="I261" s="153"/>
      <c r="L261" s="32"/>
      <c r="M261" s="154"/>
      <c r="T261" s="56"/>
      <c r="AT261" s="17" t="s">
        <v>359</v>
      </c>
      <c r="AU261" s="17" t="s">
        <v>86</v>
      </c>
    </row>
    <row r="262" spans="2:65" s="12" customFormat="1" ht="10.199999999999999">
      <c r="B262" s="155"/>
      <c r="D262" s="151" t="s">
        <v>361</v>
      </c>
      <c r="E262" s="156" t="s">
        <v>1</v>
      </c>
      <c r="F262" s="157" t="s">
        <v>8808</v>
      </c>
      <c r="H262" s="158">
        <v>900</v>
      </c>
      <c r="I262" s="159"/>
      <c r="L262" s="155"/>
      <c r="M262" s="160"/>
      <c r="T262" s="161"/>
      <c r="AT262" s="156" t="s">
        <v>361</v>
      </c>
      <c r="AU262" s="156" t="s">
        <v>86</v>
      </c>
      <c r="AV262" s="12" t="s">
        <v>86</v>
      </c>
      <c r="AW262" s="12" t="s">
        <v>32</v>
      </c>
      <c r="AX262" s="12" t="s">
        <v>76</v>
      </c>
      <c r="AY262" s="156" t="s">
        <v>350</v>
      </c>
    </row>
    <row r="263" spans="2:65" s="13" customFormat="1" ht="10.199999999999999">
      <c r="B263" s="162"/>
      <c r="D263" s="151" t="s">
        <v>361</v>
      </c>
      <c r="E263" s="163" t="s">
        <v>1</v>
      </c>
      <c r="F263" s="164" t="s">
        <v>364</v>
      </c>
      <c r="H263" s="165">
        <v>900</v>
      </c>
      <c r="I263" s="166"/>
      <c r="L263" s="162"/>
      <c r="M263" s="167"/>
      <c r="T263" s="168"/>
      <c r="AT263" s="163" t="s">
        <v>361</v>
      </c>
      <c r="AU263" s="163" t="s">
        <v>86</v>
      </c>
      <c r="AV263" s="13" t="s">
        <v>357</v>
      </c>
      <c r="AW263" s="13" t="s">
        <v>32</v>
      </c>
      <c r="AX263" s="13" t="s">
        <v>84</v>
      </c>
      <c r="AY263" s="163" t="s">
        <v>350</v>
      </c>
    </row>
    <row r="264" spans="2:65" s="1" customFormat="1" ht="24.15" customHeight="1">
      <c r="B264" s="32"/>
      <c r="C264" s="138" t="s">
        <v>582</v>
      </c>
      <c r="D264" s="138" t="s">
        <v>352</v>
      </c>
      <c r="E264" s="139" t="s">
        <v>8809</v>
      </c>
      <c r="F264" s="140" t="s">
        <v>8810</v>
      </c>
      <c r="G264" s="141" t="s">
        <v>551</v>
      </c>
      <c r="H264" s="142">
        <v>266.66699999999997</v>
      </c>
      <c r="I264" s="143"/>
      <c r="J264" s="144">
        <f>ROUND(I264*H264,2)</f>
        <v>0</v>
      </c>
      <c r="K264" s="140" t="s">
        <v>385</v>
      </c>
      <c r="L264" s="32"/>
      <c r="M264" s="145" t="s">
        <v>1</v>
      </c>
      <c r="N264" s="146" t="s">
        <v>41</v>
      </c>
      <c r="P264" s="147">
        <f>O264*H264</f>
        <v>0</v>
      </c>
      <c r="Q264" s="147">
        <v>0</v>
      </c>
      <c r="R264" s="147">
        <f>Q264*H264</f>
        <v>0</v>
      </c>
      <c r="S264" s="147">
        <v>0</v>
      </c>
      <c r="T264" s="148">
        <f>S264*H264</f>
        <v>0</v>
      </c>
      <c r="AR264" s="149" t="s">
        <v>357</v>
      </c>
      <c r="AT264" s="149" t="s">
        <v>352</v>
      </c>
      <c r="AU264" s="149" t="s">
        <v>86</v>
      </c>
      <c r="AY264" s="17" t="s">
        <v>350</v>
      </c>
      <c r="BE264" s="150">
        <f>IF(N264="základní",J264,0)</f>
        <v>0</v>
      </c>
      <c r="BF264" s="150">
        <f>IF(N264="snížená",J264,0)</f>
        <v>0</v>
      </c>
      <c r="BG264" s="150">
        <f>IF(N264="zákl. přenesená",J264,0)</f>
        <v>0</v>
      </c>
      <c r="BH264" s="150">
        <f>IF(N264="sníž. přenesená",J264,0)</f>
        <v>0</v>
      </c>
      <c r="BI264" s="150">
        <f>IF(N264="nulová",J264,0)</f>
        <v>0</v>
      </c>
      <c r="BJ264" s="17" t="s">
        <v>84</v>
      </c>
      <c r="BK264" s="150">
        <f>ROUND(I264*H264,2)</f>
        <v>0</v>
      </c>
      <c r="BL264" s="17" t="s">
        <v>357</v>
      </c>
      <c r="BM264" s="149" t="s">
        <v>854</v>
      </c>
    </row>
    <row r="265" spans="2:65" s="1" customFormat="1" ht="19.2">
      <c r="B265" s="32"/>
      <c r="D265" s="151" t="s">
        <v>359</v>
      </c>
      <c r="F265" s="152" t="s">
        <v>8810</v>
      </c>
      <c r="I265" s="153"/>
      <c r="L265" s="32"/>
      <c r="M265" s="154"/>
      <c r="T265" s="56"/>
      <c r="AT265" s="17" t="s">
        <v>359</v>
      </c>
      <c r="AU265" s="17" t="s">
        <v>86</v>
      </c>
    </row>
    <row r="266" spans="2:65" s="14" customFormat="1" ht="10.199999999999999">
      <c r="B266" s="169"/>
      <c r="D266" s="151" t="s">
        <v>361</v>
      </c>
      <c r="E266" s="170" t="s">
        <v>1</v>
      </c>
      <c r="F266" s="171" t="s">
        <v>8745</v>
      </c>
      <c r="H266" s="170" t="s">
        <v>1</v>
      </c>
      <c r="I266" s="172"/>
      <c r="L266" s="169"/>
      <c r="M266" s="173"/>
      <c r="T266" s="174"/>
      <c r="AT266" s="170" t="s">
        <v>361</v>
      </c>
      <c r="AU266" s="170" t="s">
        <v>86</v>
      </c>
      <c r="AV266" s="14" t="s">
        <v>84</v>
      </c>
      <c r="AW266" s="14" t="s">
        <v>32</v>
      </c>
      <c r="AX266" s="14" t="s">
        <v>76</v>
      </c>
      <c r="AY266" s="170" t="s">
        <v>350</v>
      </c>
    </row>
    <row r="267" spans="2:65" s="14" customFormat="1" ht="10.199999999999999">
      <c r="B267" s="169"/>
      <c r="D267" s="151" t="s">
        <v>361</v>
      </c>
      <c r="E267" s="170" t="s">
        <v>1</v>
      </c>
      <c r="F267" s="171" t="s">
        <v>8746</v>
      </c>
      <c r="H267" s="170" t="s">
        <v>1</v>
      </c>
      <c r="I267" s="172"/>
      <c r="L267" s="169"/>
      <c r="M267" s="173"/>
      <c r="T267" s="174"/>
      <c r="AT267" s="170" t="s">
        <v>361</v>
      </c>
      <c r="AU267" s="170" t="s">
        <v>86</v>
      </c>
      <c r="AV267" s="14" t="s">
        <v>84</v>
      </c>
      <c r="AW267" s="14" t="s">
        <v>32</v>
      </c>
      <c r="AX267" s="14" t="s">
        <v>76</v>
      </c>
      <c r="AY267" s="170" t="s">
        <v>350</v>
      </c>
    </row>
    <row r="268" spans="2:65" s="12" customFormat="1" ht="10.199999999999999">
      <c r="B268" s="155"/>
      <c r="D268" s="151" t="s">
        <v>361</v>
      </c>
      <c r="E268" s="156" t="s">
        <v>1</v>
      </c>
      <c r="F268" s="157" t="s">
        <v>8811</v>
      </c>
      <c r="H268" s="158">
        <v>266.66699999999997</v>
      </c>
      <c r="I268" s="159"/>
      <c r="L268" s="155"/>
      <c r="M268" s="160"/>
      <c r="T268" s="161"/>
      <c r="AT268" s="156" t="s">
        <v>361</v>
      </c>
      <c r="AU268" s="156" t="s">
        <v>86</v>
      </c>
      <c r="AV268" s="12" t="s">
        <v>86</v>
      </c>
      <c r="AW268" s="12" t="s">
        <v>32</v>
      </c>
      <c r="AX268" s="12" t="s">
        <v>76</v>
      </c>
      <c r="AY268" s="156" t="s">
        <v>350</v>
      </c>
    </row>
    <row r="269" spans="2:65" s="13" customFormat="1" ht="10.199999999999999">
      <c r="B269" s="162"/>
      <c r="D269" s="151" t="s">
        <v>361</v>
      </c>
      <c r="E269" s="163" t="s">
        <v>1</v>
      </c>
      <c r="F269" s="164" t="s">
        <v>364</v>
      </c>
      <c r="H269" s="165">
        <v>266.66699999999997</v>
      </c>
      <c r="I269" s="166"/>
      <c r="L269" s="162"/>
      <c r="M269" s="167"/>
      <c r="T269" s="168"/>
      <c r="AT269" s="163" t="s">
        <v>361</v>
      </c>
      <c r="AU269" s="163" t="s">
        <v>86</v>
      </c>
      <c r="AV269" s="13" t="s">
        <v>357</v>
      </c>
      <c r="AW269" s="13" t="s">
        <v>32</v>
      </c>
      <c r="AX269" s="13" t="s">
        <v>84</v>
      </c>
      <c r="AY269" s="163" t="s">
        <v>350</v>
      </c>
    </row>
    <row r="270" spans="2:65" s="11" customFormat="1" ht="22.8" customHeight="1">
      <c r="B270" s="126"/>
      <c r="D270" s="127" t="s">
        <v>75</v>
      </c>
      <c r="E270" s="136" t="s">
        <v>870</v>
      </c>
      <c r="F270" s="136" t="s">
        <v>871</v>
      </c>
      <c r="I270" s="129"/>
      <c r="J270" s="137">
        <f>BK270</f>
        <v>0</v>
      </c>
      <c r="L270" s="126"/>
      <c r="M270" s="131"/>
      <c r="P270" s="132">
        <f>SUM(P271:P282)</f>
        <v>0</v>
      </c>
      <c r="R270" s="132">
        <f>SUM(R271:R282)</f>
        <v>0</v>
      </c>
      <c r="T270" s="133">
        <f>SUM(T271:T282)</f>
        <v>0</v>
      </c>
      <c r="AR270" s="127" t="s">
        <v>84</v>
      </c>
      <c r="AT270" s="134" t="s">
        <v>75</v>
      </c>
      <c r="AU270" s="134" t="s">
        <v>84</v>
      </c>
      <c r="AY270" s="127" t="s">
        <v>350</v>
      </c>
      <c r="BK270" s="135">
        <f>SUM(BK271:BK282)</f>
        <v>0</v>
      </c>
    </row>
    <row r="271" spans="2:65" s="1" customFormat="1" ht="44.25" customHeight="1">
      <c r="B271" s="32"/>
      <c r="C271" s="138" t="s">
        <v>596</v>
      </c>
      <c r="D271" s="138" t="s">
        <v>352</v>
      </c>
      <c r="E271" s="139" t="s">
        <v>8812</v>
      </c>
      <c r="F271" s="140" t="s">
        <v>8813</v>
      </c>
      <c r="G271" s="141" t="s">
        <v>483</v>
      </c>
      <c r="H271" s="142">
        <v>1.28</v>
      </c>
      <c r="I271" s="143"/>
      <c r="J271" s="144">
        <f>ROUND(I271*H271,2)</f>
        <v>0</v>
      </c>
      <c r="K271" s="140" t="s">
        <v>385</v>
      </c>
      <c r="L271" s="32"/>
      <c r="M271" s="145" t="s">
        <v>1</v>
      </c>
      <c r="N271" s="146" t="s">
        <v>41</v>
      </c>
      <c r="P271" s="147">
        <f>O271*H271</f>
        <v>0</v>
      </c>
      <c r="Q271" s="147">
        <v>0</v>
      </c>
      <c r="R271" s="147">
        <f>Q271*H271</f>
        <v>0</v>
      </c>
      <c r="S271" s="147">
        <v>0</v>
      </c>
      <c r="T271" s="148">
        <f>S271*H271</f>
        <v>0</v>
      </c>
      <c r="AR271" s="149" t="s">
        <v>357</v>
      </c>
      <c r="AT271" s="149" t="s">
        <v>352</v>
      </c>
      <c r="AU271" s="149" t="s">
        <v>86</v>
      </c>
      <c r="AY271" s="17" t="s">
        <v>350</v>
      </c>
      <c r="BE271" s="150">
        <f>IF(N271="základní",J271,0)</f>
        <v>0</v>
      </c>
      <c r="BF271" s="150">
        <f>IF(N271="snížená",J271,0)</f>
        <v>0</v>
      </c>
      <c r="BG271" s="150">
        <f>IF(N271="zákl. přenesená",J271,0)</f>
        <v>0</v>
      </c>
      <c r="BH271" s="150">
        <f>IF(N271="sníž. přenesená",J271,0)</f>
        <v>0</v>
      </c>
      <c r="BI271" s="150">
        <f>IF(N271="nulová",J271,0)</f>
        <v>0</v>
      </c>
      <c r="BJ271" s="17" t="s">
        <v>84</v>
      </c>
      <c r="BK271" s="150">
        <f>ROUND(I271*H271,2)</f>
        <v>0</v>
      </c>
      <c r="BL271" s="17" t="s">
        <v>357</v>
      </c>
      <c r="BM271" s="149" t="s">
        <v>877</v>
      </c>
    </row>
    <row r="272" spans="2:65" s="1" customFormat="1" ht="28.8">
      <c r="B272" s="32"/>
      <c r="D272" s="151" t="s">
        <v>359</v>
      </c>
      <c r="F272" s="152" t="s">
        <v>8813</v>
      </c>
      <c r="I272" s="153"/>
      <c r="L272" s="32"/>
      <c r="M272" s="154"/>
      <c r="T272" s="56"/>
      <c r="AT272" s="17" t="s">
        <v>359</v>
      </c>
      <c r="AU272" s="17" t="s">
        <v>86</v>
      </c>
    </row>
    <row r="273" spans="2:65" s="1" customFormat="1" ht="33" customHeight="1">
      <c r="B273" s="32"/>
      <c r="C273" s="138" t="s">
        <v>617</v>
      </c>
      <c r="D273" s="138" t="s">
        <v>352</v>
      </c>
      <c r="E273" s="139" t="s">
        <v>878</v>
      </c>
      <c r="F273" s="140" t="s">
        <v>881</v>
      </c>
      <c r="G273" s="141" t="s">
        <v>483</v>
      </c>
      <c r="H273" s="142">
        <v>1.28</v>
      </c>
      <c r="I273" s="143"/>
      <c r="J273" s="144">
        <f>ROUND(I273*H273,2)</f>
        <v>0</v>
      </c>
      <c r="K273" s="140" t="s">
        <v>385</v>
      </c>
      <c r="L273" s="32"/>
      <c r="M273" s="145" t="s">
        <v>1</v>
      </c>
      <c r="N273" s="146" t="s">
        <v>41</v>
      </c>
      <c r="P273" s="147">
        <f>O273*H273</f>
        <v>0</v>
      </c>
      <c r="Q273" s="147">
        <v>0</v>
      </c>
      <c r="R273" s="147">
        <f>Q273*H273</f>
        <v>0</v>
      </c>
      <c r="S273" s="147">
        <v>0</v>
      </c>
      <c r="T273" s="148">
        <f>S273*H273</f>
        <v>0</v>
      </c>
      <c r="AR273" s="149" t="s">
        <v>357</v>
      </c>
      <c r="AT273" s="149" t="s">
        <v>352</v>
      </c>
      <c r="AU273" s="149" t="s">
        <v>86</v>
      </c>
      <c r="AY273" s="17" t="s">
        <v>350</v>
      </c>
      <c r="BE273" s="150">
        <f>IF(N273="základní",J273,0)</f>
        <v>0</v>
      </c>
      <c r="BF273" s="150">
        <f>IF(N273="snížená",J273,0)</f>
        <v>0</v>
      </c>
      <c r="BG273" s="150">
        <f>IF(N273="zákl. přenesená",J273,0)</f>
        <v>0</v>
      </c>
      <c r="BH273" s="150">
        <f>IF(N273="sníž. přenesená",J273,0)</f>
        <v>0</v>
      </c>
      <c r="BI273" s="150">
        <f>IF(N273="nulová",J273,0)</f>
        <v>0</v>
      </c>
      <c r="BJ273" s="17" t="s">
        <v>84</v>
      </c>
      <c r="BK273" s="150">
        <f>ROUND(I273*H273,2)</f>
        <v>0</v>
      </c>
      <c r="BL273" s="17" t="s">
        <v>357</v>
      </c>
      <c r="BM273" s="149" t="s">
        <v>888</v>
      </c>
    </row>
    <row r="274" spans="2:65" s="1" customFormat="1" ht="19.2">
      <c r="B274" s="32"/>
      <c r="D274" s="151" t="s">
        <v>359</v>
      </c>
      <c r="F274" s="152" t="s">
        <v>881</v>
      </c>
      <c r="I274" s="153"/>
      <c r="L274" s="32"/>
      <c r="M274" s="154"/>
      <c r="T274" s="56"/>
      <c r="AT274" s="17" t="s">
        <v>359</v>
      </c>
      <c r="AU274" s="17" t="s">
        <v>86</v>
      </c>
    </row>
    <row r="275" spans="2:65" s="1" customFormat="1" ht="44.25" customHeight="1">
      <c r="B275" s="32"/>
      <c r="C275" s="138" t="s">
        <v>655</v>
      </c>
      <c r="D275" s="138" t="s">
        <v>352</v>
      </c>
      <c r="E275" s="139" t="s">
        <v>883</v>
      </c>
      <c r="F275" s="140" t="s">
        <v>886</v>
      </c>
      <c r="G275" s="141" t="s">
        <v>483</v>
      </c>
      <c r="H275" s="142">
        <v>115.2</v>
      </c>
      <c r="I275" s="143"/>
      <c r="J275" s="144">
        <f>ROUND(I275*H275,2)</f>
        <v>0</v>
      </c>
      <c r="K275" s="140" t="s">
        <v>385</v>
      </c>
      <c r="L275" s="32"/>
      <c r="M275" s="145" t="s">
        <v>1</v>
      </c>
      <c r="N275" s="146" t="s">
        <v>41</v>
      </c>
      <c r="P275" s="147">
        <f>O275*H275</f>
        <v>0</v>
      </c>
      <c r="Q275" s="147">
        <v>0</v>
      </c>
      <c r="R275" s="147">
        <f>Q275*H275</f>
        <v>0</v>
      </c>
      <c r="S275" s="147">
        <v>0</v>
      </c>
      <c r="T275" s="148">
        <f>S275*H275</f>
        <v>0</v>
      </c>
      <c r="AR275" s="149" t="s">
        <v>357</v>
      </c>
      <c r="AT275" s="149" t="s">
        <v>352</v>
      </c>
      <c r="AU275" s="149" t="s">
        <v>86</v>
      </c>
      <c r="AY275" s="17" t="s">
        <v>350</v>
      </c>
      <c r="BE275" s="150">
        <f>IF(N275="základní",J275,0)</f>
        <v>0</v>
      </c>
      <c r="BF275" s="150">
        <f>IF(N275="snížená",J275,0)</f>
        <v>0</v>
      </c>
      <c r="BG275" s="150">
        <f>IF(N275="zákl. přenesená",J275,0)</f>
        <v>0</v>
      </c>
      <c r="BH275" s="150">
        <f>IF(N275="sníž. přenesená",J275,0)</f>
        <v>0</v>
      </c>
      <c r="BI275" s="150">
        <f>IF(N275="nulová",J275,0)</f>
        <v>0</v>
      </c>
      <c r="BJ275" s="17" t="s">
        <v>84</v>
      </c>
      <c r="BK275" s="150">
        <f>ROUND(I275*H275,2)</f>
        <v>0</v>
      </c>
      <c r="BL275" s="17" t="s">
        <v>357</v>
      </c>
      <c r="BM275" s="149" t="s">
        <v>911</v>
      </c>
    </row>
    <row r="276" spans="2:65" s="1" customFormat="1" ht="28.8">
      <c r="B276" s="32"/>
      <c r="D276" s="151" t="s">
        <v>359</v>
      </c>
      <c r="F276" s="152" t="s">
        <v>886</v>
      </c>
      <c r="I276" s="153"/>
      <c r="L276" s="32"/>
      <c r="M276" s="154"/>
      <c r="T276" s="56"/>
      <c r="AT276" s="17" t="s">
        <v>359</v>
      </c>
      <c r="AU276" s="17" t="s">
        <v>86</v>
      </c>
    </row>
    <row r="277" spans="2:65" s="12" customFormat="1" ht="10.199999999999999">
      <c r="B277" s="155"/>
      <c r="D277" s="151" t="s">
        <v>361</v>
      </c>
      <c r="E277" s="156" t="s">
        <v>1</v>
      </c>
      <c r="F277" s="157" t="s">
        <v>8814</v>
      </c>
      <c r="H277" s="158">
        <v>115.2</v>
      </c>
      <c r="I277" s="159"/>
      <c r="L277" s="155"/>
      <c r="M277" s="160"/>
      <c r="T277" s="161"/>
      <c r="AT277" s="156" t="s">
        <v>361</v>
      </c>
      <c r="AU277" s="156" t="s">
        <v>86</v>
      </c>
      <c r="AV277" s="12" t="s">
        <v>86</v>
      </c>
      <c r="AW277" s="12" t="s">
        <v>32</v>
      </c>
      <c r="AX277" s="12" t="s">
        <v>76</v>
      </c>
      <c r="AY277" s="156" t="s">
        <v>350</v>
      </c>
    </row>
    <row r="278" spans="2:65" s="13" customFormat="1" ht="10.199999999999999">
      <c r="B278" s="162"/>
      <c r="D278" s="151" t="s">
        <v>361</v>
      </c>
      <c r="E278" s="163" t="s">
        <v>1</v>
      </c>
      <c r="F278" s="164" t="s">
        <v>364</v>
      </c>
      <c r="H278" s="165">
        <v>115.2</v>
      </c>
      <c r="I278" s="166"/>
      <c r="L278" s="162"/>
      <c r="M278" s="167"/>
      <c r="T278" s="168"/>
      <c r="AT278" s="163" t="s">
        <v>361</v>
      </c>
      <c r="AU278" s="163" t="s">
        <v>86</v>
      </c>
      <c r="AV278" s="13" t="s">
        <v>357</v>
      </c>
      <c r="AW278" s="13" t="s">
        <v>32</v>
      </c>
      <c r="AX278" s="13" t="s">
        <v>84</v>
      </c>
      <c r="AY278" s="163" t="s">
        <v>350</v>
      </c>
    </row>
    <row r="279" spans="2:65" s="1" customFormat="1" ht="44.25" customHeight="1">
      <c r="B279" s="32"/>
      <c r="C279" s="138" t="s">
        <v>662</v>
      </c>
      <c r="D279" s="138" t="s">
        <v>352</v>
      </c>
      <c r="E279" s="139" t="s">
        <v>8815</v>
      </c>
      <c r="F279" s="140" t="s">
        <v>8816</v>
      </c>
      <c r="G279" s="141" t="s">
        <v>483</v>
      </c>
      <c r="H279" s="142">
        <v>100.8</v>
      </c>
      <c r="I279" s="143"/>
      <c r="J279" s="144">
        <f>ROUND(I279*H279,2)</f>
        <v>0</v>
      </c>
      <c r="K279" s="140" t="s">
        <v>385</v>
      </c>
      <c r="L279" s="32"/>
      <c r="M279" s="145" t="s">
        <v>1</v>
      </c>
      <c r="N279" s="146" t="s">
        <v>41</v>
      </c>
      <c r="P279" s="147">
        <f>O279*H279</f>
        <v>0</v>
      </c>
      <c r="Q279" s="147">
        <v>0</v>
      </c>
      <c r="R279" s="147">
        <f>Q279*H279</f>
        <v>0</v>
      </c>
      <c r="S279" s="147">
        <v>0</v>
      </c>
      <c r="T279" s="148">
        <f>S279*H279</f>
        <v>0</v>
      </c>
      <c r="AR279" s="149" t="s">
        <v>357</v>
      </c>
      <c r="AT279" s="149" t="s">
        <v>352</v>
      </c>
      <c r="AU279" s="149" t="s">
        <v>86</v>
      </c>
      <c r="AY279" s="17" t="s">
        <v>350</v>
      </c>
      <c r="BE279" s="150">
        <f>IF(N279="základní",J279,0)</f>
        <v>0</v>
      </c>
      <c r="BF279" s="150">
        <f>IF(N279="snížená",J279,0)</f>
        <v>0</v>
      </c>
      <c r="BG279" s="150">
        <f>IF(N279="zákl. přenesená",J279,0)</f>
        <v>0</v>
      </c>
      <c r="BH279" s="150">
        <f>IF(N279="sníž. přenesená",J279,0)</f>
        <v>0</v>
      </c>
      <c r="BI279" s="150">
        <f>IF(N279="nulová",J279,0)</f>
        <v>0</v>
      </c>
      <c r="BJ279" s="17" t="s">
        <v>84</v>
      </c>
      <c r="BK279" s="150">
        <f>ROUND(I279*H279,2)</f>
        <v>0</v>
      </c>
      <c r="BL279" s="17" t="s">
        <v>357</v>
      </c>
      <c r="BM279" s="149" t="s">
        <v>924</v>
      </c>
    </row>
    <row r="280" spans="2:65" s="1" customFormat="1" ht="28.8">
      <c r="B280" s="32"/>
      <c r="D280" s="151" t="s">
        <v>359</v>
      </c>
      <c r="F280" s="152" t="s">
        <v>8816</v>
      </c>
      <c r="I280" s="153"/>
      <c r="L280" s="32"/>
      <c r="M280" s="154"/>
      <c r="T280" s="56"/>
      <c r="AT280" s="17" t="s">
        <v>359</v>
      </c>
      <c r="AU280" s="17" t="s">
        <v>86</v>
      </c>
    </row>
    <row r="281" spans="2:65" s="1" customFormat="1" ht="49.05" customHeight="1">
      <c r="B281" s="32"/>
      <c r="C281" s="138" t="s">
        <v>669</v>
      </c>
      <c r="D281" s="138" t="s">
        <v>352</v>
      </c>
      <c r="E281" s="139" t="s">
        <v>895</v>
      </c>
      <c r="F281" s="140" t="s">
        <v>898</v>
      </c>
      <c r="G281" s="141" t="s">
        <v>483</v>
      </c>
      <c r="H281" s="142">
        <v>113.163</v>
      </c>
      <c r="I281" s="143"/>
      <c r="J281" s="144">
        <f>ROUND(I281*H281,2)</f>
        <v>0</v>
      </c>
      <c r="K281" s="140" t="s">
        <v>385</v>
      </c>
      <c r="L281" s="32"/>
      <c r="M281" s="145" t="s">
        <v>1</v>
      </c>
      <c r="N281" s="146" t="s">
        <v>41</v>
      </c>
      <c r="P281" s="147">
        <f>O281*H281</f>
        <v>0</v>
      </c>
      <c r="Q281" s="147">
        <v>0</v>
      </c>
      <c r="R281" s="147">
        <f>Q281*H281</f>
        <v>0</v>
      </c>
      <c r="S281" s="147">
        <v>0</v>
      </c>
      <c r="T281" s="148">
        <f>S281*H281</f>
        <v>0</v>
      </c>
      <c r="AR281" s="149" t="s">
        <v>357</v>
      </c>
      <c r="AT281" s="149" t="s">
        <v>352</v>
      </c>
      <c r="AU281" s="149" t="s">
        <v>86</v>
      </c>
      <c r="AY281" s="17" t="s">
        <v>350</v>
      </c>
      <c r="BE281" s="150">
        <f>IF(N281="základní",J281,0)</f>
        <v>0</v>
      </c>
      <c r="BF281" s="150">
        <f>IF(N281="snížená",J281,0)</f>
        <v>0</v>
      </c>
      <c r="BG281" s="150">
        <f>IF(N281="zákl. přenesená",J281,0)</f>
        <v>0</v>
      </c>
      <c r="BH281" s="150">
        <f>IF(N281="sníž. přenesená",J281,0)</f>
        <v>0</v>
      </c>
      <c r="BI281" s="150">
        <f>IF(N281="nulová",J281,0)</f>
        <v>0</v>
      </c>
      <c r="BJ281" s="17" t="s">
        <v>84</v>
      </c>
      <c r="BK281" s="150">
        <f>ROUND(I281*H281,2)</f>
        <v>0</v>
      </c>
      <c r="BL281" s="17" t="s">
        <v>357</v>
      </c>
      <c r="BM281" s="149" t="s">
        <v>937</v>
      </c>
    </row>
    <row r="282" spans="2:65" s="1" customFormat="1" ht="28.8">
      <c r="B282" s="32"/>
      <c r="D282" s="151" t="s">
        <v>359</v>
      </c>
      <c r="F282" s="152" t="s">
        <v>898</v>
      </c>
      <c r="I282" s="153"/>
      <c r="L282" s="32"/>
      <c r="M282" s="154"/>
      <c r="T282" s="56"/>
      <c r="AT282" s="17" t="s">
        <v>359</v>
      </c>
      <c r="AU282" s="17" t="s">
        <v>86</v>
      </c>
    </row>
    <row r="283" spans="2:65" s="11" customFormat="1" ht="22.8" customHeight="1">
      <c r="B283" s="126"/>
      <c r="D283" s="127" t="s">
        <v>75</v>
      </c>
      <c r="E283" s="136" t="s">
        <v>900</v>
      </c>
      <c r="F283" s="136" t="s">
        <v>901</v>
      </c>
      <c r="I283" s="129"/>
      <c r="J283" s="137">
        <f>BK283</f>
        <v>0</v>
      </c>
      <c r="L283" s="126"/>
      <c r="M283" s="131"/>
      <c r="P283" s="132">
        <f>SUM(P284:P285)</f>
        <v>0</v>
      </c>
      <c r="R283" s="132">
        <f>SUM(R284:R285)</f>
        <v>0</v>
      </c>
      <c r="T283" s="133">
        <f>SUM(T284:T285)</f>
        <v>0</v>
      </c>
      <c r="AR283" s="127" t="s">
        <v>84</v>
      </c>
      <c r="AT283" s="134" t="s">
        <v>75</v>
      </c>
      <c r="AU283" s="134" t="s">
        <v>84</v>
      </c>
      <c r="AY283" s="127" t="s">
        <v>350</v>
      </c>
      <c r="BK283" s="135">
        <f>SUM(BK284:BK285)</f>
        <v>0</v>
      </c>
    </row>
    <row r="284" spans="2:65" s="1" customFormat="1" ht="55.5" customHeight="1">
      <c r="B284" s="32"/>
      <c r="C284" s="138" t="s">
        <v>676</v>
      </c>
      <c r="D284" s="138" t="s">
        <v>352</v>
      </c>
      <c r="E284" s="139" t="s">
        <v>8817</v>
      </c>
      <c r="F284" s="140" t="s">
        <v>8818</v>
      </c>
      <c r="G284" s="141" t="s">
        <v>483</v>
      </c>
      <c r="H284" s="142">
        <v>592.04999999999995</v>
      </c>
      <c r="I284" s="143"/>
      <c r="J284" s="144">
        <f>ROUND(I284*H284,2)</f>
        <v>0</v>
      </c>
      <c r="K284" s="140" t="s">
        <v>385</v>
      </c>
      <c r="L284" s="32"/>
      <c r="M284" s="145" t="s">
        <v>1</v>
      </c>
      <c r="N284" s="146" t="s">
        <v>41</v>
      </c>
      <c r="P284" s="147">
        <f>O284*H284</f>
        <v>0</v>
      </c>
      <c r="Q284" s="147">
        <v>0</v>
      </c>
      <c r="R284" s="147">
        <f>Q284*H284</f>
        <v>0</v>
      </c>
      <c r="S284" s="147">
        <v>0</v>
      </c>
      <c r="T284" s="148">
        <f>S284*H284</f>
        <v>0</v>
      </c>
      <c r="AR284" s="149" t="s">
        <v>357</v>
      </c>
      <c r="AT284" s="149" t="s">
        <v>352</v>
      </c>
      <c r="AU284" s="149" t="s">
        <v>86</v>
      </c>
      <c r="AY284" s="17" t="s">
        <v>350</v>
      </c>
      <c r="BE284" s="150">
        <f>IF(N284="základní",J284,0)</f>
        <v>0</v>
      </c>
      <c r="BF284" s="150">
        <f>IF(N284="snížená",J284,0)</f>
        <v>0</v>
      </c>
      <c r="BG284" s="150">
        <f>IF(N284="zákl. přenesená",J284,0)</f>
        <v>0</v>
      </c>
      <c r="BH284" s="150">
        <f>IF(N284="sníž. přenesená",J284,0)</f>
        <v>0</v>
      </c>
      <c r="BI284" s="150">
        <f>IF(N284="nulová",J284,0)</f>
        <v>0</v>
      </c>
      <c r="BJ284" s="17" t="s">
        <v>84</v>
      </c>
      <c r="BK284" s="150">
        <f>ROUND(I284*H284,2)</f>
        <v>0</v>
      </c>
      <c r="BL284" s="17" t="s">
        <v>357</v>
      </c>
      <c r="BM284" s="149" t="s">
        <v>950</v>
      </c>
    </row>
    <row r="285" spans="2:65" s="1" customFormat="1" ht="38.4">
      <c r="B285" s="32"/>
      <c r="D285" s="151" t="s">
        <v>359</v>
      </c>
      <c r="F285" s="152" t="s">
        <v>8818</v>
      </c>
      <c r="I285" s="153"/>
      <c r="L285" s="32"/>
      <c r="M285" s="154"/>
      <c r="T285" s="56"/>
      <c r="AT285" s="17" t="s">
        <v>359</v>
      </c>
      <c r="AU285" s="17" t="s">
        <v>86</v>
      </c>
    </row>
    <row r="286" spans="2:65" s="11" customFormat="1" ht="25.95" customHeight="1">
      <c r="B286" s="126"/>
      <c r="D286" s="127" t="s">
        <v>75</v>
      </c>
      <c r="E286" s="128" t="s">
        <v>907</v>
      </c>
      <c r="F286" s="128" t="s">
        <v>908</v>
      </c>
      <c r="I286" s="129"/>
      <c r="J286" s="130">
        <f>BK286</f>
        <v>0</v>
      </c>
      <c r="L286" s="126"/>
      <c r="M286" s="131"/>
      <c r="P286" s="132">
        <f>P287+P304+P323+P414+P658+P671+P780+P799+P818+P831+P850</f>
        <v>0</v>
      </c>
      <c r="R286" s="132">
        <f>R287+R304+R323+R414+R658+R671+R780+R799+R818+R831+R850</f>
        <v>0</v>
      </c>
      <c r="T286" s="133">
        <f>T287+T304+T323+T414+T658+T671+T780+T799+T818+T831+T850</f>
        <v>0</v>
      </c>
      <c r="AR286" s="127" t="s">
        <v>86</v>
      </c>
      <c r="AT286" s="134" t="s">
        <v>75</v>
      </c>
      <c r="AU286" s="134" t="s">
        <v>76</v>
      </c>
      <c r="AY286" s="127" t="s">
        <v>350</v>
      </c>
      <c r="BK286" s="135">
        <f>BK287+BK304+BK323+BK414+BK658+BK671+BK780+BK799+BK818+BK831+BK850</f>
        <v>0</v>
      </c>
    </row>
    <row r="287" spans="2:65" s="11" customFormat="1" ht="22.8" customHeight="1">
      <c r="B287" s="126"/>
      <c r="D287" s="127" t="s">
        <v>75</v>
      </c>
      <c r="E287" s="136" t="s">
        <v>2473</v>
      </c>
      <c r="F287" s="136" t="s">
        <v>2474</v>
      </c>
      <c r="I287" s="129"/>
      <c r="J287" s="137">
        <f>BK287</f>
        <v>0</v>
      </c>
      <c r="L287" s="126"/>
      <c r="M287" s="131"/>
      <c r="P287" s="132">
        <f>SUM(P288:P303)</f>
        <v>0</v>
      </c>
      <c r="R287" s="132">
        <f>SUM(R288:R303)</f>
        <v>0</v>
      </c>
      <c r="T287" s="133">
        <f>SUM(T288:T303)</f>
        <v>0</v>
      </c>
      <c r="AR287" s="127" t="s">
        <v>86</v>
      </c>
      <c r="AT287" s="134" t="s">
        <v>75</v>
      </c>
      <c r="AU287" s="134" t="s">
        <v>84</v>
      </c>
      <c r="AY287" s="127" t="s">
        <v>350</v>
      </c>
      <c r="BK287" s="135">
        <f>SUM(BK288:BK303)</f>
        <v>0</v>
      </c>
    </row>
    <row r="288" spans="2:65" s="1" customFormat="1" ht="37.799999999999997" customHeight="1">
      <c r="B288" s="32"/>
      <c r="C288" s="138" t="s">
        <v>682</v>
      </c>
      <c r="D288" s="138" t="s">
        <v>352</v>
      </c>
      <c r="E288" s="139" t="s">
        <v>8819</v>
      </c>
      <c r="F288" s="140" t="s">
        <v>8820</v>
      </c>
      <c r="G288" s="141" t="s">
        <v>355</v>
      </c>
      <c r="H288" s="142">
        <v>160</v>
      </c>
      <c r="I288" s="143"/>
      <c r="J288" s="144">
        <f>ROUND(I288*H288,2)</f>
        <v>0</v>
      </c>
      <c r="K288" s="140" t="s">
        <v>385</v>
      </c>
      <c r="L288" s="32"/>
      <c r="M288" s="145" t="s">
        <v>1</v>
      </c>
      <c r="N288" s="146" t="s">
        <v>41</v>
      </c>
      <c r="P288" s="147">
        <f>O288*H288</f>
        <v>0</v>
      </c>
      <c r="Q288" s="147">
        <v>0</v>
      </c>
      <c r="R288" s="147">
        <f>Q288*H288</f>
        <v>0</v>
      </c>
      <c r="S288" s="147">
        <v>0</v>
      </c>
      <c r="T288" s="148">
        <f>S288*H288</f>
        <v>0</v>
      </c>
      <c r="AR288" s="149" t="s">
        <v>530</v>
      </c>
      <c r="AT288" s="149" t="s">
        <v>352</v>
      </c>
      <c r="AU288" s="149" t="s">
        <v>86</v>
      </c>
      <c r="AY288" s="17" t="s">
        <v>350</v>
      </c>
      <c r="BE288" s="150">
        <f>IF(N288="základní",J288,0)</f>
        <v>0</v>
      </c>
      <c r="BF288" s="150">
        <f>IF(N288="snížená",J288,0)</f>
        <v>0</v>
      </c>
      <c r="BG288" s="150">
        <f>IF(N288="zákl. přenesená",J288,0)</f>
        <v>0</v>
      </c>
      <c r="BH288" s="150">
        <f>IF(N288="sníž. přenesená",J288,0)</f>
        <v>0</v>
      </c>
      <c r="BI288" s="150">
        <f>IF(N288="nulová",J288,0)</f>
        <v>0</v>
      </c>
      <c r="BJ288" s="17" t="s">
        <v>84</v>
      </c>
      <c r="BK288" s="150">
        <f>ROUND(I288*H288,2)</f>
        <v>0</v>
      </c>
      <c r="BL288" s="17" t="s">
        <v>530</v>
      </c>
      <c r="BM288" s="149" t="s">
        <v>974</v>
      </c>
    </row>
    <row r="289" spans="2:65" s="1" customFormat="1" ht="19.2">
      <c r="B289" s="32"/>
      <c r="D289" s="151" t="s">
        <v>359</v>
      </c>
      <c r="F289" s="152" t="s">
        <v>8820</v>
      </c>
      <c r="I289" s="153"/>
      <c r="L289" s="32"/>
      <c r="M289" s="154"/>
      <c r="T289" s="56"/>
      <c r="AT289" s="17" t="s">
        <v>359</v>
      </c>
      <c r="AU289" s="17" t="s">
        <v>86</v>
      </c>
    </row>
    <row r="290" spans="2:65" s="1" customFormat="1" ht="16.5" customHeight="1">
      <c r="B290" s="32"/>
      <c r="C290" s="187" t="s">
        <v>688</v>
      </c>
      <c r="D290" s="187" t="s">
        <v>1347</v>
      </c>
      <c r="E290" s="188" t="s">
        <v>8821</v>
      </c>
      <c r="F290" s="189" t="s">
        <v>8822</v>
      </c>
      <c r="G290" s="190" t="s">
        <v>483</v>
      </c>
      <c r="H290" s="191">
        <v>5.2999999999999999E-2</v>
      </c>
      <c r="I290" s="192"/>
      <c r="J290" s="193">
        <f>ROUND(I290*H290,2)</f>
        <v>0</v>
      </c>
      <c r="K290" s="189" t="s">
        <v>385</v>
      </c>
      <c r="L290" s="194"/>
      <c r="M290" s="195" t="s">
        <v>1</v>
      </c>
      <c r="N290" s="196" t="s">
        <v>41</v>
      </c>
      <c r="P290" s="147">
        <f>O290*H290</f>
        <v>0</v>
      </c>
      <c r="Q290" s="147">
        <v>0</v>
      </c>
      <c r="R290" s="147">
        <f>Q290*H290</f>
        <v>0</v>
      </c>
      <c r="S290" s="147">
        <v>0</v>
      </c>
      <c r="T290" s="148">
        <f>S290*H290</f>
        <v>0</v>
      </c>
      <c r="AR290" s="149" t="s">
        <v>695</v>
      </c>
      <c r="AT290" s="149" t="s">
        <v>1347</v>
      </c>
      <c r="AU290" s="149" t="s">
        <v>86</v>
      </c>
      <c r="AY290" s="17" t="s">
        <v>350</v>
      </c>
      <c r="BE290" s="150">
        <f>IF(N290="základní",J290,0)</f>
        <v>0</v>
      </c>
      <c r="BF290" s="150">
        <f>IF(N290="snížená",J290,0)</f>
        <v>0</v>
      </c>
      <c r="BG290" s="150">
        <f>IF(N290="zákl. přenesená",J290,0)</f>
        <v>0</v>
      </c>
      <c r="BH290" s="150">
        <f>IF(N290="sníž. přenesená",J290,0)</f>
        <v>0</v>
      </c>
      <c r="BI290" s="150">
        <f>IF(N290="nulová",J290,0)</f>
        <v>0</v>
      </c>
      <c r="BJ290" s="17" t="s">
        <v>84</v>
      </c>
      <c r="BK290" s="150">
        <f>ROUND(I290*H290,2)</f>
        <v>0</v>
      </c>
      <c r="BL290" s="17" t="s">
        <v>530</v>
      </c>
      <c r="BM290" s="149" t="s">
        <v>987</v>
      </c>
    </row>
    <row r="291" spans="2:65" s="1" customFormat="1" ht="10.199999999999999">
      <c r="B291" s="32"/>
      <c r="D291" s="151" t="s">
        <v>359</v>
      </c>
      <c r="F291" s="152" t="s">
        <v>8822</v>
      </c>
      <c r="I291" s="153"/>
      <c r="L291" s="32"/>
      <c r="M291" s="154"/>
      <c r="T291" s="56"/>
      <c r="AT291" s="17" t="s">
        <v>359</v>
      </c>
      <c r="AU291" s="17" t="s">
        <v>86</v>
      </c>
    </row>
    <row r="292" spans="2:65" s="12" customFormat="1" ht="10.199999999999999">
      <c r="B292" s="155"/>
      <c r="D292" s="151" t="s">
        <v>361</v>
      </c>
      <c r="E292" s="156" t="s">
        <v>1</v>
      </c>
      <c r="F292" s="157" t="s">
        <v>8823</v>
      </c>
      <c r="H292" s="158">
        <v>5.2999999999999999E-2</v>
      </c>
      <c r="I292" s="159"/>
      <c r="L292" s="155"/>
      <c r="M292" s="160"/>
      <c r="T292" s="161"/>
      <c r="AT292" s="156" t="s">
        <v>361</v>
      </c>
      <c r="AU292" s="156" t="s">
        <v>86</v>
      </c>
      <c r="AV292" s="12" t="s">
        <v>86</v>
      </c>
      <c r="AW292" s="12" t="s">
        <v>32</v>
      </c>
      <c r="AX292" s="12" t="s">
        <v>76</v>
      </c>
      <c r="AY292" s="156" t="s">
        <v>350</v>
      </c>
    </row>
    <row r="293" spans="2:65" s="13" customFormat="1" ht="10.199999999999999">
      <c r="B293" s="162"/>
      <c r="D293" s="151" t="s">
        <v>361</v>
      </c>
      <c r="E293" s="163" t="s">
        <v>1</v>
      </c>
      <c r="F293" s="164" t="s">
        <v>364</v>
      </c>
      <c r="H293" s="165">
        <v>5.2999999999999999E-2</v>
      </c>
      <c r="I293" s="166"/>
      <c r="L293" s="162"/>
      <c r="M293" s="167"/>
      <c r="T293" s="168"/>
      <c r="AT293" s="163" t="s">
        <v>361</v>
      </c>
      <c r="AU293" s="163" t="s">
        <v>86</v>
      </c>
      <c r="AV293" s="13" t="s">
        <v>357</v>
      </c>
      <c r="AW293" s="13" t="s">
        <v>32</v>
      </c>
      <c r="AX293" s="13" t="s">
        <v>84</v>
      </c>
      <c r="AY293" s="163" t="s">
        <v>350</v>
      </c>
    </row>
    <row r="294" spans="2:65" s="1" customFormat="1" ht="24.15" customHeight="1">
      <c r="B294" s="32"/>
      <c r="C294" s="138" t="s">
        <v>695</v>
      </c>
      <c r="D294" s="138" t="s">
        <v>352</v>
      </c>
      <c r="E294" s="139" t="s">
        <v>8824</v>
      </c>
      <c r="F294" s="140" t="s">
        <v>8825</v>
      </c>
      <c r="G294" s="141" t="s">
        <v>355</v>
      </c>
      <c r="H294" s="142">
        <v>320</v>
      </c>
      <c r="I294" s="143"/>
      <c r="J294" s="144">
        <f>ROUND(I294*H294,2)</f>
        <v>0</v>
      </c>
      <c r="K294" s="140" t="s">
        <v>385</v>
      </c>
      <c r="L294" s="32"/>
      <c r="M294" s="145" t="s">
        <v>1</v>
      </c>
      <c r="N294" s="146" t="s">
        <v>41</v>
      </c>
      <c r="P294" s="147">
        <f>O294*H294</f>
        <v>0</v>
      </c>
      <c r="Q294" s="147">
        <v>0</v>
      </c>
      <c r="R294" s="147">
        <f>Q294*H294</f>
        <v>0</v>
      </c>
      <c r="S294" s="147">
        <v>0</v>
      </c>
      <c r="T294" s="148">
        <f>S294*H294</f>
        <v>0</v>
      </c>
      <c r="AR294" s="149" t="s">
        <v>530</v>
      </c>
      <c r="AT294" s="149" t="s">
        <v>352</v>
      </c>
      <c r="AU294" s="149" t="s">
        <v>86</v>
      </c>
      <c r="AY294" s="17" t="s">
        <v>350</v>
      </c>
      <c r="BE294" s="150">
        <f>IF(N294="základní",J294,0)</f>
        <v>0</v>
      </c>
      <c r="BF294" s="150">
        <f>IF(N294="snížená",J294,0)</f>
        <v>0</v>
      </c>
      <c r="BG294" s="150">
        <f>IF(N294="zákl. přenesená",J294,0)</f>
        <v>0</v>
      </c>
      <c r="BH294" s="150">
        <f>IF(N294="sníž. přenesená",J294,0)</f>
        <v>0</v>
      </c>
      <c r="BI294" s="150">
        <f>IF(N294="nulová",J294,0)</f>
        <v>0</v>
      </c>
      <c r="BJ294" s="17" t="s">
        <v>84</v>
      </c>
      <c r="BK294" s="150">
        <f>ROUND(I294*H294,2)</f>
        <v>0</v>
      </c>
      <c r="BL294" s="17" t="s">
        <v>530</v>
      </c>
      <c r="BM294" s="149" t="s">
        <v>1001</v>
      </c>
    </row>
    <row r="295" spans="2:65" s="1" customFormat="1" ht="10.199999999999999">
      <c r="B295" s="32"/>
      <c r="D295" s="151" t="s">
        <v>359</v>
      </c>
      <c r="F295" s="152" t="s">
        <v>8825</v>
      </c>
      <c r="I295" s="153"/>
      <c r="L295" s="32"/>
      <c r="M295" s="154"/>
      <c r="T295" s="56"/>
      <c r="AT295" s="17" t="s">
        <v>359</v>
      </c>
      <c r="AU295" s="17" t="s">
        <v>86</v>
      </c>
    </row>
    <row r="296" spans="2:65" s="1" customFormat="1" ht="24.15" customHeight="1">
      <c r="B296" s="32"/>
      <c r="C296" s="138" t="s">
        <v>701</v>
      </c>
      <c r="D296" s="138" t="s">
        <v>352</v>
      </c>
      <c r="E296" s="139" t="s">
        <v>2476</v>
      </c>
      <c r="F296" s="140" t="s">
        <v>2479</v>
      </c>
      <c r="G296" s="141" t="s">
        <v>355</v>
      </c>
      <c r="H296" s="142">
        <v>320</v>
      </c>
      <c r="I296" s="143"/>
      <c r="J296" s="144">
        <f>ROUND(I296*H296,2)</f>
        <v>0</v>
      </c>
      <c r="K296" s="140" t="s">
        <v>385</v>
      </c>
      <c r="L296" s="32"/>
      <c r="M296" s="145" t="s">
        <v>1</v>
      </c>
      <c r="N296" s="146" t="s">
        <v>41</v>
      </c>
      <c r="P296" s="147">
        <f>O296*H296</f>
        <v>0</v>
      </c>
      <c r="Q296" s="147">
        <v>0</v>
      </c>
      <c r="R296" s="147">
        <f>Q296*H296</f>
        <v>0</v>
      </c>
      <c r="S296" s="147">
        <v>0</v>
      </c>
      <c r="T296" s="148">
        <f>S296*H296</f>
        <v>0</v>
      </c>
      <c r="AR296" s="149" t="s">
        <v>530</v>
      </c>
      <c r="AT296" s="149" t="s">
        <v>352</v>
      </c>
      <c r="AU296" s="149" t="s">
        <v>86</v>
      </c>
      <c r="AY296" s="17" t="s">
        <v>350</v>
      </c>
      <c r="BE296" s="150">
        <f>IF(N296="základní",J296,0)</f>
        <v>0</v>
      </c>
      <c r="BF296" s="150">
        <f>IF(N296="snížená",J296,0)</f>
        <v>0</v>
      </c>
      <c r="BG296" s="150">
        <f>IF(N296="zákl. přenesená",J296,0)</f>
        <v>0</v>
      </c>
      <c r="BH296" s="150">
        <f>IF(N296="sníž. přenesená",J296,0)</f>
        <v>0</v>
      </c>
      <c r="BI296" s="150">
        <f>IF(N296="nulová",J296,0)</f>
        <v>0</v>
      </c>
      <c r="BJ296" s="17" t="s">
        <v>84</v>
      </c>
      <c r="BK296" s="150">
        <f>ROUND(I296*H296,2)</f>
        <v>0</v>
      </c>
      <c r="BL296" s="17" t="s">
        <v>530</v>
      </c>
      <c r="BM296" s="149" t="s">
        <v>1014</v>
      </c>
    </row>
    <row r="297" spans="2:65" s="1" customFormat="1" ht="19.2">
      <c r="B297" s="32"/>
      <c r="D297" s="151" t="s">
        <v>359</v>
      </c>
      <c r="F297" s="152" t="s">
        <v>2479</v>
      </c>
      <c r="I297" s="153"/>
      <c r="L297" s="32"/>
      <c r="M297" s="154"/>
      <c r="T297" s="56"/>
      <c r="AT297" s="17" t="s">
        <v>359</v>
      </c>
      <c r="AU297" s="17" t="s">
        <v>86</v>
      </c>
    </row>
    <row r="298" spans="2:65" s="1" customFormat="1" ht="37.799999999999997" customHeight="1">
      <c r="B298" s="32"/>
      <c r="C298" s="187" t="s">
        <v>707</v>
      </c>
      <c r="D298" s="187" t="s">
        <v>1347</v>
      </c>
      <c r="E298" s="188" t="s">
        <v>8826</v>
      </c>
      <c r="F298" s="189" t="s">
        <v>8827</v>
      </c>
      <c r="G298" s="190" t="s">
        <v>355</v>
      </c>
      <c r="H298" s="191">
        <v>372.96</v>
      </c>
      <c r="I298" s="192"/>
      <c r="J298" s="193">
        <f>ROUND(I298*H298,2)</f>
        <v>0</v>
      </c>
      <c r="K298" s="189" t="s">
        <v>385</v>
      </c>
      <c r="L298" s="194"/>
      <c r="M298" s="195" t="s">
        <v>1</v>
      </c>
      <c r="N298" s="196" t="s">
        <v>41</v>
      </c>
      <c r="P298" s="147">
        <f>O298*H298</f>
        <v>0</v>
      </c>
      <c r="Q298" s="147">
        <v>0</v>
      </c>
      <c r="R298" s="147">
        <f>Q298*H298</f>
        <v>0</v>
      </c>
      <c r="S298" s="147">
        <v>0</v>
      </c>
      <c r="T298" s="148">
        <f>S298*H298</f>
        <v>0</v>
      </c>
      <c r="AR298" s="149" t="s">
        <v>695</v>
      </c>
      <c r="AT298" s="149" t="s">
        <v>1347</v>
      </c>
      <c r="AU298" s="149" t="s">
        <v>86</v>
      </c>
      <c r="AY298" s="17" t="s">
        <v>350</v>
      </c>
      <c r="BE298" s="150">
        <f>IF(N298="základní",J298,0)</f>
        <v>0</v>
      </c>
      <c r="BF298" s="150">
        <f>IF(N298="snížená",J298,0)</f>
        <v>0</v>
      </c>
      <c r="BG298" s="150">
        <f>IF(N298="zákl. přenesená",J298,0)</f>
        <v>0</v>
      </c>
      <c r="BH298" s="150">
        <f>IF(N298="sníž. přenesená",J298,0)</f>
        <v>0</v>
      </c>
      <c r="BI298" s="150">
        <f>IF(N298="nulová",J298,0)</f>
        <v>0</v>
      </c>
      <c r="BJ298" s="17" t="s">
        <v>84</v>
      </c>
      <c r="BK298" s="150">
        <f>ROUND(I298*H298,2)</f>
        <v>0</v>
      </c>
      <c r="BL298" s="17" t="s">
        <v>530</v>
      </c>
      <c r="BM298" s="149" t="s">
        <v>1034</v>
      </c>
    </row>
    <row r="299" spans="2:65" s="1" customFormat="1" ht="28.8">
      <c r="B299" s="32"/>
      <c r="D299" s="151" t="s">
        <v>359</v>
      </c>
      <c r="F299" s="152" t="s">
        <v>8827</v>
      </c>
      <c r="I299" s="153"/>
      <c r="L299" s="32"/>
      <c r="M299" s="154"/>
      <c r="T299" s="56"/>
      <c r="AT299" s="17" t="s">
        <v>359</v>
      </c>
      <c r="AU299" s="17" t="s">
        <v>86</v>
      </c>
    </row>
    <row r="300" spans="2:65" s="12" customFormat="1" ht="10.199999999999999">
      <c r="B300" s="155"/>
      <c r="D300" s="151" t="s">
        <v>361</v>
      </c>
      <c r="E300" s="156" t="s">
        <v>1</v>
      </c>
      <c r="F300" s="157" t="s">
        <v>8828</v>
      </c>
      <c r="H300" s="158">
        <v>372.96</v>
      </c>
      <c r="I300" s="159"/>
      <c r="L300" s="155"/>
      <c r="M300" s="160"/>
      <c r="T300" s="161"/>
      <c r="AT300" s="156" t="s">
        <v>361</v>
      </c>
      <c r="AU300" s="156" t="s">
        <v>86</v>
      </c>
      <c r="AV300" s="12" t="s">
        <v>86</v>
      </c>
      <c r="AW300" s="12" t="s">
        <v>32</v>
      </c>
      <c r="AX300" s="12" t="s">
        <v>76</v>
      </c>
      <c r="AY300" s="156" t="s">
        <v>350</v>
      </c>
    </row>
    <row r="301" spans="2:65" s="13" customFormat="1" ht="10.199999999999999">
      <c r="B301" s="162"/>
      <c r="D301" s="151" t="s">
        <v>361</v>
      </c>
      <c r="E301" s="163" t="s">
        <v>1</v>
      </c>
      <c r="F301" s="164" t="s">
        <v>364</v>
      </c>
      <c r="H301" s="165">
        <v>372.96</v>
      </c>
      <c r="I301" s="166"/>
      <c r="L301" s="162"/>
      <c r="M301" s="167"/>
      <c r="T301" s="168"/>
      <c r="AT301" s="163" t="s">
        <v>361</v>
      </c>
      <c r="AU301" s="163" t="s">
        <v>86</v>
      </c>
      <c r="AV301" s="13" t="s">
        <v>357</v>
      </c>
      <c r="AW301" s="13" t="s">
        <v>32</v>
      </c>
      <c r="AX301" s="13" t="s">
        <v>84</v>
      </c>
      <c r="AY301" s="163" t="s">
        <v>350</v>
      </c>
    </row>
    <row r="302" spans="2:65" s="1" customFormat="1" ht="49.05" customHeight="1">
      <c r="B302" s="32"/>
      <c r="C302" s="138" t="s">
        <v>713</v>
      </c>
      <c r="D302" s="138" t="s">
        <v>352</v>
      </c>
      <c r="E302" s="139" t="s">
        <v>8829</v>
      </c>
      <c r="F302" s="140" t="s">
        <v>8830</v>
      </c>
      <c r="G302" s="141" t="s">
        <v>483</v>
      </c>
      <c r="H302" s="142">
        <v>2.1949999999999998</v>
      </c>
      <c r="I302" s="143"/>
      <c r="J302" s="144">
        <f>ROUND(I302*H302,2)</f>
        <v>0</v>
      </c>
      <c r="K302" s="140" t="s">
        <v>385</v>
      </c>
      <c r="L302" s="32"/>
      <c r="M302" s="145" t="s">
        <v>1</v>
      </c>
      <c r="N302" s="146" t="s">
        <v>41</v>
      </c>
      <c r="P302" s="147">
        <f>O302*H302</f>
        <v>0</v>
      </c>
      <c r="Q302" s="147">
        <v>0</v>
      </c>
      <c r="R302" s="147">
        <f>Q302*H302</f>
        <v>0</v>
      </c>
      <c r="S302" s="147">
        <v>0</v>
      </c>
      <c r="T302" s="148">
        <f>S302*H302</f>
        <v>0</v>
      </c>
      <c r="AR302" s="149" t="s">
        <v>530</v>
      </c>
      <c r="AT302" s="149" t="s">
        <v>352</v>
      </c>
      <c r="AU302" s="149" t="s">
        <v>86</v>
      </c>
      <c r="AY302" s="17" t="s">
        <v>350</v>
      </c>
      <c r="BE302" s="150">
        <f>IF(N302="základní",J302,0)</f>
        <v>0</v>
      </c>
      <c r="BF302" s="150">
        <f>IF(N302="snížená",J302,0)</f>
        <v>0</v>
      </c>
      <c r="BG302" s="150">
        <f>IF(N302="zákl. přenesená",J302,0)</f>
        <v>0</v>
      </c>
      <c r="BH302" s="150">
        <f>IF(N302="sníž. přenesená",J302,0)</f>
        <v>0</v>
      </c>
      <c r="BI302" s="150">
        <f>IF(N302="nulová",J302,0)</f>
        <v>0</v>
      </c>
      <c r="BJ302" s="17" t="s">
        <v>84</v>
      </c>
      <c r="BK302" s="150">
        <f>ROUND(I302*H302,2)</f>
        <v>0</v>
      </c>
      <c r="BL302" s="17" t="s">
        <v>530</v>
      </c>
      <c r="BM302" s="149" t="s">
        <v>1050</v>
      </c>
    </row>
    <row r="303" spans="2:65" s="1" customFormat="1" ht="28.8">
      <c r="B303" s="32"/>
      <c r="D303" s="151" t="s">
        <v>359</v>
      </c>
      <c r="F303" s="152" t="s">
        <v>8830</v>
      </c>
      <c r="I303" s="153"/>
      <c r="L303" s="32"/>
      <c r="M303" s="154"/>
      <c r="T303" s="56"/>
      <c r="AT303" s="17" t="s">
        <v>359</v>
      </c>
      <c r="AU303" s="17" t="s">
        <v>86</v>
      </c>
    </row>
    <row r="304" spans="2:65" s="11" customFormat="1" ht="22.8" customHeight="1">
      <c r="B304" s="126"/>
      <c r="D304" s="127" t="s">
        <v>75</v>
      </c>
      <c r="E304" s="136" t="s">
        <v>2509</v>
      </c>
      <c r="F304" s="136" t="s">
        <v>2510</v>
      </c>
      <c r="I304" s="129"/>
      <c r="J304" s="137">
        <f>BK304</f>
        <v>0</v>
      </c>
      <c r="L304" s="126"/>
      <c r="M304" s="131"/>
      <c r="P304" s="132">
        <f>SUM(P305:P322)</f>
        <v>0</v>
      </c>
      <c r="R304" s="132">
        <f>SUM(R305:R322)</f>
        <v>0</v>
      </c>
      <c r="T304" s="133">
        <f>SUM(T305:T322)</f>
        <v>0</v>
      </c>
      <c r="AR304" s="127" t="s">
        <v>86</v>
      </c>
      <c r="AT304" s="134" t="s">
        <v>75</v>
      </c>
      <c r="AU304" s="134" t="s">
        <v>84</v>
      </c>
      <c r="AY304" s="127" t="s">
        <v>350</v>
      </c>
      <c r="BK304" s="135">
        <f>SUM(BK305:BK322)</f>
        <v>0</v>
      </c>
    </row>
    <row r="305" spans="2:65" s="1" customFormat="1" ht="66.75" customHeight="1">
      <c r="B305" s="32"/>
      <c r="C305" s="138" t="s">
        <v>722</v>
      </c>
      <c r="D305" s="138" t="s">
        <v>352</v>
      </c>
      <c r="E305" s="139" t="s">
        <v>8831</v>
      </c>
      <c r="F305" s="140" t="s">
        <v>8832</v>
      </c>
      <c r="G305" s="141" t="s">
        <v>551</v>
      </c>
      <c r="H305" s="142">
        <v>147</v>
      </c>
      <c r="I305" s="143"/>
      <c r="J305" s="144">
        <f>ROUND(I305*H305,2)</f>
        <v>0</v>
      </c>
      <c r="K305" s="140" t="s">
        <v>385</v>
      </c>
      <c r="L305" s="32"/>
      <c r="M305" s="145" t="s">
        <v>1</v>
      </c>
      <c r="N305" s="146" t="s">
        <v>41</v>
      </c>
      <c r="P305" s="147">
        <f>O305*H305</f>
        <v>0</v>
      </c>
      <c r="Q305" s="147">
        <v>0</v>
      </c>
      <c r="R305" s="147">
        <f>Q305*H305</f>
        <v>0</v>
      </c>
      <c r="S305" s="147">
        <v>0</v>
      </c>
      <c r="T305" s="148">
        <f>S305*H305</f>
        <v>0</v>
      </c>
      <c r="AR305" s="149" t="s">
        <v>530</v>
      </c>
      <c r="AT305" s="149" t="s">
        <v>352</v>
      </c>
      <c r="AU305" s="149" t="s">
        <v>86</v>
      </c>
      <c r="AY305" s="17" t="s">
        <v>350</v>
      </c>
      <c r="BE305" s="150">
        <f>IF(N305="základní",J305,0)</f>
        <v>0</v>
      </c>
      <c r="BF305" s="150">
        <f>IF(N305="snížená",J305,0)</f>
        <v>0</v>
      </c>
      <c r="BG305" s="150">
        <f>IF(N305="zákl. přenesená",J305,0)</f>
        <v>0</v>
      </c>
      <c r="BH305" s="150">
        <f>IF(N305="sníž. přenesená",J305,0)</f>
        <v>0</v>
      </c>
      <c r="BI305" s="150">
        <f>IF(N305="nulová",J305,0)</f>
        <v>0</v>
      </c>
      <c r="BJ305" s="17" t="s">
        <v>84</v>
      </c>
      <c r="BK305" s="150">
        <f>ROUND(I305*H305,2)</f>
        <v>0</v>
      </c>
      <c r="BL305" s="17" t="s">
        <v>530</v>
      </c>
      <c r="BM305" s="149" t="s">
        <v>1080</v>
      </c>
    </row>
    <row r="306" spans="2:65" s="1" customFormat="1" ht="38.4">
      <c r="B306" s="32"/>
      <c r="D306" s="151" t="s">
        <v>359</v>
      </c>
      <c r="F306" s="152" t="s">
        <v>8832</v>
      </c>
      <c r="I306" s="153"/>
      <c r="L306" s="32"/>
      <c r="M306" s="154"/>
      <c r="T306" s="56"/>
      <c r="AT306" s="17" t="s">
        <v>359</v>
      </c>
      <c r="AU306" s="17" t="s">
        <v>86</v>
      </c>
    </row>
    <row r="307" spans="2:65" s="14" customFormat="1" ht="10.199999999999999">
      <c r="B307" s="169"/>
      <c r="D307" s="151" t="s">
        <v>361</v>
      </c>
      <c r="E307" s="170" t="s">
        <v>1</v>
      </c>
      <c r="F307" s="171" t="s">
        <v>8776</v>
      </c>
      <c r="H307" s="170" t="s">
        <v>1</v>
      </c>
      <c r="I307" s="172"/>
      <c r="L307" s="169"/>
      <c r="M307" s="173"/>
      <c r="T307" s="174"/>
      <c r="AT307" s="170" t="s">
        <v>361</v>
      </c>
      <c r="AU307" s="170" t="s">
        <v>86</v>
      </c>
      <c r="AV307" s="14" t="s">
        <v>84</v>
      </c>
      <c r="AW307" s="14" t="s">
        <v>32</v>
      </c>
      <c r="AX307" s="14" t="s">
        <v>76</v>
      </c>
      <c r="AY307" s="170" t="s">
        <v>350</v>
      </c>
    </row>
    <row r="308" spans="2:65" s="14" customFormat="1" ht="10.199999999999999">
      <c r="B308" s="169"/>
      <c r="D308" s="151" t="s">
        <v>361</v>
      </c>
      <c r="E308" s="170" t="s">
        <v>1</v>
      </c>
      <c r="F308" s="171" t="s">
        <v>8777</v>
      </c>
      <c r="H308" s="170" t="s">
        <v>1</v>
      </c>
      <c r="I308" s="172"/>
      <c r="L308" s="169"/>
      <c r="M308" s="173"/>
      <c r="T308" s="174"/>
      <c r="AT308" s="170" t="s">
        <v>361</v>
      </c>
      <c r="AU308" s="170" t="s">
        <v>86</v>
      </c>
      <c r="AV308" s="14" t="s">
        <v>84</v>
      </c>
      <c r="AW308" s="14" t="s">
        <v>32</v>
      </c>
      <c r="AX308" s="14" t="s">
        <v>76</v>
      </c>
      <c r="AY308" s="170" t="s">
        <v>350</v>
      </c>
    </row>
    <row r="309" spans="2:65" s="12" customFormat="1" ht="10.199999999999999">
      <c r="B309" s="155"/>
      <c r="D309" s="151" t="s">
        <v>361</v>
      </c>
      <c r="E309" s="156" t="s">
        <v>1</v>
      </c>
      <c r="F309" s="157" t="s">
        <v>8833</v>
      </c>
      <c r="H309" s="158">
        <v>147</v>
      </c>
      <c r="I309" s="159"/>
      <c r="L309" s="155"/>
      <c r="M309" s="160"/>
      <c r="T309" s="161"/>
      <c r="AT309" s="156" t="s">
        <v>361</v>
      </c>
      <c r="AU309" s="156" t="s">
        <v>86</v>
      </c>
      <c r="AV309" s="12" t="s">
        <v>86</v>
      </c>
      <c r="AW309" s="12" t="s">
        <v>32</v>
      </c>
      <c r="AX309" s="12" t="s">
        <v>76</v>
      </c>
      <c r="AY309" s="156" t="s">
        <v>350</v>
      </c>
    </row>
    <row r="310" spans="2:65" s="13" customFormat="1" ht="10.199999999999999">
      <c r="B310" s="162"/>
      <c r="D310" s="151" t="s">
        <v>361</v>
      </c>
      <c r="E310" s="163" t="s">
        <v>1</v>
      </c>
      <c r="F310" s="164" t="s">
        <v>364</v>
      </c>
      <c r="H310" s="165">
        <v>147</v>
      </c>
      <c r="I310" s="166"/>
      <c r="L310" s="162"/>
      <c r="M310" s="167"/>
      <c r="T310" s="168"/>
      <c r="AT310" s="163" t="s">
        <v>361</v>
      </c>
      <c r="AU310" s="163" t="s">
        <v>86</v>
      </c>
      <c r="AV310" s="13" t="s">
        <v>357</v>
      </c>
      <c r="AW310" s="13" t="s">
        <v>32</v>
      </c>
      <c r="AX310" s="13" t="s">
        <v>84</v>
      </c>
      <c r="AY310" s="163" t="s">
        <v>350</v>
      </c>
    </row>
    <row r="311" spans="2:65" s="1" customFormat="1" ht="24.15" customHeight="1">
      <c r="B311" s="32"/>
      <c r="C311" s="187" t="s">
        <v>729</v>
      </c>
      <c r="D311" s="187" t="s">
        <v>1347</v>
      </c>
      <c r="E311" s="188" t="s">
        <v>8834</v>
      </c>
      <c r="F311" s="189" t="s">
        <v>8835</v>
      </c>
      <c r="G311" s="190" t="s">
        <v>551</v>
      </c>
      <c r="H311" s="191">
        <v>28</v>
      </c>
      <c r="I311" s="192"/>
      <c r="J311" s="193">
        <f>ROUND(I311*H311,2)</f>
        <v>0</v>
      </c>
      <c r="K311" s="189" t="s">
        <v>385</v>
      </c>
      <c r="L311" s="194"/>
      <c r="M311" s="195" t="s">
        <v>1</v>
      </c>
      <c r="N311" s="196" t="s">
        <v>41</v>
      </c>
      <c r="P311" s="147">
        <f>O311*H311</f>
        <v>0</v>
      </c>
      <c r="Q311" s="147">
        <v>0</v>
      </c>
      <c r="R311" s="147">
        <f>Q311*H311</f>
        <v>0</v>
      </c>
      <c r="S311" s="147">
        <v>0</v>
      </c>
      <c r="T311" s="148">
        <f>S311*H311</f>
        <v>0</v>
      </c>
      <c r="AR311" s="149" t="s">
        <v>695</v>
      </c>
      <c r="AT311" s="149" t="s">
        <v>1347</v>
      </c>
      <c r="AU311" s="149" t="s">
        <v>86</v>
      </c>
      <c r="AY311" s="17" t="s">
        <v>350</v>
      </c>
      <c r="BE311" s="150">
        <f>IF(N311="základní",J311,0)</f>
        <v>0</v>
      </c>
      <c r="BF311" s="150">
        <f>IF(N311="snížená",J311,0)</f>
        <v>0</v>
      </c>
      <c r="BG311" s="150">
        <f>IF(N311="zákl. přenesená",J311,0)</f>
        <v>0</v>
      </c>
      <c r="BH311" s="150">
        <f>IF(N311="sníž. přenesená",J311,0)</f>
        <v>0</v>
      </c>
      <c r="BI311" s="150">
        <f>IF(N311="nulová",J311,0)</f>
        <v>0</v>
      </c>
      <c r="BJ311" s="17" t="s">
        <v>84</v>
      </c>
      <c r="BK311" s="150">
        <f>ROUND(I311*H311,2)</f>
        <v>0</v>
      </c>
      <c r="BL311" s="17" t="s">
        <v>530</v>
      </c>
      <c r="BM311" s="149" t="s">
        <v>804</v>
      </c>
    </row>
    <row r="312" spans="2:65" s="1" customFormat="1" ht="19.2">
      <c r="B312" s="32"/>
      <c r="D312" s="151" t="s">
        <v>359</v>
      </c>
      <c r="F312" s="152" t="s">
        <v>8835</v>
      </c>
      <c r="I312" s="153"/>
      <c r="L312" s="32"/>
      <c r="M312" s="154"/>
      <c r="T312" s="56"/>
      <c r="AT312" s="17" t="s">
        <v>359</v>
      </c>
      <c r="AU312" s="17" t="s">
        <v>86</v>
      </c>
    </row>
    <row r="313" spans="2:65" s="1" customFormat="1" ht="24.15" customHeight="1">
      <c r="B313" s="32"/>
      <c r="C313" s="187" t="s">
        <v>735</v>
      </c>
      <c r="D313" s="187" t="s">
        <v>1347</v>
      </c>
      <c r="E313" s="188" t="s">
        <v>8836</v>
      </c>
      <c r="F313" s="189" t="s">
        <v>8837</v>
      </c>
      <c r="G313" s="190" t="s">
        <v>551</v>
      </c>
      <c r="H313" s="191">
        <v>44</v>
      </c>
      <c r="I313" s="192"/>
      <c r="J313" s="193">
        <f>ROUND(I313*H313,2)</f>
        <v>0</v>
      </c>
      <c r="K313" s="189" t="s">
        <v>385</v>
      </c>
      <c r="L313" s="194"/>
      <c r="M313" s="195" t="s">
        <v>1</v>
      </c>
      <c r="N313" s="196" t="s">
        <v>41</v>
      </c>
      <c r="P313" s="147">
        <f>O313*H313</f>
        <v>0</v>
      </c>
      <c r="Q313" s="147">
        <v>0</v>
      </c>
      <c r="R313" s="147">
        <f>Q313*H313</f>
        <v>0</v>
      </c>
      <c r="S313" s="147">
        <v>0</v>
      </c>
      <c r="T313" s="148">
        <f>S313*H313</f>
        <v>0</v>
      </c>
      <c r="AR313" s="149" t="s">
        <v>695</v>
      </c>
      <c r="AT313" s="149" t="s">
        <v>1347</v>
      </c>
      <c r="AU313" s="149" t="s">
        <v>86</v>
      </c>
      <c r="AY313" s="17" t="s">
        <v>350</v>
      </c>
      <c r="BE313" s="150">
        <f>IF(N313="základní",J313,0)</f>
        <v>0</v>
      </c>
      <c r="BF313" s="150">
        <f>IF(N313="snížená",J313,0)</f>
        <v>0</v>
      </c>
      <c r="BG313" s="150">
        <f>IF(N313="zákl. přenesená",J313,0)</f>
        <v>0</v>
      </c>
      <c r="BH313" s="150">
        <f>IF(N313="sníž. přenesená",J313,0)</f>
        <v>0</v>
      </c>
      <c r="BI313" s="150">
        <f>IF(N313="nulová",J313,0)</f>
        <v>0</v>
      </c>
      <c r="BJ313" s="17" t="s">
        <v>84</v>
      </c>
      <c r="BK313" s="150">
        <f>ROUND(I313*H313,2)</f>
        <v>0</v>
      </c>
      <c r="BL313" s="17" t="s">
        <v>530</v>
      </c>
      <c r="BM313" s="149" t="s">
        <v>865</v>
      </c>
    </row>
    <row r="314" spans="2:65" s="1" customFormat="1" ht="19.2">
      <c r="B314" s="32"/>
      <c r="D314" s="151" t="s">
        <v>359</v>
      </c>
      <c r="F314" s="152" t="s">
        <v>8837</v>
      </c>
      <c r="I314" s="153"/>
      <c r="L314" s="32"/>
      <c r="M314" s="154"/>
      <c r="T314" s="56"/>
      <c r="AT314" s="17" t="s">
        <v>359</v>
      </c>
      <c r="AU314" s="17" t="s">
        <v>86</v>
      </c>
    </row>
    <row r="315" spans="2:65" s="1" customFormat="1" ht="24.15" customHeight="1">
      <c r="B315" s="32"/>
      <c r="C315" s="187" t="s">
        <v>742</v>
      </c>
      <c r="D315" s="187" t="s">
        <v>1347</v>
      </c>
      <c r="E315" s="188" t="s">
        <v>8838</v>
      </c>
      <c r="F315" s="189" t="s">
        <v>8839</v>
      </c>
      <c r="G315" s="190" t="s">
        <v>551</v>
      </c>
      <c r="H315" s="191">
        <v>75</v>
      </c>
      <c r="I315" s="192"/>
      <c r="J315" s="193">
        <f>ROUND(I315*H315,2)</f>
        <v>0</v>
      </c>
      <c r="K315" s="189" t="s">
        <v>385</v>
      </c>
      <c r="L315" s="194"/>
      <c r="M315" s="195" t="s">
        <v>1</v>
      </c>
      <c r="N315" s="196" t="s">
        <v>41</v>
      </c>
      <c r="P315" s="147">
        <f>O315*H315</f>
        <v>0</v>
      </c>
      <c r="Q315" s="147">
        <v>0</v>
      </c>
      <c r="R315" s="147">
        <f>Q315*H315</f>
        <v>0</v>
      </c>
      <c r="S315" s="147">
        <v>0</v>
      </c>
      <c r="T315" s="148">
        <f>S315*H315</f>
        <v>0</v>
      </c>
      <c r="AR315" s="149" t="s">
        <v>695</v>
      </c>
      <c r="AT315" s="149" t="s">
        <v>1347</v>
      </c>
      <c r="AU315" s="149" t="s">
        <v>86</v>
      </c>
      <c r="AY315" s="17" t="s">
        <v>350</v>
      </c>
      <c r="BE315" s="150">
        <f>IF(N315="základní",J315,0)</f>
        <v>0</v>
      </c>
      <c r="BF315" s="150">
        <f>IF(N315="snížená",J315,0)</f>
        <v>0</v>
      </c>
      <c r="BG315" s="150">
        <f>IF(N315="zákl. přenesená",J315,0)</f>
        <v>0</v>
      </c>
      <c r="BH315" s="150">
        <f>IF(N315="sníž. přenesená",J315,0)</f>
        <v>0</v>
      </c>
      <c r="BI315" s="150">
        <f>IF(N315="nulová",J315,0)</f>
        <v>0</v>
      </c>
      <c r="BJ315" s="17" t="s">
        <v>84</v>
      </c>
      <c r="BK315" s="150">
        <f>ROUND(I315*H315,2)</f>
        <v>0</v>
      </c>
      <c r="BL315" s="17" t="s">
        <v>530</v>
      </c>
      <c r="BM315" s="149" t="s">
        <v>1859</v>
      </c>
    </row>
    <row r="316" spans="2:65" s="1" customFormat="1" ht="19.2">
      <c r="B316" s="32"/>
      <c r="D316" s="151" t="s">
        <v>359</v>
      </c>
      <c r="F316" s="152" t="s">
        <v>8839</v>
      </c>
      <c r="I316" s="153"/>
      <c r="L316" s="32"/>
      <c r="M316" s="154"/>
      <c r="T316" s="56"/>
      <c r="AT316" s="17" t="s">
        <v>359</v>
      </c>
      <c r="AU316" s="17" t="s">
        <v>86</v>
      </c>
    </row>
    <row r="317" spans="2:65" s="1" customFormat="1" ht="44.25" customHeight="1">
      <c r="B317" s="32"/>
      <c r="C317" s="138" t="s">
        <v>748</v>
      </c>
      <c r="D317" s="138" t="s">
        <v>352</v>
      </c>
      <c r="E317" s="139" t="s">
        <v>8840</v>
      </c>
      <c r="F317" s="140" t="s">
        <v>8841</v>
      </c>
      <c r="G317" s="141" t="s">
        <v>483</v>
      </c>
      <c r="H317" s="142">
        <v>0.11700000000000001</v>
      </c>
      <c r="I317" s="143"/>
      <c r="J317" s="144">
        <f>ROUND(I317*H317,2)</f>
        <v>0</v>
      </c>
      <c r="K317" s="140" t="s">
        <v>385</v>
      </c>
      <c r="L317" s="32"/>
      <c r="M317" s="145" t="s">
        <v>1</v>
      </c>
      <c r="N317" s="146" t="s">
        <v>41</v>
      </c>
      <c r="P317" s="147">
        <f>O317*H317</f>
        <v>0</v>
      </c>
      <c r="Q317" s="147">
        <v>0</v>
      </c>
      <c r="R317" s="147">
        <f>Q317*H317</f>
        <v>0</v>
      </c>
      <c r="S317" s="147">
        <v>0</v>
      </c>
      <c r="T317" s="148">
        <f>S317*H317</f>
        <v>0</v>
      </c>
      <c r="AR317" s="149" t="s">
        <v>530</v>
      </c>
      <c r="AT317" s="149" t="s">
        <v>352</v>
      </c>
      <c r="AU317" s="149" t="s">
        <v>86</v>
      </c>
      <c r="AY317" s="17" t="s">
        <v>350</v>
      </c>
      <c r="BE317" s="150">
        <f>IF(N317="základní",J317,0)</f>
        <v>0</v>
      </c>
      <c r="BF317" s="150">
        <f>IF(N317="snížená",J317,0)</f>
        <v>0</v>
      </c>
      <c r="BG317" s="150">
        <f>IF(N317="zákl. přenesená",J317,0)</f>
        <v>0</v>
      </c>
      <c r="BH317" s="150">
        <f>IF(N317="sníž. přenesená",J317,0)</f>
        <v>0</v>
      </c>
      <c r="BI317" s="150">
        <f>IF(N317="nulová",J317,0)</f>
        <v>0</v>
      </c>
      <c r="BJ317" s="17" t="s">
        <v>84</v>
      </c>
      <c r="BK317" s="150">
        <f>ROUND(I317*H317,2)</f>
        <v>0</v>
      </c>
      <c r="BL317" s="17" t="s">
        <v>530</v>
      </c>
      <c r="BM317" s="149" t="s">
        <v>1871</v>
      </c>
    </row>
    <row r="318" spans="2:65" s="1" customFormat="1" ht="28.8">
      <c r="B318" s="32"/>
      <c r="D318" s="151" t="s">
        <v>359</v>
      </c>
      <c r="F318" s="152" t="s">
        <v>8841</v>
      </c>
      <c r="I318" s="153"/>
      <c r="L318" s="32"/>
      <c r="M318" s="154"/>
      <c r="T318" s="56"/>
      <c r="AT318" s="17" t="s">
        <v>359</v>
      </c>
      <c r="AU318" s="17" t="s">
        <v>86</v>
      </c>
    </row>
    <row r="319" spans="2:65" s="1" customFormat="1" ht="49.05" customHeight="1">
      <c r="B319" s="32"/>
      <c r="C319" s="138" t="s">
        <v>761</v>
      </c>
      <c r="D319" s="138" t="s">
        <v>352</v>
      </c>
      <c r="E319" s="139" t="s">
        <v>8842</v>
      </c>
      <c r="F319" s="140" t="s">
        <v>8843</v>
      </c>
      <c r="G319" s="141" t="s">
        <v>483</v>
      </c>
      <c r="H319" s="142">
        <v>0.11700000000000001</v>
      </c>
      <c r="I319" s="143"/>
      <c r="J319" s="144">
        <f>ROUND(I319*H319,2)</f>
        <v>0</v>
      </c>
      <c r="K319" s="140" t="s">
        <v>385</v>
      </c>
      <c r="L319" s="32"/>
      <c r="M319" s="145" t="s">
        <v>1</v>
      </c>
      <c r="N319" s="146" t="s">
        <v>41</v>
      </c>
      <c r="P319" s="147">
        <f>O319*H319</f>
        <v>0</v>
      </c>
      <c r="Q319" s="147">
        <v>0</v>
      </c>
      <c r="R319" s="147">
        <f>Q319*H319</f>
        <v>0</v>
      </c>
      <c r="S319" s="147">
        <v>0</v>
      </c>
      <c r="T319" s="148">
        <f>S319*H319</f>
        <v>0</v>
      </c>
      <c r="AR319" s="149" t="s">
        <v>530</v>
      </c>
      <c r="AT319" s="149" t="s">
        <v>352</v>
      </c>
      <c r="AU319" s="149" t="s">
        <v>86</v>
      </c>
      <c r="AY319" s="17" t="s">
        <v>350</v>
      </c>
      <c r="BE319" s="150">
        <f>IF(N319="základní",J319,0)</f>
        <v>0</v>
      </c>
      <c r="BF319" s="150">
        <f>IF(N319="snížená",J319,0)</f>
        <v>0</v>
      </c>
      <c r="BG319" s="150">
        <f>IF(N319="zákl. přenesená",J319,0)</f>
        <v>0</v>
      </c>
      <c r="BH319" s="150">
        <f>IF(N319="sníž. přenesená",J319,0)</f>
        <v>0</v>
      </c>
      <c r="BI319" s="150">
        <f>IF(N319="nulová",J319,0)</f>
        <v>0</v>
      </c>
      <c r="BJ319" s="17" t="s">
        <v>84</v>
      </c>
      <c r="BK319" s="150">
        <f>ROUND(I319*H319,2)</f>
        <v>0</v>
      </c>
      <c r="BL319" s="17" t="s">
        <v>530</v>
      </c>
      <c r="BM319" s="149" t="s">
        <v>1881</v>
      </c>
    </row>
    <row r="320" spans="2:65" s="1" customFormat="1" ht="38.4">
      <c r="B320" s="32"/>
      <c r="D320" s="151" t="s">
        <v>359</v>
      </c>
      <c r="F320" s="152" t="s">
        <v>8843</v>
      </c>
      <c r="I320" s="153"/>
      <c r="L320" s="32"/>
      <c r="M320" s="154"/>
      <c r="T320" s="56"/>
      <c r="AT320" s="17" t="s">
        <v>359</v>
      </c>
      <c r="AU320" s="17" t="s">
        <v>86</v>
      </c>
    </row>
    <row r="321" spans="2:65" s="1" customFormat="1" ht="49.05" customHeight="1">
      <c r="B321" s="32"/>
      <c r="C321" s="138" t="s">
        <v>767</v>
      </c>
      <c r="D321" s="138" t="s">
        <v>352</v>
      </c>
      <c r="E321" s="139" t="s">
        <v>8844</v>
      </c>
      <c r="F321" s="140" t="s">
        <v>8845</v>
      </c>
      <c r="G321" s="141" t="s">
        <v>483</v>
      </c>
      <c r="H321" s="142">
        <v>0.11700000000000001</v>
      </c>
      <c r="I321" s="143"/>
      <c r="J321" s="144">
        <f>ROUND(I321*H321,2)</f>
        <v>0</v>
      </c>
      <c r="K321" s="140" t="s">
        <v>385</v>
      </c>
      <c r="L321" s="32"/>
      <c r="M321" s="145" t="s">
        <v>1</v>
      </c>
      <c r="N321" s="146" t="s">
        <v>41</v>
      </c>
      <c r="P321" s="147">
        <f>O321*H321</f>
        <v>0</v>
      </c>
      <c r="Q321" s="147">
        <v>0</v>
      </c>
      <c r="R321" s="147">
        <f>Q321*H321</f>
        <v>0</v>
      </c>
      <c r="S321" s="147">
        <v>0</v>
      </c>
      <c r="T321" s="148">
        <f>S321*H321</f>
        <v>0</v>
      </c>
      <c r="AR321" s="149" t="s">
        <v>530</v>
      </c>
      <c r="AT321" s="149" t="s">
        <v>352</v>
      </c>
      <c r="AU321" s="149" t="s">
        <v>86</v>
      </c>
      <c r="AY321" s="17" t="s">
        <v>350</v>
      </c>
      <c r="BE321" s="150">
        <f>IF(N321="základní",J321,0)</f>
        <v>0</v>
      </c>
      <c r="BF321" s="150">
        <f>IF(N321="snížená",J321,0)</f>
        <v>0</v>
      </c>
      <c r="BG321" s="150">
        <f>IF(N321="zákl. přenesená",J321,0)</f>
        <v>0</v>
      </c>
      <c r="BH321" s="150">
        <f>IF(N321="sníž. přenesená",J321,0)</f>
        <v>0</v>
      </c>
      <c r="BI321" s="150">
        <f>IF(N321="nulová",J321,0)</f>
        <v>0</v>
      </c>
      <c r="BJ321" s="17" t="s">
        <v>84</v>
      </c>
      <c r="BK321" s="150">
        <f>ROUND(I321*H321,2)</f>
        <v>0</v>
      </c>
      <c r="BL321" s="17" t="s">
        <v>530</v>
      </c>
      <c r="BM321" s="149" t="s">
        <v>1931</v>
      </c>
    </row>
    <row r="322" spans="2:65" s="1" customFormat="1" ht="38.4">
      <c r="B322" s="32"/>
      <c r="D322" s="151" t="s">
        <v>359</v>
      </c>
      <c r="F322" s="152" t="s">
        <v>8845</v>
      </c>
      <c r="I322" s="153"/>
      <c r="L322" s="32"/>
      <c r="M322" s="154"/>
      <c r="T322" s="56"/>
      <c r="AT322" s="17" t="s">
        <v>359</v>
      </c>
      <c r="AU322" s="17" t="s">
        <v>86</v>
      </c>
    </row>
    <row r="323" spans="2:65" s="11" customFormat="1" ht="22.8" customHeight="1">
      <c r="B323" s="126"/>
      <c r="D323" s="127" t="s">
        <v>75</v>
      </c>
      <c r="E323" s="136" t="s">
        <v>8846</v>
      </c>
      <c r="F323" s="136" t="s">
        <v>8847</v>
      </c>
      <c r="I323" s="129"/>
      <c r="J323" s="137">
        <f>BK323</f>
        <v>0</v>
      </c>
      <c r="L323" s="126"/>
      <c r="M323" s="131"/>
      <c r="P323" s="132">
        <f>SUM(P324:P413)</f>
        <v>0</v>
      </c>
      <c r="R323" s="132">
        <f>SUM(R324:R413)</f>
        <v>0</v>
      </c>
      <c r="T323" s="133">
        <f>SUM(T324:T413)</f>
        <v>0</v>
      </c>
      <c r="AR323" s="127" t="s">
        <v>86</v>
      </c>
      <c r="AT323" s="134" t="s">
        <v>75</v>
      </c>
      <c r="AU323" s="134" t="s">
        <v>84</v>
      </c>
      <c r="AY323" s="127" t="s">
        <v>350</v>
      </c>
      <c r="BK323" s="135">
        <f>SUM(BK324:BK413)</f>
        <v>0</v>
      </c>
    </row>
    <row r="324" spans="2:65" s="1" customFormat="1" ht="16.5" customHeight="1">
      <c r="B324" s="32"/>
      <c r="C324" s="138" t="s">
        <v>821</v>
      </c>
      <c r="D324" s="138" t="s">
        <v>352</v>
      </c>
      <c r="E324" s="139" t="s">
        <v>8848</v>
      </c>
      <c r="F324" s="140" t="s">
        <v>8849</v>
      </c>
      <c r="G324" s="141" t="s">
        <v>496</v>
      </c>
      <c r="H324" s="142">
        <v>1</v>
      </c>
      <c r="I324" s="143"/>
      <c r="J324" s="144">
        <f>ROUND(I324*H324,2)</f>
        <v>0</v>
      </c>
      <c r="K324" s="140" t="s">
        <v>8850</v>
      </c>
      <c r="L324" s="32"/>
      <c r="M324" s="145" t="s">
        <v>1</v>
      </c>
      <c r="N324" s="146" t="s">
        <v>41</v>
      </c>
      <c r="P324" s="147">
        <f>O324*H324</f>
        <v>0</v>
      </c>
      <c r="Q324" s="147">
        <v>0</v>
      </c>
      <c r="R324" s="147">
        <f>Q324*H324</f>
        <v>0</v>
      </c>
      <c r="S324" s="147">
        <v>0</v>
      </c>
      <c r="T324" s="148">
        <f>S324*H324</f>
        <v>0</v>
      </c>
      <c r="AR324" s="149" t="s">
        <v>530</v>
      </c>
      <c r="AT324" s="149" t="s">
        <v>352</v>
      </c>
      <c r="AU324" s="149" t="s">
        <v>86</v>
      </c>
      <c r="AY324" s="17" t="s">
        <v>350</v>
      </c>
      <c r="BE324" s="150">
        <f>IF(N324="základní",J324,0)</f>
        <v>0</v>
      </c>
      <c r="BF324" s="150">
        <f>IF(N324="snížená",J324,0)</f>
        <v>0</v>
      </c>
      <c r="BG324" s="150">
        <f>IF(N324="zákl. přenesená",J324,0)</f>
        <v>0</v>
      </c>
      <c r="BH324" s="150">
        <f>IF(N324="sníž. přenesená",J324,0)</f>
        <v>0</v>
      </c>
      <c r="BI324" s="150">
        <f>IF(N324="nulová",J324,0)</f>
        <v>0</v>
      </c>
      <c r="BJ324" s="17" t="s">
        <v>84</v>
      </c>
      <c r="BK324" s="150">
        <f>ROUND(I324*H324,2)</f>
        <v>0</v>
      </c>
      <c r="BL324" s="17" t="s">
        <v>530</v>
      </c>
      <c r="BM324" s="149" t="s">
        <v>1961</v>
      </c>
    </row>
    <row r="325" spans="2:65" s="1" customFormat="1" ht="10.199999999999999">
      <c r="B325" s="32"/>
      <c r="D325" s="151" t="s">
        <v>359</v>
      </c>
      <c r="F325" s="152" t="s">
        <v>8849</v>
      </c>
      <c r="I325" s="153"/>
      <c r="L325" s="32"/>
      <c r="M325" s="154"/>
      <c r="T325" s="56"/>
      <c r="AT325" s="17" t="s">
        <v>359</v>
      </c>
      <c r="AU325" s="17" t="s">
        <v>86</v>
      </c>
    </row>
    <row r="326" spans="2:65" s="14" customFormat="1" ht="10.199999999999999">
      <c r="B326" s="169"/>
      <c r="D326" s="151" t="s">
        <v>361</v>
      </c>
      <c r="E326" s="170" t="s">
        <v>1</v>
      </c>
      <c r="F326" s="171" t="s">
        <v>8745</v>
      </c>
      <c r="H326" s="170" t="s">
        <v>1</v>
      </c>
      <c r="I326" s="172"/>
      <c r="L326" s="169"/>
      <c r="M326" s="173"/>
      <c r="T326" s="174"/>
      <c r="AT326" s="170" t="s">
        <v>361</v>
      </c>
      <c r="AU326" s="170" t="s">
        <v>86</v>
      </c>
      <c r="AV326" s="14" t="s">
        <v>84</v>
      </c>
      <c r="AW326" s="14" t="s">
        <v>32</v>
      </c>
      <c r="AX326" s="14" t="s">
        <v>76</v>
      </c>
      <c r="AY326" s="170" t="s">
        <v>350</v>
      </c>
    </row>
    <row r="327" spans="2:65" s="14" customFormat="1" ht="10.199999999999999">
      <c r="B327" s="169"/>
      <c r="D327" s="151" t="s">
        <v>361</v>
      </c>
      <c r="E327" s="170" t="s">
        <v>1</v>
      </c>
      <c r="F327" s="171" t="s">
        <v>8746</v>
      </c>
      <c r="H327" s="170" t="s">
        <v>1</v>
      </c>
      <c r="I327" s="172"/>
      <c r="L327" s="169"/>
      <c r="M327" s="173"/>
      <c r="T327" s="174"/>
      <c r="AT327" s="170" t="s">
        <v>361</v>
      </c>
      <c r="AU327" s="170" t="s">
        <v>86</v>
      </c>
      <c r="AV327" s="14" t="s">
        <v>84</v>
      </c>
      <c r="AW327" s="14" t="s">
        <v>32</v>
      </c>
      <c r="AX327" s="14" t="s">
        <v>76</v>
      </c>
      <c r="AY327" s="170" t="s">
        <v>350</v>
      </c>
    </row>
    <row r="328" spans="2:65" s="12" customFormat="1" ht="10.199999999999999">
      <c r="B328" s="155"/>
      <c r="D328" s="151" t="s">
        <v>361</v>
      </c>
      <c r="E328" s="156" t="s">
        <v>1</v>
      </c>
      <c r="F328" s="157" t="s">
        <v>84</v>
      </c>
      <c r="H328" s="158">
        <v>1</v>
      </c>
      <c r="I328" s="159"/>
      <c r="L328" s="155"/>
      <c r="M328" s="160"/>
      <c r="T328" s="161"/>
      <c r="AT328" s="156" t="s">
        <v>361</v>
      </c>
      <c r="AU328" s="156" t="s">
        <v>86</v>
      </c>
      <c r="AV328" s="12" t="s">
        <v>86</v>
      </c>
      <c r="AW328" s="12" t="s">
        <v>32</v>
      </c>
      <c r="AX328" s="12" t="s">
        <v>76</v>
      </c>
      <c r="AY328" s="156" t="s">
        <v>350</v>
      </c>
    </row>
    <row r="329" spans="2:65" s="13" customFormat="1" ht="10.199999999999999">
      <c r="B329" s="162"/>
      <c r="D329" s="151" t="s">
        <v>361</v>
      </c>
      <c r="E329" s="163" t="s">
        <v>1</v>
      </c>
      <c r="F329" s="164" t="s">
        <v>364</v>
      </c>
      <c r="H329" s="165">
        <v>1</v>
      </c>
      <c r="I329" s="166"/>
      <c r="L329" s="162"/>
      <c r="M329" s="167"/>
      <c r="T329" s="168"/>
      <c r="AT329" s="163" t="s">
        <v>361</v>
      </c>
      <c r="AU329" s="163" t="s">
        <v>86</v>
      </c>
      <c r="AV329" s="13" t="s">
        <v>357</v>
      </c>
      <c r="AW329" s="13" t="s">
        <v>32</v>
      </c>
      <c r="AX329" s="13" t="s">
        <v>84</v>
      </c>
      <c r="AY329" s="163" t="s">
        <v>350</v>
      </c>
    </row>
    <row r="330" spans="2:65" s="1" customFormat="1" ht="21.75" customHeight="1">
      <c r="B330" s="32"/>
      <c r="C330" s="138" t="s">
        <v>828</v>
      </c>
      <c r="D330" s="138" t="s">
        <v>352</v>
      </c>
      <c r="E330" s="139" t="s">
        <v>8851</v>
      </c>
      <c r="F330" s="140" t="s">
        <v>8852</v>
      </c>
      <c r="G330" s="141" t="s">
        <v>551</v>
      </c>
      <c r="H330" s="142">
        <v>25</v>
      </c>
      <c r="I330" s="143"/>
      <c r="J330" s="144">
        <f>ROUND(I330*H330,2)</f>
        <v>0</v>
      </c>
      <c r="K330" s="140" t="s">
        <v>385</v>
      </c>
      <c r="L330" s="32"/>
      <c r="M330" s="145" t="s">
        <v>1</v>
      </c>
      <c r="N330" s="146" t="s">
        <v>41</v>
      </c>
      <c r="P330" s="147">
        <f>O330*H330</f>
        <v>0</v>
      </c>
      <c r="Q330" s="147">
        <v>0</v>
      </c>
      <c r="R330" s="147">
        <f>Q330*H330</f>
        <v>0</v>
      </c>
      <c r="S330" s="147">
        <v>0</v>
      </c>
      <c r="T330" s="148">
        <f>S330*H330</f>
        <v>0</v>
      </c>
      <c r="AR330" s="149" t="s">
        <v>530</v>
      </c>
      <c r="AT330" s="149" t="s">
        <v>352</v>
      </c>
      <c r="AU330" s="149" t="s">
        <v>86</v>
      </c>
      <c r="AY330" s="17" t="s">
        <v>350</v>
      </c>
      <c r="BE330" s="150">
        <f>IF(N330="základní",J330,0)</f>
        <v>0</v>
      </c>
      <c r="BF330" s="150">
        <f>IF(N330="snížená",J330,0)</f>
        <v>0</v>
      </c>
      <c r="BG330" s="150">
        <f>IF(N330="zákl. přenesená",J330,0)</f>
        <v>0</v>
      </c>
      <c r="BH330" s="150">
        <f>IF(N330="sníž. přenesená",J330,0)</f>
        <v>0</v>
      </c>
      <c r="BI330" s="150">
        <f>IF(N330="nulová",J330,0)</f>
        <v>0</v>
      </c>
      <c r="BJ330" s="17" t="s">
        <v>84</v>
      </c>
      <c r="BK330" s="150">
        <f>ROUND(I330*H330,2)</f>
        <v>0</v>
      </c>
      <c r="BL330" s="17" t="s">
        <v>530</v>
      </c>
      <c r="BM330" s="149" t="s">
        <v>1977</v>
      </c>
    </row>
    <row r="331" spans="2:65" s="1" customFormat="1" ht="10.199999999999999">
      <c r="B331" s="32"/>
      <c r="D331" s="151" t="s">
        <v>359</v>
      </c>
      <c r="F331" s="152" t="s">
        <v>8852</v>
      </c>
      <c r="I331" s="153"/>
      <c r="L331" s="32"/>
      <c r="M331" s="154"/>
      <c r="T331" s="56"/>
      <c r="AT331" s="17" t="s">
        <v>359</v>
      </c>
      <c r="AU331" s="17" t="s">
        <v>86</v>
      </c>
    </row>
    <row r="332" spans="2:65" s="14" customFormat="1" ht="10.199999999999999">
      <c r="B332" s="169"/>
      <c r="D332" s="151" t="s">
        <v>361</v>
      </c>
      <c r="E332" s="170" t="s">
        <v>1</v>
      </c>
      <c r="F332" s="171" t="s">
        <v>8776</v>
      </c>
      <c r="H332" s="170" t="s">
        <v>1</v>
      </c>
      <c r="I332" s="172"/>
      <c r="L332" s="169"/>
      <c r="M332" s="173"/>
      <c r="T332" s="174"/>
      <c r="AT332" s="170" t="s">
        <v>361</v>
      </c>
      <c r="AU332" s="170" t="s">
        <v>86</v>
      </c>
      <c r="AV332" s="14" t="s">
        <v>84</v>
      </c>
      <c r="AW332" s="14" t="s">
        <v>32</v>
      </c>
      <c r="AX332" s="14" t="s">
        <v>76</v>
      </c>
      <c r="AY332" s="170" t="s">
        <v>350</v>
      </c>
    </row>
    <row r="333" spans="2:65" s="14" customFormat="1" ht="10.199999999999999">
      <c r="B333" s="169"/>
      <c r="D333" s="151" t="s">
        <v>361</v>
      </c>
      <c r="E333" s="170" t="s">
        <v>1</v>
      </c>
      <c r="F333" s="171" t="s">
        <v>8853</v>
      </c>
      <c r="H333" s="170" t="s">
        <v>1</v>
      </c>
      <c r="I333" s="172"/>
      <c r="L333" s="169"/>
      <c r="M333" s="173"/>
      <c r="T333" s="174"/>
      <c r="AT333" s="170" t="s">
        <v>361</v>
      </c>
      <c r="AU333" s="170" t="s">
        <v>86</v>
      </c>
      <c r="AV333" s="14" t="s">
        <v>84</v>
      </c>
      <c r="AW333" s="14" t="s">
        <v>32</v>
      </c>
      <c r="AX333" s="14" t="s">
        <v>76</v>
      </c>
      <c r="AY333" s="170" t="s">
        <v>350</v>
      </c>
    </row>
    <row r="334" spans="2:65" s="12" customFormat="1" ht="10.199999999999999">
      <c r="B334" s="155"/>
      <c r="D334" s="151" t="s">
        <v>361</v>
      </c>
      <c r="E334" s="156" t="s">
        <v>1</v>
      </c>
      <c r="F334" s="157" t="s">
        <v>8751</v>
      </c>
      <c r="H334" s="158">
        <v>25</v>
      </c>
      <c r="I334" s="159"/>
      <c r="L334" s="155"/>
      <c r="M334" s="160"/>
      <c r="T334" s="161"/>
      <c r="AT334" s="156" t="s">
        <v>361</v>
      </c>
      <c r="AU334" s="156" t="s">
        <v>86</v>
      </c>
      <c r="AV334" s="12" t="s">
        <v>86</v>
      </c>
      <c r="AW334" s="12" t="s">
        <v>32</v>
      </c>
      <c r="AX334" s="12" t="s">
        <v>76</v>
      </c>
      <c r="AY334" s="156" t="s">
        <v>350</v>
      </c>
    </row>
    <row r="335" spans="2:65" s="13" customFormat="1" ht="10.199999999999999">
      <c r="B335" s="162"/>
      <c r="D335" s="151" t="s">
        <v>361</v>
      </c>
      <c r="E335" s="163" t="s">
        <v>1</v>
      </c>
      <c r="F335" s="164" t="s">
        <v>364</v>
      </c>
      <c r="H335" s="165">
        <v>25</v>
      </c>
      <c r="I335" s="166"/>
      <c r="L335" s="162"/>
      <c r="M335" s="167"/>
      <c r="T335" s="168"/>
      <c r="AT335" s="163" t="s">
        <v>361</v>
      </c>
      <c r="AU335" s="163" t="s">
        <v>86</v>
      </c>
      <c r="AV335" s="13" t="s">
        <v>357</v>
      </c>
      <c r="AW335" s="13" t="s">
        <v>32</v>
      </c>
      <c r="AX335" s="13" t="s">
        <v>84</v>
      </c>
      <c r="AY335" s="163" t="s">
        <v>350</v>
      </c>
    </row>
    <row r="336" spans="2:65" s="1" customFormat="1" ht="21.75" customHeight="1">
      <c r="B336" s="32"/>
      <c r="C336" s="138" t="s">
        <v>834</v>
      </c>
      <c r="D336" s="138" t="s">
        <v>352</v>
      </c>
      <c r="E336" s="139" t="s">
        <v>8854</v>
      </c>
      <c r="F336" s="140" t="s">
        <v>8855</v>
      </c>
      <c r="G336" s="141" t="s">
        <v>551</v>
      </c>
      <c r="H336" s="142">
        <v>102</v>
      </c>
      <c r="I336" s="143"/>
      <c r="J336" s="144">
        <f>ROUND(I336*H336,2)</f>
        <v>0</v>
      </c>
      <c r="K336" s="140" t="s">
        <v>385</v>
      </c>
      <c r="L336" s="32"/>
      <c r="M336" s="145" t="s">
        <v>1</v>
      </c>
      <c r="N336" s="146" t="s">
        <v>41</v>
      </c>
      <c r="P336" s="147">
        <f>O336*H336</f>
        <v>0</v>
      </c>
      <c r="Q336" s="147">
        <v>0</v>
      </c>
      <c r="R336" s="147">
        <f>Q336*H336</f>
        <v>0</v>
      </c>
      <c r="S336" s="147">
        <v>0</v>
      </c>
      <c r="T336" s="148">
        <f>S336*H336</f>
        <v>0</v>
      </c>
      <c r="AR336" s="149" t="s">
        <v>530</v>
      </c>
      <c r="AT336" s="149" t="s">
        <v>352</v>
      </c>
      <c r="AU336" s="149" t="s">
        <v>86</v>
      </c>
      <c r="AY336" s="17" t="s">
        <v>350</v>
      </c>
      <c r="BE336" s="150">
        <f>IF(N336="základní",J336,0)</f>
        <v>0</v>
      </c>
      <c r="BF336" s="150">
        <f>IF(N336="snížená",J336,0)</f>
        <v>0</v>
      </c>
      <c r="BG336" s="150">
        <f>IF(N336="zákl. přenesená",J336,0)</f>
        <v>0</v>
      </c>
      <c r="BH336" s="150">
        <f>IF(N336="sníž. přenesená",J336,0)</f>
        <v>0</v>
      </c>
      <c r="BI336" s="150">
        <f>IF(N336="nulová",J336,0)</f>
        <v>0</v>
      </c>
      <c r="BJ336" s="17" t="s">
        <v>84</v>
      </c>
      <c r="BK336" s="150">
        <f>ROUND(I336*H336,2)</f>
        <v>0</v>
      </c>
      <c r="BL336" s="17" t="s">
        <v>530</v>
      </c>
      <c r="BM336" s="149" t="s">
        <v>1990</v>
      </c>
    </row>
    <row r="337" spans="2:65" s="1" customFormat="1" ht="10.199999999999999">
      <c r="B337" s="32"/>
      <c r="D337" s="151" t="s">
        <v>359</v>
      </c>
      <c r="F337" s="152" t="s">
        <v>8855</v>
      </c>
      <c r="I337" s="153"/>
      <c r="L337" s="32"/>
      <c r="M337" s="154"/>
      <c r="T337" s="56"/>
      <c r="AT337" s="17" t="s">
        <v>359</v>
      </c>
      <c r="AU337" s="17" t="s">
        <v>86</v>
      </c>
    </row>
    <row r="338" spans="2:65" s="14" customFormat="1" ht="10.199999999999999">
      <c r="B338" s="169"/>
      <c r="D338" s="151" t="s">
        <v>361</v>
      </c>
      <c r="E338" s="170" t="s">
        <v>1</v>
      </c>
      <c r="F338" s="171" t="s">
        <v>8776</v>
      </c>
      <c r="H338" s="170" t="s">
        <v>1</v>
      </c>
      <c r="I338" s="172"/>
      <c r="L338" s="169"/>
      <c r="M338" s="173"/>
      <c r="T338" s="174"/>
      <c r="AT338" s="170" t="s">
        <v>361</v>
      </c>
      <c r="AU338" s="170" t="s">
        <v>86</v>
      </c>
      <c r="AV338" s="14" t="s">
        <v>84</v>
      </c>
      <c r="AW338" s="14" t="s">
        <v>32</v>
      </c>
      <c r="AX338" s="14" t="s">
        <v>76</v>
      </c>
      <c r="AY338" s="170" t="s">
        <v>350</v>
      </c>
    </row>
    <row r="339" spans="2:65" s="14" customFormat="1" ht="10.199999999999999">
      <c r="B339" s="169"/>
      <c r="D339" s="151" t="s">
        <v>361</v>
      </c>
      <c r="E339" s="170" t="s">
        <v>1</v>
      </c>
      <c r="F339" s="171" t="s">
        <v>8853</v>
      </c>
      <c r="H339" s="170" t="s">
        <v>1</v>
      </c>
      <c r="I339" s="172"/>
      <c r="L339" s="169"/>
      <c r="M339" s="173"/>
      <c r="T339" s="174"/>
      <c r="AT339" s="170" t="s">
        <v>361</v>
      </c>
      <c r="AU339" s="170" t="s">
        <v>86</v>
      </c>
      <c r="AV339" s="14" t="s">
        <v>84</v>
      </c>
      <c r="AW339" s="14" t="s">
        <v>32</v>
      </c>
      <c r="AX339" s="14" t="s">
        <v>76</v>
      </c>
      <c r="AY339" s="170" t="s">
        <v>350</v>
      </c>
    </row>
    <row r="340" spans="2:65" s="12" customFormat="1" ht="10.199999999999999">
      <c r="B340" s="155"/>
      <c r="D340" s="151" t="s">
        <v>361</v>
      </c>
      <c r="E340" s="156" t="s">
        <v>1</v>
      </c>
      <c r="F340" s="157" t="s">
        <v>8856</v>
      </c>
      <c r="H340" s="158">
        <v>102</v>
      </c>
      <c r="I340" s="159"/>
      <c r="L340" s="155"/>
      <c r="M340" s="160"/>
      <c r="T340" s="161"/>
      <c r="AT340" s="156" t="s">
        <v>361</v>
      </c>
      <c r="AU340" s="156" t="s">
        <v>86</v>
      </c>
      <c r="AV340" s="12" t="s">
        <v>86</v>
      </c>
      <c r="AW340" s="12" t="s">
        <v>32</v>
      </c>
      <c r="AX340" s="12" t="s">
        <v>76</v>
      </c>
      <c r="AY340" s="156" t="s">
        <v>350</v>
      </c>
    </row>
    <row r="341" spans="2:65" s="13" customFormat="1" ht="10.199999999999999">
      <c r="B341" s="162"/>
      <c r="D341" s="151" t="s">
        <v>361</v>
      </c>
      <c r="E341" s="163" t="s">
        <v>1</v>
      </c>
      <c r="F341" s="164" t="s">
        <v>364</v>
      </c>
      <c r="H341" s="165">
        <v>102</v>
      </c>
      <c r="I341" s="166"/>
      <c r="L341" s="162"/>
      <c r="M341" s="167"/>
      <c r="T341" s="168"/>
      <c r="AT341" s="163" t="s">
        <v>361</v>
      </c>
      <c r="AU341" s="163" t="s">
        <v>86</v>
      </c>
      <c r="AV341" s="13" t="s">
        <v>357</v>
      </c>
      <c r="AW341" s="13" t="s">
        <v>32</v>
      </c>
      <c r="AX341" s="13" t="s">
        <v>84</v>
      </c>
      <c r="AY341" s="163" t="s">
        <v>350</v>
      </c>
    </row>
    <row r="342" spans="2:65" s="1" customFormat="1" ht="21.75" customHeight="1">
      <c r="B342" s="32"/>
      <c r="C342" s="138" t="s">
        <v>854</v>
      </c>
      <c r="D342" s="138" t="s">
        <v>352</v>
      </c>
      <c r="E342" s="139" t="s">
        <v>8857</v>
      </c>
      <c r="F342" s="140" t="s">
        <v>8858</v>
      </c>
      <c r="G342" s="141" t="s">
        <v>551</v>
      </c>
      <c r="H342" s="142">
        <v>82</v>
      </c>
      <c r="I342" s="143"/>
      <c r="J342" s="144">
        <f>ROUND(I342*H342,2)</f>
        <v>0</v>
      </c>
      <c r="K342" s="140" t="s">
        <v>385</v>
      </c>
      <c r="L342" s="32"/>
      <c r="M342" s="145" t="s">
        <v>1</v>
      </c>
      <c r="N342" s="146" t="s">
        <v>41</v>
      </c>
      <c r="P342" s="147">
        <f>O342*H342</f>
        <v>0</v>
      </c>
      <c r="Q342" s="147">
        <v>0</v>
      </c>
      <c r="R342" s="147">
        <f>Q342*H342</f>
        <v>0</v>
      </c>
      <c r="S342" s="147">
        <v>0</v>
      </c>
      <c r="T342" s="148">
        <f>S342*H342</f>
        <v>0</v>
      </c>
      <c r="AR342" s="149" t="s">
        <v>530</v>
      </c>
      <c r="AT342" s="149" t="s">
        <v>352</v>
      </c>
      <c r="AU342" s="149" t="s">
        <v>86</v>
      </c>
      <c r="AY342" s="17" t="s">
        <v>350</v>
      </c>
      <c r="BE342" s="150">
        <f>IF(N342="základní",J342,0)</f>
        <v>0</v>
      </c>
      <c r="BF342" s="150">
        <f>IF(N342="snížená",J342,0)</f>
        <v>0</v>
      </c>
      <c r="BG342" s="150">
        <f>IF(N342="zákl. přenesená",J342,0)</f>
        <v>0</v>
      </c>
      <c r="BH342" s="150">
        <f>IF(N342="sníž. přenesená",J342,0)</f>
        <v>0</v>
      </c>
      <c r="BI342" s="150">
        <f>IF(N342="nulová",J342,0)</f>
        <v>0</v>
      </c>
      <c r="BJ342" s="17" t="s">
        <v>84</v>
      </c>
      <c r="BK342" s="150">
        <f>ROUND(I342*H342,2)</f>
        <v>0</v>
      </c>
      <c r="BL342" s="17" t="s">
        <v>530</v>
      </c>
      <c r="BM342" s="149" t="s">
        <v>2003</v>
      </c>
    </row>
    <row r="343" spans="2:65" s="1" customFormat="1" ht="10.199999999999999">
      <c r="B343" s="32"/>
      <c r="D343" s="151" t="s">
        <v>359</v>
      </c>
      <c r="F343" s="152" t="s">
        <v>8858</v>
      </c>
      <c r="I343" s="153"/>
      <c r="L343" s="32"/>
      <c r="M343" s="154"/>
      <c r="T343" s="56"/>
      <c r="AT343" s="17" t="s">
        <v>359</v>
      </c>
      <c r="AU343" s="17" t="s">
        <v>86</v>
      </c>
    </row>
    <row r="344" spans="2:65" s="14" customFormat="1" ht="10.199999999999999">
      <c r="B344" s="169"/>
      <c r="D344" s="151" t="s">
        <v>361</v>
      </c>
      <c r="E344" s="170" t="s">
        <v>1</v>
      </c>
      <c r="F344" s="171" t="s">
        <v>8776</v>
      </c>
      <c r="H344" s="170" t="s">
        <v>1</v>
      </c>
      <c r="I344" s="172"/>
      <c r="L344" s="169"/>
      <c r="M344" s="173"/>
      <c r="T344" s="174"/>
      <c r="AT344" s="170" t="s">
        <v>361</v>
      </c>
      <c r="AU344" s="170" t="s">
        <v>86</v>
      </c>
      <c r="AV344" s="14" t="s">
        <v>84</v>
      </c>
      <c r="AW344" s="14" t="s">
        <v>32</v>
      </c>
      <c r="AX344" s="14" t="s">
        <v>76</v>
      </c>
      <c r="AY344" s="170" t="s">
        <v>350</v>
      </c>
    </row>
    <row r="345" spans="2:65" s="14" customFormat="1" ht="10.199999999999999">
      <c r="B345" s="169"/>
      <c r="D345" s="151" t="s">
        <v>361</v>
      </c>
      <c r="E345" s="170" t="s">
        <v>1</v>
      </c>
      <c r="F345" s="171" t="s">
        <v>8853</v>
      </c>
      <c r="H345" s="170" t="s">
        <v>1</v>
      </c>
      <c r="I345" s="172"/>
      <c r="L345" s="169"/>
      <c r="M345" s="173"/>
      <c r="T345" s="174"/>
      <c r="AT345" s="170" t="s">
        <v>361</v>
      </c>
      <c r="AU345" s="170" t="s">
        <v>86</v>
      </c>
      <c r="AV345" s="14" t="s">
        <v>84</v>
      </c>
      <c r="AW345" s="14" t="s">
        <v>32</v>
      </c>
      <c r="AX345" s="14" t="s">
        <v>76</v>
      </c>
      <c r="AY345" s="170" t="s">
        <v>350</v>
      </c>
    </row>
    <row r="346" spans="2:65" s="12" customFormat="1" ht="10.199999999999999">
      <c r="B346" s="155"/>
      <c r="D346" s="151" t="s">
        <v>361</v>
      </c>
      <c r="E346" s="156" t="s">
        <v>1</v>
      </c>
      <c r="F346" s="157" t="s">
        <v>8859</v>
      </c>
      <c r="H346" s="158">
        <v>82</v>
      </c>
      <c r="I346" s="159"/>
      <c r="L346" s="155"/>
      <c r="M346" s="160"/>
      <c r="T346" s="161"/>
      <c r="AT346" s="156" t="s">
        <v>361</v>
      </c>
      <c r="AU346" s="156" t="s">
        <v>86</v>
      </c>
      <c r="AV346" s="12" t="s">
        <v>86</v>
      </c>
      <c r="AW346" s="12" t="s">
        <v>32</v>
      </c>
      <c r="AX346" s="12" t="s">
        <v>76</v>
      </c>
      <c r="AY346" s="156" t="s">
        <v>350</v>
      </c>
    </row>
    <row r="347" spans="2:65" s="13" customFormat="1" ht="10.199999999999999">
      <c r="B347" s="162"/>
      <c r="D347" s="151" t="s">
        <v>361</v>
      </c>
      <c r="E347" s="163" t="s">
        <v>1</v>
      </c>
      <c r="F347" s="164" t="s">
        <v>364</v>
      </c>
      <c r="H347" s="165">
        <v>82</v>
      </c>
      <c r="I347" s="166"/>
      <c r="L347" s="162"/>
      <c r="M347" s="167"/>
      <c r="T347" s="168"/>
      <c r="AT347" s="163" t="s">
        <v>361</v>
      </c>
      <c r="AU347" s="163" t="s">
        <v>86</v>
      </c>
      <c r="AV347" s="13" t="s">
        <v>357</v>
      </c>
      <c r="AW347" s="13" t="s">
        <v>32</v>
      </c>
      <c r="AX347" s="13" t="s">
        <v>84</v>
      </c>
      <c r="AY347" s="163" t="s">
        <v>350</v>
      </c>
    </row>
    <row r="348" spans="2:65" s="1" customFormat="1" ht="21.75" customHeight="1">
      <c r="B348" s="32"/>
      <c r="C348" s="138" t="s">
        <v>872</v>
      </c>
      <c r="D348" s="138" t="s">
        <v>352</v>
      </c>
      <c r="E348" s="139" t="s">
        <v>8860</v>
      </c>
      <c r="F348" s="140" t="s">
        <v>8861</v>
      </c>
      <c r="G348" s="141" t="s">
        <v>551</v>
      </c>
      <c r="H348" s="142">
        <v>72</v>
      </c>
      <c r="I348" s="143"/>
      <c r="J348" s="144">
        <f>ROUND(I348*H348,2)</f>
        <v>0</v>
      </c>
      <c r="K348" s="140" t="s">
        <v>385</v>
      </c>
      <c r="L348" s="32"/>
      <c r="M348" s="145" t="s">
        <v>1</v>
      </c>
      <c r="N348" s="146" t="s">
        <v>41</v>
      </c>
      <c r="P348" s="147">
        <f>O348*H348</f>
        <v>0</v>
      </c>
      <c r="Q348" s="147">
        <v>0</v>
      </c>
      <c r="R348" s="147">
        <f>Q348*H348</f>
        <v>0</v>
      </c>
      <c r="S348" s="147">
        <v>0</v>
      </c>
      <c r="T348" s="148">
        <f>S348*H348</f>
        <v>0</v>
      </c>
      <c r="AR348" s="149" t="s">
        <v>530</v>
      </c>
      <c r="AT348" s="149" t="s">
        <v>352</v>
      </c>
      <c r="AU348" s="149" t="s">
        <v>86</v>
      </c>
      <c r="AY348" s="17" t="s">
        <v>350</v>
      </c>
      <c r="BE348" s="150">
        <f>IF(N348="základní",J348,0)</f>
        <v>0</v>
      </c>
      <c r="BF348" s="150">
        <f>IF(N348="snížená",J348,0)</f>
        <v>0</v>
      </c>
      <c r="BG348" s="150">
        <f>IF(N348="zákl. přenesená",J348,0)</f>
        <v>0</v>
      </c>
      <c r="BH348" s="150">
        <f>IF(N348="sníž. přenesená",J348,0)</f>
        <v>0</v>
      </c>
      <c r="BI348" s="150">
        <f>IF(N348="nulová",J348,0)</f>
        <v>0</v>
      </c>
      <c r="BJ348" s="17" t="s">
        <v>84</v>
      </c>
      <c r="BK348" s="150">
        <f>ROUND(I348*H348,2)</f>
        <v>0</v>
      </c>
      <c r="BL348" s="17" t="s">
        <v>530</v>
      </c>
      <c r="BM348" s="149" t="s">
        <v>2015</v>
      </c>
    </row>
    <row r="349" spans="2:65" s="1" customFormat="1" ht="10.199999999999999">
      <c r="B349" s="32"/>
      <c r="D349" s="151" t="s">
        <v>359</v>
      </c>
      <c r="F349" s="152" t="s">
        <v>8861</v>
      </c>
      <c r="I349" s="153"/>
      <c r="L349" s="32"/>
      <c r="M349" s="154"/>
      <c r="T349" s="56"/>
      <c r="AT349" s="17" t="s">
        <v>359</v>
      </c>
      <c r="AU349" s="17" t="s">
        <v>86</v>
      </c>
    </row>
    <row r="350" spans="2:65" s="14" customFormat="1" ht="10.199999999999999">
      <c r="B350" s="169"/>
      <c r="D350" s="151" t="s">
        <v>361</v>
      </c>
      <c r="E350" s="170" t="s">
        <v>1</v>
      </c>
      <c r="F350" s="171" t="s">
        <v>8776</v>
      </c>
      <c r="H350" s="170" t="s">
        <v>1</v>
      </c>
      <c r="I350" s="172"/>
      <c r="L350" s="169"/>
      <c r="M350" s="173"/>
      <c r="T350" s="174"/>
      <c r="AT350" s="170" t="s">
        <v>361</v>
      </c>
      <c r="AU350" s="170" t="s">
        <v>86</v>
      </c>
      <c r="AV350" s="14" t="s">
        <v>84</v>
      </c>
      <c r="AW350" s="14" t="s">
        <v>32</v>
      </c>
      <c r="AX350" s="14" t="s">
        <v>76</v>
      </c>
      <c r="AY350" s="170" t="s">
        <v>350</v>
      </c>
    </row>
    <row r="351" spans="2:65" s="14" customFormat="1" ht="10.199999999999999">
      <c r="B351" s="169"/>
      <c r="D351" s="151" t="s">
        <v>361</v>
      </c>
      <c r="E351" s="170" t="s">
        <v>1</v>
      </c>
      <c r="F351" s="171" t="s">
        <v>8853</v>
      </c>
      <c r="H351" s="170" t="s">
        <v>1</v>
      </c>
      <c r="I351" s="172"/>
      <c r="L351" s="169"/>
      <c r="M351" s="173"/>
      <c r="T351" s="174"/>
      <c r="AT351" s="170" t="s">
        <v>361</v>
      </c>
      <c r="AU351" s="170" t="s">
        <v>86</v>
      </c>
      <c r="AV351" s="14" t="s">
        <v>84</v>
      </c>
      <c r="AW351" s="14" t="s">
        <v>32</v>
      </c>
      <c r="AX351" s="14" t="s">
        <v>76</v>
      </c>
      <c r="AY351" s="170" t="s">
        <v>350</v>
      </c>
    </row>
    <row r="352" spans="2:65" s="12" customFormat="1" ht="10.199999999999999">
      <c r="B352" s="155"/>
      <c r="D352" s="151" t="s">
        <v>361</v>
      </c>
      <c r="E352" s="156" t="s">
        <v>1</v>
      </c>
      <c r="F352" s="157" t="s">
        <v>8862</v>
      </c>
      <c r="H352" s="158">
        <v>72</v>
      </c>
      <c r="I352" s="159"/>
      <c r="L352" s="155"/>
      <c r="M352" s="160"/>
      <c r="T352" s="161"/>
      <c r="AT352" s="156" t="s">
        <v>361</v>
      </c>
      <c r="AU352" s="156" t="s">
        <v>86</v>
      </c>
      <c r="AV352" s="12" t="s">
        <v>86</v>
      </c>
      <c r="AW352" s="12" t="s">
        <v>32</v>
      </c>
      <c r="AX352" s="12" t="s">
        <v>76</v>
      </c>
      <c r="AY352" s="156" t="s">
        <v>350</v>
      </c>
    </row>
    <row r="353" spans="2:65" s="13" customFormat="1" ht="10.199999999999999">
      <c r="B353" s="162"/>
      <c r="D353" s="151" t="s">
        <v>361</v>
      </c>
      <c r="E353" s="163" t="s">
        <v>1</v>
      </c>
      <c r="F353" s="164" t="s">
        <v>364</v>
      </c>
      <c r="H353" s="165">
        <v>72</v>
      </c>
      <c r="I353" s="166"/>
      <c r="L353" s="162"/>
      <c r="M353" s="167"/>
      <c r="T353" s="168"/>
      <c r="AT353" s="163" t="s">
        <v>361</v>
      </c>
      <c r="AU353" s="163" t="s">
        <v>86</v>
      </c>
      <c r="AV353" s="13" t="s">
        <v>357</v>
      </c>
      <c r="AW353" s="13" t="s">
        <v>32</v>
      </c>
      <c r="AX353" s="13" t="s">
        <v>84</v>
      </c>
      <c r="AY353" s="163" t="s">
        <v>350</v>
      </c>
    </row>
    <row r="354" spans="2:65" s="1" customFormat="1" ht="24.15" customHeight="1">
      <c r="B354" s="32"/>
      <c r="C354" s="138" t="s">
        <v>877</v>
      </c>
      <c r="D354" s="138" t="s">
        <v>352</v>
      </c>
      <c r="E354" s="139" t="s">
        <v>8863</v>
      </c>
      <c r="F354" s="140" t="s">
        <v>8864</v>
      </c>
      <c r="G354" s="141" t="s">
        <v>551</v>
      </c>
      <c r="H354" s="142">
        <v>240</v>
      </c>
      <c r="I354" s="143"/>
      <c r="J354" s="144">
        <f>ROUND(I354*H354,2)</f>
        <v>0</v>
      </c>
      <c r="K354" s="140" t="s">
        <v>385</v>
      </c>
      <c r="L354" s="32"/>
      <c r="M354" s="145" t="s">
        <v>1</v>
      </c>
      <c r="N354" s="146" t="s">
        <v>41</v>
      </c>
      <c r="P354" s="147">
        <f>O354*H354</f>
        <v>0</v>
      </c>
      <c r="Q354" s="147">
        <v>0</v>
      </c>
      <c r="R354" s="147">
        <f>Q354*H354</f>
        <v>0</v>
      </c>
      <c r="S354" s="147">
        <v>0</v>
      </c>
      <c r="T354" s="148">
        <f>S354*H354</f>
        <v>0</v>
      </c>
      <c r="AR354" s="149" t="s">
        <v>530</v>
      </c>
      <c r="AT354" s="149" t="s">
        <v>352</v>
      </c>
      <c r="AU354" s="149" t="s">
        <v>86</v>
      </c>
      <c r="AY354" s="17" t="s">
        <v>350</v>
      </c>
      <c r="BE354" s="150">
        <f>IF(N354="základní",J354,0)</f>
        <v>0</v>
      </c>
      <c r="BF354" s="150">
        <f>IF(N354="snížená",J354,0)</f>
        <v>0</v>
      </c>
      <c r="BG354" s="150">
        <f>IF(N354="zákl. přenesená",J354,0)</f>
        <v>0</v>
      </c>
      <c r="BH354" s="150">
        <f>IF(N354="sníž. přenesená",J354,0)</f>
        <v>0</v>
      </c>
      <c r="BI354" s="150">
        <f>IF(N354="nulová",J354,0)</f>
        <v>0</v>
      </c>
      <c r="BJ354" s="17" t="s">
        <v>84</v>
      </c>
      <c r="BK354" s="150">
        <f>ROUND(I354*H354,2)</f>
        <v>0</v>
      </c>
      <c r="BL354" s="17" t="s">
        <v>530</v>
      </c>
      <c r="BM354" s="149" t="s">
        <v>2024</v>
      </c>
    </row>
    <row r="355" spans="2:65" s="1" customFormat="1" ht="10.199999999999999">
      <c r="B355" s="32"/>
      <c r="D355" s="151" t="s">
        <v>359</v>
      </c>
      <c r="F355" s="152" t="s">
        <v>8864</v>
      </c>
      <c r="I355" s="153"/>
      <c r="L355" s="32"/>
      <c r="M355" s="154"/>
      <c r="T355" s="56"/>
      <c r="AT355" s="17" t="s">
        <v>359</v>
      </c>
      <c r="AU355" s="17" t="s">
        <v>86</v>
      </c>
    </row>
    <row r="356" spans="2:65" s="14" customFormat="1" ht="10.199999999999999">
      <c r="B356" s="169"/>
      <c r="D356" s="151" t="s">
        <v>361</v>
      </c>
      <c r="E356" s="170" t="s">
        <v>1</v>
      </c>
      <c r="F356" s="171" t="s">
        <v>8776</v>
      </c>
      <c r="H356" s="170" t="s">
        <v>1</v>
      </c>
      <c r="I356" s="172"/>
      <c r="L356" s="169"/>
      <c r="M356" s="173"/>
      <c r="T356" s="174"/>
      <c r="AT356" s="170" t="s">
        <v>361</v>
      </c>
      <c r="AU356" s="170" t="s">
        <v>86</v>
      </c>
      <c r="AV356" s="14" t="s">
        <v>84</v>
      </c>
      <c r="AW356" s="14" t="s">
        <v>32</v>
      </c>
      <c r="AX356" s="14" t="s">
        <v>76</v>
      </c>
      <c r="AY356" s="170" t="s">
        <v>350</v>
      </c>
    </row>
    <row r="357" spans="2:65" s="14" customFormat="1" ht="10.199999999999999">
      <c r="B357" s="169"/>
      <c r="D357" s="151" t="s">
        <v>361</v>
      </c>
      <c r="E357" s="170" t="s">
        <v>1</v>
      </c>
      <c r="F357" s="171" t="s">
        <v>8853</v>
      </c>
      <c r="H357" s="170" t="s">
        <v>1</v>
      </c>
      <c r="I357" s="172"/>
      <c r="L357" s="169"/>
      <c r="M357" s="173"/>
      <c r="T357" s="174"/>
      <c r="AT357" s="170" t="s">
        <v>361</v>
      </c>
      <c r="AU357" s="170" t="s">
        <v>86</v>
      </c>
      <c r="AV357" s="14" t="s">
        <v>84</v>
      </c>
      <c r="AW357" s="14" t="s">
        <v>32</v>
      </c>
      <c r="AX357" s="14" t="s">
        <v>76</v>
      </c>
      <c r="AY357" s="170" t="s">
        <v>350</v>
      </c>
    </row>
    <row r="358" spans="2:65" s="12" customFormat="1" ht="10.199999999999999">
      <c r="B358" s="155"/>
      <c r="D358" s="151" t="s">
        <v>361</v>
      </c>
      <c r="E358" s="156" t="s">
        <v>1</v>
      </c>
      <c r="F358" s="157" t="s">
        <v>8865</v>
      </c>
      <c r="H358" s="158">
        <v>240</v>
      </c>
      <c r="I358" s="159"/>
      <c r="L358" s="155"/>
      <c r="M358" s="160"/>
      <c r="T358" s="161"/>
      <c r="AT358" s="156" t="s">
        <v>361</v>
      </c>
      <c r="AU358" s="156" t="s">
        <v>86</v>
      </c>
      <c r="AV358" s="12" t="s">
        <v>86</v>
      </c>
      <c r="AW358" s="12" t="s">
        <v>32</v>
      </c>
      <c r="AX358" s="12" t="s">
        <v>76</v>
      </c>
      <c r="AY358" s="156" t="s">
        <v>350</v>
      </c>
    </row>
    <row r="359" spans="2:65" s="13" customFormat="1" ht="10.199999999999999">
      <c r="B359" s="162"/>
      <c r="D359" s="151" t="s">
        <v>361</v>
      </c>
      <c r="E359" s="163" t="s">
        <v>1</v>
      </c>
      <c r="F359" s="164" t="s">
        <v>364</v>
      </c>
      <c r="H359" s="165">
        <v>240</v>
      </c>
      <c r="I359" s="166"/>
      <c r="L359" s="162"/>
      <c r="M359" s="167"/>
      <c r="T359" s="168"/>
      <c r="AT359" s="163" t="s">
        <v>361</v>
      </c>
      <c r="AU359" s="163" t="s">
        <v>86</v>
      </c>
      <c r="AV359" s="13" t="s">
        <v>357</v>
      </c>
      <c r="AW359" s="13" t="s">
        <v>32</v>
      </c>
      <c r="AX359" s="13" t="s">
        <v>84</v>
      </c>
      <c r="AY359" s="163" t="s">
        <v>350</v>
      </c>
    </row>
    <row r="360" spans="2:65" s="1" customFormat="1" ht="21.75" customHeight="1">
      <c r="B360" s="32"/>
      <c r="C360" s="138" t="s">
        <v>882</v>
      </c>
      <c r="D360" s="138" t="s">
        <v>352</v>
      </c>
      <c r="E360" s="139" t="s">
        <v>8866</v>
      </c>
      <c r="F360" s="140" t="s">
        <v>8867</v>
      </c>
      <c r="G360" s="141" t="s">
        <v>551</v>
      </c>
      <c r="H360" s="142">
        <v>77</v>
      </c>
      <c r="I360" s="143"/>
      <c r="J360" s="144">
        <f>ROUND(I360*H360,2)</f>
        <v>0</v>
      </c>
      <c r="K360" s="140" t="s">
        <v>385</v>
      </c>
      <c r="L360" s="32"/>
      <c r="M360" s="145" t="s">
        <v>1</v>
      </c>
      <c r="N360" s="146" t="s">
        <v>41</v>
      </c>
      <c r="P360" s="147">
        <f>O360*H360</f>
        <v>0</v>
      </c>
      <c r="Q360" s="147">
        <v>0</v>
      </c>
      <c r="R360" s="147">
        <f>Q360*H360</f>
        <v>0</v>
      </c>
      <c r="S360" s="147">
        <v>0</v>
      </c>
      <c r="T360" s="148">
        <f>S360*H360</f>
        <v>0</v>
      </c>
      <c r="AR360" s="149" t="s">
        <v>530</v>
      </c>
      <c r="AT360" s="149" t="s">
        <v>352</v>
      </c>
      <c r="AU360" s="149" t="s">
        <v>86</v>
      </c>
      <c r="AY360" s="17" t="s">
        <v>350</v>
      </c>
      <c r="BE360" s="150">
        <f>IF(N360="základní",J360,0)</f>
        <v>0</v>
      </c>
      <c r="BF360" s="150">
        <f>IF(N360="snížená",J360,0)</f>
        <v>0</v>
      </c>
      <c r="BG360" s="150">
        <f>IF(N360="zákl. přenesená",J360,0)</f>
        <v>0</v>
      </c>
      <c r="BH360" s="150">
        <f>IF(N360="sníž. přenesená",J360,0)</f>
        <v>0</v>
      </c>
      <c r="BI360" s="150">
        <f>IF(N360="nulová",J360,0)</f>
        <v>0</v>
      </c>
      <c r="BJ360" s="17" t="s">
        <v>84</v>
      </c>
      <c r="BK360" s="150">
        <f>ROUND(I360*H360,2)</f>
        <v>0</v>
      </c>
      <c r="BL360" s="17" t="s">
        <v>530</v>
      </c>
      <c r="BM360" s="149" t="s">
        <v>2035</v>
      </c>
    </row>
    <row r="361" spans="2:65" s="1" customFormat="1" ht="10.199999999999999">
      <c r="B361" s="32"/>
      <c r="D361" s="151" t="s">
        <v>359</v>
      </c>
      <c r="F361" s="152" t="s">
        <v>8867</v>
      </c>
      <c r="I361" s="153"/>
      <c r="L361" s="32"/>
      <c r="M361" s="154"/>
      <c r="T361" s="56"/>
      <c r="AT361" s="17" t="s">
        <v>359</v>
      </c>
      <c r="AU361" s="17" t="s">
        <v>86</v>
      </c>
    </row>
    <row r="362" spans="2:65" s="14" customFormat="1" ht="10.199999999999999">
      <c r="B362" s="169"/>
      <c r="D362" s="151" t="s">
        <v>361</v>
      </c>
      <c r="E362" s="170" t="s">
        <v>1</v>
      </c>
      <c r="F362" s="171" t="s">
        <v>8776</v>
      </c>
      <c r="H362" s="170" t="s">
        <v>1</v>
      </c>
      <c r="I362" s="172"/>
      <c r="L362" s="169"/>
      <c r="M362" s="173"/>
      <c r="T362" s="174"/>
      <c r="AT362" s="170" t="s">
        <v>361</v>
      </c>
      <c r="AU362" s="170" t="s">
        <v>86</v>
      </c>
      <c r="AV362" s="14" t="s">
        <v>84</v>
      </c>
      <c r="AW362" s="14" t="s">
        <v>32</v>
      </c>
      <c r="AX362" s="14" t="s">
        <v>76</v>
      </c>
      <c r="AY362" s="170" t="s">
        <v>350</v>
      </c>
    </row>
    <row r="363" spans="2:65" s="14" customFormat="1" ht="10.199999999999999">
      <c r="B363" s="169"/>
      <c r="D363" s="151" t="s">
        <v>361</v>
      </c>
      <c r="E363" s="170" t="s">
        <v>1</v>
      </c>
      <c r="F363" s="171" t="s">
        <v>8868</v>
      </c>
      <c r="H363" s="170" t="s">
        <v>1</v>
      </c>
      <c r="I363" s="172"/>
      <c r="L363" s="169"/>
      <c r="M363" s="173"/>
      <c r="T363" s="174"/>
      <c r="AT363" s="170" t="s">
        <v>361</v>
      </c>
      <c r="AU363" s="170" t="s">
        <v>86</v>
      </c>
      <c r="AV363" s="14" t="s">
        <v>84</v>
      </c>
      <c r="AW363" s="14" t="s">
        <v>32</v>
      </c>
      <c r="AX363" s="14" t="s">
        <v>76</v>
      </c>
      <c r="AY363" s="170" t="s">
        <v>350</v>
      </c>
    </row>
    <row r="364" spans="2:65" s="12" customFormat="1" ht="10.199999999999999">
      <c r="B364" s="155"/>
      <c r="D364" s="151" t="s">
        <v>361</v>
      </c>
      <c r="E364" s="156" t="s">
        <v>1</v>
      </c>
      <c r="F364" s="157" t="s">
        <v>8869</v>
      </c>
      <c r="H364" s="158">
        <v>77</v>
      </c>
      <c r="I364" s="159"/>
      <c r="L364" s="155"/>
      <c r="M364" s="160"/>
      <c r="T364" s="161"/>
      <c r="AT364" s="156" t="s">
        <v>361</v>
      </c>
      <c r="AU364" s="156" t="s">
        <v>86</v>
      </c>
      <c r="AV364" s="12" t="s">
        <v>86</v>
      </c>
      <c r="AW364" s="12" t="s">
        <v>32</v>
      </c>
      <c r="AX364" s="12" t="s">
        <v>76</v>
      </c>
      <c r="AY364" s="156" t="s">
        <v>350</v>
      </c>
    </row>
    <row r="365" spans="2:65" s="13" customFormat="1" ht="10.199999999999999">
      <c r="B365" s="162"/>
      <c r="D365" s="151" t="s">
        <v>361</v>
      </c>
      <c r="E365" s="163" t="s">
        <v>1</v>
      </c>
      <c r="F365" s="164" t="s">
        <v>364</v>
      </c>
      <c r="H365" s="165">
        <v>77</v>
      </c>
      <c r="I365" s="166"/>
      <c r="L365" s="162"/>
      <c r="M365" s="167"/>
      <c r="T365" s="168"/>
      <c r="AT365" s="163" t="s">
        <v>361</v>
      </c>
      <c r="AU365" s="163" t="s">
        <v>86</v>
      </c>
      <c r="AV365" s="13" t="s">
        <v>357</v>
      </c>
      <c r="AW365" s="13" t="s">
        <v>32</v>
      </c>
      <c r="AX365" s="13" t="s">
        <v>84</v>
      </c>
      <c r="AY365" s="163" t="s">
        <v>350</v>
      </c>
    </row>
    <row r="366" spans="2:65" s="1" customFormat="1" ht="21.75" customHeight="1">
      <c r="B366" s="32"/>
      <c r="C366" s="138" t="s">
        <v>888</v>
      </c>
      <c r="D366" s="138" t="s">
        <v>352</v>
      </c>
      <c r="E366" s="139" t="s">
        <v>8870</v>
      </c>
      <c r="F366" s="140" t="s">
        <v>8871</v>
      </c>
      <c r="G366" s="141" t="s">
        <v>551</v>
      </c>
      <c r="H366" s="142">
        <v>94</v>
      </c>
      <c r="I366" s="143"/>
      <c r="J366" s="144">
        <f>ROUND(I366*H366,2)</f>
        <v>0</v>
      </c>
      <c r="K366" s="140" t="s">
        <v>385</v>
      </c>
      <c r="L366" s="32"/>
      <c r="M366" s="145" t="s">
        <v>1</v>
      </c>
      <c r="N366" s="146" t="s">
        <v>41</v>
      </c>
      <c r="P366" s="147">
        <f>O366*H366</f>
        <v>0</v>
      </c>
      <c r="Q366" s="147">
        <v>0</v>
      </c>
      <c r="R366" s="147">
        <f>Q366*H366</f>
        <v>0</v>
      </c>
      <c r="S366" s="147">
        <v>0</v>
      </c>
      <c r="T366" s="148">
        <f>S366*H366</f>
        <v>0</v>
      </c>
      <c r="AR366" s="149" t="s">
        <v>530</v>
      </c>
      <c r="AT366" s="149" t="s">
        <v>352</v>
      </c>
      <c r="AU366" s="149" t="s">
        <v>86</v>
      </c>
      <c r="AY366" s="17" t="s">
        <v>350</v>
      </c>
      <c r="BE366" s="150">
        <f>IF(N366="základní",J366,0)</f>
        <v>0</v>
      </c>
      <c r="BF366" s="150">
        <f>IF(N366="snížená",J366,0)</f>
        <v>0</v>
      </c>
      <c r="BG366" s="150">
        <f>IF(N366="zákl. přenesená",J366,0)</f>
        <v>0</v>
      </c>
      <c r="BH366" s="150">
        <f>IF(N366="sníž. přenesená",J366,0)</f>
        <v>0</v>
      </c>
      <c r="BI366" s="150">
        <f>IF(N366="nulová",J366,0)</f>
        <v>0</v>
      </c>
      <c r="BJ366" s="17" t="s">
        <v>84</v>
      </c>
      <c r="BK366" s="150">
        <f>ROUND(I366*H366,2)</f>
        <v>0</v>
      </c>
      <c r="BL366" s="17" t="s">
        <v>530</v>
      </c>
      <c r="BM366" s="149" t="s">
        <v>2048</v>
      </c>
    </row>
    <row r="367" spans="2:65" s="1" customFormat="1" ht="10.199999999999999">
      <c r="B367" s="32"/>
      <c r="D367" s="151" t="s">
        <v>359</v>
      </c>
      <c r="F367" s="152" t="s">
        <v>8871</v>
      </c>
      <c r="I367" s="153"/>
      <c r="L367" s="32"/>
      <c r="M367" s="154"/>
      <c r="T367" s="56"/>
      <c r="AT367" s="17" t="s">
        <v>359</v>
      </c>
      <c r="AU367" s="17" t="s">
        <v>86</v>
      </c>
    </row>
    <row r="368" spans="2:65" s="14" customFormat="1" ht="10.199999999999999">
      <c r="B368" s="169"/>
      <c r="D368" s="151" t="s">
        <v>361</v>
      </c>
      <c r="E368" s="170" t="s">
        <v>1</v>
      </c>
      <c r="F368" s="171" t="s">
        <v>8776</v>
      </c>
      <c r="H368" s="170" t="s">
        <v>1</v>
      </c>
      <c r="I368" s="172"/>
      <c r="L368" s="169"/>
      <c r="M368" s="173"/>
      <c r="T368" s="174"/>
      <c r="AT368" s="170" t="s">
        <v>361</v>
      </c>
      <c r="AU368" s="170" t="s">
        <v>86</v>
      </c>
      <c r="AV368" s="14" t="s">
        <v>84</v>
      </c>
      <c r="AW368" s="14" t="s">
        <v>32</v>
      </c>
      <c r="AX368" s="14" t="s">
        <v>76</v>
      </c>
      <c r="AY368" s="170" t="s">
        <v>350</v>
      </c>
    </row>
    <row r="369" spans="2:65" s="14" customFormat="1" ht="10.199999999999999">
      <c r="B369" s="169"/>
      <c r="D369" s="151" t="s">
        <v>361</v>
      </c>
      <c r="E369" s="170" t="s">
        <v>1</v>
      </c>
      <c r="F369" s="171" t="s">
        <v>8872</v>
      </c>
      <c r="H369" s="170" t="s">
        <v>1</v>
      </c>
      <c r="I369" s="172"/>
      <c r="L369" s="169"/>
      <c r="M369" s="173"/>
      <c r="T369" s="174"/>
      <c r="AT369" s="170" t="s">
        <v>361</v>
      </c>
      <c r="AU369" s="170" t="s">
        <v>86</v>
      </c>
      <c r="AV369" s="14" t="s">
        <v>84</v>
      </c>
      <c r="AW369" s="14" t="s">
        <v>32</v>
      </c>
      <c r="AX369" s="14" t="s">
        <v>76</v>
      </c>
      <c r="AY369" s="170" t="s">
        <v>350</v>
      </c>
    </row>
    <row r="370" spans="2:65" s="12" customFormat="1" ht="10.199999999999999">
      <c r="B370" s="155"/>
      <c r="D370" s="151" t="s">
        <v>361</v>
      </c>
      <c r="E370" s="156" t="s">
        <v>1</v>
      </c>
      <c r="F370" s="157" t="s">
        <v>8873</v>
      </c>
      <c r="H370" s="158">
        <v>94</v>
      </c>
      <c r="I370" s="159"/>
      <c r="L370" s="155"/>
      <c r="M370" s="160"/>
      <c r="T370" s="161"/>
      <c r="AT370" s="156" t="s">
        <v>361</v>
      </c>
      <c r="AU370" s="156" t="s">
        <v>86</v>
      </c>
      <c r="AV370" s="12" t="s">
        <v>86</v>
      </c>
      <c r="AW370" s="12" t="s">
        <v>32</v>
      </c>
      <c r="AX370" s="12" t="s">
        <v>76</v>
      </c>
      <c r="AY370" s="156" t="s">
        <v>350</v>
      </c>
    </row>
    <row r="371" spans="2:65" s="13" customFormat="1" ht="10.199999999999999">
      <c r="B371" s="162"/>
      <c r="D371" s="151" t="s">
        <v>361</v>
      </c>
      <c r="E371" s="163" t="s">
        <v>1</v>
      </c>
      <c r="F371" s="164" t="s">
        <v>364</v>
      </c>
      <c r="H371" s="165">
        <v>94</v>
      </c>
      <c r="I371" s="166"/>
      <c r="L371" s="162"/>
      <c r="M371" s="167"/>
      <c r="T371" s="168"/>
      <c r="AT371" s="163" t="s">
        <v>361</v>
      </c>
      <c r="AU371" s="163" t="s">
        <v>86</v>
      </c>
      <c r="AV371" s="13" t="s">
        <v>357</v>
      </c>
      <c r="AW371" s="13" t="s">
        <v>32</v>
      </c>
      <c r="AX371" s="13" t="s">
        <v>84</v>
      </c>
      <c r="AY371" s="163" t="s">
        <v>350</v>
      </c>
    </row>
    <row r="372" spans="2:65" s="1" customFormat="1" ht="24.15" customHeight="1">
      <c r="B372" s="32"/>
      <c r="C372" s="138" t="s">
        <v>894</v>
      </c>
      <c r="D372" s="138" t="s">
        <v>352</v>
      </c>
      <c r="E372" s="139" t="s">
        <v>8874</v>
      </c>
      <c r="F372" s="140" t="s">
        <v>8875</v>
      </c>
      <c r="G372" s="141" t="s">
        <v>496</v>
      </c>
      <c r="H372" s="142">
        <v>52</v>
      </c>
      <c r="I372" s="143"/>
      <c r="J372" s="144">
        <f>ROUND(I372*H372,2)</f>
        <v>0</v>
      </c>
      <c r="K372" s="140" t="s">
        <v>385</v>
      </c>
      <c r="L372" s="32"/>
      <c r="M372" s="145" t="s">
        <v>1</v>
      </c>
      <c r="N372" s="146" t="s">
        <v>41</v>
      </c>
      <c r="P372" s="147">
        <f>O372*H372</f>
        <v>0</v>
      </c>
      <c r="Q372" s="147">
        <v>0</v>
      </c>
      <c r="R372" s="147">
        <f>Q372*H372</f>
        <v>0</v>
      </c>
      <c r="S372" s="147">
        <v>0</v>
      </c>
      <c r="T372" s="148">
        <f>S372*H372</f>
        <v>0</v>
      </c>
      <c r="AR372" s="149" t="s">
        <v>530</v>
      </c>
      <c r="AT372" s="149" t="s">
        <v>352</v>
      </c>
      <c r="AU372" s="149" t="s">
        <v>86</v>
      </c>
      <c r="AY372" s="17" t="s">
        <v>350</v>
      </c>
      <c r="BE372" s="150">
        <f>IF(N372="základní",J372,0)</f>
        <v>0</v>
      </c>
      <c r="BF372" s="150">
        <f>IF(N372="snížená",J372,0)</f>
        <v>0</v>
      </c>
      <c r="BG372" s="150">
        <f>IF(N372="zákl. přenesená",J372,0)</f>
        <v>0</v>
      </c>
      <c r="BH372" s="150">
        <f>IF(N372="sníž. přenesená",J372,0)</f>
        <v>0</v>
      </c>
      <c r="BI372" s="150">
        <f>IF(N372="nulová",J372,0)</f>
        <v>0</v>
      </c>
      <c r="BJ372" s="17" t="s">
        <v>84</v>
      </c>
      <c r="BK372" s="150">
        <f>ROUND(I372*H372,2)</f>
        <v>0</v>
      </c>
      <c r="BL372" s="17" t="s">
        <v>530</v>
      </c>
      <c r="BM372" s="149" t="s">
        <v>2060</v>
      </c>
    </row>
    <row r="373" spans="2:65" s="1" customFormat="1" ht="19.2">
      <c r="B373" s="32"/>
      <c r="D373" s="151" t="s">
        <v>359</v>
      </c>
      <c r="F373" s="152" t="s">
        <v>8875</v>
      </c>
      <c r="I373" s="153"/>
      <c r="L373" s="32"/>
      <c r="M373" s="154"/>
      <c r="T373" s="56"/>
      <c r="AT373" s="17" t="s">
        <v>359</v>
      </c>
      <c r="AU373" s="17" t="s">
        <v>86</v>
      </c>
    </row>
    <row r="374" spans="2:65" s="12" customFormat="1" ht="10.199999999999999">
      <c r="B374" s="155"/>
      <c r="D374" s="151" t="s">
        <v>361</v>
      </c>
      <c r="E374" s="156" t="s">
        <v>1</v>
      </c>
      <c r="F374" s="157" t="s">
        <v>8876</v>
      </c>
      <c r="H374" s="158">
        <v>52</v>
      </c>
      <c r="I374" s="159"/>
      <c r="L374" s="155"/>
      <c r="M374" s="160"/>
      <c r="T374" s="161"/>
      <c r="AT374" s="156" t="s">
        <v>361</v>
      </c>
      <c r="AU374" s="156" t="s">
        <v>86</v>
      </c>
      <c r="AV374" s="12" t="s">
        <v>86</v>
      </c>
      <c r="AW374" s="12" t="s">
        <v>32</v>
      </c>
      <c r="AX374" s="12" t="s">
        <v>76</v>
      </c>
      <c r="AY374" s="156" t="s">
        <v>350</v>
      </c>
    </row>
    <row r="375" spans="2:65" s="13" customFormat="1" ht="10.199999999999999">
      <c r="B375" s="162"/>
      <c r="D375" s="151" t="s">
        <v>361</v>
      </c>
      <c r="E375" s="163" t="s">
        <v>1</v>
      </c>
      <c r="F375" s="164" t="s">
        <v>364</v>
      </c>
      <c r="H375" s="165">
        <v>52</v>
      </c>
      <c r="I375" s="166"/>
      <c r="L375" s="162"/>
      <c r="M375" s="167"/>
      <c r="T375" s="168"/>
      <c r="AT375" s="163" t="s">
        <v>361</v>
      </c>
      <c r="AU375" s="163" t="s">
        <v>86</v>
      </c>
      <c r="AV375" s="13" t="s">
        <v>357</v>
      </c>
      <c r="AW375" s="13" t="s">
        <v>32</v>
      </c>
      <c r="AX375" s="13" t="s">
        <v>84</v>
      </c>
      <c r="AY375" s="163" t="s">
        <v>350</v>
      </c>
    </row>
    <row r="376" spans="2:65" s="1" customFormat="1" ht="24.15" customHeight="1">
      <c r="B376" s="32"/>
      <c r="C376" s="138" t="s">
        <v>911</v>
      </c>
      <c r="D376" s="138" t="s">
        <v>352</v>
      </c>
      <c r="E376" s="139" t="s">
        <v>8877</v>
      </c>
      <c r="F376" s="140" t="s">
        <v>8878</v>
      </c>
      <c r="G376" s="141" t="s">
        <v>496</v>
      </c>
      <c r="H376" s="142">
        <v>20</v>
      </c>
      <c r="I376" s="143"/>
      <c r="J376" s="144">
        <f>ROUND(I376*H376,2)</f>
        <v>0</v>
      </c>
      <c r="K376" s="140" t="s">
        <v>385</v>
      </c>
      <c r="L376" s="32"/>
      <c r="M376" s="145" t="s">
        <v>1</v>
      </c>
      <c r="N376" s="146" t="s">
        <v>41</v>
      </c>
      <c r="P376" s="147">
        <f>O376*H376</f>
        <v>0</v>
      </c>
      <c r="Q376" s="147">
        <v>0</v>
      </c>
      <c r="R376" s="147">
        <f>Q376*H376</f>
        <v>0</v>
      </c>
      <c r="S376" s="147">
        <v>0</v>
      </c>
      <c r="T376" s="148">
        <f>S376*H376</f>
        <v>0</v>
      </c>
      <c r="AR376" s="149" t="s">
        <v>530</v>
      </c>
      <c r="AT376" s="149" t="s">
        <v>352</v>
      </c>
      <c r="AU376" s="149" t="s">
        <v>86</v>
      </c>
      <c r="AY376" s="17" t="s">
        <v>350</v>
      </c>
      <c r="BE376" s="150">
        <f>IF(N376="základní",J376,0)</f>
        <v>0</v>
      </c>
      <c r="BF376" s="150">
        <f>IF(N376="snížená",J376,0)</f>
        <v>0</v>
      </c>
      <c r="BG376" s="150">
        <f>IF(N376="zákl. přenesená",J376,0)</f>
        <v>0</v>
      </c>
      <c r="BH376" s="150">
        <f>IF(N376="sníž. přenesená",J376,0)</f>
        <v>0</v>
      </c>
      <c r="BI376" s="150">
        <f>IF(N376="nulová",J376,0)</f>
        <v>0</v>
      </c>
      <c r="BJ376" s="17" t="s">
        <v>84</v>
      </c>
      <c r="BK376" s="150">
        <f>ROUND(I376*H376,2)</f>
        <v>0</v>
      </c>
      <c r="BL376" s="17" t="s">
        <v>530</v>
      </c>
      <c r="BM376" s="149" t="s">
        <v>2074</v>
      </c>
    </row>
    <row r="377" spans="2:65" s="1" customFormat="1" ht="19.2">
      <c r="B377" s="32"/>
      <c r="D377" s="151" t="s">
        <v>359</v>
      </c>
      <c r="F377" s="152" t="s">
        <v>8878</v>
      </c>
      <c r="I377" s="153"/>
      <c r="L377" s="32"/>
      <c r="M377" s="154"/>
      <c r="T377" s="56"/>
      <c r="AT377" s="17" t="s">
        <v>359</v>
      </c>
      <c r="AU377" s="17" t="s">
        <v>86</v>
      </c>
    </row>
    <row r="378" spans="2:65" s="12" customFormat="1" ht="10.199999999999999">
      <c r="B378" s="155"/>
      <c r="D378" s="151" t="s">
        <v>361</v>
      </c>
      <c r="E378" s="156" t="s">
        <v>1</v>
      </c>
      <c r="F378" s="157" t="s">
        <v>8879</v>
      </c>
      <c r="H378" s="158">
        <v>20</v>
      </c>
      <c r="I378" s="159"/>
      <c r="L378" s="155"/>
      <c r="M378" s="160"/>
      <c r="T378" s="161"/>
      <c r="AT378" s="156" t="s">
        <v>361</v>
      </c>
      <c r="AU378" s="156" t="s">
        <v>86</v>
      </c>
      <c r="AV378" s="12" t="s">
        <v>86</v>
      </c>
      <c r="AW378" s="12" t="s">
        <v>32</v>
      </c>
      <c r="AX378" s="12" t="s">
        <v>76</v>
      </c>
      <c r="AY378" s="156" t="s">
        <v>350</v>
      </c>
    </row>
    <row r="379" spans="2:65" s="13" customFormat="1" ht="10.199999999999999">
      <c r="B379" s="162"/>
      <c r="D379" s="151" t="s">
        <v>361</v>
      </c>
      <c r="E379" s="163" t="s">
        <v>1</v>
      </c>
      <c r="F379" s="164" t="s">
        <v>364</v>
      </c>
      <c r="H379" s="165">
        <v>20</v>
      </c>
      <c r="I379" s="166"/>
      <c r="L379" s="162"/>
      <c r="M379" s="167"/>
      <c r="T379" s="168"/>
      <c r="AT379" s="163" t="s">
        <v>361</v>
      </c>
      <c r="AU379" s="163" t="s">
        <v>86</v>
      </c>
      <c r="AV379" s="13" t="s">
        <v>357</v>
      </c>
      <c r="AW379" s="13" t="s">
        <v>32</v>
      </c>
      <c r="AX379" s="13" t="s">
        <v>84</v>
      </c>
      <c r="AY379" s="163" t="s">
        <v>350</v>
      </c>
    </row>
    <row r="380" spans="2:65" s="1" customFormat="1" ht="24.15" customHeight="1">
      <c r="B380" s="32"/>
      <c r="C380" s="138" t="s">
        <v>918</v>
      </c>
      <c r="D380" s="138" t="s">
        <v>352</v>
      </c>
      <c r="E380" s="139" t="s">
        <v>8880</v>
      </c>
      <c r="F380" s="140" t="s">
        <v>8881</v>
      </c>
      <c r="G380" s="141" t="s">
        <v>496</v>
      </c>
      <c r="H380" s="142">
        <v>31</v>
      </c>
      <c r="I380" s="143"/>
      <c r="J380" s="144">
        <f>ROUND(I380*H380,2)</f>
        <v>0</v>
      </c>
      <c r="K380" s="140" t="s">
        <v>385</v>
      </c>
      <c r="L380" s="32"/>
      <c r="M380" s="145" t="s">
        <v>1</v>
      </c>
      <c r="N380" s="146" t="s">
        <v>41</v>
      </c>
      <c r="P380" s="147">
        <f>O380*H380</f>
        <v>0</v>
      </c>
      <c r="Q380" s="147">
        <v>0</v>
      </c>
      <c r="R380" s="147">
        <f>Q380*H380</f>
        <v>0</v>
      </c>
      <c r="S380" s="147">
        <v>0</v>
      </c>
      <c r="T380" s="148">
        <f>S380*H380</f>
        <v>0</v>
      </c>
      <c r="AR380" s="149" t="s">
        <v>530</v>
      </c>
      <c r="AT380" s="149" t="s">
        <v>352</v>
      </c>
      <c r="AU380" s="149" t="s">
        <v>86</v>
      </c>
      <c r="AY380" s="17" t="s">
        <v>350</v>
      </c>
      <c r="BE380" s="150">
        <f>IF(N380="základní",J380,0)</f>
        <v>0</v>
      </c>
      <c r="BF380" s="150">
        <f>IF(N380="snížená",J380,0)</f>
        <v>0</v>
      </c>
      <c r="BG380" s="150">
        <f>IF(N380="zákl. přenesená",J380,0)</f>
        <v>0</v>
      </c>
      <c r="BH380" s="150">
        <f>IF(N380="sníž. přenesená",J380,0)</f>
        <v>0</v>
      </c>
      <c r="BI380" s="150">
        <f>IF(N380="nulová",J380,0)</f>
        <v>0</v>
      </c>
      <c r="BJ380" s="17" t="s">
        <v>84</v>
      </c>
      <c r="BK380" s="150">
        <f>ROUND(I380*H380,2)</f>
        <v>0</v>
      </c>
      <c r="BL380" s="17" t="s">
        <v>530</v>
      </c>
      <c r="BM380" s="149" t="s">
        <v>2091</v>
      </c>
    </row>
    <row r="381" spans="2:65" s="1" customFormat="1" ht="19.2">
      <c r="B381" s="32"/>
      <c r="D381" s="151" t="s">
        <v>359</v>
      </c>
      <c r="F381" s="152" t="s">
        <v>8881</v>
      </c>
      <c r="I381" s="153"/>
      <c r="L381" s="32"/>
      <c r="M381" s="154"/>
      <c r="T381" s="56"/>
      <c r="AT381" s="17" t="s">
        <v>359</v>
      </c>
      <c r="AU381" s="17" t="s">
        <v>86</v>
      </c>
    </row>
    <row r="382" spans="2:65" s="12" customFormat="1" ht="10.199999999999999">
      <c r="B382" s="155"/>
      <c r="D382" s="151" t="s">
        <v>361</v>
      </c>
      <c r="E382" s="156" t="s">
        <v>1</v>
      </c>
      <c r="F382" s="157" t="s">
        <v>8882</v>
      </c>
      <c r="H382" s="158">
        <v>31</v>
      </c>
      <c r="I382" s="159"/>
      <c r="L382" s="155"/>
      <c r="M382" s="160"/>
      <c r="T382" s="161"/>
      <c r="AT382" s="156" t="s">
        <v>361</v>
      </c>
      <c r="AU382" s="156" t="s">
        <v>86</v>
      </c>
      <c r="AV382" s="12" t="s">
        <v>86</v>
      </c>
      <c r="AW382" s="12" t="s">
        <v>32</v>
      </c>
      <c r="AX382" s="12" t="s">
        <v>76</v>
      </c>
      <c r="AY382" s="156" t="s">
        <v>350</v>
      </c>
    </row>
    <row r="383" spans="2:65" s="13" customFormat="1" ht="10.199999999999999">
      <c r="B383" s="162"/>
      <c r="D383" s="151" t="s">
        <v>361</v>
      </c>
      <c r="E383" s="163" t="s">
        <v>1</v>
      </c>
      <c r="F383" s="164" t="s">
        <v>364</v>
      </c>
      <c r="H383" s="165">
        <v>31</v>
      </c>
      <c r="I383" s="166"/>
      <c r="L383" s="162"/>
      <c r="M383" s="167"/>
      <c r="T383" s="168"/>
      <c r="AT383" s="163" t="s">
        <v>361</v>
      </c>
      <c r="AU383" s="163" t="s">
        <v>86</v>
      </c>
      <c r="AV383" s="13" t="s">
        <v>357</v>
      </c>
      <c r="AW383" s="13" t="s">
        <v>32</v>
      </c>
      <c r="AX383" s="13" t="s">
        <v>84</v>
      </c>
      <c r="AY383" s="163" t="s">
        <v>350</v>
      </c>
    </row>
    <row r="384" spans="2:65" s="1" customFormat="1" ht="24.15" customHeight="1">
      <c r="B384" s="32"/>
      <c r="C384" s="138" t="s">
        <v>924</v>
      </c>
      <c r="D384" s="138" t="s">
        <v>352</v>
      </c>
      <c r="E384" s="139" t="s">
        <v>8883</v>
      </c>
      <c r="F384" s="140" t="s">
        <v>8884</v>
      </c>
      <c r="G384" s="141" t="s">
        <v>496</v>
      </c>
      <c r="H384" s="142">
        <v>12</v>
      </c>
      <c r="I384" s="143"/>
      <c r="J384" s="144">
        <f>ROUND(I384*H384,2)</f>
        <v>0</v>
      </c>
      <c r="K384" s="140" t="s">
        <v>385</v>
      </c>
      <c r="L384" s="32"/>
      <c r="M384" s="145" t="s">
        <v>1</v>
      </c>
      <c r="N384" s="146" t="s">
        <v>41</v>
      </c>
      <c r="P384" s="147">
        <f>O384*H384</f>
        <v>0</v>
      </c>
      <c r="Q384" s="147">
        <v>0</v>
      </c>
      <c r="R384" s="147">
        <f>Q384*H384</f>
        <v>0</v>
      </c>
      <c r="S384" s="147">
        <v>0</v>
      </c>
      <c r="T384" s="148">
        <f>S384*H384</f>
        <v>0</v>
      </c>
      <c r="AR384" s="149" t="s">
        <v>530</v>
      </c>
      <c r="AT384" s="149" t="s">
        <v>352</v>
      </c>
      <c r="AU384" s="149" t="s">
        <v>86</v>
      </c>
      <c r="AY384" s="17" t="s">
        <v>350</v>
      </c>
      <c r="BE384" s="150">
        <f>IF(N384="základní",J384,0)</f>
        <v>0</v>
      </c>
      <c r="BF384" s="150">
        <f>IF(N384="snížená",J384,0)</f>
        <v>0</v>
      </c>
      <c r="BG384" s="150">
        <f>IF(N384="zákl. přenesená",J384,0)</f>
        <v>0</v>
      </c>
      <c r="BH384" s="150">
        <f>IF(N384="sníž. přenesená",J384,0)</f>
        <v>0</v>
      </c>
      <c r="BI384" s="150">
        <f>IF(N384="nulová",J384,0)</f>
        <v>0</v>
      </c>
      <c r="BJ384" s="17" t="s">
        <v>84</v>
      </c>
      <c r="BK384" s="150">
        <f>ROUND(I384*H384,2)</f>
        <v>0</v>
      </c>
      <c r="BL384" s="17" t="s">
        <v>530</v>
      </c>
      <c r="BM384" s="149" t="s">
        <v>2102</v>
      </c>
    </row>
    <row r="385" spans="2:65" s="1" customFormat="1" ht="19.2">
      <c r="B385" s="32"/>
      <c r="D385" s="151" t="s">
        <v>359</v>
      </c>
      <c r="F385" s="152" t="s">
        <v>8884</v>
      </c>
      <c r="I385" s="153"/>
      <c r="L385" s="32"/>
      <c r="M385" s="154"/>
      <c r="T385" s="56"/>
      <c r="AT385" s="17" t="s">
        <v>359</v>
      </c>
      <c r="AU385" s="17" t="s">
        <v>86</v>
      </c>
    </row>
    <row r="386" spans="2:65" s="14" customFormat="1" ht="10.199999999999999">
      <c r="B386" s="169"/>
      <c r="D386" s="151" t="s">
        <v>361</v>
      </c>
      <c r="E386" s="170" t="s">
        <v>1</v>
      </c>
      <c r="F386" s="171" t="s">
        <v>8776</v>
      </c>
      <c r="H386" s="170" t="s">
        <v>1</v>
      </c>
      <c r="I386" s="172"/>
      <c r="L386" s="169"/>
      <c r="M386" s="173"/>
      <c r="T386" s="174"/>
      <c r="AT386" s="170" t="s">
        <v>361</v>
      </c>
      <c r="AU386" s="170" t="s">
        <v>86</v>
      </c>
      <c r="AV386" s="14" t="s">
        <v>84</v>
      </c>
      <c r="AW386" s="14" t="s">
        <v>32</v>
      </c>
      <c r="AX386" s="14" t="s">
        <v>76</v>
      </c>
      <c r="AY386" s="170" t="s">
        <v>350</v>
      </c>
    </row>
    <row r="387" spans="2:65" s="12" customFormat="1" ht="10.199999999999999">
      <c r="B387" s="155"/>
      <c r="D387" s="151" t="s">
        <v>361</v>
      </c>
      <c r="E387" s="156" t="s">
        <v>1</v>
      </c>
      <c r="F387" s="157" t="s">
        <v>8</v>
      </c>
      <c r="H387" s="158">
        <v>12</v>
      </c>
      <c r="I387" s="159"/>
      <c r="L387" s="155"/>
      <c r="M387" s="160"/>
      <c r="T387" s="161"/>
      <c r="AT387" s="156" t="s">
        <v>361</v>
      </c>
      <c r="AU387" s="156" t="s">
        <v>86</v>
      </c>
      <c r="AV387" s="12" t="s">
        <v>86</v>
      </c>
      <c r="AW387" s="12" t="s">
        <v>32</v>
      </c>
      <c r="AX387" s="12" t="s">
        <v>76</v>
      </c>
      <c r="AY387" s="156" t="s">
        <v>350</v>
      </c>
    </row>
    <row r="388" spans="2:65" s="13" customFormat="1" ht="10.199999999999999">
      <c r="B388" s="162"/>
      <c r="D388" s="151" t="s">
        <v>361</v>
      </c>
      <c r="E388" s="163" t="s">
        <v>1</v>
      </c>
      <c r="F388" s="164" t="s">
        <v>364</v>
      </c>
      <c r="H388" s="165">
        <v>12</v>
      </c>
      <c r="I388" s="166"/>
      <c r="L388" s="162"/>
      <c r="M388" s="167"/>
      <c r="T388" s="168"/>
      <c r="AT388" s="163" t="s">
        <v>361</v>
      </c>
      <c r="AU388" s="163" t="s">
        <v>86</v>
      </c>
      <c r="AV388" s="13" t="s">
        <v>357</v>
      </c>
      <c r="AW388" s="13" t="s">
        <v>32</v>
      </c>
      <c r="AX388" s="13" t="s">
        <v>84</v>
      </c>
      <c r="AY388" s="163" t="s">
        <v>350</v>
      </c>
    </row>
    <row r="389" spans="2:65" s="1" customFormat="1" ht="24.15" customHeight="1">
      <c r="B389" s="32"/>
      <c r="C389" s="138" t="s">
        <v>929</v>
      </c>
      <c r="D389" s="138" t="s">
        <v>352</v>
      </c>
      <c r="E389" s="139" t="s">
        <v>8885</v>
      </c>
      <c r="F389" s="140" t="s">
        <v>8886</v>
      </c>
      <c r="G389" s="141" t="s">
        <v>496</v>
      </c>
      <c r="H389" s="142">
        <v>4</v>
      </c>
      <c r="I389" s="143"/>
      <c r="J389" s="144">
        <f>ROUND(I389*H389,2)</f>
        <v>0</v>
      </c>
      <c r="K389" s="140" t="s">
        <v>385</v>
      </c>
      <c r="L389" s="32"/>
      <c r="M389" s="145" t="s">
        <v>1</v>
      </c>
      <c r="N389" s="146" t="s">
        <v>41</v>
      </c>
      <c r="P389" s="147">
        <f>O389*H389</f>
        <v>0</v>
      </c>
      <c r="Q389" s="147">
        <v>0</v>
      </c>
      <c r="R389" s="147">
        <f>Q389*H389</f>
        <v>0</v>
      </c>
      <c r="S389" s="147">
        <v>0</v>
      </c>
      <c r="T389" s="148">
        <f>S389*H389</f>
        <v>0</v>
      </c>
      <c r="AR389" s="149" t="s">
        <v>530</v>
      </c>
      <c r="AT389" s="149" t="s">
        <v>352</v>
      </c>
      <c r="AU389" s="149" t="s">
        <v>86</v>
      </c>
      <c r="AY389" s="17" t="s">
        <v>350</v>
      </c>
      <c r="BE389" s="150">
        <f>IF(N389="základní",J389,0)</f>
        <v>0</v>
      </c>
      <c r="BF389" s="150">
        <f>IF(N389="snížená",J389,0)</f>
        <v>0</v>
      </c>
      <c r="BG389" s="150">
        <f>IF(N389="zákl. přenesená",J389,0)</f>
        <v>0</v>
      </c>
      <c r="BH389" s="150">
        <f>IF(N389="sníž. přenesená",J389,0)</f>
        <v>0</v>
      </c>
      <c r="BI389" s="150">
        <f>IF(N389="nulová",J389,0)</f>
        <v>0</v>
      </c>
      <c r="BJ389" s="17" t="s">
        <v>84</v>
      </c>
      <c r="BK389" s="150">
        <f>ROUND(I389*H389,2)</f>
        <v>0</v>
      </c>
      <c r="BL389" s="17" t="s">
        <v>530</v>
      </c>
      <c r="BM389" s="149" t="s">
        <v>2117</v>
      </c>
    </row>
    <row r="390" spans="2:65" s="1" customFormat="1" ht="19.2">
      <c r="B390" s="32"/>
      <c r="D390" s="151" t="s">
        <v>359</v>
      </c>
      <c r="F390" s="152" t="s">
        <v>8886</v>
      </c>
      <c r="I390" s="153"/>
      <c r="L390" s="32"/>
      <c r="M390" s="154"/>
      <c r="T390" s="56"/>
      <c r="AT390" s="17" t="s">
        <v>359</v>
      </c>
      <c r="AU390" s="17" t="s">
        <v>86</v>
      </c>
    </row>
    <row r="391" spans="2:65" s="14" customFormat="1" ht="10.199999999999999">
      <c r="B391" s="169"/>
      <c r="D391" s="151" t="s">
        <v>361</v>
      </c>
      <c r="E391" s="170" t="s">
        <v>1</v>
      </c>
      <c r="F391" s="171" t="s">
        <v>8776</v>
      </c>
      <c r="H391" s="170" t="s">
        <v>1</v>
      </c>
      <c r="I391" s="172"/>
      <c r="L391" s="169"/>
      <c r="M391" s="173"/>
      <c r="T391" s="174"/>
      <c r="AT391" s="170" t="s">
        <v>361</v>
      </c>
      <c r="AU391" s="170" t="s">
        <v>86</v>
      </c>
      <c r="AV391" s="14" t="s">
        <v>84</v>
      </c>
      <c r="AW391" s="14" t="s">
        <v>32</v>
      </c>
      <c r="AX391" s="14" t="s">
        <v>76</v>
      </c>
      <c r="AY391" s="170" t="s">
        <v>350</v>
      </c>
    </row>
    <row r="392" spans="2:65" s="12" customFormat="1" ht="10.199999999999999">
      <c r="B392" s="155"/>
      <c r="D392" s="151" t="s">
        <v>361</v>
      </c>
      <c r="E392" s="156" t="s">
        <v>1</v>
      </c>
      <c r="F392" s="157" t="s">
        <v>357</v>
      </c>
      <c r="H392" s="158">
        <v>4</v>
      </c>
      <c r="I392" s="159"/>
      <c r="L392" s="155"/>
      <c r="M392" s="160"/>
      <c r="T392" s="161"/>
      <c r="AT392" s="156" t="s">
        <v>361</v>
      </c>
      <c r="AU392" s="156" t="s">
        <v>86</v>
      </c>
      <c r="AV392" s="12" t="s">
        <v>86</v>
      </c>
      <c r="AW392" s="12" t="s">
        <v>32</v>
      </c>
      <c r="AX392" s="12" t="s">
        <v>76</v>
      </c>
      <c r="AY392" s="156" t="s">
        <v>350</v>
      </c>
    </row>
    <row r="393" spans="2:65" s="13" customFormat="1" ht="10.199999999999999">
      <c r="B393" s="162"/>
      <c r="D393" s="151" t="s">
        <v>361</v>
      </c>
      <c r="E393" s="163" t="s">
        <v>1</v>
      </c>
      <c r="F393" s="164" t="s">
        <v>364</v>
      </c>
      <c r="H393" s="165">
        <v>4</v>
      </c>
      <c r="I393" s="166"/>
      <c r="L393" s="162"/>
      <c r="M393" s="167"/>
      <c r="T393" s="168"/>
      <c r="AT393" s="163" t="s">
        <v>361</v>
      </c>
      <c r="AU393" s="163" t="s">
        <v>86</v>
      </c>
      <c r="AV393" s="13" t="s">
        <v>357</v>
      </c>
      <c r="AW393" s="13" t="s">
        <v>32</v>
      </c>
      <c r="AX393" s="13" t="s">
        <v>84</v>
      </c>
      <c r="AY393" s="163" t="s">
        <v>350</v>
      </c>
    </row>
    <row r="394" spans="2:65" s="1" customFormat="1" ht="16.5" customHeight="1">
      <c r="B394" s="32"/>
      <c r="C394" s="138" t="s">
        <v>937</v>
      </c>
      <c r="D394" s="138" t="s">
        <v>352</v>
      </c>
      <c r="E394" s="139" t="s">
        <v>8887</v>
      </c>
      <c r="F394" s="140" t="s">
        <v>8888</v>
      </c>
      <c r="G394" s="141" t="s">
        <v>496</v>
      </c>
      <c r="H394" s="142">
        <v>8</v>
      </c>
      <c r="I394" s="143"/>
      <c r="J394" s="144">
        <f>ROUND(I394*H394,2)</f>
        <v>0</v>
      </c>
      <c r="K394" s="140" t="s">
        <v>385</v>
      </c>
      <c r="L394" s="32"/>
      <c r="M394" s="145" t="s">
        <v>1</v>
      </c>
      <c r="N394" s="146" t="s">
        <v>41</v>
      </c>
      <c r="P394" s="147">
        <f>O394*H394</f>
        <v>0</v>
      </c>
      <c r="Q394" s="147">
        <v>0</v>
      </c>
      <c r="R394" s="147">
        <f>Q394*H394</f>
        <v>0</v>
      </c>
      <c r="S394" s="147">
        <v>0</v>
      </c>
      <c r="T394" s="148">
        <f>S394*H394</f>
        <v>0</v>
      </c>
      <c r="AR394" s="149" t="s">
        <v>530</v>
      </c>
      <c r="AT394" s="149" t="s">
        <v>352</v>
      </c>
      <c r="AU394" s="149" t="s">
        <v>86</v>
      </c>
      <c r="AY394" s="17" t="s">
        <v>350</v>
      </c>
      <c r="BE394" s="150">
        <f>IF(N394="základní",J394,0)</f>
        <v>0</v>
      </c>
      <c r="BF394" s="150">
        <f>IF(N394="snížená",J394,0)</f>
        <v>0</v>
      </c>
      <c r="BG394" s="150">
        <f>IF(N394="zákl. přenesená",J394,0)</f>
        <v>0</v>
      </c>
      <c r="BH394" s="150">
        <f>IF(N394="sníž. přenesená",J394,0)</f>
        <v>0</v>
      </c>
      <c r="BI394" s="150">
        <f>IF(N394="nulová",J394,0)</f>
        <v>0</v>
      </c>
      <c r="BJ394" s="17" t="s">
        <v>84</v>
      </c>
      <c r="BK394" s="150">
        <f>ROUND(I394*H394,2)</f>
        <v>0</v>
      </c>
      <c r="BL394" s="17" t="s">
        <v>530</v>
      </c>
      <c r="BM394" s="149" t="s">
        <v>2128</v>
      </c>
    </row>
    <row r="395" spans="2:65" s="1" customFormat="1" ht="10.199999999999999">
      <c r="B395" s="32"/>
      <c r="D395" s="151" t="s">
        <v>359</v>
      </c>
      <c r="F395" s="152" t="s">
        <v>8888</v>
      </c>
      <c r="I395" s="153"/>
      <c r="L395" s="32"/>
      <c r="M395" s="154"/>
      <c r="T395" s="56"/>
      <c r="AT395" s="17" t="s">
        <v>359</v>
      </c>
      <c r="AU395" s="17" t="s">
        <v>86</v>
      </c>
    </row>
    <row r="396" spans="2:65" s="14" customFormat="1" ht="10.199999999999999">
      <c r="B396" s="169"/>
      <c r="D396" s="151" t="s">
        <v>361</v>
      </c>
      <c r="E396" s="170" t="s">
        <v>1</v>
      </c>
      <c r="F396" s="171" t="s">
        <v>8776</v>
      </c>
      <c r="H396" s="170" t="s">
        <v>1</v>
      </c>
      <c r="I396" s="172"/>
      <c r="L396" s="169"/>
      <c r="M396" s="173"/>
      <c r="T396" s="174"/>
      <c r="AT396" s="170" t="s">
        <v>361</v>
      </c>
      <c r="AU396" s="170" t="s">
        <v>86</v>
      </c>
      <c r="AV396" s="14" t="s">
        <v>84</v>
      </c>
      <c r="AW396" s="14" t="s">
        <v>32</v>
      </c>
      <c r="AX396" s="14" t="s">
        <v>76</v>
      </c>
      <c r="AY396" s="170" t="s">
        <v>350</v>
      </c>
    </row>
    <row r="397" spans="2:65" s="14" customFormat="1" ht="10.199999999999999">
      <c r="B397" s="169"/>
      <c r="D397" s="151" t="s">
        <v>361</v>
      </c>
      <c r="E397" s="170" t="s">
        <v>1</v>
      </c>
      <c r="F397" s="171" t="s">
        <v>8872</v>
      </c>
      <c r="H397" s="170" t="s">
        <v>1</v>
      </c>
      <c r="I397" s="172"/>
      <c r="L397" s="169"/>
      <c r="M397" s="173"/>
      <c r="T397" s="174"/>
      <c r="AT397" s="170" t="s">
        <v>361</v>
      </c>
      <c r="AU397" s="170" t="s">
        <v>86</v>
      </c>
      <c r="AV397" s="14" t="s">
        <v>84</v>
      </c>
      <c r="AW397" s="14" t="s">
        <v>32</v>
      </c>
      <c r="AX397" s="14" t="s">
        <v>76</v>
      </c>
      <c r="AY397" s="170" t="s">
        <v>350</v>
      </c>
    </row>
    <row r="398" spans="2:65" s="12" customFormat="1" ht="10.199999999999999">
      <c r="B398" s="155"/>
      <c r="D398" s="151" t="s">
        <v>361</v>
      </c>
      <c r="E398" s="156" t="s">
        <v>1</v>
      </c>
      <c r="F398" s="157" t="s">
        <v>468</v>
      </c>
      <c r="H398" s="158">
        <v>8</v>
      </c>
      <c r="I398" s="159"/>
      <c r="L398" s="155"/>
      <c r="M398" s="160"/>
      <c r="T398" s="161"/>
      <c r="AT398" s="156" t="s">
        <v>361</v>
      </c>
      <c r="AU398" s="156" t="s">
        <v>86</v>
      </c>
      <c r="AV398" s="12" t="s">
        <v>86</v>
      </c>
      <c r="AW398" s="12" t="s">
        <v>32</v>
      </c>
      <c r="AX398" s="12" t="s">
        <v>76</v>
      </c>
      <c r="AY398" s="156" t="s">
        <v>350</v>
      </c>
    </row>
    <row r="399" spans="2:65" s="13" customFormat="1" ht="10.199999999999999">
      <c r="B399" s="162"/>
      <c r="D399" s="151" t="s">
        <v>361</v>
      </c>
      <c r="E399" s="163" t="s">
        <v>1</v>
      </c>
      <c r="F399" s="164" t="s">
        <v>364</v>
      </c>
      <c r="H399" s="165">
        <v>8</v>
      </c>
      <c r="I399" s="166"/>
      <c r="L399" s="162"/>
      <c r="M399" s="167"/>
      <c r="T399" s="168"/>
      <c r="AT399" s="163" t="s">
        <v>361</v>
      </c>
      <c r="AU399" s="163" t="s">
        <v>86</v>
      </c>
      <c r="AV399" s="13" t="s">
        <v>357</v>
      </c>
      <c r="AW399" s="13" t="s">
        <v>32</v>
      </c>
      <c r="AX399" s="13" t="s">
        <v>84</v>
      </c>
      <c r="AY399" s="163" t="s">
        <v>350</v>
      </c>
    </row>
    <row r="400" spans="2:65" s="1" customFormat="1" ht="24.15" customHeight="1">
      <c r="B400" s="32"/>
      <c r="C400" s="138" t="s">
        <v>943</v>
      </c>
      <c r="D400" s="138" t="s">
        <v>352</v>
      </c>
      <c r="E400" s="139" t="s">
        <v>8889</v>
      </c>
      <c r="F400" s="140" t="s">
        <v>8890</v>
      </c>
      <c r="G400" s="141" t="s">
        <v>551</v>
      </c>
      <c r="H400" s="142">
        <v>560</v>
      </c>
      <c r="I400" s="143"/>
      <c r="J400" s="144">
        <f>ROUND(I400*H400,2)</f>
        <v>0</v>
      </c>
      <c r="K400" s="140" t="s">
        <v>385</v>
      </c>
      <c r="L400" s="32"/>
      <c r="M400" s="145" t="s">
        <v>1</v>
      </c>
      <c r="N400" s="146" t="s">
        <v>41</v>
      </c>
      <c r="P400" s="147">
        <f>O400*H400</f>
        <v>0</v>
      </c>
      <c r="Q400" s="147">
        <v>0</v>
      </c>
      <c r="R400" s="147">
        <f>Q400*H400</f>
        <v>0</v>
      </c>
      <c r="S400" s="147">
        <v>0</v>
      </c>
      <c r="T400" s="148">
        <f>S400*H400</f>
        <v>0</v>
      </c>
      <c r="AR400" s="149" t="s">
        <v>530</v>
      </c>
      <c r="AT400" s="149" t="s">
        <v>352</v>
      </c>
      <c r="AU400" s="149" t="s">
        <v>86</v>
      </c>
      <c r="AY400" s="17" t="s">
        <v>350</v>
      </c>
      <c r="BE400" s="150">
        <f>IF(N400="základní",J400,0)</f>
        <v>0</v>
      </c>
      <c r="BF400" s="150">
        <f>IF(N400="snížená",J400,0)</f>
        <v>0</v>
      </c>
      <c r="BG400" s="150">
        <f>IF(N400="zákl. přenesená",J400,0)</f>
        <v>0</v>
      </c>
      <c r="BH400" s="150">
        <f>IF(N400="sníž. přenesená",J400,0)</f>
        <v>0</v>
      </c>
      <c r="BI400" s="150">
        <f>IF(N400="nulová",J400,0)</f>
        <v>0</v>
      </c>
      <c r="BJ400" s="17" t="s">
        <v>84</v>
      </c>
      <c r="BK400" s="150">
        <f>ROUND(I400*H400,2)</f>
        <v>0</v>
      </c>
      <c r="BL400" s="17" t="s">
        <v>530</v>
      </c>
      <c r="BM400" s="149" t="s">
        <v>2152</v>
      </c>
    </row>
    <row r="401" spans="2:65" s="1" customFormat="1" ht="10.199999999999999">
      <c r="B401" s="32"/>
      <c r="D401" s="151" t="s">
        <v>359</v>
      </c>
      <c r="F401" s="152" t="s">
        <v>8890</v>
      </c>
      <c r="I401" s="153"/>
      <c r="L401" s="32"/>
      <c r="M401" s="154"/>
      <c r="T401" s="56"/>
      <c r="AT401" s="17" t="s">
        <v>359</v>
      </c>
      <c r="AU401" s="17" t="s">
        <v>86</v>
      </c>
    </row>
    <row r="402" spans="2:65" s="12" customFormat="1" ht="10.199999999999999">
      <c r="B402" s="155"/>
      <c r="D402" s="151" t="s">
        <v>361</v>
      </c>
      <c r="E402" s="156" t="s">
        <v>1</v>
      </c>
      <c r="F402" s="157" t="s">
        <v>8891</v>
      </c>
      <c r="H402" s="158">
        <v>560</v>
      </c>
      <c r="I402" s="159"/>
      <c r="L402" s="155"/>
      <c r="M402" s="160"/>
      <c r="T402" s="161"/>
      <c r="AT402" s="156" t="s">
        <v>361</v>
      </c>
      <c r="AU402" s="156" t="s">
        <v>86</v>
      </c>
      <c r="AV402" s="12" t="s">
        <v>86</v>
      </c>
      <c r="AW402" s="12" t="s">
        <v>32</v>
      </c>
      <c r="AX402" s="12" t="s">
        <v>76</v>
      </c>
      <c r="AY402" s="156" t="s">
        <v>350</v>
      </c>
    </row>
    <row r="403" spans="2:65" s="13" customFormat="1" ht="10.199999999999999">
      <c r="B403" s="162"/>
      <c r="D403" s="151" t="s">
        <v>361</v>
      </c>
      <c r="E403" s="163" t="s">
        <v>1</v>
      </c>
      <c r="F403" s="164" t="s">
        <v>364</v>
      </c>
      <c r="H403" s="165">
        <v>560</v>
      </c>
      <c r="I403" s="166"/>
      <c r="L403" s="162"/>
      <c r="M403" s="167"/>
      <c r="T403" s="168"/>
      <c r="AT403" s="163" t="s">
        <v>361</v>
      </c>
      <c r="AU403" s="163" t="s">
        <v>86</v>
      </c>
      <c r="AV403" s="13" t="s">
        <v>357</v>
      </c>
      <c r="AW403" s="13" t="s">
        <v>32</v>
      </c>
      <c r="AX403" s="13" t="s">
        <v>84</v>
      </c>
      <c r="AY403" s="163" t="s">
        <v>350</v>
      </c>
    </row>
    <row r="404" spans="2:65" s="1" customFormat="1" ht="24.15" customHeight="1">
      <c r="B404" s="32"/>
      <c r="C404" s="138" t="s">
        <v>950</v>
      </c>
      <c r="D404" s="138" t="s">
        <v>352</v>
      </c>
      <c r="E404" s="139" t="s">
        <v>8892</v>
      </c>
      <c r="F404" s="140" t="s">
        <v>8893</v>
      </c>
      <c r="G404" s="141" t="s">
        <v>551</v>
      </c>
      <c r="H404" s="142">
        <v>154</v>
      </c>
      <c r="I404" s="143"/>
      <c r="J404" s="144">
        <f>ROUND(I404*H404,2)</f>
        <v>0</v>
      </c>
      <c r="K404" s="140" t="s">
        <v>385</v>
      </c>
      <c r="L404" s="32"/>
      <c r="M404" s="145" t="s">
        <v>1</v>
      </c>
      <c r="N404" s="146" t="s">
        <v>41</v>
      </c>
      <c r="P404" s="147">
        <f>O404*H404</f>
        <v>0</v>
      </c>
      <c r="Q404" s="147">
        <v>0</v>
      </c>
      <c r="R404" s="147">
        <f>Q404*H404</f>
        <v>0</v>
      </c>
      <c r="S404" s="147">
        <v>0</v>
      </c>
      <c r="T404" s="148">
        <f>S404*H404</f>
        <v>0</v>
      </c>
      <c r="AR404" s="149" t="s">
        <v>530</v>
      </c>
      <c r="AT404" s="149" t="s">
        <v>352</v>
      </c>
      <c r="AU404" s="149" t="s">
        <v>86</v>
      </c>
      <c r="AY404" s="17" t="s">
        <v>350</v>
      </c>
      <c r="BE404" s="150">
        <f>IF(N404="základní",J404,0)</f>
        <v>0</v>
      </c>
      <c r="BF404" s="150">
        <f>IF(N404="snížená",J404,0)</f>
        <v>0</v>
      </c>
      <c r="BG404" s="150">
        <f>IF(N404="zákl. přenesená",J404,0)</f>
        <v>0</v>
      </c>
      <c r="BH404" s="150">
        <f>IF(N404="sníž. přenesená",J404,0)</f>
        <v>0</v>
      </c>
      <c r="BI404" s="150">
        <f>IF(N404="nulová",J404,0)</f>
        <v>0</v>
      </c>
      <c r="BJ404" s="17" t="s">
        <v>84</v>
      </c>
      <c r="BK404" s="150">
        <f>ROUND(I404*H404,2)</f>
        <v>0</v>
      </c>
      <c r="BL404" s="17" t="s">
        <v>530</v>
      </c>
      <c r="BM404" s="149" t="s">
        <v>2195</v>
      </c>
    </row>
    <row r="405" spans="2:65" s="1" customFormat="1" ht="19.2">
      <c r="B405" s="32"/>
      <c r="D405" s="151" t="s">
        <v>359</v>
      </c>
      <c r="F405" s="152" t="s">
        <v>8893</v>
      </c>
      <c r="I405" s="153"/>
      <c r="L405" s="32"/>
      <c r="M405" s="154"/>
      <c r="T405" s="56"/>
      <c r="AT405" s="17" t="s">
        <v>359</v>
      </c>
      <c r="AU405" s="17" t="s">
        <v>86</v>
      </c>
    </row>
    <row r="406" spans="2:65" s="12" customFormat="1" ht="10.199999999999999">
      <c r="B406" s="155"/>
      <c r="D406" s="151" t="s">
        <v>361</v>
      </c>
      <c r="E406" s="156" t="s">
        <v>1</v>
      </c>
      <c r="F406" s="157" t="s">
        <v>8894</v>
      </c>
      <c r="H406" s="158">
        <v>154</v>
      </c>
      <c r="I406" s="159"/>
      <c r="L406" s="155"/>
      <c r="M406" s="160"/>
      <c r="T406" s="161"/>
      <c r="AT406" s="156" t="s">
        <v>361</v>
      </c>
      <c r="AU406" s="156" t="s">
        <v>86</v>
      </c>
      <c r="AV406" s="12" t="s">
        <v>86</v>
      </c>
      <c r="AW406" s="12" t="s">
        <v>32</v>
      </c>
      <c r="AX406" s="12" t="s">
        <v>76</v>
      </c>
      <c r="AY406" s="156" t="s">
        <v>350</v>
      </c>
    </row>
    <row r="407" spans="2:65" s="13" customFormat="1" ht="10.199999999999999">
      <c r="B407" s="162"/>
      <c r="D407" s="151" t="s">
        <v>361</v>
      </c>
      <c r="E407" s="163" t="s">
        <v>1</v>
      </c>
      <c r="F407" s="164" t="s">
        <v>364</v>
      </c>
      <c r="H407" s="165">
        <v>154</v>
      </c>
      <c r="I407" s="166"/>
      <c r="L407" s="162"/>
      <c r="M407" s="167"/>
      <c r="T407" s="168"/>
      <c r="AT407" s="163" t="s">
        <v>361</v>
      </c>
      <c r="AU407" s="163" t="s">
        <v>86</v>
      </c>
      <c r="AV407" s="13" t="s">
        <v>357</v>
      </c>
      <c r="AW407" s="13" t="s">
        <v>32</v>
      </c>
      <c r="AX407" s="13" t="s">
        <v>84</v>
      </c>
      <c r="AY407" s="163" t="s">
        <v>350</v>
      </c>
    </row>
    <row r="408" spans="2:65" s="1" customFormat="1" ht="49.05" customHeight="1">
      <c r="B408" s="32"/>
      <c r="C408" s="138" t="s">
        <v>964</v>
      </c>
      <c r="D408" s="138" t="s">
        <v>352</v>
      </c>
      <c r="E408" s="139" t="s">
        <v>8895</v>
      </c>
      <c r="F408" s="140" t="s">
        <v>8896</v>
      </c>
      <c r="G408" s="141" t="s">
        <v>483</v>
      </c>
      <c r="H408" s="142">
        <v>3.847</v>
      </c>
      <c r="I408" s="143"/>
      <c r="J408" s="144">
        <f>ROUND(I408*H408,2)</f>
        <v>0</v>
      </c>
      <c r="K408" s="140" t="s">
        <v>385</v>
      </c>
      <c r="L408" s="32"/>
      <c r="M408" s="145" t="s">
        <v>1</v>
      </c>
      <c r="N408" s="146" t="s">
        <v>41</v>
      </c>
      <c r="P408" s="147">
        <f>O408*H408</f>
        <v>0</v>
      </c>
      <c r="Q408" s="147">
        <v>0</v>
      </c>
      <c r="R408" s="147">
        <f>Q408*H408</f>
        <v>0</v>
      </c>
      <c r="S408" s="147">
        <v>0</v>
      </c>
      <c r="T408" s="148">
        <f>S408*H408</f>
        <v>0</v>
      </c>
      <c r="AR408" s="149" t="s">
        <v>530</v>
      </c>
      <c r="AT408" s="149" t="s">
        <v>352</v>
      </c>
      <c r="AU408" s="149" t="s">
        <v>86</v>
      </c>
      <c r="AY408" s="17" t="s">
        <v>350</v>
      </c>
      <c r="BE408" s="150">
        <f>IF(N408="základní",J408,0)</f>
        <v>0</v>
      </c>
      <c r="BF408" s="150">
        <f>IF(N408="snížená",J408,0)</f>
        <v>0</v>
      </c>
      <c r="BG408" s="150">
        <f>IF(N408="zákl. přenesená",J408,0)</f>
        <v>0</v>
      </c>
      <c r="BH408" s="150">
        <f>IF(N408="sníž. přenesená",J408,0)</f>
        <v>0</v>
      </c>
      <c r="BI408" s="150">
        <f>IF(N408="nulová",J408,0)</f>
        <v>0</v>
      </c>
      <c r="BJ408" s="17" t="s">
        <v>84</v>
      </c>
      <c r="BK408" s="150">
        <f>ROUND(I408*H408,2)</f>
        <v>0</v>
      </c>
      <c r="BL408" s="17" t="s">
        <v>530</v>
      </c>
      <c r="BM408" s="149" t="s">
        <v>2224</v>
      </c>
    </row>
    <row r="409" spans="2:65" s="1" customFormat="1" ht="28.8">
      <c r="B409" s="32"/>
      <c r="D409" s="151" t="s">
        <v>359</v>
      </c>
      <c r="F409" s="152" t="s">
        <v>8896</v>
      </c>
      <c r="I409" s="153"/>
      <c r="L409" s="32"/>
      <c r="M409" s="154"/>
      <c r="T409" s="56"/>
      <c r="AT409" s="17" t="s">
        <v>359</v>
      </c>
      <c r="AU409" s="17" t="s">
        <v>86</v>
      </c>
    </row>
    <row r="410" spans="2:65" s="1" customFormat="1" ht="49.05" customHeight="1">
      <c r="B410" s="32"/>
      <c r="C410" s="138" t="s">
        <v>974</v>
      </c>
      <c r="D410" s="138" t="s">
        <v>352</v>
      </c>
      <c r="E410" s="139" t="s">
        <v>8897</v>
      </c>
      <c r="F410" s="140" t="s">
        <v>8898</v>
      </c>
      <c r="G410" s="141" t="s">
        <v>483</v>
      </c>
      <c r="H410" s="142">
        <v>3.847</v>
      </c>
      <c r="I410" s="143"/>
      <c r="J410" s="144">
        <f>ROUND(I410*H410,2)</f>
        <v>0</v>
      </c>
      <c r="K410" s="140" t="s">
        <v>385</v>
      </c>
      <c r="L410" s="32"/>
      <c r="M410" s="145" t="s">
        <v>1</v>
      </c>
      <c r="N410" s="146" t="s">
        <v>41</v>
      </c>
      <c r="P410" s="147">
        <f>O410*H410</f>
        <v>0</v>
      </c>
      <c r="Q410" s="147">
        <v>0</v>
      </c>
      <c r="R410" s="147">
        <f>Q410*H410</f>
        <v>0</v>
      </c>
      <c r="S410" s="147">
        <v>0</v>
      </c>
      <c r="T410" s="148">
        <f>S410*H410</f>
        <v>0</v>
      </c>
      <c r="AR410" s="149" t="s">
        <v>530</v>
      </c>
      <c r="AT410" s="149" t="s">
        <v>352</v>
      </c>
      <c r="AU410" s="149" t="s">
        <v>86</v>
      </c>
      <c r="AY410" s="17" t="s">
        <v>350</v>
      </c>
      <c r="BE410" s="150">
        <f>IF(N410="základní",J410,0)</f>
        <v>0</v>
      </c>
      <c r="BF410" s="150">
        <f>IF(N410="snížená",J410,0)</f>
        <v>0</v>
      </c>
      <c r="BG410" s="150">
        <f>IF(N410="zákl. přenesená",J410,0)</f>
        <v>0</v>
      </c>
      <c r="BH410" s="150">
        <f>IF(N410="sníž. přenesená",J410,0)</f>
        <v>0</v>
      </c>
      <c r="BI410" s="150">
        <f>IF(N410="nulová",J410,0)</f>
        <v>0</v>
      </c>
      <c r="BJ410" s="17" t="s">
        <v>84</v>
      </c>
      <c r="BK410" s="150">
        <f>ROUND(I410*H410,2)</f>
        <v>0</v>
      </c>
      <c r="BL410" s="17" t="s">
        <v>530</v>
      </c>
      <c r="BM410" s="149" t="s">
        <v>2236</v>
      </c>
    </row>
    <row r="411" spans="2:65" s="1" customFormat="1" ht="38.4">
      <c r="B411" s="32"/>
      <c r="D411" s="151" t="s">
        <v>359</v>
      </c>
      <c r="F411" s="152" t="s">
        <v>8898</v>
      </c>
      <c r="I411" s="153"/>
      <c r="L411" s="32"/>
      <c r="M411" s="154"/>
      <c r="T411" s="56"/>
      <c r="AT411" s="17" t="s">
        <v>359</v>
      </c>
      <c r="AU411" s="17" t="s">
        <v>86</v>
      </c>
    </row>
    <row r="412" spans="2:65" s="1" customFormat="1" ht="49.05" customHeight="1">
      <c r="B412" s="32"/>
      <c r="C412" s="138" t="s">
        <v>981</v>
      </c>
      <c r="D412" s="138" t="s">
        <v>352</v>
      </c>
      <c r="E412" s="139" t="s">
        <v>8899</v>
      </c>
      <c r="F412" s="140" t="s">
        <v>8900</v>
      </c>
      <c r="G412" s="141" t="s">
        <v>483</v>
      </c>
      <c r="H412" s="142">
        <v>3.847</v>
      </c>
      <c r="I412" s="143"/>
      <c r="J412" s="144">
        <f>ROUND(I412*H412,2)</f>
        <v>0</v>
      </c>
      <c r="K412" s="140" t="s">
        <v>385</v>
      </c>
      <c r="L412" s="32"/>
      <c r="M412" s="145" t="s">
        <v>1</v>
      </c>
      <c r="N412" s="146" t="s">
        <v>41</v>
      </c>
      <c r="P412" s="147">
        <f>O412*H412</f>
        <v>0</v>
      </c>
      <c r="Q412" s="147">
        <v>0</v>
      </c>
      <c r="R412" s="147">
        <f>Q412*H412</f>
        <v>0</v>
      </c>
      <c r="S412" s="147">
        <v>0</v>
      </c>
      <c r="T412" s="148">
        <f>S412*H412</f>
        <v>0</v>
      </c>
      <c r="AR412" s="149" t="s">
        <v>530</v>
      </c>
      <c r="AT412" s="149" t="s">
        <v>352</v>
      </c>
      <c r="AU412" s="149" t="s">
        <v>86</v>
      </c>
      <c r="AY412" s="17" t="s">
        <v>350</v>
      </c>
      <c r="BE412" s="150">
        <f>IF(N412="základní",J412,0)</f>
        <v>0</v>
      </c>
      <c r="BF412" s="150">
        <f>IF(N412="snížená",J412,0)</f>
        <v>0</v>
      </c>
      <c r="BG412" s="150">
        <f>IF(N412="zákl. přenesená",J412,0)</f>
        <v>0</v>
      </c>
      <c r="BH412" s="150">
        <f>IF(N412="sníž. přenesená",J412,0)</f>
        <v>0</v>
      </c>
      <c r="BI412" s="150">
        <f>IF(N412="nulová",J412,0)</f>
        <v>0</v>
      </c>
      <c r="BJ412" s="17" t="s">
        <v>84</v>
      </c>
      <c r="BK412" s="150">
        <f>ROUND(I412*H412,2)</f>
        <v>0</v>
      </c>
      <c r="BL412" s="17" t="s">
        <v>530</v>
      </c>
      <c r="BM412" s="149" t="s">
        <v>2261</v>
      </c>
    </row>
    <row r="413" spans="2:65" s="1" customFormat="1" ht="28.8">
      <c r="B413" s="32"/>
      <c r="D413" s="151" t="s">
        <v>359</v>
      </c>
      <c r="F413" s="152" t="s">
        <v>8900</v>
      </c>
      <c r="I413" s="153"/>
      <c r="L413" s="32"/>
      <c r="M413" s="154"/>
      <c r="T413" s="56"/>
      <c r="AT413" s="17" t="s">
        <v>359</v>
      </c>
      <c r="AU413" s="17" t="s">
        <v>86</v>
      </c>
    </row>
    <row r="414" spans="2:65" s="11" customFormat="1" ht="22.8" customHeight="1">
      <c r="B414" s="126"/>
      <c r="D414" s="127" t="s">
        <v>75</v>
      </c>
      <c r="E414" s="136" t="s">
        <v>8901</v>
      </c>
      <c r="F414" s="136" t="s">
        <v>8902</v>
      </c>
      <c r="I414" s="129"/>
      <c r="J414" s="137">
        <f>BK414</f>
        <v>0</v>
      </c>
      <c r="L414" s="126"/>
      <c r="M414" s="131"/>
      <c r="P414" s="132">
        <f>SUM(P415:P657)</f>
        <v>0</v>
      </c>
      <c r="R414" s="132">
        <f>SUM(R415:R657)</f>
        <v>0</v>
      </c>
      <c r="T414" s="133">
        <f>SUM(T415:T657)</f>
        <v>0</v>
      </c>
      <c r="AR414" s="127" t="s">
        <v>86</v>
      </c>
      <c r="AT414" s="134" t="s">
        <v>75</v>
      </c>
      <c r="AU414" s="134" t="s">
        <v>84</v>
      </c>
      <c r="AY414" s="127" t="s">
        <v>350</v>
      </c>
      <c r="BK414" s="135">
        <f>SUM(BK415:BK657)</f>
        <v>0</v>
      </c>
    </row>
    <row r="415" spans="2:65" s="1" customFormat="1" ht="24.15" customHeight="1">
      <c r="B415" s="32"/>
      <c r="C415" s="138" t="s">
        <v>987</v>
      </c>
      <c r="D415" s="138" t="s">
        <v>352</v>
      </c>
      <c r="E415" s="139" t="s">
        <v>8903</v>
      </c>
      <c r="F415" s="140" t="s">
        <v>8904</v>
      </c>
      <c r="G415" s="141" t="s">
        <v>551</v>
      </c>
      <c r="H415" s="142">
        <v>45</v>
      </c>
      <c r="I415" s="143"/>
      <c r="J415" s="144">
        <f>ROUND(I415*H415,2)</f>
        <v>0</v>
      </c>
      <c r="K415" s="140" t="s">
        <v>385</v>
      </c>
      <c r="L415" s="32"/>
      <c r="M415" s="145" t="s">
        <v>1</v>
      </c>
      <c r="N415" s="146" t="s">
        <v>41</v>
      </c>
      <c r="P415" s="147">
        <f>O415*H415</f>
        <v>0</v>
      </c>
      <c r="Q415" s="147">
        <v>0</v>
      </c>
      <c r="R415" s="147">
        <f>Q415*H415</f>
        <v>0</v>
      </c>
      <c r="S415" s="147">
        <v>0</v>
      </c>
      <c r="T415" s="148">
        <f>S415*H415</f>
        <v>0</v>
      </c>
      <c r="AR415" s="149" t="s">
        <v>530</v>
      </c>
      <c r="AT415" s="149" t="s">
        <v>352</v>
      </c>
      <c r="AU415" s="149" t="s">
        <v>86</v>
      </c>
      <c r="AY415" s="17" t="s">
        <v>350</v>
      </c>
      <c r="BE415" s="150">
        <f>IF(N415="základní",J415,0)</f>
        <v>0</v>
      </c>
      <c r="BF415" s="150">
        <f>IF(N415="snížená",J415,0)</f>
        <v>0</v>
      </c>
      <c r="BG415" s="150">
        <f>IF(N415="zákl. přenesená",J415,0)</f>
        <v>0</v>
      </c>
      <c r="BH415" s="150">
        <f>IF(N415="sníž. přenesená",J415,0)</f>
        <v>0</v>
      </c>
      <c r="BI415" s="150">
        <f>IF(N415="nulová",J415,0)</f>
        <v>0</v>
      </c>
      <c r="BJ415" s="17" t="s">
        <v>84</v>
      </c>
      <c r="BK415" s="150">
        <f>ROUND(I415*H415,2)</f>
        <v>0</v>
      </c>
      <c r="BL415" s="17" t="s">
        <v>530</v>
      </c>
      <c r="BM415" s="149" t="s">
        <v>2282</v>
      </c>
    </row>
    <row r="416" spans="2:65" s="1" customFormat="1" ht="19.2">
      <c r="B416" s="32"/>
      <c r="D416" s="151" t="s">
        <v>359</v>
      </c>
      <c r="F416" s="152" t="s">
        <v>8904</v>
      </c>
      <c r="I416" s="153"/>
      <c r="L416" s="32"/>
      <c r="M416" s="154"/>
      <c r="T416" s="56"/>
      <c r="AT416" s="17" t="s">
        <v>359</v>
      </c>
      <c r="AU416" s="17" t="s">
        <v>86</v>
      </c>
    </row>
    <row r="417" spans="2:65" s="14" customFormat="1" ht="10.199999999999999">
      <c r="B417" s="169"/>
      <c r="D417" s="151" t="s">
        <v>361</v>
      </c>
      <c r="E417" s="170" t="s">
        <v>1</v>
      </c>
      <c r="F417" s="171" t="s">
        <v>8776</v>
      </c>
      <c r="H417" s="170" t="s">
        <v>1</v>
      </c>
      <c r="I417" s="172"/>
      <c r="L417" s="169"/>
      <c r="M417" s="173"/>
      <c r="T417" s="174"/>
      <c r="AT417" s="170" t="s">
        <v>361</v>
      </c>
      <c r="AU417" s="170" t="s">
        <v>86</v>
      </c>
      <c r="AV417" s="14" t="s">
        <v>84</v>
      </c>
      <c r="AW417" s="14" t="s">
        <v>32</v>
      </c>
      <c r="AX417" s="14" t="s">
        <v>76</v>
      </c>
      <c r="AY417" s="170" t="s">
        <v>350</v>
      </c>
    </row>
    <row r="418" spans="2:65" s="14" customFormat="1" ht="10.199999999999999">
      <c r="B418" s="169"/>
      <c r="D418" s="151" t="s">
        <v>361</v>
      </c>
      <c r="E418" s="170" t="s">
        <v>1</v>
      </c>
      <c r="F418" s="171" t="s">
        <v>8905</v>
      </c>
      <c r="H418" s="170" t="s">
        <v>1</v>
      </c>
      <c r="I418" s="172"/>
      <c r="L418" s="169"/>
      <c r="M418" s="173"/>
      <c r="T418" s="174"/>
      <c r="AT418" s="170" t="s">
        <v>361</v>
      </c>
      <c r="AU418" s="170" t="s">
        <v>86</v>
      </c>
      <c r="AV418" s="14" t="s">
        <v>84</v>
      </c>
      <c r="AW418" s="14" t="s">
        <v>32</v>
      </c>
      <c r="AX418" s="14" t="s">
        <v>76</v>
      </c>
      <c r="AY418" s="170" t="s">
        <v>350</v>
      </c>
    </row>
    <row r="419" spans="2:65" s="12" customFormat="1" ht="10.199999999999999">
      <c r="B419" s="155"/>
      <c r="D419" s="151" t="s">
        <v>361</v>
      </c>
      <c r="E419" s="156" t="s">
        <v>1</v>
      </c>
      <c r="F419" s="157" t="s">
        <v>8906</v>
      </c>
      <c r="H419" s="158">
        <v>45</v>
      </c>
      <c r="I419" s="159"/>
      <c r="L419" s="155"/>
      <c r="M419" s="160"/>
      <c r="T419" s="161"/>
      <c r="AT419" s="156" t="s">
        <v>361</v>
      </c>
      <c r="AU419" s="156" t="s">
        <v>86</v>
      </c>
      <c r="AV419" s="12" t="s">
        <v>86</v>
      </c>
      <c r="AW419" s="12" t="s">
        <v>32</v>
      </c>
      <c r="AX419" s="12" t="s">
        <v>76</v>
      </c>
      <c r="AY419" s="156" t="s">
        <v>350</v>
      </c>
    </row>
    <row r="420" spans="2:65" s="13" customFormat="1" ht="10.199999999999999">
      <c r="B420" s="162"/>
      <c r="D420" s="151" t="s">
        <v>361</v>
      </c>
      <c r="E420" s="163" t="s">
        <v>1</v>
      </c>
      <c r="F420" s="164" t="s">
        <v>364</v>
      </c>
      <c r="H420" s="165">
        <v>45</v>
      </c>
      <c r="I420" s="166"/>
      <c r="L420" s="162"/>
      <c r="M420" s="167"/>
      <c r="T420" s="168"/>
      <c r="AT420" s="163" t="s">
        <v>361</v>
      </c>
      <c r="AU420" s="163" t="s">
        <v>86</v>
      </c>
      <c r="AV420" s="13" t="s">
        <v>357</v>
      </c>
      <c r="AW420" s="13" t="s">
        <v>32</v>
      </c>
      <c r="AX420" s="13" t="s">
        <v>84</v>
      </c>
      <c r="AY420" s="163" t="s">
        <v>350</v>
      </c>
    </row>
    <row r="421" spans="2:65" s="1" customFormat="1" ht="24.15" customHeight="1">
      <c r="B421" s="32"/>
      <c r="C421" s="138" t="s">
        <v>993</v>
      </c>
      <c r="D421" s="138" t="s">
        <v>352</v>
      </c>
      <c r="E421" s="139" t="s">
        <v>8907</v>
      </c>
      <c r="F421" s="140" t="s">
        <v>8908</v>
      </c>
      <c r="G421" s="141" t="s">
        <v>551</v>
      </c>
      <c r="H421" s="142">
        <v>30</v>
      </c>
      <c r="I421" s="143"/>
      <c r="J421" s="144">
        <f>ROUND(I421*H421,2)</f>
        <v>0</v>
      </c>
      <c r="K421" s="140" t="s">
        <v>385</v>
      </c>
      <c r="L421" s="32"/>
      <c r="M421" s="145" t="s">
        <v>1</v>
      </c>
      <c r="N421" s="146" t="s">
        <v>41</v>
      </c>
      <c r="P421" s="147">
        <f>O421*H421</f>
        <v>0</v>
      </c>
      <c r="Q421" s="147">
        <v>0</v>
      </c>
      <c r="R421" s="147">
        <f>Q421*H421</f>
        <v>0</v>
      </c>
      <c r="S421" s="147">
        <v>0</v>
      </c>
      <c r="T421" s="148">
        <f>S421*H421</f>
        <v>0</v>
      </c>
      <c r="AR421" s="149" t="s">
        <v>530</v>
      </c>
      <c r="AT421" s="149" t="s">
        <v>352</v>
      </c>
      <c r="AU421" s="149" t="s">
        <v>86</v>
      </c>
      <c r="AY421" s="17" t="s">
        <v>350</v>
      </c>
      <c r="BE421" s="150">
        <f>IF(N421="základní",J421,0)</f>
        <v>0</v>
      </c>
      <c r="BF421" s="150">
        <f>IF(N421="snížená",J421,0)</f>
        <v>0</v>
      </c>
      <c r="BG421" s="150">
        <f>IF(N421="zákl. přenesená",J421,0)</f>
        <v>0</v>
      </c>
      <c r="BH421" s="150">
        <f>IF(N421="sníž. přenesená",J421,0)</f>
        <v>0</v>
      </c>
      <c r="BI421" s="150">
        <f>IF(N421="nulová",J421,0)</f>
        <v>0</v>
      </c>
      <c r="BJ421" s="17" t="s">
        <v>84</v>
      </c>
      <c r="BK421" s="150">
        <f>ROUND(I421*H421,2)</f>
        <v>0</v>
      </c>
      <c r="BL421" s="17" t="s">
        <v>530</v>
      </c>
      <c r="BM421" s="149" t="s">
        <v>2298</v>
      </c>
    </row>
    <row r="422" spans="2:65" s="1" customFormat="1" ht="19.2">
      <c r="B422" s="32"/>
      <c r="D422" s="151" t="s">
        <v>359</v>
      </c>
      <c r="F422" s="152" t="s">
        <v>8908</v>
      </c>
      <c r="I422" s="153"/>
      <c r="L422" s="32"/>
      <c r="M422" s="154"/>
      <c r="T422" s="56"/>
      <c r="AT422" s="17" t="s">
        <v>359</v>
      </c>
      <c r="AU422" s="17" t="s">
        <v>86</v>
      </c>
    </row>
    <row r="423" spans="2:65" s="14" customFormat="1" ht="10.199999999999999">
      <c r="B423" s="169"/>
      <c r="D423" s="151" t="s">
        <v>361</v>
      </c>
      <c r="E423" s="170" t="s">
        <v>1</v>
      </c>
      <c r="F423" s="171" t="s">
        <v>8776</v>
      </c>
      <c r="H423" s="170" t="s">
        <v>1</v>
      </c>
      <c r="I423" s="172"/>
      <c r="L423" s="169"/>
      <c r="M423" s="173"/>
      <c r="T423" s="174"/>
      <c r="AT423" s="170" t="s">
        <v>361</v>
      </c>
      <c r="AU423" s="170" t="s">
        <v>86</v>
      </c>
      <c r="AV423" s="14" t="s">
        <v>84</v>
      </c>
      <c r="AW423" s="14" t="s">
        <v>32</v>
      </c>
      <c r="AX423" s="14" t="s">
        <v>76</v>
      </c>
      <c r="AY423" s="170" t="s">
        <v>350</v>
      </c>
    </row>
    <row r="424" spans="2:65" s="14" customFormat="1" ht="10.199999999999999">
      <c r="B424" s="169"/>
      <c r="D424" s="151" t="s">
        <v>361</v>
      </c>
      <c r="E424" s="170" t="s">
        <v>1</v>
      </c>
      <c r="F424" s="171" t="s">
        <v>8905</v>
      </c>
      <c r="H424" s="170" t="s">
        <v>1</v>
      </c>
      <c r="I424" s="172"/>
      <c r="L424" s="169"/>
      <c r="M424" s="173"/>
      <c r="T424" s="174"/>
      <c r="AT424" s="170" t="s">
        <v>361</v>
      </c>
      <c r="AU424" s="170" t="s">
        <v>86</v>
      </c>
      <c r="AV424" s="14" t="s">
        <v>84</v>
      </c>
      <c r="AW424" s="14" t="s">
        <v>32</v>
      </c>
      <c r="AX424" s="14" t="s">
        <v>76</v>
      </c>
      <c r="AY424" s="170" t="s">
        <v>350</v>
      </c>
    </row>
    <row r="425" spans="2:65" s="12" customFormat="1" ht="10.199999999999999">
      <c r="B425" s="155"/>
      <c r="D425" s="151" t="s">
        <v>361</v>
      </c>
      <c r="E425" s="156" t="s">
        <v>1</v>
      </c>
      <c r="F425" s="157" t="s">
        <v>8909</v>
      </c>
      <c r="H425" s="158">
        <v>30</v>
      </c>
      <c r="I425" s="159"/>
      <c r="L425" s="155"/>
      <c r="M425" s="160"/>
      <c r="T425" s="161"/>
      <c r="AT425" s="156" t="s">
        <v>361</v>
      </c>
      <c r="AU425" s="156" t="s">
        <v>86</v>
      </c>
      <c r="AV425" s="12" t="s">
        <v>86</v>
      </c>
      <c r="AW425" s="12" t="s">
        <v>32</v>
      </c>
      <c r="AX425" s="12" t="s">
        <v>76</v>
      </c>
      <c r="AY425" s="156" t="s">
        <v>350</v>
      </c>
    </row>
    <row r="426" spans="2:65" s="13" customFormat="1" ht="10.199999999999999">
      <c r="B426" s="162"/>
      <c r="D426" s="151" t="s">
        <v>361</v>
      </c>
      <c r="E426" s="163" t="s">
        <v>1</v>
      </c>
      <c r="F426" s="164" t="s">
        <v>364</v>
      </c>
      <c r="H426" s="165">
        <v>30</v>
      </c>
      <c r="I426" s="166"/>
      <c r="L426" s="162"/>
      <c r="M426" s="167"/>
      <c r="T426" s="168"/>
      <c r="AT426" s="163" t="s">
        <v>361</v>
      </c>
      <c r="AU426" s="163" t="s">
        <v>86</v>
      </c>
      <c r="AV426" s="13" t="s">
        <v>357</v>
      </c>
      <c r="AW426" s="13" t="s">
        <v>32</v>
      </c>
      <c r="AX426" s="13" t="s">
        <v>84</v>
      </c>
      <c r="AY426" s="163" t="s">
        <v>350</v>
      </c>
    </row>
    <row r="427" spans="2:65" s="1" customFormat="1" ht="24.15" customHeight="1">
      <c r="B427" s="32"/>
      <c r="C427" s="138" t="s">
        <v>1001</v>
      </c>
      <c r="D427" s="138" t="s">
        <v>352</v>
      </c>
      <c r="E427" s="139" t="s">
        <v>8910</v>
      </c>
      <c r="F427" s="140" t="s">
        <v>8911</v>
      </c>
      <c r="G427" s="141" t="s">
        <v>551</v>
      </c>
      <c r="H427" s="142">
        <v>50</v>
      </c>
      <c r="I427" s="143"/>
      <c r="J427" s="144">
        <f>ROUND(I427*H427,2)</f>
        <v>0</v>
      </c>
      <c r="K427" s="140" t="s">
        <v>385</v>
      </c>
      <c r="L427" s="32"/>
      <c r="M427" s="145" t="s">
        <v>1</v>
      </c>
      <c r="N427" s="146" t="s">
        <v>41</v>
      </c>
      <c r="P427" s="147">
        <f>O427*H427</f>
        <v>0</v>
      </c>
      <c r="Q427" s="147">
        <v>0</v>
      </c>
      <c r="R427" s="147">
        <f>Q427*H427</f>
        <v>0</v>
      </c>
      <c r="S427" s="147">
        <v>0</v>
      </c>
      <c r="T427" s="148">
        <f>S427*H427</f>
        <v>0</v>
      </c>
      <c r="AR427" s="149" t="s">
        <v>530</v>
      </c>
      <c r="AT427" s="149" t="s">
        <v>352</v>
      </c>
      <c r="AU427" s="149" t="s">
        <v>86</v>
      </c>
      <c r="AY427" s="17" t="s">
        <v>350</v>
      </c>
      <c r="BE427" s="150">
        <f>IF(N427="základní",J427,0)</f>
        <v>0</v>
      </c>
      <c r="BF427" s="150">
        <f>IF(N427="snížená",J427,0)</f>
        <v>0</v>
      </c>
      <c r="BG427" s="150">
        <f>IF(N427="zákl. přenesená",J427,0)</f>
        <v>0</v>
      </c>
      <c r="BH427" s="150">
        <f>IF(N427="sníž. přenesená",J427,0)</f>
        <v>0</v>
      </c>
      <c r="BI427" s="150">
        <f>IF(N427="nulová",J427,0)</f>
        <v>0</v>
      </c>
      <c r="BJ427" s="17" t="s">
        <v>84</v>
      </c>
      <c r="BK427" s="150">
        <f>ROUND(I427*H427,2)</f>
        <v>0</v>
      </c>
      <c r="BL427" s="17" t="s">
        <v>530</v>
      </c>
      <c r="BM427" s="149" t="s">
        <v>2322</v>
      </c>
    </row>
    <row r="428" spans="2:65" s="1" customFormat="1" ht="19.2">
      <c r="B428" s="32"/>
      <c r="D428" s="151" t="s">
        <v>359</v>
      </c>
      <c r="F428" s="152" t="s">
        <v>8911</v>
      </c>
      <c r="I428" s="153"/>
      <c r="L428" s="32"/>
      <c r="M428" s="154"/>
      <c r="T428" s="56"/>
      <c r="AT428" s="17" t="s">
        <v>359</v>
      </c>
      <c r="AU428" s="17" t="s">
        <v>86</v>
      </c>
    </row>
    <row r="429" spans="2:65" s="14" customFormat="1" ht="10.199999999999999">
      <c r="B429" s="169"/>
      <c r="D429" s="151" t="s">
        <v>361</v>
      </c>
      <c r="E429" s="170" t="s">
        <v>1</v>
      </c>
      <c r="F429" s="171" t="s">
        <v>8776</v>
      </c>
      <c r="H429" s="170" t="s">
        <v>1</v>
      </c>
      <c r="I429" s="172"/>
      <c r="L429" s="169"/>
      <c r="M429" s="173"/>
      <c r="T429" s="174"/>
      <c r="AT429" s="170" t="s">
        <v>361</v>
      </c>
      <c r="AU429" s="170" t="s">
        <v>86</v>
      </c>
      <c r="AV429" s="14" t="s">
        <v>84</v>
      </c>
      <c r="AW429" s="14" t="s">
        <v>32</v>
      </c>
      <c r="AX429" s="14" t="s">
        <v>76</v>
      </c>
      <c r="AY429" s="170" t="s">
        <v>350</v>
      </c>
    </row>
    <row r="430" spans="2:65" s="14" customFormat="1" ht="10.199999999999999">
      <c r="B430" s="169"/>
      <c r="D430" s="151" t="s">
        <v>361</v>
      </c>
      <c r="E430" s="170" t="s">
        <v>1</v>
      </c>
      <c r="F430" s="171" t="s">
        <v>8905</v>
      </c>
      <c r="H430" s="170" t="s">
        <v>1</v>
      </c>
      <c r="I430" s="172"/>
      <c r="L430" s="169"/>
      <c r="M430" s="173"/>
      <c r="T430" s="174"/>
      <c r="AT430" s="170" t="s">
        <v>361</v>
      </c>
      <c r="AU430" s="170" t="s">
        <v>86</v>
      </c>
      <c r="AV430" s="14" t="s">
        <v>84</v>
      </c>
      <c r="AW430" s="14" t="s">
        <v>32</v>
      </c>
      <c r="AX430" s="14" t="s">
        <v>76</v>
      </c>
      <c r="AY430" s="170" t="s">
        <v>350</v>
      </c>
    </row>
    <row r="431" spans="2:65" s="12" customFormat="1" ht="10.199999999999999">
      <c r="B431" s="155"/>
      <c r="D431" s="151" t="s">
        <v>361</v>
      </c>
      <c r="E431" s="156" t="s">
        <v>1</v>
      </c>
      <c r="F431" s="157" t="s">
        <v>8912</v>
      </c>
      <c r="H431" s="158">
        <v>50</v>
      </c>
      <c r="I431" s="159"/>
      <c r="L431" s="155"/>
      <c r="M431" s="160"/>
      <c r="T431" s="161"/>
      <c r="AT431" s="156" t="s">
        <v>361</v>
      </c>
      <c r="AU431" s="156" t="s">
        <v>86</v>
      </c>
      <c r="AV431" s="12" t="s">
        <v>86</v>
      </c>
      <c r="AW431" s="12" t="s">
        <v>32</v>
      </c>
      <c r="AX431" s="12" t="s">
        <v>76</v>
      </c>
      <c r="AY431" s="156" t="s">
        <v>350</v>
      </c>
    </row>
    <row r="432" spans="2:65" s="13" customFormat="1" ht="10.199999999999999">
      <c r="B432" s="162"/>
      <c r="D432" s="151" t="s">
        <v>361</v>
      </c>
      <c r="E432" s="163" t="s">
        <v>1</v>
      </c>
      <c r="F432" s="164" t="s">
        <v>364</v>
      </c>
      <c r="H432" s="165">
        <v>50</v>
      </c>
      <c r="I432" s="166"/>
      <c r="L432" s="162"/>
      <c r="M432" s="167"/>
      <c r="T432" s="168"/>
      <c r="AT432" s="163" t="s">
        <v>361</v>
      </c>
      <c r="AU432" s="163" t="s">
        <v>86</v>
      </c>
      <c r="AV432" s="13" t="s">
        <v>357</v>
      </c>
      <c r="AW432" s="13" t="s">
        <v>32</v>
      </c>
      <c r="AX432" s="13" t="s">
        <v>84</v>
      </c>
      <c r="AY432" s="163" t="s">
        <v>350</v>
      </c>
    </row>
    <row r="433" spans="2:65" s="1" customFormat="1" ht="33" customHeight="1">
      <c r="B433" s="32"/>
      <c r="C433" s="138" t="s">
        <v>1008</v>
      </c>
      <c r="D433" s="138" t="s">
        <v>352</v>
      </c>
      <c r="E433" s="139" t="s">
        <v>8913</v>
      </c>
      <c r="F433" s="140" t="s">
        <v>8914</v>
      </c>
      <c r="G433" s="141" t="s">
        <v>551</v>
      </c>
      <c r="H433" s="142">
        <v>480</v>
      </c>
      <c r="I433" s="143"/>
      <c r="J433" s="144">
        <f>ROUND(I433*H433,2)</f>
        <v>0</v>
      </c>
      <c r="K433" s="140" t="s">
        <v>385</v>
      </c>
      <c r="L433" s="32"/>
      <c r="M433" s="145" t="s">
        <v>1</v>
      </c>
      <c r="N433" s="146" t="s">
        <v>41</v>
      </c>
      <c r="P433" s="147">
        <f>O433*H433</f>
        <v>0</v>
      </c>
      <c r="Q433" s="147">
        <v>0</v>
      </c>
      <c r="R433" s="147">
        <f>Q433*H433</f>
        <v>0</v>
      </c>
      <c r="S433" s="147">
        <v>0</v>
      </c>
      <c r="T433" s="148">
        <f>S433*H433</f>
        <v>0</v>
      </c>
      <c r="AR433" s="149" t="s">
        <v>530</v>
      </c>
      <c r="AT433" s="149" t="s">
        <v>352</v>
      </c>
      <c r="AU433" s="149" t="s">
        <v>86</v>
      </c>
      <c r="AY433" s="17" t="s">
        <v>350</v>
      </c>
      <c r="BE433" s="150">
        <f>IF(N433="základní",J433,0)</f>
        <v>0</v>
      </c>
      <c r="BF433" s="150">
        <f>IF(N433="snížená",J433,0)</f>
        <v>0</v>
      </c>
      <c r="BG433" s="150">
        <f>IF(N433="zákl. přenesená",J433,0)</f>
        <v>0</v>
      </c>
      <c r="BH433" s="150">
        <f>IF(N433="sníž. přenesená",J433,0)</f>
        <v>0</v>
      </c>
      <c r="BI433" s="150">
        <f>IF(N433="nulová",J433,0)</f>
        <v>0</v>
      </c>
      <c r="BJ433" s="17" t="s">
        <v>84</v>
      </c>
      <c r="BK433" s="150">
        <f>ROUND(I433*H433,2)</f>
        <v>0</v>
      </c>
      <c r="BL433" s="17" t="s">
        <v>530</v>
      </c>
      <c r="BM433" s="149" t="s">
        <v>2336</v>
      </c>
    </row>
    <row r="434" spans="2:65" s="1" customFormat="1" ht="19.2">
      <c r="B434" s="32"/>
      <c r="D434" s="151" t="s">
        <v>359</v>
      </c>
      <c r="F434" s="152" t="s">
        <v>8914</v>
      </c>
      <c r="I434" s="153"/>
      <c r="L434" s="32"/>
      <c r="M434" s="154"/>
      <c r="T434" s="56"/>
      <c r="AT434" s="17" t="s">
        <v>359</v>
      </c>
      <c r="AU434" s="17" t="s">
        <v>86</v>
      </c>
    </row>
    <row r="435" spans="2:65" s="14" customFormat="1" ht="10.199999999999999">
      <c r="B435" s="169"/>
      <c r="D435" s="151" t="s">
        <v>361</v>
      </c>
      <c r="E435" s="170" t="s">
        <v>1</v>
      </c>
      <c r="F435" s="171" t="s">
        <v>8776</v>
      </c>
      <c r="H435" s="170" t="s">
        <v>1</v>
      </c>
      <c r="I435" s="172"/>
      <c r="L435" s="169"/>
      <c r="M435" s="173"/>
      <c r="T435" s="174"/>
      <c r="AT435" s="170" t="s">
        <v>361</v>
      </c>
      <c r="AU435" s="170" t="s">
        <v>86</v>
      </c>
      <c r="AV435" s="14" t="s">
        <v>84</v>
      </c>
      <c r="AW435" s="14" t="s">
        <v>32</v>
      </c>
      <c r="AX435" s="14" t="s">
        <v>76</v>
      </c>
      <c r="AY435" s="170" t="s">
        <v>350</v>
      </c>
    </row>
    <row r="436" spans="2:65" s="14" customFormat="1" ht="10.199999999999999">
      <c r="B436" s="169"/>
      <c r="D436" s="151" t="s">
        <v>361</v>
      </c>
      <c r="E436" s="170" t="s">
        <v>1</v>
      </c>
      <c r="F436" s="171" t="s">
        <v>8915</v>
      </c>
      <c r="H436" s="170" t="s">
        <v>1</v>
      </c>
      <c r="I436" s="172"/>
      <c r="L436" s="169"/>
      <c r="M436" s="173"/>
      <c r="T436" s="174"/>
      <c r="AT436" s="170" t="s">
        <v>361</v>
      </c>
      <c r="AU436" s="170" t="s">
        <v>86</v>
      </c>
      <c r="AV436" s="14" t="s">
        <v>84</v>
      </c>
      <c r="AW436" s="14" t="s">
        <v>32</v>
      </c>
      <c r="AX436" s="14" t="s">
        <v>76</v>
      </c>
      <c r="AY436" s="170" t="s">
        <v>350</v>
      </c>
    </row>
    <row r="437" spans="2:65" s="12" customFormat="1" ht="10.199999999999999">
      <c r="B437" s="155"/>
      <c r="D437" s="151" t="s">
        <v>361</v>
      </c>
      <c r="E437" s="156" t="s">
        <v>1</v>
      </c>
      <c r="F437" s="157" t="s">
        <v>8916</v>
      </c>
      <c r="H437" s="158">
        <v>480</v>
      </c>
      <c r="I437" s="159"/>
      <c r="L437" s="155"/>
      <c r="M437" s="160"/>
      <c r="T437" s="161"/>
      <c r="AT437" s="156" t="s">
        <v>361</v>
      </c>
      <c r="AU437" s="156" t="s">
        <v>86</v>
      </c>
      <c r="AV437" s="12" t="s">
        <v>86</v>
      </c>
      <c r="AW437" s="12" t="s">
        <v>32</v>
      </c>
      <c r="AX437" s="12" t="s">
        <v>76</v>
      </c>
      <c r="AY437" s="156" t="s">
        <v>350</v>
      </c>
    </row>
    <row r="438" spans="2:65" s="13" customFormat="1" ht="10.199999999999999">
      <c r="B438" s="162"/>
      <c r="D438" s="151" t="s">
        <v>361</v>
      </c>
      <c r="E438" s="163" t="s">
        <v>1</v>
      </c>
      <c r="F438" s="164" t="s">
        <v>364</v>
      </c>
      <c r="H438" s="165">
        <v>480</v>
      </c>
      <c r="I438" s="166"/>
      <c r="L438" s="162"/>
      <c r="M438" s="167"/>
      <c r="T438" s="168"/>
      <c r="AT438" s="163" t="s">
        <v>361</v>
      </c>
      <c r="AU438" s="163" t="s">
        <v>86</v>
      </c>
      <c r="AV438" s="13" t="s">
        <v>357</v>
      </c>
      <c r="AW438" s="13" t="s">
        <v>32</v>
      </c>
      <c r="AX438" s="13" t="s">
        <v>84</v>
      </c>
      <c r="AY438" s="163" t="s">
        <v>350</v>
      </c>
    </row>
    <row r="439" spans="2:65" s="1" customFormat="1" ht="33" customHeight="1">
      <c r="B439" s="32"/>
      <c r="C439" s="138" t="s">
        <v>1014</v>
      </c>
      <c r="D439" s="138" t="s">
        <v>352</v>
      </c>
      <c r="E439" s="139" t="s">
        <v>8917</v>
      </c>
      <c r="F439" s="140" t="s">
        <v>8918</v>
      </c>
      <c r="G439" s="141" t="s">
        <v>551</v>
      </c>
      <c r="H439" s="142">
        <v>490</v>
      </c>
      <c r="I439" s="143"/>
      <c r="J439" s="144">
        <f>ROUND(I439*H439,2)</f>
        <v>0</v>
      </c>
      <c r="K439" s="140" t="s">
        <v>385</v>
      </c>
      <c r="L439" s="32"/>
      <c r="M439" s="145" t="s">
        <v>1</v>
      </c>
      <c r="N439" s="146" t="s">
        <v>41</v>
      </c>
      <c r="P439" s="147">
        <f>O439*H439</f>
        <v>0</v>
      </c>
      <c r="Q439" s="147">
        <v>0</v>
      </c>
      <c r="R439" s="147">
        <f>Q439*H439</f>
        <v>0</v>
      </c>
      <c r="S439" s="147">
        <v>0</v>
      </c>
      <c r="T439" s="148">
        <f>S439*H439</f>
        <v>0</v>
      </c>
      <c r="AR439" s="149" t="s">
        <v>530</v>
      </c>
      <c r="AT439" s="149" t="s">
        <v>352</v>
      </c>
      <c r="AU439" s="149" t="s">
        <v>86</v>
      </c>
      <c r="AY439" s="17" t="s">
        <v>350</v>
      </c>
      <c r="BE439" s="150">
        <f>IF(N439="základní",J439,0)</f>
        <v>0</v>
      </c>
      <c r="BF439" s="150">
        <f>IF(N439="snížená",J439,0)</f>
        <v>0</v>
      </c>
      <c r="BG439" s="150">
        <f>IF(N439="zákl. přenesená",J439,0)</f>
        <v>0</v>
      </c>
      <c r="BH439" s="150">
        <f>IF(N439="sníž. přenesená",J439,0)</f>
        <v>0</v>
      </c>
      <c r="BI439" s="150">
        <f>IF(N439="nulová",J439,0)</f>
        <v>0</v>
      </c>
      <c r="BJ439" s="17" t="s">
        <v>84</v>
      </c>
      <c r="BK439" s="150">
        <f>ROUND(I439*H439,2)</f>
        <v>0</v>
      </c>
      <c r="BL439" s="17" t="s">
        <v>530</v>
      </c>
      <c r="BM439" s="149" t="s">
        <v>2357</v>
      </c>
    </row>
    <row r="440" spans="2:65" s="1" customFormat="1" ht="19.2">
      <c r="B440" s="32"/>
      <c r="D440" s="151" t="s">
        <v>359</v>
      </c>
      <c r="F440" s="152" t="s">
        <v>8918</v>
      </c>
      <c r="I440" s="153"/>
      <c r="L440" s="32"/>
      <c r="M440" s="154"/>
      <c r="T440" s="56"/>
      <c r="AT440" s="17" t="s">
        <v>359</v>
      </c>
      <c r="AU440" s="17" t="s">
        <v>86</v>
      </c>
    </row>
    <row r="441" spans="2:65" s="14" customFormat="1" ht="10.199999999999999">
      <c r="B441" s="169"/>
      <c r="D441" s="151" t="s">
        <v>361</v>
      </c>
      <c r="E441" s="170" t="s">
        <v>1</v>
      </c>
      <c r="F441" s="171" t="s">
        <v>8776</v>
      </c>
      <c r="H441" s="170" t="s">
        <v>1</v>
      </c>
      <c r="I441" s="172"/>
      <c r="L441" s="169"/>
      <c r="M441" s="173"/>
      <c r="T441" s="174"/>
      <c r="AT441" s="170" t="s">
        <v>361</v>
      </c>
      <c r="AU441" s="170" t="s">
        <v>86</v>
      </c>
      <c r="AV441" s="14" t="s">
        <v>84</v>
      </c>
      <c r="AW441" s="14" t="s">
        <v>32</v>
      </c>
      <c r="AX441" s="14" t="s">
        <v>76</v>
      </c>
      <c r="AY441" s="170" t="s">
        <v>350</v>
      </c>
    </row>
    <row r="442" spans="2:65" s="14" customFormat="1" ht="10.199999999999999">
      <c r="B442" s="169"/>
      <c r="D442" s="151" t="s">
        <v>361</v>
      </c>
      <c r="E442" s="170" t="s">
        <v>1</v>
      </c>
      <c r="F442" s="171" t="s">
        <v>8915</v>
      </c>
      <c r="H442" s="170" t="s">
        <v>1</v>
      </c>
      <c r="I442" s="172"/>
      <c r="L442" s="169"/>
      <c r="M442" s="173"/>
      <c r="T442" s="174"/>
      <c r="AT442" s="170" t="s">
        <v>361</v>
      </c>
      <c r="AU442" s="170" t="s">
        <v>86</v>
      </c>
      <c r="AV442" s="14" t="s">
        <v>84</v>
      </c>
      <c r="AW442" s="14" t="s">
        <v>32</v>
      </c>
      <c r="AX442" s="14" t="s">
        <v>76</v>
      </c>
      <c r="AY442" s="170" t="s">
        <v>350</v>
      </c>
    </row>
    <row r="443" spans="2:65" s="12" customFormat="1" ht="10.199999999999999">
      <c r="B443" s="155"/>
      <c r="D443" s="151" t="s">
        <v>361</v>
      </c>
      <c r="E443" s="156" t="s">
        <v>1</v>
      </c>
      <c r="F443" s="157" t="s">
        <v>8919</v>
      </c>
      <c r="H443" s="158">
        <v>490</v>
      </c>
      <c r="I443" s="159"/>
      <c r="L443" s="155"/>
      <c r="M443" s="160"/>
      <c r="T443" s="161"/>
      <c r="AT443" s="156" t="s">
        <v>361</v>
      </c>
      <c r="AU443" s="156" t="s">
        <v>86</v>
      </c>
      <c r="AV443" s="12" t="s">
        <v>86</v>
      </c>
      <c r="AW443" s="12" t="s">
        <v>32</v>
      </c>
      <c r="AX443" s="12" t="s">
        <v>76</v>
      </c>
      <c r="AY443" s="156" t="s">
        <v>350</v>
      </c>
    </row>
    <row r="444" spans="2:65" s="13" customFormat="1" ht="10.199999999999999">
      <c r="B444" s="162"/>
      <c r="D444" s="151" t="s">
        <v>361</v>
      </c>
      <c r="E444" s="163" t="s">
        <v>1</v>
      </c>
      <c r="F444" s="164" t="s">
        <v>364</v>
      </c>
      <c r="H444" s="165">
        <v>490</v>
      </c>
      <c r="I444" s="166"/>
      <c r="L444" s="162"/>
      <c r="M444" s="167"/>
      <c r="T444" s="168"/>
      <c r="AT444" s="163" t="s">
        <v>361</v>
      </c>
      <c r="AU444" s="163" t="s">
        <v>86</v>
      </c>
      <c r="AV444" s="13" t="s">
        <v>357</v>
      </c>
      <c r="AW444" s="13" t="s">
        <v>32</v>
      </c>
      <c r="AX444" s="13" t="s">
        <v>84</v>
      </c>
      <c r="AY444" s="163" t="s">
        <v>350</v>
      </c>
    </row>
    <row r="445" spans="2:65" s="1" customFormat="1" ht="33" customHeight="1">
      <c r="B445" s="32"/>
      <c r="C445" s="138" t="s">
        <v>1023</v>
      </c>
      <c r="D445" s="138" t="s">
        <v>352</v>
      </c>
      <c r="E445" s="139" t="s">
        <v>8920</v>
      </c>
      <c r="F445" s="140" t="s">
        <v>8921</v>
      </c>
      <c r="G445" s="141" t="s">
        <v>551</v>
      </c>
      <c r="H445" s="142">
        <v>200</v>
      </c>
      <c r="I445" s="143"/>
      <c r="J445" s="144">
        <f>ROUND(I445*H445,2)</f>
        <v>0</v>
      </c>
      <c r="K445" s="140" t="s">
        <v>385</v>
      </c>
      <c r="L445" s="32"/>
      <c r="M445" s="145" t="s">
        <v>1</v>
      </c>
      <c r="N445" s="146" t="s">
        <v>41</v>
      </c>
      <c r="P445" s="147">
        <f>O445*H445</f>
        <v>0</v>
      </c>
      <c r="Q445" s="147">
        <v>0</v>
      </c>
      <c r="R445" s="147">
        <f>Q445*H445</f>
        <v>0</v>
      </c>
      <c r="S445" s="147">
        <v>0</v>
      </c>
      <c r="T445" s="148">
        <f>S445*H445</f>
        <v>0</v>
      </c>
      <c r="AR445" s="149" t="s">
        <v>530</v>
      </c>
      <c r="AT445" s="149" t="s">
        <v>352</v>
      </c>
      <c r="AU445" s="149" t="s">
        <v>86</v>
      </c>
      <c r="AY445" s="17" t="s">
        <v>350</v>
      </c>
      <c r="BE445" s="150">
        <f>IF(N445="základní",J445,0)</f>
        <v>0</v>
      </c>
      <c r="BF445" s="150">
        <f>IF(N445="snížená",J445,0)</f>
        <v>0</v>
      </c>
      <c r="BG445" s="150">
        <f>IF(N445="zákl. přenesená",J445,0)</f>
        <v>0</v>
      </c>
      <c r="BH445" s="150">
        <f>IF(N445="sníž. přenesená",J445,0)</f>
        <v>0</v>
      </c>
      <c r="BI445" s="150">
        <f>IF(N445="nulová",J445,0)</f>
        <v>0</v>
      </c>
      <c r="BJ445" s="17" t="s">
        <v>84</v>
      </c>
      <c r="BK445" s="150">
        <f>ROUND(I445*H445,2)</f>
        <v>0</v>
      </c>
      <c r="BL445" s="17" t="s">
        <v>530</v>
      </c>
      <c r="BM445" s="149" t="s">
        <v>2367</v>
      </c>
    </row>
    <row r="446" spans="2:65" s="1" customFormat="1" ht="19.2">
      <c r="B446" s="32"/>
      <c r="D446" s="151" t="s">
        <v>359</v>
      </c>
      <c r="F446" s="152" t="s">
        <v>8921</v>
      </c>
      <c r="I446" s="153"/>
      <c r="L446" s="32"/>
      <c r="M446" s="154"/>
      <c r="T446" s="56"/>
      <c r="AT446" s="17" t="s">
        <v>359</v>
      </c>
      <c r="AU446" s="17" t="s">
        <v>86</v>
      </c>
    </row>
    <row r="447" spans="2:65" s="14" customFormat="1" ht="10.199999999999999">
      <c r="B447" s="169"/>
      <c r="D447" s="151" t="s">
        <v>361</v>
      </c>
      <c r="E447" s="170" t="s">
        <v>1</v>
      </c>
      <c r="F447" s="171" t="s">
        <v>8776</v>
      </c>
      <c r="H447" s="170" t="s">
        <v>1</v>
      </c>
      <c r="I447" s="172"/>
      <c r="L447" s="169"/>
      <c r="M447" s="173"/>
      <c r="T447" s="174"/>
      <c r="AT447" s="170" t="s">
        <v>361</v>
      </c>
      <c r="AU447" s="170" t="s">
        <v>86</v>
      </c>
      <c r="AV447" s="14" t="s">
        <v>84</v>
      </c>
      <c r="AW447" s="14" t="s">
        <v>32</v>
      </c>
      <c r="AX447" s="14" t="s">
        <v>76</v>
      </c>
      <c r="AY447" s="170" t="s">
        <v>350</v>
      </c>
    </row>
    <row r="448" spans="2:65" s="14" customFormat="1" ht="10.199999999999999">
      <c r="B448" s="169"/>
      <c r="D448" s="151" t="s">
        <v>361</v>
      </c>
      <c r="E448" s="170" t="s">
        <v>1</v>
      </c>
      <c r="F448" s="171" t="s">
        <v>8777</v>
      </c>
      <c r="H448" s="170" t="s">
        <v>1</v>
      </c>
      <c r="I448" s="172"/>
      <c r="L448" s="169"/>
      <c r="M448" s="173"/>
      <c r="T448" s="174"/>
      <c r="AT448" s="170" t="s">
        <v>361</v>
      </c>
      <c r="AU448" s="170" t="s">
        <v>86</v>
      </c>
      <c r="AV448" s="14" t="s">
        <v>84</v>
      </c>
      <c r="AW448" s="14" t="s">
        <v>32</v>
      </c>
      <c r="AX448" s="14" t="s">
        <v>76</v>
      </c>
      <c r="AY448" s="170" t="s">
        <v>350</v>
      </c>
    </row>
    <row r="449" spans="2:65" s="12" customFormat="1" ht="10.199999999999999">
      <c r="B449" s="155"/>
      <c r="D449" s="151" t="s">
        <v>361</v>
      </c>
      <c r="E449" s="156" t="s">
        <v>1</v>
      </c>
      <c r="F449" s="157" t="s">
        <v>8922</v>
      </c>
      <c r="H449" s="158">
        <v>170</v>
      </c>
      <c r="I449" s="159"/>
      <c r="L449" s="155"/>
      <c r="M449" s="160"/>
      <c r="T449" s="161"/>
      <c r="AT449" s="156" t="s">
        <v>361</v>
      </c>
      <c r="AU449" s="156" t="s">
        <v>86</v>
      </c>
      <c r="AV449" s="12" t="s">
        <v>86</v>
      </c>
      <c r="AW449" s="12" t="s">
        <v>32</v>
      </c>
      <c r="AX449" s="12" t="s">
        <v>76</v>
      </c>
      <c r="AY449" s="156" t="s">
        <v>350</v>
      </c>
    </row>
    <row r="450" spans="2:65" s="14" customFormat="1" ht="10.199999999999999">
      <c r="B450" s="169"/>
      <c r="D450" s="151" t="s">
        <v>361</v>
      </c>
      <c r="E450" s="170" t="s">
        <v>1</v>
      </c>
      <c r="F450" s="171" t="s">
        <v>8746</v>
      </c>
      <c r="H450" s="170" t="s">
        <v>1</v>
      </c>
      <c r="I450" s="172"/>
      <c r="L450" s="169"/>
      <c r="M450" s="173"/>
      <c r="T450" s="174"/>
      <c r="AT450" s="170" t="s">
        <v>361</v>
      </c>
      <c r="AU450" s="170" t="s">
        <v>86</v>
      </c>
      <c r="AV450" s="14" t="s">
        <v>84</v>
      </c>
      <c r="AW450" s="14" t="s">
        <v>32</v>
      </c>
      <c r="AX450" s="14" t="s">
        <v>76</v>
      </c>
      <c r="AY450" s="170" t="s">
        <v>350</v>
      </c>
    </row>
    <row r="451" spans="2:65" s="12" customFormat="1" ht="10.199999999999999">
      <c r="B451" s="155"/>
      <c r="D451" s="151" t="s">
        <v>361</v>
      </c>
      <c r="E451" s="156" t="s">
        <v>1</v>
      </c>
      <c r="F451" s="157" t="s">
        <v>8909</v>
      </c>
      <c r="H451" s="158">
        <v>30</v>
      </c>
      <c r="I451" s="159"/>
      <c r="L451" s="155"/>
      <c r="M451" s="160"/>
      <c r="T451" s="161"/>
      <c r="AT451" s="156" t="s">
        <v>361</v>
      </c>
      <c r="AU451" s="156" t="s">
        <v>86</v>
      </c>
      <c r="AV451" s="12" t="s">
        <v>86</v>
      </c>
      <c r="AW451" s="12" t="s">
        <v>32</v>
      </c>
      <c r="AX451" s="12" t="s">
        <v>76</v>
      </c>
      <c r="AY451" s="156" t="s">
        <v>350</v>
      </c>
    </row>
    <row r="452" spans="2:65" s="13" customFormat="1" ht="10.199999999999999">
      <c r="B452" s="162"/>
      <c r="D452" s="151" t="s">
        <v>361</v>
      </c>
      <c r="E452" s="163" t="s">
        <v>1</v>
      </c>
      <c r="F452" s="164" t="s">
        <v>364</v>
      </c>
      <c r="H452" s="165">
        <v>200</v>
      </c>
      <c r="I452" s="166"/>
      <c r="L452" s="162"/>
      <c r="M452" s="167"/>
      <c r="T452" s="168"/>
      <c r="AT452" s="163" t="s">
        <v>361</v>
      </c>
      <c r="AU452" s="163" t="s">
        <v>86</v>
      </c>
      <c r="AV452" s="13" t="s">
        <v>357</v>
      </c>
      <c r="AW452" s="13" t="s">
        <v>32</v>
      </c>
      <c r="AX452" s="13" t="s">
        <v>84</v>
      </c>
      <c r="AY452" s="163" t="s">
        <v>350</v>
      </c>
    </row>
    <row r="453" spans="2:65" s="1" customFormat="1" ht="33" customHeight="1">
      <c r="B453" s="32"/>
      <c r="C453" s="138" t="s">
        <v>1034</v>
      </c>
      <c r="D453" s="138" t="s">
        <v>352</v>
      </c>
      <c r="E453" s="139" t="s">
        <v>8923</v>
      </c>
      <c r="F453" s="140" t="s">
        <v>8924</v>
      </c>
      <c r="G453" s="141" t="s">
        <v>551</v>
      </c>
      <c r="H453" s="142">
        <v>72</v>
      </c>
      <c r="I453" s="143"/>
      <c r="J453" s="144">
        <f>ROUND(I453*H453,2)</f>
        <v>0</v>
      </c>
      <c r="K453" s="140" t="s">
        <v>385</v>
      </c>
      <c r="L453" s="32"/>
      <c r="M453" s="145" t="s">
        <v>1</v>
      </c>
      <c r="N453" s="146" t="s">
        <v>41</v>
      </c>
      <c r="P453" s="147">
        <f>O453*H453</f>
        <v>0</v>
      </c>
      <c r="Q453" s="147">
        <v>0</v>
      </c>
      <c r="R453" s="147">
        <f>Q453*H453</f>
        <v>0</v>
      </c>
      <c r="S453" s="147">
        <v>0</v>
      </c>
      <c r="T453" s="148">
        <f>S453*H453</f>
        <v>0</v>
      </c>
      <c r="AR453" s="149" t="s">
        <v>530</v>
      </c>
      <c r="AT453" s="149" t="s">
        <v>352</v>
      </c>
      <c r="AU453" s="149" t="s">
        <v>86</v>
      </c>
      <c r="AY453" s="17" t="s">
        <v>350</v>
      </c>
      <c r="BE453" s="150">
        <f>IF(N453="základní",J453,0)</f>
        <v>0</v>
      </c>
      <c r="BF453" s="150">
        <f>IF(N453="snížená",J453,0)</f>
        <v>0</v>
      </c>
      <c r="BG453" s="150">
        <f>IF(N453="zákl. přenesená",J453,0)</f>
        <v>0</v>
      </c>
      <c r="BH453" s="150">
        <f>IF(N453="sníž. přenesená",J453,0)</f>
        <v>0</v>
      </c>
      <c r="BI453" s="150">
        <f>IF(N453="nulová",J453,0)</f>
        <v>0</v>
      </c>
      <c r="BJ453" s="17" t="s">
        <v>84</v>
      </c>
      <c r="BK453" s="150">
        <f>ROUND(I453*H453,2)</f>
        <v>0</v>
      </c>
      <c r="BL453" s="17" t="s">
        <v>530</v>
      </c>
      <c r="BM453" s="149" t="s">
        <v>2377</v>
      </c>
    </row>
    <row r="454" spans="2:65" s="1" customFormat="1" ht="19.2">
      <c r="B454" s="32"/>
      <c r="D454" s="151" t="s">
        <v>359</v>
      </c>
      <c r="F454" s="152" t="s">
        <v>8924</v>
      </c>
      <c r="I454" s="153"/>
      <c r="L454" s="32"/>
      <c r="M454" s="154"/>
      <c r="T454" s="56"/>
      <c r="AT454" s="17" t="s">
        <v>359</v>
      </c>
      <c r="AU454" s="17" t="s">
        <v>86</v>
      </c>
    </row>
    <row r="455" spans="2:65" s="14" customFormat="1" ht="10.199999999999999">
      <c r="B455" s="169"/>
      <c r="D455" s="151" t="s">
        <v>361</v>
      </c>
      <c r="E455" s="170" t="s">
        <v>1</v>
      </c>
      <c r="F455" s="171" t="s">
        <v>8776</v>
      </c>
      <c r="H455" s="170" t="s">
        <v>1</v>
      </c>
      <c r="I455" s="172"/>
      <c r="L455" s="169"/>
      <c r="M455" s="173"/>
      <c r="T455" s="174"/>
      <c r="AT455" s="170" t="s">
        <v>361</v>
      </c>
      <c r="AU455" s="170" t="s">
        <v>86</v>
      </c>
      <c r="AV455" s="14" t="s">
        <v>84</v>
      </c>
      <c r="AW455" s="14" t="s">
        <v>32</v>
      </c>
      <c r="AX455" s="14" t="s">
        <v>76</v>
      </c>
      <c r="AY455" s="170" t="s">
        <v>350</v>
      </c>
    </row>
    <row r="456" spans="2:65" s="14" customFormat="1" ht="10.199999999999999">
      <c r="B456" s="169"/>
      <c r="D456" s="151" t="s">
        <v>361</v>
      </c>
      <c r="E456" s="170" t="s">
        <v>1</v>
      </c>
      <c r="F456" s="171" t="s">
        <v>8777</v>
      </c>
      <c r="H456" s="170" t="s">
        <v>1</v>
      </c>
      <c r="I456" s="172"/>
      <c r="L456" s="169"/>
      <c r="M456" s="173"/>
      <c r="T456" s="174"/>
      <c r="AT456" s="170" t="s">
        <v>361</v>
      </c>
      <c r="AU456" s="170" t="s">
        <v>86</v>
      </c>
      <c r="AV456" s="14" t="s">
        <v>84</v>
      </c>
      <c r="AW456" s="14" t="s">
        <v>32</v>
      </c>
      <c r="AX456" s="14" t="s">
        <v>76</v>
      </c>
      <c r="AY456" s="170" t="s">
        <v>350</v>
      </c>
    </row>
    <row r="457" spans="2:65" s="12" customFormat="1" ht="10.199999999999999">
      <c r="B457" s="155"/>
      <c r="D457" s="151" t="s">
        <v>361</v>
      </c>
      <c r="E457" s="156" t="s">
        <v>1</v>
      </c>
      <c r="F457" s="157" t="s">
        <v>8862</v>
      </c>
      <c r="H457" s="158">
        <v>72</v>
      </c>
      <c r="I457" s="159"/>
      <c r="L457" s="155"/>
      <c r="M457" s="160"/>
      <c r="T457" s="161"/>
      <c r="AT457" s="156" t="s">
        <v>361</v>
      </c>
      <c r="AU457" s="156" t="s">
        <v>86</v>
      </c>
      <c r="AV457" s="12" t="s">
        <v>86</v>
      </c>
      <c r="AW457" s="12" t="s">
        <v>32</v>
      </c>
      <c r="AX457" s="12" t="s">
        <v>76</v>
      </c>
      <c r="AY457" s="156" t="s">
        <v>350</v>
      </c>
    </row>
    <row r="458" spans="2:65" s="13" customFormat="1" ht="10.199999999999999">
      <c r="B458" s="162"/>
      <c r="D458" s="151" t="s">
        <v>361</v>
      </c>
      <c r="E458" s="163" t="s">
        <v>1</v>
      </c>
      <c r="F458" s="164" t="s">
        <v>364</v>
      </c>
      <c r="H458" s="165">
        <v>72</v>
      </c>
      <c r="I458" s="166"/>
      <c r="L458" s="162"/>
      <c r="M458" s="167"/>
      <c r="T458" s="168"/>
      <c r="AT458" s="163" t="s">
        <v>361</v>
      </c>
      <c r="AU458" s="163" t="s">
        <v>86</v>
      </c>
      <c r="AV458" s="13" t="s">
        <v>357</v>
      </c>
      <c r="AW458" s="13" t="s">
        <v>32</v>
      </c>
      <c r="AX458" s="13" t="s">
        <v>84</v>
      </c>
      <c r="AY458" s="163" t="s">
        <v>350</v>
      </c>
    </row>
    <row r="459" spans="2:65" s="1" customFormat="1" ht="33" customHeight="1">
      <c r="B459" s="32"/>
      <c r="C459" s="138" t="s">
        <v>1042</v>
      </c>
      <c r="D459" s="138" t="s">
        <v>352</v>
      </c>
      <c r="E459" s="139" t="s">
        <v>8925</v>
      </c>
      <c r="F459" s="140" t="s">
        <v>8926</v>
      </c>
      <c r="G459" s="141" t="s">
        <v>551</v>
      </c>
      <c r="H459" s="142">
        <v>100</v>
      </c>
      <c r="I459" s="143"/>
      <c r="J459" s="144">
        <f>ROUND(I459*H459,2)</f>
        <v>0</v>
      </c>
      <c r="K459" s="140" t="s">
        <v>385</v>
      </c>
      <c r="L459" s="32"/>
      <c r="M459" s="145" t="s">
        <v>1</v>
      </c>
      <c r="N459" s="146" t="s">
        <v>41</v>
      </c>
      <c r="P459" s="147">
        <f>O459*H459</f>
        <v>0</v>
      </c>
      <c r="Q459" s="147">
        <v>0</v>
      </c>
      <c r="R459" s="147">
        <f>Q459*H459</f>
        <v>0</v>
      </c>
      <c r="S459" s="147">
        <v>0</v>
      </c>
      <c r="T459" s="148">
        <f>S459*H459</f>
        <v>0</v>
      </c>
      <c r="AR459" s="149" t="s">
        <v>530</v>
      </c>
      <c r="AT459" s="149" t="s">
        <v>352</v>
      </c>
      <c r="AU459" s="149" t="s">
        <v>86</v>
      </c>
      <c r="AY459" s="17" t="s">
        <v>350</v>
      </c>
      <c r="BE459" s="150">
        <f>IF(N459="základní",J459,0)</f>
        <v>0</v>
      </c>
      <c r="BF459" s="150">
        <f>IF(N459="snížená",J459,0)</f>
        <v>0</v>
      </c>
      <c r="BG459" s="150">
        <f>IF(N459="zákl. přenesená",J459,0)</f>
        <v>0</v>
      </c>
      <c r="BH459" s="150">
        <f>IF(N459="sníž. přenesená",J459,0)</f>
        <v>0</v>
      </c>
      <c r="BI459" s="150">
        <f>IF(N459="nulová",J459,0)</f>
        <v>0</v>
      </c>
      <c r="BJ459" s="17" t="s">
        <v>84</v>
      </c>
      <c r="BK459" s="150">
        <f>ROUND(I459*H459,2)</f>
        <v>0</v>
      </c>
      <c r="BL459" s="17" t="s">
        <v>530</v>
      </c>
      <c r="BM459" s="149" t="s">
        <v>2388</v>
      </c>
    </row>
    <row r="460" spans="2:65" s="1" customFormat="1" ht="19.2">
      <c r="B460" s="32"/>
      <c r="D460" s="151" t="s">
        <v>359</v>
      </c>
      <c r="F460" s="152" t="s">
        <v>8926</v>
      </c>
      <c r="I460" s="153"/>
      <c r="L460" s="32"/>
      <c r="M460" s="154"/>
      <c r="T460" s="56"/>
      <c r="AT460" s="17" t="s">
        <v>359</v>
      </c>
      <c r="AU460" s="17" t="s">
        <v>86</v>
      </c>
    </row>
    <row r="461" spans="2:65" s="14" customFormat="1" ht="10.199999999999999">
      <c r="B461" s="169"/>
      <c r="D461" s="151" t="s">
        <v>361</v>
      </c>
      <c r="E461" s="170" t="s">
        <v>1</v>
      </c>
      <c r="F461" s="171" t="s">
        <v>8776</v>
      </c>
      <c r="H461" s="170" t="s">
        <v>1</v>
      </c>
      <c r="I461" s="172"/>
      <c r="L461" s="169"/>
      <c r="M461" s="173"/>
      <c r="T461" s="174"/>
      <c r="AT461" s="170" t="s">
        <v>361</v>
      </c>
      <c r="AU461" s="170" t="s">
        <v>86</v>
      </c>
      <c r="AV461" s="14" t="s">
        <v>84</v>
      </c>
      <c r="AW461" s="14" t="s">
        <v>32</v>
      </c>
      <c r="AX461" s="14" t="s">
        <v>76</v>
      </c>
      <c r="AY461" s="170" t="s">
        <v>350</v>
      </c>
    </row>
    <row r="462" spans="2:65" s="14" customFormat="1" ht="10.199999999999999">
      <c r="B462" s="169"/>
      <c r="D462" s="151" t="s">
        <v>361</v>
      </c>
      <c r="E462" s="170" t="s">
        <v>1</v>
      </c>
      <c r="F462" s="171" t="s">
        <v>8915</v>
      </c>
      <c r="H462" s="170" t="s">
        <v>1</v>
      </c>
      <c r="I462" s="172"/>
      <c r="L462" s="169"/>
      <c r="M462" s="173"/>
      <c r="T462" s="174"/>
      <c r="AT462" s="170" t="s">
        <v>361</v>
      </c>
      <c r="AU462" s="170" t="s">
        <v>86</v>
      </c>
      <c r="AV462" s="14" t="s">
        <v>84</v>
      </c>
      <c r="AW462" s="14" t="s">
        <v>32</v>
      </c>
      <c r="AX462" s="14" t="s">
        <v>76</v>
      </c>
      <c r="AY462" s="170" t="s">
        <v>350</v>
      </c>
    </row>
    <row r="463" spans="2:65" s="12" customFormat="1" ht="10.199999999999999">
      <c r="B463" s="155"/>
      <c r="D463" s="151" t="s">
        <v>361</v>
      </c>
      <c r="E463" s="156" t="s">
        <v>1</v>
      </c>
      <c r="F463" s="157" t="s">
        <v>8927</v>
      </c>
      <c r="H463" s="158">
        <v>100</v>
      </c>
      <c r="I463" s="159"/>
      <c r="L463" s="155"/>
      <c r="M463" s="160"/>
      <c r="T463" s="161"/>
      <c r="AT463" s="156" t="s">
        <v>361</v>
      </c>
      <c r="AU463" s="156" t="s">
        <v>86</v>
      </c>
      <c r="AV463" s="12" t="s">
        <v>86</v>
      </c>
      <c r="AW463" s="12" t="s">
        <v>32</v>
      </c>
      <c r="AX463" s="12" t="s">
        <v>76</v>
      </c>
      <c r="AY463" s="156" t="s">
        <v>350</v>
      </c>
    </row>
    <row r="464" spans="2:65" s="13" customFormat="1" ht="10.199999999999999">
      <c r="B464" s="162"/>
      <c r="D464" s="151" t="s">
        <v>361</v>
      </c>
      <c r="E464" s="163" t="s">
        <v>1</v>
      </c>
      <c r="F464" s="164" t="s">
        <v>364</v>
      </c>
      <c r="H464" s="165">
        <v>100</v>
      </c>
      <c r="I464" s="166"/>
      <c r="L464" s="162"/>
      <c r="M464" s="167"/>
      <c r="T464" s="168"/>
      <c r="AT464" s="163" t="s">
        <v>361</v>
      </c>
      <c r="AU464" s="163" t="s">
        <v>86</v>
      </c>
      <c r="AV464" s="13" t="s">
        <v>357</v>
      </c>
      <c r="AW464" s="13" t="s">
        <v>32</v>
      </c>
      <c r="AX464" s="13" t="s">
        <v>84</v>
      </c>
      <c r="AY464" s="163" t="s">
        <v>350</v>
      </c>
    </row>
    <row r="465" spans="2:65" s="1" customFormat="1" ht="33" customHeight="1">
      <c r="B465" s="32"/>
      <c r="C465" s="138" t="s">
        <v>1050</v>
      </c>
      <c r="D465" s="138" t="s">
        <v>352</v>
      </c>
      <c r="E465" s="139" t="s">
        <v>8928</v>
      </c>
      <c r="F465" s="140" t="s">
        <v>8929</v>
      </c>
      <c r="G465" s="141" t="s">
        <v>551</v>
      </c>
      <c r="H465" s="142">
        <v>55</v>
      </c>
      <c r="I465" s="143"/>
      <c r="J465" s="144">
        <f>ROUND(I465*H465,2)</f>
        <v>0</v>
      </c>
      <c r="K465" s="140" t="s">
        <v>385</v>
      </c>
      <c r="L465" s="32"/>
      <c r="M465" s="145" t="s">
        <v>1</v>
      </c>
      <c r="N465" s="146" t="s">
        <v>41</v>
      </c>
      <c r="P465" s="147">
        <f>O465*H465</f>
        <v>0</v>
      </c>
      <c r="Q465" s="147">
        <v>0</v>
      </c>
      <c r="R465" s="147">
        <f>Q465*H465</f>
        <v>0</v>
      </c>
      <c r="S465" s="147">
        <v>0</v>
      </c>
      <c r="T465" s="148">
        <f>S465*H465</f>
        <v>0</v>
      </c>
      <c r="AR465" s="149" t="s">
        <v>530</v>
      </c>
      <c r="AT465" s="149" t="s">
        <v>352</v>
      </c>
      <c r="AU465" s="149" t="s">
        <v>86</v>
      </c>
      <c r="AY465" s="17" t="s">
        <v>350</v>
      </c>
      <c r="BE465" s="150">
        <f>IF(N465="základní",J465,0)</f>
        <v>0</v>
      </c>
      <c r="BF465" s="150">
        <f>IF(N465="snížená",J465,0)</f>
        <v>0</v>
      </c>
      <c r="BG465" s="150">
        <f>IF(N465="zákl. přenesená",J465,0)</f>
        <v>0</v>
      </c>
      <c r="BH465" s="150">
        <f>IF(N465="sníž. přenesená",J465,0)</f>
        <v>0</v>
      </c>
      <c r="BI465" s="150">
        <f>IF(N465="nulová",J465,0)</f>
        <v>0</v>
      </c>
      <c r="BJ465" s="17" t="s">
        <v>84</v>
      </c>
      <c r="BK465" s="150">
        <f>ROUND(I465*H465,2)</f>
        <v>0</v>
      </c>
      <c r="BL465" s="17" t="s">
        <v>530</v>
      </c>
      <c r="BM465" s="149" t="s">
        <v>2407</v>
      </c>
    </row>
    <row r="466" spans="2:65" s="1" customFormat="1" ht="19.2">
      <c r="B466" s="32"/>
      <c r="D466" s="151" t="s">
        <v>359</v>
      </c>
      <c r="F466" s="152" t="s">
        <v>8929</v>
      </c>
      <c r="I466" s="153"/>
      <c r="L466" s="32"/>
      <c r="M466" s="154"/>
      <c r="T466" s="56"/>
      <c r="AT466" s="17" t="s">
        <v>359</v>
      </c>
      <c r="AU466" s="17" t="s">
        <v>86</v>
      </c>
    </row>
    <row r="467" spans="2:65" s="14" customFormat="1" ht="10.199999999999999">
      <c r="B467" s="169"/>
      <c r="D467" s="151" t="s">
        <v>361</v>
      </c>
      <c r="E467" s="170" t="s">
        <v>1</v>
      </c>
      <c r="F467" s="171" t="s">
        <v>8776</v>
      </c>
      <c r="H467" s="170" t="s">
        <v>1</v>
      </c>
      <c r="I467" s="172"/>
      <c r="L467" s="169"/>
      <c r="M467" s="173"/>
      <c r="T467" s="174"/>
      <c r="AT467" s="170" t="s">
        <v>361</v>
      </c>
      <c r="AU467" s="170" t="s">
        <v>86</v>
      </c>
      <c r="AV467" s="14" t="s">
        <v>84</v>
      </c>
      <c r="AW467" s="14" t="s">
        <v>32</v>
      </c>
      <c r="AX467" s="14" t="s">
        <v>76</v>
      </c>
      <c r="AY467" s="170" t="s">
        <v>350</v>
      </c>
    </row>
    <row r="468" spans="2:65" s="14" customFormat="1" ht="10.199999999999999">
      <c r="B468" s="169"/>
      <c r="D468" s="151" t="s">
        <v>361</v>
      </c>
      <c r="E468" s="170" t="s">
        <v>1</v>
      </c>
      <c r="F468" s="171" t="s">
        <v>8777</v>
      </c>
      <c r="H468" s="170" t="s">
        <v>1</v>
      </c>
      <c r="I468" s="172"/>
      <c r="L468" s="169"/>
      <c r="M468" s="173"/>
      <c r="T468" s="174"/>
      <c r="AT468" s="170" t="s">
        <v>361</v>
      </c>
      <c r="AU468" s="170" t="s">
        <v>86</v>
      </c>
      <c r="AV468" s="14" t="s">
        <v>84</v>
      </c>
      <c r="AW468" s="14" t="s">
        <v>32</v>
      </c>
      <c r="AX468" s="14" t="s">
        <v>76</v>
      </c>
      <c r="AY468" s="170" t="s">
        <v>350</v>
      </c>
    </row>
    <row r="469" spans="2:65" s="12" customFormat="1" ht="10.199999999999999">
      <c r="B469" s="155"/>
      <c r="D469" s="151" t="s">
        <v>361</v>
      </c>
      <c r="E469" s="156" t="s">
        <v>1</v>
      </c>
      <c r="F469" s="157" t="s">
        <v>8930</v>
      </c>
      <c r="H469" s="158">
        <v>55</v>
      </c>
      <c r="I469" s="159"/>
      <c r="L469" s="155"/>
      <c r="M469" s="160"/>
      <c r="T469" s="161"/>
      <c r="AT469" s="156" t="s">
        <v>361</v>
      </c>
      <c r="AU469" s="156" t="s">
        <v>86</v>
      </c>
      <c r="AV469" s="12" t="s">
        <v>86</v>
      </c>
      <c r="AW469" s="12" t="s">
        <v>32</v>
      </c>
      <c r="AX469" s="12" t="s">
        <v>76</v>
      </c>
      <c r="AY469" s="156" t="s">
        <v>350</v>
      </c>
    </row>
    <row r="470" spans="2:65" s="13" customFormat="1" ht="10.199999999999999">
      <c r="B470" s="162"/>
      <c r="D470" s="151" t="s">
        <v>361</v>
      </c>
      <c r="E470" s="163" t="s">
        <v>1</v>
      </c>
      <c r="F470" s="164" t="s">
        <v>364</v>
      </c>
      <c r="H470" s="165">
        <v>55</v>
      </c>
      <c r="I470" s="166"/>
      <c r="L470" s="162"/>
      <c r="M470" s="167"/>
      <c r="T470" s="168"/>
      <c r="AT470" s="163" t="s">
        <v>361</v>
      </c>
      <c r="AU470" s="163" t="s">
        <v>86</v>
      </c>
      <c r="AV470" s="13" t="s">
        <v>357</v>
      </c>
      <c r="AW470" s="13" t="s">
        <v>32</v>
      </c>
      <c r="AX470" s="13" t="s">
        <v>84</v>
      </c>
      <c r="AY470" s="163" t="s">
        <v>350</v>
      </c>
    </row>
    <row r="471" spans="2:65" s="1" customFormat="1" ht="49.05" customHeight="1">
      <c r="B471" s="32"/>
      <c r="C471" s="138" t="s">
        <v>1059</v>
      </c>
      <c r="D471" s="138" t="s">
        <v>352</v>
      </c>
      <c r="E471" s="139" t="s">
        <v>8931</v>
      </c>
      <c r="F471" s="140" t="s">
        <v>8932</v>
      </c>
      <c r="G471" s="141" t="s">
        <v>551</v>
      </c>
      <c r="H471" s="142">
        <v>150</v>
      </c>
      <c r="I471" s="143"/>
      <c r="J471" s="144">
        <f>ROUND(I471*H471,2)</f>
        <v>0</v>
      </c>
      <c r="K471" s="140" t="s">
        <v>385</v>
      </c>
      <c r="L471" s="32"/>
      <c r="M471" s="145" t="s">
        <v>1</v>
      </c>
      <c r="N471" s="146" t="s">
        <v>41</v>
      </c>
      <c r="P471" s="147">
        <f>O471*H471</f>
        <v>0</v>
      </c>
      <c r="Q471" s="147">
        <v>0</v>
      </c>
      <c r="R471" s="147">
        <f>Q471*H471</f>
        <v>0</v>
      </c>
      <c r="S471" s="147">
        <v>0</v>
      </c>
      <c r="T471" s="148">
        <f>S471*H471</f>
        <v>0</v>
      </c>
      <c r="AR471" s="149" t="s">
        <v>530</v>
      </c>
      <c r="AT471" s="149" t="s">
        <v>352</v>
      </c>
      <c r="AU471" s="149" t="s">
        <v>86</v>
      </c>
      <c r="AY471" s="17" t="s">
        <v>350</v>
      </c>
      <c r="BE471" s="150">
        <f>IF(N471="základní",J471,0)</f>
        <v>0</v>
      </c>
      <c r="BF471" s="150">
        <f>IF(N471="snížená",J471,0)</f>
        <v>0</v>
      </c>
      <c r="BG471" s="150">
        <f>IF(N471="zákl. přenesená",J471,0)</f>
        <v>0</v>
      </c>
      <c r="BH471" s="150">
        <f>IF(N471="sníž. přenesená",J471,0)</f>
        <v>0</v>
      </c>
      <c r="BI471" s="150">
        <f>IF(N471="nulová",J471,0)</f>
        <v>0</v>
      </c>
      <c r="BJ471" s="17" t="s">
        <v>84</v>
      </c>
      <c r="BK471" s="150">
        <f>ROUND(I471*H471,2)</f>
        <v>0</v>
      </c>
      <c r="BL471" s="17" t="s">
        <v>530</v>
      </c>
      <c r="BM471" s="149" t="s">
        <v>2445</v>
      </c>
    </row>
    <row r="472" spans="2:65" s="1" customFormat="1" ht="38.4">
      <c r="B472" s="32"/>
      <c r="D472" s="151" t="s">
        <v>359</v>
      </c>
      <c r="F472" s="152" t="s">
        <v>8932</v>
      </c>
      <c r="I472" s="153"/>
      <c r="L472" s="32"/>
      <c r="M472" s="154"/>
      <c r="T472" s="56"/>
      <c r="AT472" s="17" t="s">
        <v>359</v>
      </c>
      <c r="AU472" s="17" t="s">
        <v>86</v>
      </c>
    </row>
    <row r="473" spans="2:65" s="14" customFormat="1" ht="10.199999999999999">
      <c r="B473" s="169"/>
      <c r="D473" s="151" t="s">
        <v>361</v>
      </c>
      <c r="E473" s="170" t="s">
        <v>1</v>
      </c>
      <c r="F473" s="171" t="s">
        <v>8776</v>
      </c>
      <c r="H473" s="170" t="s">
        <v>1</v>
      </c>
      <c r="I473" s="172"/>
      <c r="L473" s="169"/>
      <c r="M473" s="173"/>
      <c r="T473" s="174"/>
      <c r="AT473" s="170" t="s">
        <v>361</v>
      </c>
      <c r="AU473" s="170" t="s">
        <v>86</v>
      </c>
      <c r="AV473" s="14" t="s">
        <v>84</v>
      </c>
      <c r="AW473" s="14" t="s">
        <v>32</v>
      </c>
      <c r="AX473" s="14" t="s">
        <v>76</v>
      </c>
      <c r="AY473" s="170" t="s">
        <v>350</v>
      </c>
    </row>
    <row r="474" spans="2:65" s="14" customFormat="1" ht="10.199999999999999">
      <c r="B474" s="169"/>
      <c r="D474" s="151" t="s">
        <v>361</v>
      </c>
      <c r="E474" s="170" t="s">
        <v>1</v>
      </c>
      <c r="F474" s="171" t="s">
        <v>8915</v>
      </c>
      <c r="H474" s="170" t="s">
        <v>1</v>
      </c>
      <c r="I474" s="172"/>
      <c r="L474" s="169"/>
      <c r="M474" s="173"/>
      <c r="T474" s="174"/>
      <c r="AT474" s="170" t="s">
        <v>361</v>
      </c>
      <c r="AU474" s="170" t="s">
        <v>86</v>
      </c>
      <c r="AV474" s="14" t="s">
        <v>84</v>
      </c>
      <c r="AW474" s="14" t="s">
        <v>32</v>
      </c>
      <c r="AX474" s="14" t="s">
        <v>76</v>
      </c>
      <c r="AY474" s="170" t="s">
        <v>350</v>
      </c>
    </row>
    <row r="475" spans="2:65" s="12" customFormat="1" ht="10.199999999999999">
      <c r="B475" s="155"/>
      <c r="D475" s="151" t="s">
        <v>361</v>
      </c>
      <c r="E475" s="156" t="s">
        <v>1</v>
      </c>
      <c r="F475" s="157" t="s">
        <v>8761</v>
      </c>
      <c r="H475" s="158">
        <v>150</v>
      </c>
      <c r="I475" s="159"/>
      <c r="L475" s="155"/>
      <c r="M475" s="160"/>
      <c r="T475" s="161"/>
      <c r="AT475" s="156" t="s">
        <v>361</v>
      </c>
      <c r="AU475" s="156" t="s">
        <v>86</v>
      </c>
      <c r="AV475" s="12" t="s">
        <v>86</v>
      </c>
      <c r="AW475" s="12" t="s">
        <v>32</v>
      </c>
      <c r="AX475" s="12" t="s">
        <v>76</v>
      </c>
      <c r="AY475" s="156" t="s">
        <v>350</v>
      </c>
    </row>
    <row r="476" spans="2:65" s="13" customFormat="1" ht="10.199999999999999">
      <c r="B476" s="162"/>
      <c r="D476" s="151" t="s">
        <v>361</v>
      </c>
      <c r="E476" s="163" t="s">
        <v>1</v>
      </c>
      <c r="F476" s="164" t="s">
        <v>364</v>
      </c>
      <c r="H476" s="165">
        <v>150</v>
      </c>
      <c r="I476" s="166"/>
      <c r="L476" s="162"/>
      <c r="M476" s="167"/>
      <c r="T476" s="168"/>
      <c r="AT476" s="163" t="s">
        <v>361</v>
      </c>
      <c r="AU476" s="163" t="s">
        <v>86</v>
      </c>
      <c r="AV476" s="13" t="s">
        <v>357</v>
      </c>
      <c r="AW476" s="13" t="s">
        <v>32</v>
      </c>
      <c r="AX476" s="13" t="s">
        <v>84</v>
      </c>
      <c r="AY476" s="163" t="s">
        <v>350</v>
      </c>
    </row>
    <row r="477" spans="2:65" s="1" customFormat="1" ht="55.5" customHeight="1">
      <c r="B477" s="32"/>
      <c r="C477" s="138" t="s">
        <v>1080</v>
      </c>
      <c r="D477" s="138" t="s">
        <v>352</v>
      </c>
      <c r="E477" s="139" t="s">
        <v>8933</v>
      </c>
      <c r="F477" s="140" t="s">
        <v>8934</v>
      </c>
      <c r="G477" s="141" t="s">
        <v>551</v>
      </c>
      <c r="H477" s="142">
        <v>255</v>
      </c>
      <c r="I477" s="143"/>
      <c r="J477" s="144">
        <f>ROUND(I477*H477,2)</f>
        <v>0</v>
      </c>
      <c r="K477" s="140" t="s">
        <v>385</v>
      </c>
      <c r="L477" s="32"/>
      <c r="M477" s="145" t="s">
        <v>1</v>
      </c>
      <c r="N477" s="146" t="s">
        <v>41</v>
      </c>
      <c r="P477" s="147">
        <f>O477*H477</f>
        <v>0</v>
      </c>
      <c r="Q477" s="147">
        <v>0</v>
      </c>
      <c r="R477" s="147">
        <f>Q477*H477</f>
        <v>0</v>
      </c>
      <c r="S477" s="147">
        <v>0</v>
      </c>
      <c r="T477" s="148">
        <f>S477*H477</f>
        <v>0</v>
      </c>
      <c r="AR477" s="149" t="s">
        <v>530</v>
      </c>
      <c r="AT477" s="149" t="s">
        <v>352</v>
      </c>
      <c r="AU477" s="149" t="s">
        <v>86</v>
      </c>
      <c r="AY477" s="17" t="s">
        <v>350</v>
      </c>
      <c r="BE477" s="150">
        <f>IF(N477="základní",J477,0)</f>
        <v>0</v>
      </c>
      <c r="BF477" s="150">
        <f>IF(N477="snížená",J477,0)</f>
        <v>0</v>
      </c>
      <c r="BG477" s="150">
        <f>IF(N477="zákl. přenesená",J477,0)</f>
        <v>0</v>
      </c>
      <c r="BH477" s="150">
        <f>IF(N477="sníž. přenesená",J477,0)</f>
        <v>0</v>
      </c>
      <c r="BI477" s="150">
        <f>IF(N477="nulová",J477,0)</f>
        <v>0</v>
      </c>
      <c r="BJ477" s="17" t="s">
        <v>84</v>
      </c>
      <c r="BK477" s="150">
        <f>ROUND(I477*H477,2)</f>
        <v>0</v>
      </c>
      <c r="BL477" s="17" t="s">
        <v>530</v>
      </c>
      <c r="BM477" s="149" t="s">
        <v>2449</v>
      </c>
    </row>
    <row r="478" spans="2:65" s="1" customFormat="1" ht="38.4">
      <c r="B478" s="32"/>
      <c r="D478" s="151" t="s">
        <v>359</v>
      </c>
      <c r="F478" s="152" t="s">
        <v>8934</v>
      </c>
      <c r="I478" s="153"/>
      <c r="L478" s="32"/>
      <c r="M478" s="154"/>
      <c r="T478" s="56"/>
      <c r="AT478" s="17" t="s">
        <v>359</v>
      </c>
      <c r="AU478" s="17" t="s">
        <v>86</v>
      </c>
    </row>
    <row r="479" spans="2:65" s="14" customFormat="1" ht="10.199999999999999">
      <c r="B479" s="169"/>
      <c r="D479" s="151" t="s">
        <v>361</v>
      </c>
      <c r="E479" s="170" t="s">
        <v>1</v>
      </c>
      <c r="F479" s="171" t="s">
        <v>8776</v>
      </c>
      <c r="H479" s="170" t="s">
        <v>1</v>
      </c>
      <c r="I479" s="172"/>
      <c r="L479" s="169"/>
      <c r="M479" s="173"/>
      <c r="T479" s="174"/>
      <c r="AT479" s="170" t="s">
        <v>361</v>
      </c>
      <c r="AU479" s="170" t="s">
        <v>86</v>
      </c>
      <c r="AV479" s="14" t="s">
        <v>84</v>
      </c>
      <c r="AW479" s="14" t="s">
        <v>32</v>
      </c>
      <c r="AX479" s="14" t="s">
        <v>76</v>
      </c>
      <c r="AY479" s="170" t="s">
        <v>350</v>
      </c>
    </row>
    <row r="480" spans="2:65" s="14" customFormat="1" ht="10.199999999999999">
      <c r="B480" s="169"/>
      <c r="D480" s="151" t="s">
        <v>361</v>
      </c>
      <c r="E480" s="170" t="s">
        <v>1</v>
      </c>
      <c r="F480" s="171" t="s">
        <v>8915</v>
      </c>
      <c r="H480" s="170" t="s">
        <v>1</v>
      </c>
      <c r="I480" s="172"/>
      <c r="L480" s="169"/>
      <c r="M480" s="173"/>
      <c r="T480" s="174"/>
      <c r="AT480" s="170" t="s">
        <v>361</v>
      </c>
      <c r="AU480" s="170" t="s">
        <v>86</v>
      </c>
      <c r="AV480" s="14" t="s">
        <v>84</v>
      </c>
      <c r="AW480" s="14" t="s">
        <v>32</v>
      </c>
      <c r="AX480" s="14" t="s">
        <v>76</v>
      </c>
      <c r="AY480" s="170" t="s">
        <v>350</v>
      </c>
    </row>
    <row r="481" spans="2:65" s="12" customFormat="1" ht="10.199999999999999">
      <c r="B481" s="155"/>
      <c r="D481" s="151" t="s">
        <v>361</v>
      </c>
      <c r="E481" s="156" t="s">
        <v>1</v>
      </c>
      <c r="F481" s="157" t="s">
        <v>8935</v>
      </c>
      <c r="H481" s="158">
        <v>255</v>
      </c>
      <c r="I481" s="159"/>
      <c r="L481" s="155"/>
      <c r="M481" s="160"/>
      <c r="T481" s="161"/>
      <c r="AT481" s="156" t="s">
        <v>361</v>
      </c>
      <c r="AU481" s="156" t="s">
        <v>86</v>
      </c>
      <c r="AV481" s="12" t="s">
        <v>86</v>
      </c>
      <c r="AW481" s="12" t="s">
        <v>32</v>
      </c>
      <c r="AX481" s="12" t="s">
        <v>76</v>
      </c>
      <c r="AY481" s="156" t="s">
        <v>350</v>
      </c>
    </row>
    <row r="482" spans="2:65" s="13" customFormat="1" ht="10.199999999999999">
      <c r="B482" s="162"/>
      <c r="D482" s="151" t="s">
        <v>361</v>
      </c>
      <c r="E482" s="163" t="s">
        <v>1</v>
      </c>
      <c r="F482" s="164" t="s">
        <v>364</v>
      </c>
      <c r="H482" s="165">
        <v>255</v>
      </c>
      <c r="I482" s="166"/>
      <c r="L482" s="162"/>
      <c r="M482" s="167"/>
      <c r="T482" s="168"/>
      <c r="AT482" s="163" t="s">
        <v>361</v>
      </c>
      <c r="AU482" s="163" t="s">
        <v>86</v>
      </c>
      <c r="AV482" s="13" t="s">
        <v>357</v>
      </c>
      <c r="AW482" s="13" t="s">
        <v>32</v>
      </c>
      <c r="AX482" s="13" t="s">
        <v>84</v>
      </c>
      <c r="AY482" s="163" t="s">
        <v>350</v>
      </c>
    </row>
    <row r="483" spans="2:65" s="1" customFormat="1" ht="49.05" customHeight="1">
      <c r="B483" s="32"/>
      <c r="C483" s="138" t="s">
        <v>1092</v>
      </c>
      <c r="D483" s="138" t="s">
        <v>352</v>
      </c>
      <c r="E483" s="139" t="s">
        <v>8936</v>
      </c>
      <c r="F483" s="140" t="s">
        <v>8937</v>
      </c>
      <c r="G483" s="141" t="s">
        <v>551</v>
      </c>
      <c r="H483" s="142">
        <v>103</v>
      </c>
      <c r="I483" s="143"/>
      <c r="J483" s="144">
        <f>ROUND(I483*H483,2)</f>
        <v>0</v>
      </c>
      <c r="K483" s="140" t="s">
        <v>385</v>
      </c>
      <c r="L483" s="32"/>
      <c r="M483" s="145" t="s">
        <v>1</v>
      </c>
      <c r="N483" s="146" t="s">
        <v>41</v>
      </c>
      <c r="P483" s="147">
        <f>O483*H483</f>
        <v>0</v>
      </c>
      <c r="Q483" s="147">
        <v>0</v>
      </c>
      <c r="R483" s="147">
        <f>Q483*H483</f>
        <v>0</v>
      </c>
      <c r="S483" s="147">
        <v>0</v>
      </c>
      <c r="T483" s="148">
        <f>S483*H483</f>
        <v>0</v>
      </c>
      <c r="AR483" s="149" t="s">
        <v>530</v>
      </c>
      <c r="AT483" s="149" t="s">
        <v>352</v>
      </c>
      <c r="AU483" s="149" t="s">
        <v>86</v>
      </c>
      <c r="AY483" s="17" t="s">
        <v>350</v>
      </c>
      <c r="BE483" s="150">
        <f>IF(N483="základní",J483,0)</f>
        <v>0</v>
      </c>
      <c r="BF483" s="150">
        <f>IF(N483="snížená",J483,0)</f>
        <v>0</v>
      </c>
      <c r="BG483" s="150">
        <f>IF(N483="zákl. přenesená",J483,0)</f>
        <v>0</v>
      </c>
      <c r="BH483" s="150">
        <f>IF(N483="sníž. přenesená",J483,0)</f>
        <v>0</v>
      </c>
      <c r="BI483" s="150">
        <f>IF(N483="nulová",J483,0)</f>
        <v>0</v>
      </c>
      <c r="BJ483" s="17" t="s">
        <v>84</v>
      </c>
      <c r="BK483" s="150">
        <f>ROUND(I483*H483,2)</f>
        <v>0</v>
      </c>
      <c r="BL483" s="17" t="s">
        <v>530</v>
      </c>
      <c r="BM483" s="149" t="s">
        <v>2462</v>
      </c>
    </row>
    <row r="484" spans="2:65" s="1" customFormat="1" ht="38.4">
      <c r="B484" s="32"/>
      <c r="D484" s="151" t="s">
        <v>359</v>
      </c>
      <c r="F484" s="152" t="s">
        <v>8937</v>
      </c>
      <c r="I484" s="153"/>
      <c r="L484" s="32"/>
      <c r="M484" s="154"/>
      <c r="T484" s="56"/>
      <c r="AT484" s="17" t="s">
        <v>359</v>
      </c>
      <c r="AU484" s="17" t="s">
        <v>86</v>
      </c>
    </row>
    <row r="485" spans="2:65" s="14" customFormat="1" ht="10.199999999999999">
      <c r="B485" s="169"/>
      <c r="D485" s="151" t="s">
        <v>361</v>
      </c>
      <c r="E485" s="170" t="s">
        <v>1</v>
      </c>
      <c r="F485" s="171" t="s">
        <v>8776</v>
      </c>
      <c r="H485" s="170" t="s">
        <v>1</v>
      </c>
      <c r="I485" s="172"/>
      <c r="L485" s="169"/>
      <c r="M485" s="173"/>
      <c r="T485" s="174"/>
      <c r="AT485" s="170" t="s">
        <v>361</v>
      </c>
      <c r="AU485" s="170" t="s">
        <v>86</v>
      </c>
      <c r="AV485" s="14" t="s">
        <v>84</v>
      </c>
      <c r="AW485" s="14" t="s">
        <v>32</v>
      </c>
      <c r="AX485" s="14" t="s">
        <v>76</v>
      </c>
      <c r="AY485" s="170" t="s">
        <v>350</v>
      </c>
    </row>
    <row r="486" spans="2:65" s="14" customFormat="1" ht="10.199999999999999">
      <c r="B486" s="169"/>
      <c r="D486" s="151" t="s">
        <v>361</v>
      </c>
      <c r="E486" s="170" t="s">
        <v>1</v>
      </c>
      <c r="F486" s="171" t="s">
        <v>8777</v>
      </c>
      <c r="H486" s="170" t="s">
        <v>1</v>
      </c>
      <c r="I486" s="172"/>
      <c r="L486" s="169"/>
      <c r="M486" s="173"/>
      <c r="T486" s="174"/>
      <c r="AT486" s="170" t="s">
        <v>361</v>
      </c>
      <c r="AU486" s="170" t="s">
        <v>86</v>
      </c>
      <c r="AV486" s="14" t="s">
        <v>84</v>
      </c>
      <c r="AW486" s="14" t="s">
        <v>32</v>
      </c>
      <c r="AX486" s="14" t="s">
        <v>76</v>
      </c>
      <c r="AY486" s="170" t="s">
        <v>350</v>
      </c>
    </row>
    <row r="487" spans="2:65" s="12" customFormat="1" ht="10.199999999999999">
      <c r="B487" s="155"/>
      <c r="D487" s="151" t="s">
        <v>361</v>
      </c>
      <c r="E487" s="156" t="s">
        <v>1</v>
      </c>
      <c r="F487" s="157" t="s">
        <v>8938</v>
      </c>
      <c r="H487" s="158">
        <v>28</v>
      </c>
      <c r="I487" s="159"/>
      <c r="L487" s="155"/>
      <c r="M487" s="160"/>
      <c r="T487" s="161"/>
      <c r="AT487" s="156" t="s">
        <v>361</v>
      </c>
      <c r="AU487" s="156" t="s">
        <v>86</v>
      </c>
      <c r="AV487" s="12" t="s">
        <v>86</v>
      </c>
      <c r="AW487" s="12" t="s">
        <v>32</v>
      </c>
      <c r="AX487" s="12" t="s">
        <v>76</v>
      </c>
      <c r="AY487" s="156" t="s">
        <v>350</v>
      </c>
    </row>
    <row r="488" spans="2:65" s="14" customFormat="1" ht="10.199999999999999">
      <c r="B488" s="169"/>
      <c r="D488" s="151" t="s">
        <v>361</v>
      </c>
      <c r="E488" s="170" t="s">
        <v>1</v>
      </c>
      <c r="F488" s="171" t="s">
        <v>8939</v>
      </c>
      <c r="H488" s="170" t="s">
        <v>1</v>
      </c>
      <c r="I488" s="172"/>
      <c r="L488" s="169"/>
      <c r="M488" s="173"/>
      <c r="T488" s="174"/>
      <c r="AT488" s="170" t="s">
        <v>361</v>
      </c>
      <c r="AU488" s="170" t="s">
        <v>86</v>
      </c>
      <c r="AV488" s="14" t="s">
        <v>84</v>
      </c>
      <c r="AW488" s="14" t="s">
        <v>32</v>
      </c>
      <c r="AX488" s="14" t="s">
        <v>76</v>
      </c>
      <c r="AY488" s="170" t="s">
        <v>350</v>
      </c>
    </row>
    <row r="489" spans="2:65" s="12" customFormat="1" ht="10.199999999999999">
      <c r="B489" s="155"/>
      <c r="D489" s="151" t="s">
        <v>361</v>
      </c>
      <c r="E489" s="156" t="s">
        <v>1</v>
      </c>
      <c r="F489" s="157" t="s">
        <v>8940</v>
      </c>
      <c r="H489" s="158">
        <v>75</v>
      </c>
      <c r="I489" s="159"/>
      <c r="L489" s="155"/>
      <c r="M489" s="160"/>
      <c r="T489" s="161"/>
      <c r="AT489" s="156" t="s">
        <v>361</v>
      </c>
      <c r="AU489" s="156" t="s">
        <v>86</v>
      </c>
      <c r="AV489" s="12" t="s">
        <v>86</v>
      </c>
      <c r="AW489" s="12" t="s">
        <v>32</v>
      </c>
      <c r="AX489" s="12" t="s">
        <v>76</v>
      </c>
      <c r="AY489" s="156" t="s">
        <v>350</v>
      </c>
    </row>
    <row r="490" spans="2:65" s="13" customFormat="1" ht="10.199999999999999">
      <c r="B490" s="162"/>
      <c r="D490" s="151" t="s">
        <v>361</v>
      </c>
      <c r="E490" s="163" t="s">
        <v>1</v>
      </c>
      <c r="F490" s="164" t="s">
        <v>364</v>
      </c>
      <c r="H490" s="165">
        <v>103</v>
      </c>
      <c r="I490" s="166"/>
      <c r="L490" s="162"/>
      <c r="M490" s="167"/>
      <c r="T490" s="168"/>
      <c r="AT490" s="163" t="s">
        <v>361</v>
      </c>
      <c r="AU490" s="163" t="s">
        <v>86</v>
      </c>
      <c r="AV490" s="13" t="s">
        <v>357</v>
      </c>
      <c r="AW490" s="13" t="s">
        <v>32</v>
      </c>
      <c r="AX490" s="13" t="s">
        <v>84</v>
      </c>
      <c r="AY490" s="163" t="s">
        <v>350</v>
      </c>
    </row>
    <row r="491" spans="2:65" s="1" customFormat="1" ht="55.5" customHeight="1">
      <c r="B491" s="32"/>
      <c r="C491" s="138" t="s">
        <v>804</v>
      </c>
      <c r="D491" s="138" t="s">
        <v>352</v>
      </c>
      <c r="E491" s="139" t="s">
        <v>8941</v>
      </c>
      <c r="F491" s="140" t="s">
        <v>8942</v>
      </c>
      <c r="G491" s="141" t="s">
        <v>551</v>
      </c>
      <c r="H491" s="142">
        <v>177</v>
      </c>
      <c r="I491" s="143"/>
      <c r="J491" s="144">
        <f>ROUND(I491*H491,2)</f>
        <v>0</v>
      </c>
      <c r="K491" s="140" t="s">
        <v>385</v>
      </c>
      <c r="L491" s="32"/>
      <c r="M491" s="145" t="s">
        <v>1</v>
      </c>
      <c r="N491" s="146" t="s">
        <v>41</v>
      </c>
      <c r="P491" s="147">
        <f>O491*H491</f>
        <v>0</v>
      </c>
      <c r="Q491" s="147">
        <v>0</v>
      </c>
      <c r="R491" s="147">
        <f>Q491*H491</f>
        <v>0</v>
      </c>
      <c r="S491" s="147">
        <v>0</v>
      </c>
      <c r="T491" s="148">
        <f>S491*H491</f>
        <v>0</v>
      </c>
      <c r="AR491" s="149" t="s">
        <v>530</v>
      </c>
      <c r="AT491" s="149" t="s">
        <v>352</v>
      </c>
      <c r="AU491" s="149" t="s">
        <v>86</v>
      </c>
      <c r="AY491" s="17" t="s">
        <v>350</v>
      </c>
      <c r="BE491" s="150">
        <f>IF(N491="základní",J491,0)</f>
        <v>0</v>
      </c>
      <c r="BF491" s="150">
        <f>IF(N491="snížená",J491,0)</f>
        <v>0</v>
      </c>
      <c r="BG491" s="150">
        <f>IF(N491="zákl. přenesená",J491,0)</f>
        <v>0</v>
      </c>
      <c r="BH491" s="150">
        <f>IF(N491="sníž. přenesená",J491,0)</f>
        <v>0</v>
      </c>
      <c r="BI491" s="150">
        <f>IF(N491="nulová",J491,0)</f>
        <v>0</v>
      </c>
      <c r="BJ491" s="17" t="s">
        <v>84</v>
      </c>
      <c r="BK491" s="150">
        <f>ROUND(I491*H491,2)</f>
        <v>0</v>
      </c>
      <c r="BL491" s="17" t="s">
        <v>530</v>
      </c>
      <c r="BM491" s="149" t="s">
        <v>2466</v>
      </c>
    </row>
    <row r="492" spans="2:65" s="1" customFormat="1" ht="38.4">
      <c r="B492" s="32"/>
      <c r="D492" s="151" t="s">
        <v>359</v>
      </c>
      <c r="F492" s="152" t="s">
        <v>8942</v>
      </c>
      <c r="I492" s="153"/>
      <c r="L492" s="32"/>
      <c r="M492" s="154"/>
      <c r="T492" s="56"/>
      <c r="AT492" s="17" t="s">
        <v>359</v>
      </c>
      <c r="AU492" s="17" t="s">
        <v>86</v>
      </c>
    </row>
    <row r="493" spans="2:65" s="14" customFormat="1" ht="10.199999999999999">
      <c r="B493" s="169"/>
      <c r="D493" s="151" t="s">
        <v>361</v>
      </c>
      <c r="E493" s="170" t="s">
        <v>1</v>
      </c>
      <c r="F493" s="171" t="s">
        <v>8776</v>
      </c>
      <c r="H493" s="170" t="s">
        <v>1</v>
      </c>
      <c r="I493" s="172"/>
      <c r="L493" s="169"/>
      <c r="M493" s="173"/>
      <c r="T493" s="174"/>
      <c r="AT493" s="170" t="s">
        <v>361</v>
      </c>
      <c r="AU493" s="170" t="s">
        <v>86</v>
      </c>
      <c r="AV493" s="14" t="s">
        <v>84</v>
      </c>
      <c r="AW493" s="14" t="s">
        <v>32</v>
      </c>
      <c r="AX493" s="14" t="s">
        <v>76</v>
      </c>
      <c r="AY493" s="170" t="s">
        <v>350</v>
      </c>
    </row>
    <row r="494" spans="2:65" s="14" customFormat="1" ht="10.199999999999999">
      <c r="B494" s="169"/>
      <c r="D494" s="151" t="s">
        <v>361</v>
      </c>
      <c r="E494" s="170" t="s">
        <v>1</v>
      </c>
      <c r="F494" s="171" t="s">
        <v>8777</v>
      </c>
      <c r="H494" s="170" t="s">
        <v>1</v>
      </c>
      <c r="I494" s="172"/>
      <c r="L494" s="169"/>
      <c r="M494" s="173"/>
      <c r="T494" s="174"/>
      <c r="AT494" s="170" t="s">
        <v>361</v>
      </c>
      <c r="AU494" s="170" t="s">
        <v>86</v>
      </c>
      <c r="AV494" s="14" t="s">
        <v>84</v>
      </c>
      <c r="AW494" s="14" t="s">
        <v>32</v>
      </c>
      <c r="AX494" s="14" t="s">
        <v>76</v>
      </c>
      <c r="AY494" s="170" t="s">
        <v>350</v>
      </c>
    </row>
    <row r="495" spans="2:65" s="12" customFormat="1" ht="10.199999999999999">
      <c r="B495" s="155"/>
      <c r="D495" s="151" t="s">
        <v>361</v>
      </c>
      <c r="E495" s="156" t="s">
        <v>1</v>
      </c>
      <c r="F495" s="157" t="s">
        <v>8943</v>
      </c>
      <c r="H495" s="158">
        <v>127</v>
      </c>
      <c r="I495" s="159"/>
      <c r="L495" s="155"/>
      <c r="M495" s="160"/>
      <c r="T495" s="161"/>
      <c r="AT495" s="156" t="s">
        <v>361</v>
      </c>
      <c r="AU495" s="156" t="s">
        <v>86</v>
      </c>
      <c r="AV495" s="12" t="s">
        <v>86</v>
      </c>
      <c r="AW495" s="12" t="s">
        <v>32</v>
      </c>
      <c r="AX495" s="12" t="s">
        <v>76</v>
      </c>
      <c r="AY495" s="156" t="s">
        <v>350</v>
      </c>
    </row>
    <row r="496" spans="2:65" s="14" customFormat="1" ht="10.199999999999999">
      <c r="B496" s="169"/>
      <c r="D496" s="151" t="s">
        <v>361</v>
      </c>
      <c r="E496" s="170" t="s">
        <v>1</v>
      </c>
      <c r="F496" s="171" t="s">
        <v>8939</v>
      </c>
      <c r="H496" s="170" t="s">
        <v>1</v>
      </c>
      <c r="I496" s="172"/>
      <c r="L496" s="169"/>
      <c r="M496" s="173"/>
      <c r="T496" s="174"/>
      <c r="AT496" s="170" t="s">
        <v>361</v>
      </c>
      <c r="AU496" s="170" t="s">
        <v>86</v>
      </c>
      <c r="AV496" s="14" t="s">
        <v>84</v>
      </c>
      <c r="AW496" s="14" t="s">
        <v>32</v>
      </c>
      <c r="AX496" s="14" t="s">
        <v>76</v>
      </c>
      <c r="AY496" s="170" t="s">
        <v>350</v>
      </c>
    </row>
    <row r="497" spans="2:65" s="12" customFormat="1" ht="10.199999999999999">
      <c r="B497" s="155"/>
      <c r="D497" s="151" t="s">
        <v>361</v>
      </c>
      <c r="E497" s="156" t="s">
        <v>1</v>
      </c>
      <c r="F497" s="157" t="s">
        <v>8912</v>
      </c>
      <c r="H497" s="158">
        <v>50</v>
      </c>
      <c r="I497" s="159"/>
      <c r="L497" s="155"/>
      <c r="M497" s="160"/>
      <c r="T497" s="161"/>
      <c r="AT497" s="156" t="s">
        <v>361</v>
      </c>
      <c r="AU497" s="156" t="s">
        <v>86</v>
      </c>
      <c r="AV497" s="12" t="s">
        <v>86</v>
      </c>
      <c r="AW497" s="12" t="s">
        <v>32</v>
      </c>
      <c r="AX497" s="12" t="s">
        <v>76</v>
      </c>
      <c r="AY497" s="156" t="s">
        <v>350</v>
      </c>
    </row>
    <row r="498" spans="2:65" s="13" customFormat="1" ht="10.199999999999999">
      <c r="B498" s="162"/>
      <c r="D498" s="151" t="s">
        <v>361</v>
      </c>
      <c r="E498" s="163" t="s">
        <v>1</v>
      </c>
      <c r="F498" s="164" t="s">
        <v>364</v>
      </c>
      <c r="H498" s="165">
        <v>177</v>
      </c>
      <c r="I498" s="166"/>
      <c r="L498" s="162"/>
      <c r="M498" s="167"/>
      <c r="T498" s="168"/>
      <c r="AT498" s="163" t="s">
        <v>361</v>
      </c>
      <c r="AU498" s="163" t="s">
        <v>86</v>
      </c>
      <c r="AV498" s="13" t="s">
        <v>357</v>
      </c>
      <c r="AW498" s="13" t="s">
        <v>32</v>
      </c>
      <c r="AX498" s="13" t="s">
        <v>84</v>
      </c>
      <c r="AY498" s="163" t="s">
        <v>350</v>
      </c>
    </row>
    <row r="499" spans="2:65" s="1" customFormat="1" ht="55.5" customHeight="1">
      <c r="B499" s="32"/>
      <c r="C499" s="138" t="s">
        <v>813</v>
      </c>
      <c r="D499" s="138" t="s">
        <v>352</v>
      </c>
      <c r="E499" s="139" t="s">
        <v>8944</v>
      </c>
      <c r="F499" s="140" t="s">
        <v>8945</v>
      </c>
      <c r="G499" s="141" t="s">
        <v>551</v>
      </c>
      <c r="H499" s="142">
        <v>330</v>
      </c>
      <c r="I499" s="143"/>
      <c r="J499" s="144">
        <f>ROUND(I499*H499,2)</f>
        <v>0</v>
      </c>
      <c r="K499" s="140" t="s">
        <v>385</v>
      </c>
      <c r="L499" s="32"/>
      <c r="M499" s="145" t="s">
        <v>1</v>
      </c>
      <c r="N499" s="146" t="s">
        <v>41</v>
      </c>
      <c r="P499" s="147">
        <f>O499*H499</f>
        <v>0</v>
      </c>
      <c r="Q499" s="147">
        <v>0</v>
      </c>
      <c r="R499" s="147">
        <f>Q499*H499</f>
        <v>0</v>
      </c>
      <c r="S499" s="147">
        <v>0</v>
      </c>
      <c r="T499" s="148">
        <f>S499*H499</f>
        <v>0</v>
      </c>
      <c r="AR499" s="149" t="s">
        <v>530</v>
      </c>
      <c r="AT499" s="149" t="s">
        <v>352</v>
      </c>
      <c r="AU499" s="149" t="s">
        <v>86</v>
      </c>
      <c r="AY499" s="17" t="s">
        <v>350</v>
      </c>
      <c r="BE499" s="150">
        <f>IF(N499="základní",J499,0)</f>
        <v>0</v>
      </c>
      <c r="BF499" s="150">
        <f>IF(N499="snížená",J499,0)</f>
        <v>0</v>
      </c>
      <c r="BG499" s="150">
        <f>IF(N499="zákl. přenesená",J499,0)</f>
        <v>0</v>
      </c>
      <c r="BH499" s="150">
        <f>IF(N499="sníž. přenesená",J499,0)</f>
        <v>0</v>
      </c>
      <c r="BI499" s="150">
        <f>IF(N499="nulová",J499,0)</f>
        <v>0</v>
      </c>
      <c r="BJ499" s="17" t="s">
        <v>84</v>
      </c>
      <c r="BK499" s="150">
        <f>ROUND(I499*H499,2)</f>
        <v>0</v>
      </c>
      <c r="BL499" s="17" t="s">
        <v>530</v>
      </c>
      <c r="BM499" s="149" t="s">
        <v>2471</v>
      </c>
    </row>
    <row r="500" spans="2:65" s="1" customFormat="1" ht="38.4">
      <c r="B500" s="32"/>
      <c r="D500" s="151" t="s">
        <v>359</v>
      </c>
      <c r="F500" s="152" t="s">
        <v>8945</v>
      </c>
      <c r="I500" s="153"/>
      <c r="L500" s="32"/>
      <c r="M500" s="154"/>
      <c r="T500" s="56"/>
      <c r="AT500" s="17" t="s">
        <v>359</v>
      </c>
      <c r="AU500" s="17" t="s">
        <v>86</v>
      </c>
    </row>
    <row r="501" spans="2:65" s="14" customFormat="1" ht="10.199999999999999">
      <c r="B501" s="169"/>
      <c r="D501" s="151" t="s">
        <v>361</v>
      </c>
      <c r="E501" s="170" t="s">
        <v>1</v>
      </c>
      <c r="F501" s="171" t="s">
        <v>8776</v>
      </c>
      <c r="H501" s="170" t="s">
        <v>1</v>
      </c>
      <c r="I501" s="172"/>
      <c r="L501" s="169"/>
      <c r="M501" s="173"/>
      <c r="T501" s="174"/>
      <c r="AT501" s="170" t="s">
        <v>361</v>
      </c>
      <c r="AU501" s="170" t="s">
        <v>86</v>
      </c>
      <c r="AV501" s="14" t="s">
        <v>84</v>
      </c>
      <c r="AW501" s="14" t="s">
        <v>32</v>
      </c>
      <c r="AX501" s="14" t="s">
        <v>76</v>
      </c>
      <c r="AY501" s="170" t="s">
        <v>350</v>
      </c>
    </row>
    <row r="502" spans="2:65" s="14" customFormat="1" ht="10.199999999999999">
      <c r="B502" s="169"/>
      <c r="D502" s="151" t="s">
        <v>361</v>
      </c>
      <c r="E502" s="170" t="s">
        <v>1</v>
      </c>
      <c r="F502" s="171" t="s">
        <v>8915</v>
      </c>
      <c r="H502" s="170" t="s">
        <v>1</v>
      </c>
      <c r="I502" s="172"/>
      <c r="L502" s="169"/>
      <c r="M502" s="173"/>
      <c r="T502" s="174"/>
      <c r="AT502" s="170" t="s">
        <v>361</v>
      </c>
      <c r="AU502" s="170" t="s">
        <v>86</v>
      </c>
      <c r="AV502" s="14" t="s">
        <v>84</v>
      </c>
      <c r="AW502" s="14" t="s">
        <v>32</v>
      </c>
      <c r="AX502" s="14" t="s">
        <v>76</v>
      </c>
      <c r="AY502" s="170" t="s">
        <v>350</v>
      </c>
    </row>
    <row r="503" spans="2:65" s="12" customFormat="1" ht="10.199999999999999">
      <c r="B503" s="155"/>
      <c r="D503" s="151" t="s">
        <v>361</v>
      </c>
      <c r="E503" s="156" t="s">
        <v>1</v>
      </c>
      <c r="F503" s="157" t="s">
        <v>8946</v>
      </c>
      <c r="H503" s="158">
        <v>330</v>
      </c>
      <c r="I503" s="159"/>
      <c r="L503" s="155"/>
      <c r="M503" s="160"/>
      <c r="T503" s="161"/>
      <c r="AT503" s="156" t="s">
        <v>361</v>
      </c>
      <c r="AU503" s="156" t="s">
        <v>86</v>
      </c>
      <c r="AV503" s="12" t="s">
        <v>86</v>
      </c>
      <c r="AW503" s="12" t="s">
        <v>32</v>
      </c>
      <c r="AX503" s="12" t="s">
        <v>76</v>
      </c>
      <c r="AY503" s="156" t="s">
        <v>350</v>
      </c>
    </row>
    <row r="504" spans="2:65" s="13" customFormat="1" ht="10.199999999999999">
      <c r="B504" s="162"/>
      <c r="D504" s="151" t="s">
        <v>361</v>
      </c>
      <c r="E504" s="163" t="s">
        <v>1</v>
      </c>
      <c r="F504" s="164" t="s">
        <v>364</v>
      </c>
      <c r="H504" s="165">
        <v>330</v>
      </c>
      <c r="I504" s="166"/>
      <c r="L504" s="162"/>
      <c r="M504" s="167"/>
      <c r="T504" s="168"/>
      <c r="AT504" s="163" t="s">
        <v>361</v>
      </c>
      <c r="AU504" s="163" t="s">
        <v>86</v>
      </c>
      <c r="AV504" s="13" t="s">
        <v>357</v>
      </c>
      <c r="AW504" s="13" t="s">
        <v>32</v>
      </c>
      <c r="AX504" s="13" t="s">
        <v>84</v>
      </c>
      <c r="AY504" s="163" t="s">
        <v>350</v>
      </c>
    </row>
    <row r="505" spans="2:65" s="1" customFormat="1" ht="55.5" customHeight="1">
      <c r="B505" s="32"/>
      <c r="C505" s="138" t="s">
        <v>865</v>
      </c>
      <c r="D505" s="138" t="s">
        <v>352</v>
      </c>
      <c r="E505" s="139" t="s">
        <v>8947</v>
      </c>
      <c r="F505" s="140" t="s">
        <v>8948</v>
      </c>
      <c r="G505" s="141" t="s">
        <v>551</v>
      </c>
      <c r="H505" s="142">
        <v>300</v>
      </c>
      <c r="I505" s="143"/>
      <c r="J505" s="144">
        <f>ROUND(I505*H505,2)</f>
        <v>0</v>
      </c>
      <c r="K505" s="140" t="s">
        <v>385</v>
      </c>
      <c r="L505" s="32"/>
      <c r="M505" s="145" t="s">
        <v>1</v>
      </c>
      <c r="N505" s="146" t="s">
        <v>41</v>
      </c>
      <c r="P505" s="147">
        <f>O505*H505</f>
        <v>0</v>
      </c>
      <c r="Q505" s="147">
        <v>0</v>
      </c>
      <c r="R505" s="147">
        <f>Q505*H505</f>
        <v>0</v>
      </c>
      <c r="S505" s="147">
        <v>0</v>
      </c>
      <c r="T505" s="148">
        <f>S505*H505</f>
        <v>0</v>
      </c>
      <c r="AR505" s="149" t="s">
        <v>530</v>
      </c>
      <c r="AT505" s="149" t="s">
        <v>352</v>
      </c>
      <c r="AU505" s="149" t="s">
        <v>86</v>
      </c>
      <c r="AY505" s="17" t="s">
        <v>350</v>
      </c>
      <c r="BE505" s="150">
        <f>IF(N505="základní",J505,0)</f>
        <v>0</v>
      </c>
      <c r="BF505" s="150">
        <f>IF(N505="snížená",J505,0)</f>
        <v>0</v>
      </c>
      <c r="BG505" s="150">
        <f>IF(N505="zákl. přenesená",J505,0)</f>
        <v>0</v>
      </c>
      <c r="BH505" s="150">
        <f>IF(N505="sníž. přenesená",J505,0)</f>
        <v>0</v>
      </c>
      <c r="BI505" s="150">
        <f>IF(N505="nulová",J505,0)</f>
        <v>0</v>
      </c>
      <c r="BJ505" s="17" t="s">
        <v>84</v>
      </c>
      <c r="BK505" s="150">
        <f>ROUND(I505*H505,2)</f>
        <v>0</v>
      </c>
      <c r="BL505" s="17" t="s">
        <v>530</v>
      </c>
      <c r="BM505" s="149" t="s">
        <v>2481</v>
      </c>
    </row>
    <row r="506" spans="2:65" s="1" customFormat="1" ht="38.4">
      <c r="B506" s="32"/>
      <c r="D506" s="151" t="s">
        <v>359</v>
      </c>
      <c r="F506" s="152" t="s">
        <v>8948</v>
      </c>
      <c r="I506" s="153"/>
      <c r="L506" s="32"/>
      <c r="M506" s="154"/>
      <c r="T506" s="56"/>
      <c r="AT506" s="17" t="s">
        <v>359</v>
      </c>
      <c r="AU506" s="17" t="s">
        <v>86</v>
      </c>
    </row>
    <row r="507" spans="2:65" s="14" customFormat="1" ht="10.199999999999999">
      <c r="B507" s="169"/>
      <c r="D507" s="151" t="s">
        <v>361</v>
      </c>
      <c r="E507" s="170" t="s">
        <v>1</v>
      </c>
      <c r="F507" s="171" t="s">
        <v>8776</v>
      </c>
      <c r="H507" s="170" t="s">
        <v>1</v>
      </c>
      <c r="I507" s="172"/>
      <c r="L507" s="169"/>
      <c r="M507" s="173"/>
      <c r="T507" s="174"/>
      <c r="AT507" s="170" t="s">
        <v>361</v>
      </c>
      <c r="AU507" s="170" t="s">
        <v>86</v>
      </c>
      <c r="AV507" s="14" t="s">
        <v>84</v>
      </c>
      <c r="AW507" s="14" t="s">
        <v>32</v>
      </c>
      <c r="AX507" s="14" t="s">
        <v>76</v>
      </c>
      <c r="AY507" s="170" t="s">
        <v>350</v>
      </c>
    </row>
    <row r="508" spans="2:65" s="14" customFormat="1" ht="10.199999999999999">
      <c r="B508" s="169"/>
      <c r="D508" s="151" t="s">
        <v>361</v>
      </c>
      <c r="E508" s="170" t="s">
        <v>1</v>
      </c>
      <c r="F508" s="171" t="s">
        <v>8915</v>
      </c>
      <c r="H508" s="170" t="s">
        <v>1</v>
      </c>
      <c r="I508" s="172"/>
      <c r="L508" s="169"/>
      <c r="M508" s="173"/>
      <c r="T508" s="174"/>
      <c r="AT508" s="170" t="s">
        <v>361</v>
      </c>
      <c r="AU508" s="170" t="s">
        <v>86</v>
      </c>
      <c r="AV508" s="14" t="s">
        <v>84</v>
      </c>
      <c r="AW508" s="14" t="s">
        <v>32</v>
      </c>
      <c r="AX508" s="14" t="s">
        <v>76</v>
      </c>
      <c r="AY508" s="170" t="s">
        <v>350</v>
      </c>
    </row>
    <row r="509" spans="2:65" s="12" customFormat="1" ht="10.199999999999999">
      <c r="B509" s="155"/>
      <c r="D509" s="151" t="s">
        <v>361</v>
      </c>
      <c r="E509" s="156" t="s">
        <v>1</v>
      </c>
      <c r="F509" s="157" t="s">
        <v>8949</v>
      </c>
      <c r="H509" s="158">
        <v>300</v>
      </c>
      <c r="I509" s="159"/>
      <c r="L509" s="155"/>
      <c r="M509" s="160"/>
      <c r="T509" s="161"/>
      <c r="AT509" s="156" t="s">
        <v>361</v>
      </c>
      <c r="AU509" s="156" t="s">
        <v>86</v>
      </c>
      <c r="AV509" s="12" t="s">
        <v>86</v>
      </c>
      <c r="AW509" s="12" t="s">
        <v>32</v>
      </c>
      <c r="AX509" s="12" t="s">
        <v>76</v>
      </c>
      <c r="AY509" s="156" t="s">
        <v>350</v>
      </c>
    </row>
    <row r="510" spans="2:65" s="13" customFormat="1" ht="10.199999999999999">
      <c r="B510" s="162"/>
      <c r="D510" s="151" t="s">
        <v>361</v>
      </c>
      <c r="E510" s="163" t="s">
        <v>1</v>
      </c>
      <c r="F510" s="164" t="s">
        <v>364</v>
      </c>
      <c r="H510" s="165">
        <v>300</v>
      </c>
      <c r="I510" s="166"/>
      <c r="L510" s="162"/>
      <c r="M510" s="167"/>
      <c r="T510" s="168"/>
      <c r="AT510" s="163" t="s">
        <v>361</v>
      </c>
      <c r="AU510" s="163" t="s">
        <v>86</v>
      </c>
      <c r="AV510" s="13" t="s">
        <v>357</v>
      </c>
      <c r="AW510" s="13" t="s">
        <v>32</v>
      </c>
      <c r="AX510" s="13" t="s">
        <v>84</v>
      </c>
      <c r="AY510" s="163" t="s">
        <v>350</v>
      </c>
    </row>
    <row r="511" spans="2:65" s="1" customFormat="1" ht="16.5" customHeight="1">
      <c r="B511" s="32"/>
      <c r="C511" s="138" t="s">
        <v>902</v>
      </c>
      <c r="D511" s="138" t="s">
        <v>352</v>
      </c>
      <c r="E511" s="139" t="s">
        <v>8950</v>
      </c>
      <c r="F511" s="140" t="s">
        <v>8951</v>
      </c>
      <c r="G511" s="141" t="s">
        <v>551</v>
      </c>
      <c r="H511" s="142">
        <v>30</v>
      </c>
      <c r="I511" s="143"/>
      <c r="J511" s="144">
        <f>ROUND(I511*H511,2)</f>
        <v>0</v>
      </c>
      <c r="K511" s="140" t="s">
        <v>385</v>
      </c>
      <c r="L511" s="32"/>
      <c r="M511" s="145" t="s">
        <v>1</v>
      </c>
      <c r="N511" s="146" t="s">
        <v>41</v>
      </c>
      <c r="P511" s="147">
        <f>O511*H511</f>
        <v>0</v>
      </c>
      <c r="Q511" s="147">
        <v>0</v>
      </c>
      <c r="R511" s="147">
        <f>Q511*H511</f>
        <v>0</v>
      </c>
      <c r="S511" s="147">
        <v>0</v>
      </c>
      <c r="T511" s="148">
        <f>S511*H511</f>
        <v>0</v>
      </c>
      <c r="AR511" s="149" t="s">
        <v>530</v>
      </c>
      <c r="AT511" s="149" t="s">
        <v>352</v>
      </c>
      <c r="AU511" s="149" t="s">
        <v>86</v>
      </c>
      <c r="AY511" s="17" t="s">
        <v>350</v>
      </c>
      <c r="BE511" s="150">
        <f>IF(N511="základní",J511,0)</f>
        <v>0</v>
      </c>
      <c r="BF511" s="150">
        <f>IF(N511="snížená",J511,0)</f>
        <v>0</v>
      </c>
      <c r="BG511" s="150">
        <f>IF(N511="zákl. přenesená",J511,0)</f>
        <v>0</v>
      </c>
      <c r="BH511" s="150">
        <f>IF(N511="sníž. přenesená",J511,0)</f>
        <v>0</v>
      </c>
      <c r="BI511" s="150">
        <f>IF(N511="nulová",J511,0)</f>
        <v>0</v>
      </c>
      <c r="BJ511" s="17" t="s">
        <v>84</v>
      </c>
      <c r="BK511" s="150">
        <f>ROUND(I511*H511,2)</f>
        <v>0</v>
      </c>
      <c r="BL511" s="17" t="s">
        <v>530</v>
      </c>
      <c r="BM511" s="149" t="s">
        <v>2493</v>
      </c>
    </row>
    <row r="512" spans="2:65" s="1" customFormat="1" ht="10.199999999999999">
      <c r="B512" s="32"/>
      <c r="D512" s="151" t="s">
        <v>359</v>
      </c>
      <c r="F512" s="152" t="s">
        <v>8951</v>
      </c>
      <c r="I512" s="153"/>
      <c r="L512" s="32"/>
      <c r="M512" s="154"/>
      <c r="T512" s="56"/>
      <c r="AT512" s="17" t="s">
        <v>359</v>
      </c>
      <c r="AU512" s="17" t="s">
        <v>86</v>
      </c>
    </row>
    <row r="513" spans="2:65" s="14" customFormat="1" ht="10.199999999999999">
      <c r="B513" s="169"/>
      <c r="D513" s="151" t="s">
        <v>361</v>
      </c>
      <c r="E513" s="170" t="s">
        <v>1</v>
      </c>
      <c r="F513" s="171" t="s">
        <v>8776</v>
      </c>
      <c r="H513" s="170" t="s">
        <v>1</v>
      </c>
      <c r="I513" s="172"/>
      <c r="L513" s="169"/>
      <c r="M513" s="173"/>
      <c r="T513" s="174"/>
      <c r="AT513" s="170" t="s">
        <v>361</v>
      </c>
      <c r="AU513" s="170" t="s">
        <v>86</v>
      </c>
      <c r="AV513" s="14" t="s">
        <v>84</v>
      </c>
      <c r="AW513" s="14" t="s">
        <v>32</v>
      </c>
      <c r="AX513" s="14" t="s">
        <v>76</v>
      </c>
      <c r="AY513" s="170" t="s">
        <v>350</v>
      </c>
    </row>
    <row r="514" spans="2:65" s="14" customFormat="1" ht="10.199999999999999">
      <c r="B514" s="169"/>
      <c r="D514" s="151" t="s">
        <v>361</v>
      </c>
      <c r="E514" s="170" t="s">
        <v>1</v>
      </c>
      <c r="F514" s="171" t="s">
        <v>8872</v>
      </c>
      <c r="H514" s="170" t="s">
        <v>1</v>
      </c>
      <c r="I514" s="172"/>
      <c r="L514" s="169"/>
      <c r="M514" s="173"/>
      <c r="T514" s="174"/>
      <c r="AT514" s="170" t="s">
        <v>361</v>
      </c>
      <c r="AU514" s="170" t="s">
        <v>86</v>
      </c>
      <c r="AV514" s="14" t="s">
        <v>84</v>
      </c>
      <c r="AW514" s="14" t="s">
        <v>32</v>
      </c>
      <c r="AX514" s="14" t="s">
        <v>76</v>
      </c>
      <c r="AY514" s="170" t="s">
        <v>350</v>
      </c>
    </row>
    <row r="515" spans="2:65" s="12" customFormat="1" ht="10.199999999999999">
      <c r="B515" s="155"/>
      <c r="D515" s="151" t="s">
        <v>361</v>
      </c>
      <c r="E515" s="156" t="s">
        <v>1</v>
      </c>
      <c r="F515" s="157" t="s">
        <v>8909</v>
      </c>
      <c r="H515" s="158">
        <v>30</v>
      </c>
      <c r="I515" s="159"/>
      <c r="L515" s="155"/>
      <c r="M515" s="160"/>
      <c r="T515" s="161"/>
      <c r="AT515" s="156" t="s">
        <v>361</v>
      </c>
      <c r="AU515" s="156" t="s">
        <v>86</v>
      </c>
      <c r="AV515" s="12" t="s">
        <v>86</v>
      </c>
      <c r="AW515" s="12" t="s">
        <v>32</v>
      </c>
      <c r="AX515" s="12" t="s">
        <v>76</v>
      </c>
      <c r="AY515" s="156" t="s">
        <v>350</v>
      </c>
    </row>
    <row r="516" spans="2:65" s="13" customFormat="1" ht="10.199999999999999">
      <c r="B516" s="162"/>
      <c r="D516" s="151" t="s">
        <v>361</v>
      </c>
      <c r="E516" s="163" t="s">
        <v>1</v>
      </c>
      <c r="F516" s="164" t="s">
        <v>364</v>
      </c>
      <c r="H516" s="165">
        <v>30</v>
      </c>
      <c r="I516" s="166"/>
      <c r="L516" s="162"/>
      <c r="M516" s="167"/>
      <c r="T516" s="168"/>
      <c r="AT516" s="163" t="s">
        <v>361</v>
      </c>
      <c r="AU516" s="163" t="s">
        <v>86</v>
      </c>
      <c r="AV516" s="13" t="s">
        <v>357</v>
      </c>
      <c r="AW516" s="13" t="s">
        <v>32</v>
      </c>
      <c r="AX516" s="13" t="s">
        <v>84</v>
      </c>
      <c r="AY516" s="163" t="s">
        <v>350</v>
      </c>
    </row>
    <row r="517" spans="2:65" s="1" customFormat="1" ht="24.15" customHeight="1">
      <c r="B517" s="32"/>
      <c r="C517" s="138" t="s">
        <v>1859</v>
      </c>
      <c r="D517" s="138" t="s">
        <v>352</v>
      </c>
      <c r="E517" s="139" t="s">
        <v>8952</v>
      </c>
      <c r="F517" s="140" t="s">
        <v>8953</v>
      </c>
      <c r="G517" s="141" t="s">
        <v>496</v>
      </c>
      <c r="H517" s="142">
        <v>159</v>
      </c>
      <c r="I517" s="143"/>
      <c r="J517" s="144">
        <f>ROUND(I517*H517,2)</f>
        <v>0</v>
      </c>
      <c r="K517" s="140" t="s">
        <v>385</v>
      </c>
      <c r="L517" s="32"/>
      <c r="M517" s="145" t="s">
        <v>1</v>
      </c>
      <c r="N517" s="146" t="s">
        <v>41</v>
      </c>
      <c r="P517" s="147">
        <f>O517*H517</f>
        <v>0</v>
      </c>
      <c r="Q517" s="147">
        <v>0</v>
      </c>
      <c r="R517" s="147">
        <f>Q517*H517</f>
        <v>0</v>
      </c>
      <c r="S517" s="147">
        <v>0</v>
      </c>
      <c r="T517" s="148">
        <f>S517*H517</f>
        <v>0</v>
      </c>
      <c r="AR517" s="149" t="s">
        <v>530</v>
      </c>
      <c r="AT517" s="149" t="s">
        <v>352</v>
      </c>
      <c r="AU517" s="149" t="s">
        <v>86</v>
      </c>
      <c r="AY517" s="17" t="s">
        <v>350</v>
      </c>
      <c r="BE517" s="150">
        <f>IF(N517="základní",J517,0)</f>
        <v>0</v>
      </c>
      <c r="BF517" s="150">
        <f>IF(N517="snížená",J517,0)</f>
        <v>0</v>
      </c>
      <c r="BG517" s="150">
        <f>IF(N517="zákl. přenesená",J517,0)</f>
        <v>0</v>
      </c>
      <c r="BH517" s="150">
        <f>IF(N517="sníž. přenesená",J517,0)</f>
        <v>0</v>
      </c>
      <c r="BI517" s="150">
        <f>IF(N517="nulová",J517,0)</f>
        <v>0</v>
      </c>
      <c r="BJ517" s="17" t="s">
        <v>84</v>
      </c>
      <c r="BK517" s="150">
        <f>ROUND(I517*H517,2)</f>
        <v>0</v>
      </c>
      <c r="BL517" s="17" t="s">
        <v>530</v>
      </c>
      <c r="BM517" s="149" t="s">
        <v>2504</v>
      </c>
    </row>
    <row r="518" spans="2:65" s="1" customFormat="1" ht="10.199999999999999">
      <c r="B518" s="32"/>
      <c r="D518" s="151" t="s">
        <v>359</v>
      </c>
      <c r="F518" s="152" t="s">
        <v>8953</v>
      </c>
      <c r="I518" s="153"/>
      <c r="L518" s="32"/>
      <c r="M518" s="154"/>
      <c r="T518" s="56"/>
      <c r="AT518" s="17" t="s">
        <v>359</v>
      </c>
      <c r="AU518" s="17" t="s">
        <v>86</v>
      </c>
    </row>
    <row r="519" spans="2:65" s="14" customFormat="1" ht="10.199999999999999">
      <c r="B519" s="169"/>
      <c r="D519" s="151" t="s">
        <v>361</v>
      </c>
      <c r="E519" s="170" t="s">
        <v>1</v>
      </c>
      <c r="F519" s="171" t="s">
        <v>8776</v>
      </c>
      <c r="H519" s="170" t="s">
        <v>1</v>
      </c>
      <c r="I519" s="172"/>
      <c r="L519" s="169"/>
      <c r="M519" s="173"/>
      <c r="T519" s="174"/>
      <c r="AT519" s="170" t="s">
        <v>361</v>
      </c>
      <c r="AU519" s="170" t="s">
        <v>86</v>
      </c>
      <c r="AV519" s="14" t="s">
        <v>84</v>
      </c>
      <c r="AW519" s="14" t="s">
        <v>32</v>
      </c>
      <c r="AX519" s="14" t="s">
        <v>76</v>
      </c>
      <c r="AY519" s="170" t="s">
        <v>350</v>
      </c>
    </row>
    <row r="520" spans="2:65" s="12" customFormat="1" ht="10.199999999999999">
      <c r="B520" s="155"/>
      <c r="D520" s="151" t="s">
        <v>361</v>
      </c>
      <c r="E520" s="156" t="s">
        <v>1</v>
      </c>
      <c r="F520" s="157" t="s">
        <v>8954</v>
      </c>
      <c r="H520" s="158">
        <v>159</v>
      </c>
      <c r="I520" s="159"/>
      <c r="L520" s="155"/>
      <c r="M520" s="160"/>
      <c r="T520" s="161"/>
      <c r="AT520" s="156" t="s">
        <v>361</v>
      </c>
      <c r="AU520" s="156" t="s">
        <v>86</v>
      </c>
      <c r="AV520" s="12" t="s">
        <v>86</v>
      </c>
      <c r="AW520" s="12" t="s">
        <v>32</v>
      </c>
      <c r="AX520" s="12" t="s">
        <v>76</v>
      </c>
      <c r="AY520" s="156" t="s">
        <v>350</v>
      </c>
    </row>
    <row r="521" spans="2:65" s="13" customFormat="1" ht="10.199999999999999">
      <c r="B521" s="162"/>
      <c r="D521" s="151" t="s">
        <v>361</v>
      </c>
      <c r="E521" s="163" t="s">
        <v>1</v>
      </c>
      <c r="F521" s="164" t="s">
        <v>364</v>
      </c>
      <c r="H521" s="165">
        <v>159</v>
      </c>
      <c r="I521" s="166"/>
      <c r="L521" s="162"/>
      <c r="M521" s="167"/>
      <c r="T521" s="168"/>
      <c r="AT521" s="163" t="s">
        <v>361</v>
      </c>
      <c r="AU521" s="163" t="s">
        <v>86</v>
      </c>
      <c r="AV521" s="13" t="s">
        <v>357</v>
      </c>
      <c r="AW521" s="13" t="s">
        <v>32</v>
      </c>
      <c r="AX521" s="13" t="s">
        <v>84</v>
      </c>
      <c r="AY521" s="163" t="s">
        <v>350</v>
      </c>
    </row>
    <row r="522" spans="2:65" s="1" customFormat="1" ht="24.15" customHeight="1">
      <c r="B522" s="32"/>
      <c r="C522" s="138" t="s">
        <v>1864</v>
      </c>
      <c r="D522" s="138" t="s">
        <v>352</v>
      </c>
      <c r="E522" s="139" t="s">
        <v>8955</v>
      </c>
      <c r="F522" s="140" t="s">
        <v>8956</v>
      </c>
      <c r="G522" s="141" t="s">
        <v>496</v>
      </c>
      <c r="H522" s="142">
        <v>14</v>
      </c>
      <c r="I522" s="143"/>
      <c r="J522" s="144">
        <f>ROUND(I522*H522,2)</f>
        <v>0</v>
      </c>
      <c r="K522" s="140" t="s">
        <v>385</v>
      </c>
      <c r="L522" s="32"/>
      <c r="M522" s="145" t="s">
        <v>1</v>
      </c>
      <c r="N522" s="146" t="s">
        <v>41</v>
      </c>
      <c r="P522" s="147">
        <f>O522*H522</f>
        <v>0</v>
      </c>
      <c r="Q522" s="147">
        <v>0</v>
      </c>
      <c r="R522" s="147">
        <f>Q522*H522</f>
        <v>0</v>
      </c>
      <c r="S522" s="147">
        <v>0</v>
      </c>
      <c r="T522" s="148">
        <f>S522*H522</f>
        <v>0</v>
      </c>
      <c r="AR522" s="149" t="s">
        <v>530</v>
      </c>
      <c r="AT522" s="149" t="s">
        <v>352</v>
      </c>
      <c r="AU522" s="149" t="s">
        <v>86</v>
      </c>
      <c r="AY522" s="17" t="s">
        <v>350</v>
      </c>
      <c r="BE522" s="150">
        <f>IF(N522="základní",J522,0)</f>
        <v>0</v>
      </c>
      <c r="BF522" s="150">
        <f>IF(N522="snížená",J522,0)</f>
        <v>0</v>
      </c>
      <c r="BG522" s="150">
        <f>IF(N522="zákl. přenesená",J522,0)</f>
        <v>0</v>
      </c>
      <c r="BH522" s="150">
        <f>IF(N522="sníž. přenesená",J522,0)</f>
        <v>0</v>
      </c>
      <c r="BI522" s="150">
        <f>IF(N522="nulová",J522,0)</f>
        <v>0</v>
      </c>
      <c r="BJ522" s="17" t="s">
        <v>84</v>
      </c>
      <c r="BK522" s="150">
        <f>ROUND(I522*H522,2)</f>
        <v>0</v>
      </c>
      <c r="BL522" s="17" t="s">
        <v>530</v>
      </c>
      <c r="BM522" s="149" t="s">
        <v>2516</v>
      </c>
    </row>
    <row r="523" spans="2:65" s="1" customFormat="1" ht="19.2">
      <c r="B523" s="32"/>
      <c r="D523" s="151" t="s">
        <v>359</v>
      </c>
      <c r="F523" s="152" t="s">
        <v>8956</v>
      </c>
      <c r="I523" s="153"/>
      <c r="L523" s="32"/>
      <c r="M523" s="154"/>
      <c r="T523" s="56"/>
      <c r="AT523" s="17" t="s">
        <v>359</v>
      </c>
      <c r="AU523" s="17" t="s">
        <v>86</v>
      </c>
    </row>
    <row r="524" spans="2:65" s="14" customFormat="1" ht="10.199999999999999">
      <c r="B524" s="169"/>
      <c r="D524" s="151" t="s">
        <v>361</v>
      </c>
      <c r="E524" s="170" t="s">
        <v>1</v>
      </c>
      <c r="F524" s="171" t="s">
        <v>8776</v>
      </c>
      <c r="H524" s="170" t="s">
        <v>1</v>
      </c>
      <c r="I524" s="172"/>
      <c r="L524" s="169"/>
      <c r="M524" s="173"/>
      <c r="T524" s="174"/>
      <c r="AT524" s="170" t="s">
        <v>361</v>
      </c>
      <c r="AU524" s="170" t="s">
        <v>86</v>
      </c>
      <c r="AV524" s="14" t="s">
        <v>84</v>
      </c>
      <c r="AW524" s="14" t="s">
        <v>32</v>
      </c>
      <c r="AX524" s="14" t="s">
        <v>76</v>
      </c>
      <c r="AY524" s="170" t="s">
        <v>350</v>
      </c>
    </row>
    <row r="525" spans="2:65" s="14" customFormat="1" ht="10.199999999999999">
      <c r="B525" s="169"/>
      <c r="D525" s="151" t="s">
        <v>361</v>
      </c>
      <c r="E525" s="170" t="s">
        <v>1</v>
      </c>
      <c r="F525" s="171" t="s">
        <v>8915</v>
      </c>
      <c r="H525" s="170" t="s">
        <v>1</v>
      </c>
      <c r="I525" s="172"/>
      <c r="L525" s="169"/>
      <c r="M525" s="173"/>
      <c r="T525" s="174"/>
      <c r="AT525" s="170" t="s">
        <v>361</v>
      </c>
      <c r="AU525" s="170" t="s">
        <v>86</v>
      </c>
      <c r="AV525" s="14" t="s">
        <v>84</v>
      </c>
      <c r="AW525" s="14" t="s">
        <v>32</v>
      </c>
      <c r="AX525" s="14" t="s">
        <v>76</v>
      </c>
      <c r="AY525" s="170" t="s">
        <v>350</v>
      </c>
    </row>
    <row r="526" spans="2:65" s="12" customFormat="1" ht="10.199999999999999">
      <c r="B526" s="155"/>
      <c r="D526" s="151" t="s">
        <v>361</v>
      </c>
      <c r="E526" s="156" t="s">
        <v>1</v>
      </c>
      <c r="F526" s="157" t="s">
        <v>511</v>
      </c>
      <c r="H526" s="158">
        <v>14</v>
      </c>
      <c r="I526" s="159"/>
      <c r="L526" s="155"/>
      <c r="M526" s="160"/>
      <c r="T526" s="161"/>
      <c r="AT526" s="156" t="s">
        <v>361</v>
      </c>
      <c r="AU526" s="156" t="s">
        <v>86</v>
      </c>
      <c r="AV526" s="12" t="s">
        <v>86</v>
      </c>
      <c r="AW526" s="12" t="s">
        <v>32</v>
      </c>
      <c r="AX526" s="12" t="s">
        <v>76</v>
      </c>
      <c r="AY526" s="156" t="s">
        <v>350</v>
      </c>
    </row>
    <row r="527" spans="2:65" s="13" customFormat="1" ht="10.199999999999999">
      <c r="B527" s="162"/>
      <c r="D527" s="151" t="s">
        <v>361</v>
      </c>
      <c r="E527" s="163" t="s">
        <v>1</v>
      </c>
      <c r="F527" s="164" t="s">
        <v>364</v>
      </c>
      <c r="H527" s="165">
        <v>14</v>
      </c>
      <c r="I527" s="166"/>
      <c r="L527" s="162"/>
      <c r="M527" s="167"/>
      <c r="T527" s="168"/>
      <c r="AT527" s="163" t="s">
        <v>361</v>
      </c>
      <c r="AU527" s="163" t="s">
        <v>86</v>
      </c>
      <c r="AV527" s="13" t="s">
        <v>357</v>
      </c>
      <c r="AW527" s="13" t="s">
        <v>32</v>
      </c>
      <c r="AX527" s="13" t="s">
        <v>84</v>
      </c>
      <c r="AY527" s="163" t="s">
        <v>350</v>
      </c>
    </row>
    <row r="528" spans="2:65" s="1" customFormat="1" ht="24.15" customHeight="1">
      <c r="B528" s="32"/>
      <c r="C528" s="138" t="s">
        <v>1871</v>
      </c>
      <c r="D528" s="138" t="s">
        <v>352</v>
      </c>
      <c r="E528" s="139" t="s">
        <v>8957</v>
      </c>
      <c r="F528" s="140" t="s">
        <v>8958</v>
      </c>
      <c r="G528" s="141" t="s">
        <v>496</v>
      </c>
      <c r="H528" s="142">
        <v>1</v>
      </c>
      <c r="I528" s="143"/>
      <c r="J528" s="144">
        <f>ROUND(I528*H528,2)</f>
        <v>0</v>
      </c>
      <c r="K528" s="140" t="s">
        <v>385</v>
      </c>
      <c r="L528" s="32"/>
      <c r="M528" s="145" t="s">
        <v>1</v>
      </c>
      <c r="N528" s="146" t="s">
        <v>41</v>
      </c>
      <c r="P528" s="147">
        <f>O528*H528</f>
        <v>0</v>
      </c>
      <c r="Q528" s="147">
        <v>0</v>
      </c>
      <c r="R528" s="147">
        <f>Q528*H528</f>
        <v>0</v>
      </c>
      <c r="S528" s="147">
        <v>0</v>
      </c>
      <c r="T528" s="148">
        <f>S528*H528</f>
        <v>0</v>
      </c>
      <c r="AR528" s="149" t="s">
        <v>530</v>
      </c>
      <c r="AT528" s="149" t="s">
        <v>352</v>
      </c>
      <c r="AU528" s="149" t="s">
        <v>86</v>
      </c>
      <c r="AY528" s="17" t="s">
        <v>350</v>
      </c>
      <c r="BE528" s="150">
        <f>IF(N528="základní",J528,0)</f>
        <v>0</v>
      </c>
      <c r="BF528" s="150">
        <f>IF(N528="snížená",J528,0)</f>
        <v>0</v>
      </c>
      <c r="BG528" s="150">
        <f>IF(N528="zákl. přenesená",J528,0)</f>
        <v>0</v>
      </c>
      <c r="BH528" s="150">
        <f>IF(N528="sníž. přenesená",J528,0)</f>
        <v>0</v>
      </c>
      <c r="BI528" s="150">
        <f>IF(N528="nulová",J528,0)</f>
        <v>0</v>
      </c>
      <c r="BJ528" s="17" t="s">
        <v>84</v>
      </c>
      <c r="BK528" s="150">
        <f>ROUND(I528*H528,2)</f>
        <v>0</v>
      </c>
      <c r="BL528" s="17" t="s">
        <v>530</v>
      </c>
      <c r="BM528" s="149" t="s">
        <v>2530</v>
      </c>
    </row>
    <row r="529" spans="2:65" s="1" customFormat="1" ht="19.2">
      <c r="B529" s="32"/>
      <c r="D529" s="151" t="s">
        <v>359</v>
      </c>
      <c r="F529" s="152" t="s">
        <v>8958</v>
      </c>
      <c r="I529" s="153"/>
      <c r="L529" s="32"/>
      <c r="M529" s="154"/>
      <c r="T529" s="56"/>
      <c r="AT529" s="17" t="s">
        <v>359</v>
      </c>
      <c r="AU529" s="17" t="s">
        <v>86</v>
      </c>
    </row>
    <row r="530" spans="2:65" s="14" customFormat="1" ht="10.199999999999999">
      <c r="B530" s="169"/>
      <c r="D530" s="151" t="s">
        <v>361</v>
      </c>
      <c r="E530" s="170" t="s">
        <v>1</v>
      </c>
      <c r="F530" s="171" t="s">
        <v>8776</v>
      </c>
      <c r="H530" s="170" t="s">
        <v>1</v>
      </c>
      <c r="I530" s="172"/>
      <c r="L530" s="169"/>
      <c r="M530" s="173"/>
      <c r="T530" s="174"/>
      <c r="AT530" s="170" t="s">
        <v>361</v>
      </c>
      <c r="AU530" s="170" t="s">
        <v>86</v>
      </c>
      <c r="AV530" s="14" t="s">
        <v>84</v>
      </c>
      <c r="AW530" s="14" t="s">
        <v>32</v>
      </c>
      <c r="AX530" s="14" t="s">
        <v>76</v>
      </c>
      <c r="AY530" s="170" t="s">
        <v>350</v>
      </c>
    </row>
    <row r="531" spans="2:65" s="14" customFormat="1" ht="10.199999999999999">
      <c r="B531" s="169"/>
      <c r="D531" s="151" t="s">
        <v>361</v>
      </c>
      <c r="E531" s="170" t="s">
        <v>1</v>
      </c>
      <c r="F531" s="171" t="s">
        <v>8915</v>
      </c>
      <c r="H531" s="170" t="s">
        <v>1</v>
      </c>
      <c r="I531" s="172"/>
      <c r="L531" s="169"/>
      <c r="M531" s="173"/>
      <c r="T531" s="174"/>
      <c r="AT531" s="170" t="s">
        <v>361</v>
      </c>
      <c r="AU531" s="170" t="s">
        <v>86</v>
      </c>
      <c r="AV531" s="14" t="s">
        <v>84</v>
      </c>
      <c r="AW531" s="14" t="s">
        <v>32</v>
      </c>
      <c r="AX531" s="14" t="s">
        <v>76</v>
      </c>
      <c r="AY531" s="170" t="s">
        <v>350</v>
      </c>
    </row>
    <row r="532" spans="2:65" s="12" customFormat="1" ht="10.199999999999999">
      <c r="B532" s="155"/>
      <c r="D532" s="151" t="s">
        <v>361</v>
      </c>
      <c r="E532" s="156" t="s">
        <v>1</v>
      </c>
      <c r="F532" s="157" t="s">
        <v>84</v>
      </c>
      <c r="H532" s="158">
        <v>1</v>
      </c>
      <c r="I532" s="159"/>
      <c r="L532" s="155"/>
      <c r="M532" s="160"/>
      <c r="T532" s="161"/>
      <c r="AT532" s="156" t="s">
        <v>361</v>
      </c>
      <c r="AU532" s="156" t="s">
        <v>86</v>
      </c>
      <c r="AV532" s="12" t="s">
        <v>86</v>
      </c>
      <c r="AW532" s="12" t="s">
        <v>32</v>
      </c>
      <c r="AX532" s="12" t="s">
        <v>76</v>
      </c>
      <c r="AY532" s="156" t="s">
        <v>350</v>
      </c>
    </row>
    <row r="533" spans="2:65" s="13" customFormat="1" ht="10.199999999999999">
      <c r="B533" s="162"/>
      <c r="D533" s="151" t="s">
        <v>361</v>
      </c>
      <c r="E533" s="163" t="s">
        <v>1</v>
      </c>
      <c r="F533" s="164" t="s">
        <v>364</v>
      </c>
      <c r="H533" s="165">
        <v>1</v>
      </c>
      <c r="I533" s="166"/>
      <c r="L533" s="162"/>
      <c r="M533" s="167"/>
      <c r="T533" s="168"/>
      <c r="AT533" s="163" t="s">
        <v>361</v>
      </c>
      <c r="AU533" s="163" t="s">
        <v>86</v>
      </c>
      <c r="AV533" s="13" t="s">
        <v>357</v>
      </c>
      <c r="AW533" s="13" t="s">
        <v>32</v>
      </c>
      <c r="AX533" s="13" t="s">
        <v>84</v>
      </c>
      <c r="AY533" s="163" t="s">
        <v>350</v>
      </c>
    </row>
    <row r="534" spans="2:65" s="1" customFormat="1" ht="24.15" customHeight="1">
      <c r="B534" s="32"/>
      <c r="C534" s="138" t="s">
        <v>1876</v>
      </c>
      <c r="D534" s="138" t="s">
        <v>352</v>
      </c>
      <c r="E534" s="139" t="s">
        <v>8959</v>
      </c>
      <c r="F534" s="140" t="s">
        <v>8960</v>
      </c>
      <c r="G534" s="141" t="s">
        <v>496</v>
      </c>
      <c r="H534" s="142">
        <v>2</v>
      </c>
      <c r="I534" s="143"/>
      <c r="J534" s="144">
        <f>ROUND(I534*H534,2)</f>
        <v>0</v>
      </c>
      <c r="K534" s="140" t="s">
        <v>385</v>
      </c>
      <c r="L534" s="32"/>
      <c r="M534" s="145" t="s">
        <v>1</v>
      </c>
      <c r="N534" s="146" t="s">
        <v>41</v>
      </c>
      <c r="P534" s="147">
        <f>O534*H534</f>
        <v>0</v>
      </c>
      <c r="Q534" s="147">
        <v>0</v>
      </c>
      <c r="R534" s="147">
        <f>Q534*H534</f>
        <v>0</v>
      </c>
      <c r="S534" s="147">
        <v>0</v>
      </c>
      <c r="T534" s="148">
        <f>S534*H534</f>
        <v>0</v>
      </c>
      <c r="AR534" s="149" t="s">
        <v>530</v>
      </c>
      <c r="AT534" s="149" t="s">
        <v>352</v>
      </c>
      <c r="AU534" s="149" t="s">
        <v>86</v>
      </c>
      <c r="AY534" s="17" t="s">
        <v>350</v>
      </c>
      <c r="BE534" s="150">
        <f>IF(N534="základní",J534,0)</f>
        <v>0</v>
      </c>
      <c r="BF534" s="150">
        <f>IF(N534="snížená",J534,0)</f>
        <v>0</v>
      </c>
      <c r="BG534" s="150">
        <f>IF(N534="zákl. přenesená",J534,0)</f>
        <v>0</v>
      </c>
      <c r="BH534" s="150">
        <f>IF(N534="sníž. přenesená",J534,0)</f>
        <v>0</v>
      </c>
      <c r="BI534" s="150">
        <f>IF(N534="nulová",J534,0)</f>
        <v>0</v>
      </c>
      <c r="BJ534" s="17" t="s">
        <v>84</v>
      </c>
      <c r="BK534" s="150">
        <f>ROUND(I534*H534,2)</f>
        <v>0</v>
      </c>
      <c r="BL534" s="17" t="s">
        <v>530</v>
      </c>
      <c r="BM534" s="149" t="s">
        <v>2543</v>
      </c>
    </row>
    <row r="535" spans="2:65" s="1" customFormat="1" ht="19.2">
      <c r="B535" s="32"/>
      <c r="D535" s="151" t="s">
        <v>359</v>
      </c>
      <c r="F535" s="152" t="s">
        <v>8960</v>
      </c>
      <c r="I535" s="153"/>
      <c r="L535" s="32"/>
      <c r="M535" s="154"/>
      <c r="T535" s="56"/>
      <c r="AT535" s="17" t="s">
        <v>359</v>
      </c>
      <c r="AU535" s="17" t="s">
        <v>86</v>
      </c>
    </row>
    <row r="536" spans="2:65" s="14" customFormat="1" ht="10.199999999999999">
      <c r="B536" s="169"/>
      <c r="D536" s="151" t="s">
        <v>361</v>
      </c>
      <c r="E536" s="170" t="s">
        <v>1</v>
      </c>
      <c r="F536" s="171" t="s">
        <v>8776</v>
      </c>
      <c r="H536" s="170" t="s">
        <v>1</v>
      </c>
      <c r="I536" s="172"/>
      <c r="L536" s="169"/>
      <c r="M536" s="173"/>
      <c r="T536" s="174"/>
      <c r="AT536" s="170" t="s">
        <v>361</v>
      </c>
      <c r="AU536" s="170" t="s">
        <v>86</v>
      </c>
      <c r="AV536" s="14" t="s">
        <v>84</v>
      </c>
      <c r="AW536" s="14" t="s">
        <v>32</v>
      </c>
      <c r="AX536" s="14" t="s">
        <v>76</v>
      </c>
      <c r="AY536" s="170" t="s">
        <v>350</v>
      </c>
    </row>
    <row r="537" spans="2:65" s="14" customFormat="1" ht="10.199999999999999">
      <c r="B537" s="169"/>
      <c r="D537" s="151" t="s">
        <v>361</v>
      </c>
      <c r="E537" s="170" t="s">
        <v>1</v>
      </c>
      <c r="F537" s="171" t="s">
        <v>8777</v>
      </c>
      <c r="H537" s="170" t="s">
        <v>1</v>
      </c>
      <c r="I537" s="172"/>
      <c r="L537" s="169"/>
      <c r="M537" s="173"/>
      <c r="T537" s="174"/>
      <c r="AT537" s="170" t="s">
        <v>361</v>
      </c>
      <c r="AU537" s="170" t="s">
        <v>86</v>
      </c>
      <c r="AV537" s="14" t="s">
        <v>84</v>
      </c>
      <c r="AW537" s="14" t="s">
        <v>32</v>
      </c>
      <c r="AX537" s="14" t="s">
        <v>76</v>
      </c>
      <c r="AY537" s="170" t="s">
        <v>350</v>
      </c>
    </row>
    <row r="538" spans="2:65" s="12" customFormat="1" ht="10.199999999999999">
      <c r="B538" s="155"/>
      <c r="D538" s="151" t="s">
        <v>361</v>
      </c>
      <c r="E538" s="156" t="s">
        <v>1</v>
      </c>
      <c r="F538" s="157" t="s">
        <v>86</v>
      </c>
      <c r="H538" s="158">
        <v>2</v>
      </c>
      <c r="I538" s="159"/>
      <c r="L538" s="155"/>
      <c r="M538" s="160"/>
      <c r="T538" s="161"/>
      <c r="AT538" s="156" t="s">
        <v>361</v>
      </c>
      <c r="AU538" s="156" t="s">
        <v>86</v>
      </c>
      <c r="AV538" s="12" t="s">
        <v>86</v>
      </c>
      <c r="AW538" s="12" t="s">
        <v>32</v>
      </c>
      <c r="AX538" s="12" t="s">
        <v>76</v>
      </c>
      <c r="AY538" s="156" t="s">
        <v>350</v>
      </c>
    </row>
    <row r="539" spans="2:65" s="13" customFormat="1" ht="10.199999999999999">
      <c r="B539" s="162"/>
      <c r="D539" s="151" t="s">
        <v>361</v>
      </c>
      <c r="E539" s="163" t="s">
        <v>1</v>
      </c>
      <c r="F539" s="164" t="s">
        <v>364</v>
      </c>
      <c r="H539" s="165">
        <v>2</v>
      </c>
      <c r="I539" s="166"/>
      <c r="L539" s="162"/>
      <c r="M539" s="167"/>
      <c r="T539" s="168"/>
      <c r="AT539" s="163" t="s">
        <v>361</v>
      </c>
      <c r="AU539" s="163" t="s">
        <v>86</v>
      </c>
      <c r="AV539" s="13" t="s">
        <v>357</v>
      </c>
      <c r="AW539" s="13" t="s">
        <v>32</v>
      </c>
      <c r="AX539" s="13" t="s">
        <v>84</v>
      </c>
      <c r="AY539" s="163" t="s">
        <v>350</v>
      </c>
    </row>
    <row r="540" spans="2:65" s="1" customFormat="1" ht="16.5" customHeight="1">
      <c r="B540" s="32"/>
      <c r="C540" s="187" t="s">
        <v>1881</v>
      </c>
      <c r="D540" s="187" t="s">
        <v>1347</v>
      </c>
      <c r="E540" s="188" t="s">
        <v>8961</v>
      </c>
      <c r="F540" s="189" t="s">
        <v>8962</v>
      </c>
      <c r="G540" s="190" t="s">
        <v>496</v>
      </c>
      <c r="H540" s="191">
        <v>2</v>
      </c>
      <c r="I540" s="192"/>
      <c r="J540" s="193">
        <f>ROUND(I540*H540,2)</f>
        <v>0</v>
      </c>
      <c r="K540" s="189" t="s">
        <v>1</v>
      </c>
      <c r="L540" s="194"/>
      <c r="M540" s="195" t="s">
        <v>1</v>
      </c>
      <c r="N540" s="196" t="s">
        <v>41</v>
      </c>
      <c r="P540" s="147">
        <f>O540*H540</f>
        <v>0</v>
      </c>
      <c r="Q540" s="147">
        <v>0</v>
      </c>
      <c r="R540" s="147">
        <f>Q540*H540</f>
        <v>0</v>
      </c>
      <c r="S540" s="147">
        <v>0</v>
      </c>
      <c r="T540" s="148">
        <f>S540*H540</f>
        <v>0</v>
      </c>
      <c r="AR540" s="149" t="s">
        <v>695</v>
      </c>
      <c r="AT540" s="149" t="s">
        <v>1347</v>
      </c>
      <c r="AU540" s="149" t="s">
        <v>86</v>
      </c>
      <c r="AY540" s="17" t="s">
        <v>350</v>
      </c>
      <c r="BE540" s="150">
        <f>IF(N540="základní",J540,0)</f>
        <v>0</v>
      </c>
      <c r="BF540" s="150">
        <f>IF(N540="snížená",J540,0)</f>
        <v>0</v>
      </c>
      <c r="BG540" s="150">
        <f>IF(N540="zákl. přenesená",J540,0)</f>
        <v>0</v>
      </c>
      <c r="BH540" s="150">
        <f>IF(N540="sníž. přenesená",J540,0)</f>
        <v>0</v>
      </c>
      <c r="BI540" s="150">
        <f>IF(N540="nulová",J540,0)</f>
        <v>0</v>
      </c>
      <c r="BJ540" s="17" t="s">
        <v>84</v>
      </c>
      <c r="BK540" s="150">
        <f>ROUND(I540*H540,2)</f>
        <v>0</v>
      </c>
      <c r="BL540" s="17" t="s">
        <v>530</v>
      </c>
      <c r="BM540" s="149" t="s">
        <v>2555</v>
      </c>
    </row>
    <row r="541" spans="2:65" s="1" customFormat="1" ht="10.199999999999999">
      <c r="B541" s="32"/>
      <c r="D541" s="151" t="s">
        <v>359</v>
      </c>
      <c r="F541" s="152" t="s">
        <v>8962</v>
      </c>
      <c r="I541" s="153"/>
      <c r="L541" s="32"/>
      <c r="M541" s="154"/>
      <c r="T541" s="56"/>
      <c r="AT541" s="17" t="s">
        <v>359</v>
      </c>
      <c r="AU541" s="17" t="s">
        <v>86</v>
      </c>
    </row>
    <row r="542" spans="2:65" s="1" customFormat="1" ht="21.75" customHeight="1">
      <c r="B542" s="32"/>
      <c r="C542" s="138" t="s">
        <v>1906</v>
      </c>
      <c r="D542" s="138" t="s">
        <v>352</v>
      </c>
      <c r="E542" s="139" t="s">
        <v>8963</v>
      </c>
      <c r="F542" s="140" t="s">
        <v>8964</v>
      </c>
      <c r="G542" s="141" t="s">
        <v>496</v>
      </c>
      <c r="H542" s="142">
        <v>1</v>
      </c>
      <c r="I542" s="143"/>
      <c r="J542" s="144">
        <f>ROUND(I542*H542,2)</f>
        <v>0</v>
      </c>
      <c r="K542" s="140" t="s">
        <v>385</v>
      </c>
      <c r="L542" s="32"/>
      <c r="M542" s="145" t="s">
        <v>1</v>
      </c>
      <c r="N542" s="146" t="s">
        <v>41</v>
      </c>
      <c r="P542" s="147">
        <f>O542*H542</f>
        <v>0</v>
      </c>
      <c r="Q542" s="147">
        <v>0</v>
      </c>
      <c r="R542" s="147">
        <f>Q542*H542</f>
        <v>0</v>
      </c>
      <c r="S542" s="147">
        <v>0</v>
      </c>
      <c r="T542" s="148">
        <f>S542*H542</f>
        <v>0</v>
      </c>
      <c r="AR542" s="149" t="s">
        <v>530</v>
      </c>
      <c r="AT542" s="149" t="s">
        <v>352</v>
      </c>
      <c r="AU542" s="149" t="s">
        <v>86</v>
      </c>
      <c r="AY542" s="17" t="s">
        <v>350</v>
      </c>
      <c r="BE542" s="150">
        <f>IF(N542="základní",J542,0)</f>
        <v>0</v>
      </c>
      <c r="BF542" s="150">
        <f>IF(N542="snížená",J542,0)</f>
        <v>0</v>
      </c>
      <c r="BG542" s="150">
        <f>IF(N542="zákl. přenesená",J542,0)</f>
        <v>0</v>
      </c>
      <c r="BH542" s="150">
        <f>IF(N542="sníž. přenesená",J542,0)</f>
        <v>0</v>
      </c>
      <c r="BI542" s="150">
        <f>IF(N542="nulová",J542,0)</f>
        <v>0</v>
      </c>
      <c r="BJ542" s="17" t="s">
        <v>84</v>
      </c>
      <c r="BK542" s="150">
        <f>ROUND(I542*H542,2)</f>
        <v>0</v>
      </c>
      <c r="BL542" s="17" t="s">
        <v>530</v>
      </c>
      <c r="BM542" s="149" t="s">
        <v>2566</v>
      </c>
    </row>
    <row r="543" spans="2:65" s="1" customFormat="1" ht="10.199999999999999">
      <c r="B543" s="32"/>
      <c r="D543" s="151" t="s">
        <v>359</v>
      </c>
      <c r="F543" s="152" t="s">
        <v>8964</v>
      </c>
      <c r="I543" s="153"/>
      <c r="L543" s="32"/>
      <c r="M543" s="154"/>
      <c r="T543" s="56"/>
      <c r="AT543" s="17" t="s">
        <v>359</v>
      </c>
      <c r="AU543" s="17" t="s">
        <v>86</v>
      </c>
    </row>
    <row r="544" spans="2:65" s="14" customFormat="1" ht="10.199999999999999">
      <c r="B544" s="169"/>
      <c r="D544" s="151" t="s">
        <v>361</v>
      </c>
      <c r="E544" s="170" t="s">
        <v>1</v>
      </c>
      <c r="F544" s="171" t="s">
        <v>8776</v>
      </c>
      <c r="H544" s="170" t="s">
        <v>1</v>
      </c>
      <c r="I544" s="172"/>
      <c r="L544" s="169"/>
      <c r="M544" s="173"/>
      <c r="T544" s="174"/>
      <c r="AT544" s="170" t="s">
        <v>361</v>
      </c>
      <c r="AU544" s="170" t="s">
        <v>86</v>
      </c>
      <c r="AV544" s="14" t="s">
        <v>84</v>
      </c>
      <c r="AW544" s="14" t="s">
        <v>32</v>
      </c>
      <c r="AX544" s="14" t="s">
        <v>76</v>
      </c>
      <c r="AY544" s="170" t="s">
        <v>350</v>
      </c>
    </row>
    <row r="545" spans="2:65" s="14" customFormat="1" ht="10.199999999999999">
      <c r="B545" s="169"/>
      <c r="D545" s="151" t="s">
        <v>361</v>
      </c>
      <c r="E545" s="170" t="s">
        <v>1</v>
      </c>
      <c r="F545" s="171" t="s">
        <v>8915</v>
      </c>
      <c r="H545" s="170" t="s">
        <v>1</v>
      </c>
      <c r="I545" s="172"/>
      <c r="L545" s="169"/>
      <c r="M545" s="173"/>
      <c r="T545" s="174"/>
      <c r="AT545" s="170" t="s">
        <v>361</v>
      </c>
      <c r="AU545" s="170" t="s">
        <v>86</v>
      </c>
      <c r="AV545" s="14" t="s">
        <v>84</v>
      </c>
      <c r="AW545" s="14" t="s">
        <v>32</v>
      </c>
      <c r="AX545" s="14" t="s">
        <v>76</v>
      </c>
      <c r="AY545" s="170" t="s">
        <v>350</v>
      </c>
    </row>
    <row r="546" spans="2:65" s="12" customFormat="1" ht="10.199999999999999">
      <c r="B546" s="155"/>
      <c r="D546" s="151" t="s">
        <v>361</v>
      </c>
      <c r="E546" s="156" t="s">
        <v>1</v>
      </c>
      <c r="F546" s="157" t="s">
        <v>84</v>
      </c>
      <c r="H546" s="158">
        <v>1</v>
      </c>
      <c r="I546" s="159"/>
      <c r="L546" s="155"/>
      <c r="M546" s="160"/>
      <c r="T546" s="161"/>
      <c r="AT546" s="156" t="s">
        <v>361</v>
      </c>
      <c r="AU546" s="156" t="s">
        <v>86</v>
      </c>
      <c r="AV546" s="12" t="s">
        <v>86</v>
      </c>
      <c r="AW546" s="12" t="s">
        <v>32</v>
      </c>
      <c r="AX546" s="12" t="s">
        <v>76</v>
      </c>
      <c r="AY546" s="156" t="s">
        <v>350</v>
      </c>
    </row>
    <row r="547" spans="2:65" s="13" customFormat="1" ht="10.199999999999999">
      <c r="B547" s="162"/>
      <c r="D547" s="151" t="s">
        <v>361</v>
      </c>
      <c r="E547" s="163" t="s">
        <v>1</v>
      </c>
      <c r="F547" s="164" t="s">
        <v>364</v>
      </c>
      <c r="H547" s="165">
        <v>1</v>
      </c>
      <c r="I547" s="166"/>
      <c r="L547" s="162"/>
      <c r="M547" s="167"/>
      <c r="T547" s="168"/>
      <c r="AT547" s="163" t="s">
        <v>361</v>
      </c>
      <c r="AU547" s="163" t="s">
        <v>86</v>
      </c>
      <c r="AV547" s="13" t="s">
        <v>357</v>
      </c>
      <c r="AW547" s="13" t="s">
        <v>32</v>
      </c>
      <c r="AX547" s="13" t="s">
        <v>84</v>
      </c>
      <c r="AY547" s="163" t="s">
        <v>350</v>
      </c>
    </row>
    <row r="548" spans="2:65" s="1" customFormat="1" ht="24.15" customHeight="1">
      <c r="B548" s="32"/>
      <c r="C548" s="138" t="s">
        <v>1931</v>
      </c>
      <c r="D548" s="138" t="s">
        <v>352</v>
      </c>
      <c r="E548" s="139" t="s">
        <v>8965</v>
      </c>
      <c r="F548" s="140" t="s">
        <v>8966</v>
      </c>
      <c r="G548" s="141" t="s">
        <v>496</v>
      </c>
      <c r="H548" s="142">
        <v>1</v>
      </c>
      <c r="I548" s="143"/>
      <c r="J548" s="144">
        <f>ROUND(I548*H548,2)</f>
        <v>0</v>
      </c>
      <c r="K548" s="140" t="s">
        <v>385</v>
      </c>
      <c r="L548" s="32"/>
      <c r="M548" s="145" t="s">
        <v>1</v>
      </c>
      <c r="N548" s="146" t="s">
        <v>41</v>
      </c>
      <c r="P548" s="147">
        <f>O548*H548</f>
        <v>0</v>
      </c>
      <c r="Q548" s="147">
        <v>0</v>
      </c>
      <c r="R548" s="147">
        <f>Q548*H548</f>
        <v>0</v>
      </c>
      <c r="S548" s="147">
        <v>0</v>
      </c>
      <c r="T548" s="148">
        <f>S548*H548</f>
        <v>0</v>
      </c>
      <c r="AR548" s="149" t="s">
        <v>530</v>
      </c>
      <c r="AT548" s="149" t="s">
        <v>352</v>
      </c>
      <c r="AU548" s="149" t="s">
        <v>86</v>
      </c>
      <c r="AY548" s="17" t="s">
        <v>350</v>
      </c>
      <c r="BE548" s="150">
        <f>IF(N548="základní",J548,0)</f>
        <v>0</v>
      </c>
      <c r="BF548" s="150">
        <f>IF(N548="snížená",J548,0)</f>
        <v>0</v>
      </c>
      <c r="BG548" s="150">
        <f>IF(N548="zákl. přenesená",J548,0)</f>
        <v>0</v>
      </c>
      <c r="BH548" s="150">
        <f>IF(N548="sníž. přenesená",J548,0)</f>
        <v>0</v>
      </c>
      <c r="BI548" s="150">
        <f>IF(N548="nulová",J548,0)</f>
        <v>0</v>
      </c>
      <c r="BJ548" s="17" t="s">
        <v>84</v>
      </c>
      <c r="BK548" s="150">
        <f>ROUND(I548*H548,2)</f>
        <v>0</v>
      </c>
      <c r="BL548" s="17" t="s">
        <v>530</v>
      </c>
      <c r="BM548" s="149" t="s">
        <v>2576</v>
      </c>
    </row>
    <row r="549" spans="2:65" s="1" customFormat="1" ht="19.2">
      <c r="B549" s="32"/>
      <c r="D549" s="151" t="s">
        <v>359</v>
      </c>
      <c r="F549" s="152" t="s">
        <v>8966</v>
      </c>
      <c r="I549" s="153"/>
      <c r="L549" s="32"/>
      <c r="M549" s="154"/>
      <c r="T549" s="56"/>
      <c r="AT549" s="17" t="s">
        <v>359</v>
      </c>
      <c r="AU549" s="17" t="s">
        <v>86</v>
      </c>
    </row>
    <row r="550" spans="2:65" s="14" customFormat="1" ht="10.199999999999999">
      <c r="B550" s="169"/>
      <c r="D550" s="151" t="s">
        <v>361</v>
      </c>
      <c r="E550" s="170" t="s">
        <v>1</v>
      </c>
      <c r="F550" s="171" t="s">
        <v>8776</v>
      </c>
      <c r="H550" s="170" t="s">
        <v>1</v>
      </c>
      <c r="I550" s="172"/>
      <c r="L550" s="169"/>
      <c r="M550" s="173"/>
      <c r="T550" s="174"/>
      <c r="AT550" s="170" t="s">
        <v>361</v>
      </c>
      <c r="AU550" s="170" t="s">
        <v>86</v>
      </c>
      <c r="AV550" s="14" t="s">
        <v>84</v>
      </c>
      <c r="AW550" s="14" t="s">
        <v>32</v>
      </c>
      <c r="AX550" s="14" t="s">
        <v>76</v>
      </c>
      <c r="AY550" s="170" t="s">
        <v>350</v>
      </c>
    </row>
    <row r="551" spans="2:65" s="14" customFormat="1" ht="10.199999999999999">
      <c r="B551" s="169"/>
      <c r="D551" s="151" t="s">
        <v>361</v>
      </c>
      <c r="E551" s="170" t="s">
        <v>1</v>
      </c>
      <c r="F551" s="171" t="s">
        <v>8777</v>
      </c>
      <c r="H551" s="170" t="s">
        <v>1</v>
      </c>
      <c r="I551" s="172"/>
      <c r="L551" s="169"/>
      <c r="M551" s="173"/>
      <c r="T551" s="174"/>
      <c r="AT551" s="170" t="s">
        <v>361</v>
      </c>
      <c r="AU551" s="170" t="s">
        <v>86</v>
      </c>
      <c r="AV551" s="14" t="s">
        <v>84</v>
      </c>
      <c r="AW551" s="14" t="s">
        <v>32</v>
      </c>
      <c r="AX551" s="14" t="s">
        <v>76</v>
      </c>
      <c r="AY551" s="170" t="s">
        <v>350</v>
      </c>
    </row>
    <row r="552" spans="2:65" s="12" customFormat="1" ht="10.199999999999999">
      <c r="B552" s="155"/>
      <c r="D552" s="151" t="s">
        <v>361</v>
      </c>
      <c r="E552" s="156" t="s">
        <v>1</v>
      </c>
      <c r="F552" s="157" t="s">
        <v>84</v>
      </c>
      <c r="H552" s="158">
        <v>1</v>
      </c>
      <c r="I552" s="159"/>
      <c r="L552" s="155"/>
      <c r="M552" s="160"/>
      <c r="T552" s="161"/>
      <c r="AT552" s="156" t="s">
        <v>361</v>
      </c>
      <c r="AU552" s="156" t="s">
        <v>86</v>
      </c>
      <c r="AV552" s="12" t="s">
        <v>86</v>
      </c>
      <c r="AW552" s="12" t="s">
        <v>32</v>
      </c>
      <c r="AX552" s="12" t="s">
        <v>76</v>
      </c>
      <c r="AY552" s="156" t="s">
        <v>350</v>
      </c>
    </row>
    <row r="553" spans="2:65" s="13" customFormat="1" ht="10.199999999999999">
      <c r="B553" s="162"/>
      <c r="D553" s="151" t="s">
        <v>361</v>
      </c>
      <c r="E553" s="163" t="s">
        <v>1</v>
      </c>
      <c r="F553" s="164" t="s">
        <v>364</v>
      </c>
      <c r="H553" s="165">
        <v>1</v>
      </c>
      <c r="I553" s="166"/>
      <c r="L553" s="162"/>
      <c r="M553" s="167"/>
      <c r="T553" s="168"/>
      <c r="AT553" s="163" t="s">
        <v>361</v>
      </c>
      <c r="AU553" s="163" t="s">
        <v>86</v>
      </c>
      <c r="AV553" s="13" t="s">
        <v>357</v>
      </c>
      <c r="AW553" s="13" t="s">
        <v>32</v>
      </c>
      <c r="AX553" s="13" t="s">
        <v>84</v>
      </c>
      <c r="AY553" s="163" t="s">
        <v>350</v>
      </c>
    </row>
    <row r="554" spans="2:65" s="1" customFormat="1" ht="24.15" customHeight="1">
      <c r="B554" s="32"/>
      <c r="C554" s="138" t="s">
        <v>1936</v>
      </c>
      <c r="D554" s="138" t="s">
        <v>352</v>
      </c>
      <c r="E554" s="139" t="s">
        <v>8967</v>
      </c>
      <c r="F554" s="140" t="s">
        <v>8968</v>
      </c>
      <c r="G554" s="141" t="s">
        <v>496</v>
      </c>
      <c r="H554" s="142">
        <v>14</v>
      </c>
      <c r="I554" s="143"/>
      <c r="J554" s="144">
        <f>ROUND(I554*H554,2)</f>
        <v>0</v>
      </c>
      <c r="K554" s="140" t="s">
        <v>385</v>
      </c>
      <c r="L554" s="32"/>
      <c r="M554" s="145" t="s">
        <v>1</v>
      </c>
      <c r="N554" s="146" t="s">
        <v>41</v>
      </c>
      <c r="P554" s="147">
        <f>O554*H554</f>
        <v>0</v>
      </c>
      <c r="Q554" s="147">
        <v>0</v>
      </c>
      <c r="R554" s="147">
        <f>Q554*H554</f>
        <v>0</v>
      </c>
      <c r="S554" s="147">
        <v>0</v>
      </c>
      <c r="T554" s="148">
        <f>S554*H554</f>
        <v>0</v>
      </c>
      <c r="AR554" s="149" t="s">
        <v>530</v>
      </c>
      <c r="AT554" s="149" t="s">
        <v>352</v>
      </c>
      <c r="AU554" s="149" t="s">
        <v>86</v>
      </c>
      <c r="AY554" s="17" t="s">
        <v>350</v>
      </c>
      <c r="BE554" s="150">
        <f>IF(N554="základní",J554,0)</f>
        <v>0</v>
      </c>
      <c r="BF554" s="150">
        <f>IF(N554="snížená",J554,0)</f>
        <v>0</v>
      </c>
      <c r="BG554" s="150">
        <f>IF(N554="zákl. přenesená",J554,0)</f>
        <v>0</v>
      </c>
      <c r="BH554" s="150">
        <f>IF(N554="sníž. přenesená",J554,0)</f>
        <v>0</v>
      </c>
      <c r="BI554" s="150">
        <f>IF(N554="nulová",J554,0)</f>
        <v>0</v>
      </c>
      <c r="BJ554" s="17" t="s">
        <v>84</v>
      </c>
      <c r="BK554" s="150">
        <f>ROUND(I554*H554,2)</f>
        <v>0</v>
      </c>
      <c r="BL554" s="17" t="s">
        <v>530</v>
      </c>
      <c r="BM554" s="149" t="s">
        <v>2586</v>
      </c>
    </row>
    <row r="555" spans="2:65" s="1" customFormat="1" ht="19.2">
      <c r="B555" s="32"/>
      <c r="D555" s="151" t="s">
        <v>359</v>
      </c>
      <c r="F555" s="152" t="s">
        <v>8968</v>
      </c>
      <c r="I555" s="153"/>
      <c r="L555" s="32"/>
      <c r="M555" s="154"/>
      <c r="T555" s="56"/>
      <c r="AT555" s="17" t="s">
        <v>359</v>
      </c>
      <c r="AU555" s="17" t="s">
        <v>86</v>
      </c>
    </row>
    <row r="556" spans="2:65" s="14" customFormat="1" ht="10.199999999999999">
      <c r="B556" s="169"/>
      <c r="D556" s="151" t="s">
        <v>361</v>
      </c>
      <c r="E556" s="170" t="s">
        <v>1</v>
      </c>
      <c r="F556" s="171" t="s">
        <v>8776</v>
      </c>
      <c r="H556" s="170" t="s">
        <v>1</v>
      </c>
      <c r="I556" s="172"/>
      <c r="L556" s="169"/>
      <c r="M556" s="173"/>
      <c r="T556" s="174"/>
      <c r="AT556" s="170" t="s">
        <v>361</v>
      </c>
      <c r="AU556" s="170" t="s">
        <v>86</v>
      </c>
      <c r="AV556" s="14" t="s">
        <v>84</v>
      </c>
      <c r="AW556" s="14" t="s">
        <v>32</v>
      </c>
      <c r="AX556" s="14" t="s">
        <v>76</v>
      </c>
      <c r="AY556" s="170" t="s">
        <v>350</v>
      </c>
    </row>
    <row r="557" spans="2:65" s="14" customFormat="1" ht="10.199999999999999">
      <c r="B557" s="169"/>
      <c r="D557" s="151" t="s">
        <v>361</v>
      </c>
      <c r="E557" s="170" t="s">
        <v>1</v>
      </c>
      <c r="F557" s="171" t="s">
        <v>8915</v>
      </c>
      <c r="H557" s="170" t="s">
        <v>1</v>
      </c>
      <c r="I557" s="172"/>
      <c r="L557" s="169"/>
      <c r="M557" s="173"/>
      <c r="T557" s="174"/>
      <c r="AT557" s="170" t="s">
        <v>361</v>
      </c>
      <c r="AU557" s="170" t="s">
        <v>86</v>
      </c>
      <c r="AV557" s="14" t="s">
        <v>84</v>
      </c>
      <c r="AW557" s="14" t="s">
        <v>32</v>
      </c>
      <c r="AX557" s="14" t="s">
        <v>76</v>
      </c>
      <c r="AY557" s="170" t="s">
        <v>350</v>
      </c>
    </row>
    <row r="558" spans="2:65" s="12" customFormat="1" ht="10.199999999999999">
      <c r="B558" s="155"/>
      <c r="D558" s="151" t="s">
        <v>361</v>
      </c>
      <c r="E558" s="156" t="s">
        <v>1</v>
      </c>
      <c r="F558" s="157" t="s">
        <v>8</v>
      </c>
      <c r="H558" s="158">
        <v>12</v>
      </c>
      <c r="I558" s="159"/>
      <c r="L558" s="155"/>
      <c r="M558" s="160"/>
      <c r="T558" s="161"/>
      <c r="AT558" s="156" t="s">
        <v>361</v>
      </c>
      <c r="AU558" s="156" t="s">
        <v>86</v>
      </c>
      <c r="AV558" s="12" t="s">
        <v>86</v>
      </c>
      <c r="AW558" s="12" t="s">
        <v>32</v>
      </c>
      <c r="AX558" s="12" t="s">
        <v>76</v>
      </c>
      <c r="AY558" s="156" t="s">
        <v>350</v>
      </c>
    </row>
    <row r="559" spans="2:65" s="14" customFormat="1" ht="10.199999999999999">
      <c r="B559" s="169"/>
      <c r="D559" s="151" t="s">
        <v>361</v>
      </c>
      <c r="E559" s="170" t="s">
        <v>1</v>
      </c>
      <c r="F559" s="171" t="s">
        <v>8939</v>
      </c>
      <c r="H559" s="170" t="s">
        <v>1</v>
      </c>
      <c r="I559" s="172"/>
      <c r="L559" s="169"/>
      <c r="M559" s="173"/>
      <c r="T559" s="174"/>
      <c r="AT559" s="170" t="s">
        <v>361</v>
      </c>
      <c r="AU559" s="170" t="s">
        <v>86</v>
      </c>
      <c r="AV559" s="14" t="s">
        <v>84</v>
      </c>
      <c r="AW559" s="14" t="s">
        <v>32</v>
      </c>
      <c r="AX559" s="14" t="s">
        <v>76</v>
      </c>
      <c r="AY559" s="170" t="s">
        <v>350</v>
      </c>
    </row>
    <row r="560" spans="2:65" s="12" customFormat="1" ht="10.199999999999999">
      <c r="B560" s="155"/>
      <c r="D560" s="151" t="s">
        <v>361</v>
      </c>
      <c r="E560" s="156" t="s">
        <v>1</v>
      </c>
      <c r="F560" s="157" t="s">
        <v>86</v>
      </c>
      <c r="H560" s="158">
        <v>2</v>
      </c>
      <c r="I560" s="159"/>
      <c r="L560" s="155"/>
      <c r="M560" s="160"/>
      <c r="T560" s="161"/>
      <c r="AT560" s="156" t="s">
        <v>361</v>
      </c>
      <c r="AU560" s="156" t="s">
        <v>86</v>
      </c>
      <c r="AV560" s="12" t="s">
        <v>86</v>
      </c>
      <c r="AW560" s="12" t="s">
        <v>32</v>
      </c>
      <c r="AX560" s="12" t="s">
        <v>76</v>
      </c>
      <c r="AY560" s="156" t="s">
        <v>350</v>
      </c>
    </row>
    <row r="561" spans="2:65" s="13" customFormat="1" ht="10.199999999999999">
      <c r="B561" s="162"/>
      <c r="D561" s="151" t="s">
        <v>361</v>
      </c>
      <c r="E561" s="163" t="s">
        <v>1</v>
      </c>
      <c r="F561" s="164" t="s">
        <v>364</v>
      </c>
      <c r="H561" s="165">
        <v>14</v>
      </c>
      <c r="I561" s="166"/>
      <c r="L561" s="162"/>
      <c r="M561" s="167"/>
      <c r="T561" s="168"/>
      <c r="AT561" s="163" t="s">
        <v>361</v>
      </c>
      <c r="AU561" s="163" t="s">
        <v>86</v>
      </c>
      <c r="AV561" s="13" t="s">
        <v>357</v>
      </c>
      <c r="AW561" s="13" t="s">
        <v>32</v>
      </c>
      <c r="AX561" s="13" t="s">
        <v>84</v>
      </c>
      <c r="AY561" s="163" t="s">
        <v>350</v>
      </c>
    </row>
    <row r="562" spans="2:65" s="1" customFormat="1" ht="24.15" customHeight="1">
      <c r="B562" s="32"/>
      <c r="C562" s="138" t="s">
        <v>1961</v>
      </c>
      <c r="D562" s="138" t="s">
        <v>352</v>
      </c>
      <c r="E562" s="139" t="s">
        <v>8969</v>
      </c>
      <c r="F562" s="140" t="s">
        <v>8970</v>
      </c>
      <c r="G562" s="141" t="s">
        <v>496</v>
      </c>
      <c r="H562" s="142">
        <v>2</v>
      </c>
      <c r="I562" s="143"/>
      <c r="J562" s="144">
        <f>ROUND(I562*H562,2)</f>
        <v>0</v>
      </c>
      <c r="K562" s="140" t="s">
        <v>385</v>
      </c>
      <c r="L562" s="32"/>
      <c r="M562" s="145" t="s">
        <v>1</v>
      </c>
      <c r="N562" s="146" t="s">
        <v>41</v>
      </c>
      <c r="P562" s="147">
        <f>O562*H562</f>
        <v>0</v>
      </c>
      <c r="Q562" s="147">
        <v>0</v>
      </c>
      <c r="R562" s="147">
        <f>Q562*H562</f>
        <v>0</v>
      </c>
      <c r="S562" s="147">
        <v>0</v>
      </c>
      <c r="T562" s="148">
        <f>S562*H562</f>
        <v>0</v>
      </c>
      <c r="AR562" s="149" t="s">
        <v>530</v>
      </c>
      <c r="AT562" s="149" t="s">
        <v>352</v>
      </c>
      <c r="AU562" s="149" t="s">
        <v>86</v>
      </c>
      <c r="AY562" s="17" t="s">
        <v>350</v>
      </c>
      <c r="BE562" s="150">
        <f>IF(N562="základní",J562,0)</f>
        <v>0</v>
      </c>
      <c r="BF562" s="150">
        <f>IF(N562="snížená",J562,0)</f>
        <v>0</v>
      </c>
      <c r="BG562" s="150">
        <f>IF(N562="zákl. přenesená",J562,0)</f>
        <v>0</v>
      </c>
      <c r="BH562" s="150">
        <f>IF(N562="sníž. přenesená",J562,0)</f>
        <v>0</v>
      </c>
      <c r="BI562" s="150">
        <f>IF(N562="nulová",J562,0)</f>
        <v>0</v>
      </c>
      <c r="BJ562" s="17" t="s">
        <v>84</v>
      </c>
      <c r="BK562" s="150">
        <f>ROUND(I562*H562,2)</f>
        <v>0</v>
      </c>
      <c r="BL562" s="17" t="s">
        <v>530</v>
      </c>
      <c r="BM562" s="149" t="s">
        <v>2595</v>
      </c>
    </row>
    <row r="563" spans="2:65" s="1" customFormat="1" ht="19.2">
      <c r="B563" s="32"/>
      <c r="D563" s="151" t="s">
        <v>359</v>
      </c>
      <c r="F563" s="152" t="s">
        <v>8970</v>
      </c>
      <c r="I563" s="153"/>
      <c r="L563" s="32"/>
      <c r="M563" s="154"/>
      <c r="T563" s="56"/>
      <c r="AT563" s="17" t="s">
        <v>359</v>
      </c>
      <c r="AU563" s="17" t="s">
        <v>86</v>
      </c>
    </row>
    <row r="564" spans="2:65" s="14" customFormat="1" ht="10.199999999999999">
      <c r="B564" s="169"/>
      <c r="D564" s="151" t="s">
        <v>361</v>
      </c>
      <c r="E564" s="170" t="s">
        <v>1</v>
      </c>
      <c r="F564" s="171" t="s">
        <v>8776</v>
      </c>
      <c r="H564" s="170" t="s">
        <v>1</v>
      </c>
      <c r="I564" s="172"/>
      <c r="L564" s="169"/>
      <c r="M564" s="173"/>
      <c r="T564" s="174"/>
      <c r="AT564" s="170" t="s">
        <v>361</v>
      </c>
      <c r="AU564" s="170" t="s">
        <v>86</v>
      </c>
      <c r="AV564" s="14" t="s">
        <v>84</v>
      </c>
      <c r="AW564" s="14" t="s">
        <v>32</v>
      </c>
      <c r="AX564" s="14" t="s">
        <v>76</v>
      </c>
      <c r="AY564" s="170" t="s">
        <v>350</v>
      </c>
    </row>
    <row r="565" spans="2:65" s="14" customFormat="1" ht="10.199999999999999">
      <c r="B565" s="169"/>
      <c r="D565" s="151" t="s">
        <v>361</v>
      </c>
      <c r="E565" s="170" t="s">
        <v>1</v>
      </c>
      <c r="F565" s="171" t="s">
        <v>8915</v>
      </c>
      <c r="H565" s="170" t="s">
        <v>1</v>
      </c>
      <c r="I565" s="172"/>
      <c r="L565" s="169"/>
      <c r="M565" s="173"/>
      <c r="T565" s="174"/>
      <c r="AT565" s="170" t="s">
        <v>361</v>
      </c>
      <c r="AU565" s="170" t="s">
        <v>86</v>
      </c>
      <c r="AV565" s="14" t="s">
        <v>84</v>
      </c>
      <c r="AW565" s="14" t="s">
        <v>32</v>
      </c>
      <c r="AX565" s="14" t="s">
        <v>76</v>
      </c>
      <c r="AY565" s="170" t="s">
        <v>350</v>
      </c>
    </row>
    <row r="566" spans="2:65" s="12" customFormat="1" ht="10.199999999999999">
      <c r="B566" s="155"/>
      <c r="D566" s="151" t="s">
        <v>361</v>
      </c>
      <c r="E566" s="156" t="s">
        <v>1</v>
      </c>
      <c r="F566" s="157" t="s">
        <v>86</v>
      </c>
      <c r="H566" s="158">
        <v>2</v>
      </c>
      <c r="I566" s="159"/>
      <c r="L566" s="155"/>
      <c r="M566" s="160"/>
      <c r="T566" s="161"/>
      <c r="AT566" s="156" t="s">
        <v>361</v>
      </c>
      <c r="AU566" s="156" t="s">
        <v>86</v>
      </c>
      <c r="AV566" s="12" t="s">
        <v>86</v>
      </c>
      <c r="AW566" s="12" t="s">
        <v>32</v>
      </c>
      <c r="AX566" s="12" t="s">
        <v>76</v>
      </c>
      <c r="AY566" s="156" t="s">
        <v>350</v>
      </c>
    </row>
    <row r="567" spans="2:65" s="13" customFormat="1" ht="10.199999999999999">
      <c r="B567" s="162"/>
      <c r="D567" s="151" t="s">
        <v>361</v>
      </c>
      <c r="E567" s="163" t="s">
        <v>1</v>
      </c>
      <c r="F567" s="164" t="s">
        <v>364</v>
      </c>
      <c r="H567" s="165">
        <v>2</v>
      </c>
      <c r="I567" s="166"/>
      <c r="L567" s="162"/>
      <c r="M567" s="167"/>
      <c r="T567" s="168"/>
      <c r="AT567" s="163" t="s">
        <v>361</v>
      </c>
      <c r="AU567" s="163" t="s">
        <v>86</v>
      </c>
      <c r="AV567" s="13" t="s">
        <v>357</v>
      </c>
      <c r="AW567" s="13" t="s">
        <v>32</v>
      </c>
      <c r="AX567" s="13" t="s">
        <v>84</v>
      </c>
      <c r="AY567" s="163" t="s">
        <v>350</v>
      </c>
    </row>
    <row r="568" spans="2:65" s="1" customFormat="1" ht="24.15" customHeight="1">
      <c r="B568" s="32"/>
      <c r="C568" s="138" t="s">
        <v>1969</v>
      </c>
      <c r="D568" s="138" t="s">
        <v>352</v>
      </c>
      <c r="E568" s="139" t="s">
        <v>8971</v>
      </c>
      <c r="F568" s="140" t="s">
        <v>8972</v>
      </c>
      <c r="G568" s="141" t="s">
        <v>496</v>
      </c>
      <c r="H568" s="142">
        <v>4</v>
      </c>
      <c r="I568" s="143"/>
      <c r="J568" s="144">
        <f>ROUND(I568*H568,2)</f>
        <v>0</v>
      </c>
      <c r="K568" s="140" t="s">
        <v>385</v>
      </c>
      <c r="L568" s="32"/>
      <c r="M568" s="145" t="s">
        <v>1</v>
      </c>
      <c r="N568" s="146" t="s">
        <v>41</v>
      </c>
      <c r="P568" s="147">
        <f>O568*H568</f>
        <v>0</v>
      </c>
      <c r="Q568" s="147">
        <v>0</v>
      </c>
      <c r="R568" s="147">
        <f>Q568*H568</f>
        <v>0</v>
      </c>
      <c r="S568" s="147">
        <v>0</v>
      </c>
      <c r="T568" s="148">
        <f>S568*H568</f>
        <v>0</v>
      </c>
      <c r="AR568" s="149" t="s">
        <v>530</v>
      </c>
      <c r="AT568" s="149" t="s">
        <v>352</v>
      </c>
      <c r="AU568" s="149" t="s">
        <v>86</v>
      </c>
      <c r="AY568" s="17" t="s">
        <v>350</v>
      </c>
      <c r="BE568" s="150">
        <f>IF(N568="základní",J568,0)</f>
        <v>0</v>
      </c>
      <c r="BF568" s="150">
        <f>IF(N568="snížená",J568,0)</f>
        <v>0</v>
      </c>
      <c r="BG568" s="150">
        <f>IF(N568="zákl. přenesená",J568,0)</f>
        <v>0</v>
      </c>
      <c r="BH568" s="150">
        <f>IF(N568="sníž. přenesená",J568,0)</f>
        <v>0</v>
      </c>
      <c r="BI568" s="150">
        <f>IF(N568="nulová",J568,0)</f>
        <v>0</v>
      </c>
      <c r="BJ568" s="17" t="s">
        <v>84</v>
      </c>
      <c r="BK568" s="150">
        <f>ROUND(I568*H568,2)</f>
        <v>0</v>
      </c>
      <c r="BL568" s="17" t="s">
        <v>530</v>
      </c>
      <c r="BM568" s="149" t="s">
        <v>2605</v>
      </c>
    </row>
    <row r="569" spans="2:65" s="1" customFormat="1" ht="19.2">
      <c r="B569" s="32"/>
      <c r="D569" s="151" t="s">
        <v>359</v>
      </c>
      <c r="F569" s="152" t="s">
        <v>8972</v>
      </c>
      <c r="I569" s="153"/>
      <c r="L569" s="32"/>
      <c r="M569" s="154"/>
      <c r="T569" s="56"/>
      <c r="AT569" s="17" t="s">
        <v>359</v>
      </c>
      <c r="AU569" s="17" t="s">
        <v>86</v>
      </c>
    </row>
    <row r="570" spans="2:65" s="14" customFormat="1" ht="10.199999999999999">
      <c r="B570" s="169"/>
      <c r="D570" s="151" t="s">
        <v>361</v>
      </c>
      <c r="E570" s="170" t="s">
        <v>1</v>
      </c>
      <c r="F570" s="171" t="s">
        <v>8776</v>
      </c>
      <c r="H570" s="170" t="s">
        <v>1</v>
      </c>
      <c r="I570" s="172"/>
      <c r="L570" s="169"/>
      <c r="M570" s="173"/>
      <c r="T570" s="174"/>
      <c r="AT570" s="170" t="s">
        <v>361</v>
      </c>
      <c r="AU570" s="170" t="s">
        <v>86</v>
      </c>
      <c r="AV570" s="14" t="s">
        <v>84</v>
      </c>
      <c r="AW570" s="14" t="s">
        <v>32</v>
      </c>
      <c r="AX570" s="14" t="s">
        <v>76</v>
      </c>
      <c r="AY570" s="170" t="s">
        <v>350</v>
      </c>
    </row>
    <row r="571" spans="2:65" s="14" customFormat="1" ht="10.199999999999999">
      <c r="B571" s="169"/>
      <c r="D571" s="151" t="s">
        <v>361</v>
      </c>
      <c r="E571" s="170" t="s">
        <v>1</v>
      </c>
      <c r="F571" s="171" t="s">
        <v>8915</v>
      </c>
      <c r="H571" s="170" t="s">
        <v>1</v>
      </c>
      <c r="I571" s="172"/>
      <c r="L571" s="169"/>
      <c r="M571" s="173"/>
      <c r="T571" s="174"/>
      <c r="AT571" s="170" t="s">
        <v>361</v>
      </c>
      <c r="AU571" s="170" t="s">
        <v>86</v>
      </c>
      <c r="AV571" s="14" t="s">
        <v>84</v>
      </c>
      <c r="AW571" s="14" t="s">
        <v>32</v>
      </c>
      <c r="AX571" s="14" t="s">
        <v>76</v>
      </c>
      <c r="AY571" s="170" t="s">
        <v>350</v>
      </c>
    </row>
    <row r="572" spans="2:65" s="12" customFormat="1" ht="10.199999999999999">
      <c r="B572" s="155"/>
      <c r="D572" s="151" t="s">
        <v>361</v>
      </c>
      <c r="E572" s="156" t="s">
        <v>1</v>
      </c>
      <c r="F572" s="157" t="s">
        <v>357</v>
      </c>
      <c r="H572" s="158">
        <v>4</v>
      </c>
      <c r="I572" s="159"/>
      <c r="L572" s="155"/>
      <c r="M572" s="160"/>
      <c r="T572" s="161"/>
      <c r="AT572" s="156" t="s">
        <v>361</v>
      </c>
      <c r="AU572" s="156" t="s">
        <v>86</v>
      </c>
      <c r="AV572" s="12" t="s">
        <v>86</v>
      </c>
      <c r="AW572" s="12" t="s">
        <v>32</v>
      </c>
      <c r="AX572" s="12" t="s">
        <v>76</v>
      </c>
      <c r="AY572" s="156" t="s">
        <v>350</v>
      </c>
    </row>
    <row r="573" spans="2:65" s="13" customFormat="1" ht="10.199999999999999">
      <c r="B573" s="162"/>
      <c r="D573" s="151" t="s">
        <v>361</v>
      </c>
      <c r="E573" s="163" t="s">
        <v>1</v>
      </c>
      <c r="F573" s="164" t="s">
        <v>364</v>
      </c>
      <c r="H573" s="165">
        <v>4</v>
      </c>
      <c r="I573" s="166"/>
      <c r="L573" s="162"/>
      <c r="M573" s="167"/>
      <c r="T573" s="168"/>
      <c r="AT573" s="163" t="s">
        <v>361</v>
      </c>
      <c r="AU573" s="163" t="s">
        <v>86</v>
      </c>
      <c r="AV573" s="13" t="s">
        <v>357</v>
      </c>
      <c r="AW573" s="13" t="s">
        <v>32</v>
      </c>
      <c r="AX573" s="13" t="s">
        <v>84</v>
      </c>
      <c r="AY573" s="163" t="s">
        <v>350</v>
      </c>
    </row>
    <row r="574" spans="2:65" s="1" customFormat="1" ht="24.15" customHeight="1">
      <c r="B574" s="32"/>
      <c r="C574" s="138" t="s">
        <v>1977</v>
      </c>
      <c r="D574" s="138" t="s">
        <v>352</v>
      </c>
      <c r="E574" s="139" t="s">
        <v>8973</v>
      </c>
      <c r="F574" s="140" t="s">
        <v>8974</v>
      </c>
      <c r="G574" s="141" t="s">
        <v>496</v>
      </c>
      <c r="H574" s="142">
        <v>2</v>
      </c>
      <c r="I574" s="143"/>
      <c r="J574" s="144">
        <f>ROUND(I574*H574,2)</f>
        <v>0</v>
      </c>
      <c r="K574" s="140" t="s">
        <v>385</v>
      </c>
      <c r="L574" s="32"/>
      <c r="M574" s="145" t="s">
        <v>1</v>
      </c>
      <c r="N574" s="146" t="s">
        <v>41</v>
      </c>
      <c r="P574" s="147">
        <f>O574*H574</f>
        <v>0</v>
      </c>
      <c r="Q574" s="147">
        <v>0</v>
      </c>
      <c r="R574" s="147">
        <f>Q574*H574</f>
        <v>0</v>
      </c>
      <c r="S574" s="147">
        <v>0</v>
      </c>
      <c r="T574" s="148">
        <f>S574*H574</f>
        <v>0</v>
      </c>
      <c r="AR574" s="149" t="s">
        <v>530</v>
      </c>
      <c r="AT574" s="149" t="s">
        <v>352</v>
      </c>
      <c r="AU574" s="149" t="s">
        <v>86</v>
      </c>
      <c r="AY574" s="17" t="s">
        <v>350</v>
      </c>
      <c r="BE574" s="150">
        <f>IF(N574="základní",J574,0)</f>
        <v>0</v>
      </c>
      <c r="BF574" s="150">
        <f>IF(N574="snížená",J574,0)</f>
        <v>0</v>
      </c>
      <c r="BG574" s="150">
        <f>IF(N574="zákl. přenesená",J574,0)</f>
        <v>0</v>
      </c>
      <c r="BH574" s="150">
        <f>IF(N574="sníž. přenesená",J574,0)</f>
        <v>0</v>
      </c>
      <c r="BI574" s="150">
        <f>IF(N574="nulová",J574,0)</f>
        <v>0</v>
      </c>
      <c r="BJ574" s="17" t="s">
        <v>84</v>
      </c>
      <c r="BK574" s="150">
        <f>ROUND(I574*H574,2)</f>
        <v>0</v>
      </c>
      <c r="BL574" s="17" t="s">
        <v>530</v>
      </c>
      <c r="BM574" s="149" t="s">
        <v>2618</v>
      </c>
    </row>
    <row r="575" spans="2:65" s="1" customFormat="1" ht="19.2">
      <c r="B575" s="32"/>
      <c r="D575" s="151" t="s">
        <v>359</v>
      </c>
      <c r="F575" s="152" t="s">
        <v>8974</v>
      </c>
      <c r="I575" s="153"/>
      <c r="L575" s="32"/>
      <c r="M575" s="154"/>
      <c r="T575" s="56"/>
      <c r="AT575" s="17" t="s">
        <v>359</v>
      </c>
      <c r="AU575" s="17" t="s">
        <v>86</v>
      </c>
    </row>
    <row r="576" spans="2:65" s="14" customFormat="1" ht="10.199999999999999">
      <c r="B576" s="169"/>
      <c r="D576" s="151" t="s">
        <v>361</v>
      </c>
      <c r="E576" s="170" t="s">
        <v>1</v>
      </c>
      <c r="F576" s="171" t="s">
        <v>8776</v>
      </c>
      <c r="H576" s="170" t="s">
        <v>1</v>
      </c>
      <c r="I576" s="172"/>
      <c r="L576" s="169"/>
      <c r="M576" s="173"/>
      <c r="T576" s="174"/>
      <c r="AT576" s="170" t="s">
        <v>361</v>
      </c>
      <c r="AU576" s="170" t="s">
        <v>86</v>
      </c>
      <c r="AV576" s="14" t="s">
        <v>84</v>
      </c>
      <c r="AW576" s="14" t="s">
        <v>32</v>
      </c>
      <c r="AX576" s="14" t="s">
        <v>76</v>
      </c>
      <c r="AY576" s="170" t="s">
        <v>350</v>
      </c>
    </row>
    <row r="577" spans="2:65" s="14" customFormat="1" ht="10.199999999999999">
      <c r="B577" s="169"/>
      <c r="D577" s="151" t="s">
        <v>361</v>
      </c>
      <c r="E577" s="170" t="s">
        <v>1</v>
      </c>
      <c r="F577" s="171" t="s">
        <v>8939</v>
      </c>
      <c r="H577" s="170" t="s">
        <v>1</v>
      </c>
      <c r="I577" s="172"/>
      <c r="L577" s="169"/>
      <c r="M577" s="173"/>
      <c r="T577" s="174"/>
      <c r="AT577" s="170" t="s">
        <v>361</v>
      </c>
      <c r="AU577" s="170" t="s">
        <v>86</v>
      </c>
      <c r="AV577" s="14" t="s">
        <v>84</v>
      </c>
      <c r="AW577" s="14" t="s">
        <v>32</v>
      </c>
      <c r="AX577" s="14" t="s">
        <v>76</v>
      </c>
      <c r="AY577" s="170" t="s">
        <v>350</v>
      </c>
    </row>
    <row r="578" spans="2:65" s="12" customFormat="1" ht="10.199999999999999">
      <c r="B578" s="155"/>
      <c r="D578" s="151" t="s">
        <v>361</v>
      </c>
      <c r="E578" s="156" t="s">
        <v>1</v>
      </c>
      <c r="F578" s="157" t="s">
        <v>86</v>
      </c>
      <c r="H578" s="158">
        <v>2</v>
      </c>
      <c r="I578" s="159"/>
      <c r="L578" s="155"/>
      <c r="M578" s="160"/>
      <c r="T578" s="161"/>
      <c r="AT578" s="156" t="s">
        <v>361</v>
      </c>
      <c r="AU578" s="156" t="s">
        <v>86</v>
      </c>
      <c r="AV578" s="12" t="s">
        <v>86</v>
      </c>
      <c r="AW578" s="12" t="s">
        <v>32</v>
      </c>
      <c r="AX578" s="12" t="s">
        <v>76</v>
      </c>
      <c r="AY578" s="156" t="s">
        <v>350</v>
      </c>
    </row>
    <row r="579" spans="2:65" s="13" customFormat="1" ht="10.199999999999999">
      <c r="B579" s="162"/>
      <c r="D579" s="151" t="s">
        <v>361</v>
      </c>
      <c r="E579" s="163" t="s">
        <v>1</v>
      </c>
      <c r="F579" s="164" t="s">
        <v>364</v>
      </c>
      <c r="H579" s="165">
        <v>2</v>
      </c>
      <c r="I579" s="166"/>
      <c r="L579" s="162"/>
      <c r="M579" s="167"/>
      <c r="T579" s="168"/>
      <c r="AT579" s="163" t="s">
        <v>361</v>
      </c>
      <c r="AU579" s="163" t="s">
        <v>86</v>
      </c>
      <c r="AV579" s="13" t="s">
        <v>357</v>
      </c>
      <c r="AW579" s="13" t="s">
        <v>32</v>
      </c>
      <c r="AX579" s="13" t="s">
        <v>84</v>
      </c>
      <c r="AY579" s="163" t="s">
        <v>350</v>
      </c>
    </row>
    <row r="580" spans="2:65" s="1" customFormat="1" ht="24.15" customHeight="1">
      <c r="B580" s="32"/>
      <c r="C580" s="138" t="s">
        <v>1985</v>
      </c>
      <c r="D580" s="138" t="s">
        <v>352</v>
      </c>
      <c r="E580" s="139" t="s">
        <v>8975</v>
      </c>
      <c r="F580" s="140" t="s">
        <v>8976</v>
      </c>
      <c r="G580" s="141" t="s">
        <v>496</v>
      </c>
      <c r="H580" s="142">
        <v>1</v>
      </c>
      <c r="I580" s="143"/>
      <c r="J580" s="144">
        <f>ROUND(I580*H580,2)</f>
        <v>0</v>
      </c>
      <c r="K580" s="140" t="s">
        <v>385</v>
      </c>
      <c r="L580" s="32"/>
      <c r="M580" s="145" t="s">
        <v>1</v>
      </c>
      <c r="N580" s="146" t="s">
        <v>41</v>
      </c>
      <c r="P580" s="147">
        <f>O580*H580</f>
        <v>0</v>
      </c>
      <c r="Q580" s="147">
        <v>0</v>
      </c>
      <c r="R580" s="147">
        <f>Q580*H580</f>
        <v>0</v>
      </c>
      <c r="S580" s="147">
        <v>0</v>
      </c>
      <c r="T580" s="148">
        <f>S580*H580</f>
        <v>0</v>
      </c>
      <c r="AR580" s="149" t="s">
        <v>530</v>
      </c>
      <c r="AT580" s="149" t="s">
        <v>352</v>
      </c>
      <c r="AU580" s="149" t="s">
        <v>86</v>
      </c>
      <c r="AY580" s="17" t="s">
        <v>350</v>
      </c>
      <c r="BE580" s="150">
        <f>IF(N580="základní",J580,0)</f>
        <v>0</v>
      </c>
      <c r="BF580" s="150">
        <f>IF(N580="snížená",J580,0)</f>
        <v>0</v>
      </c>
      <c r="BG580" s="150">
        <f>IF(N580="zákl. přenesená",J580,0)</f>
        <v>0</v>
      </c>
      <c r="BH580" s="150">
        <f>IF(N580="sníž. přenesená",J580,0)</f>
        <v>0</v>
      </c>
      <c r="BI580" s="150">
        <f>IF(N580="nulová",J580,0)</f>
        <v>0</v>
      </c>
      <c r="BJ580" s="17" t="s">
        <v>84</v>
      </c>
      <c r="BK580" s="150">
        <f>ROUND(I580*H580,2)</f>
        <v>0</v>
      </c>
      <c r="BL580" s="17" t="s">
        <v>530</v>
      </c>
      <c r="BM580" s="149" t="s">
        <v>2629</v>
      </c>
    </row>
    <row r="581" spans="2:65" s="1" customFormat="1" ht="19.2">
      <c r="B581" s="32"/>
      <c r="D581" s="151" t="s">
        <v>359</v>
      </c>
      <c r="F581" s="152" t="s">
        <v>8976</v>
      </c>
      <c r="I581" s="153"/>
      <c r="L581" s="32"/>
      <c r="M581" s="154"/>
      <c r="T581" s="56"/>
      <c r="AT581" s="17" t="s">
        <v>359</v>
      </c>
      <c r="AU581" s="17" t="s">
        <v>86</v>
      </c>
    </row>
    <row r="582" spans="2:65" s="14" customFormat="1" ht="10.199999999999999">
      <c r="B582" s="169"/>
      <c r="D582" s="151" t="s">
        <v>361</v>
      </c>
      <c r="E582" s="170" t="s">
        <v>1</v>
      </c>
      <c r="F582" s="171" t="s">
        <v>8776</v>
      </c>
      <c r="H582" s="170" t="s">
        <v>1</v>
      </c>
      <c r="I582" s="172"/>
      <c r="L582" s="169"/>
      <c r="M582" s="173"/>
      <c r="T582" s="174"/>
      <c r="AT582" s="170" t="s">
        <v>361</v>
      </c>
      <c r="AU582" s="170" t="s">
        <v>86</v>
      </c>
      <c r="AV582" s="14" t="s">
        <v>84</v>
      </c>
      <c r="AW582" s="14" t="s">
        <v>32</v>
      </c>
      <c r="AX582" s="14" t="s">
        <v>76</v>
      </c>
      <c r="AY582" s="170" t="s">
        <v>350</v>
      </c>
    </row>
    <row r="583" spans="2:65" s="14" customFormat="1" ht="10.199999999999999">
      <c r="B583" s="169"/>
      <c r="D583" s="151" t="s">
        <v>361</v>
      </c>
      <c r="E583" s="170" t="s">
        <v>1</v>
      </c>
      <c r="F583" s="171" t="s">
        <v>8939</v>
      </c>
      <c r="H583" s="170" t="s">
        <v>1</v>
      </c>
      <c r="I583" s="172"/>
      <c r="L583" s="169"/>
      <c r="M583" s="173"/>
      <c r="T583" s="174"/>
      <c r="AT583" s="170" t="s">
        <v>361</v>
      </c>
      <c r="AU583" s="170" t="s">
        <v>86</v>
      </c>
      <c r="AV583" s="14" t="s">
        <v>84</v>
      </c>
      <c r="AW583" s="14" t="s">
        <v>32</v>
      </c>
      <c r="AX583" s="14" t="s">
        <v>76</v>
      </c>
      <c r="AY583" s="170" t="s">
        <v>350</v>
      </c>
    </row>
    <row r="584" spans="2:65" s="12" customFormat="1" ht="10.199999999999999">
      <c r="B584" s="155"/>
      <c r="D584" s="151" t="s">
        <v>361</v>
      </c>
      <c r="E584" s="156" t="s">
        <v>1</v>
      </c>
      <c r="F584" s="157" t="s">
        <v>84</v>
      </c>
      <c r="H584" s="158">
        <v>1</v>
      </c>
      <c r="I584" s="159"/>
      <c r="L584" s="155"/>
      <c r="M584" s="160"/>
      <c r="T584" s="161"/>
      <c r="AT584" s="156" t="s">
        <v>361</v>
      </c>
      <c r="AU584" s="156" t="s">
        <v>86</v>
      </c>
      <c r="AV584" s="12" t="s">
        <v>86</v>
      </c>
      <c r="AW584" s="12" t="s">
        <v>32</v>
      </c>
      <c r="AX584" s="12" t="s">
        <v>76</v>
      </c>
      <c r="AY584" s="156" t="s">
        <v>350</v>
      </c>
    </row>
    <row r="585" spans="2:65" s="13" customFormat="1" ht="10.199999999999999">
      <c r="B585" s="162"/>
      <c r="D585" s="151" t="s">
        <v>361</v>
      </c>
      <c r="E585" s="163" t="s">
        <v>1</v>
      </c>
      <c r="F585" s="164" t="s">
        <v>364</v>
      </c>
      <c r="H585" s="165">
        <v>1</v>
      </c>
      <c r="I585" s="166"/>
      <c r="L585" s="162"/>
      <c r="M585" s="167"/>
      <c r="T585" s="168"/>
      <c r="AT585" s="163" t="s">
        <v>361</v>
      </c>
      <c r="AU585" s="163" t="s">
        <v>86</v>
      </c>
      <c r="AV585" s="13" t="s">
        <v>357</v>
      </c>
      <c r="AW585" s="13" t="s">
        <v>32</v>
      </c>
      <c r="AX585" s="13" t="s">
        <v>84</v>
      </c>
      <c r="AY585" s="163" t="s">
        <v>350</v>
      </c>
    </row>
    <row r="586" spans="2:65" s="1" customFormat="1" ht="24.15" customHeight="1">
      <c r="B586" s="32"/>
      <c r="C586" s="138" t="s">
        <v>1990</v>
      </c>
      <c r="D586" s="138" t="s">
        <v>352</v>
      </c>
      <c r="E586" s="139" t="s">
        <v>8977</v>
      </c>
      <c r="F586" s="140" t="s">
        <v>8978</v>
      </c>
      <c r="G586" s="141" t="s">
        <v>496</v>
      </c>
      <c r="H586" s="142">
        <v>1</v>
      </c>
      <c r="I586" s="143"/>
      <c r="J586" s="144">
        <f>ROUND(I586*H586,2)</f>
        <v>0</v>
      </c>
      <c r="K586" s="140" t="s">
        <v>385</v>
      </c>
      <c r="L586" s="32"/>
      <c r="M586" s="145" t="s">
        <v>1</v>
      </c>
      <c r="N586" s="146" t="s">
        <v>41</v>
      </c>
      <c r="P586" s="147">
        <f>O586*H586</f>
        <v>0</v>
      </c>
      <c r="Q586" s="147">
        <v>0</v>
      </c>
      <c r="R586" s="147">
        <f>Q586*H586</f>
        <v>0</v>
      </c>
      <c r="S586" s="147">
        <v>0</v>
      </c>
      <c r="T586" s="148">
        <f>S586*H586</f>
        <v>0</v>
      </c>
      <c r="AR586" s="149" t="s">
        <v>530</v>
      </c>
      <c r="AT586" s="149" t="s">
        <v>352</v>
      </c>
      <c r="AU586" s="149" t="s">
        <v>86</v>
      </c>
      <c r="AY586" s="17" t="s">
        <v>350</v>
      </c>
      <c r="BE586" s="150">
        <f>IF(N586="základní",J586,0)</f>
        <v>0</v>
      </c>
      <c r="BF586" s="150">
        <f>IF(N586="snížená",J586,0)</f>
        <v>0</v>
      </c>
      <c r="BG586" s="150">
        <f>IF(N586="zákl. přenesená",J586,0)</f>
        <v>0</v>
      </c>
      <c r="BH586" s="150">
        <f>IF(N586="sníž. přenesená",J586,0)</f>
        <v>0</v>
      </c>
      <c r="BI586" s="150">
        <f>IF(N586="nulová",J586,0)</f>
        <v>0</v>
      </c>
      <c r="BJ586" s="17" t="s">
        <v>84</v>
      </c>
      <c r="BK586" s="150">
        <f>ROUND(I586*H586,2)</f>
        <v>0</v>
      </c>
      <c r="BL586" s="17" t="s">
        <v>530</v>
      </c>
      <c r="BM586" s="149" t="s">
        <v>2639</v>
      </c>
    </row>
    <row r="587" spans="2:65" s="1" customFormat="1" ht="10.199999999999999">
      <c r="B587" s="32"/>
      <c r="D587" s="151" t="s">
        <v>359</v>
      </c>
      <c r="F587" s="152" t="s">
        <v>8978</v>
      </c>
      <c r="I587" s="153"/>
      <c r="L587" s="32"/>
      <c r="M587" s="154"/>
      <c r="T587" s="56"/>
      <c r="AT587" s="17" t="s">
        <v>359</v>
      </c>
      <c r="AU587" s="17" t="s">
        <v>86</v>
      </c>
    </row>
    <row r="588" spans="2:65" s="14" customFormat="1" ht="10.199999999999999">
      <c r="B588" s="169"/>
      <c r="D588" s="151" t="s">
        <v>361</v>
      </c>
      <c r="E588" s="170" t="s">
        <v>1</v>
      </c>
      <c r="F588" s="171" t="s">
        <v>8776</v>
      </c>
      <c r="H588" s="170" t="s">
        <v>1</v>
      </c>
      <c r="I588" s="172"/>
      <c r="L588" s="169"/>
      <c r="M588" s="173"/>
      <c r="T588" s="174"/>
      <c r="AT588" s="170" t="s">
        <v>361</v>
      </c>
      <c r="AU588" s="170" t="s">
        <v>86</v>
      </c>
      <c r="AV588" s="14" t="s">
        <v>84</v>
      </c>
      <c r="AW588" s="14" t="s">
        <v>32</v>
      </c>
      <c r="AX588" s="14" t="s">
        <v>76</v>
      </c>
      <c r="AY588" s="170" t="s">
        <v>350</v>
      </c>
    </row>
    <row r="589" spans="2:65" s="14" customFormat="1" ht="10.199999999999999">
      <c r="B589" s="169"/>
      <c r="D589" s="151" t="s">
        <v>361</v>
      </c>
      <c r="E589" s="170" t="s">
        <v>1</v>
      </c>
      <c r="F589" s="171" t="s">
        <v>8777</v>
      </c>
      <c r="H589" s="170" t="s">
        <v>1</v>
      </c>
      <c r="I589" s="172"/>
      <c r="L589" s="169"/>
      <c r="M589" s="173"/>
      <c r="T589" s="174"/>
      <c r="AT589" s="170" t="s">
        <v>361</v>
      </c>
      <c r="AU589" s="170" t="s">
        <v>86</v>
      </c>
      <c r="AV589" s="14" t="s">
        <v>84</v>
      </c>
      <c r="AW589" s="14" t="s">
        <v>32</v>
      </c>
      <c r="AX589" s="14" t="s">
        <v>76</v>
      </c>
      <c r="AY589" s="170" t="s">
        <v>350</v>
      </c>
    </row>
    <row r="590" spans="2:65" s="12" customFormat="1" ht="10.199999999999999">
      <c r="B590" s="155"/>
      <c r="D590" s="151" t="s">
        <v>361</v>
      </c>
      <c r="E590" s="156" t="s">
        <v>1</v>
      </c>
      <c r="F590" s="157" t="s">
        <v>84</v>
      </c>
      <c r="H590" s="158">
        <v>1</v>
      </c>
      <c r="I590" s="159"/>
      <c r="L590" s="155"/>
      <c r="M590" s="160"/>
      <c r="T590" s="161"/>
      <c r="AT590" s="156" t="s">
        <v>361</v>
      </c>
      <c r="AU590" s="156" t="s">
        <v>86</v>
      </c>
      <c r="AV590" s="12" t="s">
        <v>86</v>
      </c>
      <c r="AW590" s="12" t="s">
        <v>32</v>
      </c>
      <c r="AX590" s="12" t="s">
        <v>76</v>
      </c>
      <c r="AY590" s="156" t="s">
        <v>350</v>
      </c>
    </row>
    <row r="591" spans="2:65" s="13" customFormat="1" ht="10.199999999999999">
      <c r="B591" s="162"/>
      <c r="D591" s="151" t="s">
        <v>361</v>
      </c>
      <c r="E591" s="163" t="s">
        <v>1</v>
      </c>
      <c r="F591" s="164" t="s">
        <v>364</v>
      </c>
      <c r="H591" s="165">
        <v>1</v>
      </c>
      <c r="I591" s="166"/>
      <c r="L591" s="162"/>
      <c r="M591" s="167"/>
      <c r="T591" s="168"/>
      <c r="AT591" s="163" t="s">
        <v>361</v>
      </c>
      <c r="AU591" s="163" t="s">
        <v>86</v>
      </c>
      <c r="AV591" s="13" t="s">
        <v>357</v>
      </c>
      <c r="AW591" s="13" t="s">
        <v>32</v>
      </c>
      <c r="AX591" s="13" t="s">
        <v>84</v>
      </c>
      <c r="AY591" s="163" t="s">
        <v>350</v>
      </c>
    </row>
    <row r="592" spans="2:65" s="1" customFormat="1" ht="24.15" customHeight="1">
      <c r="B592" s="32"/>
      <c r="C592" s="138" t="s">
        <v>1998</v>
      </c>
      <c r="D592" s="138" t="s">
        <v>352</v>
      </c>
      <c r="E592" s="139" t="s">
        <v>8979</v>
      </c>
      <c r="F592" s="140" t="s">
        <v>8980</v>
      </c>
      <c r="G592" s="141" t="s">
        <v>496</v>
      </c>
      <c r="H592" s="142">
        <v>44</v>
      </c>
      <c r="I592" s="143"/>
      <c r="J592" s="144">
        <f>ROUND(I592*H592,2)</f>
        <v>0</v>
      </c>
      <c r="K592" s="140" t="s">
        <v>385</v>
      </c>
      <c r="L592" s="32"/>
      <c r="M592" s="145" t="s">
        <v>1</v>
      </c>
      <c r="N592" s="146" t="s">
        <v>41</v>
      </c>
      <c r="P592" s="147">
        <f>O592*H592</f>
        <v>0</v>
      </c>
      <c r="Q592" s="147">
        <v>0</v>
      </c>
      <c r="R592" s="147">
        <f>Q592*H592</f>
        <v>0</v>
      </c>
      <c r="S592" s="147">
        <v>0</v>
      </c>
      <c r="T592" s="148">
        <f>S592*H592</f>
        <v>0</v>
      </c>
      <c r="AR592" s="149" t="s">
        <v>530</v>
      </c>
      <c r="AT592" s="149" t="s">
        <v>352</v>
      </c>
      <c r="AU592" s="149" t="s">
        <v>86</v>
      </c>
      <c r="AY592" s="17" t="s">
        <v>350</v>
      </c>
      <c r="BE592" s="150">
        <f>IF(N592="základní",J592,0)</f>
        <v>0</v>
      </c>
      <c r="BF592" s="150">
        <f>IF(N592="snížená",J592,0)</f>
        <v>0</v>
      </c>
      <c r="BG592" s="150">
        <f>IF(N592="zákl. přenesená",J592,0)</f>
        <v>0</v>
      </c>
      <c r="BH592" s="150">
        <f>IF(N592="sníž. přenesená",J592,0)</f>
        <v>0</v>
      </c>
      <c r="BI592" s="150">
        <f>IF(N592="nulová",J592,0)</f>
        <v>0</v>
      </c>
      <c r="BJ592" s="17" t="s">
        <v>84</v>
      </c>
      <c r="BK592" s="150">
        <f>ROUND(I592*H592,2)</f>
        <v>0</v>
      </c>
      <c r="BL592" s="17" t="s">
        <v>530</v>
      </c>
      <c r="BM592" s="149" t="s">
        <v>2650</v>
      </c>
    </row>
    <row r="593" spans="2:65" s="1" customFormat="1" ht="19.2">
      <c r="B593" s="32"/>
      <c r="D593" s="151" t="s">
        <v>359</v>
      </c>
      <c r="F593" s="152" t="s">
        <v>8980</v>
      </c>
      <c r="I593" s="153"/>
      <c r="L593" s="32"/>
      <c r="M593" s="154"/>
      <c r="T593" s="56"/>
      <c r="AT593" s="17" t="s">
        <v>359</v>
      </c>
      <c r="AU593" s="17" t="s">
        <v>86</v>
      </c>
    </row>
    <row r="594" spans="2:65" s="14" customFormat="1" ht="10.199999999999999">
      <c r="B594" s="169"/>
      <c r="D594" s="151" t="s">
        <v>361</v>
      </c>
      <c r="E594" s="170" t="s">
        <v>1</v>
      </c>
      <c r="F594" s="171" t="s">
        <v>8745</v>
      </c>
      <c r="H594" s="170" t="s">
        <v>1</v>
      </c>
      <c r="I594" s="172"/>
      <c r="L594" s="169"/>
      <c r="M594" s="173"/>
      <c r="T594" s="174"/>
      <c r="AT594" s="170" t="s">
        <v>361</v>
      </c>
      <c r="AU594" s="170" t="s">
        <v>86</v>
      </c>
      <c r="AV594" s="14" t="s">
        <v>84</v>
      </c>
      <c r="AW594" s="14" t="s">
        <v>32</v>
      </c>
      <c r="AX594" s="14" t="s">
        <v>76</v>
      </c>
      <c r="AY594" s="170" t="s">
        <v>350</v>
      </c>
    </row>
    <row r="595" spans="2:65" s="12" customFormat="1" ht="10.199999999999999">
      <c r="B595" s="155"/>
      <c r="D595" s="151" t="s">
        <v>361</v>
      </c>
      <c r="E595" s="156" t="s">
        <v>1</v>
      </c>
      <c r="F595" s="157" t="s">
        <v>8981</v>
      </c>
      <c r="H595" s="158">
        <v>44</v>
      </c>
      <c r="I595" s="159"/>
      <c r="L595" s="155"/>
      <c r="M595" s="160"/>
      <c r="T595" s="161"/>
      <c r="AT595" s="156" t="s">
        <v>361</v>
      </c>
      <c r="AU595" s="156" t="s">
        <v>86</v>
      </c>
      <c r="AV595" s="12" t="s">
        <v>86</v>
      </c>
      <c r="AW595" s="12" t="s">
        <v>32</v>
      </c>
      <c r="AX595" s="12" t="s">
        <v>76</v>
      </c>
      <c r="AY595" s="156" t="s">
        <v>350</v>
      </c>
    </row>
    <row r="596" spans="2:65" s="13" customFormat="1" ht="10.199999999999999">
      <c r="B596" s="162"/>
      <c r="D596" s="151" t="s">
        <v>361</v>
      </c>
      <c r="E596" s="163" t="s">
        <v>1</v>
      </c>
      <c r="F596" s="164" t="s">
        <v>364</v>
      </c>
      <c r="H596" s="165">
        <v>44</v>
      </c>
      <c r="I596" s="166"/>
      <c r="L596" s="162"/>
      <c r="M596" s="167"/>
      <c r="T596" s="168"/>
      <c r="AT596" s="163" t="s">
        <v>361</v>
      </c>
      <c r="AU596" s="163" t="s">
        <v>86</v>
      </c>
      <c r="AV596" s="13" t="s">
        <v>357</v>
      </c>
      <c r="AW596" s="13" t="s">
        <v>32</v>
      </c>
      <c r="AX596" s="13" t="s">
        <v>84</v>
      </c>
      <c r="AY596" s="163" t="s">
        <v>350</v>
      </c>
    </row>
    <row r="597" spans="2:65" s="1" customFormat="1" ht="16.5" customHeight="1">
      <c r="B597" s="32"/>
      <c r="C597" s="187" t="s">
        <v>2003</v>
      </c>
      <c r="D597" s="187" t="s">
        <v>1347</v>
      </c>
      <c r="E597" s="188" t="s">
        <v>8982</v>
      </c>
      <c r="F597" s="189" t="s">
        <v>8983</v>
      </c>
      <c r="G597" s="190" t="s">
        <v>496</v>
      </c>
      <c r="H597" s="191">
        <v>44</v>
      </c>
      <c r="I597" s="192"/>
      <c r="J597" s="193">
        <f>ROUND(I597*H597,2)</f>
        <v>0</v>
      </c>
      <c r="K597" s="189" t="s">
        <v>385</v>
      </c>
      <c r="L597" s="194"/>
      <c r="M597" s="195" t="s">
        <v>1</v>
      </c>
      <c r="N597" s="196" t="s">
        <v>41</v>
      </c>
      <c r="P597" s="147">
        <f>O597*H597</f>
        <v>0</v>
      </c>
      <c r="Q597" s="147">
        <v>0</v>
      </c>
      <c r="R597" s="147">
        <f>Q597*H597</f>
        <v>0</v>
      </c>
      <c r="S597" s="147">
        <v>0</v>
      </c>
      <c r="T597" s="148">
        <f>S597*H597</f>
        <v>0</v>
      </c>
      <c r="AR597" s="149" t="s">
        <v>695</v>
      </c>
      <c r="AT597" s="149" t="s">
        <v>1347</v>
      </c>
      <c r="AU597" s="149" t="s">
        <v>86</v>
      </c>
      <c r="AY597" s="17" t="s">
        <v>350</v>
      </c>
      <c r="BE597" s="150">
        <f>IF(N597="základní",J597,0)</f>
        <v>0</v>
      </c>
      <c r="BF597" s="150">
        <f>IF(N597="snížená",J597,0)</f>
        <v>0</v>
      </c>
      <c r="BG597" s="150">
        <f>IF(N597="zákl. přenesená",J597,0)</f>
        <v>0</v>
      </c>
      <c r="BH597" s="150">
        <f>IF(N597="sníž. přenesená",J597,0)</f>
        <v>0</v>
      </c>
      <c r="BI597" s="150">
        <f>IF(N597="nulová",J597,0)</f>
        <v>0</v>
      </c>
      <c r="BJ597" s="17" t="s">
        <v>84</v>
      </c>
      <c r="BK597" s="150">
        <f>ROUND(I597*H597,2)</f>
        <v>0</v>
      </c>
      <c r="BL597" s="17" t="s">
        <v>530</v>
      </c>
      <c r="BM597" s="149" t="s">
        <v>2660</v>
      </c>
    </row>
    <row r="598" spans="2:65" s="1" customFormat="1" ht="10.199999999999999">
      <c r="B598" s="32"/>
      <c r="D598" s="151" t="s">
        <v>359</v>
      </c>
      <c r="F598" s="152" t="s">
        <v>8983</v>
      </c>
      <c r="I598" s="153"/>
      <c r="L598" s="32"/>
      <c r="M598" s="154"/>
      <c r="T598" s="56"/>
      <c r="AT598" s="17" t="s">
        <v>359</v>
      </c>
      <c r="AU598" s="17" t="s">
        <v>86</v>
      </c>
    </row>
    <row r="599" spans="2:65" s="1" customFormat="1" ht="24.15" customHeight="1">
      <c r="B599" s="32"/>
      <c r="C599" s="138" t="s">
        <v>2010</v>
      </c>
      <c r="D599" s="138" t="s">
        <v>352</v>
      </c>
      <c r="E599" s="139" t="s">
        <v>8979</v>
      </c>
      <c r="F599" s="140" t="s">
        <v>8980</v>
      </c>
      <c r="G599" s="141" t="s">
        <v>496</v>
      </c>
      <c r="H599" s="142">
        <v>19</v>
      </c>
      <c r="I599" s="143"/>
      <c r="J599" s="144">
        <f>ROUND(I599*H599,2)</f>
        <v>0</v>
      </c>
      <c r="K599" s="140" t="s">
        <v>385</v>
      </c>
      <c r="L599" s="32"/>
      <c r="M599" s="145" t="s">
        <v>1</v>
      </c>
      <c r="N599" s="146" t="s">
        <v>41</v>
      </c>
      <c r="P599" s="147">
        <f>O599*H599</f>
        <v>0</v>
      </c>
      <c r="Q599" s="147">
        <v>0</v>
      </c>
      <c r="R599" s="147">
        <f>Q599*H599</f>
        <v>0</v>
      </c>
      <c r="S599" s="147">
        <v>0</v>
      </c>
      <c r="T599" s="148">
        <f>S599*H599</f>
        <v>0</v>
      </c>
      <c r="AR599" s="149" t="s">
        <v>530</v>
      </c>
      <c r="AT599" s="149" t="s">
        <v>352</v>
      </c>
      <c r="AU599" s="149" t="s">
        <v>86</v>
      </c>
      <c r="AY599" s="17" t="s">
        <v>350</v>
      </c>
      <c r="BE599" s="150">
        <f>IF(N599="základní",J599,0)</f>
        <v>0</v>
      </c>
      <c r="BF599" s="150">
        <f>IF(N599="snížená",J599,0)</f>
        <v>0</v>
      </c>
      <c r="BG599" s="150">
        <f>IF(N599="zákl. přenesená",J599,0)</f>
        <v>0</v>
      </c>
      <c r="BH599" s="150">
        <f>IF(N599="sníž. přenesená",J599,0)</f>
        <v>0</v>
      </c>
      <c r="BI599" s="150">
        <f>IF(N599="nulová",J599,0)</f>
        <v>0</v>
      </c>
      <c r="BJ599" s="17" t="s">
        <v>84</v>
      </c>
      <c r="BK599" s="150">
        <f>ROUND(I599*H599,2)</f>
        <v>0</v>
      </c>
      <c r="BL599" s="17" t="s">
        <v>530</v>
      </c>
      <c r="BM599" s="149" t="s">
        <v>2671</v>
      </c>
    </row>
    <row r="600" spans="2:65" s="1" customFormat="1" ht="19.2">
      <c r="B600" s="32"/>
      <c r="D600" s="151" t="s">
        <v>359</v>
      </c>
      <c r="F600" s="152" t="s">
        <v>8980</v>
      </c>
      <c r="I600" s="153"/>
      <c r="L600" s="32"/>
      <c r="M600" s="154"/>
      <c r="T600" s="56"/>
      <c r="AT600" s="17" t="s">
        <v>359</v>
      </c>
      <c r="AU600" s="17" t="s">
        <v>86</v>
      </c>
    </row>
    <row r="601" spans="2:65" s="14" customFormat="1" ht="10.199999999999999">
      <c r="B601" s="169"/>
      <c r="D601" s="151" t="s">
        <v>361</v>
      </c>
      <c r="E601" s="170" t="s">
        <v>1</v>
      </c>
      <c r="F601" s="171" t="s">
        <v>8745</v>
      </c>
      <c r="H601" s="170" t="s">
        <v>1</v>
      </c>
      <c r="I601" s="172"/>
      <c r="L601" s="169"/>
      <c r="M601" s="173"/>
      <c r="T601" s="174"/>
      <c r="AT601" s="170" t="s">
        <v>361</v>
      </c>
      <c r="AU601" s="170" t="s">
        <v>86</v>
      </c>
      <c r="AV601" s="14" t="s">
        <v>84</v>
      </c>
      <c r="AW601" s="14" t="s">
        <v>32</v>
      </c>
      <c r="AX601" s="14" t="s">
        <v>76</v>
      </c>
      <c r="AY601" s="170" t="s">
        <v>350</v>
      </c>
    </row>
    <row r="602" spans="2:65" s="12" customFormat="1" ht="10.199999999999999">
      <c r="B602" s="155"/>
      <c r="D602" s="151" t="s">
        <v>361</v>
      </c>
      <c r="E602" s="156" t="s">
        <v>1</v>
      </c>
      <c r="F602" s="157" t="s">
        <v>8984</v>
      </c>
      <c r="H602" s="158">
        <v>19</v>
      </c>
      <c r="I602" s="159"/>
      <c r="L602" s="155"/>
      <c r="M602" s="160"/>
      <c r="T602" s="161"/>
      <c r="AT602" s="156" t="s">
        <v>361</v>
      </c>
      <c r="AU602" s="156" t="s">
        <v>86</v>
      </c>
      <c r="AV602" s="12" t="s">
        <v>86</v>
      </c>
      <c r="AW602" s="12" t="s">
        <v>32</v>
      </c>
      <c r="AX602" s="12" t="s">
        <v>76</v>
      </c>
      <c r="AY602" s="156" t="s">
        <v>350</v>
      </c>
    </row>
    <row r="603" spans="2:65" s="13" customFormat="1" ht="10.199999999999999">
      <c r="B603" s="162"/>
      <c r="D603" s="151" t="s">
        <v>361</v>
      </c>
      <c r="E603" s="163" t="s">
        <v>1</v>
      </c>
      <c r="F603" s="164" t="s">
        <v>364</v>
      </c>
      <c r="H603" s="165">
        <v>19</v>
      </c>
      <c r="I603" s="166"/>
      <c r="L603" s="162"/>
      <c r="M603" s="167"/>
      <c r="T603" s="168"/>
      <c r="AT603" s="163" t="s">
        <v>361</v>
      </c>
      <c r="AU603" s="163" t="s">
        <v>86</v>
      </c>
      <c r="AV603" s="13" t="s">
        <v>357</v>
      </c>
      <c r="AW603" s="13" t="s">
        <v>32</v>
      </c>
      <c r="AX603" s="13" t="s">
        <v>84</v>
      </c>
      <c r="AY603" s="163" t="s">
        <v>350</v>
      </c>
    </row>
    <row r="604" spans="2:65" s="1" customFormat="1" ht="16.5" customHeight="1">
      <c r="B604" s="32"/>
      <c r="C604" s="187" t="s">
        <v>2015</v>
      </c>
      <c r="D604" s="187" t="s">
        <v>1347</v>
      </c>
      <c r="E604" s="188" t="s">
        <v>8985</v>
      </c>
      <c r="F604" s="189" t="s">
        <v>8986</v>
      </c>
      <c r="G604" s="190" t="s">
        <v>551</v>
      </c>
      <c r="H604" s="191">
        <v>9.5</v>
      </c>
      <c r="I604" s="192"/>
      <c r="J604" s="193">
        <f>ROUND(I604*H604,2)</f>
        <v>0</v>
      </c>
      <c r="K604" s="189" t="s">
        <v>385</v>
      </c>
      <c r="L604" s="194"/>
      <c r="M604" s="195" t="s">
        <v>1</v>
      </c>
      <c r="N604" s="196" t="s">
        <v>41</v>
      </c>
      <c r="P604" s="147">
        <f>O604*H604</f>
        <v>0</v>
      </c>
      <c r="Q604" s="147">
        <v>0</v>
      </c>
      <c r="R604" s="147">
        <f>Q604*H604</f>
        <v>0</v>
      </c>
      <c r="S604" s="147">
        <v>0</v>
      </c>
      <c r="T604" s="148">
        <f>S604*H604</f>
        <v>0</v>
      </c>
      <c r="AR604" s="149" t="s">
        <v>695</v>
      </c>
      <c r="AT604" s="149" t="s">
        <v>1347</v>
      </c>
      <c r="AU604" s="149" t="s">
        <v>86</v>
      </c>
      <c r="AY604" s="17" t="s">
        <v>350</v>
      </c>
      <c r="BE604" s="150">
        <f>IF(N604="základní",J604,0)</f>
        <v>0</v>
      </c>
      <c r="BF604" s="150">
        <f>IF(N604="snížená",J604,0)</f>
        <v>0</v>
      </c>
      <c r="BG604" s="150">
        <f>IF(N604="zákl. přenesená",J604,0)</f>
        <v>0</v>
      </c>
      <c r="BH604" s="150">
        <f>IF(N604="sníž. přenesená",J604,0)</f>
        <v>0</v>
      </c>
      <c r="BI604" s="150">
        <f>IF(N604="nulová",J604,0)</f>
        <v>0</v>
      </c>
      <c r="BJ604" s="17" t="s">
        <v>84</v>
      </c>
      <c r="BK604" s="150">
        <f>ROUND(I604*H604,2)</f>
        <v>0</v>
      </c>
      <c r="BL604" s="17" t="s">
        <v>530</v>
      </c>
      <c r="BM604" s="149" t="s">
        <v>2683</v>
      </c>
    </row>
    <row r="605" spans="2:65" s="1" customFormat="1" ht="10.199999999999999">
      <c r="B605" s="32"/>
      <c r="D605" s="151" t="s">
        <v>359</v>
      </c>
      <c r="F605" s="152" t="s">
        <v>8986</v>
      </c>
      <c r="I605" s="153"/>
      <c r="L605" s="32"/>
      <c r="M605" s="154"/>
      <c r="T605" s="56"/>
      <c r="AT605" s="17" t="s">
        <v>359</v>
      </c>
      <c r="AU605" s="17" t="s">
        <v>86</v>
      </c>
    </row>
    <row r="606" spans="2:65" s="12" customFormat="1" ht="10.199999999999999">
      <c r="B606" s="155"/>
      <c r="D606" s="151" t="s">
        <v>361</v>
      </c>
      <c r="E606" s="156" t="s">
        <v>1</v>
      </c>
      <c r="F606" s="157" t="s">
        <v>8987</v>
      </c>
      <c r="H606" s="158">
        <v>9.5</v>
      </c>
      <c r="I606" s="159"/>
      <c r="L606" s="155"/>
      <c r="M606" s="160"/>
      <c r="T606" s="161"/>
      <c r="AT606" s="156" t="s">
        <v>361</v>
      </c>
      <c r="AU606" s="156" t="s">
        <v>86</v>
      </c>
      <c r="AV606" s="12" t="s">
        <v>86</v>
      </c>
      <c r="AW606" s="12" t="s">
        <v>32</v>
      </c>
      <c r="AX606" s="12" t="s">
        <v>76</v>
      </c>
      <c r="AY606" s="156" t="s">
        <v>350</v>
      </c>
    </row>
    <row r="607" spans="2:65" s="13" customFormat="1" ht="10.199999999999999">
      <c r="B607" s="162"/>
      <c r="D607" s="151" t="s">
        <v>361</v>
      </c>
      <c r="E607" s="163" t="s">
        <v>1</v>
      </c>
      <c r="F607" s="164" t="s">
        <v>364</v>
      </c>
      <c r="H607" s="165">
        <v>9.5</v>
      </c>
      <c r="I607" s="166"/>
      <c r="L607" s="162"/>
      <c r="M607" s="167"/>
      <c r="T607" s="168"/>
      <c r="AT607" s="163" t="s">
        <v>361</v>
      </c>
      <c r="AU607" s="163" t="s">
        <v>86</v>
      </c>
      <c r="AV607" s="13" t="s">
        <v>357</v>
      </c>
      <c r="AW607" s="13" t="s">
        <v>32</v>
      </c>
      <c r="AX607" s="13" t="s">
        <v>84</v>
      </c>
      <c r="AY607" s="163" t="s">
        <v>350</v>
      </c>
    </row>
    <row r="608" spans="2:65" s="1" customFormat="1" ht="24.15" customHeight="1">
      <c r="B608" s="32"/>
      <c r="C608" s="138" t="s">
        <v>2017</v>
      </c>
      <c r="D608" s="138" t="s">
        <v>352</v>
      </c>
      <c r="E608" s="139" t="s">
        <v>8988</v>
      </c>
      <c r="F608" s="140" t="s">
        <v>8989</v>
      </c>
      <c r="G608" s="141" t="s">
        <v>496</v>
      </c>
      <c r="H608" s="142">
        <v>21</v>
      </c>
      <c r="I608" s="143"/>
      <c r="J608" s="144">
        <f>ROUND(I608*H608,2)</f>
        <v>0</v>
      </c>
      <c r="K608" s="140" t="s">
        <v>385</v>
      </c>
      <c r="L608" s="32"/>
      <c r="M608" s="145" t="s">
        <v>1</v>
      </c>
      <c r="N608" s="146" t="s">
        <v>41</v>
      </c>
      <c r="P608" s="147">
        <f>O608*H608</f>
        <v>0</v>
      </c>
      <c r="Q608" s="147">
        <v>0</v>
      </c>
      <c r="R608" s="147">
        <f>Q608*H608</f>
        <v>0</v>
      </c>
      <c r="S608" s="147">
        <v>0</v>
      </c>
      <c r="T608" s="148">
        <f>S608*H608</f>
        <v>0</v>
      </c>
      <c r="AR608" s="149" t="s">
        <v>530</v>
      </c>
      <c r="AT608" s="149" t="s">
        <v>352</v>
      </c>
      <c r="AU608" s="149" t="s">
        <v>86</v>
      </c>
      <c r="AY608" s="17" t="s">
        <v>350</v>
      </c>
      <c r="BE608" s="150">
        <f>IF(N608="základní",J608,0)</f>
        <v>0</v>
      </c>
      <c r="BF608" s="150">
        <f>IF(N608="snížená",J608,0)</f>
        <v>0</v>
      </c>
      <c r="BG608" s="150">
        <f>IF(N608="zákl. přenesená",J608,0)</f>
        <v>0</v>
      </c>
      <c r="BH608" s="150">
        <f>IF(N608="sníž. přenesená",J608,0)</f>
        <v>0</v>
      </c>
      <c r="BI608" s="150">
        <f>IF(N608="nulová",J608,0)</f>
        <v>0</v>
      </c>
      <c r="BJ608" s="17" t="s">
        <v>84</v>
      </c>
      <c r="BK608" s="150">
        <f>ROUND(I608*H608,2)</f>
        <v>0</v>
      </c>
      <c r="BL608" s="17" t="s">
        <v>530</v>
      </c>
      <c r="BM608" s="149" t="s">
        <v>2693</v>
      </c>
    </row>
    <row r="609" spans="2:65" s="1" customFormat="1" ht="19.2">
      <c r="B609" s="32"/>
      <c r="D609" s="151" t="s">
        <v>359</v>
      </c>
      <c r="F609" s="152" t="s">
        <v>8989</v>
      </c>
      <c r="I609" s="153"/>
      <c r="L609" s="32"/>
      <c r="M609" s="154"/>
      <c r="T609" s="56"/>
      <c r="AT609" s="17" t="s">
        <v>359</v>
      </c>
      <c r="AU609" s="17" t="s">
        <v>86</v>
      </c>
    </row>
    <row r="610" spans="2:65" s="14" customFormat="1" ht="10.199999999999999">
      <c r="B610" s="169"/>
      <c r="D610" s="151" t="s">
        <v>361</v>
      </c>
      <c r="E610" s="170" t="s">
        <v>1</v>
      </c>
      <c r="F610" s="171" t="s">
        <v>8745</v>
      </c>
      <c r="H610" s="170" t="s">
        <v>1</v>
      </c>
      <c r="I610" s="172"/>
      <c r="L610" s="169"/>
      <c r="M610" s="173"/>
      <c r="T610" s="174"/>
      <c r="AT610" s="170" t="s">
        <v>361</v>
      </c>
      <c r="AU610" s="170" t="s">
        <v>86</v>
      </c>
      <c r="AV610" s="14" t="s">
        <v>84</v>
      </c>
      <c r="AW610" s="14" t="s">
        <v>32</v>
      </c>
      <c r="AX610" s="14" t="s">
        <v>76</v>
      </c>
      <c r="AY610" s="170" t="s">
        <v>350</v>
      </c>
    </row>
    <row r="611" spans="2:65" s="12" customFormat="1" ht="10.199999999999999">
      <c r="B611" s="155"/>
      <c r="D611" s="151" t="s">
        <v>361</v>
      </c>
      <c r="E611" s="156" t="s">
        <v>1</v>
      </c>
      <c r="F611" s="157" t="s">
        <v>8990</v>
      </c>
      <c r="H611" s="158">
        <v>21</v>
      </c>
      <c r="I611" s="159"/>
      <c r="L611" s="155"/>
      <c r="M611" s="160"/>
      <c r="T611" s="161"/>
      <c r="AT611" s="156" t="s">
        <v>361</v>
      </c>
      <c r="AU611" s="156" t="s">
        <v>86</v>
      </c>
      <c r="AV611" s="12" t="s">
        <v>86</v>
      </c>
      <c r="AW611" s="12" t="s">
        <v>32</v>
      </c>
      <c r="AX611" s="12" t="s">
        <v>76</v>
      </c>
      <c r="AY611" s="156" t="s">
        <v>350</v>
      </c>
    </row>
    <row r="612" spans="2:65" s="13" customFormat="1" ht="10.199999999999999">
      <c r="B612" s="162"/>
      <c r="D612" s="151" t="s">
        <v>361</v>
      </c>
      <c r="E612" s="163" t="s">
        <v>1</v>
      </c>
      <c r="F612" s="164" t="s">
        <v>364</v>
      </c>
      <c r="H612" s="165">
        <v>21</v>
      </c>
      <c r="I612" s="166"/>
      <c r="L612" s="162"/>
      <c r="M612" s="167"/>
      <c r="T612" s="168"/>
      <c r="AT612" s="163" t="s">
        <v>361</v>
      </c>
      <c r="AU612" s="163" t="s">
        <v>86</v>
      </c>
      <c r="AV612" s="13" t="s">
        <v>357</v>
      </c>
      <c r="AW612" s="13" t="s">
        <v>32</v>
      </c>
      <c r="AX612" s="13" t="s">
        <v>84</v>
      </c>
      <c r="AY612" s="163" t="s">
        <v>350</v>
      </c>
    </row>
    <row r="613" spans="2:65" s="1" customFormat="1" ht="16.5" customHeight="1">
      <c r="B613" s="32"/>
      <c r="C613" s="187" t="s">
        <v>2024</v>
      </c>
      <c r="D613" s="187" t="s">
        <v>1347</v>
      </c>
      <c r="E613" s="188" t="s">
        <v>8991</v>
      </c>
      <c r="F613" s="189" t="s">
        <v>8992</v>
      </c>
      <c r="G613" s="190" t="s">
        <v>496</v>
      </c>
      <c r="H613" s="191">
        <v>21</v>
      </c>
      <c r="I613" s="192"/>
      <c r="J613" s="193">
        <f>ROUND(I613*H613,2)</f>
        <v>0</v>
      </c>
      <c r="K613" s="189" t="s">
        <v>8850</v>
      </c>
      <c r="L613" s="194"/>
      <c r="M613" s="195" t="s">
        <v>1</v>
      </c>
      <c r="N613" s="196" t="s">
        <v>41</v>
      </c>
      <c r="P613" s="147">
        <f>O613*H613</f>
        <v>0</v>
      </c>
      <c r="Q613" s="147">
        <v>0</v>
      </c>
      <c r="R613" s="147">
        <f>Q613*H613</f>
        <v>0</v>
      </c>
      <c r="S613" s="147">
        <v>0</v>
      </c>
      <c r="T613" s="148">
        <f>S613*H613</f>
        <v>0</v>
      </c>
      <c r="AR613" s="149" t="s">
        <v>695</v>
      </c>
      <c r="AT613" s="149" t="s">
        <v>1347</v>
      </c>
      <c r="AU613" s="149" t="s">
        <v>86</v>
      </c>
      <c r="AY613" s="17" t="s">
        <v>350</v>
      </c>
      <c r="BE613" s="150">
        <f>IF(N613="základní",J613,0)</f>
        <v>0</v>
      </c>
      <c r="BF613" s="150">
        <f>IF(N613="snížená",J613,0)</f>
        <v>0</v>
      </c>
      <c r="BG613" s="150">
        <f>IF(N613="zákl. přenesená",J613,0)</f>
        <v>0</v>
      </c>
      <c r="BH613" s="150">
        <f>IF(N613="sníž. přenesená",J613,0)</f>
        <v>0</v>
      </c>
      <c r="BI613" s="150">
        <f>IF(N613="nulová",J613,0)</f>
        <v>0</v>
      </c>
      <c r="BJ613" s="17" t="s">
        <v>84</v>
      </c>
      <c r="BK613" s="150">
        <f>ROUND(I613*H613,2)</f>
        <v>0</v>
      </c>
      <c r="BL613" s="17" t="s">
        <v>530</v>
      </c>
      <c r="BM613" s="149" t="s">
        <v>2705</v>
      </c>
    </row>
    <row r="614" spans="2:65" s="1" customFormat="1" ht="10.199999999999999">
      <c r="B614" s="32"/>
      <c r="D614" s="151" t="s">
        <v>359</v>
      </c>
      <c r="F614" s="152" t="s">
        <v>8992</v>
      </c>
      <c r="I614" s="153"/>
      <c r="L614" s="32"/>
      <c r="M614" s="154"/>
      <c r="T614" s="56"/>
      <c r="AT614" s="17" t="s">
        <v>359</v>
      </c>
      <c r="AU614" s="17" t="s">
        <v>86</v>
      </c>
    </row>
    <row r="615" spans="2:65" s="1" customFormat="1" ht="24.15" customHeight="1">
      <c r="B615" s="32"/>
      <c r="C615" s="138" t="s">
        <v>2029</v>
      </c>
      <c r="D615" s="138" t="s">
        <v>352</v>
      </c>
      <c r="E615" s="139" t="s">
        <v>8988</v>
      </c>
      <c r="F615" s="140" t="s">
        <v>8989</v>
      </c>
      <c r="G615" s="141" t="s">
        <v>496</v>
      </c>
      <c r="H615" s="142">
        <v>2</v>
      </c>
      <c r="I615" s="143"/>
      <c r="J615" s="144">
        <f>ROUND(I615*H615,2)</f>
        <v>0</v>
      </c>
      <c r="K615" s="140" t="s">
        <v>385</v>
      </c>
      <c r="L615" s="32"/>
      <c r="M615" s="145" t="s">
        <v>1</v>
      </c>
      <c r="N615" s="146" t="s">
        <v>41</v>
      </c>
      <c r="P615" s="147">
        <f>O615*H615</f>
        <v>0</v>
      </c>
      <c r="Q615" s="147">
        <v>0</v>
      </c>
      <c r="R615" s="147">
        <f>Q615*H615</f>
        <v>0</v>
      </c>
      <c r="S615" s="147">
        <v>0</v>
      </c>
      <c r="T615" s="148">
        <f>S615*H615</f>
        <v>0</v>
      </c>
      <c r="AR615" s="149" t="s">
        <v>530</v>
      </c>
      <c r="AT615" s="149" t="s">
        <v>352</v>
      </c>
      <c r="AU615" s="149" t="s">
        <v>86</v>
      </c>
      <c r="AY615" s="17" t="s">
        <v>350</v>
      </c>
      <c r="BE615" s="150">
        <f>IF(N615="základní",J615,0)</f>
        <v>0</v>
      </c>
      <c r="BF615" s="150">
        <f>IF(N615="snížená",J615,0)</f>
        <v>0</v>
      </c>
      <c r="BG615" s="150">
        <f>IF(N615="zákl. přenesená",J615,0)</f>
        <v>0</v>
      </c>
      <c r="BH615" s="150">
        <f>IF(N615="sníž. přenesená",J615,0)</f>
        <v>0</v>
      </c>
      <c r="BI615" s="150">
        <f>IF(N615="nulová",J615,0)</f>
        <v>0</v>
      </c>
      <c r="BJ615" s="17" t="s">
        <v>84</v>
      </c>
      <c r="BK615" s="150">
        <f>ROUND(I615*H615,2)</f>
        <v>0</v>
      </c>
      <c r="BL615" s="17" t="s">
        <v>530</v>
      </c>
      <c r="BM615" s="149" t="s">
        <v>2730</v>
      </c>
    </row>
    <row r="616" spans="2:65" s="1" customFormat="1" ht="19.2">
      <c r="B616" s="32"/>
      <c r="D616" s="151" t="s">
        <v>359</v>
      </c>
      <c r="F616" s="152" t="s">
        <v>8989</v>
      </c>
      <c r="I616" s="153"/>
      <c r="L616" s="32"/>
      <c r="M616" s="154"/>
      <c r="T616" s="56"/>
      <c r="AT616" s="17" t="s">
        <v>359</v>
      </c>
      <c r="AU616" s="17" t="s">
        <v>86</v>
      </c>
    </row>
    <row r="617" spans="2:65" s="14" customFormat="1" ht="10.199999999999999">
      <c r="B617" s="169"/>
      <c r="D617" s="151" t="s">
        <v>361</v>
      </c>
      <c r="E617" s="170" t="s">
        <v>1</v>
      </c>
      <c r="F617" s="171" t="s">
        <v>8745</v>
      </c>
      <c r="H617" s="170" t="s">
        <v>1</v>
      </c>
      <c r="I617" s="172"/>
      <c r="L617" s="169"/>
      <c r="M617" s="173"/>
      <c r="T617" s="174"/>
      <c r="AT617" s="170" t="s">
        <v>361</v>
      </c>
      <c r="AU617" s="170" t="s">
        <v>86</v>
      </c>
      <c r="AV617" s="14" t="s">
        <v>84</v>
      </c>
      <c r="AW617" s="14" t="s">
        <v>32</v>
      </c>
      <c r="AX617" s="14" t="s">
        <v>76</v>
      </c>
      <c r="AY617" s="170" t="s">
        <v>350</v>
      </c>
    </row>
    <row r="618" spans="2:65" s="12" customFormat="1" ht="10.199999999999999">
      <c r="B618" s="155"/>
      <c r="D618" s="151" t="s">
        <v>361</v>
      </c>
      <c r="E618" s="156" t="s">
        <v>1</v>
      </c>
      <c r="F618" s="157" t="s">
        <v>86</v>
      </c>
      <c r="H618" s="158">
        <v>2</v>
      </c>
      <c r="I618" s="159"/>
      <c r="L618" s="155"/>
      <c r="M618" s="160"/>
      <c r="T618" s="161"/>
      <c r="AT618" s="156" t="s">
        <v>361</v>
      </c>
      <c r="AU618" s="156" t="s">
        <v>86</v>
      </c>
      <c r="AV618" s="12" t="s">
        <v>86</v>
      </c>
      <c r="AW618" s="12" t="s">
        <v>32</v>
      </c>
      <c r="AX618" s="12" t="s">
        <v>76</v>
      </c>
      <c r="AY618" s="156" t="s">
        <v>350</v>
      </c>
    </row>
    <row r="619" spans="2:65" s="13" customFormat="1" ht="10.199999999999999">
      <c r="B619" s="162"/>
      <c r="D619" s="151" t="s">
        <v>361</v>
      </c>
      <c r="E619" s="163" t="s">
        <v>1</v>
      </c>
      <c r="F619" s="164" t="s">
        <v>364</v>
      </c>
      <c r="H619" s="165">
        <v>2</v>
      </c>
      <c r="I619" s="166"/>
      <c r="L619" s="162"/>
      <c r="M619" s="167"/>
      <c r="T619" s="168"/>
      <c r="AT619" s="163" t="s">
        <v>361</v>
      </c>
      <c r="AU619" s="163" t="s">
        <v>86</v>
      </c>
      <c r="AV619" s="13" t="s">
        <v>357</v>
      </c>
      <c r="AW619" s="13" t="s">
        <v>32</v>
      </c>
      <c r="AX619" s="13" t="s">
        <v>84</v>
      </c>
      <c r="AY619" s="163" t="s">
        <v>350</v>
      </c>
    </row>
    <row r="620" spans="2:65" s="1" customFormat="1" ht="16.5" customHeight="1">
      <c r="B620" s="32"/>
      <c r="C620" s="187" t="s">
        <v>2035</v>
      </c>
      <c r="D620" s="187" t="s">
        <v>1347</v>
      </c>
      <c r="E620" s="188" t="s">
        <v>8993</v>
      </c>
      <c r="F620" s="189" t="s">
        <v>8994</v>
      </c>
      <c r="G620" s="190" t="s">
        <v>496</v>
      </c>
      <c r="H620" s="191">
        <v>2</v>
      </c>
      <c r="I620" s="192"/>
      <c r="J620" s="193">
        <f>ROUND(I620*H620,2)</f>
        <v>0</v>
      </c>
      <c r="K620" s="189" t="s">
        <v>8850</v>
      </c>
      <c r="L620" s="194"/>
      <c r="M620" s="195" t="s">
        <v>1</v>
      </c>
      <c r="N620" s="196" t="s">
        <v>41</v>
      </c>
      <c r="P620" s="147">
        <f>O620*H620</f>
        <v>0</v>
      </c>
      <c r="Q620" s="147">
        <v>0</v>
      </c>
      <c r="R620" s="147">
        <f>Q620*H620</f>
        <v>0</v>
      </c>
      <c r="S620" s="147">
        <v>0</v>
      </c>
      <c r="T620" s="148">
        <f>S620*H620</f>
        <v>0</v>
      </c>
      <c r="AR620" s="149" t="s">
        <v>695</v>
      </c>
      <c r="AT620" s="149" t="s">
        <v>1347</v>
      </c>
      <c r="AU620" s="149" t="s">
        <v>86</v>
      </c>
      <c r="AY620" s="17" t="s">
        <v>350</v>
      </c>
      <c r="BE620" s="150">
        <f>IF(N620="základní",J620,0)</f>
        <v>0</v>
      </c>
      <c r="BF620" s="150">
        <f>IF(N620="snížená",J620,0)</f>
        <v>0</v>
      </c>
      <c r="BG620" s="150">
        <f>IF(N620="zákl. přenesená",J620,0)</f>
        <v>0</v>
      </c>
      <c r="BH620" s="150">
        <f>IF(N620="sníž. přenesená",J620,0)</f>
        <v>0</v>
      </c>
      <c r="BI620" s="150">
        <f>IF(N620="nulová",J620,0)</f>
        <v>0</v>
      </c>
      <c r="BJ620" s="17" t="s">
        <v>84</v>
      </c>
      <c r="BK620" s="150">
        <f>ROUND(I620*H620,2)</f>
        <v>0</v>
      </c>
      <c r="BL620" s="17" t="s">
        <v>530</v>
      </c>
      <c r="BM620" s="149" t="s">
        <v>2753</v>
      </c>
    </row>
    <row r="621" spans="2:65" s="1" customFormat="1" ht="10.199999999999999">
      <c r="B621" s="32"/>
      <c r="D621" s="151" t="s">
        <v>359</v>
      </c>
      <c r="F621" s="152" t="s">
        <v>8994</v>
      </c>
      <c r="I621" s="153"/>
      <c r="L621" s="32"/>
      <c r="M621" s="154"/>
      <c r="T621" s="56"/>
      <c r="AT621" s="17" t="s">
        <v>359</v>
      </c>
      <c r="AU621" s="17" t="s">
        <v>86</v>
      </c>
    </row>
    <row r="622" spans="2:65" s="1" customFormat="1" ht="24.15" customHeight="1">
      <c r="B622" s="32"/>
      <c r="C622" s="138" t="s">
        <v>2042</v>
      </c>
      <c r="D622" s="138" t="s">
        <v>352</v>
      </c>
      <c r="E622" s="139" t="s">
        <v>8988</v>
      </c>
      <c r="F622" s="140" t="s">
        <v>8989</v>
      </c>
      <c r="G622" s="141" t="s">
        <v>496</v>
      </c>
      <c r="H622" s="142">
        <v>1</v>
      </c>
      <c r="I622" s="143"/>
      <c r="J622" s="144">
        <f>ROUND(I622*H622,2)</f>
        <v>0</v>
      </c>
      <c r="K622" s="140" t="s">
        <v>385</v>
      </c>
      <c r="L622" s="32"/>
      <c r="M622" s="145" t="s">
        <v>1</v>
      </c>
      <c r="N622" s="146" t="s">
        <v>41</v>
      </c>
      <c r="P622" s="147">
        <f>O622*H622</f>
        <v>0</v>
      </c>
      <c r="Q622" s="147">
        <v>0</v>
      </c>
      <c r="R622" s="147">
        <f>Q622*H622</f>
        <v>0</v>
      </c>
      <c r="S622" s="147">
        <v>0</v>
      </c>
      <c r="T622" s="148">
        <f>S622*H622</f>
        <v>0</v>
      </c>
      <c r="AR622" s="149" t="s">
        <v>530</v>
      </c>
      <c r="AT622" s="149" t="s">
        <v>352</v>
      </c>
      <c r="AU622" s="149" t="s">
        <v>86</v>
      </c>
      <c r="AY622" s="17" t="s">
        <v>350</v>
      </c>
      <c r="BE622" s="150">
        <f>IF(N622="základní",J622,0)</f>
        <v>0</v>
      </c>
      <c r="BF622" s="150">
        <f>IF(N622="snížená",J622,0)</f>
        <v>0</v>
      </c>
      <c r="BG622" s="150">
        <f>IF(N622="zákl. přenesená",J622,0)</f>
        <v>0</v>
      </c>
      <c r="BH622" s="150">
        <f>IF(N622="sníž. přenesená",J622,0)</f>
        <v>0</v>
      </c>
      <c r="BI622" s="150">
        <f>IF(N622="nulová",J622,0)</f>
        <v>0</v>
      </c>
      <c r="BJ622" s="17" t="s">
        <v>84</v>
      </c>
      <c r="BK622" s="150">
        <f>ROUND(I622*H622,2)</f>
        <v>0</v>
      </c>
      <c r="BL622" s="17" t="s">
        <v>530</v>
      </c>
      <c r="BM622" s="149" t="s">
        <v>2781</v>
      </c>
    </row>
    <row r="623" spans="2:65" s="1" customFormat="1" ht="19.2">
      <c r="B623" s="32"/>
      <c r="D623" s="151" t="s">
        <v>359</v>
      </c>
      <c r="F623" s="152" t="s">
        <v>8989</v>
      </c>
      <c r="I623" s="153"/>
      <c r="L623" s="32"/>
      <c r="M623" s="154"/>
      <c r="T623" s="56"/>
      <c r="AT623" s="17" t="s">
        <v>359</v>
      </c>
      <c r="AU623" s="17" t="s">
        <v>86</v>
      </c>
    </row>
    <row r="624" spans="2:65" s="14" customFormat="1" ht="10.199999999999999">
      <c r="B624" s="169"/>
      <c r="D624" s="151" t="s">
        <v>361</v>
      </c>
      <c r="E624" s="170" t="s">
        <v>1</v>
      </c>
      <c r="F624" s="171" t="s">
        <v>8776</v>
      </c>
      <c r="H624" s="170" t="s">
        <v>1</v>
      </c>
      <c r="I624" s="172"/>
      <c r="L624" s="169"/>
      <c r="M624" s="173"/>
      <c r="T624" s="174"/>
      <c r="AT624" s="170" t="s">
        <v>361</v>
      </c>
      <c r="AU624" s="170" t="s">
        <v>86</v>
      </c>
      <c r="AV624" s="14" t="s">
        <v>84</v>
      </c>
      <c r="AW624" s="14" t="s">
        <v>32</v>
      </c>
      <c r="AX624" s="14" t="s">
        <v>76</v>
      </c>
      <c r="AY624" s="170" t="s">
        <v>350</v>
      </c>
    </row>
    <row r="625" spans="2:65" s="14" customFormat="1" ht="10.199999999999999">
      <c r="B625" s="169"/>
      <c r="D625" s="151" t="s">
        <v>361</v>
      </c>
      <c r="E625" s="170" t="s">
        <v>1</v>
      </c>
      <c r="F625" s="171" t="s">
        <v>8777</v>
      </c>
      <c r="H625" s="170" t="s">
        <v>1</v>
      </c>
      <c r="I625" s="172"/>
      <c r="L625" s="169"/>
      <c r="M625" s="173"/>
      <c r="T625" s="174"/>
      <c r="AT625" s="170" t="s">
        <v>361</v>
      </c>
      <c r="AU625" s="170" t="s">
        <v>86</v>
      </c>
      <c r="AV625" s="14" t="s">
        <v>84</v>
      </c>
      <c r="AW625" s="14" t="s">
        <v>32</v>
      </c>
      <c r="AX625" s="14" t="s">
        <v>76</v>
      </c>
      <c r="AY625" s="170" t="s">
        <v>350</v>
      </c>
    </row>
    <row r="626" spans="2:65" s="12" customFormat="1" ht="10.199999999999999">
      <c r="B626" s="155"/>
      <c r="D626" s="151" t="s">
        <v>361</v>
      </c>
      <c r="E626" s="156" t="s">
        <v>1</v>
      </c>
      <c r="F626" s="157" t="s">
        <v>84</v>
      </c>
      <c r="H626" s="158">
        <v>1</v>
      </c>
      <c r="I626" s="159"/>
      <c r="L626" s="155"/>
      <c r="M626" s="160"/>
      <c r="T626" s="161"/>
      <c r="AT626" s="156" t="s">
        <v>361</v>
      </c>
      <c r="AU626" s="156" t="s">
        <v>86</v>
      </c>
      <c r="AV626" s="12" t="s">
        <v>86</v>
      </c>
      <c r="AW626" s="12" t="s">
        <v>32</v>
      </c>
      <c r="AX626" s="12" t="s">
        <v>76</v>
      </c>
      <c r="AY626" s="156" t="s">
        <v>350</v>
      </c>
    </row>
    <row r="627" spans="2:65" s="13" customFormat="1" ht="10.199999999999999">
      <c r="B627" s="162"/>
      <c r="D627" s="151" t="s">
        <v>361</v>
      </c>
      <c r="E627" s="163" t="s">
        <v>1</v>
      </c>
      <c r="F627" s="164" t="s">
        <v>364</v>
      </c>
      <c r="H627" s="165">
        <v>1</v>
      </c>
      <c r="I627" s="166"/>
      <c r="L627" s="162"/>
      <c r="M627" s="167"/>
      <c r="T627" s="168"/>
      <c r="AT627" s="163" t="s">
        <v>361</v>
      </c>
      <c r="AU627" s="163" t="s">
        <v>86</v>
      </c>
      <c r="AV627" s="13" t="s">
        <v>357</v>
      </c>
      <c r="AW627" s="13" t="s">
        <v>32</v>
      </c>
      <c r="AX627" s="13" t="s">
        <v>84</v>
      </c>
      <c r="AY627" s="163" t="s">
        <v>350</v>
      </c>
    </row>
    <row r="628" spans="2:65" s="1" customFormat="1" ht="16.5" customHeight="1">
      <c r="B628" s="32"/>
      <c r="C628" s="187" t="s">
        <v>2048</v>
      </c>
      <c r="D628" s="187" t="s">
        <v>1347</v>
      </c>
      <c r="E628" s="188" t="s">
        <v>8995</v>
      </c>
      <c r="F628" s="189" t="s">
        <v>8996</v>
      </c>
      <c r="G628" s="190" t="s">
        <v>496</v>
      </c>
      <c r="H628" s="191">
        <v>1</v>
      </c>
      <c r="I628" s="192"/>
      <c r="J628" s="193">
        <f>ROUND(I628*H628,2)</f>
        <v>0</v>
      </c>
      <c r="K628" s="189" t="s">
        <v>8850</v>
      </c>
      <c r="L628" s="194"/>
      <c r="M628" s="195" t="s">
        <v>1</v>
      </c>
      <c r="N628" s="196" t="s">
        <v>41</v>
      </c>
      <c r="P628" s="147">
        <f>O628*H628</f>
        <v>0</v>
      </c>
      <c r="Q628" s="147">
        <v>0</v>
      </c>
      <c r="R628" s="147">
        <f>Q628*H628</f>
        <v>0</v>
      </c>
      <c r="S628" s="147">
        <v>0</v>
      </c>
      <c r="T628" s="148">
        <f>S628*H628</f>
        <v>0</v>
      </c>
      <c r="AR628" s="149" t="s">
        <v>695</v>
      </c>
      <c r="AT628" s="149" t="s">
        <v>1347</v>
      </c>
      <c r="AU628" s="149" t="s">
        <v>86</v>
      </c>
      <c r="AY628" s="17" t="s">
        <v>350</v>
      </c>
      <c r="BE628" s="150">
        <f>IF(N628="základní",J628,0)</f>
        <v>0</v>
      </c>
      <c r="BF628" s="150">
        <f>IF(N628="snížená",J628,0)</f>
        <v>0</v>
      </c>
      <c r="BG628" s="150">
        <f>IF(N628="zákl. přenesená",J628,0)</f>
        <v>0</v>
      </c>
      <c r="BH628" s="150">
        <f>IF(N628="sníž. přenesená",J628,0)</f>
        <v>0</v>
      </c>
      <c r="BI628" s="150">
        <f>IF(N628="nulová",J628,0)</f>
        <v>0</v>
      </c>
      <c r="BJ628" s="17" t="s">
        <v>84</v>
      </c>
      <c r="BK628" s="150">
        <f>ROUND(I628*H628,2)</f>
        <v>0</v>
      </c>
      <c r="BL628" s="17" t="s">
        <v>530</v>
      </c>
      <c r="BM628" s="149" t="s">
        <v>2806</v>
      </c>
    </row>
    <row r="629" spans="2:65" s="1" customFormat="1" ht="10.199999999999999">
      <c r="B629" s="32"/>
      <c r="D629" s="151" t="s">
        <v>359</v>
      </c>
      <c r="F629" s="152" t="s">
        <v>8996</v>
      </c>
      <c r="I629" s="153"/>
      <c r="L629" s="32"/>
      <c r="M629" s="154"/>
      <c r="T629" s="56"/>
      <c r="AT629" s="17" t="s">
        <v>359</v>
      </c>
      <c r="AU629" s="17" t="s">
        <v>86</v>
      </c>
    </row>
    <row r="630" spans="2:65" s="1" customFormat="1" ht="24.15" customHeight="1">
      <c r="B630" s="32"/>
      <c r="C630" s="138" t="s">
        <v>2053</v>
      </c>
      <c r="D630" s="138" t="s">
        <v>352</v>
      </c>
      <c r="E630" s="139" t="s">
        <v>8997</v>
      </c>
      <c r="F630" s="140" t="s">
        <v>8998</v>
      </c>
      <c r="G630" s="141" t="s">
        <v>496</v>
      </c>
      <c r="H630" s="142">
        <v>1</v>
      </c>
      <c r="I630" s="143"/>
      <c r="J630" s="144">
        <f>ROUND(I630*H630,2)</f>
        <v>0</v>
      </c>
      <c r="K630" s="140" t="s">
        <v>385</v>
      </c>
      <c r="L630" s="32"/>
      <c r="M630" s="145" t="s">
        <v>1</v>
      </c>
      <c r="N630" s="146" t="s">
        <v>41</v>
      </c>
      <c r="P630" s="147">
        <f>O630*H630</f>
        <v>0</v>
      </c>
      <c r="Q630" s="147">
        <v>0</v>
      </c>
      <c r="R630" s="147">
        <f>Q630*H630</f>
        <v>0</v>
      </c>
      <c r="S630" s="147">
        <v>0</v>
      </c>
      <c r="T630" s="148">
        <f>S630*H630</f>
        <v>0</v>
      </c>
      <c r="AR630" s="149" t="s">
        <v>530</v>
      </c>
      <c r="AT630" s="149" t="s">
        <v>352</v>
      </c>
      <c r="AU630" s="149" t="s">
        <v>86</v>
      </c>
      <c r="AY630" s="17" t="s">
        <v>350</v>
      </c>
      <c r="BE630" s="150">
        <f>IF(N630="základní",J630,0)</f>
        <v>0</v>
      </c>
      <c r="BF630" s="150">
        <f>IF(N630="snížená",J630,0)</f>
        <v>0</v>
      </c>
      <c r="BG630" s="150">
        <f>IF(N630="zákl. přenesená",J630,0)</f>
        <v>0</v>
      </c>
      <c r="BH630" s="150">
        <f>IF(N630="sníž. přenesená",J630,0)</f>
        <v>0</v>
      </c>
      <c r="BI630" s="150">
        <f>IF(N630="nulová",J630,0)</f>
        <v>0</v>
      </c>
      <c r="BJ630" s="17" t="s">
        <v>84</v>
      </c>
      <c r="BK630" s="150">
        <f>ROUND(I630*H630,2)</f>
        <v>0</v>
      </c>
      <c r="BL630" s="17" t="s">
        <v>530</v>
      </c>
      <c r="BM630" s="149" t="s">
        <v>2826</v>
      </c>
    </row>
    <row r="631" spans="2:65" s="1" customFormat="1" ht="19.2">
      <c r="B631" s="32"/>
      <c r="D631" s="151" t="s">
        <v>359</v>
      </c>
      <c r="F631" s="152" t="s">
        <v>8998</v>
      </c>
      <c r="I631" s="153"/>
      <c r="L631" s="32"/>
      <c r="M631" s="154"/>
      <c r="T631" s="56"/>
      <c r="AT631" s="17" t="s">
        <v>359</v>
      </c>
      <c r="AU631" s="17" t="s">
        <v>86</v>
      </c>
    </row>
    <row r="632" spans="2:65" s="14" customFormat="1" ht="10.199999999999999">
      <c r="B632" s="169"/>
      <c r="D632" s="151" t="s">
        <v>361</v>
      </c>
      <c r="E632" s="170" t="s">
        <v>1</v>
      </c>
      <c r="F632" s="171" t="s">
        <v>8776</v>
      </c>
      <c r="H632" s="170" t="s">
        <v>1</v>
      </c>
      <c r="I632" s="172"/>
      <c r="L632" s="169"/>
      <c r="M632" s="173"/>
      <c r="T632" s="174"/>
      <c r="AT632" s="170" t="s">
        <v>361</v>
      </c>
      <c r="AU632" s="170" t="s">
        <v>86</v>
      </c>
      <c r="AV632" s="14" t="s">
        <v>84</v>
      </c>
      <c r="AW632" s="14" t="s">
        <v>32</v>
      </c>
      <c r="AX632" s="14" t="s">
        <v>76</v>
      </c>
      <c r="AY632" s="170" t="s">
        <v>350</v>
      </c>
    </row>
    <row r="633" spans="2:65" s="14" customFormat="1" ht="10.199999999999999">
      <c r="B633" s="169"/>
      <c r="D633" s="151" t="s">
        <v>361</v>
      </c>
      <c r="E633" s="170" t="s">
        <v>1</v>
      </c>
      <c r="F633" s="171" t="s">
        <v>8777</v>
      </c>
      <c r="H633" s="170" t="s">
        <v>1</v>
      </c>
      <c r="I633" s="172"/>
      <c r="L633" s="169"/>
      <c r="M633" s="173"/>
      <c r="T633" s="174"/>
      <c r="AT633" s="170" t="s">
        <v>361</v>
      </c>
      <c r="AU633" s="170" t="s">
        <v>86</v>
      </c>
      <c r="AV633" s="14" t="s">
        <v>84</v>
      </c>
      <c r="AW633" s="14" t="s">
        <v>32</v>
      </c>
      <c r="AX633" s="14" t="s">
        <v>76</v>
      </c>
      <c r="AY633" s="170" t="s">
        <v>350</v>
      </c>
    </row>
    <row r="634" spans="2:65" s="12" customFormat="1" ht="10.199999999999999">
      <c r="B634" s="155"/>
      <c r="D634" s="151" t="s">
        <v>361</v>
      </c>
      <c r="E634" s="156" t="s">
        <v>1</v>
      </c>
      <c r="F634" s="157" t="s">
        <v>84</v>
      </c>
      <c r="H634" s="158">
        <v>1</v>
      </c>
      <c r="I634" s="159"/>
      <c r="L634" s="155"/>
      <c r="M634" s="160"/>
      <c r="T634" s="161"/>
      <c r="AT634" s="156" t="s">
        <v>361</v>
      </c>
      <c r="AU634" s="156" t="s">
        <v>86</v>
      </c>
      <c r="AV634" s="12" t="s">
        <v>86</v>
      </c>
      <c r="AW634" s="12" t="s">
        <v>32</v>
      </c>
      <c r="AX634" s="12" t="s">
        <v>76</v>
      </c>
      <c r="AY634" s="156" t="s">
        <v>350</v>
      </c>
    </row>
    <row r="635" spans="2:65" s="13" customFormat="1" ht="10.199999999999999">
      <c r="B635" s="162"/>
      <c r="D635" s="151" t="s">
        <v>361</v>
      </c>
      <c r="E635" s="163" t="s">
        <v>1</v>
      </c>
      <c r="F635" s="164" t="s">
        <v>364</v>
      </c>
      <c r="H635" s="165">
        <v>1</v>
      </c>
      <c r="I635" s="166"/>
      <c r="L635" s="162"/>
      <c r="M635" s="167"/>
      <c r="T635" s="168"/>
      <c r="AT635" s="163" t="s">
        <v>361</v>
      </c>
      <c r="AU635" s="163" t="s">
        <v>86</v>
      </c>
      <c r="AV635" s="13" t="s">
        <v>357</v>
      </c>
      <c r="AW635" s="13" t="s">
        <v>32</v>
      </c>
      <c r="AX635" s="13" t="s">
        <v>84</v>
      </c>
      <c r="AY635" s="163" t="s">
        <v>350</v>
      </c>
    </row>
    <row r="636" spans="2:65" s="1" customFormat="1" ht="16.5" customHeight="1">
      <c r="B636" s="32"/>
      <c r="C636" s="187" t="s">
        <v>2060</v>
      </c>
      <c r="D636" s="187" t="s">
        <v>1347</v>
      </c>
      <c r="E636" s="188" t="s">
        <v>8999</v>
      </c>
      <c r="F636" s="189" t="s">
        <v>9000</v>
      </c>
      <c r="G636" s="190" t="s">
        <v>496</v>
      </c>
      <c r="H636" s="191">
        <v>1</v>
      </c>
      <c r="I636" s="192"/>
      <c r="J636" s="193">
        <f>ROUND(I636*H636,2)</f>
        <v>0</v>
      </c>
      <c r="K636" s="189" t="s">
        <v>8850</v>
      </c>
      <c r="L636" s="194"/>
      <c r="M636" s="195" t="s">
        <v>1</v>
      </c>
      <c r="N636" s="196" t="s">
        <v>41</v>
      </c>
      <c r="P636" s="147">
        <f>O636*H636</f>
        <v>0</v>
      </c>
      <c r="Q636" s="147">
        <v>0</v>
      </c>
      <c r="R636" s="147">
        <f>Q636*H636</f>
        <v>0</v>
      </c>
      <c r="S636" s="147">
        <v>0</v>
      </c>
      <c r="T636" s="148">
        <f>S636*H636</f>
        <v>0</v>
      </c>
      <c r="AR636" s="149" t="s">
        <v>695</v>
      </c>
      <c r="AT636" s="149" t="s">
        <v>1347</v>
      </c>
      <c r="AU636" s="149" t="s">
        <v>86</v>
      </c>
      <c r="AY636" s="17" t="s">
        <v>350</v>
      </c>
      <c r="BE636" s="150">
        <f>IF(N636="základní",J636,0)</f>
        <v>0</v>
      </c>
      <c r="BF636" s="150">
        <f>IF(N636="snížená",J636,0)</f>
        <v>0</v>
      </c>
      <c r="BG636" s="150">
        <f>IF(N636="zákl. přenesená",J636,0)</f>
        <v>0</v>
      </c>
      <c r="BH636" s="150">
        <f>IF(N636="sníž. přenesená",J636,0)</f>
        <v>0</v>
      </c>
      <c r="BI636" s="150">
        <f>IF(N636="nulová",J636,0)</f>
        <v>0</v>
      </c>
      <c r="BJ636" s="17" t="s">
        <v>84</v>
      </c>
      <c r="BK636" s="150">
        <f>ROUND(I636*H636,2)</f>
        <v>0</v>
      </c>
      <c r="BL636" s="17" t="s">
        <v>530</v>
      </c>
      <c r="BM636" s="149" t="s">
        <v>2845</v>
      </c>
    </row>
    <row r="637" spans="2:65" s="1" customFormat="1" ht="10.199999999999999">
      <c r="B637" s="32"/>
      <c r="D637" s="151" t="s">
        <v>359</v>
      </c>
      <c r="F637" s="152" t="s">
        <v>9000</v>
      </c>
      <c r="I637" s="153"/>
      <c r="L637" s="32"/>
      <c r="M637" s="154"/>
      <c r="T637" s="56"/>
      <c r="AT637" s="17" t="s">
        <v>359</v>
      </c>
      <c r="AU637" s="17" t="s">
        <v>86</v>
      </c>
    </row>
    <row r="638" spans="2:65" s="1" customFormat="1" ht="33" customHeight="1">
      <c r="B638" s="32"/>
      <c r="C638" s="138" t="s">
        <v>2067</v>
      </c>
      <c r="D638" s="138" t="s">
        <v>352</v>
      </c>
      <c r="E638" s="139" t="s">
        <v>9001</v>
      </c>
      <c r="F638" s="140" t="s">
        <v>9002</v>
      </c>
      <c r="G638" s="141" t="s">
        <v>914</v>
      </c>
      <c r="H638" s="142">
        <v>5</v>
      </c>
      <c r="I638" s="143"/>
      <c r="J638" s="144">
        <f>ROUND(I638*H638,2)</f>
        <v>0</v>
      </c>
      <c r="K638" s="140" t="s">
        <v>385</v>
      </c>
      <c r="L638" s="32"/>
      <c r="M638" s="145" t="s">
        <v>1</v>
      </c>
      <c r="N638" s="146" t="s">
        <v>41</v>
      </c>
      <c r="P638" s="147">
        <f>O638*H638</f>
        <v>0</v>
      </c>
      <c r="Q638" s="147">
        <v>0</v>
      </c>
      <c r="R638" s="147">
        <f>Q638*H638</f>
        <v>0</v>
      </c>
      <c r="S638" s="147">
        <v>0</v>
      </c>
      <c r="T638" s="148">
        <f>S638*H638</f>
        <v>0</v>
      </c>
      <c r="AR638" s="149" t="s">
        <v>530</v>
      </c>
      <c r="AT638" s="149" t="s">
        <v>352</v>
      </c>
      <c r="AU638" s="149" t="s">
        <v>86</v>
      </c>
      <c r="AY638" s="17" t="s">
        <v>350</v>
      </c>
      <c r="BE638" s="150">
        <f>IF(N638="základní",J638,0)</f>
        <v>0</v>
      </c>
      <c r="BF638" s="150">
        <f>IF(N638="snížená",J638,0)</f>
        <v>0</v>
      </c>
      <c r="BG638" s="150">
        <f>IF(N638="zákl. přenesená",J638,0)</f>
        <v>0</v>
      </c>
      <c r="BH638" s="150">
        <f>IF(N638="sníž. přenesená",J638,0)</f>
        <v>0</v>
      </c>
      <c r="BI638" s="150">
        <f>IF(N638="nulová",J638,0)</f>
        <v>0</v>
      </c>
      <c r="BJ638" s="17" t="s">
        <v>84</v>
      </c>
      <c r="BK638" s="150">
        <f>ROUND(I638*H638,2)</f>
        <v>0</v>
      </c>
      <c r="BL638" s="17" t="s">
        <v>530</v>
      </c>
      <c r="BM638" s="149" t="s">
        <v>2860</v>
      </c>
    </row>
    <row r="639" spans="2:65" s="1" customFormat="1" ht="19.2">
      <c r="B639" s="32"/>
      <c r="D639" s="151" t="s">
        <v>359</v>
      </c>
      <c r="F639" s="152" t="s">
        <v>9002</v>
      </c>
      <c r="I639" s="153"/>
      <c r="L639" s="32"/>
      <c r="M639" s="154"/>
      <c r="T639" s="56"/>
      <c r="AT639" s="17" t="s">
        <v>359</v>
      </c>
      <c r="AU639" s="17" t="s">
        <v>86</v>
      </c>
    </row>
    <row r="640" spans="2:65" s="14" customFormat="1" ht="10.199999999999999">
      <c r="B640" s="169"/>
      <c r="D640" s="151" t="s">
        <v>361</v>
      </c>
      <c r="E640" s="170" t="s">
        <v>1</v>
      </c>
      <c r="F640" s="171" t="s">
        <v>8776</v>
      </c>
      <c r="H640" s="170" t="s">
        <v>1</v>
      </c>
      <c r="I640" s="172"/>
      <c r="L640" s="169"/>
      <c r="M640" s="173"/>
      <c r="T640" s="174"/>
      <c r="AT640" s="170" t="s">
        <v>361</v>
      </c>
      <c r="AU640" s="170" t="s">
        <v>86</v>
      </c>
      <c r="AV640" s="14" t="s">
        <v>84</v>
      </c>
      <c r="AW640" s="14" t="s">
        <v>32</v>
      </c>
      <c r="AX640" s="14" t="s">
        <v>76</v>
      </c>
      <c r="AY640" s="170" t="s">
        <v>350</v>
      </c>
    </row>
    <row r="641" spans="2:65" s="14" customFormat="1" ht="10.199999999999999">
      <c r="B641" s="169"/>
      <c r="D641" s="151" t="s">
        <v>361</v>
      </c>
      <c r="E641" s="170" t="s">
        <v>1</v>
      </c>
      <c r="F641" s="171" t="s">
        <v>8905</v>
      </c>
      <c r="H641" s="170" t="s">
        <v>1</v>
      </c>
      <c r="I641" s="172"/>
      <c r="L641" s="169"/>
      <c r="M641" s="173"/>
      <c r="T641" s="174"/>
      <c r="AT641" s="170" t="s">
        <v>361</v>
      </c>
      <c r="AU641" s="170" t="s">
        <v>86</v>
      </c>
      <c r="AV641" s="14" t="s">
        <v>84</v>
      </c>
      <c r="AW641" s="14" t="s">
        <v>32</v>
      </c>
      <c r="AX641" s="14" t="s">
        <v>76</v>
      </c>
      <c r="AY641" s="170" t="s">
        <v>350</v>
      </c>
    </row>
    <row r="642" spans="2:65" s="12" customFormat="1" ht="10.199999999999999">
      <c r="B642" s="155"/>
      <c r="D642" s="151" t="s">
        <v>361</v>
      </c>
      <c r="E642" s="156" t="s">
        <v>1</v>
      </c>
      <c r="F642" s="157" t="s">
        <v>389</v>
      </c>
      <c r="H642" s="158">
        <v>5</v>
      </c>
      <c r="I642" s="159"/>
      <c r="L642" s="155"/>
      <c r="M642" s="160"/>
      <c r="T642" s="161"/>
      <c r="AT642" s="156" t="s">
        <v>361</v>
      </c>
      <c r="AU642" s="156" t="s">
        <v>86</v>
      </c>
      <c r="AV642" s="12" t="s">
        <v>86</v>
      </c>
      <c r="AW642" s="12" t="s">
        <v>32</v>
      </c>
      <c r="AX642" s="12" t="s">
        <v>76</v>
      </c>
      <c r="AY642" s="156" t="s">
        <v>350</v>
      </c>
    </row>
    <row r="643" spans="2:65" s="13" customFormat="1" ht="10.199999999999999">
      <c r="B643" s="162"/>
      <c r="D643" s="151" t="s">
        <v>361</v>
      </c>
      <c r="E643" s="163" t="s">
        <v>1</v>
      </c>
      <c r="F643" s="164" t="s">
        <v>364</v>
      </c>
      <c r="H643" s="165">
        <v>5</v>
      </c>
      <c r="I643" s="166"/>
      <c r="L643" s="162"/>
      <c r="M643" s="167"/>
      <c r="T643" s="168"/>
      <c r="AT643" s="163" t="s">
        <v>361</v>
      </c>
      <c r="AU643" s="163" t="s">
        <v>86</v>
      </c>
      <c r="AV643" s="13" t="s">
        <v>357</v>
      </c>
      <c r="AW643" s="13" t="s">
        <v>32</v>
      </c>
      <c r="AX643" s="13" t="s">
        <v>84</v>
      </c>
      <c r="AY643" s="163" t="s">
        <v>350</v>
      </c>
    </row>
    <row r="644" spans="2:65" s="1" customFormat="1" ht="37.799999999999997" customHeight="1">
      <c r="B644" s="32"/>
      <c r="C644" s="138" t="s">
        <v>2074</v>
      </c>
      <c r="D644" s="138" t="s">
        <v>352</v>
      </c>
      <c r="E644" s="139" t="s">
        <v>9003</v>
      </c>
      <c r="F644" s="140" t="s">
        <v>9004</v>
      </c>
      <c r="G644" s="141" t="s">
        <v>551</v>
      </c>
      <c r="H644" s="142">
        <v>1337</v>
      </c>
      <c r="I644" s="143"/>
      <c r="J644" s="144">
        <f>ROUND(I644*H644,2)</f>
        <v>0</v>
      </c>
      <c r="K644" s="140" t="s">
        <v>385</v>
      </c>
      <c r="L644" s="32"/>
      <c r="M644" s="145" t="s">
        <v>1</v>
      </c>
      <c r="N644" s="146" t="s">
        <v>41</v>
      </c>
      <c r="P644" s="147">
        <f>O644*H644</f>
        <v>0</v>
      </c>
      <c r="Q644" s="147">
        <v>0</v>
      </c>
      <c r="R644" s="147">
        <f>Q644*H644</f>
        <v>0</v>
      </c>
      <c r="S644" s="147">
        <v>0</v>
      </c>
      <c r="T644" s="148">
        <f>S644*H644</f>
        <v>0</v>
      </c>
      <c r="AR644" s="149" t="s">
        <v>530</v>
      </c>
      <c r="AT644" s="149" t="s">
        <v>352</v>
      </c>
      <c r="AU644" s="149" t="s">
        <v>86</v>
      </c>
      <c r="AY644" s="17" t="s">
        <v>350</v>
      </c>
      <c r="BE644" s="150">
        <f>IF(N644="základní",J644,0)</f>
        <v>0</v>
      </c>
      <c r="BF644" s="150">
        <f>IF(N644="snížená",J644,0)</f>
        <v>0</v>
      </c>
      <c r="BG644" s="150">
        <f>IF(N644="zákl. přenesená",J644,0)</f>
        <v>0</v>
      </c>
      <c r="BH644" s="150">
        <f>IF(N644="sníž. přenesená",J644,0)</f>
        <v>0</v>
      </c>
      <c r="BI644" s="150">
        <f>IF(N644="nulová",J644,0)</f>
        <v>0</v>
      </c>
      <c r="BJ644" s="17" t="s">
        <v>84</v>
      </c>
      <c r="BK644" s="150">
        <f>ROUND(I644*H644,2)</f>
        <v>0</v>
      </c>
      <c r="BL644" s="17" t="s">
        <v>530</v>
      </c>
      <c r="BM644" s="149" t="s">
        <v>2870</v>
      </c>
    </row>
    <row r="645" spans="2:65" s="1" customFormat="1" ht="19.2">
      <c r="B645" s="32"/>
      <c r="D645" s="151" t="s">
        <v>359</v>
      </c>
      <c r="F645" s="152" t="s">
        <v>9004</v>
      </c>
      <c r="I645" s="153"/>
      <c r="L645" s="32"/>
      <c r="M645" s="154"/>
      <c r="T645" s="56"/>
      <c r="AT645" s="17" t="s">
        <v>359</v>
      </c>
      <c r="AU645" s="17" t="s">
        <v>86</v>
      </c>
    </row>
    <row r="646" spans="2:65" s="12" customFormat="1" ht="10.199999999999999">
      <c r="B646" s="155"/>
      <c r="D646" s="151" t="s">
        <v>361</v>
      </c>
      <c r="E646" s="156" t="s">
        <v>1</v>
      </c>
      <c r="F646" s="157" t="s">
        <v>9005</v>
      </c>
      <c r="H646" s="158">
        <v>1337</v>
      </c>
      <c r="I646" s="159"/>
      <c r="L646" s="155"/>
      <c r="M646" s="160"/>
      <c r="T646" s="161"/>
      <c r="AT646" s="156" t="s">
        <v>361</v>
      </c>
      <c r="AU646" s="156" t="s">
        <v>86</v>
      </c>
      <c r="AV646" s="12" t="s">
        <v>86</v>
      </c>
      <c r="AW646" s="12" t="s">
        <v>32</v>
      </c>
      <c r="AX646" s="12" t="s">
        <v>76</v>
      </c>
      <c r="AY646" s="156" t="s">
        <v>350</v>
      </c>
    </row>
    <row r="647" spans="2:65" s="13" customFormat="1" ht="10.199999999999999">
      <c r="B647" s="162"/>
      <c r="D647" s="151" t="s">
        <v>361</v>
      </c>
      <c r="E647" s="163" t="s">
        <v>1</v>
      </c>
      <c r="F647" s="164" t="s">
        <v>364</v>
      </c>
      <c r="H647" s="165">
        <v>1337</v>
      </c>
      <c r="I647" s="166"/>
      <c r="L647" s="162"/>
      <c r="M647" s="167"/>
      <c r="T647" s="168"/>
      <c r="AT647" s="163" t="s">
        <v>361</v>
      </c>
      <c r="AU647" s="163" t="s">
        <v>86</v>
      </c>
      <c r="AV647" s="13" t="s">
        <v>357</v>
      </c>
      <c r="AW647" s="13" t="s">
        <v>32</v>
      </c>
      <c r="AX647" s="13" t="s">
        <v>84</v>
      </c>
      <c r="AY647" s="163" t="s">
        <v>350</v>
      </c>
    </row>
    <row r="648" spans="2:65" s="1" customFormat="1" ht="33" customHeight="1">
      <c r="B648" s="32"/>
      <c r="C648" s="138" t="s">
        <v>2085</v>
      </c>
      <c r="D648" s="138" t="s">
        <v>352</v>
      </c>
      <c r="E648" s="139" t="s">
        <v>9006</v>
      </c>
      <c r="F648" s="140" t="s">
        <v>9007</v>
      </c>
      <c r="G648" s="141" t="s">
        <v>551</v>
      </c>
      <c r="H648" s="142">
        <v>1337</v>
      </c>
      <c r="I648" s="143"/>
      <c r="J648" s="144">
        <f>ROUND(I648*H648,2)</f>
        <v>0</v>
      </c>
      <c r="K648" s="140" t="s">
        <v>385</v>
      </c>
      <c r="L648" s="32"/>
      <c r="M648" s="145" t="s">
        <v>1</v>
      </c>
      <c r="N648" s="146" t="s">
        <v>41</v>
      </c>
      <c r="P648" s="147">
        <f>O648*H648</f>
        <v>0</v>
      </c>
      <c r="Q648" s="147">
        <v>0</v>
      </c>
      <c r="R648" s="147">
        <f>Q648*H648</f>
        <v>0</v>
      </c>
      <c r="S648" s="147">
        <v>0</v>
      </c>
      <c r="T648" s="148">
        <f>S648*H648</f>
        <v>0</v>
      </c>
      <c r="AR648" s="149" t="s">
        <v>530</v>
      </c>
      <c r="AT648" s="149" t="s">
        <v>352</v>
      </c>
      <c r="AU648" s="149" t="s">
        <v>86</v>
      </c>
      <c r="AY648" s="17" t="s">
        <v>350</v>
      </c>
      <c r="BE648" s="150">
        <f>IF(N648="základní",J648,0)</f>
        <v>0</v>
      </c>
      <c r="BF648" s="150">
        <f>IF(N648="snížená",J648,0)</f>
        <v>0</v>
      </c>
      <c r="BG648" s="150">
        <f>IF(N648="zákl. přenesená",J648,0)</f>
        <v>0</v>
      </c>
      <c r="BH648" s="150">
        <f>IF(N648="sníž. přenesená",J648,0)</f>
        <v>0</v>
      </c>
      <c r="BI648" s="150">
        <f>IF(N648="nulová",J648,0)</f>
        <v>0</v>
      </c>
      <c r="BJ648" s="17" t="s">
        <v>84</v>
      </c>
      <c r="BK648" s="150">
        <f>ROUND(I648*H648,2)</f>
        <v>0</v>
      </c>
      <c r="BL648" s="17" t="s">
        <v>530</v>
      </c>
      <c r="BM648" s="149" t="s">
        <v>2882</v>
      </c>
    </row>
    <row r="649" spans="2:65" s="1" customFormat="1" ht="19.2">
      <c r="B649" s="32"/>
      <c r="D649" s="151" t="s">
        <v>359</v>
      </c>
      <c r="F649" s="152" t="s">
        <v>9007</v>
      </c>
      <c r="I649" s="153"/>
      <c r="L649" s="32"/>
      <c r="M649" s="154"/>
      <c r="T649" s="56"/>
      <c r="AT649" s="17" t="s">
        <v>359</v>
      </c>
      <c r="AU649" s="17" t="s">
        <v>86</v>
      </c>
    </row>
    <row r="650" spans="2:65" s="12" customFormat="1" ht="10.199999999999999">
      <c r="B650" s="155"/>
      <c r="D650" s="151" t="s">
        <v>361</v>
      </c>
      <c r="E650" s="156" t="s">
        <v>1</v>
      </c>
      <c r="F650" s="157" t="s">
        <v>9005</v>
      </c>
      <c r="H650" s="158">
        <v>1337</v>
      </c>
      <c r="I650" s="159"/>
      <c r="L650" s="155"/>
      <c r="M650" s="160"/>
      <c r="T650" s="161"/>
      <c r="AT650" s="156" t="s">
        <v>361</v>
      </c>
      <c r="AU650" s="156" t="s">
        <v>86</v>
      </c>
      <c r="AV650" s="12" t="s">
        <v>86</v>
      </c>
      <c r="AW650" s="12" t="s">
        <v>32</v>
      </c>
      <c r="AX650" s="12" t="s">
        <v>76</v>
      </c>
      <c r="AY650" s="156" t="s">
        <v>350</v>
      </c>
    </row>
    <row r="651" spans="2:65" s="13" customFormat="1" ht="10.199999999999999">
      <c r="B651" s="162"/>
      <c r="D651" s="151" t="s">
        <v>361</v>
      </c>
      <c r="E651" s="163" t="s">
        <v>1</v>
      </c>
      <c r="F651" s="164" t="s">
        <v>364</v>
      </c>
      <c r="H651" s="165">
        <v>1337</v>
      </c>
      <c r="I651" s="166"/>
      <c r="L651" s="162"/>
      <c r="M651" s="167"/>
      <c r="T651" s="168"/>
      <c r="AT651" s="163" t="s">
        <v>361</v>
      </c>
      <c r="AU651" s="163" t="s">
        <v>86</v>
      </c>
      <c r="AV651" s="13" t="s">
        <v>357</v>
      </c>
      <c r="AW651" s="13" t="s">
        <v>32</v>
      </c>
      <c r="AX651" s="13" t="s">
        <v>84</v>
      </c>
      <c r="AY651" s="163" t="s">
        <v>350</v>
      </c>
    </row>
    <row r="652" spans="2:65" s="1" customFormat="1" ht="44.25" customHeight="1">
      <c r="B652" s="32"/>
      <c r="C652" s="138" t="s">
        <v>2091</v>
      </c>
      <c r="D652" s="138" t="s">
        <v>352</v>
      </c>
      <c r="E652" s="139" t="s">
        <v>9008</v>
      </c>
      <c r="F652" s="140" t="s">
        <v>9009</v>
      </c>
      <c r="G652" s="141" t="s">
        <v>483</v>
      </c>
      <c r="H652" s="142">
        <v>3.4830000000000001</v>
      </c>
      <c r="I652" s="143"/>
      <c r="J652" s="144">
        <f>ROUND(I652*H652,2)</f>
        <v>0</v>
      </c>
      <c r="K652" s="140" t="s">
        <v>385</v>
      </c>
      <c r="L652" s="32"/>
      <c r="M652" s="145" t="s">
        <v>1</v>
      </c>
      <c r="N652" s="146" t="s">
        <v>41</v>
      </c>
      <c r="P652" s="147">
        <f>O652*H652</f>
        <v>0</v>
      </c>
      <c r="Q652" s="147">
        <v>0</v>
      </c>
      <c r="R652" s="147">
        <f>Q652*H652</f>
        <v>0</v>
      </c>
      <c r="S652" s="147">
        <v>0</v>
      </c>
      <c r="T652" s="148">
        <f>S652*H652</f>
        <v>0</v>
      </c>
      <c r="AR652" s="149" t="s">
        <v>530</v>
      </c>
      <c r="AT652" s="149" t="s">
        <v>352</v>
      </c>
      <c r="AU652" s="149" t="s">
        <v>86</v>
      </c>
      <c r="AY652" s="17" t="s">
        <v>350</v>
      </c>
      <c r="BE652" s="150">
        <f>IF(N652="základní",J652,0)</f>
        <v>0</v>
      </c>
      <c r="BF652" s="150">
        <f>IF(N652="snížená",J652,0)</f>
        <v>0</v>
      </c>
      <c r="BG652" s="150">
        <f>IF(N652="zákl. přenesená",J652,0)</f>
        <v>0</v>
      </c>
      <c r="BH652" s="150">
        <f>IF(N652="sníž. přenesená",J652,0)</f>
        <v>0</v>
      </c>
      <c r="BI652" s="150">
        <f>IF(N652="nulová",J652,0)</f>
        <v>0</v>
      </c>
      <c r="BJ652" s="17" t="s">
        <v>84</v>
      </c>
      <c r="BK652" s="150">
        <f>ROUND(I652*H652,2)</f>
        <v>0</v>
      </c>
      <c r="BL652" s="17" t="s">
        <v>530</v>
      </c>
      <c r="BM652" s="149" t="s">
        <v>2893</v>
      </c>
    </row>
    <row r="653" spans="2:65" s="1" customFormat="1" ht="28.8">
      <c r="B653" s="32"/>
      <c r="D653" s="151" t="s">
        <v>359</v>
      </c>
      <c r="F653" s="152" t="s">
        <v>9009</v>
      </c>
      <c r="I653" s="153"/>
      <c r="L653" s="32"/>
      <c r="M653" s="154"/>
      <c r="T653" s="56"/>
      <c r="AT653" s="17" t="s">
        <v>359</v>
      </c>
      <c r="AU653" s="17" t="s">
        <v>86</v>
      </c>
    </row>
    <row r="654" spans="2:65" s="1" customFormat="1" ht="49.05" customHeight="1">
      <c r="B654" s="32"/>
      <c r="C654" s="138" t="s">
        <v>2096</v>
      </c>
      <c r="D654" s="138" t="s">
        <v>352</v>
      </c>
      <c r="E654" s="139" t="s">
        <v>9010</v>
      </c>
      <c r="F654" s="140" t="s">
        <v>9011</v>
      </c>
      <c r="G654" s="141" t="s">
        <v>483</v>
      </c>
      <c r="H654" s="142">
        <v>3.4830000000000001</v>
      </c>
      <c r="I654" s="143"/>
      <c r="J654" s="144">
        <f>ROUND(I654*H654,2)</f>
        <v>0</v>
      </c>
      <c r="K654" s="140" t="s">
        <v>385</v>
      </c>
      <c r="L654" s="32"/>
      <c r="M654" s="145" t="s">
        <v>1</v>
      </c>
      <c r="N654" s="146" t="s">
        <v>41</v>
      </c>
      <c r="P654" s="147">
        <f>O654*H654</f>
        <v>0</v>
      </c>
      <c r="Q654" s="147">
        <v>0</v>
      </c>
      <c r="R654" s="147">
        <f>Q654*H654</f>
        <v>0</v>
      </c>
      <c r="S654" s="147">
        <v>0</v>
      </c>
      <c r="T654" s="148">
        <f>S654*H654</f>
        <v>0</v>
      </c>
      <c r="AR654" s="149" t="s">
        <v>530</v>
      </c>
      <c r="AT654" s="149" t="s">
        <v>352</v>
      </c>
      <c r="AU654" s="149" t="s">
        <v>86</v>
      </c>
      <c r="AY654" s="17" t="s">
        <v>350</v>
      </c>
      <c r="BE654" s="150">
        <f>IF(N654="základní",J654,0)</f>
        <v>0</v>
      </c>
      <c r="BF654" s="150">
        <f>IF(N654="snížená",J654,0)</f>
        <v>0</v>
      </c>
      <c r="BG654" s="150">
        <f>IF(N654="zákl. přenesená",J654,0)</f>
        <v>0</v>
      </c>
      <c r="BH654" s="150">
        <f>IF(N654="sníž. přenesená",J654,0)</f>
        <v>0</v>
      </c>
      <c r="BI654" s="150">
        <f>IF(N654="nulová",J654,0)</f>
        <v>0</v>
      </c>
      <c r="BJ654" s="17" t="s">
        <v>84</v>
      </c>
      <c r="BK654" s="150">
        <f>ROUND(I654*H654,2)</f>
        <v>0</v>
      </c>
      <c r="BL654" s="17" t="s">
        <v>530</v>
      </c>
      <c r="BM654" s="149" t="s">
        <v>2902</v>
      </c>
    </row>
    <row r="655" spans="2:65" s="1" customFormat="1" ht="38.4">
      <c r="B655" s="32"/>
      <c r="D655" s="151" t="s">
        <v>359</v>
      </c>
      <c r="F655" s="152" t="s">
        <v>9011</v>
      </c>
      <c r="I655" s="153"/>
      <c r="L655" s="32"/>
      <c r="M655" s="154"/>
      <c r="T655" s="56"/>
      <c r="AT655" s="17" t="s">
        <v>359</v>
      </c>
      <c r="AU655" s="17" t="s">
        <v>86</v>
      </c>
    </row>
    <row r="656" spans="2:65" s="1" customFormat="1" ht="49.05" customHeight="1">
      <c r="B656" s="32"/>
      <c r="C656" s="138" t="s">
        <v>2102</v>
      </c>
      <c r="D656" s="138" t="s">
        <v>352</v>
      </c>
      <c r="E656" s="139" t="s">
        <v>9012</v>
      </c>
      <c r="F656" s="140" t="s">
        <v>9013</v>
      </c>
      <c r="G656" s="141" t="s">
        <v>483</v>
      </c>
      <c r="H656" s="142">
        <v>3.4830000000000001</v>
      </c>
      <c r="I656" s="143"/>
      <c r="J656" s="144">
        <f>ROUND(I656*H656,2)</f>
        <v>0</v>
      </c>
      <c r="K656" s="140" t="s">
        <v>385</v>
      </c>
      <c r="L656" s="32"/>
      <c r="M656" s="145" t="s">
        <v>1</v>
      </c>
      <c r="N656" s="146" t="s">
        <v>41</v>
      </c>
      <c r="P656" s="147">
        <f>O656*H656</f>
        <v>0</v>
      </c>
      <c r="Q656" s="147">
        <v>0</v>
      </c>
      <c r="R656" s="147">
        <f>Q656*H656</f>
        <v>0</v>
      </c>
      <c r="S656" s="147">
        <v>0</v>
      </c>
      <c r="T656" s="148">
        <f>S656*H656</f>
        <v>0</v>
      </c>
      <c r="AR656" s="149" t="s">
        <v>530</v>
      </c>
      <c r="AT656" s="149" t="s">
        <v>352</v>
      </c>
      <c r="AU656" s="149" t="s">
        <v>86</v>
      </c>
      <c r="AY656" s="17" t="s">
        <v>350</v>
      </c>
      <c r="BE656" s="150">
        <f>IF(N656="základní",J656,0)</f>
        <v>0</v>
      </c>
      <c r="BF656" s="150">
        <f>IF(N656="snížená",J656,0)</f>
        <v>0</v>
      </c>
      <c r="BG656" s="150">
        <f>IF(N656="zákl. přenesená",J656,0)</f>
        <v>0</v>
      </c>
      <c r="BH656" s="150">
        <f>IF(N656="sníž. přenesená",J656,0)</f>
        <v>0</v>
      </c>
      <c r="BI656" s="150">
        <f>IF(N656="nulová",J656,0)</f>
        <v>0</v>
      </c>
      <c r="BJ656" s="17" t="s">
        <v>84</v>
      </c>
      <c r="BK656" s="150">
        <f>ROUND(I656*H656,2)</f>
        <v>0</v>
      </c>
      <c r="BL656" s="17" t="s">
        <v>530</v>
      </c>
      <c r="BM656" s="149" t="s">
        <v>2913</v>
      </c>
    </row>
    <row r="657" spans="2:65" s="1" customFormat="1" ht="28.8">
      <c r="B657" s="32"/>
      <c r="D657" s="151" t="s">
        <v>359</v>
      </c>
      <c r="F657" s="152" t="s">
        <v>9013</v>
      </c>
      <c r="I657" s="153"/>
      <c r="L657" s="32"/>
      <c r="M657" s="154"/>
      <c r="T657" s="56"/>
      <c r="AT657" s="17" t="s">
        <v>359</v>
      </c>
      <c r="AU657" s="17" t="s">
        <v>86</v>
      </c>
    </row>
    <row r="658" spans="2:65" s="11" customFormat="1" ht="22.8" customHeight="1">
      <c r="B658" s="126"/>
      <c r="D658" s="127" t="s">
        <v>75</v>
      </c>
      <c r="E658" s="136" t="s">
        <v>9014</v>
      </c>
      <c r="F658" s="136" t="s">
        <v>9015</v>
      </c>
      <c r="I658" s="129"/>
      <c r="J658" s="137">
        <f>BK658</f>
        <v>0</v>
      </c>
      <c r="L658" s="126"/>
      <c r="M658" s="131"/>
      <c r="P658" s="132">
        <f>SUM(P659:P670)</f>
        <v>0</v>
      </c>
      <c r="R658" s="132">
        <f>SUM(R659:R670)</f>
        <v>0</v>
      </c>
      <c r="T658" s="133">
        <f>SUM(T659:T670)</f>
        <v>0</v>
      </c>
      <c r="AR658" s="127" t="s">
        <v>86</v>
      </c>
      <c r="AT658" s="134" t="s">
        <v>75</v>
      </c>
      <c r="AU658" s="134" t="s">
        <v>84</v>
      </c>
      <c r="AY658" s="127" t="s">
        <v>350</v>
      </c>
      <c r="BK658" s="135">
        <f>SUM(BK659:BK670)</f>
        <v>0</v>
      </c>
    </row>
    <row r="659" spans="2:65" s="1" customFormat="1" ht="44.25" customHeight="1">
      <c r="B659" s="32"/>
      <c r="C659" s="138" t="s">
        <v>2107</v>
      </c>
      <c r="D659" s="138" t="s">
        <v>352</v>
      </c>
      <c r="E659" s="139" t="s">
        <v>9016</v>
      </c>
      <c r="F659" s="140" t="s">
        <v>9017</v>
      </c>
      <c r="G659" s="141" t="s">
        <v>914</v>
      </c>
      <c r="H659" s="142">
        <v>1</v>
      </c>
      <c r="I659" s="143"/>
      <c r="J659" s="144">
        <f>ROUND(I659*H659,2)</f>
        <v>0</v>
      </c>
      <c r="K659" s="140" t="s">
        <v>385</v>
      </c>
      <c r="L659" s="32"/>
      <c r="M659" s="145" t="s">
        <v>1</v>
      </c>
      <c r="N659" s="146" t="s">
        <v>41</v>
      </c>
      <c r="P659" s="147">
        <f>O659*H659</f>
        <v>0</v>
      </c>
      <c r="Q659" s="147">
        <v>0</v>
      </c>
      <c r="R659" s="147">
        <f>Q659*H659</f>
        <v>0</v>
      </c>
      <c r="S659" s="147">
        <v>0</v>
      </c>
      <c r="T659" s="148">
        <f>S659*H659</f>
        <v>0</v>
      </c>
      <c r="AR659" s="149" t="s">
        <v>530</v>
      </c>
      <c r="AT659" s="149" t="s">
        <v>352</v>
      </c>
      <c r="AU659" s="149" t="s">
        <v>86</v>
      </c>
      <c r="AY659" s="17" t="s">
        <v>350</v>
      </c>
      <c r="BE659" s="150">
        <f>IF(N659="základní",J659,0)</f>
        <v>0</v>
      </c>
      <c r="BF659" s="150">
        <f>IF(N659="snížená",J659,0)</f>
        <v>0</v>
      </c>
      <c r="BG659" s="150">
        <f>IF(N659="zákl. přenesená",J659,0)</f>
        <v>0</v>
      </c>
      <c r="BH659" s="150">
        <f>IF(N659="sníž. přenesená",J659,0)</f>
        <v>0</v>
      </c>
      <c r="BI659" s="150">
        <f>IF(N659="nulová",J659,0)</f>
        <v>0</v>
      </c>
      <c r="BJ659" s="17" t="s">
        <v>84</v>
      </c>
      <c r="BK659" s="150">
        <f>ROUND(I659*H659,2)</f>
        <v>0</v>
      </c>
      <c r="BL659" s="17" t="s">
        <v>530</v>
      </c>
      <c r="BM659" s="149" t="s">
        <v>2924</v>
      </c>
    </row>
    <row r="660" spans="2:65" s="1" customFormat="1" ht="28.8">
      <c r="B660" s="32"/>
      <c r="D660" s="151" t="s">
        <v>359</v>
      </c>
      <c r="F660" s="152" t="s">
        <v>9017</v>
      </c>
      <c r="I660" s="153"/>
      <c r="L660" s="32"/>
      <c r="M660" s="154"/>
      <c r="T660" s="56"/>
      <c r="AT660" s="17" t="s">
        <v>359</v>
      </c>
      <c r="AU660" s="17" t="s">
        <v>86</v>
      </c>
    </row>
    <row r="661" spans="2:65" s="14" customFormat="1" ht="10.199999999999999">
      <c r="B661" s="169"/>
      <c r="D661" s="151" t="s">
        <v>361</v>
      </c>
      <c r="E661" s="170" t="s">
        <v>1</v>
      </c>
      <c r="F661" s="171" t="s">
        <v>8776</v>
      </c>
      <c r="H661" s="170" t="s">
        <v>1</v>
      </c>
      <c r="I661" s="172"/>
      <c r="L661" s="169"/>
      <c r="M661" s="173"/>
      <c r="T661" s="174"/>
      <c r="AT661" s="170" t="s">
        <v>361</v>
      </c>
      <c r="AU661" s="170" t="s">
        <v>86</v>
      </c>
      <c r="AV661" s="14" t="s">
        <v>84</v>
      </c>
      <c r="AW661" s="14" t="s">
        <v>32</v>
      </c>
      <c r="AX661" s="14" t="s">
        <v>76</v>
      </c>
      <c r="AY661" s="170" t="s">
        <v>350</v>
      </c>
    </row>
    <row r="662" spans="2:65" s="14" customFormat="1" ht="10.199999999999999">
      <c r="B662" s="169"/>
      <c r="D662" s="151" t="s">
        <v>361</v>
      </c>
      <c r="E662" s="170" t="s">
        <v>1</v>
      </c>
      <c r="F662" s="171" t="s">
        <v>8777</v>
      </c>
      <c r="H662" s="170" t="s">
        <v>1</v>
      </c>
      <c r="I662" s="172"/>
      <c r="L662" s="169"/>
      <c r="M662" s="173"/>
      <c r="T662" s="174"/>
      <c r="AT662" s="170" t="s">
        <v>361</v>
      </c>
      <c r="AU662" s="170" t="s">
        <v>86</v>
      </c>
      <c r="AV662" s="14" t="s">
        <v>84</v>
      </c>
      <c r="AW662" s="14" t="s">
        <v>32</v>
      </c>
      <c r="AX662" s="14" t="s">
        <v>76</v>
      </c>
      <c r="AY662" s="170" t="s">
        <v>350</v>
      </c>
    </row>
    <row r="663" spans="2:65" s="12" customFormat="1" ht="10.199999999999999">
      <c r="B663" s="155"/>
      <c r="D663" s="151" t="s">
        <v>361</v>
      </c>
      <c r="E663" s="156" t="s">
        <v>1</v>
      </c>
      <c r="F663" s="157" t="s">
        <v>84</v>
      </c>
      <c r="H663" s="158">
        <v>1</v>
      </c>
      <c r="I663" s="159"/>
      <c r="L663" s="155"/>
      <c r="M663" s="160"/>
      <c r="T663" s="161"/>
      <c r="AT663" s="156" t="s">
        <v>361</v>
      </c>
      <c r="AU663" s="156" t="s">
        <v>86</v>
      </c>
      <c r="AV663" s="12" t="s">
        <v>86</v>
      </c>
      <c r="AW663" s="12" t="s">
        <v>32</v>
      </c>
      <c r="AX663" s="12" t="s">
        <v>76</v>
      </c>
      <c r="AY663" s="156" t="s">
        <v>350</v>
      </c>
    </row>
    <row r="664" spans="2:65" s="13" customFormat="1" ht="10.199999999999999">
      <c r="B664" s="162"/>
      <c r="D664" s="151" t="s">
        <v>361</v>
      </c>
      <c r="E664" s="163" t="s">
        <v>1</v>
      </c>
      <c r="F664" s="164" t="s">
        <v>364</v>
      </c>
      <c r="H664" s="165">
        <v>1</v>
      </c>
      <c r="I664" s="166"/>
      <c r="L664" s="162"/>
      <c r="M664" s="167"/>
      <c r="T664" s="168"/>
      <c r="AT664" s="163" t="s">
        <v>361</v>
      </c>
      <c r="AU664" s="163" t="s">
        <v>86</v>
      </c>
      <c r="AV664" s="13" t="s">
        <v>357</v>
      </c>
      <c r="AW664" s="13" t="s">
        <v>32</v>
      </c>
      <c r="AX664" s="13" t="s">
        <v>84</v>
      </c>
      <c r="AY664" s="163" t="s">
        <v>350</v>
      </c>
    </row>
    <row r="665" spans="2:65" s="1" customFormat="1" ht="44.25" customHeight="1">
      <c r="B665" s="32"/>
      <c r="C665" s="138" t="s">
        <v>2117</v>
      </c>
      <c r="D665" s="138" t="s">
        <v>352</v>
      </c>
      <c r="E665" s="139" t="s">
        <v>9018</v>
      </c>
      <c r="F665" s="140" t="s">
        <v>9019</v>
      </c>
      <c r="G665" s="141" t="s">
        <v>483</v>
      </c>
      <c r="H665" s="142">
        <v>5.0000000000000001E-3</v>
      </c>
      <c r="I665" s="143"/>
      <c r="J665" s="144">
        <f>ROUND(I665*H665,2)</f>
        <v>0</v>
      </c>
      <c r="K665" s="140" t="s">
        <v>385</v>
      </c>
      <c r="L665" s="32"/>
      <c r="M665" s="145" t="s">
        <v>1</v>
      </c>
      <c r="N665" s="146" t="s">
        <v>41</v>
      </c>
      <c r="P665" s="147">
        <f>O665*H665</f>
        <v>0</v>
      </c>
      <c r="Q665" s="147">
        <v>0</v>
      </c>
      <c r="R665" s="147">
        <f>Q665*H665</f>
        <v>0</v>
      </c>
      <c r="S665" s="147">
        <v>0</v>
      </c>
      <c r="T665" s="148">
        <f>S665*H665</f>
        <v>0</v>
      </c>
      <c r="AR665" s="149" t="s">
        <v>530</v>
      </c>
      <c r="AT665" s="149" t="s">
        <v>352</v>
      </c>
      <c r="AU665" s="149" t="s">
        <v>86</v>
      </c>
      <c r="AY665" s="17" t="s">
        <v>350</v>
      </c>
      <c r="BE665" s="150">
        <f>IF(N665="základní",J665,0)</f>
        <v>0</v>
      </c>
      <c r="BF665" s="150">
        <f>IF(N665="snížená",J665,0)</f>
        <v>0</v>
      </c>
      <c r="BG665" s="150">
        <f>IF(N665="zákl. přenesená",J665,0)</f>
        <v>0</v>
      </c>
      <c r="BH665" s="150">
        <f>IF(N665="sníž. přenesená",J665,0)</f>
        <v>0</v>
      </c>
      <c r="BI665" s="150">
        <f>IF(N665="nulová",J665,0)</f>
        <v>0</v>
      </c>
      <c r="BJ665" s="17" t="s">
        <v>84</v>
      </c>
      <c r="BK665" s="150">
        <f>ROUND(I665*H665,2)</f>
        <v>0</v>
      </c>
      <c r="BL665" s="17" t="s">
        <v>530</v>
      </c>
      <c r="BM665" s="149" t="s">
        <v>2936</v>
      </c>
    </row>
    <row r="666" spans="2:65" s="1" customFormat="1" ht="28.8">
      <c r="B666" s="32"/>
      <c r="D666" s="151" t="s">
        <v>359</v>
      </c>
      <c r="F666" s="152" t="s">
        <v>9019</v>
      </c>
      <c r="I666" s="153"/>
      <c r="L666" s="32"/>
      <c r="M666" s="154"/>
      <c r="T666" s="56"/>
      <c r="AT666" s="17" t="s">
        <v>359</v>
      </c>
      <c r="AU666" s="17" t="s">
        <v>86</v>
      </c>
    </row>
    <row r="667" spans="2:65" s="1" customFormat="1" ht="49.05" customHeight="1">
      <c r="B667" s="32"/>
      <c r="C667" s="138" t="s">
        <v>2123</v>
      </c>
      <c r="D667" s="138" t="s">
        <v>352</v>
      </c>
      <c r="E667" s="139" t="s">
        <v>9020</v>
      </c>
      <c r="F667" s="140" t="s">
        <v>9021</v>
      </c>
      <c r="G667" s="141" t="s">
        <v>483</v>
      </c>
      <c r="H667" s="142">
        <v>5.0000000000000001E-3</v>
      </c>
      <c r="I667" s="143"/>
      <c r="J667" s="144">
        <f>ROUND(I667*H667,2)</f>
        <v>0</v>
      </c>
      <c r="K667" s="140" t="s">
        <v>385</v>
      </c>
      <c r="L667" s="32"/>
      <c r="M667" s="145" t="s">
        <v>1</v>
      </c>
      <c r="N667" s="146" t="s">
        <v>41</v>
      </c>
      <c r="P667" s="147">
        <f>O667*H667</f>
        <v>0</v>
      </c>
      <c r="Q667" s="147">
        <v>0</v>
      </c>
      <c r="R667" s="147">
        <f>Q667*H667</f>
        <v>0</v>
      </c>
      <c r="S667" s="147">
        <v>0</v>
      </c>
      <c r="T667" s="148">
        <f>S667*H667</f>
        <v>0</v>
      </c>
      <c r="AR667" s="149" t="s">
        <v>530</v>
      </c>
      <c r="AT667" s="149" t="s">
        <v>352</v>
      </c>
      <c r="AU667" s="149" t="s">
        <v>86</v>
      </c>
      <c r="AY667" s="17" t="s">
        <v>350</v>
      </c>
      <c r="BE667" s="150">
        <f>IF(N667="základní",J667,0)</f>
        <v>0</v>
      </c>
      <c r="BF667" s="150">
        <f>IF(N667="snížená",J667,0)</f>
        <v>0</v>
      </c>
      <c r="BG667" s="150">
        <f>IF(N667="zákl. přenesená",J667,0)</f>
        <v>0</v>
      </c>
      <c r="BH667" s="150">
        <f>IF(N667="sníž. přenesená",J667,0)</f>
        <v>0</v>
      </c>
      <c r="BI667" s="150">
        <f>IF(N667="nulová",J667,0)</f>
        <v>0</v>
      </c>
      <c r="BJ667" s="17" t="s">
        <v>84</v>
      </c>
      <c r="BK667" s="150">
        <f>ROUND(I667*H667,2)</f>
        <v>0</v>
      </c>
      <c r="BL667" s="17" t="s">
        <v>530</v>
      </c>
      <c r="BM667" s="149" t="s">
        <v>2945</v>
      </c>
    </row>
    <row r="668" spans="2:65" s="1" customFormat="1" ht="38.4">
      <c r="B668" s="32"/>
      <c r="D668" s="151" t="s">
        <v>359</v>
      </c>
      <c r="F668" s="152" t="s">
        <v>9021</v>
      </c>
      <c r="I668" s="153"/>
      <c r="L668" s="32"/>
      <c r="M668" s="154"/>
      <c r="T668" s="56"/>
      <c r="AT668" s="17" t="s">
        <v>359</v>
      </c>
      <c r="AU668" s="17" t="s">
        <v>86</v>
      </c>
    </row>
    <row r="669" spans="2:65" s="1" customFormat="1" ht="49.05" customHeight="1">
      <c r="B669" s="32"/>
      <c r="C669" s="138" t="s">
        <v>2128</v>
      </c>
      <c r="D669" s="138" t="s">
        <v>352</v>
      </c>
      <c r="E669" s="139" t="s">
        <v>9022</v>
      </c>
      <c r="F669" s="140" t="s">
        <v>9023</v>
      </c>
      <c r="G669" s="141" t="s">
        <v>483</v>
      </c>
      <c r="H669" s="142">
        <v>5.0000000000000001E-3</v>
      </c>
      <c r="I669" s="143"/>
      <c r="J669" s="144">
        <f>ROUND(I669*H669,2)</f>
        <v>0</v>
      </c>
      <c r="K669" s="140" t="s">
        <v>385</v>
      </c>
      <c r="L669" s="32"/>
      <c r="M669" s="145" t="s">
        <v>1</v>
      </c>
      <c r="N669" s="146" t="s">
        <v>41</v>
      </c>
      <c r="P669" s="147">
        <f>O669*H669</f>
        <v>0</v>
      </c>
      <c r="Q669" s="147">
        <v>0</v>
      </c>
      <c r="R669" s="147">
        <f>Q669*H669</f>
        <v>0</v>
      </c>
      <c r="S669" s="147">
        <v>0</v>
      </c>
      <c r="T669" s="148">
        <f>S669*H669</f>
        <v>0</v>
      </c>
      <c r="AR669" s="149" t="s">
        <v>530</v>
      </c>
      <c r="AT669" s="149" t="s">
        <v>352</v>
      </c>
      <c r="AU669" s="149" t="s">
        <v>86</v>
      </c>
      <c r="AY669" s="17" t="s">
        <v>350</v>
      </c>
      <c r="BE669" s="150">
        <f>IF(N669="základní",J669,0)</f>
        <v>0</v>
      </c>
      <c r="BF669" s="150">
        <f>IF(N669="snížená",J669,0)</f>
        <v>0</v>
      </c>
      <c r="BG669" s="150">
        <f>IF(N669="zákl. přenesená",J669,0)</f>
        <v>0</v>
      </c>
      <c r="BH669" s="150">
        <f>IF(N669="sníž. přenesená",J669,0)</f>
        <v>0</v>
      </c>
      <c r="BI669" s="150">
        <f>IF(N669="nulová",J669,0)</f>
        <v>0</v>
      </c>
      <c r="BJ669" s="17" t="s">
        <v>84</v>
      </c>
      <c r="BK669" s="150">
        <f>ROUND(I669*H669,2)</f>
        <v>0</v>
      </c>
      <c r="BL669" s="17" t="s">
        <v>530</v>
      </c>
      <c r="BM669" s="149" t="s">
        <v>2959</v>
      </c>
    </row>
    <row r="670" spans="2:65" s="1" customFormat="1" ht="28.8">
      <c r="B670" s="32"/>
      <c r="D670" s="151" t="s">
        <v>359</v>
      </c>
      <c r="F670" s="152" t="s">
        <v>9023</v>
      </c>
      <c r="I670" s="153"/>
      <c r="L670" s="32"/>
      <c r="M670" s="154"/>
      <c r="T670" s="56"/>
      <c r="AT670" s="17" t="s">
        <v>359</v>
      </c>
      <c r="AU670" s="17" t="s">
        <v>86</v>
      </c>
    </row>
    <row r="671" spans="2:65" s="11" customFormat="1" ht="22.8" customHeight="1">
      <c r="B671" s="126"/>
      <c r="D671" s="127" t="s">
        <v>75</v>
      </c>
      <c r="E671" s="136" t="s">
        <v>909</v>
      </c>
      <c r="F671" s="136" t="s">
        <v>910</v>
      </c>
      <c r="I671" s="129"/>
      <c r="J671" s="137">
        <f>BK671</f>
        <v>0</v>
      </c>
      <c r="L671" s="126"/>
      <c r="M671" s="131"/>
      <c r="P671" s="132">
        <f>SUM(P672:P779)</f>
        <v>0</v>
      </c>
      <c r="R671" s="132">
        <f>SUM(R672:R779)</f>
        <v>0</v>
      </c>
      <c r="T671" s="133">
        <f>SUM(T672:T779)</f>
        <v>0</v>
      </c>
      <c r="AR671" s="127" t="s">
        <v>86</v>
      </c>
      <c r="AT671" s="134" t="s">
        <v>75</v>
      </c>
      <c r="AU671" s="134" t="s">
        <v>84</v>
      </c>
      <c r="AY671" s="127" t="s">
        <v>350</v>
      </c>
      <c r="BK671" s="135">
        <f>SUM(BK672:BK779)</f>
        <v>0</v>
      </c>
    </row>
    <row r="672" spans="2:65" s="1" customFormat="1" ht="33" customHeight="1">
      <c r="B672" s="32"/>
      <c r="C672" s="138" t="s">
        <v>2137</v>
      </c>
      <c r="D672" s="138" t="s">
        <v>352</v>
      </c>
      <c r="E672" s="139" t="s">
        <v>9024</v>
      </c>
      <c r="F672" s="140" t="s">
        <v>9025</v>
      </c>
      <c r="G672" s="141" t="s">
        <v>914</v>
      </c>
      <c r="H672" s="142">
        <v>24</v>
      </c>
      <c r="I672" s="143"/>
      <c r="J672" s="144">
        <f>ROUND(I672*H672,2)</f>
        <v>0</v>
      </c>
      <c r="K672" s="140" t="s">
        <v>385</v>
      </c>
      <c r="L672" s="32"/>
      <c r="M672" s="145" t="s">
        <v>1</v>
      </c>
      <c r="N672" s="146" t="s">
        <v>41</v>
      </c>
      <c r="P672" s="147">
        <f>O672*H672</f>
        <v>0</v>
      </c>
      <c r="Q672" s="147">
        <v>0</v>
      </c>
      <c r="R672" s="147">
        <f>Q672*H672</f>
        <v>0</v>
      </c>
      <c r="S672" s="147">
        <v>0</v>
      </c>
      <c r="T672" s="148">
        <f>S672*H672</f>
        <v>0</v>
      </c>
      <c r="AR672" s="149" t="s">
        <v>530</v>
      </c>
      <c r="AT672" s="149" t="s">
        <v>352</v>
      </c>
      <c r="AU672" s="149" t="s">
        <v>86</v>
      </c>
      <c r="AY672" s="17" t="s">
        <v>350</v>
      </c>
      <c r="BE672" s="150">
        <f>IF(N672="základní",J672,0)</f>
        <v>0</v>
      </c>
      <c r="BF672" s="150">
        <f>IF(N672="snížená",J672,0)</f>
        <v>0</v>
      </c>
      <c r="BG672" s="150">
        <f>IF(N672="zákl. přenesená",J672,0)</f>
        <v>0</v>
      </c>
      <c r="BH672" s="150">
        <f>IF(N672="sníž. přenesená",J672,0)</f>
        <v>0</v>
      </c>
      <c r="BI672" s="150">
        <f>IF(N672="nulová",J672,0)</f>
        <v>0</v>
      </c>
      <c r="BJ672" s="17" t="s">
        <v>84</v>
      </c>
      <c r="BK672" s="150">
        <f>ROUND(I672*H672,2)</f>
        <v>0</v>
      </c>
      <c r="BL672" s="17" t="s">
        <v>530</v>
      </c>
      <c r="BM672" s="149" t="s">
        <v>2969</v>
      </c>
    </row>
    <row r="673" spans="2:65" s="1" customFormat="1" ht="19.2">
      <c r="B673" s="32"/>
      <c r="D673" s="151" t="s">
        <v>359</v>
      </c>
      <c r="F673" s="152" t="s">
        <v>9025</v>
      </c>
      <c r="I673" s="153"/>
      <c r="L673" s="32"/>
      <c r="M673" s="154"/>
      <c r="T673" s="56"/>
      <c r="AT673" s="17" t="s">
        <v>359</v>
      </c>
      <c r="AU673" s="17" t="s">
        <v>86</v>
      </c>
    </row>
    <row r="674" spans="2:65" s="14" customFormat="1" ht="10.199999999999999">
      <c r="B674" s="169"/>
      <c r="D674" s="151" t="s">
        <v>361</v>
      </c>
      <c r="E674" s="170" t="s">
        <v>1</v>
      </c>
      <c r="F674" s="171" t="s">
        <v>8745</v>
      </c>
      <c r="H674" s="170" t="s">
        <v>1</v>
      </c>
      <c r="I674" s="172"/>
      <c r="L674" s="169"/>
      <c r="M674" s="173"/>
      <c r="T674" s="174"/>
      <c r="AT674" s="170" t="s">
        <v>361</v>
      </c>
      <c r="AU674" s="170" t="s">
        <v>86</v>
      </c>
      <c r="AV674" s="14" t="s">
        <v>84</v>
      </c>
      <c r="AW674" s="14" t="s">
        <v>32</v>
      </c>
      <c r="AX674" s="14" t="s">
        <v>76</v>
      </c>
      <c r="AY674" s="170" t="s">
        <v>350</v>
      </c>
    </row>
    <row r="675" spans="2:65" s="12" customFormat="1" ht="10.199999999999999">
      <c r="B675" s="155"/>
      <c r="D675" s="151" t="s">
        <v>361</v>
      </c>
      <c r="E675" s="156" t="s">
        <v>1</v>
      </c>
      <c r="F675" s="157" t="s">
        <v>596</v>
      </c>
      <c r="H675" s="158">
        <v>24</v>
      </c>
      <c r="I675" s="159"/>
      <c r="L675" s="155"/>
      <c r="M675" s="160"/>
      <c r="T675" s="161"/>
      <c r="AT675" s="156" t="s">
        <v>361</v>
      </c>
      <c r="AU675" s="156" t="s">
        <v>86</v>
      </c>
      <c r="AV675" s="12" t="s">
        <v>86</v>
      </c>
      <c r="AW675" s="12" t="s">
        <v>32</v>
      </c>
      <c r="AX675" s="12" t="s">
        <v>76</v>
      </c>
      <c r="AY675" s="156" t="s">
        <v>350</v>
      </c>
    </row>
    <row r="676" spans="2:65" s="13" customFormat="1" ht="10.199999999999999">
      <c r="B676" s="162"/>
      <c r="D676" s="151" t="s">
        <v>361</v>
      </c>
      <c r="E676" s="163" t="s">
        <v>1</v>
      </c>
      <c r="F676" s="164" t="s">
        <v>364</v>
      </c>
      <c r="H676" s="165">
        <v>24</v>
      </c>
      <c r="I676" s="166"/>
      <c r="L676" s="162"/>
      <c r="M676" s="167"/>
      <c r="T676" s="168"/>
      <c r="AT676" s="163" t="s">
        <v>361</v>
      </c>
      <c r="AU676" s="163" t="s">
        <v>86</v>
      </c>
      <c r="AV676" s="13" t="s">
        <v>357</v>
      </c>
      <c r="AW676" s="13" t="s">
        <v>32</v>
      </c>
      <c r="AX676" s="13" t="s">
        <v>84</v>
      </c>
      <c r="AY676" s="163" t="s">
        <v>350</v>
      </c>
    </row>
    <row r="677" spans="2:65" s="1" customFormat="1" ht="24.15" customHeight="1">
      <c r="B677" s="32"/>
      <c r="C677" s="138" t="s">
        <v>2152</v>
      </c>
      <c r="D677" s="138" t="s">
        <v>352</v>
      </c>
      <c r="E677" s="139" t="s">
        <v>9026</v>
      </c>
      <c r="F677" s="140" t="s">
        <v>9027</v>
      </c>
      <c r="G677" s="141" t="s">
        <v>496</v>
      </c>
      <c r="H677" s="142">
        <v>3</v>
      </c>
      <c r="I677" s="143"/>
      <c r="J677" s="144">
        <f>ROUND(I677*H677,2)</f>
        <v>0</v>
      </c>
      <c r="K677" s="140" t="s">
        <v>385</v>
      </c>
      <c r="L677" s="32"/>
      <c r="M677" s="145" t="s">
        <v>1</v>
      </c>
      <c r="N677" s="146" t="s">
        <v>41</v>
      </c>
      <c r="P677" s="147">
        <f>O677*H677</f>
        <v>0</v>
      </c>
      <c r="Q677" s="147">
        <v>0</v>
      </c>
      <c r="R677" s="147">
        <f>Q677*H677</f>
        <v>0</v>
      </c>
      <c r="S677" s="147">
        <v>0</v>
      </c>
      <c r="T677" s="148">
        <f>S677*H677</f>
        <v>0</v>
      </c>
      <c r="AR677" s="149" t="s">
        <v>530</v>
      </c>
      <c r="AT677" s="149" t="s">
        <v>352</v>
      </c>
      <c r="AU677" s="149" t="s">
        <v>86</v>
      </c>
      <c r="AY677" s="17" t="s">
        <v>350</v>
      </c>
      <c r="BE677" s="150">
        <f>IF(N677="základní",J677,0)</f>
        <v>0</v>
      </c>
      <c r="BF677" s="150">
        <f>IF(N677="snížená",J677,0)</f>
        <v>0</v>
      </c>
      <c r="BG677" s="150">
        <f>IF(N677="zákl. přenesená",J677,0)</f>
        <v>0</v>
      </c>
      <c r="BH677" s="150">
        <f>IF(N677="sníž. přenesená",J677,0)</f>
        <v>0</v>
      </c>
      <c r="BI677" s="150">
        <f>IF(N677="nulová",J677,0)</f>
        <v>0</v>
      </c>
      <c r="BJ677" s="17" t="s">
        <v>84</v>
      </c>
      <c r="BK677" s="150">
        <f>ROUND(I677*H677,2)</f>
        <v>0</v>
      </c>
      <c r="BL677" s="17" t="s">
        <v>530</v>
      </c>
      <c r="BM677" s="149" t="s">
        <v>2978</v>
      </c>
    </row>
    <row r="678" spans="2:65" s="1" customFormat="1" ht="19.2">
      <c r="B678" s="32"/>
      <c r="D678" s="151" t="s">
        <v>359</v>
      </c>
      <c r="F678" s="152" t="s">
        <v>9027</v>
      </c>
      <c r="I678" s="153"/>
      <c r="L678" s="32"/>
      <c r="M678" s="154"/>
      <c r="T678" s="56"/>
      <c r="AT678" s="17" t="s">
        <v>359</v>
      </c>
      <c r="AU678" s="17" t="s">
        <v>86</v>
      </c>
    </row>
    <row r="679" spans="2:65" s="14" customFormat="1" ht="10.199999999999999">
      <c r="B679" s="169"/>
      <c r="D679" s="151" t="s">
        <v>361</v>
      </c>
      <c r="E679" s="170" t="s">
        <v>1</v>
      </c>
      <c r="F679" s="171" t="s">
        <v>8745</v>
      </c>
      <c r="H679" s="170" t="s">
        <v>1</v>
      </c>
      <c r="I679" s="172"/>
      <c r="L679" s="169"/>
      <c r="M679" s="173"/>
      <c r="T679" s="174"/>
      <c r="AT679" s="170" t="s">
        <v>361</v>
      </c>
      <c r="AU679" s="170" t="s">
        <v>86</v>
      </c>
      <c r="AV679" s="14" t="s">
        <v>84</v>
      </c>
      <c r="AW679" s="14" t="s">
        <v>32</v>
      </c>
      <c r="AX679" s="14" t="s">
        <v>76</v>
      </c>
      <c r="AY679" s="170" t="s">
        <v>350</v>
      </c>
    </row>
    <row r="680" spans="2:65" s="12" customFormat="1" ht="10.199999999999999">
      <c r="B680" s="155"/>
      <c r="D680" s="151" t="s">
        <v>361</v>
      </c>
      <c r="E680" s="156" t="s">
        <v>1</v>
      </c>
      <c r="F680" s="157" t="s">
        <v>371</v>
      </c>
      <c r="H680" s="158">
        <v>3</v>
      </c>
      <c r="I680" s="159"/>
      <c r="L680" s="155"/>
      <c r="M680" s="160"/>
      <c r="T680" s="161"/>
      <c r="AT680" s="156" t="s">
        <v>361</v>
      </c>
      <c r="AU680" s="156" t="s">
        <v>86</v>
      </c>
      <c r="AV680" s="12" t="s">
        <v>86</v>
      </c>
      <c r="AW680" s="12" t="s">
        <v>32</v>
      </c>
      <c r="AX680" s="12" t="s">
        <v>76</v>
      </c>
      <c r="AY680" s="156" t="s">
        <v>350</v>
      </c>
    </row>
    <row r="681" spans="2:65" s="13" customFormat="1" ht="10.199999999999999">
      <c r="B681" s="162"/>
      <c r="D681" s="151" t="s">
        <v>361</v>
      </c>
      <c r="E681" s="163" t="s">
        <v>1</v>
      </c>
      <c r="F681" s="164" t="s">
        <v>364</v>
      </c>
      <c r="H681" s="165">
        <v>3</v>
      </c>
      <c r="I681" s="166"/>
      <c r="L681" s="162"/>
      <c r="M681" s="167"/>
      <c r="T681" s="168"/>
      <c r="AT681" s="163" t="s">
        <v>361</v>
      </c>
      <c r="AU681" s="163" t="s">
        <v>86</v>
      </c>
      <c r="AV681" s="13" t="s">
        <v>357</v>
      </c>
      <c r="AW681" s="13" t="s">
        <v>32</v>
      </c>
      <c r="AX681" s="13" t="s">
        <v>84</v>
      </c>
      <c r="AY681" s="163" t="s">
        <v>350</v>
      </c>
    </row>
    <row r="682" spans="2:65" s="1" customFormat="1" ht="24.15" customHeight="1">
      <c r="B682" s="32"/>
      <c r="C682" s="187" t="s">
        <v>2189</v>
      </c>
      <c r="D682" s="187" t="s">
        <v>1347</v>
      </c>
      <c r="E682" s="188" t="s">
        <v>9028</v>
      </c>
      <c r="F682" s="189" t="s">
        <v>9029</v>
      </c>
      <c r="G682" s="190" t="s">
        <v>496</v>
      </c>
      <c r="H682" s="191">
        <v>3</v>
      </c>
      <c r="I682" s="192"/>
      <c r="J682" s="193">
        <f>ROUND(I682*H682,2)</f>
        <v>0</v>
      </c>
      <c r="K682" s="189" t="s">
        <v>8850</v>
      </c>
      <c r="L682" s="194"/>
      <c r="M682" s="195" t="s">
        <v>1</v>
      </c>
      <c r="N682" s="196" t="s">
        <v>41</v>
      </c>
      <c r="P682" s="147">
        <f>O682*H682</f>
        <v>0</v>
      </c>
      <c r="Q682" s="147">
        <v>0</v>
      </c>
      <c r="R682" s="147">
        <f>Q682*H682</f>
        <v>0</v>
      </c>
      <c r="S682" s="147">
        <v>0</v>
      </c>
      <c r="T682" s="148">
        <f>S682*H682</f>
        <v>0</v>
      </c>
      <c r="AR682" s="149" t="s">
        <v>695</v>
      </c>
      <c r="AT682" s="149" t="s">
        <v>1347</v>
      </c>
      <c r="AU682" s="149" t="s">
        <v>86</v>
      </c>
      <c r="AY682" s="17" t="s">
        <v>350</v>
      </c>
      <c r="BE682" s="150">
        <f>IF(N682="základní",J682,0)</f>
        <v>0</v>
      </c>
      <c r="BF682" s="150">
        <f>IF(N682="snížená",J682,0)</f>
        <v>0</v>
      </c>
      <c r="BG682" s="150">
        <f>IF(N682="zákl. přenesená",J682,0)</f>
        <v>0</v>
      </c>
      <c r="BH682" s="150">
        <f>IF(N682="sníž. přenesená",J682,0)</f>
        <v>0</v>
      </c>
      <c r="BI682" s="150">
        <f>IF(N682="nulová",J682,0)</f>
        <v>0</v>
      </c>
      <c r="BJ682" s="17" t="s">
        <v>84</v>
      </c>
      <c r="BK682" s="150">
        <f>ROUND(I682*H682,2)</f>
        <v>0</v>
      </c>
      <c r="BL682" s="17" t="s">
        <v>530</v>
      </c>
      <c r="BM682" s="149" t="s">
        <v>2990</v>
      </c>
    </row>
    <row r="683" spans="2:65" s="1" customFormat="1" ht="19.2">
      <c r="B683" s="32"/>
      <c r="D683" s="151" t="s">
        <v>359</v>
      </c>
      <c r="F683" s="152" t="s">
        <v>9029</v>
      </c>
      <c r="I683" s="153"/>
      <c r="L683" s="32"/>
      <c r="M683" s="154"/>
      <c r="T683" s="56"/>
      <c r="AT683" s="17" t="s">
        <v>359</v>
      </c>
      <c r="AU683" s="17" t="s">
        <v>86</v>
      </c>
    </row>
    <row r="684" spans="2:65" s="1" customFormat="1" ht="24.15" customHeight="1">
      <c r="B684" s="32"/>
      <c r="C684" s="138" t="s">
        <v>2195</v>
      </c>
      <c r="D684" s="138" t="s">
        <v>352</v>
      </c>
      <c r="E684" s="139" t="s">
        <v>9030</v>
      </c>
      <c r="F684" s="140" t="s">
        <v>9031</v>
      </c>
      <c r="G684" s="141" t="s">
        <v>914</v>
      </c>
      <c r="H684" s="142">
        <v>16</v>
      </c>
      <c r="I684" s="143"/>
      <c r="J684" s="144">
        <f>ROUND(I684*H684,2)</f>
        <v>0</v>
      </c>
      <c r="K684" s="140" t="s">
        <v>385</v>
      </c>
      <c r="L684" s="32"/>
      <c r="M684" s="145" t="s">
        <v>1</v>
      </c>
      <c r="N684" s="146" t="s">
        <v>41</v>
      </c>
      <c r="P684" s="147">
        <f>O684*H684</f>
        <v>0</v>
      </c>
      <c r="Q684" s="147">
        <v>0</v>
      </c>
      <c r="R684" s="147">
        <f>Q684*H684</f>
        <v>0</v>
      </c>
      <c r="S684" s="147">
        <v>0</v>
      </c>
      <c r="T684" s="148">
        <f>S684*H684</f>
        <v>0</v>
      </c>
      <c r="AR684" s="149" t="s">
        <v>530</v>
      </c>
      <c r="AT684" s="149" t="s">
        <v>352</v>
      </c>
      <c r="AU684" s="149" t="s">
        <v>86</v>
      </c>
      <c r="AY684" s="17" t="s">
        <v>350</v>
      </c>
      <c r="BE684" s="150">
        <f>IF(N684="základní",J684,0)</f>
        <v>0</v>
      </c>
      <c r="BF684" s="150">
        <f>IF(N684="snížená",J684,0)</f>
        <v>0</v>
      </c>
      <c r="BG684" s="150">
        <f>IF(N684="zákl. přenesená",J684,0)</f>
        <v>0</v>
      </c>
      <c r="BH684" s="150">
        <f>IF(N684="sníž. přenesená",J684,0)</f>
        <v>0</v>
      </c>
      <c r="BI684" s="150">
        <f>IF(N684="nulová",J684,0)</f>
        <v>0</v>
      </c>
      <c r="BJ684" s="17" t="s">
        <v>84</v>
      </c>
      <c r="BK684" s="150">
        <f>ROUND(I684*H684,2)</f>
        <v>0</v>
      </c>
      <c r="BL684" s="17" t="s">
        <v>530</v>
      </c>
      <c r="BM684" s="149" t="s">
        <v>3011</v>
      </c>
    </row>
    <row r="685" spans="2:65" s="1" customFormat="1" ht="19.2">
      <c r="B685" s="32"/>
      <c r="D685" s="151" t="s">
        <v>359</v>
      </c>
      <c r="F685" s="152" t="s">
        <v>9031</v>
      </c>
      <c r="I685" s="153"/>
      <c r="L685" s="32"/>
      <c r="M685" s="154"/>
      <c r="T685" s="56"/>
      <c r="AT685" s="17" t="s">
        <v>359</v>
      </c>
      <c r="AU685" s="17" t="s">
        <v>86</v>
      </c>
    </row>
    <row r="686" spans="2:65" s="14" customFormat="1" ht="10.199999999999999">
      <c r="B686" s="169"/>
      <c r="D686" s="151" t="s">
        <v>361</v>
      </c>
      <c r="E686" s="170" t="s">
        <v>1</v>
      </c>
      <c r="F686" s="171" t="s">
        <v>8745</v>
      </c>
      <c r="H686" s="170" t="s">
        <v>1</v>
      </c>
      <c r="I686" s="172"/>
      <c r="L686" s="169"/>
      <c r="M686" s="173"/>
      <c r="T686" s="174"/>
      <c r="AT686" s="170" t="s">
        <v>361</v>
      </c>
      <c r="AU686" s="170" t="s">
        <v>86</v>
      </c>
      <c r="AV686" s="14" t="s">
        <v>84</v>
      </c>
      <c r="AW686" s="14" t="s">
        <v>32</v>
      </c>
      <c r="AX686" s="14" t="s">
        <v>76</v>
      </c>
      <c r="AY686" s="170" t="s">
        <v>350</v>
      </c>
    </row>
    <row r="687" spans="2:65" s="12" customFormat="1" ht="10.199999999999999">
      <c r="B687" s="155"/>
      <c r="D687" s="151" t="s">
        <v>361</v>
      </c>
      <c r="E687" s="156" t="s">
        <v>1</v>
      </c>
      <c r="F687" s="157" t="s">
        <v>530</v>
      </c>
      <c r="H687" s="158">
        <v>16</v>
      </c>
      <c r="I687" s="159"/>
      <c r="L687" s="155"/>
      <c r="M687" s="160"/>
      <c r="T687" s="161"/>
      <c r="AT687" s="156" t="s">
        <v>361</v>
      </c>
      <c r="AU687" s="156" t="s">
        <v>86</v>
      </c>
      <c r="AV687" s="12" t="s">
        <v>86</v>
      </c>
      <c r="AW687" s="12" t="s">
        <v>32</v>
      </c>
      <c r="AX687" s="12" t="s">
        <v>76</v>
      </c>
      <c r="AY687" s="156" t="s">
        <v>350</v>
      </c>
    </row>
    <row r="688" spans="2:65" s="13" customFormat="1" ht="10.199999999999999">
      <c r="B688" s="162"/>
      <c r="D688" s="151" t="s">
        <v>361</v>
      </c>
      <c r="E688" s="163" t="s">
        <v>1</v>
      </c>
      <c r="F688" s="164" t="s">
        <v>364</v>
      </c>
      <c r="H688" s="165">
        <v>16</v>
      </c>
      <c r="I688" s="166"/>
      <c r="L688" s="162"/>
      <c r="M688" s="167"/>
      <c r="T688" s="168"/>
      <c r="AT688" s="163" t="s">
        <v>361</v>
      </c>
      <c r="AU688" s="163" t="s">
        <v>86</v>
      </c>
      <c r="AV688" s="13" t="s">
        <v>357</v>
      </c>
      <c r="AW688" s="13" t="s">
        <v>32</v>
      </c>
      <c r="AX688" s="13" t="s">
        <v>84</v>
      </c>
      <c r="AY688" s="163" t="s">
        <v>350</v>
      </c>
    </row>
    <row r="689" spans="2:65" s="1" customFormat="1" ht="37.799999999999997" customHeight="1">
      <c r="B689" s="32"/>
      <c r="C689" s="138" t="s">
        <v>2214</v>
      </c>
      <c r="D689" s="138" t="s">
        <v>352</v>
      </c>
      <c r="E689" s="139" t="s">
        <v>9032</v>
      </c>
      <c r="F689" s="140" t="s">
        <v>9033</v>
      </c>
      <c r="G689" s="141" t="s">
        <v>914</v>
      </c>
      <c r="H689" s="142">
        <v>33</v>
      </c>
      <c r="I689" s="143"/>
      <c r="J689" s="144">
        <f>ROUND(I689*H689,2)</f>
        <v>0</v>
      </c>
      <c r="K689" s="140" t="s">
        <v>385</v>
      </c>
      <c r="L689" s="32"/>
      <c r="M689" s="145" t="s">
        <v>1</v>
      </c>
      <c r="N689" s="146" t="s">
        <v>41</v>
      </c>
      <c r="P689" s="147">
        <f>O689*H689</f>
        <v>0</v>
      </c>
      <c r="Q689" s="147">
        <v>0</v>
      </c>
      <c r="R689" s="147">
        <f>Q689*H689</f>
        <v>0</v>
      </c>
      <c r="S689" s="147">
        <v>0</v>
      </c>
      <c r="T689" s="148">
        <f>S689*H689</f>
        <v>0</v>
      </c>
      <c r="AR689" s="149" t="s">
        <v>530</v>
      </c>
      <c r="AT689" s="149" t="s">
        <v>352</v>
      </c>
      <c r="AU689" s="149" t="s">
        <v>86</v>
      </c>
      <c r="AY689" s="17" t="s">
        <v>350</v>
      </c>
      <c r="BE689" s="150">
        <f>IF(N689="základní",J689,0)</f>
        <v>0</v>
      </c>
      <c r="BF689" s="150">
        <f>IF(N689="snížená",J689,0)</f>
        <v>0</v>
      </c>
      <c r="BG689" s="150">
        <f>IF(N689="zákl. přenesená",J689,0)</f>
        <v>0</v>
      </c>
      <c r="BH689" s="150">
        <f>IF(N689="sníž. přenesená",J689,0)</f>
        <v>0</v>
      </c>
      <c r="BI689" s="150">
        <f>IF(N689="nulová",J689,0)</f>
        <v>0</v>
      </c>
      <c r="BJ689" s="17" t="s">
        <v>84</v>
      </c>
      <c r="BK689" s="150">
        <f>ROUND(I689*H689,2)</f>
        <v>0</v>
      </c>
      <c r="BL689" s="17" t="s">
        <v>530</v>
      </c>
      <c r="BM689" s="149" t="s">
        <v>3030</v>
      </c>
    </row>
    <row r="690" spans="2:65" s="1" customFormat="1" ht="28.8">
      <c r="B690" s="32"/>
      <c r="D690" s="151" t="s">
        <v>359</v>
      </c>
      <c r="F690" s="152" t="s">
        <v>9033</v>
      </c>
      <c r="I690" s="153"/>
      <c r="L690" s="32"/>
      <c r="M690" s="154"/>
      <c r="T690" s="56"/>
      <c r="AT690" s="17" t="s">
        <v>359</v>
      </c>
      <c r="AU690" s="17" t="s">
        <v>86</v>
      </c>
    </row>
    <row r="691" spans="2:65" s="14" customFormat="1" ht="10.199999999999999">
      <c r="B691" s="169"/>
      <c r="D691" s="151" t="s">
        <v>361</v>
      </c>
      <c r="E691" s="170" t="s">
        <v>1</v>
      </c>
      <c r="F691" s="171" t="s">
        <v>8745</v>
      </c>
      <c r="H691" s="170" t="s">
        <v>1</v>
      </c>
      <c r="I691" s="172"/>
      <c r="L691" s="169"/>
      <c r="M691" s="173"/>
      <c r="T691" s="174"/>
      <c r="AT691" s="170" t="s">
        <v>361</v>
      </c>
      <c r="AU691" s="170" t="s">
        <v>86</v>
      </c>
      <c r="AV691" s="14" t="s">
        <v>84</v>
      </c>
      <c r="AW691" s="14" t="s">
        <v>32</v>
      </c>
      <c r="AX691" s="14" t="s">
        <v>76</v>
      </c>
      <c r="AY691" s="170" t="s">
        <v>350</v>
      </c>
    </row>
    <row r="692" spans="2:65" s="12" customFormat="1" ht="10.199999999999999">
      <c r="B692" s="155"/>
      <c r="D692" s="151" t="s">
        <v>361</v>
      </c>
      <c r="E692" s="156" t="s">
        <v>1</v>
      </c>
      <c r="F692" s="157" t="s">
        <v>701</v>
      </c>
      <c r="H692" s="158">
        <v>33</v>
      </c>
      <c r="I692" s="159"/>
      <c r="L692" s="155"/>
      <c r="M692" s="160"/>
      <c r="T692" s="161"/>
      <c r="AT692" s="156" t="s">
        <v>361</v>
      </c>
      <c r="AU692" s="156" t="s">
        <v>86</v>
      </c>
      <c r="AV692" s="12" t="s">
        <v>86</v>
      </c>
      <c r="AW692" s="12" t="s">
        <v>32</v>
      </c>
      <c r="AX692" s="12" t="s">
        <v>76</v>
      </c>
      <c r="AY692" s="156" t="s">
        <v>350</v>
      </c>
    </row>
    <row r="693" spans="2:65" s="13" customFormat="1" ht="10.199999999999999">
      <c r="B693" s="162"/>
      <c r="D693" s="151" t="s">
        <v>361</v>
      </c>
      <c r="E693" s="163" t="s">
        <v>1</v>
      </c>
      <c r="F693" s="164" t="s">
        <v>364</v>
      </c>
      <c r="H693" s="165">
        <v>33</v>
      </c>
      <c r="I693" s="166"/>
      <c r="L693" s="162"/>
      <c r="M693" s="167"/>
      <c r="T693" s="168"/>
      <c r="AT693" s="163" t="s">
        <v>361</v>
      </c>
      <c r="AU693" s="163" t="s">
        <v>86</v>
      </c>
      <c r="AV693" s="13" t="s">
        <v>357</v>
      </c>
      <c r="AW693" s="13" t="s">
        <v>32</v>
      </c>
      <c r="AX693" s="13" t="s">
        <v>84</v>
      </c>
      <c r="AY693" s="163" t="s">
        <v>350</v>
      </c>
    </row>
    <row r="694" spans="2:65" s="1" customFormat="1" ht="37.799999999999997" customHeight="1">
      <c r="B694" s="32"/>
      <c r="C694" s="138" t="s">
        <v>2224</v>
      </c>
      <c r="D694" s="138" t="s">
        <v>352</v>
      </c>
      <c r="E694" s="139" t="s">
        <v>9034</v>
      </c>
      <c r="F694" s="140" t="s">
        <v>9035</v>
      </c>
      <c r="G694" s="141" t="s">
        <v>914</v>
      </c>
      <c r="H694" s="142">
        <v>3</v>
      </c>
      <c r="I694" s="143"/>
      <c r="J694" s="144">
        <f>ROUND(I694*H694,2)</f>
        <v>0</v>
      </c>
      <c r="K694" s="140" t="s">
        <v>385</v>
      </c>
      <c r="L694" s="32"/>
      <c r="M694" s="145" t="s">
        <v>1</v>
      </c>
      <c r="N694" s="146" t="s">
        <v>41</v>
      </c>
      <c r="P694" s="147">
        <f>O694*H694</f>
        <v>0</v>
      </c>
      <c r="Q694" s="147">
        <v>0</v>
      </c>
      <c r="R694" s="147">
        <f>Q694*H694</f>
        <v>0</v>
      </c>
      <c r="S694" s="147">
        <v>0</v>
      </c>
      <c r="T694" s="148">
        <f>S694*H694</f>
        <v>0</v>
      </c>
      <c r="AR694" s="149" t="s">
        <v>530</v>
      </c>
      <c r="AT694" s="149" t="s">
        <v>352</v>
      </c>
      <c r="AU694" s="149" t="s">
        <v>86</v>
      </c>
      <c r="AY694" s="17" t="s">
        <v>350</v>
      </c>
      <c r="BE694" s="150">
        <f>IF(N694="základní",J694,0)</f>
        <v>0</v>
      </c>
      <c r="BF694" s="150">
        <f>IF(N694="snížená",J694,0)</f>
        <v>0</v>
      </c>
      <c r="BG694" s="150">
        <f>IF(N694="zákl. přenesená",J694,0)</f>
        <v>0</v>
      </c>
      <c r="BH694" s="150">
        <f>IF(N694="sníž. přenesená",J694,0)</f>
        <v>0</v>
      </c>
      <c r="BI694" s="150">
        <f>IF(N694="nulová",J694,0)</f>
        <v>0</v>
      </c>
      <c r="BJ694" s="17" t="s">
        <v>84</v>
      </c>
      <c r="BK694" s="150">
        <f>ROUND(I694*H694,2)</f>
        <v>0</v>
      </c>
      <c r="BL694" s="17" t="s">
        <v>530</v>
      </c>
      <c r="BM694" s="149" t="s">
        <v>3044</v>
      </c>
    </row>
    <row r="695" spans="2:65" s="1" customFormat="1" ht="19.2">
      <c r="B695" s="32"/>
      <c r="D695" s="151" t="s">
        <v>359</v>
      </c>
      <c r="F695" s="152" t="s">
        <v>9035</v>
      </c>
      <c r="I695" s="153"/>
      <c r="L695" s="32"/>
      <c r="M695" s="154"/>
      <c r="T695" s="56"/>
      <c r="AT695" s="17" t="s">
        <v>359</v>
      </c>
      <c r="AU695" s="17" t="s">
        <v>86</v>
      </c>
    </row>
    <row r="696" spans="2:65" s="14" customFormat="1" ht="10.199999999999999">
      <c r="B696" s="169"/>
      <c r="D696" s="151" t="s">
        <v>361</v>
      </c>
      <c r="E696" s="170" t="s">
        <v>1</v>
      </c>
      <c r="F696" s="171" t="s">
        <v>8745</v>
      </c>
      <c r="H696" s="170" t="s">
        <v>1</v>
      </c>
      <c r="I696" s="172"/>
      <c r="L696" s="169"/>
      <c r="M696" s="173"/>
      <c r="T696" s="174"/>
      <c r="AT696" s="170" t="s">
        <v>361</v>
      </c>
      <c r="AU696" s="170" t="s">
        <v>86</v>
      </c>
      <c r="AV696" s="14" t="s">
        <v>84</v>
      </c>
      <c r="AW696" s="14" t="s">
        <v>32</v>
      </c>
      <c r="AX696" s="14" t="s">
        <v>76</v>
      </c>
      <c r="AY696" s="170" t="s">
        <v>350</v>
      </c>
    </row>
    <row r="697" spans="2:65" s="12" customFormat="1" ht="10.199999999999999">
      <c r="B697" s="155"/>
      <c r="D697" s="151" t="s">
        <v>361</v>
      </c>
      <c r="E697" s="156" t="s">
        <v>1</v>
      </c>
      <c r="F697" s="157" t="s">
        <v>371</v>
      </c>
      <c r="H697" s="158">
        <v>3</v>
      </c>
      <c r="I697" s="159"/>
      <c r="L697" s="155"/>
      <c r="M697" s="160"/>
      <c r="T697" s="161"/>
      <c r="AT697" s="156" t="s">
        <v>361</v>
      </c>
      <c r="AU697" s="156" t="s">
        <v>86</v>
      </c>
      <c r="AV697" s="12" t="s">
        <v>86</v>
      </c>
      <c r="AW697" s="12" t="s">
        <v>32</v>
      </c>
      <c r="AX697" s="12" t="s">
        <v>76</v>
      </c>
      <c r="AY697" s="156" t="s">
        <v>350</v>
      </c>
    </row>
    <row r="698" spans="2:65" s="13" customFormat="1" ht="10.199999999999999">
      <c r="B698" s="162"/>
      <c r="D698" s="151" t="s">
        <v>361</v>
      </c>
      <c r="E698" s="163" t="s">
        <v>1</v>
      </c>
      <c r="F698" s="164" t="s">
        <v>364</v>
      </c>
      <c r="H698" s="165">
        <v>3</v>
      </c>
      <c r="I698" s="166"/>
      <c r="L698" s="162"/>
      <c r="M698" s="167"/>
      <c r="T698" s="168"/>
      <c r="AT698" s="163" t="s">
        <v>361</v>
      </c>
      <c r="AU698" s="163" t="s">
        <v>86</v>
      </c>
      <c r="AV698" s="13" t="s">
        <v>357</v>
      </c>
      <c r="AW698" s="13" t="s">
        <v>32</v>
      </c>
      <c r="AX698" s="13" t="s">
        <v>84</v>
      </c>
      <c r="AY698" s="163" t="s">
        <v>350</v>
      </c>
    </row>
    <row r="699" spans="2:65" s="1" customFormat="1" ht="24.15" customHeight="1">
      <c r="B699" s="32"/>
      <c r="C699" s="138" t="s">
        <v>2231</v>
      </c>
      <c r="D699" s="138" t="s">
        <v>352</v>
      </c>
      <c r="E699" s="139" t="s">
        <v>9036</v>
      </c>
      <c r="F699" s="140" t="s">
        <v>9037</v>
      </c>
      <c r="G699" s="141" t="s">
        <v>914</v>
      </c>
      <c r="H699" s="142">
        <v>2</v>
      </c>
      <c r="I699" s="143"/>
      <c r="J699" s="144">
        <f>ROUND(I699*H699,2)</f>
        <v>0</v>
      </c>
      <c r="K699" s="140" t="s">
        <v>385</v>
      </c>
      <c r="L699" s="32"/>
      <c r="M699" s="145" t="s">
        <v>1</v>
      </c>
      <c r="N699" s="146" t="s">
        <v>41</v>
      </c>
      <c r="P699" s="147">
        <f>O699*H699</f>
        <v>0</v>
      </c>
      <c r="Q699" s="147">
        <v>0</v>
      </c>
      <c r="R699" s="147">
        <f>Q699*H699</f>
        <v>0</v>
      </c>
      <c r="S699" s="147">
        <v>0</v>
      </c>
      <c r="T699" s="148">
        <f>S699*H699</f>
        <v>0</v>
      </c>
      <c r="AR699" s="149" t="s">
        <v>530</v>
      </c>
      <c r="AT699" s="149" t="s">
        <v>352</v>
      </c>
      <c r="AU699" s="149" t="s">
        <v>86</v>
      </c>
      <c r="AY699" s="17" t="s">
        <v>350</v>
      </c>
      <c r="BE699" s="150">
        <f>IF(N699="základní",J699,0)</f>
        <v>0</v>
      </c>
      <c r="BF699" s="150">
        <f>IF(N699="snížená",J699,0)</f>
        <v>0</v>
      </c>
      <c r="BG699" s="150">
        <f>IF(N699="zákl. přenesená",J699,0)</f>
        <v>0</v>
      </c>
      <c r="BH699" s="150">
        <f>IF(N699="sníž. přenesená",J699,0)</f>
        <v>0</v>
      </c>
      <c r="BI699" s="150">
        <f>IF(N699="nulová",J699,0)</f>
        <v>0</v>
      </c>
      <c r="BJ699" s="17" t="s">
        <v>84</v>
      </c>
      <c r="BK699" s="150">
        <f>ROUND(I699*H699,2)</f>
        <v>0</v>
      </c>
      <c r="BL699" s="17" t="s">
        <v>530</v>
      </c>
      <c r="BM699" s="149" t="s">
        <v>3054</v>
      </c>
    </row>
    <row r="700" spans="2:65" s="1" customFormat="1" ht="19.2">
      <c r="B700" s="32"/>
      <c r="D700" s="151" t="s">
        <v>359</v>
      </c>
      <c r="F700" s="152" t="s">
        <v>9037</v>
      </c>
      <c r="I700" s="153"/>
      <c r="L700" s="32"/>
      <c r="M700" s="154"/>
      <c r="T700" s="56"/>
      <c r="AT700" s="17" t="s">
        <v>359</v>
      </c>
      <c r="AU700" s="17" t="s">
        <v>86</v>
      </c>
    </row>
    <row r="701" spans="2:65" s="14" customFormat="1" ht="10.199999999999999">
      <c r="B701" s="169"/>
      <c r="D701" s="151" t="s">
        <v>361</v>
      </c>
      <c r="E701" s="170" t="s">
        <v>1</v>
      </c>
      <c r="F701" s="171" t="s">
        <v>8745</v>
      </c>
      <c r="H701" s="170" t="s">
        <v>1</v>
      </c>
      <c r="I701" s="172"/>
      <c r="L701" s="169"/>
      <c r="M701" s="173"/>
      <c r="T701" s="174"/>
      <c r="AT701" s="170" t="s">
        <v>361</v>
      </c>
      <c r="AU701" s="170" t="s">
        <v>86</v>
      </c>
      <c r="AV701" s="14" t="s">
        <v>84</v>
      </c>
      <c r="AW701" s="14" t="s">
        <v>32</v>
      </c>
      <c r="AX701" s="14" t="s">
        <v>76</v>
      </c>
      <c r="AY701" s="170" t="s">
        <v>350</v>
      </c>
    </row>
    <row r="702" spans="2:65" s="12" customFormat="1" ht="10.199999999999999">
      <c r="B702" s="155"/>
      <c r="D702" s="151" t="s">
        <v>361</v>
      </c>
      <c r="E702" s="156" t="s">
        <v>1</v>
      </c>
      <c r="F702" s="157" t="s">
        <v>86</v>
      </c>
      <c r="H702" s="158">
        <v>2</v>
      </c>
      <c r="I702" s="159"/>
      <c r="L702" s="155"/>
      <c r="M702" s="160"/>
      <c r="T702" s="161"/>
      <c r="AT702" s="156" t="s">
        <v>361</v>
      </c>
      <c r="AU702" s="156" t="s">
        <v>86</v>
      </c>
      <c r="AV702" s="12" t="s">
        <v>86</v>
      </c>
      <c r="AW702" s="12" t="s">
        <v>32</v>
      </c>
      <c r="AX702" s="12" t="s">
        <v>76</v>
      </c>
      <c r="AY702" s="156" t="s">
        <v>350</v>
      </c>
    </row>
    <row r="703" spans="2:65" s="13" customFormat="1" ht="10.199999999999999">
      <c r="B703" s="162"/>
      <c r="D703" s="151" t="s">
        <v>361</v>
      </c>
      <c r="E703" s="163" t="s">
        <v>1</v>
      </c>
      <c r="F703" s="164" t="s">
        <v>364</v>
      </c>
      <c r="H703" s="165">
        <v>2</v>
      </c>
      <c r="I703" s="166"/>
      <c r="L703" s="162"/>
      <c r="M703" s="167"/>
      <c r="T703" s="168"/>
      <c r="AT703" s="163" t="s">
        <v>361</v>
      </c>
      <c r="AU703" s="163" t="s">
        <v>86</v>
      </c>
      <c r="AV703" s="13" t="s">
        <v>357</v>
      </c>
      <c r="AW703" s="13" t="s">
        <v>32</v>
      </c>
      <c r="AX703" s="13" t="s">
        <v>84</v>
      </c>
      <c r="AY703" s="163" t="s">
        <v>350</v>
      </c>
    </row>
    <row r="704" spans="2:65" s="1" customFormat="1" ht="37.799999999999997" customHeight="1">
      <c r="B704" s="32"/>
      <c r="C704" s="138" t="s">
        <v>2236</v>
      </c>
      <c r="D704" s="138" t="s">
        <v>352</v>
      </c>
      <c r="E704" s="139" t="s">
        <v>9038</v>
      </c>
      <c r="F704" s="140" t="s">
        <v>9039</v>
      </c>
      <c r="G704" s="141" t="s">
        <v>914</v>
      </c>
      <c r="H704" s="142">
        <v>4</v>
      </c>
      <c r="I704" s="143"/>
      <c r="J704" s="144">
        <f>ROUND(I704*H704,2)</f>
        <v>0</v>
      </c>
      <c r="K704" s="140" t="s">
        <v>385</v>
      </c>
      <c r="L704" s="32"/>
      <c r="M704" s="145" t="s">
        <v>1</v>
      </c>
      <c r="N704" s="146" t="s">
        <v>41</v>
      </c>
      <c r="P704" s="147">
        <f>O704*H704</f>
        <v>0</v>
      </c>
      <c r="Q704" s="147">
        <v>0</v>
      </c>
      <c r="R704" s="147">
        <f>Q704*H704</f>
        <v>0</v>
      </c>
      <c r="S704" s="147">
        <v>0</v>
      </c>
      <c r="T704" s="148">
        <f>S704*H704</f>
        <v>0</v>
      </c>
      <c r="AR704" s="149" t="s">
        <v>530</v>
      </c>
      <c r="AT704" s="149" t="s">
        <v>352</v>
      </c>
      <c r="AU704" s="149" t="s">
        <v>86</v>
      </c>
      <c r="AY704" s="17" t="s">
        <v>350</v>
      </c>
      <c r="BE704" s="150">
        <f>IF(N704="základní",J704,0)</f>
        <v>0</v>
      </c>
      <c r="BF704" s="150">
        <f>IF(N704="snížená",J704,0)</f>
        <v>0</v>
      </c>
      <c r="BG704" s="150">
        <f>IF(N704="zákl. přenesená",J704,0)</f>
        <v>0</v>
      </c>
      <c r="BH704" s="150">
        <f>IF(N704="sníž. přenesená",J704,0)</f>
        <v>0</v>
      </c>
      <c r="BI704" s="150">
        <f>IF(N704="nulová",J704,0)</f>
        <v>0</v>
      </c>
      <c r="BJ704" s="17" t="s">
        <v>84</v>
      </c>
      <c r="BK704" s="150">
        <f>ROUND(I704*H704,2)</f>
        <v>0</v>
      </c>
      <c r="BL704" s="17" t="s">
        <v>530</v>
      </c>
      <c r="BM704" s="149" t="s">
        <v>3064</v>
      </c>
    </row>
    <row r="705" spans="2:65" s="1" customFormat="1" ht="28.8">
      <c r="B705" s="32"/>
      <c r="D705" s="151" t="s">
        <v>359</v>
      </c>
      <c r="F705" s="152" t="s">
        <v>9039</v>
      </c>
      <c r="I705" s="153"/>
      <c r="L705" s="32"/>
      <c r="M705" s="154"/>
      <c r="T705" s="56"/>
      <c r="AT705" s="17" t="s">
        <v>359</v>
      </c>
      <c r="AU705" s="17" t="s">
        <v>86</v>
      </c>
    </row>
    <row r="706" spans="2:65" s="14" customFormat="1" ht="10.199999999999999">
      <c r="B706" s="169"/>
      <c r="D706" s="151" t="s">
        <v>361</v>
      </c>
      <c r="E706" s="170" t="s">
        <v>1</v>
      </c>
      <c r="F706" s="171" t="s">
        <v>8745</v>
      </c>
      <c r="H706" s="170" t="s">
        <v>1</v>
      </c>
      <c r="I706" s="172"/>
      <c r="L706" s="169"/>
      <c r="M706" s="173"/>
      <c r="T706" s="174"/>
      <c r="AT706" s="170" t="s">
        <v>361</v>
      </c>
      <c r="AU706" s="170" t="s">
        <v>86</v>
      </c>
      <c r="AV706" s="14" t="s">
        <v>84</v>
      </c>
      <c r="AW706" s="14" t="s">
        <v>32</v>
      </c>
      <c r="AX706" s="14" t="s">
        <v>76</v>
      </c>
      <c r="AY706" s="170" t="s">
        <v>350</v>
      </c>
    </row>
    <row r="707" spans="2:65" s="12" customFormat="1" ht="10.199999999999999">
      <c r="B707" s="155"/>
      <c r="D707" s="151" t="s">
        <v>361</v>
      </c>
      <c r="E707" s="156" t="s">
        <v>1</v>
      </c>
      <c r="F707" s="157" t="s">
        <v>357</v>
      </c>
      <c r="H707" s="158">
        <v>4</v>
      </c>
      <c r="I707" s="159"/>
      <c r="L707" s="155"/>
      <c r="M707" s="160"/>
      <c r="T707" s="161"/>
      <c r="AT707" s="156" t="s">
        <v>361</v>
      </c>
      <c r="AU707" s="156" t="s">
        <v>86</v>
      </c>
      <c r="AV707" s="12" t="s">
        <v>86</v>
      </c>
      <c r="AW707" s="12" t="s">
        <v>32</v>
      </c>
      <c r="AX707" s="12" t="s">
        <v>76</v>
      </c>
      <c r="AY707" s="156" t="s">
        <v>350</v>
      </c>
    </row>
    <row r="708" spans="2:65" s="13" customFormat="1" ht="10.199999999999999">
      <c r="B708" s="162"/>
      <c r="D708" s="151" t="s">
        <v>361</v>
      </c>
      <c r="E708" s="163" t="s">
        <v>1</v>
      </c>
      <c r="F708" s="164" t="s">
        <v>364</v>
      </c>
      <c r="H708" s="165">
        <v>4</v>
      </c>
      <c r="I708" s="166"/>
      <c r="L708" s="162"/>
      <c r="M708" s="167"/>
      <c r="T708" s="168"/>
      <c r="AT708" s="163" t="s">
        <v>361</v>
      </c>
      <c r="AU708" s="163" t="s">
        <v>86</v>
      </c>
      <c r="AV708" s="13" t="s">
        <v>357</v>
      </c>
      <c r="AW708" s="13" t="s">
        <v>32</v>
      </c>
      <c r="AX708" s="13" t="s">
        <v>84</v>
      </c>
      <c r="AY708" s="163" t="s">
        <v>350</v>
      </c>
    </row>
    <row r="709" spans="2:65" s="1" customFormat="1" ht="24.15" customHeight="1">
      <c r="B709" s="32"/>
      <c r="C709" s="138" t="s">
        <v>2243</v>
      </c>
      <c r="D709" s="138" t="s">
        <v>352</v>
      </c>
      <c r="E709" s="139" t="s">
        <v>9040</v>
      </c>
      <c r="F709" s="140" t="s">
        <v>9041</v>
      </c>
      <c r="G709" s="141" t="s">
        <v>914</v>
      </c>
      <c r="H709" s="142">
        <v>12</v>
      </c>
      <c r="I709" s="143"/>
      <c r="J709" s="144">
        <f>ROUND(I709*H709,2)</f>
        <v>0</v>
      </c>
      <c r="K709" s="140" t="s">
        <v>385</v>
      </c>
      <c r="L709" s="32"/>
      <c r="M709" s="145" t="s">
        <v>1</v>
      </c>
      <c r="N709" s="146" t="s">
        <v>41</v>
      </c>
      <c r="P709" s="147">
        <f>O709*H709</f>
        <v>0</v>
      </c>
      <c r="Q709" s="147">
        <v>0</v>
      </c>
      <c r="R709" s="147">
        <f>Q709*H709</f>
        <v>0</v>
      </c>
      <c r="S709" s="147">
        <v>0</v>
      </c>
      <c r="T709" s="148">
        <f>S709*H709</f>
        <v>0</v>
      </c>
      <c r="AR709" s="149" t="s">
        <v>530</v>
      </c>
      <c r="AT709" s="149" t="s">
        <v>352</v>
      </c>
      <c r="AU709" s="149" t="s">
        <v>86</v>
      </c>
      <c r="AY709" s="17" t="s">
        <v>350</v>
      </c>
      <c r="BE709" s="150">
        <f>IF(N709="základní",J709,0)</f>
        <v>0</v>
      </c>
      <c r="BF709" s="150">
        <f>IF(N709="snížená",J709,0)</f>
        <v>0</v>
      </c>
      <c r="BG709" s="150">
        <f>IF(N709="zákl. přenesená",J709,0)</f>
        <v>0</v>
      </c>
      <c r="BH709" s="150">
        <f>IF(N709="sníž. přenesená",J709,0)</f>
        <v>0</v>
      </c>
      <c r="BI709" s="150">
        <f>IF(N709="nulová",J709,0)</f>
        <v>0</v>
      </c>
      <c r="BJ709" s="17" t="s">
        <v>84</v>
      </c>
      <c r="BK709" s="150">
        <f>ROUND(I709*H709,2)</f>
        <v>0</v>
      </c>
      <c r="BL709" s="17" t="s">
        <v>530</v>
      </c>
      <c r="BM709" s="149" t="s">
        <v>3071</v>
      </c>
    </row>
    <row r="710" spans="2:65" s="1" customFormat="1" ht="19.2">
      <c r="B710" s="32"/>
      <c r="D710" s="151" t="s">
        <v>359</v>
      </c>
      <c r="F710" s="152" t="s">
        <v>9041</v>
      </c>
      <c r="I710" s="153"/>
      <c r="L710" s="32"/>
      <c r="M710" s="154"/>
      <c r="T710" s="56"/>
      <c r="AT710" s="17" t="s">
        <v>359</v>
      </c>
      <c r="AU710" s="17" t="s">
        <v>86</v>
      </c>
    </row>
    <row r="711" spans="2:65" s="14" customFormat="1" ht="10.199999999999999">
      <c r="B711" s="169"/>
      <c r="D711" s="151" t="s">
        <v>361</v>
      </c>
      <c r="E711" s="170" t="s">
        <v>1</v>
      </c>
      <c r="F711" s="171" t="s">
        <v>8745</v>
      </c>
      <c r="H711" s="170" t="s">
        <v>1</v>
      </c>
      <c r="I711" s="172"/>
      <c r="L711" s="169"/>
      <c r="M711" s="173"/>
      <c r="T711" s="174"/>
      <c r="AT711" s="170" t="s">
        <v>361</v>
      </c>
      <c r="AU711" s="170" t="s">
        <v>86</v>
      </c>
      <c r="AV711" s="14" t="s">
        <v>84</v>
      </c>
      <c r="AW711" s="14" t="s">
        <v>32</v>
      </c>
      <c r="AX711" s="14" t="s">
        <v>76</v>
      </c>
      <c r="AY711" s="170" t="s">
        <v>350</v>
      </c>
    </row>
    <row r="712" spans="2:65" s="12" customFormat="1" ht="10.199999999999999">
      <c r="B712" s="155"/>
      <c r="D712" s="151" t="s">
        <v>361</v>
      </c>
      <c r="E712" s="156" t="s">
        <v>1</v>
      </c>
      <c r="F712" s="157" t="s">
        <v>9042</v>
      </c>
      <c r="H712" s="158">
        <v>12</v>
      </c>
      <c r="I712" s="159"/>
      <c r="L712" s="155"/>
      <c r="M712" s="160"/>
      <c r="T712" s="161"/>
      <c r="AT712" s="156" t="s">
        <v>361</v>
      </c>
      <c r="AU712" s="156" t="s">
        <v>86</v>
      </c>
      <c r="AV712" s="12" t="s">
        <v>86</v>
      </c>
      <c r="AW712" s="12" t="s">
        <v>32</v>
      </c>
      <c r="AX712" s="12" t="s">
        <v>76</v>
      </c>
      <c r="AY712" s="156" t="s">
        <v>350</v>
      </c>
    </row>
    <row r="713" spans="2:65" s="13" customFormat="1" ht="10.199999999999999">
      <c r="B713" s="162"/>
      <c r="D713" s="151" t="s">
        <v>361</v>
      </c>
      <c r="E713" s="163" t="s">
        <v>1</v>
      </c>
      <c r="F713" s="164" t="s">
        <v>364</v>
      </c>
      <c r="H713" s="165">
        <v>12</v>
      </c>
      <c r="I713" s="166"/>
      <c r="L713" s="162"/>
      <c r="M713" s="167"/>
      <c r="T713" s="168"/>
      <c r="AT713" s="163" t="s">
        <v>361</v>
      </c>
      <c r="AU713" s="163" t="s">
        <v>86</v>
      </c>
      <c r="AV713" s="13" t="s">
        <v>357</v>
      </c>
      <c r="AW713" s="13" t="s">
        <v>32</v>
      </c>
      <c r="AX713" s="13" t="s">
        <v>84</v>
      </c>
      <c r="AY713" s="163" t="s">
        <v>350</v>
      </c>
    </row>
    <row r="714" spans="2:65" s="1" customFormat="1" ht="37.799999999999997" customHeight="1">
      <c r="B714" s="32"/>
      <c r="C714" s="138" t="s">
        <v>2261</v>
      </c>
      <c r="D714" s="138" t="s">
        <v>352</v>
      </c>
      <c r="E714" s="139" t="s">
        <v>9043</v>
      </c>
      <c r="F714" s="140" t="s">
        <v>9044</v>
      </c>
      <c r="G714" s="141" t="s">
        <v>914</v>
      </c>
      <c r="H714" s="142">
        <v>7</v>
      </c>
      <c r="I714" s="143"/>
      <c r="J714" s="144">
        <f>ROUND(I714*H714,2)</f>
        <v>0</v>
      </c>
      <c r="K714" s="140" t="s">
        <v>385</v>
      </c>
      <c r="L714" s="32"/>
      <c r="M714" s="145" t="s">
        <v>1</v>
      </c>
      <c r="N714" s="146" t="s">
        <v>41</v>
      </c>
      <c r="P714" s="147">
        <f>O714*H714</f>
        <v>0</v>
      </c>
      <c r="Q714" s="147">
        <v>0</v>
      </c>
      <c r="R714" s="147">
        <f>Q714*H714</f>
        <v>0</v>
      </c>
      <c r="S714" s="147">
        <v>0</v>
      </c>
      <c r="T714" s="148">
        <f>S714*H714</f>
        <v>0</v>
      </c>
      <c r="AR714" s="149" t="s">
        <v>530</v>
      </c>
      <c r="AT714" s="149" t="s">
        <v>352</v>
      </c>
      <c r="AU714" s="149" t="s">
        <v>86</v>
      </c>
      <c r="AY714" s="17" t="s">
        <v>350</v>
      </c>
      <c r="BE714" s="150">
        <f>IF(N714="základní",J714,0)</f>
        <v>0</v>
      </c>
      <c r="BF714" s="150">
        <f>IF(N714="snížená",J714,0)</f>
        <v>0</v>
      </c>
      <c r="BG714" s="150">
        <f>IF(N714="zákl. přenesená",J714,0)</f>
        <v>0</v>
      </c>
      <c r="BH714" s="150">
        <f>IF(N714="sníž. přenesená",J714,0)</f>
        <v>0</v>
      </c>
      <c r="BI714" s="150">
        <f>IF(N714="nulová",J714,0)</f>
        <v>0</v>
      </c>
      <c r="BJ714" s="17" t="s">
        <v>84</v>
      </c>
      <c r="BK714" s="150">
        <f>ROUND(I714*H714,2)</f>
        <v>0</v>
      </c>
      <c r="BL714" s="17" t="s">
        <v>530</v>
      </c>
      <c r="BM714" s="149" t="s">
        <v>3089</v>
      </c>
    </row>
    <row r="715" spans="2:65" s="1" customFormat="1" ht="28.8">
      <c r="B715" s="32"/>
      <c r="D715" s="151" t="s">
        <v>359</v>
      </c>
      <c r="F715" s="152" t="s">
        <v>9044</v>
      </c>
      <c r="I715" s="153"/>
      <c r="L715" s="32"/>
      <c r="M715" s="154"/>
      <c r="T715" s="56"/>
      <c r="AT715" s="17" t="s">
        <v>359</v>
      </c>
      <c r="AU715" s="17" t="s">
        <v>86</v>
      </c>
    </row>
    <row r="716" spans="2:65" s="14" customFormat="1" ht="10.199999999999999">
      <c r="B716" s="169"/>
      <c r="D716" s="151" t="s">
        <v>361</v>
      </c>
      <c r="E716" s="170" t="s">
        <v>1</v>
      </c>
      <c r="F716" s="171" t="s">
        <v>8776</v>
      </c>
      <c r="H716" s="170" t="s">
        <v>1</v>
      </c>
      <c r="I716" s="172"/>
      <c r="L716" s="169"/>
      <c r="M716" s="173"/>
      <c r="T716" s="174"/>
      <c r="AT716" s="170" t="s">
        <v>361</v>
      </c>
      <c r="AU716" s="170" t="s">
        <v>86</v>
      </c>
      <c r="AV716" s="14" t="s">
        <v>84</v>
      </c>
      <c r="AW716" s="14" t="s">
        <v>32</v>
      </c>
      <c r="AX716" s="14" t="s">
        <v>76</v>
      </c>
      <c r="AY716" s="170" t="s">
        <v>350</v>
      </c>
    </row>
    <row r="717" spans="2:65" s="12" customFormat="1" ht="10.199999999999999">
      <c r="B717" s="155"/>
      <c r="D717" s="151" t="s">
        <v>361</v>
      </c>
      <c r="E717" s="156" t="s">
        <v>1</v>
      </c>
      <c r="F717" s="157" t="s">
        <v>462</v>
      </c>
      <c r="H717" s="158">
        <v>7</v>
      </c>
      <c r="I717" s="159"/>
      <c r="L717" s="155"/>
      <c r="M717" s="160"/>
      <c r="T717" s="161"/>
      <c r="AT717" s="156" t="s">
        <v>361</v>
      </c>
      <c r="AU717" s="156" t="s">
        <v>86</v>
      </c>
      <c r="AV717" s="12" t="s">
        <v>86</v>
      </c>
      <c r="AW717" s="12" t="s">
        <v>32</v>
      </c>
      <c r="AX717" s="12" t="s">
        <v>76</v>
      </c>
      <c r="AY717" s="156" t="s">
        <v>350</v>
      </c>
    </row>
    <row r="718" spans="2:65" s="13" customFormat="1" ht="10.199999999999999">
      <c r="B718" s="162"/>
      <c r="D718" s="151" t="s">
        <v>361</v>
      </c>
      <c r="E718" s="163" t="s">
        <v>1</v>
      </c>
      <c r="F718" s="164" t="s">
        <v>364</v>
      </c>
      <c r="H718" s="165">
        <v>7</v>
      </c>
      <c r="I718" s="166"/>
      <c r="L718" s="162"/>
      <c r="M718" s="167"/>
      <c r="T718" s="168"/>
      <c r="AT718" s="163" t="s">
        <v>361</v>
      </c>
      <c r="AU718" s="163" t="s">
        <v>86</v>
      </c>
      <c r="AV718" s="13" t="s">
        <v>357</v>
      </c>
      <c r="AW718" s="13" t="s">
        <v>32</v>
      </c>
      <c r="AX718" s="13" t="s">
        <v>84</v>
      </c>
      <c r="AY718" s="163" t="s">
        <v>350</v>
      </c>
    </row>
    <row r="719" spans="2:65" s="1" customFormat="1" ht="33" customHeight="1">
      <c r="B719" s="32"/>
      <c r="C719" s="138" t="s">
        <v>2267</v>
      </c>
      <c r="D719" s="138" t="s">
        <v>352</v>
      </c>
      <c r="E719" s="139" t="s">
        <v>9045</v>
      </c>
      <c r="F719" s="140" t="s">
        <v>9046</v>
      </c>
      <c r="G719" s="141" t="s">
        <v>914</v>
      </c>
      <c r="H719" s="142">
        <v>7</v>
      </c>
      <c r="I719" s="143"/>
      <c r="J719" s="144">
        <f>ROUND(I719*H719,2)</f>
        <v>0</v>
      </c>
      <c r="K719" s="140" t="s">
        <v>385</v>
      </c>
      <c r="L719" s="32"/>
      <c r="M719" s="145" t="s">
        <v>1</v>
      </c>
      <c r="N719" s="146" t="s">
        <v>41</v>
      </c>
      <c r="P719" s="147">
        <f>O719*H719</f>
        <v>0</v>
      </c>
      <c r="Q719" s="147">
        <v>0</v>
      </c>
      <c r="R719" s="147">
        <f>Q719*H719</f>
        <v>0</v>
      </c>
      <c r="S719" s="147">
        <v>0</v>
      </c>
      <c r="T719" s="148">
        <f>S719*H719</f>
        <v>0</v>
      </c>
      <c r="AR719" s="149" t="s">
        <v>530</v>
      </c>
      <c r="AT719" s="149" t="s">
        <v>352</v>
      </c>
      <c r="AU719" s="149" t="s">
        <v>86</v>
      </c>
      <c r="AY719" s="17" t="s">
        <v>350</v>
      </c>
      <c r="BE719" s="150">
        <f>IF(N719="základní",J719,0)</f>
        <v>0</v>
      </c>
      <c r="BF719" s="150">
        <f>IF(N719="snížená",J719,0)</f>
        <v>0</v>
      </c>
      <c r="BG719" s="150">
        <f>IF(N719="zákl. přenesená",J719,0)</f>
        <v>0</v>
      </c>
      <c r="BH719" s="150">
        <f>IF(N719="sníž. přenesená",J719,0)</f>
        <v>0</v>
      </c>
      <c r="BI719" s="150">
        <f>IF(N719="nulová",J719,0)</f>
        <v>0</v>
      </c>
      <c r="BJ719" s="17" t="s">
        <v>84</v>
      </c>
      <c r="BK719" s="150">
        <f>ROUND(I719*H719,2)</f>
        <v>0</v>
      </c>
      <c r="BL719" s="17" t="s">
        <v>530</v>
      </c>
      <c r="BM719" s="149" t="s">
        <v>3104</v>
      </c>
    </row>
    <row r="720" spans="2:65" s="1" customFormat="1" ht="19.2">
      <c r="B720" s="32"/>
      <c r="D720" s="151" t="s">
        <v>359</v>
      </c>
      <c r="F720" s="152" t="s">
        <v>9046</v>
      </c>
      <c r="I720" s="153"/>
      <c r="L720" s="32"/>
      <c r="M720" s="154"/>
      <c r="T720" s="56"/>
      <c r="AT720" s="17" t="s">
        <v>359</v>
      </c>
      <c r="AU720" s="17" t="s">
        <v>86</v>
      </c>
    </row>
    <row r="721" spans="2:65" s="14" customFormat="1" ht="10.199999999999999">
      <c r="B721" s="169"/>
      <c r="D721" s="151" t="s">
        <v>361</v>
      </c>
      <c r="E721" s="170" t="s">
        <v>1</v>
      </c>
      <c r="F721" s="171" t="s">
        <v>8745</v>
      </c>
      <c r="H721" s="170" t="s">
        <v>1</v>
      </c>
      <c r="I721" s="172"/>
      <c r="L721" s="169"/>
      <c r="M721" s="173"/>
      <c r="T721" s="174"/>
      <c r="AT721" s="170" t="s">
        <v>361</v>
      </c>
      <c r="AU721" s="170" t="s">
        <v>86</v>
      </c>
      <c r="AV721" s="14" t="s">
        <v>84</v>
      </c>
      <c r="AW721" s="14" t="s">
        <v>32</v>
      </c>
      <c r="AX721" s="14" t="s">
        <v>76</v>
      </c>
      <c r="AY721" s="170" t="s">
        <v>350</v>
      </c>
    </row>
    <row r="722" spans="2:65" s="12" customFormat="1" ht="10.199999999999999">
      <c r="B722" s="155"/>
      <c r="D722" s="151" t="s">
        <v>361</v>
      </c>
      <c r="E722" s="156" t="s">
        <v>1</v>
      </c>
      <c r="F722" s="157" t="s">
        <v>462</v>
      </c>
      <c r="H722" s="158">
        <v>7</v>
      </c>
      <c r="I722" s="159"/>
      <c r="L722" s="155"/>
      <c r="M722" s="160"/>
      <c r="T722" s="161"/>
      <c r="AT722" s="156" t="s">
        <v>361</v>
      </c>
      <c r="AU722" s="156" t="s">
        <v>86</v>
      </c>
      <c r="AV722" s="12" t="s">
        <v>86</v>
      </c>
      <c r="AW722" s="12" t="s">
        <v>32</v>
      </c>
      <c r="AX722" s="12" t="s">
        <v>76</v>
      </c>
      <c r="AY722" s="156" t="s">
        <v>350</v>
      </c>
    </row>
    <row r="723" spans="2:65" s="13" customFormat="1" ht="10.199999999999999">
      <c r="B723" s="162"/>
      <c r="D723" s="151" t="s">
        <v>361</v>
      </c>
      <c r="E723" s="163" t="s">
        <v>1</v>
      </c>
      <c r="F723" s="164" t="s">
        <v>364</v>
      </c>
      <c r="H723" s="165">
        <v>7</v>
      </c>
      <c r="I723" s="166"/>
      <c r="L723" s="162"/>
      <c r="M723" s="167"/>
      <c r="T723" s="168"/>
      <c r="AT723" s="163" t="s">
        <v>361</v>
      </c>
      <c r="AU723" s="163" t="s">
        <v>86</v>
      </c>
      <c r="AV723" s="13" t="s">
        <v>357</v>
      </c>
      <c r="AW723" s="13" t="s">
        <v>32</v>
      </c>
      <c r="AX723" s="13" t="s">
        <v>84</v>
      </c>
      <c r="AY723" s="163" t="s">
        <v>350</v>
      </c>
    </row>
    <row r="724" spans="2:65" s="1" customFormat="1" ht="33" customHeight="1">
      <c r="B724" s="32"/>
      <c r="C724" s="138" t="s">
        <v>2282</v>
      </c>
      <c r="D724" s="138" t="s">
        <v>352</v>
      </c>
      <c r="E724" s="139" t="s">
        <v>9047</v>
      </c>
      <c r="F724" s="140" t="s">
        <v>9048</v>
      </c>
      <c r="G724" s="141" t="s">
        <v>914</v>
      </c>
      <c r="H724" s="142">
        <v>4</v>
      </c>
      <c r="I724" s="143"/>
      <c r="J724" s="144">
        <f>ROUND(I724*H724,2)</f>
        <v>0</v>
      </c>
      <c r="K724" s="140" t="s">
        <v>385</v>
      </c>
      <c r="L724" s="32"/>
      <c r="M724" s="145" t="s">
        <v>1</v>
      </c>
      <c r="N724" s="146" t="s">
        <v>41</v>
      </c>
      <c r="P724" s="147">
        <f>O724*H724</f>
        <v>0</v>
      </c>
      <c r="Q724" s="147">
        <v>0</v>
      </c>
      <c r="R724" s="147">
        <f>Q724*H724</f>
        <v>0</v>
      </c>
      <c r="S724" s="147">
        <v>0</v>
      </c>
      <c r="T724" s="148">
        <f>S724*H724</f>
        <v>0</v>
      </c>
      <c r="AR724" s="149" t="s">
        <v>530</v>
      </c>
      <c r="AT724" s="149" t="s">
        <v>352</v>
      </c>
      <c r="AU724" s="149" t="s">
        <v>86</v>
      </c>
      <c r="AY724" s="17" t="s">
        <v>350</v>
      </c>
      <c r="BE724" s="150">
        <f>IF(N724="základní",J724,0)</f>
        <v>0</v>
      </c>
      <c r="BF724" s="150">
        <f>IF(N724="snížená",J724,0)</f>
        <v>0</v>
      </c>
      <c r="BG724" s="150">
        <f>IF(N724="zákl. přenesená",J724,0)</f>
        <v>0</v>
      </c>
      <c r="BH724" s="150">
        <f>IF(N724="sníž. přenesená",J724,0)</f>
        <v>0</v>
      </c>
      <c r="BI724" s="150">
        <f>IF(N724="nulová",J724,0)</f>
        <v>0</v>
      </c>
      <c r="BJ724" s="17" t="s">
        <v>84</v>
      </c>
      <c r="BK724" s="150">
        <f>ROUND(I724*H724,2)</f>
        <v>0</v>
      </c>
      <c r="BL724" s="17" t="s">
        <v>530</v>
      </c>
      <c r="BM724" s="149" t="s">
        <v>3120</v>
      </c>
    </row>
    <row r="725" spans="2:65" s="1" customFormat="1" ht="19.2">
      <c r="B725" s="32"/>
      <c r="D725" s="151" t="s">
        <v>359</v>
      </c>
      <c r="F725" s="152" t="s">
        <v>9048</v>
      </c>
      <c r="I725" s="153"/>
      <c r="L725" s="32"/>
      <c r="M725" s="154"/>
      <c r="T725" s="56"/>
      <c r="AT725" s="17" t="s">
        <v>359</v>
      </c>
      <c r="AU725" s="17" t="s">
        <v>86</v>
      </c>
    </row>
    <row r="726" spans="2:65" s="14" customFormat="1" ht="10.199999999999999">
      <c r="B726" s="169"/>
      <c r="D726" s="151" t="s">
        <v>361</v>
      </c>
      <c r="E726" s="170" t="s">
        <v>1</v>
      </c>
      <c r="F726" s="171" t="s">
        <v>8745</v>
      </c>
      <c r="H726" s="170" t="s">
        <v>1</v>
      </c>
      <c r="I726" s="172"/>
      <c r="L726" s="169"/>
      <c r="M726" s="173"/>
      <c r="T726" s="174"/>
      <c r="AT726" s="170" t="s">
        <v>361</v>
      </c>
      <c r="AU726" s="170" t="s">
        <v>86</v>
      </c>
      <c r="AV726" s="14" t="s">
        <v>84</v>
      </c>
      <c r="AW726" s="14" t="s">
        <v>32</v>
      </c>
      <c r="AX726" s="14" t="s">
        <v>76</v>
      </c>
      <c r="AY726" s="170" t="s">
        <v>350</v>
      </c>
    </row>
    <row r="727" spans="2:65" s="12" customFormat="1" ht="10.199999999999999">
      <c r="B727" s="155"/>
      <c r="D727" s="151" t="s">
        <v>361</v>
      </c>
      <c r="E727" s="156" t="s">
        <v>1</v>
      </c>
      <c r="F727" s="157" t="s">
        <v>357</v>
      </c>
      <c r="H727" s="158">
        <v>4</v>
      </c>
      <c r="I727" s="159"/>
      <c r="L727" s="155"/>
      <c r="M727" s="160"/>
      <c r="T727" s="161"/>
      <c r="AT727" s="156" t="s">
        <v>361</v>
      </c>
      <c r="AU727" s="156" t="s">
        <v>86</v>
      </c>
      <c r="AV727" s="12" t="s">
        <v>86</v>
      </c>
      <c r="AW727" s="12" t="s">
        <v>32</v>
      </c>
      <c r="AX727" s="12" t="s">
        <v>76</v>
      </c>
      <c r="AY727" s="156" t="s">
        <v>350</v>
      </c>
    </row>
    <row r="728" spans="2:65" s="13" customFormat="1" ht="10.199999999999999">
      <c r="B728" s="162"/>
      <c r="D728" s="151" t="s">
        <v>361</v>
      </c>
      <c r="E728" s="163" t="s">
        <v>1</v>
      </c>
      <c r="F728" s="164" t="s">
        <v>364</v>
      </c>
      <c r="H728" s="165">
        <v>4</v>
      </c>
      <c r="I728" s="166"/>
      <c r="L728" s="162"/>
      <c r="M728" s="167"/>
      <c r="T728" s="168"/>
      <c r="AT728" s="163" t="s">
        <v>361</v>
      </c>
      <c r="AU728" s="163" t="s">
        <v>86</v>
      </c>
      <c r="AV728" s="13" t="s">
        <v>357</v>
      </c>
      <c r="AW728" s="13" t="s">
        <v>32</v>
      </c>
      <c r="AX728" s="13" t="s">
        <v>84</v>
      </c>
      <c r="AY728" s="163" t="s">
        <v>350</v>
      </c>
    </row>
    <row r="729" spans="2:65" s="1" customFormat="1" ht="24.15" customHeight="1">
      <c r="B729" s="32"/>
      <c r="C729" s="138" t="s">
        <v>2293</v>
      </c>
      <c r="D729" s="138" t="s">
        <v>352</v>
      </c>
      <c r="E729" s="139" t="s">
        <v>9049</v>
      </c>
      <c r="F729" s="140" t="s">
        <v>9050</v>
      </c>
      <c r="G729" s="141" t="s">
        <v>914</v>
      </c>
      <c r="H729" s="142">
        <v>4</v>
      </c>
      <c r="I729" s="143"/>
      <c r="J729" s="144">
        <f>ROUND(I729*H729,2)</f>
        <v>0</v>
      </c>
      <c r="K729" s="140" t="s">
        <v>385</v>
      </c>
      <c r="L729" s="32"/>
      <c r="M729" s="145" t="s">
        <v>1</v>
      </c>
      <c r="N729" s="146" t="s">
        <v>41</v>
      </c>
      <c r="P729" s="147">
        <f>O729*H729</f>
        <v>0</v>
      </c>
      <c r="Q729" s="147">
        <v>0</v>
      </c>
      <c r="R729" s="147">
        <f>Q729*H729</f>
        <v>0</v>
      </c>
      <c r="S729" s="147">
        <v>0</v>
      </c>
      <c r="T729" s="148">
        <f>S729*H729</f>
        <v>0</v>
      </c>
      <c r="AR729" s="149" t="s">
        <v>530</v>
      </c>
      <c r="AT729" s="149" t="s">
        <v>352</v>
      </c>
      <c r="AU729" s="149" t="s">
        <v>86</v>
      </c>
      <c r="AY729" s="17" t="s">
        <v>350</v>
      </c>
      <c r="BE729" s="150">
        <f>IF(N729="základní",J729,0)</f>
        <v>0</v>
      </c>
      <c r="BF729" s="150">
        <f>IF(N729="snížená",J729,0)</f>
        <v>0</v>
      </c>
      <c r="BG729" s="150">
        <f>IF(N729="zákl. přenesená",J729,0)</f>
        <v>0</v>
      </c>
      <c r="BH729" s="150">
        <f>IF(N729="sníž. přenesená",J729,0)</f>
        <v>0</v>
      </c>
      <c r="BI729" s="150">
        <f>IF(N729="nulová",J729,0)</f>
        <v>0</v>
      </c>
      <c r="BJ729" s="17" t="s">
        <v>84</v>
      </c>
      <c r="BK729" s="150">
        <f>ROUND(I729*H729,2)</f>
        <v>0</v>
      </c>
      <c r="BL729" s="17" t="s">
        <v>530</v>
      </c>
      <c r="BM729" s="149" t="s">
        <v>3137</v>
      </c>
    </row>
    <row r="730" spans="2:65" s="1" customFormat="1" ht="19.2">
      <c r="B730" s="32"/>
      <c r="D730" s="151" t="s">
        <v>359</v>
      </c>
      <c r="F730" s="152" t="s">
        <v>9050</v>
      </c>
      <c r="I730" s="153"/>
      <c r="L730" s="32"/>
      <c r="M730" s="154"/>
      <c r="T730" s="56"/>
      <c r="AT730" s="17" t="s">
        <v>359</v>
      </c>
      <c r="AU730" s="17" t="s">
        <v>86</v>
      </c>
    </row>
    <row r="731" spans="2:65" s="14" customFormat="1" ht="10.199999999999999">
      <c r="B731" s="169"/>
      <c r="D731" s="151" t="s">
        <v>361</v>
      </c>
      <c r="E731" s="170" t="s">
        <v>1</v>
      </c>
      <c r="F731" s="171" t="s">
        <v>8776</v>
      </c>
      <c r="H731" s="170" t="s">
        <v>1</v>
      </c>
      <c r="I731" s="172"/>
      <c r="L731" s="169"/>
      <c r="M731" s="173"/>
      <c r="T731" s="174"/>
      <c r="AT731" s="170" t="s">
        <v>361</v>
      </c>
      <c r="AU731" s="170" t="s">
        <v>86</v>
      </c>
      <c r="AV731" s="14" t="s">
        <v>84</v>
      </c>
      <c r="AW731" s="14" t="s">
        <v>32</v>
      </c>
      <c r="AX731" s="14" t="s">
        <v>76</v>
      </c>
      <c r="AY731" s="170" t="s">
        <v>350</v>
      </c>
    </row>
    <row r="732" spans="2:65" s="12" customFormat="1" ht="10.199999999999999">
      <c r="B732" s="155"/>
      <c r="D732" s="151" t="s">
        <v>361</v>
      </c>
      <c r="E732" s="156" t="s">
        <v>1</v>
      </c>
      <c r="F732" s="157" t="s">
        <v>357</v>
      </c>
      <c r="H732" s="158">
        <v>4</v>
      </c>
      <c r="I732" s="159"/>
      <c r="L732" s="155"/>
      <c r="M732" s="160"/>
      <c r="T732" s="161"/>
      <c r="AT732" s="156" t="s">
        <v>361</v>
      </c>
      <c r="AU732" s="156" t="s">
        <v>86</v>
      </c>
      <c r="AV732" s="12" t="s">
        <v>86</v>
      </c>
      <c r="AW732" s="12" t="s">
        <v>32</v>
      </c>
      <c r="AX732" s="12" t="s">
        <v>76</v>
      </c>
      <c r="AY732" s="156" t="s">
        <v>350</v>
      </c>
    </row>
    <row r="733" spans="2:65" s="13" customFormat="1" ht="10.199999999999999">
      <c r="B733" s="162"/>
      <c r="D733" s="151" t="s">
        <v>361</v>
      </c>
      <c r="E733" s="163" t="s">
        <v>1</v>
      </c>
      <c r="F733" s="164" t="s">
        <v>364</v>
      </c>
      <c r="H733" s="165">
        <v>4</v>
      </c>
      <c r="I733" s="166"/>
      <c r="L733" s="162"/>
      <c r="M733" s="167"/>
      <c r="T733" s="168"/>
      <c r="AT733" s="163" t="s">
        <v>361</v>
      </c>
      <c r="AU733" s="163" t="s">
        <v>86</v>
      </c>
      <c r="AV733" s="13" t="s">
        <v>357</v>
      </c>
      <c r="AW733" s="13" t="s">
        <v>32</v>
      </c>
      <c r="AX733" s="13" t="s">
        <v>84</v>
      </c>
      <c r="AY733" s="163" t="s">
        <v>350</v>
      </c>
    </row>
    <row r="734" spans="2:65" s="1" customFormat="1" ht="24.15" customHeight="1">
      <c r="B734" s="32"/>
      <c r="C734" s="138" t="s">
        <v>2298</v>
      </c>
      <c r="D734" s="138" t="s">
        <v>352</v>
      </c>
      <c r="E734" s="139" t="s">
        <v>9051</v>
      </c>
      <c r="F734" s="140" t="s">
        <v>9052</v>
      </c>
      <c r="G734" s="141" t="s">
        <v>914</v>
      </c>
      <c r="H734" s="142">
        <v>21</v>
      </c>
      <c r="I734" s="143"/>
      <c r="J734" s="144">
        <f>ROUND(I734*H734,2)</f>
        <v>0</v>
      </c>
      <c r="K734" s="140" t="s">
        <v>385</v>
      </c>
      <c r="L734" s="32"/>
      <c r="M734" s="145" t="s">
        <v>1</v>
      </c>
      <c r="N734" s="146" t="s">
        <v>41</v>
      </c>
      <c r="P734" s="147">
        <f>O734*H734</f>
        <v>0</v>
      </c>
      <c r="Q734" s="147">
        <v>0</v>
      </c>
      <c r="R734" s="147">
        <f>Q734*H734</f>
        <v>0</v>
      </c>
      <c r="S734" s="147">
        <v>0</v>
      </c>
      <c r="T734" s="148">
        <f>S734*H734</f>
        <v>0</v>
      </c>
      <c r="AR734" s="149" t="s">
        <v>530</v>
      </c>
      <c r="AT734" s="149" t="s">
        <v>352</v>
      </c>
      <c r="AU734" s="149" t="s">
        <v>86</v>
      </c>
      <c r="AY734" s="17" t="s">
        <v>350</v>
      </c>
      <c r="BE734" s="150">
        <f>IF(N734="základní",J734,0)</f>
        <v>0</v>
      </c>
      <c r="BF734" s="150">
        <f>IF(N734="snížená",J734,0)</f>
        <v>0</v>
      </c>
      <c r="BG734" s="150">
        <f>IF(N734="zákl. přenesená",J734,0)</f>
        <v>0</v>
      </c>
      <c r="BH734" s="150">
        <f>IF(N734="sníž. přenesená",J734,0)</f>
        <v>0</v>
      </c>
      <c r="BI734" s="150">
        <f>IF(N734="nulová",J734,0)</f>
        <v>0</v>
      </c>
      <c r="BJ734" s="17" t="s">
        <v>84</v>
      </c>
      <c r="BK734" s="150">
        <f>ROUND(I734*H734,2)</f>
        <v>0</v>
      </c>
      <c r="BL734" s="17" t="s">
        <v>530</v>
      </c>
      <c r="BM734" s="149" t="s">
        <v>3145</v>
      </c>
    </row>
    <row r="735" spans="2:65" s="1" customFormat="1" ht="19.2">
      <c r="B735" s="32"/>
      <c r="D735" s="151" t="s">
        <v>359</v>
      </c>
      <c r="F735" s="152" t="s">
        <v>9052</v>
      </c>
      <c r="I735" s="153"/>
      <c r="L735" s="32"/>
      <c r="M735" s="154"/>
      <c r="T735" s="56"/>
      <c r="AT735" s="17" t="s">
        <v>359</v>
      </c>
      <c r="AU735" s="17" t="s">
        <v>86</v>
      </c>
    </row>
    <row r="736" spans="2:65" s="14" customFormat="1" ht="10.199999999999999">
      <c r="B736" s="169"/>
      <c r="D736" s="151" t="s">
        <v>361</v>
      </c>
      <c r="E736" s="170" t="s">
        <v>1</v>
      </c>
      <c r="F736" s="171" t="s">
        <v>8776</v>
      </c>
      <c r="H736" s="170" t="s">
        <v>1</v>
      </c>
      <c r="I736" s="172"/>
      <c r="L736" s="169"/>
      <c r="M736" s="173"/>
      <c r="T736" s="174"/>
      <c r="AT736" s="170" t="s">
        <v>361</v>
      </c>
      <c r="AU736" s="170" t="s">
        <v>86</v>
      </c>
      <c r="AV736" s="14" t="s">
        <v>84</v>
      </c>
      <c r="AW736" s="14" t="s">
        <v>32</v>
      </c>
      <c r="AX736" s="14" t="s">
        <v>76</v>
      </c>
      <c r="AY736" s="170" t="s">
        <v>350</v>
      </c>
    </row>
    <row r="737" spans="2:65" s="12" customFormat="1" ht="10.199999999999999">
      <c r="B737" s="155"/>
      <c r="D737" s="151" t="s">
        <v>361</v>
      </c>
      <c r="E737" s="156" t="s">
        <v>1</v>
      </c>
      <c r="F737" s="157" t="s">
        <v>8990</v>
      </c>
      <c r="H737" s="158">
        <v>21</v>
      </c>
      <c r="I737" s="159"/>
      <c r="L737" s="155"/>
      <c r="M737" s="160"/>
      <c r="T737" s="161"/>
      <c r="AT737" s="156" t="s">
        <v>361</v>
      </c>
      <c r="AU737" s="156" t="s">
        <v>86</v>
      </c>
      <c r="AV737" s="12" t="s">
        <v>86</v>
      </c>
      <c r="AW737" s="12" t="s">
        <v>32</v>
      </c>
      <c r="AX737" s="12" t="s">
        <v>76</v>
      </c>
      <c r="AY737" s="156" t="s">
        <v>350</v>
      </c>
    </row>
    <row r="738" spans="2:65" s="13" customFormat="1" ht="10.199999999999999">
      <c r="B738" s="162"/>
      <c r="D738" s="151" t="s">
        <v>361</v>
      </c>
      <c r="E738" s="163" t="s">
        <v>1</v>
      </c>
      <c r="F738" s="164" t="s">
        <v>364</v>
      </c>
      <c r="H738" s="165">
        <v>21</v>
      </c>
      <c r="I738" s="166"/>
      <c r="L738" s="162"/>
      <c r="M738" s="167"/>
      <c r="T738" s="168"/>
      <c r="AT738" s="163" t="s">
        <v>361</v>
      </c>
      <c r="AU738" s="163" t="s">
        <v>86</v>
      </c>
      <c r="AV738" s="13" t="s">
        <v>357</v>
      </c>
      <c r="AW738" s="13" t="s">
        <v>32</v>
      </c>
      <c r="AX738" s="13" t="s">
        <v>84</v>
      </c>
      <c r="AY738" s="163" t="s">
        <v>350</v>
      </c>
    </row>
    <row r="739" spans="2:65" s="1" customFormat="1" ht="16.5" customHeight="1">
      <c r="B739" s="32"/>
      <c r="C739" s="138" t="s">
        <v>2315</v>
      </c>
      <c r="D739" s="138" t="s">
        <v>352</v>
      </c>
      <c r="E739" s="139" t="s">
        <v>9053</v>
      </c>
      <c r="F739" s="140" t="s">
        <v>9054</v>
      </c>
      <c r="G739" s="141" t="s">
        <v>914</v>
      </c>
      <c r="H739" s="142">
        <v>33</v>
      </c>
      <c r="I739" s="143"/>
      <c r="J739" s="144">
        <f>ROUND(I739*H739,2)</f>
        <v>0</v>
      </c>
      <c r="K739" s="140" t="s">
        <v>385</v>
      </c>
      <c r="L739" s="32"/>
      <c r="M739" s="145" t="s">
        <v>1</v>
      </c>
      <c r="N739" s="146" t="s">
        <v>41</v>
      </c>
      <c r="P739" s="147">
        <f>O739*H739</f>
        <v>0</v>
      </c>
      <c r="Q739" s="147">
        <v>0</v>
      </c>
      <c r="R739" s="147">
        <f>Q739*H739</f>
        <v>0</v>
      </c>
      <c r="S739" s="147">
        <v>0</v>
      </c>
      <c r="T739" s="148">
        <f>S739*H739</f>
        <v>0</v>
      </c>
      <c r="AR739" s="149" t="s">
        <v>530</v>
      </c>
      <c r="AT739" s="149" t="s">
        <v>352</v>
      </c>
      <c r="AU739" s="149" t="s">
        <v>86</v>
      </c>
      <c r="AY739" s="17" t="s">
        <v>350</v>
      </c>
      <c r="BE739" s="150">
        <f>IF(N739="základní",J739,0)</f>
        <v>0</v>
      </c>
      <c r="BF739" s="150">
        <f>IF(N739="snížená",J739,0)</f>
        <v>0</v>
      </c>
      <c r="BG739" s="150">
        <f>IF(N739="zákl. přenesená",J739,0)</f>
        <v>0</v>
      </c>
      <c r="BH739" s="150">
        <f>IF(N739="sníž. přenesená",J739,0)</f>
        <v>0</v>
      </c>
      <c r="BI739" s="150">
        <f>IF(N739="nulová",J739,0)</f>
        <v>0</v>
      </c>
      <c r="BJ739" s="17" t="s">
        <v>84</v>
      </c>
      <c r="BK739" s="150">
        <f>ROUND(I739*H739,2)</f>
        <v>0</v>
      </c>
      <c r="BL739" s="17" t="s">
        <v>530</v>
      </c>
      <c r="BM739" s="149" t="s">
        <v>3159</v>
      </c>
    </row>
    <row r="740" spans="2:65" s="1" customFormat="1" ht="10.199999999999999">
      <c r="B740" s="32"/>
      <c r="D740" s="151" t="s">
        <v>359</v>
      </c>
      <c r="F740" s="152" t="s">
        <v>9054</v>
      </c>
      <c r="I740" s="153"/>
      <c r="L740" s="32"/>
      <c r="M740" s="154"/>
      <c r="T740" s="56"/>
      <c r="AT740" s="17" t="s">
        <v>359</v>
      </c>
      <c r="AU740" s="17" t="s">
        <v>86</v>
      </c>
    </row>
    <row r="741" spans="2:65" s="14" customFormat="1" ht="10.199999999999999">
      <c r="B741" s="169"/>
      <c r="D741" s="151" t="s">
        <v>361</v>
      </c>
      <c r="E741" s="170" t="s">
        <v>1</v>
      </c>
      <c r="F741" s="171" t="s">
        <v>8745</v>
      </c>
      <c r="H741" s="170" t="s">
        <v>1</v>
      </c>
      <c r="I741" s="172"/>
      <c r="L741" s="169"/>
      <c r="M741" s="173"/>
      <c r="T741" s="174"/>
      <c r="AT741" s="170" t="s">
        <v>361</v>
      </c>
      <c r="AU741" s="170" t="s">
        <v>86</v>
      </c>
      <c r="AV741" s="14" t="s">
        <v>84</v>
      </c>
      <c r="AW741" s="14" t="s">
        <v>32</v>
      </c>
      <c r="AX741" s="14" t="s">
        <v>76</v>
      </c>
      <c r="AY741" s="170" t="s">
        <v>350</v>
      </c>
    </row>
    <row r="742" spans="2:65" s="12" customFormat="1" ht="10.199999999999999">
      <c r="B742" s="155"/>
      <c r="D742" s="151" t="s">
        <v>361</v>
      </c>
      <c r="E742" s="156" t="s">
        <v>1</v>
      </c>
      <c r="F742" s="157" t="s">
        <v>701</v>
      </c>
      <c r="H742" s="158">
        <v>33</v>
      </c>
      <c r="I742" s="159"/>
      <c r="L742" s="155"/>
      <c r="M742" s="160"/>
      <c r="T742" s="161"/>
      <c r="AT742" s="156" t="s">
        <v>361</v>
      </c>
      <c r="AU742" s="156" t="s">
        <v>86</v>
      </c>
      <c r="AV742" s="12" t="s">
        <v>86</v>
      </c>
      <c r="AW742" s="12" t="s">
        <v>32</v>
      </c>
      <c r="AX742" s="12" t="s">
        <v>76</v>
      </c>
      <c r="AY742" s="156" t="s">
        <v>350</v>
      </c>
    </row>
    <row r="743" spans="2:65" s="13" customFormat="1" ht="10.199999999999999">
      <c r="B743" s="162"/>
      <c r="D743" s="151" t="s">
        <v>361</v>
      </c>
      <c r="E743" s="163" t="s">
        <v>1</v>
      </c>
      <c r="F743" s="164" t="s">
        <v>364</v>
      </c>
      <c r="H743" s="165">
        <v>33</v>
      </c>
      <c r="I743" s="166"/>
      <c r="L743" s="162"/>
      <c r="M743" s="167"/>
      <c r="T743" s="168"/>
      <c r="AT743" s="163" t="s">
        <v>361</v>
      </c>
      <c r="AU743" s="163" t="s">
        <v>86</v>
      </c>
      <c r="AV743" s="13" t="s">
        <v>357</v>
      </c>
      <c r="AW743" s="13" t="s">
        <v>32</v>
      </c>
      <c r="AX743" s="13" t="s">
        <v>84</v>
      </c>
      <c r="AY743" s="163" t="s">
        <v>350</v>
      </c>
    </row>
    <row r="744" spans="2:65" s="1" customFormat="1" ht="16.5" customHeight="1">
      <c r="B744" s="32"/>
      <c r="C744" s="138" t="s">
        <v>2322</v>
      </c>
      <c r="D744" s="138" t="s">
        <v>352</v>
      </c>
      <c r="E744" s="139" t="s">
        <v>9055</v>
      </c>
      <c r="F744" s="140" t="s">
        <v>9056</v>
      </c>
      <c r="G744" s="141" t="s">
        <v>914</v>
      </c>
      <c r="H744" s="142">
        <v>2</v>
      </c>
      <c r="I744" s="143"/>
      <c r="J744" s="144">
        <f>ROUND(I744*H744,2)</f>
        <v>0</v>
      </c>
      <c r="K744" s="140" t="s">
        <v>385</v>
      </c>
      <c r="L744" s="32"/>
      <c r="M744" s="145" t="s">
        <v>1</v>
      </c>
      <c r="N744" s="146" t="s">
        <v>41</v>
      </c>
      <c r="P744" s="147">
        <f>O744*H744</f>
        <v>0</v>
      </c>
      <c r="Q744" s="147">
        <v>0</v>
      </c>
      <c r="R744" s="147">
        <f>Q744*H744</f>
        <v>0</v>
      </c>
      <c r="S744" s="147">
        <v>0</v>
      </c>
      <c r="T744" s="148">
        <f>S744*H744</f>
        <v>0</v>
      </c>
      <c r="AR744" s="149" t="s">
        <v>530</v>
      </c>
      <c r="AT744" s="149" t="s">
        <v>352</v>
      </c>
      <c r="AU744" s="149" t="s">
        <v>86</v>
      </c>
      <c r="AY744" s="17" t="s">
        <v>350</v>
      </c>
      <c r="BE744" s="150">
        <f>IF(N744="základní",J744,0)</f>
        <v>0</v>
      </c>
      <c r="BF744" s="150">
        <f>IF(N744="snížená",J744,0)</f>
        <v>0</v>
      </c>
      <c r="BG744" s="150">
        <f>IF(N744="zákl. přenesená",J744,0)</f>
        <v>0</v>
      </c>
      <c r="BH744" s="150">
        <f>IF(N744="sníž. přenesená",J744,0)</f>
        <v>0</v>
      </c>
      <c r="BI744" s="150">
        <f>IF(N744="nulová",J744,0)</f>
        <v>0</v>
      </c>
      <c r="BJ744" s="17" t="s">
        <v>84</v>
      </c>
      <c r="BK744" s="150">
        <f>ROUND(I744*H744,2)</f>
        <v>0</v>
      </c>
      <c r="BL744" s="17" t="s">
        <v>530</v>
      </c>
      <c r="BM744" s="149" t="s">
        <v>3168</v>
      </c>
    </row>
    <row r="745" spans="2:65" s="1" customFormat="1" ht="10.199999999999999">
      <c r="B745" s="32"/>
      <c r="D745" s="151" t="s">
        <v>359</v>
      </c>
      <c r="F745" s="152" t="s">
        <v>9056</v>
      </c>
      <c r="I745" s="153"/>
      <c r="L745" s="32"/>
      <c r="M745" s="154"/>
      <c r="T745" s="56"/>
      <c r="AT745" s="17" t="s">
        <v>359</v>
      </c>
      <c r="AU745" s="17" t="s">
        <v>86</v>
      </c>
    </row>
    <row r="746" spans="2:65" s="14" customFormat="1" ht="10.199999999999999">
      <c r="B746" s="169"/>
      <c r="D746" s="151" t="s">
        <v>361</v>
      </c>
      <c r="E746" s="170" t="s">
        <v>1</v>
      </c>
      <c r="F746" s="171" t="s">
        <v>8745</v>
      </c>
      <c r="H746" s="170" t="s">
        <v>1</v>
      </c>
      <c r="I746" s="172"/>
      <c r="L746" s="169"/>
      <c r="M746" s="173"/>
      <c r="T746" s="174"/>
      <c r="AT746" s="170" t="s">
        <v>361</v>
      </c>
      <c r="AU746" s="170" t="s">
        <v>86</v>
      </c>
      <c r="AV746" s="14" t="s">
        <v>84</v>
      </c>
      <c r="AW746" s="14" t="s">
        <v>32</v>
      </c>
      <c r="AX746" s="14" t="s">
        <v>76</v>
      </c>
      <c r="AY746" s="170" t="s">
        <v>350</v>
      </c>
    </row>
    <row r="747" spans="2:65" s="12" customFormat="1" ht="10.199999999999999">
      <c r="B747" s="155"/>
      <c r="D747" s="151" t="s">
        <v>361</v>
      </c>
      <c r="E747" s="156" t="s">
        <v>1</v>
      </c>
      <c r="F747" s="157" t="s">
        <v>86</v>
      </c>
      <c r="H747" s="158">
        <v>2</v>
      </c>
      <c r="I747" s="159"/>
      <c r="L747" s="155"/>
      <c r="M747" s="160"/>
      <c r="T747" s="161"/>
      <c r="AT747" s="156" t="s">
        <v>361</v>
      </c>
      <c r="AU747" s="156" t="s">
        <v>86</v>
      </c>
      <c r="AV747" s="12" t="s">
        <v>86</v>
      </c>
      <c r="AW747" s="12" t="s">
        <v>32</v>
      </c>
      <c r="AX747" s="12" t="s">
        <v>76</v>
      </c>
      <c r="AY747" s="156" t="s">
        <v>350</v>
      </c>
    </row>
    <row r="748" spans="2:65" s="13" customFormat="1" ht="10.199999999999999">
      <c r="B748" s="162"/>
      <c r="D748" s="151" t="s">
        <v>361</v>
      </c>
      <c r="E748" s="163" t="s">
        <v>1</v>
      </c>
      <c r="F748" s="164" t="s">
        <v>364</v>
      </c>
      <c r="H748" s="165">
        <v>2</v>
      </c>
      <c r="I748" s="166"/>
      <c r="L748" s="162"/>
      <c r="M748" s="167"/>
      <c r="T748" s="168"/>
      <c r="AT748" s="163" t="s">
        <v>361</v>
      </c>
      <c r="AU748" s="163" t="s">
        <v>86</v>
      </c>
      <c r="AV748" s="13" t="s">
        <v>357</v>
      </c>
      <c r="AW748" s="13" t="s">
        <v>32</v>
      </c>
      <c r="AX748" s="13" t="s">
        <v>84</v>
      </c>
      <c r="AY748" s="163" t="s">
        <v>350</v>
      </c>
    </row>
    <row r="749" spans="2:65" s="1" customFormat="1" ht="24.15" customHeight="1">
      <c r="B749" s="32"/>
      <c r="C749" s="138" t="s">
        <v>2331</v>
      </c>
      <c r="D749" s="138" t="s">
        <v>352</v>
      </c>
      <c r="E749" s="139" t="s">
        <v>9057</v>
      </c>
      <c r="F749" s="140" t="s">
        <v>9058</v>
      </c>
      <c r="G749" s="141" t="s">
        <v>496</v>
      </c>
      <c r="H749" s="142">
        <v>3</v>
      </c>
      <c r="I749" s="143"/>
      <c r="J749" s="144">
        <f>ROUND(I749*H749,2)</f>
        <v>0</v>
      </c>
      <c r="K749" s="140" t="s">
        <v>385</v>
      </c>
      <c r="L749" s="32"/>
      <c r="M749" s="145" t="s">
        <v>1</v>
      </c>
      <c r="N749" s="146" t="s">
        <v>41</v>
      </c>
      <c r="P749" s="147">
        <f>O749*H749</f>
        <v>0</v>
      </c>
      <c r="Q749" s="147">
        <v>0</v>
      </c>
      <c r="R749" s="147">
        <f>Q749*H749</f>
        <v>0</v>
      </c>
      <c r="S749" s="147">
        <v>0</v>
      </c>
      <c r="T749" s="148">
        <f>S749*H749</f>
        <v>0</v>
      </c>
      <c r="AR749" s="149" t="s">
        <v>530</v>
      </c>
      <c r="AT749" s="149" t="s">
        <v>352</v>
      </c>
      <c r="AU749" s="149" t="s">
        <v>86</v>
      </c>
      <c r="AY749" s="17" t="s">
        <v>350</v>
      </c>
      <c r="BE749" s="150">
        <f>IF(N749="základní",J749,0)</f>
        <v>0</v>
      </c>
      <c r="BF749" s="150">
        <f>IF(N749="snížená",J749,0)</f>
        <v>0</v>
      </c>
      <c r="BG749" s="150">
        <f>IF(N749="zákl. přenesená",J749,0)</f>
        <v>0</v>
      </c>
      <c r="BH749" s="150">
        <f>IF(N749="sníž. přenesená",J749,0)</f>
        <v>0</v>
      </c>
      <c r="BI749" s="150">
        <f>IF(N749="nulová",J749,0)</f>
        <v>0</v>
      </c>
      <c r="BJ749" s="17" t="s">
        <v>84</v>
      </c>
      <c r="BK749" s="150">
        <f>ROUND(I749*H749,2)</f>
        <v>0</v>
      </c>
      <c r="BL749" s="17" t="s">
        <v>530</v>
      </c>
      <c r="BM749" s="149" t="s">
        <v>3182</v>
      </c>
    </row>
    <row r="750" spans="2:65" s="1" customFormat="1" ht="10.199999999999999">
      <c r="B750" s="32"/>
      <c r="D750" s="151" t="s">
        <v>359</v>
      </c>
      <c r="F750" s="152" t="s">
        <v>9058</v>
      </c>
      <c r="I750" s="153"/>
      <c r="L750" s="32"/>
      <c r="M750" s="154"/>
      <c r="T750" s="56"/>
      <c r="AT750" s="17" t="s">
        <v>359</v>
      </c>
      <c r="AU750" s="17" t="s">
        <v>86</v>
      </c>
    </row>
    <row r="751" spans="2:65" s="14" customFormat="1" ht="10.199999999999999">
      <c r="B751" s="169"/>
      <c r="D751" s="151" t="s">
        <v>361</v>
      </c>
      <c r="E751" s="170" t="s">
        <v>1</v>
      </c>
      <c r="F751" s="171" t="s">
        <v>8745</v>
      </c>
      <c r="H751" s="170" t="s">
        <v>1</v>
      </c>
      <c r="I751" s="172"/>
      <c r="L751" s="169"/>
      <c r="M751" s="173"/>
      <c r="T751" s="174"/>
      <c r="AT751" s="170" t="s">
        <v>361</v>
      </c>
      <c r="AU751" s="170" t="s">
        <v>86</v>
      </c>
      <c r="AV751" s="14" t="s">
        <v>84</v>
      </c>
      <c r="AW751" s="14" t="s">
        <v>32</v>
      </c>
      <c r="AX751" s="14" t="s">
        <v>76</v>
      </c>
      <c r="AY751" s="170" t="s">
        <v>350</v>
      </c>
    </row>
    <row r="752" spans="2:65" s="12" customFormat="1" ht="10.199999999999999">
      <c r="B752" s="155"/>
      <c r="D752" s="151" t="s">
        <v>361</v>
      </c>
      <c r="E752" s="156" t="s">
        <v>1</v>
      </c>
      <c r="F752" s="157" t="s">
        <v>371</v>
      </c>
      <c r="H752" s="158">
        <v>3</v>
      </c>
      <c r="I752" s="159"/>
      <c r="L752" s="155"/>
      <c r="M752" s="160"/>
      <c r="T752" s="161"/>
      <c r="AT752" s="156" t="s">
        <v>361</v>
      </c>
      <c r="AU752" s="156" t="s">
        <v>86</v>
      </c>
      <c r="AV752" s="12" t="s">
        <v>86</v>
      </c>
      <c r="AW752" s="12" t="s">
        <v>32</v>
      </c>
      <c r="AX752" s="12" t="s">
        <v>76</v>
      </c>
      <c r="AY752" s="156" t="s">
        <v>350</v>
      </c>
    </row>
    <row r="753" spans="2:65" s="13" customFormat="1" ht="10.199999999999999">
      <c r="B753" s="162"/>
      <c r="D753" s="151" t="s">
        <v>361</v>
      </c>
      <c r="E753" s="163" t="s">
        <v>1</v>
      </c>
      <c r="F753" s="164" t="s">
        <v>364</v>
      </c>
      <c r="H753" s="165">
        <v>3</v>
      </c>
      <c r="I753" s="166"/>
      <c r="L753" s="162"/>
      <c r="M753" s="167"/>
      <c r="T753" s="168"/>
      <c r="AT753" s="163" t="s">
        <v>361</v>
      </c>
      <c r="AU753" s="163" t="s">
        <v>86</v>
      </c>
      <c r="AV753" s="13" t="s">
        <v>357</v>
      </c>
      <c r="AW753" s="13" t="s">
        <v>32</v>
      </c>
      <c r="AX753" s="13" t="s">
        <v>84</v>
      </c>
      <c r="AY753" s="163" t="s">
        <v>350</v>
      </c>
    </row>
    <row r="754" spans="2:65" s="1" customFormat="1" ht="24.15" customHeight="1">
      <c r="B754" s="32"/>
      <c r="C754" s="187" t="s">
        <v>2336</v>
      </c>
      <c r="D754" s="187" t="s">
        <v>1347</v>
      </c>
      <c r="E754" s="188" t="s">
        <v>9059</v>
      </c>
      <c r="F754" s="189" t="s">
        <v>9060</v>
      </c>
      <c r="G754" s="190" t="s">
        <v>496</v>
      </c>
      <c r="H754" s="191">
        <v>3</v>
      </c>
      <c r="I754" s="192"/>
      <c r="J754" s="193">
        <f>ROUND(I754*H754,2)</f>
        <v>0</v>
      </c>
      <c r="K754" s="189" t="s">
        <v>385</v>
      </c>
      <c r="L754" s="194"/>
      <c r="M754" s="195" t="s">
        <v>1</v>
      </c>
      <c r="N754" s="196" t="s">
        <v>41</v>
      </c>
      <c r="P754" s="147">
        <f>O754*H754</f>
        <v>0</v>
      </c>
      <c r="Q754" s="147">
        <v>0</v>
      </c>
      <c r="R754" s="147">
        <f>Q754*H754</f>
        <v>0</v>
      </c>
      <c r="S754" s="147">
        <v>0</v>
      </c>
      <c r="T754" s="148">
        <f>S754*H754</f>
        <v>0</v>
      </c>
      <c r="AR754" s="149" t="s">
        <v>695</v>
      </c>
      <c r="AT754" s="149" t="s">
        <v>1347</v>
      </c>
      <c r="AU754" s="149" t="s">
        <v>86</v>
      </c>
      <c r="AY754" s="17" t="s">
        <v>350</v>
      </c>
      <c r="BE754" s="150">
        <f>IF(N754="základní",J754,0)</f>
        <v>0</v>
      </c>
      <c r="BF754" s="150">
        <f>IF(N754="snížená",J754,0)</f>
        <v>0</v>
      </c>
      <c r="BG754" s="150">
        <f>IF(N754="zákl. přenesená",J754,0)</f>
        <v>0</v>
      </c>
      <c r="BH754" s="150">
        <f>IF(N754="sníž. přenesená",J754,0)</f>
        <v>0</v>
      </c>
      <c r="BI754" s="150">
        <f>IF(N754="nulová",J754,0)</f>
        <v>0</v>
      </c>
      <c r="BJ754" s="17" t="s">
        <v>84</v>
      </c>
      <c r="BK754" s="150">
        <f>ROUND(I754*H754,2)</f>
        <v>0</v>
      </c>
      <c r="BL754" s="17" t="s">
        <v>530</v>
      </c>
      <c r="BM754" s="149" t="s">
        <v>3192</v>
      </c>
    </row>
    <row r="755" spans="2:65" s="1" customFormat="1" ht="19.2">
      <c r="B755" s="32"/>
      <c r="D755" s="151" t="s">
        <v>359</v>
      </c>
      <c r="F755" s="152" t="s">
        <v>9060</v>
      </c>
      <c r="I755" s="153"/>
      <c r="L755" s="32"/>
      <c r="M755" s="154"/>
      <c r="T755" s="56"/>
      <c r="AT755" s="17" t="s">
        <v>359</v>
      </c>
      <c r="AU755" s="17" t="s">
        <v>86</v>
      </c>
    </row>
    <row r="756" spans="2:65" s="1" customFormat="1" ht="24.15" customHeight="1">
      <c r="B756" s="32"/>
      <c r="C756" s="138" t="s">
        <v>2341</v>
      </c>
      <c r="D756" s="138" t="s">
        <v>352</v>
      </c>
      <c r="E756" s="139" t="s">
        <v>9061</v>
      </c>
      <c r="F756" s="140" t="s">
        <v>9062</v>
      </c>
      <c r="G756" s="141" t="s">
        <v>496</v>
      </c>
      <c r="H756" s="142">
        <v>4</v>
      </c>
      <c r="I756" s="143"/>
      <c r="J756" s="144">
        <f>ROUND(I756*H756,2)</f>
        <v>0</v>
      </c>
      <c r="K756" s="140" t="s">
        <v>385</v>
      </c>
      <c r="L756" s="32"/>
      <c r="M756" s="145" t="s">
        <v>1</v>
      </c>
      <c r="N756" s="146" t="s">
        <v>41</v>
      </c>
      <c r="P756" s="147">
        <f>O756*H756</f>
        <v>0</v>
      </c>
      <c r="Q756" s="147">
        <v>0</v>
      </c>
      <c r="R756" s="147">
        <f>Q756*H756</f>
        <v>0</v>
      </c>
      <c r="S756" s="147">
        <v>0</v>
      </c>
      <c r="T756" s="148">
        <f>S756*H756</f>
        <v>0</v>
      </c>
      <c r="AR756" s="149" t="s">
        <v>530</v>
      </c>
      <c r="AT756" s="149" t="s">
        <v>352</v>
      </c>
      <c r="AU756" s="149" t="s">
        <v>86</v>
      </c>
      <c r="AY756" s="17" t="s">
        <v>350</v>
      </c>
      <c r="BE756" s="150">
        <f>IF(N756="základní",J756,0)</f>
        <v>0</v>
      </c>
      <c r="BF756" s="150">
        <f>IF(N756="snížená",J756,0)</f>
        <v>0</v>
      </c>
      <c r="BG756" s="150">
        <f>IF(N756="zákl. přenesená",J756,0)</f>
        <v>0</v>
      </c>
      <c r="BH756" s="150">
        <f>IF(N756="sníž. přenesená",J756,0)</f>
        <v>0</v>
      </c>
      <c r="BI756" s="150">
        <f>IF(N756="nulová",J756,0)</f>
        <v>0</v>
      </c>
      <c r="BJ756" s="17" t="s">
        <v>84</v>
      </c>
      <c r="BK756" s="150">
        <f>ROUND(I756*H756,2)</f>
        <v>0</v>
      </c>
      <c r="BL756" s="17" t="s">
        <v>530</v>
      </c>
      <c r="BM756" s="149" t="s">
        <v>3202</v>
      </c>
    </row>
    <row r="757" spans="2:65" s="1" customFormat="1" ht="19.2">
      <c r="B757" s="32"/>
      <c r="D757" s="151" t="s">
        <v>359</v>
      </c>
      <c r="F757" s="152" t="s">
        <v>9062</v>
      </c>
      <c r="I757" s="153"/>
      <c r="L757" s="32"/>
      <c r="M757" s="154"/>
      <c r="T757" s="56"/>
      <c r="AT757" s="17" t="s">
        <v>359</v>
      </c>
      <c r="AU757" s="17" t="s">
        <v>86</v>
      </c>
    </row>
    <row r="758" spans="2:65" s="14" customFormat="1" ht="10.199999999999999">
      <c r="B758" s="169"/>
      <c r="D758" s="151" t="s">
        <v>361</v>
      </c>
      <c r="E758" s="170" t="s">
        <v>1</v>
      </c>
      <c r="F758" s="171" t="s">
        <v>8745</v>
      </c>
      <c r="H758" s="170" t="s">
        <v>1</v>
      </c>
      <c r="I758" s="172"/>
      <c r="L758" s="169"/>
      <c r="M758" s="173"/>
      <c r="T758" s="174"/>
      <c r="AT758" s="170" t="s">
        <v>361</v>
      </c>
      <c r="AU758" s="170" t="s">
        <v>86</v>
      </c>
      <c r="AV758" s="14" t="s">
        <v>84</v>
      </c>
      <c r="AW758" s="14" t="s">
        <v>32</v>
      </c>
      <c r="AX758" s="14" t="s">
        <v>76</v>
      </c>
      <c r="AY758" s="170" t="s">
        <v>350</v>
      </c>
    </row>
    <row r="759" spans="2:65" s="12" customFormat="1" ht="10.199999999999999">
      <c r="B759" s="155"/>
      <c r="D759" s="151" t="s">
        <v>361</v>
      </c>
      <c r="E759" s="156" t="s">
        <v>1</v>
      </c>
      <c r="F759" s="157" t="s">
        <v>357</v>
      </c>
      <c r="H759" s="158">
        <v>4</v>
      </c>
      <c r="I759" s="159"/>
      <c r="L759" s="155"/>
      <c r="M759" s="160"/>
      <c r="T759" s="161"/>
      <c r="AT759" s="156" t="s">
        <v>361</v>
      </c>
      <c r="AU759" s="156" t="s">
        <v>86</v>
      </c>
      <c r="AV759" s="12" t="s">
        <v>86</v>
      </c>
      <c r="AW759" s="12" t="s">
        <v>32</v>
      </c>
      <c r="AX759" s="12" t="s">
        <v>76</v>
      </c>
      <c r="AY759" s="156" t="s">
        <v>350</v>
      </c>
    </row>
    <row r="760" spans="2:65" s="13" customFormat="1" ht="10.199999999999999">
      <c r="B760" s="162"/>
      <c r="D760" s="151" t="s">
        <v>361</v>
      </c>
      <c r="E760" s="163" t="s">
        <v>1</v>
      </c>
      <c r="F760" s="164" t="s">
        <v>364</v>
      </c>
      <c r="H760" s="165">
        <v>4</v>
      </c>
      <c r="I760" s="166"/>
      <c r="L760" s="162"/>
      <c r="M760" s="167"/>
      <c r="T760" s="168"/>
      <c r="AT760" s="163" t="s">
        <v>361</v>
      </c>
      <c r="AU760" s="163" t="s">
        <v>86</v>
      </c>
      <c r="AV760" s="13" t="s">
        <v>357</v>
      </c>
      <c r="AW760" s="13" t="s">
        <v>32</v>
      </c>
      <c r="AX760" s="13" t="s">
        <v>84</v>
      </c>
      <c r="AY760" s="163" t="s">
        <v>350</v>
      </c>
    </row>
    <row r="761" spans="2:65" s="1" customFormat="1" ht="24.15" customHeight="1">
      <c r="B761" s="32"/>
      <c r="C761" s="187" t="s">
        <v>2357</v>
      </c>
      <c r="D761" s="187" t="s">
        <v>1347</v>
      </c>
      <c r="E761" s="188" t="s">
        <v>9063</v>
      </c>
      <c r="F761" s="189" t="s">
        <v>9064</v>
      </c>
      <c r="G761" s="190" t="s">
        <v>496</v>
      </c>
      <c r="H761" s="191">
        <v>4</v>
      </c>
      <c r="I761" s="192"/>
      <c r="J761" s="193">
        <f>ROUND(I761*H761,2)</f>
        <v>0</v>
      </c>
      <c r="K761" s="189" t="s">
        <v>385</v>
      </c>
      <c r="L761" s="194"/>
      <c r="M761" s="195" t="s">
        <v>1</v>
      </c>
      <c r="N761" s="196" t="s">
        <v>41</v>
      </c>
      <c r="P761" s="147">
        <f>O761*H761</f>
        <v>0</v>
      </c>
      <c r="Q761" s="147">
        <v>0</v>
      </c>
      <c r="R761" s="147">
        <f>Q761*H761</f>
        <v>0</v>
      </c>
      <c r="S761" s="147">
        <v>0</v>
      </c>
      <c r="T761" s="148">
        <f>S761*H761</f>
        <v>0</v>
      </c>
      <c r="AR761" s="149" t="s">
        <v>695</v>
      </c>
      <c r="AT761" s="149" t="s">
        <v>1347</v>
      </c>
      <c r="AU761" s="149" t="s">
        <v>86</v>
      </c>
      <c r="AY761" s="17" t="s">
        <v>350</v>
      </c>
      <c r="BE761" s="150">
        <f>IF(N761="základní",J761,0)</f>
        <v>0</v>
      </c>
      <c r="BF761" s="150">
        <f>IF(N761="snížená",J761,0)</f>
        <v>0</v>
      </c>
      <c r="BG761" s="150">
        <f>IF(N761="zákl. přenesená",J761,0)</f>
        <v>0</v>
      </c>
      <c r="BH761" s="150">
        <f>IF(N761="sníž. přenesená",J761,0)</f>
        <v>0</v>
      </c>
      <c r="BI761" s="150">
        <f>IF(N761="nulová",J761,0)</f>
        <v>0</v>
      </c>
      <c r="BJ761" s="17" t="s">
        <v>84</v>
      </c>
      <c r="BK761" s="150">
        <f>ROUND(I761*H761,2)</f>
        <v>0</v>
      </c>
      <c r="BL761" s="17" t="s">
        <v>530</v>
      </c>
      <c r="BM761" s="149" t="s">
        <v>3213</v>
      </c>
    </row>
    <row r="762" spans="2:65" s="1" customFormat="1" ht="19.2">
      <c r="B762" s="32"/>
      <c r="D762" s="151" t="s">
        <v>359</v>
      </c>
      <c r="F762" s="152" t="s">
        <v>9064</v>
      </c>
      <c r="I762" s="153"/>
      <c r="L762" s="32"/>
      <c r="M762" s="154"/>
      <c r="T762" s="56"/>
      <c r="AT762" s="17" t="s">
        <v>359</v>
      </c>
      <c r="AU762" s="17" t="s">
        <v>86</v>
      </c>
    </row>
    <row r="763" spans="2:65" s="1" customFormat="1" ht="33" customHeight="1">
      <c r="B763" s="32"/>
      <c r="C763" s="138" t="s">
        <v>2362</v>
      </c>
      <c r="D763" s="138" t="s">
        <v>352</v>
      </c>
      <c r="E763" s="139" t="s">
        <v>9065</v>
      </c>
      <c r="F763" s="140" t="s">
        <v>9066</v>
      </c>
      <c r="G763" s="141" t="s">
        <v>496</v>
      </c>
      <c r="H763" s="142">
        <v>2</v>
      </c>
      <c r="I763" s="143"/>
      <c r="J763" s="144">
        <f>ROUND(I763*H763,2)</f>
        <v>0</v>
      </c>
      <c r="K763" s="140" t="s">
        <v>385</v>
      </c>
      <c r="L763" s="32"/>
      <c r="M763" s="145" t="s">
        <v>1</v>
      </c>
      <c r="N763" s="146" t="s">
        <v>41</v>
      </c>
      <c r="P763" s="147">
        <f>O763*H763</f>
        <v>0</v>
      </c>
      <c r="Q763" s="147">
        <v>0</v>
      </c>
      <c r="R763" s="147">
        <f>Q763*H763</f>
        <v>0</v>
      </c>
      <c r="S763" s="147">
        <v>0</v>
      </c>
      <c r="T763" s="148">
        <f>S763*H763</f>
        <v>0</v>
      </c>
      <c r="AR763" s="149" t="s">
        <v>530</v>
      </c>
      <c r="AT763" s="149" t="s">
        <v>352</v>
      </c>
      <c r="AU763" s="149" t="s">
        <v>86</v>
      </c>
      <c r="AY763" s="17" t="s">
        <v>350</v>
      </c>
      <c r="BE763" s="150">
        <f>IF(N763="základní",J763,0)</f>
        <v>0</v>
      </c>
      <c r="BF763" s="150">
        <f>IF(N763="snížená",J763,0)</f>
        <v>0</v>
      </c>
      <c r="BG763" s="150">
        <f>IF(N763="zákl. přenesená",J763,0)</f>
        <v>0</v>
      </c>
      <c r="BH763" s="150">
        <f>IF(N763="sníž. přenesená",J763,0)</f>
        <v>0</v>
      </c>
      <c r="BI763" s="150">
        <f>IF(N763="nulová",J763,0)</f>
        <v>0</v>
      </c>
      <c r="BJ763" s="17" t="s">
        <v>84</v>
      </c>
      <c r="BK763" s="150">
        <f>ROUND(I763*H763,2)</f>
        <v>0</v>
      </c>
      <c r="BL763" s="17" t="s">
        <v>530</v>
      </c>
      <c r="BM763" s="149" t="s">
        <v>3225</v>
      </c>
    </row>
    <row r="764" spans="2:65" s="1" customFormat="1" ht="19.2">
      <c r="B764" s="32"/>
      <c r="D764" s="151" t="s">
        <v>359</v>
      </c>
      <c r="F764" s="152" t="s">
        <v>9066</v>
      </c>
      <c r="I764" s="153"/>
      <c r="L764" s="32"/>
      <c r="M764" s="154"/>
      <c r="T764" s="56"/>
      <c r="AT764" s="17" t="s">
        <v>359</v>
      </c>
      <c r="AU764" s="17" t="s">
        <v>86</v>
      </c>
    </row>
    <row r="765" spans="2:65" s="14" customFormat="1" ht="10.199999999999999">
      <c r="B765" s="169"/>
      <c r="D765" s="151" t="s">
        <v>361</v>
      </c>
      <c r="E765" s="170" t="s">
        <v>1</v>
      </c>
      <c r="F765" s="171" t="s">
        <v>8776</v>
      </c>
      <c r="H765" s="170" t="s">
        <v>1</v>
      </c>
      <c r="I765" s="172"/>
      <c r="L765" s="169"/>
      <c r="M765" s="173"/>
      <c r="T765" s="174"/>
      <c r="AT765" s="170" t="s">
        <v>361</v>
      </c>
      <c r="AU765" s="170" t="s">
        <v>86</v>
      </c>
      <c r="AV765" s="14" t="s">
        <v>84</v>
      </c>
      <c r="AW765" s="14" t="s">
        <v>32</v>
      </c>
      <c r="AX765" s="14" t="s">
        <v>76</v>
      </c>
      <c r="AY765" s="170" t="s">
        <v>350</v>
      </c>
    </row>
    <row r="766" spans="2:65" s="12" customFormat="1" ht="10.199999999999999">
      <c r="B766" s="155"/>
      <c r="D766" s="151" t="s">
        <v>361</v>
      </c>
      <c r="E766" s="156" t="s">
        <v>1</v>
      </c>
      <c r="F766" s="157" t="s">
        <v>86</v>
      </c>
      <c r="H766" s="158">
        <v>2</v>
      </c>
      <c r="I766" s="159"/>
      <c r="L766" s="155"/>
      <c r="M766" s="160"/>
      <c r="T766" s="161"/>
      <c r="AT766" s="156" t="s">
        <v>361</v>
      </c>
      <c r="AU766" s="156" t="s">
        <v>86</v>
      </c>
      <c r="AV766" s="12" t="s">
        <v>86</v>
      </c>
      <c r="AW766" s="12" t="s">
        <v>32</v>
      </c>
      <c r="AX766" s="12" t="s">
        <v>76</v>
      </c>
      <c r="AY766" s="156" t="s">
        <v>350</v>
      </c>
    </row>
    <row r="767" spans="2:65" s="13" customFormat="1" ht="10.199999999999999">
      <c r="B767" s="162"/>
      <c r="D767" s="151" t="s">
        <v>361</v>
      </c>
      <c r="E767" s="163" t="s">
        <v>1</v>
      </c>
      <c r="F767" s="164" t="s">
        <v>364</v>
      </c>
      <c r="H767" s="165">
        <v>2</v>
      </c>
      <c r="I767" s="166"/>
      <c r="L767" s="162"/>
      <c r="M767" s="167"/>
      <c r="T767" s="168"/>
      <c r="AT767" s="163" t="s">
        <v>361</v>
      </c>
      <c r="AU767" s="163" t="s">
        <v>86</v>
      </c>
      <c r="AV767" s="13" t="s">
        <v>357</v>
      </c>
      <c r="AW767" s="13" t="s">
        <v>32</v>
      </c>
      <c r="AX767" s="13" t="s">
        <v>84</v>
      </c>
      <c r="AY767" s="163" t="s">
        <v>350</v>
      </c>
    </row>
    <row r="768" spans="2:65" s="1" customFormat="1" ht="16.5" customHeight="1">
      <c r="B768" s="32"/>
      <c r="C768" s="138" t="s">
        <v>2367</v>
      </c>
      <c r="D768" s="138" t="s">
        <v>352</v>
      </c>
      <c r="E768" s="139" t="s">
        <v>9067</v>
      </c>
      <c r="F768" s="140" t="s">
        <v>9068</v>
      </c>
      <c r="G768" s="141" t="s">
        <v>496</v>
      </c>
      <c r="H768" s="142">
        <v>2</v>
      </c>
      <c r="I768" s="143"/>
      <c r="J768" s="144">
        <f>ROUND(I768*H768,2)</f>
        <v>0</v>
      </c>
      <c r="K768" s="140" t="s">
        <v>385</v>
      </c>
      <c r="L768" s="32"/>
      <c r="M768" s="145" t="s">
        <v>1</v>
      </c>
      <c r="N768" s="146" t="s">
        <v>41</v>
      </c>
      <c r="P768" s="147">
        <f>O768*H768</f>
        <v>0</v>
      </c>
      <c r="Q768" s="147">
        <v>0</v>
      </c>
      <c r="R768" s="147">
        <f>Q768*H768</f>
        <v>0</v>
      </c>
      <c r="S768" s="147">
        <v>0</v>
      </c>
      <c r="T768" s="148">
        <f>S768*H768</f>
        <v>0</v>
      </c>
      <c r="AR768" s="149" t="s">
        <v>530</v>
      </c>
      <c r="AT768" s="149" t="s">
        <v>352</v>
      </c>
      <c r="AU768" s="149" t="s">
        <v>86</v>
      </c>
      <c r="AY768" s="17" t="s">
        <v>350</v>
      </c>
      <c r="BE768" s="150">
        <f>IF(N768="základní",J768,0)</f>
        <v>0</v>
      </c>
      <c r="BF768" s="150">
        <f>IF(N768="snížená",J768,0)</f>
        <v>0</v>
      </c>
      <c r="BG768" s="150">
        <f>IF(N768="zákl. přenesená",J768,0)</f>
        <v>0</v>
      </c>
      <c r="BH768" s="150">
        <f>IF(N768="sníž. přenesená",J768,0)</f>
        <v>0</v>
      </c>
      <c r="BI768" s="150">
        <f>IF(N768="nulová",J768,0)</f>
        <v>0</v>
      </c>
      <c r="BJ768" s="17" t="s">
        <v>84</v>
      </c>
      <c r="BK768" s="150">
        <f>ROUND(I768*H768,2)</f>
        <v>0</v>
      </c>
      <c r="BL768" s="17" t="s">
        <v>530</v>
      </c>
      <c r="BM768" s="149" t="s">
        <v>3237</v>
      </c>
    </row>
    <row r="769" spans="2:65" s="1" customFormat="1" ht="10.199999999999999">
      <c r="B769" s="32"/>
      <c r="D769" s="151" t="s">
        <v>359</v>
      </c>
      <c r="F769" s="152" t="s">
        <v>9068</v>
      </c>
      <c r="I769" s="153"/>
      <c r="L769" s="32"/>
      <c r="M769" s="154"/>
      <c r="T769" s="56"/>
      <c r="AT769" s="17" t="s">
        <v>359</v>
      </c>
      <c r="AU769" s="17" t="s">
        <v>86</v>
      </c>
    </row>
    <row r="770" spans="2:65" s="14" customFormat="1" ht="10.199999999999999">
      <c r="B770" s="169"/>
      <c r="D770" s="151" t="s">
        <v>361</v>
      </c>
      <c r="E770" s="170" t="s">
        <v>1</v>
      </c>
      <c r="F770" s="171" t="s">
        <v>8745</v>
      </c>
      <c r="H770" s="170" t="s">
        <v>1</v>
      </c>
      <c r="I770" s="172"/>
      <c r="L770" s="169"/>
      <c r="M770" s="173"/>
      <c r="T770" s="174"/>
      <c r="AT770" s="170" t="s">
        <v>361</v>
      </c>
      <c r="AU770" s="170" t="s">
        <v>86</v>
      </c>
      <c r="AV770" s="14" t="s">
        <v>84</v>
      </c>
      <c r="AW770" s="14" t="s">
        <v>32</v>
      </c>
      <c r="AX770" s="14" t="s">
        <v>76</v>
      </c>
      <c r="AY770" s="170" t="s">
        <v>350</v>
      </c>
    </row>
    <row r="771" spans="2:65" s="14" customFormat="1" ht="10.199999999999999">
      <c r="B771" s="169"/>
      <c r="D771" s="151" t="s">
        <v>361</v>
      </c>
      <c r="E771" s="170" t="s">
        <v>1</v>
      </c>
      <c r="F771" s="171" t="s">
        <v>9069</v>
      </c>
      <c r="H771" s="170" t="s">
        <v>1</v>
      </c>
      <c r="I771" s="172"/>
      <c r="L771" s="169"/>
      <c r="M771" s="173"/>
      <c r="T771" s="174"/>
      <c r="AT771" s="170" t="s">
        <v>361</v>
      </c>
      <c r="AU771" s="170" t="s">
        <v>86</v>
      </c>
      <c r="AV771" s="14" t="s">
        <v>84</v>
      </c>
      <c r="AW771" s="14" t="s">
        <v>32</v>
      </c>
      <c r="AX771" s="14" t="s">
        <v>76</v>
      </c>
      <c r="AY771" s="170" t="s">
        <v>350</v>
      </c>
    </row>
    <row r="772" spans="2:65" s="12" customFormat="1" ht="10.199999999999999">
      <c r="B772" s="155"/>
      <c r="D772" s="151" t="s">
        <v>361</v>
      </c>
      <c r="E772" s="156" t="s">
        <v>1</v>
      </c>
      <c r="F772" s="157" t="s">
        <v>86</v>
      </c>
      <c r="H772" s="158">
        <v>2</v>
      </c>
      <c r="I772" s="159"/>
      <c r="L772" s="155"/>
      <c r="M772" s="160"/>
      <c r="T772" s="161"/>
      <c r="AT772" s="156" t="s">
        <v>361</v>
      </c>
      <c r="AU772" s="156" t="s">
        <v>86</v>
      </c>
      <c r="AV772" s="12" t="s">
        <v>86</v>
      </c>
      <c r="AW772" s="12" t="s">
        <v>32</v>
      </c>
      <c r="AX772" s="12" t="s">
        <v>76</v>
      </c>
      <c r="AY772" s="156" t="s">
        <v>350</v>
      </c>
    </row>
    <row r="773" spans="2:65" s="13" customFormat="1" ht="10.199999999999999">
      <c r="B773" s="162"/>
      <c r="D773" s="151" t="s">
        <v>361</v>
      </c>
      <c r="E773" s="163" t="s">
        <v>1</v>
      </c>
      <c r="F773" s="164" t="s">
        <v>364</v>
      </c>
      <c r="H773" s="165">
        <v>2</v>
      </c>
      <c r="I773" s="166"/>
      <c r="L773" s="162"/>
      <c r="M773" s="167"/>
      <c r="T773" s="168"/>
      <c r="AT773" s="163" t="s">
        <v>361</v>
      </c>
      <c r="AU773" s="163" t="s">
        <v>86</v>
      </c>
      <c r="AV773" s="13" t="s">
        <v>357</v>
      </c>
      <c r="AW773" s="13" t="s">
        <v>32</v>
      </c>
      <c r="AX773" s="13" t="s">
        <v>84</v>
      </c>
      <c r="AY773" s="163" t="s">
        <v>350</v>
      </c>
    </row>
    <row r="774" spans="2:65" s="1" customFormat="1" ht="49.05" customHeight="1">
      <c r="B774" s="32"/>
      <c r="C774" s="138" t="s">
        <v>2372</v>
      </c>
      <c r="D774" s="138" t="s">
        <v>352</v>
      </c>
      <c r="E774" s="139" t="s">
        <v>9070</v>
      </c>
      <c r="F774" s="140" t="s">
        <v>9071</v>
      </c>
      <c r="G774" s="141" t="s">
        <v>483</v>
      </c>
      <c r="H774" s="142">
        <v>1.331</v>
      </c>
      <c r="I774" s="143"/>
      <c r="J774" s="144">
        <f>ROUND(I774*H774,2)</f>
        <v>0</v>
      </c>
      <c r="K774" s="140" t="s">
        <v>385</v>
      </c>
      <c r="L774" s="32"/>
      <c r="M774" s="145" t="s">
        <v>1</v>
      </c>
      <c r="N774" s="146" t="s">
        <v>41</v>
      </c>
      <c r="P774" s="147">
        <f>O774*H774</f>
        <v>0</v>
      </c>
      <c r="Q774" s="147">
        <v>0</v>
      </c>
      <c r="R774" s="147">
        <f>Q774*H774</f>
        <v>0</v>
      </c>
      <c r="S774" s="147">
        <v>0</v>
      </c>
      <c r="T774" s="148">
        <f>S774*H774</f>
        <v>0</v>
      </c>
      <c r="AR774" s="149" t="s">
        <v>530</v>
      </c>
      <c r="AT774" s="149" t="s">
        <v>352</v>
      </c>
      <c r="AU774" s="149" t="s">
        <v>86</v>
      </c>
      <c r="AY774" s="17" t="s">
        <v>350</v>
      </c>
      <c r="BE774" s="150">
        <f>IF(N774="základní",J774,0)</f>
        <v>0</v>
      </c>
      <c r="BF774" s="150">
        <f>IF(N774="snížená",J774,0)</f>
        <v>0</v>
      </c>
      <c r="BG774" s="150">
        <f>IF(N774="zákl. přenesená",J774,0)</f>
        <v>0</v>
      </c>
      <c r="BH774" s="150">
        <f>IF(N774="sníž. přenesená",J774,0)</f>
        <v>0</v>
      </c>
      <c r="BI774" s="150">
        <f>IF(N774="nulová",J774,0)</f>
        <v>0</v>
      </c>
      <c r="BJ774" s="17" t="s">
        <v>84</v>
      </c>
      <c r="BK774" s="150">
        <f>ROUND(I774*H774,2)</f>
        <v>0</v>
      </c>
      <c r="BL774" s="17" t="s">
        <v>530</v>
      </c>
      <c r="BM774" s="149" t="s">
        <v>3250</v>
      </c>
    </row>
    <row r="775" spans="2:65" s="1" customFormat="1" ht="28.8">
      <c r="B775" s="32"/>
      <c r="D775" s="151" t="s">
        <v>359</v>
      </c>
      <c r="F775" s="152" t="s">
        <v>9071</v>
      </c>
      <c r="I775" s="153"/>
      <c r="L775" s="32"/>
      <c r="M775" s="154"/>
      <c r="T775" s="56"/>
      <c r="AT775" s="17" t="s">
        <v>359</v>
      </c>
      <c r="AU775" s="17" t="s">
        <v>86</v>
      </c>
    </row>
    <row r="776" spans="2:65" s="1" customFormat="1" ht="49.05" customHeight="1">
      <c r="B776" s="32"/>
      <c r="C776" s="138" t="s">
        <v>2377</v>
      </c>
      <c r="D776" s="138" t="s">
        <v>352</v>
      </c>
      <c r="E776" s="139" t="s">
        <v>9072</v>
      </c>
      <c r="F776" s="140" t="s">
        <v>9073</v>
      </c>
      <c r="G776" s="141" t="s">
        <v>483</v>
      </c>
      <c r="H776" s="142">
        <v>1.331</v>
      </c>
      <c r="I776" s="143"/>
      <c r="J776" s="144">
        <f>ROUND(I776*H776,2)</f>
        <v>0</v>
      </c>
      <c r="K776" s="140" t="s">
        <v>385</v>
      </c>
      <c r="L776" s="32"/>
      <c r="M776" s="145" t="s">
        <v>1</v>
      </c>
      <c r="N776" s="146" t="s">
        <v>41</v>
      </c>
      <c r="P776" s="147">
        <f>O776*H776</f>
        <v>0</v>
      </c>
      <c r="Q776" s="147">
        <v>0</v>
      </c>
      <c r="R776" s="147">
        <f>Q776*H776</f>
        <v>0</v>
      </c>
      <c r="S776" s="147">
        <v>0</v>
      </c>
      <c r="T776" s="148">
        <f>S776*H776</f>
        <v>0</v>
      </c>
      <c r="AR776" s="149" t="s">
        <v>530</v>
      </c>
      <c r="AT776" s="149" t="s">
        <v>352</v>
      </c>
      <c r="AU776" s="149" t="s">
        <v>86</v>
      </c>
      <c r="AY776" s="17" t="s">
        <v>350</v>
      </c>
      <c r="BE776" s="150">
        <f>IF(N776="základní",J776,0)</f>
        <v>0</v>
      </c>
      <c r="BF776" s="150">
        <f>IF(N776="snížená",J776,0)</f>
        <v>0</v>
      </c>
      <c r="BG776" s="150">
        <f>IF(N776="zákl. přenesená",J776,0)</f>
        <v>0</v>
      </c>
      <c r="BH776" s="150">
        <f>IF(N776="sníž. přenesená",J776,0)</f>
        <v>0</v>
      </c>
      <c r="BI776" s="150">
        <f>IF(N776="nulová",J776,0)</f>
        <v>0</v>
      </c>
      <c r="BJ776" s="17" t="s">
        <v>84</v>
      </c>
      <c r="BK776" s="150">
        <f>ROUND(I776*H776,2)</f>
        <v>0</v>
      </c>
      <c r="BL776" s="17" t="s">
        <v>530</v>
      </c>
      <c r="BM776" s="149" t="s">
        <v>3262</v>
      </c>
    </row>
    <row r="777" spans="2:65" s="1" customFormat="1" ht="38.4">
      <c r="B777" s="32"/>
      <c r="D777" s="151" t="s">
        <v>359</v>
      </c>
      <c r="F777" s="152" t="s">
        <v>9073</v>
      </c>
      <c r="I777" s="153"/>
      <c r="L777" s="32"/>
      <c r="M777" s="154"/>
      <c r="T777" s="56"/>
      <c r="AT777" s="17" t="s">
        <v>359</v>
      </c>
      <c r="AU777" s="17" t="s">
        <v>86</v>
      </c>
    </row>
    <row r="778" spans="2:65" s="1" customFormat="1" ht="49.05" customHeight="1">
      <c r="B778" s="32"/>
      <c r="C778" s="138" t="s">
        <v>2382</v>
      </c>
      <c r="D778" s="138" t="s">
        <v>352</v>
      </c>
      <c r="E778" s="139" t="s">
        <v>9074</v>
      </c>
      <c r="F778" s="140" t="s">
        <v>9075</v>
      </c>
      <c r="G778" s="141" t="s">
        <v>483</v>
      </c>
      <c r="H778" s="142">
        <v>1.331</v>
      </c>
      <c r="I778" s="143"/>
      <c r="J778" s="144">
        <f>ROUND(I778*H778,2)</f>
        <v>0</v>
      </c>
      <c r="K778" s="140" t="s">
        <v>385</v>
      </c>
      <c r="L778" s="32"/>
      <c r="M778" s="145" t="s">
        <v>1</v>
      </c>
      <c r="N778" s="146" t="s">
        <v>41</v>
      </c>
      <c r="P778" s="147">
        <f>O778*H778</f>
        <v>0</v>
      </c>
      <c r="Q778" s="147">
        <v>0</v>
      </c>
      <c r="R778" s="147">
        <f>Q778*H778</f>
        <v>0</v>
      </c>
      <c r="S778" s="147">
        <v>0</v>
      </c>
      <c r="T778" s="148">
        <f>S778*H778</f>
        <v>0</v>
      </c>
      <c r="AR778" s="149" t="s">
        <v>530</v>
      </c>
      <c r="AT778" s="149" t="s">
        <v>352</v>
      </c>
      <c r="AU778" s="149" t="s">
        <v>86</v>
      </c>
      <c r="AY778" s="17" t="s">
        <v>350</v>
      </c>
      <c r="BE778" s="150">
        <f>IF(N778="základní",J778,0)</f>
        <v>0</v>
      </c>
      <c r="BF778" s="150">
        <f>IF(N778="snížená",J778,0)</f>
        <v>0</v>
      </c>
      <c r="BG778" s="150">
        <f>IF(N778="zákl. přenesená",J778,0)</f>
        <v>0</v>
      </c>
      <c r="BH778" s="150">
        <f>IF(N778="sníž. přenesená",J778,0)</f>
        <v>0</v>
      </c>
      <c r="BI778" s="150">
        <f>IF(N778="nulová",J778,0)</f>
        <v>0</v>
      </c>
      <c r="BJ778" s="17" t="s">
        <v>84</v>
      </c>
      <c r="BK778" s="150">
        <f>ROUND(I778*H778,2)</f>
        <v>0</v>
      </c>
      <c r="BL778" s="17" t="s">
        <v>530</v>
      </c>
      <c r="BM778" s="149" t="s">
        <v>3275</v>
      </c>
    </row>
    <row r="779" spans="2:65" s="1" customFormat="1" ht="38.4">
      <c r="B779" s="32"/>
      <c r="D779" s="151" t="s">
        <v>359</v>
      </c>
      <c r="F779" s="152" t="s">
        <v>9075</v>
      </c>
      <c r="I779" s="153"/>
      <c r="L779" s="32"/>
      <c r="M779" s="154"/>
      <c r="T779" s="56"/>
      <c r="AT779" s="17" t="s">
        <v>359</v>
      </c>
      <c r="AU779" s="17" t="s">
        <v>86</v>
      </c>
    </row>
    <row r="780" spans="2:65" s="11" customFormat="1" ht="22.8" customHeight="1">
      <c r="B780" s="126"/>
      <c r="D780" s="127" t="s">
        <v>75</v>
      </c>
      <c r="E780" s="136" t="s">
        <v>9076</v>
      </c>
      <c r="F780" s="136" t="s">
        <v>9077</v>
      </c>
      <c r="I780" s="129"/>
      <c r="J780" s="137">
        <f>BK780</f>
        <v>0</v>
      </c>
      <c r="L780" s="126"/>
      <c r="M780" s="131"/>
      <c r="P780" s="132">
        <f>SUM(P781:P798)</f>
        <v>0</v>
      </c>
      <c r="R780" s="132">
        <f>SUM(R781:R798)</f>
        <v>0</v>
      </c>
      <c r="T780" s="133">
        <f>SUM(T781:T798)</f>
        <v>0</v>
      </c>
      <c r="AR780" s="127" t="s">
        <v>86</v>
      </c>
      <c r="AT780" s="134" t="s">
        <v>75</v>
      </c>
      <c r="AU780" s="134" t="s">
        <v>84</v>
      </c>
      <c r="AY780" s="127" t="s">
        <v>350</v>
      </c>
      <c r="BK780" s="135">
        <f>SUM(BK781:BK798)</f>
        <v>0</v>
      </c>
    </row>
    <row r="781" spans="2:65" s="1" customFormat="1" ht="37.799999999999997" customHeight="1">
      <c r="B781" s="32"/>
      <c r="C781" s="138" t="s">
        <v>2388</v>
      </c>
      <c r="D781" s="138" t="s">
        <v>352</v>
      </c>
      <c r="E781" s="139" t="s">
        <v>9078</v>
      </c>
      <c r="F781" s="140" t="s">
        <v>9079</v>
      </c>
      <c r="G781" s="141" t="s">
        <v>914</v>
      </c>
      <c r="H781" s="142">
        <v>24</v>
      </c>
      <c r="I781" s="143"/>
      <c r="J781" s="144">
        <f>ROUND(I781*H781,2)</f>
        <v>0</v>
      </c>
      <c r="K781" s="140" t="s">
        <v>385</v>
      </c>
      <c r="L781" s="32"/>
      <c r="M781" s="145" t="s">
        <v>1</v>
      </c>
      <c r="N781" s="146" t="s">
        <v>41</v>
      </c>
      <c r="P781" s="147">
        <f>O781*H781</f>
        <v>0</v>
      </c>
      <c r="Q781" s="147">
        <v>0</v>
      </c>
      <c r="R781" s="147">
        <f>Q781*H781</f>
        <v>0</v>
      </c>
      <c r="S781" s="147">
        <v>0</v>
      </c>
      <c r="T781" s="148">
        <f>S781*H781</f>
        <v>0</v>
      </c>
      <c r="AR781" s="149" t="s">
        <v>530</v>
      </c>
      <c r="AT781" s="149" t="s">
        <v>352</v>
      </c>
      <c r="AU781" s="149" t="s">
        <v>86</v>
      </c>
      <c r="AY781" s="17" t="s">
        <v>350</v>
      </c>
      <c r="BE781" s="150">
        <f>IF(N781="základní",J781,0)</f>
        <v>0</v>
      </c>
      <c r="BF781" s="150">
        <f>IF(N781="snížená",J781,0)</f>
        <v>0</v>
      </c>
      <c r="BG781" s="150">
        <f>IF(N781="zákl. přenesená",J781,0)</f>
        <v>0</v>
      </c>
      <c r="BH781" s="150">
        <f>IF(N781="sníž. přenesená",J781,0)</f>
        <v>0</v>
      </c>
      <c r="BI781" s="150">
        <f>IF(N781="nulová",J781,0)</f>
        <v>0</v>
      </c>
      <c r="BJ781" s="17" t="s">
        <v>84</v>
      </c>
      <c r="BK781" s="150">
        <f>ROUND(I781*H781,2)</f>
        <v>0</v>
      </c>
      <c r="BL781" s="17" t="s">
        <v>530</v>
      </c>
      <c r="BM781" s="149" t="s">
        <v>3288</v>
      </c>
    </row>
    <row r="782" spans="2:65" s="1" customFormat="1" ht="28.8">
      <c r="B782" s="32"/>
      <c r="D782" s="151" t="s">
        <v>359</v>
      </c>
      <c r="F782" s="152" t="s">
        <v>9079</v>
      </c>
      <c r="I782" s="153"/>
      <c r="L782" s="32"/>
      <c r="M782" s="154"/>
      <c r="T782" s="56"/>
      <c r="AT782" s="17" t="s">
        <v>359</v>
      </c>
      <c r="AU782" s="17" t="s">
        <v>86</v>
      </c>
    </row>
    <row r="783" spans="2:65" s="14" customFormat="1" ht="10.199999999999999">
      <c r="B783" s="169"/>
      <c r="D783" s="151" t="s">
        <v>361</v>
      </c>
      <c r="E783" s="170" t="s">
        <v>1</v>
      </c>
      <c r="F783" s="171" t="s">
        <v>8776</v>
      </c>
      <c r="H783" s="170" t="s">
        <v>1</v>
      </c>
      <c r="I783" s="172"/>
      <c r="L783" s="169"/>
      <c r="M783" s="173"/>
      <c r="T783" s="174"/>
      <c r="AT783" s="170" t="s">
        <v>361</v>
      </c>
      <c r="AU783" s="170" t="s">
        <v>86</v>
      </c>
      <c r="AV783" s="14" t="s">
        <v>84</v>
      </c>
      <c r="AW783" s="14" t="s">
        <v>32</v>
      </c>
      <c r="AX783" s="14" t="s">
        <v>76</v>
      </c>
      <c r="AY783" s="170" t="s">
        <v>350</v>
      </c>
    </row>
    <row r="784" spans="2:65" s="12" customFormat="1" ht="10.199999999999999">
      <c r="B784" s="155"/>
      <c r="D784" s="151" t="s">
        <v>361</v>
      </c>
      <c r="E784" s="156" t="s">
        <v>1</v>
      </c>
      <c r="F784" s="157" t="s">
        <v>596</v>
      </c>
      <c r="H784" s="158">
        <v>24</v>
      </c>
      <c r="I784" s="159"/>
      <c r="L784" s="155"/>
      <c r="M784" s="160"/>
      <c r="T784" s="161"/>
      <c r="AT784" s="156" t="s">
        <v>361</v>
      </c>
      <c r="AU784" s="156" t="s">
        <v>86</v>
      </c>
      <c r="AV784" s="12" t="s">
        <v>86</v>
      </c>
      <c r="AW784" s="12" t="s">
        <v>32</v>
      </c>
      <c r="AX784" s="12" t="s">
        <v>76</v>
      </c>
      <c r="AY784" s="156" t="s">
        <v>350</v>
      </c>
    </row>
    <row r="785" spans="2:65" s="13" customFormat="1" ht="10.199999999999999">
      <c r="B785" s="162"/>
      <c r="D785" s="151" t="s">
        <v>361</v>
      </c>
      <c r="E785" s="163" t="s">
        <v>1</v>
      </c>
      <c r="F785" s="164" t="s">
        <v>364</v>
      </c>
      <c r="H785" s="165">
        <v>24</v>
      </c>
      <c r="I785" s="166"/>
      <c r="L785" s="162"/>
      <c r="M785" s="167"/>
      <c r="T785" s="168"/>
      <c r="AT785" s="163" t="s">
        <v>361</v>
      </c>
      <c r="AU785" s="163" t="s">
        <v>86</v>
      </c>
      <c r="AV785" s="13" t="s">
        <v>357</v>
      </c>
      <c r="AW785" s="13" t="s">
        <v>32</v>
      </c>
      <c r="AX785" s="13" t="s">
        <v>84</v>
      </c>
      <c r="AY785" s="163" t="s">
        <v>350</v>
      </c>
    </row>
    <row r="786" spans="2:65" s="1" customFormat="1" ht="33" customHeight="1">
      <c r="B786" s="32"/>
      <c r="C786" s="138" t="s">
        <v>2393</v>
      </c>
      <c r="D786" s="138" t="s">
        <v>352</v>
      </c>
      <c r="E786" s="139" t="s">
        <v>9080</v>
      </c>
      <c r="F786" s="140" t="s">
        <v>9081</v>
      </c>
      <c r="G786" s="141" t="s">
        <v>914</v>
      </c>
      <c r="H786" s="142">
        <v>4</v>
      </c>
      <c r="I786" s="143"/>
      <c r="J786" s="144">
        <f>ROUND(I786*H786,2)</f>
        <v>0</v>
      </c>
      <c r="K786" s="140" t="s">
        <v>385</v>
      </c>
      <c r="L786" s="32"/>
      <c r="M786" s="145" t="s">
        <v>1</v>
      </c>
      <c r="N786" s="146" t="s">
        <v>41</v>
      </c>
      <c r="P786" s="147">
        <f>O786*H786</f>
        <v>0</v>
      </c>
      <c r="Q786" s="147">
        <v>0</v>
      </c>
      <c r="R786" s="147">
        <f>Q786*H786</f>
        <v>0</v>
      </c>
      <c r="S786" s="147">
        <v>0</v>
      </c>
      <c r="T786" s="148">
        <f>S786*H786</f>
        <v>0</v>
      </c>
      <c r="AR786" s="149" t="s">
        <v>530</v>
      </c>
      <c r="AT786" s="149" t="s">
        <v>352</v>
      </c>
      <c r="AU786" s="149" t="s">
        <v>86</v>
      </c>
      <c r="AY786" s="17" t="s">
        <v>350</v>
      </c>
      <c r="BE786" s="150">
        <f>IF(N786="základní",J786,0)</f>
        <v>0</v>
      </c>
      <c r="BF786" s="150">
        <f>IF(N786="snížená",J786,0)</f>
        <v>0</v>
      </c>
      <c r="BG786" s="150">
        <f>IF(N786="zákl. přenesená",J786,0)</f>
        <v>0</v>
      </c>
      <c r="BH786" s="150">
        <f>IF(N786="sníž. přenesená",J786,0)</f>
        <v>0</v>
      </c>
      <c r="BI786" s="150">
        <f>IF(N786="nulová",J786,0)</f>
        <v>0</v>
      </c>
      <c r="BJ786" s="17" t="s">
        <v>84</v>
      </c>
      <c r="BK786" s="150">
        <f>ROUND(I786*H786,2)</f>
        <v>0</v>
      </c>
      <c r="BL786" s="17" t="s">
        <v>530</v>
      </c>
      <c r="BM786" s="149" t="s">
        <v>3298</v>
      </c>
    </row>
    <row r="787" spans="2:65" s="1" customFormat="1" ht="19.2">
      <c r="B787" s="32"/>
      <c r="D787" s="151" t="s">
        <v>359</v>
      </c>
      <c r="F787" s="152" t="s">
        <v>9081</v>
      </c>
      <c r="I787" s="153"/>
      <c r="L787" s="32"/>
      <c r="M787" s="154"/>
      <c r="T787" s="56"/>
      <c r="AT787" s="17" t="s">
        <v>359</v>
      </c>
      <c r="AU787" s="17" t="s">
        <v>86</v>
      </c>
    </row>
    <row r="788" spans="2:65" s="14" customFormat="1" ht="10.199999999999999">
      <c r="B788" s="169"/>
      <c r="D788" s="151" t="s">
        <v>361</v>
      </c>
      <c r="E788" s="170" t="s">
        <v>1</v>
      </c>
      <c r="F788" s="171" t="s">
        <v>8745</v>
      </c>
      <c r="H788" s="170" t="s">
        <v>1</v>
      </c>
      <c r="I788" s="172"/>
      <c r="L788" s="169"/>
      <c r="M788" s="173"/>
      <c r="T788" s="174"/>
      <c r="AT788" s="170" t="s">
        <v>361</v>
      </c>
      <c r="AU788" s="170" t="s">
        <v>86</v>
      </c>
      <c r="AV788" s="14" t="s">
        <v>84</v>
      </c>
      <c r="AW788" s="14" t="s">
        <v>32</v>
      </c>
      <c r="AX788" s="14" t="s">
        <v>76</v>
      </c>
      <c r="AY788" s="170" t="s">
        <v>350</v>
      </c>
    </row>
    <row r="789" spans="2:65" s="12" customFormat="1" ht="10.199999999999999">
      <c r="B789" s="155"/>
      <c r="D789" s="151" t="s">
        <v>361</v>
      </c>
      <c r="E789" s="156" t="s">
        <v>1</v>
      </c>
      <c r="F789" s="157" t="s">
        <v>357</v>
      </c>
      <c r="H789" s="158">
        <v>4</v>
      </c>
      <c r="I789" s="159"/>
      <c r="L789" s="155"/>
      <c r="M789" s="160"/>
      <c r="T789" s="161"/>
      <c r="AT789" s="156" t="s">
        <v>361</v>
      </c>
      <c r="AU789" s="156" t="s">
        <v>86</v>
      </c>
      <c r="AV789" s="12" t="s">
        <v>86</v>
      </c>
      <c r="AW789" s="12" t="s">
        <v>32</v>
      </c>
      <c r="AX789" s="12" t="s">
        <v>76</v>
      </c>
      <c r="AY789" s="156" t="s">
        <v>350</v>
      </c>
    </row>
    <row r="790" spans="2:65" s="13" customFormat="1" ht="10.199999999999999">
      <c r="B790" s="162"/>
      <c r="D790" s="151" t="s">
        <v>361</v>
      </c>
      <c r="E790" s="163" t="s">
        <v>1</v>
      </c>
      <c r="F790" s="164" t="s">
        <v>364</v>
      </c>
      <c r="H790" s="165">
        <v>4</v>
      </c>
      <c r="I790" s="166"/>
      <c r="L790" s="162"/>
      <c r="M790" s="167"/>
      <c r="T790" s="168"/>
      <c r="AT790" s="163" t="s">
        <v>361</v>
      </c>
      <c r="AU790" s="163" t="s">
        <v>86</v>
      </c>
      <c r="AV790" s="13" t="s">
        <v>357</v>
      </c>
      <c r="AW790" s="13" t="s">
        <v>32</v>
      </c>
      <c r="AX790" s="13" t="s">
        <v>84</v>
      </c>
      <c r="AY790" s="163" t="s">
        <v>350</v>
      </c>
    </row>
    <row r="791" spans="2:65" s="1" customFormat="1" ht="16.5" customHeight="1">
      <c r="B791" s="32"/>
      <c r="C791" s="187" t="s">
        <v>2407</v>
      </c>
      <c r="D791" s="187" t="s">
        <v>1347</v>
      </c>
      <c r="E791" s="188" t="s">
        <v>9082</v>
      </c>
      <c r="F791" s="189" t="s">
        <v>9083</v>
      </c>
      <c r="G791" s="190" t="s">
        <v>496</v>
      </c>
      <c r="H791" s="191">
        <v>4</v>
      </c>
      <c r="I791" s="192"/>
      <c r="J791" s="193">
        <f>ROUND(I791*H791,2)</f>
        <v>0</v>
      </c>
      <c r="K791" s="189" t="s">
        <v>8850</v>
      </c>
      <c r="L791" s="194"/>
      <c r="M791" s="195" t="s">
        <v>1</v>
      </c>
      <c r="N791" s="196" t="s">
        <v>41</v>
      </c>
      <c r="P791" s="147">
        <f>O791*H791</f>
        <v>0</v>
      </c>
      <c r="Q791" s="147">
        <v>0</v>
      </c>
      <c r="R791" s="147">
        <f>Q791*H791</f>
        <v>0</v>
      </c>
      <c r="S791" s="147">
        <v>0</v>
      </c>
      <c r="T791" s="148">
        <f>S791*H791</f>
        <v>0</v>
      </c>
      <c r="AR791" s="149" t="s">
        <v>695</v>
      </c>
      <c r="AT791" s="149" t="s">
        <v>1347</v>
      </c>
      <c r="AU791" s="149" t="s">
        <v>86</v>
      </c>
      <c r="AY791" s="17" t="s">
        <v>350</v>
      </c>
      <c r="BE791" s="150">
        <f>IF(N791="základní",J791,0)</f>
        <v>0</v>
      </c>
      <c r="BF791" s="150">
        <f>IF(N791="snížená",J791,0)</f>
        <v>0</v>
      </c>
      <c r="BG791" s="150">
        <f>IF(N791="zákl. přenesená",J791,0)</f>
        <v>0</v>
      </c>
      <c r="BH791" s="150">
        <f>IF(N791="sníž. přenesená",J791,0)</f>
        <v>0</v>
      </c>
      <c r="BI791" s="150">
        <f>IF(N791="nulová",J791,0)</f>
        <v>0</v>
      </c>
      <c r="BJ791" s="17" t="s">
        <v>84</v>
      </c>
      <c r="BK791" s="150">
        <f>ROUND(I791*H791,2)</f>
        <v>0</v>
      </c>
      <c r="BL791" s="17" t="s">
        <v>530</v>
      </c>
      <c r="BM791" s="149" t="s">
        <v>3310</v>
      </c>
    </row>
    <row r="792" spans="2:65" s="1" customFormat="1" ht="10.199999999999999">
      <c r="B792" s="32"/>
      <c r="D792" s="151" t="s">
        <v>359</v>
      </c>
      <c r="F792" s="152" t="s">
        <v>9083</v>
      </c>
      <c r="I792" s="153"/>
      <c r="L792" s="32"/>
      <c r="M792" s="154"/>
      <c r="T792" s="56"/>
      <c r="AT792" s="17" t="s">
        <v>359</v>
      </c>
      <c r="AU792" s="17" t="s">
        <v>86</v>
      </c>
    </row>
    <row r="793" spans="2:65" s="1" customFormat="1" ht="49.05" customHeight="1">
      <c r="B793" s="32"/>
      <c r="C793" s="138" t="s">
        <v>2438</v>
      </c>
      <c r="D793" s="138" t="s">
        <v>352</v>
      </c>
      <c r="E793" s="139" t="s">
        <v>9084</v>
      </c>
      <c r="F793" s="140" t="s">
        <v>9085</v>
      </c>
      <c r="G793" s="141" t="s">
        <v>483</v>
      </c>
      <c r="H793" s="142">
        <v>0.28100000000000003</v>
      </c>
      <c r="I793" s="143"/>
      <c r="J793" s="144">
        <f>ROUND(I793*H793,2)</f>
        <v>0</v>
      </c>
      <c r="K793" s="140" t="s">
        <v>385</v>
      </c>
      <c r="L793" s="32"/>
      <c r="M793" s="145" t="s">
        <v>1</v>
      </c>
      <c r="N793" s="146" t="s">
        <v>41</v>
      </c>
      <c r="P793" s="147">
        <f>O793*H793</f>
        <v>0</v>
      </c>
      <c r="Q793" s="147">
        <v>0</v>
      </c>
      <c r="R793" s="147">
        <f>Q793*H793</f>
        <v>0</v>
      </c>
      <c r="S793" s="147">
        <v>0</v>
      </c>
      <c r="T793" s="148">
        <f>S793*H793</f>
        <v>0</v>
      </c>
      <c r="AR793" s="149" t="s">
        <v>530</v>
      </c>
      <c r="AT793" s="149" t="s">
        <v>352</v>
      </c>
      <c r="AU793" s="149" t="s">
        <v>86</v>
      </c>
      <c r="AY793" s="17" t="s">
        <v>350</v>
      </c>
      <c r="BE793" s="150">
        <f>IF(N793="základní",J793,0)</f>
        <v>0</v>
      </c>
      <c r="BF793" s="150">
        <f>IF(N793="snížená",J793,0)</f>
        <v>0</v>
      </c>
      <c r="BG793" s="150">
        <f>IF(N793="zákl. přenesená",J793,0)</f>
        <v>0</v>
      </c>
      <c r="BH793" s="150">
        <f>IF(N793="sníž. přenesená",J793,0)</f>
        <v>0</v>
      </c>
      <c r="BI793" s="150">
        <f>IF(N793="nulová",J793,0)</f>
        <v>0</v>
      </c>
      <c r="BJ793" s="17" t="s">
        <v>84</v>
      </c>
      <c r="BK793" s="150">
        <f>ROUND(I793*H793,2)</f>
        <v>0</v>
      </c>
      <c r="BL793" s="17" t="s">
        <v>530</v>
      </c>
      <c r="BM793" s="149" t="s">
        <v>3322</v>
      </c>
    </row>
    <row r="794" spans="2:65" s="1" customFormat="1" ht="28.8">
      <c r="B794" s="32"/>
      <c r="D794" s="151" t="s">
        <v>359</v>
      </c>
      <c r="F794" s="152" t="s">
        <v>9085</v>
      </c>
      <c r="I794" s="153"/>
      <c r="L794" s="32"/>
      <c r="M794" s="154"/>
      <c r="T794" s="56"/>
      <c r="AT794" s="17" t="s">
        <v>359</v>
      </c>
      <c r="AU794" s="17" t="s">
        <v>86</v>
      </c>
    </row>
    <row r="795" spans="2:65" s="1" customFormat="1" ht="49.05" customHeight="1">
      <c r="B795" s="32"/>
      <c r="C795" s="138" t="s">
        <v>2445</v>
      </c>
      <c r="D795" s="138" t="s">
        <v>352</v>
      </c>
      <c r="E795" s="139" t="s">
        <v>9086</v>
      </c>
      <c r="F795" s="140" t="s">
        <v>9087</v>
      </c>
      <c r="G795" s="141" t="s">
        <v>483</v>
      </c>
      <c r="H795" s="142">
        <v>0.28100000000000003</v>
      </c>
      <c r="I795" s="143"/>
      <c r="J795" s="144">
        <f>ROUND(I795*H795,2)</f>
        <v>0</v>
      </c>
      <c r="K795" s="140" t="s">
        <v>385</v>
      </c>
      <c r="L795" s="32"/>
      <c r="M795" s="145" t="s">
        <v>1</v>
      </c>
      <c r="N795" s="146" t="s">
        <v>41</v>
      </c>
      <c r="P795" s="147">
        <f>O795*H795</f>
        <v>0</v>
      </c>
      <c r="Q795" s="147">
        <v>0</v>
      </c>
      <c r="R795" s="147">
        <f>Q795*H795</f>
        <v>0</v>
      </c>
      <c r="S795" s="147">
        <v>0</v>
      </c>
      <c r="T795" s="148">
        <f>S795*H795</f>
        <v>0</v>
      </c>
      <c r="AR795" s="149" t="s">
        <v>530</v>
      </c>
      <c r="AT795" s="149" t="s">
        <v>352</v>
      </c>
      <c r="AU795" s="149" t="s">
        <v>86</v>
      </c>
      <c r="AY795" s="17" t="s">
        <v>350</v>
      </c>
      <c r="BE795" s="150">
        <f>IF(N795="základní",J795,0)</f>
        <v>0</v>
      </c>
      <c r="BF795" s="150">
        <f>IF(N795="snížená",J795,0)</f>
        <v>0</v>
      </c>
      <c r="BG795" s="150">
        <f>IF(N795="zákl. přenesená",J795,0)</f>
        <v>0</v>
      </c>
      <c r="BH795" s="150">
        <f>IF(N795="sníž. přenesená",J795,0)</f>
        <v>0</v>
      </c>
      <c r="BI795" s="150">
        <f>IF(N795="nulová",J795,0)</f>
        <v>0</v>
      </c>
      <c r="BJ795" s="17" t="s">
        <v>84</v>
      </c>
      <c r="BK795" s="150">
        <f>ROUND(I795*H795,2)</f>
        <v>0</v>
      </c>
      <c r="BL795" s="17" t="s">
        <v>530</v>
      </c>
      <c r="BM795" s="149" t="s">
        <v>3333</v>
      </c>
    </row>
    <row r="796" spans="2:65" s="1" customFormat="1" ht="38.4">
      <c r="B796" s="32"/>
      <c r="D796" s="151" t="s">
        <v>359</v>
      </c>
      <c r="F796" s="152" t="s">
        <v>9087</v>
      </c>
      <c r="I796" s="153"/>
      <c r="L796" s="32"/>
      <c r="M796" s="154"/>
      <c r="T796" s="56"/>
      <c r="AT796" s="17" t="s">
        <v>359</v>
      </c>
      <c r="AU796" s="17" t="s">
        <v>86</v>
      </c>
    </row>
    <row r="797" spans="2:65" s="1" customFormat="1" ht="49.05" customHeight="1">
      <c r="B797" s="32"/>
      <c r="C797" s="138" t="s">
        <v>2447</v>
      </c>
      <c r="D797" s="138" t="s">
        <v>352</v>
      </c>
      <c r="E797" s="139" t="s">
        <v>9088</v>
      </c>
      <c r="F797" s="140" t="s">
        <v>9089</v>
      </c>
      <c r="G797" s="141" t="s">
        <v>483</v>
      </c>
      <c r="H797" s="142">
        <v>0.28100000000000003</v>
      </c>
      <c r="I797" s="143"/>
      <c r="J797" s="144">
        <f>ROUND(I797*H797,2)</f>
        <v>0</v>
      </c>
      <c r="K797" s="140" t="s">
        <v>385</v>
      </c>
      <c r="L797" s="32"/>
      <c r="M797" s="145" t="s">
        <v>1</v>
      </c>
      <c r="N797" s="146" t="s">
        <v>41</v>
      </c>
      <c r="P797" s="147">
        <f>O797*H797</f>
        <v>0</v>
      </c>
      <c r="Q797" s="147">
        <v>0</v>
      </c>
      <c r="R797" s="147">
        <f>Q797*H797</f>
        <v>0</v>
      </c>
      <c r="S797" s="147">
        <v>0</v>
      </c>
      <c r="T797" s="148">
        <f>S797*H797</f>
        <v>0</v>
      </c>
      <c r="AR797" s="149" t="s">
        <v>530</v>
      </c>
      <c r="AT797" s="149" t="s">
        <v>352</v>
      </c>
      <c r="AU797" s="149" t="s">
        <v>86</v>
      </c>
      <c r="AY797" s="17" t="s">
        <v>350</v>
      </c>
      <c r="BE797" s="150">
        <f>IF(N797="základní",J797,0)</f>
        <v>0</v>
      </c>
      <c r="BF797" s="150">
        <f>IF(N797="snížená",J797,0)</f>
        <v>0</v>
      </c>
      <c r="BG797" s="150">
        <f>IF(N797="zákl. přenesená",J797,0)</f>
        <v>0</v>
      </c>
      <c r="BH797" s="150">
        <f>IF(N797="sníž. přenesená",J797,0)</f>
        <v>0</v>
      </c>
      <c r="BI797" s="150">
        <f>IF(N797="nulová",J797,0)</f>
        <v>0</v>
      </c>
      <c r="BJ797" s="17" t="s">
        <v>84</v>
      </c>
      <c r="BK797" s="150">
        <f>ROUND(I797*H797,2)</f>
        <v>0</v>
      </c>
      <c r="BL797" s="17" t="s">
        <v>530</v>
      </c>
      <c r="BM797" s="149" t="s">
        <v>3347</v>
      </c>
    </row>
    <row r="798" spans="2:65" s="1" customFormat="1" ht="38.4">
      <c r="B798" s="32"/>
      <c r="D798" s="151" t="s">
        <v>359</v>
      </c>
      <c r="F798" s="152" t="s">
        <v>9089</v>
      </c>
      <c r="I798" s="153"/>
      <c r="L798" s="32"/>
      <c r="M798" s="154"/>
      <c r="T798" s="56"/>
      <c r="AT798" s="17" t="s">
        <v>359</v>
      </c>
      <c r="AU798" s="17" t="s">
        <v>86</v>
      </c>
    </row>
    <row r="799" spans="2:65" s="11" customFormat="1" ht="22.8" customHeight="1">
      <c r="B799" s="126"/>
      <c r="D799" s="127" t="s">
        <v>75</v>
      </c>
      <c r="E799" s="136" t="s">
        <v>9090</v>
      </c>
      <c r="F799" s="136" t="s">
        <v>9091</v>
      </c>
      <c r="I799" s="129"/>
      <c r="J799" s="137">
        <f>BK799</f>
        <v>0</v>
      </c>
      <c r="L799" s="126"/>
      <c r="M799" s="131"/>
      <c r="P799" s="132">
        <f>SUM(P800:P817)</f>
        <v>0</v>
      </c>
      <c r="R799" s="132">
        <f>SUM(R800:R817)</f>
        <v>0</v>
      </c>
      <c r="T799" s="133">
        <f>SUM(T800:T817)</f>
        <v>0</v>
      </c>
      <c r="AR799" s="127" t="s">
        <v>86</v>
      </c>
      <c r="AT799" s="134" t="s">
        <v>75</v>
      </c>
      <c r="AU799" s="134" t="s">
        <v>84</v>
      </c>
      <c r="AY799" s="127" t="s">
        <v>350</v>
      </c>
      <c r="BK799" s="135">
        <f>SUM(BK800:BK817)</f>
        <v>0</v>
      </c>
    </row>
    <row r="800" spans="2:65" s="1" customFormat="1" ht="37.799999999999997" customHeight="1">
      <c r="B800" s="32"/>
      <c r="C800" s="138" t="s">
        <v>2449</v>
      </c>
      <c r="D800" s="138" t="s">
        <v>352</v>
      </c>
      <c r="E800" s="139" t="s">
        <v>9092</v>
      </c>
      <c r="F800" s="140" t="s">
        <v>9093</v>
      </c>
      <c r="G800" s="141" t="s">
        <v>496</v>
      </c>
      <c r="H800" s="142">
        <v>1</v>
      </c>
      <c r="I800" s="143"/>
      <c r="J800" s="144">
        <f>ROUND(I800*H800,2)</f>
        <v>0</v>
      </c>
      <c r="K800" s="140" t="s">
        <v>385</v>
      </c>
      <c r="L800" s="32"/>
      <c r="M800" s="145" t="s">
        <v>1</v>
      </c>
      <c r="N800" s="146" t="s">
        <v>41</v>
      </c>
      <c r="P800" s="147">
        <f>O800*H800</f>
        <v>0</v>
      </c>
      <c r="Q800" s="147">
        <v>0</v>
      </c>
      <c r="R800" s="147">
        <f>Q800*H800</f>
        <v>0</v>
      </c>
      <c r="S800" s="147">
        <v>0</v>
      </c>
      <c r="T800" s="148">
        <f>S800*H800</f>
        <v>0</v>
      </c>
      <c r="AR800" s="149" t="s">
        <v>530</v>
      </c>
      <c r="AT800" s="149" t="s">
        <v>352</v>
      </c>
      <c r="AU800" s="149" t="s">
        <v>86</v>
      </c>
      <c r="AY800" s="17" t="s">
        <v>350</v>
      </c>
      <c r="BE800" s="150">
        <f>IF(N800="základní",J800,0)</f>
        <v>0</v>
      </c>
      <c r="BF800" s="150">
        <f>IF(N800="snížená",J800,0)</f>
        <v>0</v>
      </c>
      <c r="BG800" s="150">
        <f>IF(N800="zákl. přenesená",J800,0)</f>
        <v>0</v>
      </c>
      <c r="BH800" s="150">
        <f>IF(N800="sníž. přenesená",J800,0)</f>
        <v>0</v>
      </c>
      <c r="BI800" s="150">
        <f>IF(N800="nulová",J800,0)</f>
        <v>0</v>
      </c>
      <c r="BJ800" s="17" t="s">
        <v>84</v>
      </c>
      <c r="BK800" s="150">
        <f>ROUND(I800*H800,2)</f>
        <v>0</v>
      </c>
      <c r="BL800" s="17" t="s">
        <v>530</v>
      </c>
      <c r="BM800" s="149" t="s">
        <v>3359</v>
      </c>
    </row>
    <row r="801" spans="2:65" s="1" customFormat="1" ht="19.2">
      <c r="B801" s="32"/>
      <c r="D801" s="151" t="s">
        <v>359</v>
      </c>
      <c r="F801" s="152" t="s">
        <v>9093</v>
      </c>
      <c r="I801" s="153"/>
      <c r="L801" s="32"/>
      <c r="M801" s="154"/>
      <c r="T801" s="56"/>
      <c r="AT801" s="17" t="s">
        <v>359</v>
      </c>
      <c r="AU801" s="17" t="s">
        <v>86</v>
      </c>
    </row>
    <row r="802" spans="2:65" s="14" customFormat="1" ht="10.199999999999999">
      <c r="B802" s="169"/>
      <c r="D802" s="151" t="s">
        <v>361</v>
      </c>
      <c r="E802" s="170" t="s">
        <v>1</v>
      </c>
      <c r="F802" s="171" t="s">
        <v>8745</v>
      </c>
      <c r="H802" s="170" t="s">
        <v>1</v>
      </c>
      <c r="I802" s="172"/>
      <c r="L802" s="169"/>
      <c r="M802" s="173"/>
      <c r="T802" s="174"/>
      <c r="AT802" s="170" t="s">
        <v>361</v>
      </c>
      <c r="AU802" s="170" t="s">
        <v>86</v>
      </c>
      <c r="AV802" s="14" t="s">
        <v>84</v>
      </c>
      <c r="AW802" s="14" t="s">
        <v>32</v>
      </c>
      <c r="AX802" s="14" t="s">
        <v>76</v>
      </c>
      <c r="AY802" s="170" t="s">
        <v>350</v>
      </c>
    </row>
    <row r="803" spans="2:65" s="14" customFormat="1" ht="10.199999999999999">
      <c r="B803" s="169"/>
      <c r="D803" s="151" t="s">
        <v>361</v>
      </c>
      <c r="E803" s="170" t="s">
        <v>1</v>
      </c>
      <c r="F803" s="171" t="s">
        <v>8746</v>
      </c>
      <c r="H803" s="170" t="s">
        <v>1</v>
      </c>
      <c r="I803" s="172"/>
      <c r="L803" s="169"/>
      <c r="M803" s="173"/>
      <c r="T803" s="174"/>
      <c r="AT803" s="170" t="s">
        <v>361</v>
      </c>
      <c r="AU803" s="170" t="s">
        <v>86</v>
      </c>
      <c r="AV803" s="14" t="s">
        <v>84</v>
      </c>
      <c r="AW803" s="14" t="s">
        <v>32</v>
      </c>
      <c r="AX803" s="14" t="s">
        <v>76</v>
      </c>
      <c r="AY803" s="170" t="s">
        <v>350</v>
      </c>
    </row>
    <row r="804" spans="2:65" s="12" customFormat="1" ht="10.199999999999999">
      <c r="B804" s="155"/>
      <c r="D804" s="151" t="s">
        <v>361</v>
      </c>
      <c r="E804" s="156" t="s">
        <v>1</v>
      </c>
      <c r="F804" s="157" t="s">
        <v>84</v>
      </c>
      <c r="H804" s="158">
        <v>1</v>
      </c>
      <c r="I804" s="159"/>
      <c r="L804" s="155"/>
      <c r="M804" s="160"/>
      <c r="T804" s="161"/>
      <c r="AT804" s="156" t="s">
        <v>361</v>
      </c>
      <c r="AU804" s="156" t="s">
        <v>86</v>
      </c>
      <c r="AV804" s="12" t="s">
        <v>86</v>
      </c>
      <c r="AW804" s="12" t="s">
        <v>32</v>
      </c>
      <c r="AX804" s="12" t="s">
        <v>76</v>
      </c>
      <c r="AY804" s="156" t="s">
        <v>350</v>
      </c>
    </row>
    <row r="805" spans="2:65" s="13" customFormat="1" ht="10.199999999999999">
      <c r="B805" s="162"/>
      <c r="D805" s="151" t="s">
        <v>361</v>
      </c>
      <c r="E805" s="163" t="s">
        <v>1</v>
      </c>
      <c r="F805" s="164" t="s">
        <v>364</v>
      </c>
      <c r="H805" s="165">
        <v>1</v>
      </c>
      <c r="I805" s="166"/>
      <c r="L805" s="162"/>
      <c r="M805" s="167"/>
      <c r="T805" s="168"/>
      <c r="AT805" s="163" t="s">
        <v>361</v>
      </c>
      <c r="AU805" s="163" t="s">
        <v>86</v>
      </c>
      <c r="AV805" s="13" t="s">
        <v>357</v>
      </c>
      <c r="AW805" s="13" t="s">
        <v>32</v>
      </c>
      <c r="AX805" s="13" t="s">
        <v>84</v>
      </c>
      <c r="AY805" s="163" t="s">
        <v>350</v>
      </c>
    </row>
    <row r="806" spans="2:65" s="1" customFormat="1" ht="37.799999999999997" customHeight="1">
      <c r="B806" s="32"/>
      <c r="C806" s="138" t="s">
        <v>2457</v>
      </c>
      <c r="D806" s="138" t="s">
        <v>352</v>
      </c>
      <c r="E806" s="139" t="s">
        <v>9094</v>
      </c>
      <c r="F806" s="140" t="s">
        <v>9095</v>
      </c>
      <c r="G806" s="141" t="s">
        <v>496</v>
      </c>
      <c r="H806" s="142">
        <v>1</v>
      </c>
      <c r="I806" s="143"/>
      <c r="J806" s="144">
        <f>ROUND(I806*H806,2)</f>
        <v>0</v>
      </c>
      <c r="K806" s="140" t="s">
        <v>385</v>
      </c>
      <c r="L806" s="32"/>
      <c r="M806" s="145" t="s">
        <v>1</v>
      </c>
      <c r="N806" s="146" t="s">
        <v>41</v>
      </c>
      <c r="P806" s="147">
        <f>O806*H806</f>
        <v>0</v>
      </c>
      <c r="Q806" s="147">
        <v>0</v>
      </c>
      <c r="R806" s="147">
        <f>Q806*H806</f>
        <v>0</v>
      </c>
      <c r="S806" s="147">
        <v>0</v>
      </c>
      <c r="T806" s="148">
        <f>S806*H806</f>
        <v>0</v>
      </c>
      <c r="AR806" s="149" t="s">
        <v>530</v>
      </c>
      <c r="AT806" s="149" t="s">
        <v>352</v>
      </c>
      <c r="AU806" s="149" t="s">
        <v>86</v>
      </c>
      <c r="AY806" s="17" t="s">
        <v>350</v>
      </c>
      <c r="BE806" s="150">
        <f>IF(N806="základní",J806,0)</f>
        <v>0</v>
      </c>
      <c r="BF806" s="150">
        <f>IF(N806="snížená",J806,0)</f>
        <v>0</v>
      </c>
      <c r="BG806" s="150">
        <f>IF(N806="zákl. přenesená",J806,0)</f>
        <v>0</v>
      </c>
      <c r="BH806" s="150">
        <f>IF(N806="sníž. přenesená",J806,0)</f>
        <v>0</v>
      </c>
      <c r="BI806" s="150">
        <f>IF(N806="nulová",J806,0)</f>
        <v>0</v>
      </c>
      <c r="BJ806" s="17" t="s">
        <v>84</v>
      </c>
      <c r="BK806" s="150">
        <f>ROUND(I806*H806,2)</f>
        <v>0</v>
      </c>
      <c r="BL806" s="17" t="s">
        <v>530</v>
      </c>
      <c r="BM806" s="149" t="s">
        <v>3372</v>
      </c>
    </row>
    <row r="807" spans="2:65" s="1" customFormat="1" ht="19.2">
      <c r="B807" s="32"/>
      <c r="D807" s="151" t="s">
        <v>359</v>
      </c>
      <c r="F807" s="152" t="s">
        <v>9095</v>
      </c>
      <c r="I807" s="153"/>
      <c r="L807" s="32"/>
      <c r="M807" s="154"/>
      <c r="T807" s="56"/>
      <c r="AT807" s="17" t="s">
        <v>359</v>
      </c>
      <c r="AU807" s="17" t="s">
        <v>86</v>
      </c>
    </row>
    <row r="808" spans="2:65" s="14" customFormat="1" ht="10.199999999999999">
      <c r="B808" s="169"/>
      <c r="D808" s="151" t="s">
        <v>361</v>
      </c>
      <c r="E808" s="170" t="s">
        <v>1</v>
      </c>
      <c r="F808" s="171" t="s">
        <v>8745</v>
      </c>
      <c r="H808" s="170" t="s">
        <v>1</v>
      </c>
      <c r="I808" s="172"/>
      <c r="L808" s="169"/>
      <c r="M808" s="173"/>
      <c r="T808" s="174"/>
      <c r="AT808" s="170" t="s">
        <v>361</v>
      </c>
      <c r="AU808" s="170" t="s">
        <v>86</v>
      </c>
      <c r="AV808" s="14" t="s">
        <v>84</v>
      </c>
      <c r="AW808" s="14" t="s">
        <v>32</v>
      </c>
      <c r="AX808" s="14" t="s">
        <v>76</v>
      </c>
      <c r="AY808" s="170" t="s">
        <v>350</v>
      </c>
    </row>
    <row r="809" spans="2:65" s="14" customFormat="1" ht="10.199999999999999">
      <c r="B809" s="169"/>
      <c r="D809" s="151" t="s">
        <v>361</v>
      </c>
      <c r="E809" s="170" t="s">
        <v>1</v>
      </c>
      <c r="F809" s="171" t="s">
        <v>9069</v>
      </c>
      <c r="H809" s="170" t="s">
        <v>1</v>
      </c>
      <c r="I809" s="172"/>
      <c r="L809" s="169"/>
      <c r="M809" s="173"/>
      <c r="T809" s="174"/>
      <c r="AT809" s="170" t="s">
        <v>361</v>
      </c>
      <c r="AU809" s="170" t="s">
        <v>86</v>
      </c>
      <c r="AV809" s="14" t="s">
        <v>84</v>
      </c>
      <c r="AW809" s="14" t="s">
        <v>32</v>
      </c>
      <c r="AX809" s="14" t="s">
        <v>76</v>
      </c>
      <c r="AY809" s="170" t="s">
        <v>350</v>
      </c>
    </row>
    <row r="810" spans="2:65" s="12" customFormat="1" ht="10.199999999999999">
      <c r="B810" s="155"/>
      <c r="D810" s="151" t="s">
        <v>361</v>
      </c>
      <c r="E810" s="156" t="s">
        <v>1</v>
      </c>
      <c r="F810" s="157" t="s">
        <v>84</v>
      </c>
      <c r="H810" s="158">
        <v>1</v>
      </c>
      <c r="I810" s="159"/>
      <c r="L810" s="155"/>
      <c r="M810" s="160"/>
      <c r="T810" s="161"/>
      <c r="AT810" s="156" t="s">
        <v>361</v>
      </c>
      <c r="AU810" s="156" t="s">
        <v>86</v>
      </c>
      <c r="AV810" s="12" t="s">
        <v>86</v>
      </c>
      <c r="AW810" s="12" t="s">
        <v>32</v>
      </c>
      <c r="AX810" s="12" t="s">
        <v>76</v>
      </c>
      <c r="AY810" s="156" t="s">
        <v>350</v>
      </c>
    </row>
    <row r="811" spans="2:65" s="13" customFormat="1" ht="10.199999999999999">
      <c r="B811" s="162"/>
      <c r="D811" s="151" t="s">
        <v>361</v>
      </c>
      <c r="E811" s="163" t="s">
        <v>1</v>
      </c>
      <c r="F811" s="164" t="s">
        <v>364</v>
      </c>
      <c r="H811" s="165">
        <v>1</v>
      </c>
      <c r="I811" s="166"/>
      <c r="L811" s="162"/>
      <c r="M811" s="167"/>
      <c r="T811" s="168"/>
      <c r="AT811" s="163" t="s">
        <v>361</v>
      </c>
      <c r="AU811" s="163" t="s">
        <v>86</v>
      </c>
      <c r="AV811" s="13" t="s">
        <v>357</v>
      </c>
      <c r="AW811" s="13" t="s">
        <v>32</v>
      </c>
      <c r="AX811" s="13" t="s">
        <v>84</v>
      </c>
      <c r="AY811" s="163" t="s">
        <v>350</v>
      </c>
    </row>
    <row r="812" spans="2:65" s="1" customFormat="1" ht="37.799999999999997" customHeight="1">
      <c r="B812" s="32"/>
      <c r="C812" s="138" t="s">
        <v>2462</v>
      </c>
      <c r="D812" s="138" t="s">
        <v>352</v>
      </c>
      <c r="E812" s="139" t="s">
        <v>9096</v>
      </c>
      <c r="F812" s="140" t="s">
        <v>9097</v>
      </c>
      <c r="G812" s="141" t="s">
        <v>496</v>
      </c>
      <c r="H812" s="142">
        <v>40</v>
      </c>
      <c r="I812" s="143"/>
      <c r="J812" s="144">
        <f>ROUND(I812*H812,2)</f>
        <v>0</v>
      </c>
      <c r="K812" s="140" t="s">
        <v>385</v>
      </c>
      <c r="L812" s="32"/>
      <c r="M812" s="145" t="s">
        <v>1</v>
      </c>
      <c r="N812" s="146" t="s">
        <v>41</v>
      </c>
      <c r="P812" s="147">
        <f>O812*H812</f>
        <v>0</v>
      </c>
      <c r="Q812" s="147">
        <v>0</v>
      </c>
      <c r="R812" s="147">
        <f>Q812*H812</f>
        <v>0</v>
      </c>
      <c r="S812" s="147">
        <v>0</v>
      </c>
      <c r="T812" s="148">
        <f>S812*H812</f>
        <v>0</v>
      </c>
      <c r="AR812" s="149" t="s">
        <v>530</v>
      </c>
      <c r="AT812" s="149" t="s">
        <v>352</v>
      </c>
      <c r="AU812" s="149" t="s">
        <v>86</v>
      </c>
      <c r="AY812" s="17" t="s">
        <v>350</v>
      </c>
      <c r="BE812" s="150">
        <f>IF(N812="základní",J812,0)</f>
        <v>0</v>
      </c>
      <c r="BF812" s="150">
        <f>IF(N812="snížená",J812,0)</f>
        <v>0</v>
      </c>
      <c r="BG812" s="150">
        <f>IF(N812="zákl. přenesená",J812,0)</f>
        <v>0</v>
      </c>
      <c r="BH812" s="150">
        <f>IF(N812="sníž. přenesená",J812,0)</f>
        <v>0</v>
      </c>
      <c r="BI812" s="150">
        <f>IF(N812="nulová",J812,0)</f>
        <v>0</v>
      </c>
      <c r="BJ812" s="17" t="s">
        <v>84</v>
      </c>
      <c r="BK812" s="150">
        <f>ROUND(I812*H812,2)</f>
        <v>0</v>
      </c>
      <c r="BL812" s="17" t="s">
        <v>530</v>
      </c>
      <c r="BM812" s="149" t="s">
        <v>3382</v>
      </c>
    </row>
    <row r="813" spans="2:65" s="1" customFormat="1" ht="19.2">
      <c r="B813" s="32"/>
      <c r="D813" s="151" t="s">
        <v>359</v>
      </c>
      <c r="F813" s="152" t="s">
        <v>9097</v>
      </c>
      <c r="I813" s="153"/>
      <c r="L813" s="32"/>
      <c r="M813" s="154"/>
      <c r="T813" s="56"/>
      <c r="AT813" s="17" t="s">
        <v>359</v>
      </c>
      <c r="AU813" s="17" t="s">
        <v>86</v>
      </c>
    </row>
    <row r="814" spans="2:65" s="14" customFormat="1" ht="10.199999999999999">
      <c r="B814" s="169"/>
      <c r="D814" s="151" t="s">
        <v>361</v>
      </c>
      <c r="E814" s="170" t="s">
        <v>1</v>
      </c>
      <c r="F814" s="171" t="s">
        <v>8776</v>
      </c>
      <c r="H814" s="170" t="s">
        <v>1</v>
      </c>
      <c r="I814" s="172"/>
      <c r="L814" s="169"/>
      <c r="M814" s="173"/>
      <c r="T814" s="174"/>
      <c r="AT814" s="170" t="s">
        <v>361</v>
      </c>
      <c r="AU814" s="170" t="s">
        <v>86</v>
      </c>
      <c r="AV814" s="14" t="s">
        <v>84</v>
      </c>
      <c r="AW814" s="14" t="s">
        <v>32</v>
      </c>
      <c r="AX814" s="14" t="s">
        <v>76</v>
      </c>
      <c r="AY814" s="170" t="s">
        <v>350</v>
      </c>
    </row>
    <row r="815" spans="2:65" s="14" customFormat="1" ht="10.199999999999999">
      <c r="B815" s="169"/>
      <c r="D815" s="151" t="s">
        <v>361</v>
      </c>
      <c r="E815" s="170" t="s">
        <v>1</v>
      </c>
      <c r="F815" s="171" t="s">
        <v>8853</v>
      </c>
      <c r="H815" s="170" t="s">
        <v>1</v>
      </c>
      <c r="I815" s="172"/>
      <c r="L815" s="169"/>
      <c r="M815" s="173"/>
      <c r="T815" s="174"/>
      <c r="AT815" s="170" t="s">
        <v>361</v>
      </c>
      <c r="AU815" s="170" t="s">
        <v>86</v>
      </c>
      <c r="AV815" s="14" t="s">
        <v>84</v>
      </c>
      <c r="AW815" s="14" t="s">
        <v>32</v>
      </c>
      <c r="AX815" s="14" t="s">
        <v>76</v>
      </c>
      <c r="AY815" s="170" t="s">
        <v>350</v>
      </c>
    </row>
    <row r="816" spans="2:65" s="12" customFormat="1" ht="10.199999999999999">
      <c r="B816" s="155"/>
      <c r="D816" s="151" t="s">
        <v>361</v>
      </c>
      <c r="E816" s="156" t="s">
        <v>1</v>
      </c>
      <c r="F816" s="157" t="s">
        <v>748</v>
      </c>
      <c r="H816" s="158">
        <v>40</v>
      </c>
      <c r="I816" s="159"/>
      <c r="L816" s="155"/>
      <c r="M816" s="160"/>
      <c r="T816" s="161"/>
      <c r="AT816" s="156" t="s">
        <v>361</v>
      </c>
      <c r="AU816" s="156" t="s">
        <v>86</v>
      </c>
      <c r="AV816" s="12" t="s">
        <v>86</v>
      </c>
      <c r="AW816" s="12" t="s">
        <v>32</v>
      </c>
      <c r="AX816" s="12" t="s">
        <v>76</v>
      </c>
      <c r="AY816" s="156" t="s">
        <v>350</v>
      </c>
    </row>
    <row r="817" spans="2:65" s="13" customFormat="1" ht="10.199999999999999">
      <c r="B817" s="162"/>
      <c r="D817" s="151" t="s">
        <v>361</v>
      </c>
      <c r="E817" s="163" t="s">
        <v>1</v>
      </c>
      <c r="F817" s="164" t="s">
        <v>364</v>
      </c>
      <c r="H817" s="165">
        <v>40</v>
      </c>
      <c r="I817" s="166"/>
      <c r="L817" s="162"/>
      <c r="M817" s="167"/>
      <c r="T817" s="168"/>
      <c r="AT817" s="163" t="s">
        <v>361</v>
      </c>
      <c r="AU817" s="163" t="s">
        <v>86</v>
      </c>
      <c r="AV817" s="13" t="s">
        <v>357</v>
      </c>
      <c r="AW817" s="13" t="s">
        <v>32</v>
      </c>
      <c r="AX817" s="13" t="s">
        <v>84</v>
      </c>
      <c r="AY817" s="163" t="s">
        <v>350</v>
      </c>
    </row>
    <row r="818" spans="2:65" s="11" customFormat="1" ht="22.8" customHeight="1">
      <c r="B818" s="126"/>
      <c r="D818" s="127" t="s">
        <v>75</v>
      </c>
      <c r="E818" s="136" t="s">
        <v>9098</v>
      </c>
      <c r="F818" s="136" t="s">
        <v>9099</v>
      </c>
      <c r="I818" s="129"/>
      <c r="J818" s="137">
        <f>BK818</f>
        <v>0</v>
      </c>
      <c r="L818" s="126"/>
      <c r="M818" s="131"/>
      <c r="P818" s="132">
        <f>SUM(P819:P830)</f>
        <v>0</v>
      </c>
      <c r="R818" s="132">
        <f>SUM(R819:R830)</f>
        <v>0</v>
      </c>
      <c r="T818" s="133">
        <f>SUM(T819:T830)</f>
        <v>0</v>
      </c>
      <c r="AR818" s="127" t="s">
        <v>86</v>
      </c>
      <c r="AT818" s="134" t="s">
        <v>75</v>
      </c>
      <c r="AU818" s="134" t="s">
        <v>84</v>
      </c>
      <c r="AY818" s="127" t="s">
        <v>350</v>
      </c>
      <c r="BK818" s="135">
        <f>SUM(BK819:BK830)</f>
        <v>0</v>
      </c>
    </row>
    <row r="819" spans="2:65" s="1" customFormat="1" ht="55.5" customHeight="1">
      <c r="B819" s="32"/>
      <c r="C819" s="138" t="s">
        <v>2464</v>
      </c>
      <c r="D819" s="138" t="s">
        <v>352</v>
      </c>
      <c r="E819" s="139" t="s">
        <v>9100</v>
      </c>
      <c r="F819" s="140" t="s">
        <v>9101</v>
      </c>
      <c r="G819" s="141" t="s">
        <v>914</v>
      </c>
      <c r="H819" s="142">
        <v>1</v>
      </c>
      <c r="I819" s="143"/>
      <c r="J819" s="144">
        <f>ROUND(I819*H819,2)</f>
        <v>0</v>
      </c>
      <c r="K819" s="140" t="s">
        <v>385</v>
      </c>
      <c r="L819" s="32"/>
      <c r="M819" s="145" t="s">
        <v>1</v>
      </c>
      <c r="N819" s="146" t="s">
        <v>41</v>
      </c>
      <c r="P819" s="147">
        <f>O819*H819</f>
        <v>0</v>
      </c>
      <c r="Q819" s="147">
        <v>0</v>
      </c>
      <c r="R819" s="147">
        <f>Q819*H819</f>
        <v>0</v>
      </c>
      <c r="S819" s="147">
        <v>0</v>
      </c>
      <c r="T819" s="148">
        <f>S819*H819</f>
        <v>0</v>
      </c>
      <c r="AR819" s="149" t="s">
        <v>530</v>
      </c>
      <c r="AT819" s="149" t="s">
        <v>352</v>
      </c>
      <c r="AU819" s="149" t="s">
        <v>86</v>
      </c>
      <c r="AY819" s="17" t="s">
        <v>350</v>
      </c>
      <c r="BE819" s="150">
        <f>IF(N819="základní",J819,0)</f>
        <v>0</v>
      </c>
      <c r="BF819" s="150">
        <f>IF(N819="snížená",J819,0)</f>
        <v>0</v>
      </c>
      <c r="BG819" s="150">
        <f>IF(N819="zákl. přenesená",J819,0)</f>
        <v>0</v>
      </c>
      <c r="BH819" s="150">
        <f>IF(N819="sníž. přenesená",J819,0)</f>
        <v>0</v>
      </c>
      <c r="BI819" s="150">
        <f>IF(N819="nulová",J819,0)</f>
        <v>0</v>
      </c>
      <c r="BJ819" s="17" t="s">
        <v>84</v>
      </c>
      <c r="BK819" s="150">
        <f>ROUND(I819*H819,2)</f>
        <v>0</v>
      </c>
      <c r="BL819" s="17" t="s">
        <v>530</v>
      </c>
      <c r="BM819" s="149" t="s">
        <v>3394</v>
      </c>
    </row>
    <row r="820" spans="2:65" s="1" customFormat="1" ht="38.4">
      <c r="B820" s="32"/>
      <c r="D820" s="151" t="s">
        <v>359</v>
      </c>
      <c r="F820" s="152" t="s">
        <v>9101</v>
      </c>
      <c r="I820" s="153"/>
      <c r="L820" s="32"/>
      <c r="M820" s="154"/>
      <c r="T820" s="56"/>
      <c r="AT820" s="17" t="s">
        <v>359</v>
      </c>
      <c r="AU820" s="17" t="s">
        <v>86</v>
      </c>
    </row>
    <row r="821" spans="2:65" s="14" customFormat="1" ht="10.199999999999999">
      <c r="B821" s="169"/>
      <c r="D821" s="151" t="s">
        <v>361</v>
      </c>
      <c r="E821" s="170" t="s">
        <v>1</v>
      </c>
      <c r="F821" s="171" t="s">
        <v>8776</v>
      </c>
      <c r="H821" s="170" t="s">
        <v>1</v>
      </c>
      <c r="I821" s="172"/>
      <c r="L821" s="169"/>
      <c r="M821" s="173"/>
      <c r="T821" s="174"/>
      <c r="AT821" s="170" t="s">
        <v>361</v>
      </c>
      <c r="AU821" s="170" t="s">
        <v>86</v>
      </c>
      <c r="AV821" s="14" t="s">
        <v>84</v>
      </c>
      <c r="AW821" s="14" t="s">
        <v>32</v>
      </c>
      <c r="AX821" s="14" t="s">
        <v>76</v>
      </c>
      <c r="AY821" s="170" t="s">
        <v>350</v>
      </c>
    </row>
    <row r="822" spans="2:65" s="14" customFormat="1" ht="10.199999999999999">
      <c r="B822" s="169"/>
      <c r="D822" s="151" t="s">
        <v>361</v>
      </c>
      <c r="E822" s="170" t="s">
        <v>1</v>
      </c>
      <c r="F822" s="171" t="s">
        <v>8777</v>
      </c>
      <c r="H822" s="170" t="s">
        <v>1</v>
      </c>
      <c r="I822" s="172"/>
      <c r="L822" s="169"/>
      <c r="M822" s="173"/>
      <c r="T822" s="174"/>
      <c r="AT822" s="170" t="s">
        <v>361</v>
      </c>
      <c r="AU822" s="170" t="s">
        <v>86</v>
      </c>
      <c r="AV822" s="14" t="s">
        <v>84</v>
      </c>
      <c r="AW822" s="14" t="s">
        <v>32</v>
      </c>
      <c r="AX822" s="14" t="s">
        <v>76</v>
      </c>
      <c r="AY822" s="170" t="s">
        <v>350</v>
      </c>
    </row>
    <row r="823" spans="2:65" s="12" customFormat="1" ht="10.199999999999999">
      <c r="B823" s="155"/>
      <c r="D823" s="151" t="s">
        <v>361</v>
      </c>
      <c r="E823" s="156" t="s">
        <v>1</v>
      </c>
      <c r="F823" s="157" t="s">
        <v>84</v>
      </c>
      <c r="H823" s="158">
        <v>1</v>
      </c>
      <c r="I823" s="159"/>
      <c r="L823" s="155"/>
      <c r="M823" s="160"/>
      <c r="T823" s="161"/>
      <c r="AT823" s="156" t="s">
        <v>361</v>
      </c>
      <c r="AU823" s="156" t="s">
        <v>86</v>
      </c>
      <c r="AV823" s="12" t="s">
        <v>86</v>
      </c>
      <c r="AW823" s="12" t="s">
        <v>32</v>
      </c>
      <c r="AX823" s="12" t="s">
        <v>76</v>
      </c>
      <c r="AY823" s="156" t="s">
        <v>350</v>
      </c>
    </row>
    <row r="824" spans="2:65" s="13" customFormat="1" ht="10.199999999999999">
      <c r="B824" s="162"/>
      <c r="D824" s="151" t="s">
        <v>361</v>
      </c>
      <c r="E824" s="163" t="s">
        <v>1</v>
      </c>
      <c r="F824" s="164" t="s">
        <v>364</v>
      </c>
      <c r="H824" s="165">
        <v>1</v>
      </c>
      <c r="I824" s="166"/>
      <c r="L824" s="162"/>
      <c r="M824" s="167"/>
      <c r="T824" s="168"/>
      <c r="AT824" s="163" t="s">
        <v>361</v>
      </c>
      <c r="AU824" s="163" t="s">
        <v>86</v>
      </c>
      <c r="AV824" s="13" t="s">
        <v>357</v>
      </c>
      <c r="AW824" s="13" t="s">
        <v>32</v>
      </c>
      <c r="AX824" s="13" t="s">
        <v>84</v>
      </c>
      <c r="AY824" s="163" t="s">
        <v>350</v>
      </c>
    </row>
    <row r="825" spans="2:65" s="1" customFormat="1" ht="44.25" customHeight="1">
      <c r="B825" s="32"/>
      <c r="C825" s="138" t="s">
        <v>2466</v>
      </c>
      <c r="D825" s="138" t="s">
        <v>352</v>
      </c>
      <c r="E825" s="139" t="s">
        <v>9102</v>
      </c>
      <c r="F825" s="140" t="s">
        <v>9103</v>
      </c>
      <c r="G825" s="141" t="s">
        <v>483</v>
      </c>
      <c r="H825" s="142">
        <v>6.0000000000000001E-3</v>
      </c>
      <c r="I825" s="143"/>
      <c r="J825" s="144">
        <f>ROUND(I825*H825,2)</f>
        <v>0</v>
      </c>
      <c r="K825" s="140" t="s">
        <v>385</v>
      </c>
      <c r="L825" s="32"/>
      <c r="M825" s="145" t="s">
        <v>1</v>
      </c>
      <c r="N825" s="146" t="s">
        <v>41</v>
      </c>
      <c r="P825" s="147">
        <f>O825*H825</f>
        <v>0</v>
      </c>
      <c r="Q825" s="147">
        <v>0</v>
      </c>
      <c r="R825" s="147">
        <f>Q825*H825</f>
        <v>0</v>
      </c>
      <c r="S825" s="147">
        <v>0</v>
      </c>
      <c r="T825" s="148">
        <f>S825*H825</f>
        <v>0</v>
      </c>
      <c r="AR825" s="149" t="s">
        <v>530</v>
      </c>
      <c r="AT825" s="149" t="s">
        <v>352</v>
      </c>
      <c r="AU825" s="149" t="s">
        <v>86</v>
      </c>
      <c r="AY825" s="17" t="s">
        <v>350</v>
      </c>
      <c r="BE825" s="150">
        <f>IF(N825="základní",J825,0)</f>
        <v>0</v>
      </c>
      <c r="BF825" s="150">
        <f>IF(N825="snížená",J825,0)</f>
        <v>0</v>
      </c>
      <c r="BG825" s="150">
        <f>IF(N825="zákl. přenesená",J825,0)</f>
        <v>0</v>
      </c>
      <c r="BH825" s="150">
        <f>IF(N825="sníž. přenesená",J825,0)</f>
        <v>0</v>
      </c>
      <c r="BI825" s="150">
        <f>IF(N825="nulová",J825,0)</f>
        <v>0</v>
      </c>
      <c r="BJ825" s="17" t="s">
        <v>84</v>
      </c>
      <c r="BK825" s="150">
        <f>ROUND(I825*H825,2)</f>
        <v>0</v>
      </c>
      <c r="BL825" s="17" t="s">
        <v>530</v>
      </c>
      <c r="BM825" s="149" t="s">
        <v>3407</v>
      </c>
    </row>
    <row r="826" spans="2:65" s="1" customFormat="1" ht="28.8">
      <c r="B826" s="32"/>
      <c r="D826" s="151" t="s">
        <v>359</v>
      </c>
      <c r="F826" s="152" t="s">
        <v>9103</v>
      </c>
      <c r="I826" s="153"/>
      <c r="L826" s="32"/>
      <c r="M826" s="154"/>
      <c r="T826" s="56"/>
      <c r="AT826" s="17" t="s">
        <v>359</v>
      </c>
      <c r="AU826" s="17" t="s">
        <v>86</v>
      </c>
    </row>
    <row r="827" spans="2:65" s="1" customFormat="1" ht="49.05" customHeight="1">
      <c r="B827" s="32"/>
      <c r="C827" s="138" t="s">
        <v>2469</v>
      </c>
      <c r="D827" s="138" t="s">
        <v>352</v>
      </c>
      <c r="E827" s="139" t="s">
        <v>9104</v>
      </c>
      <c r="F827" s="140" t="s">
        <v>9105</v>
      </c>
      <c r="G827" s="141" t="s">
        <v>483</v>
      </c>
      <c r="H827" s="142">
        <v>6.0000000000000001E-3</v>
      </c>
      <c r="I827" s="143"/>
      <c r="J827" s="144">
        <f>ROUND(I827*H827,2)</f>
        <v>0</v>
      </c>
      <c r="K827" s="140" t="s">
        <v>385</v>
      </c>
      <c r="L827" s="32"/>
      <c r="M827" s="145" t="s">
        <v>1</v>
      </c>
      <c r="N827" s="146" t="s">
        <v>41</v>
      </c>
      <c r="P827" s="147">
        <f>O827*H827</f>
        <v>0</v>
      </c>
      <c r="Q827" s="147">
        <v>0</v>
      </c>
      <c r="R827" s="147">
        <f>Q827*H827</f>
        <v>0</v>
      </c>
      <c r="S827" s="147">
        <v>0</v>
      </c>
      <c r="T827" s="148">
        <f>S827*H827</f>
        <v>0</v>
      </c>
      <c r="AR827" s="149" t="s">
        <v>530</v>
      </c>
      <c r="AT827" s="149" t="s">
        <v>352</v>
      </c>
      <c r="AU827" s="149" t="s">
        <v>86</v>
      </c>
      <c r="AY827" s="17" t="s">
        <v>350</v>
      </c>
      <c r="BE827" s="150">
        <f>IF(N827="základní",J827,0)</f>
        <v>0</v>
      </c>
      <c r="BF827" s="150">
        <f>IF(N827="snížená",J827,0)</f>
        <v>0</v>
      </c>
      <c r="BG827" s="150">
        <f>IF(N827="zákl. přenesená",J827,0)</f>
        <v>0</v>
      </c>
      <c r="BH827" s="150">
        <f>IF(N827="sníž. přenesená",J827,0)</f>
        <v>0</v>
      </c>
      <c r="BI827" s="150">
        <f>IF(N827="nulová",J827,0)</f>
        <v>0</v>
      </c>
      <c r="BJ827" s="17" t="s">
        <v>84</v>
      </c>
      <c r="BK827" s="150">
        <f>ROUND(I827*H827,2)</f>
        <v>0</v>
      </c>
      <c r="BL827" s="17" t="s">
        <v>530</v>
      </c>
      <c r="BM827" s="149" t="s">
        <v>3416</v>
      </c>
    </row>
    <row r="828" spans="2:65" s="1" customFormat="1" ht="38.4">
      <c r="B828" s="32"/>
      <c r="D828" s="151" t="s">
        <v>359</v>
      </c>
      <c r="F828" s="152" t="s">
        <v>9105</v>
      </c>
      <c r="I828" s="153"/>
      <c r="L828" s="32"/>
      <c r="M828" s="154"/>
      <c r="T828" s="56"/>
      <c r="AT828" s="17" t="s">
        <v>359</v>
      </c>
      <c r="AU828" s="17" t="s">
        <v>86</v>
      </c>
    </row>
    <row r="829" spans="2:65" s="1" customFormat="1" ht="49.05" customHeight="1">
      <c r="B829" s="32"/>
      <c r="C829" s="138" t="s">
        <v>2471</v>
      </c>
      <c r="D829" s="138" t="s">
        <v>352</v>
      </c>
      <c r="E829" s="139" t="s">
        <v>9106</v>
      </c>
      <c r="F829" s="140" t="s">
        <v>9107</v>
      </c>
      <c r="G829" s="141" t="s">
        <v>483</v>
      </c>
      <c r="H829" s="142">
        <v>6.0000000000000001E-3</v>
      </c>
      <c r="I829" s="143"/>
      <c r="J829" s="144">
        <f>ROUND(I829*H829,2)</f>
        <v>0</v>
      </c>
      <c r="K829" s="140" t="s">
        <v>385</v>
      </c>
      <c r="L829" s="32"/>
      <c r="M829" s="145" t="s">
        <v>1</v>
      </c>
      <c r="N829" s="146" t="s">
        <v>41</v>
      </c>
      <c r="P829" s="147">
        <f>O829*H829</f>
        <v>0</v>
      </c>
      <c r="Q829" s="147">
        <v>0</v>
      </c>
      <c r="R829" s="147">
        <f>Q829*H829</f>
        <v>0</v>
      </c>
      <c r="S829" s="147">
        <v>0</v>
      </c>
      <c r="T829" s="148">
        <f>S829*H829</f>
        <v>0</v>
      </c>
      <c r="AR829" s="149" t="s">
        <v>530</v>
      </c>
      <c r="AT829" s="149" t="s">
        <v>352</v>
      </c>
      <c r="AU829" s="149" t="s">
        <v>86</v>
      </c>
      <c r="AY829" s="17" t="s">
        <v>350</v>
      </c>
      <c r="BE829" s="150">
        <f>IF(N829="základní",J829,0)</f>
        <v>0</v>
      </c>
      <c r="BF829" s="150">
        <f>IF(N829="snížená",J829,0)</f>
        <v>0</v>
      </c>
      <c r="BG829" s="150">
        <f>IF(N829="zákl. přenesená",J829,0)</f>
        <v>0</v>
      </c>
      <c r="BH829" s="150">
        <f>IF(N829="sníž. přenesená",J829,0)</f>
        <v>0</v>
      </c>
      <c r="BI829" s="150">
        <f>IF(N829="nulová",J829,0)</f>
        <v>0</v>
      </c>
      <c r="BJ829" s="17" t="s">
        <v>84</v>
      </c>
      <c r="BK829" s="150">
        <f>ROUND(I829*H829,2)</f>
        <v>0</v>
      </c>
      <c r="BL829" s="17" t="s">
        <v>530</v>
      </c>
      <c r="BM829" s="149" t="s">
        <v>3445</v>
      </c>
    </row>
    <row r="830" spans="2:65" s="1" customFormat="1" ht="38.4">
      <c r="B830" s="32"/>
      <c r="D830" s="151" t="s">
        <v>359</v>
      </c>
      <c r="F830" s="152" t="s">
        <v>9107</v>
      </c>
      <c r="I830" s="153"/>
      <c r="L830" s="32"/>
      <c r="M830" s="154"/>
      <c r="T830" s="56"/>
      <c r="AT830" s="17" t="s">
        <v>359</v>
      </c>
      <c r="AU830" s="17" t="s">
        <v>86</v>
      </c>
    </row>
    <row r="831" spans="2:65" s="11" customFormat="1" ht="22.8" customHeight="1">
      <c r="B831" s="126"/>
      <c r="D831" s="127" t="s">
        <v>75</v>
      </c>
      <c r="E831" s="136" t="s">
        <v>7795</v>
      </c>
      <c r="F831" s="136" t="s">
        <v>9108</v>
      </c>
      <c r="I831" s="129"/>
      <c r="J831" s="137">
        <f>BK831</f>
        <v>0</v>
      </c>
      <c r="L831" s="126"/>
      <c r="M831" s="131"/>
      <c r="P831" s="132">
        <f>SUM(P832:P849)</f>
        <v>0</v>
      </c>
      <c r="R831" s="132">
        <f>SUM(R832:R849)</f>
        <v>0</v>
      </c>
      <c r="T831" s="133">
        <f>SUM(T832:T849)</f>
        <v>0</v>
      </c>
      <c r="AR831" s="127" t="s">
        <v>86</v>
      </c>
      <c r="AT831" s="134" t="s">
        <v>75</v>
      </c>
      <c r="AU831" s="134" t="s">
        <v>84</v>
      </c>
      <c r="AY831" s="127" t="s">
        <v>350</v>
      </c>
      <c r="BK831" s="135">
        <f>SUM(BK832:BK849)</f>
        <v>0</v>
      </c>
    </row>
    <row r="832" spans="2:65" s="1" customFormat="1" ht="37.799999999999997" customHeight="1">
      <c r="B832" s="32"/>
      <c r="C832" s="138" t="s">
        <v>2475</v>
      </c>
      <c r="D832" s="138" t="s">
        <v>352</v>
      </c>
      <c r="E832" s="139" t="s">
        <v>9109</v>
      </c>
      <c r="F832" s="140" t="s">
        <v>9110</v>
      </c>
      <c r="G832" s="141" t="s">
        <v>496</v>
      </c>
      <c r="H832" s="142">
        <v>1</v>
      </c>
      <c r="I832" s="143"/>
      <c r="J832" s="144">
        <f>ROUND(I832*H832,2)</f>
        <v>0</v>
      </c>
      <c r="K832" s="140" t="s">
        <v>385</v>
      </c>
      <c r="L832" s="32"/>
      <c r="M832" s="145" t="s">
        <v>1</v>
      </c>
      <c r="N832" s="146" t="s">
        <v>41</v>
      </c>
      <c r="P832" s="147">
        <f>O832*H832</f>
        <v>0</v>
      </c>
      <c r="Q832" s="147">
        <v>0</v>
      </c>
      <c r="R832" s="147">
        <f>Q832*H832</f>
        <v>0</v>
      </c>
      <c r="S832" s="147">
        <v>0</v>
      </c>
      <c r="T832" s="148">
        <f>S832*H832</f>
        <v>0</v>
      </c>
      <c r="AR832" s="149" t="s">
        <v>530</v>
      </c>
      <c r="AT832" s="149" t="s">
        <v>352</v>
      </c>
      <c r="AU832" s="149" t="s">
        <v>86</v>
      </c>
      <c r="AY832" s="17" t="s">
        <v>350</v>
      </c>
      <c r="BE832" s="150">
        <f>IF(N832="základní",J832,0)</f>
        <v>0</v>
      </c>
      <c r="BF832" s="150">
        <f>IF(N832="snížená",J832,0)</f>
        <v>0</v>
      </c>
      <c r="BG832" s="150">
        <f>IF(N832="zákl. přenesená",J832,0)</f>
        <v>0</v>
      </c>
      <c r="BH832" s="150">
        <f>IF(N832="sníž. přenesená",J832,0)</f>
        <v>0</v>
      </c>
      <c r="BI832" s="150">
        <f>IF(N832="nulová",J832,0)</f>
        <v>0</v>
      </c>
      <c r="BJ832" s="17" t="s">
        <v>84</v>
      </c>
      <c r="BK832" s="150">
        <f>ROUND(I832*H832,2)</f>
        <v>0</v>
      </c>
      <c r="BL832" s="17" t="s">
        <v>530</v>
      </c>
      <c r="BM832" s="149" t="s">
        <v>3453</v>
      </c>
    </row>
    <row r="833" spans="2:65" s="1" customFormat="1" ht="19.2">
      <c r="B833" s="32"/>
      <c r="D833" s="151" t="s">
        <v>359</v>
      </c>
      <c r="F833" s="152" t="s">
        <v>9110</v>
      </c>
      <c r="I833" s="153"/>
      <c r="L833" s="32"/>
      <c r="M833" s="154"/>
      <c r="T833" s="56"/>
      <c r="AT833" s="17" t="s">
        <v>359</v>
      </c>
      <c r="AU833" s="17" t="s">
        <v>86</v>
      </c>
    </row>
    <row r="834" spans="2:65" s="14" customFormat="1" ht="10.199999999999999">
      <c r="B834" s="169"/>
      <c r="D834" s="151" t="s">
        <v>361</v>
      </c>
      <c r="E834" s="170" t="s">
        <v>1</v>
      </c>
      <c r="F834" s="171" t="s">
        <v>8776</v>
      </c>
      <c r="H834" s="170" t="s">
        <v>1</v>
      </c>
      <c r="I834" s="172"/>
      <c r="L834" s="169"/>
      <c r="M834" s="173"/>
      <c r="T834" s="174"/>
      <c r="AT834" s="170" t="s">
        <v>361</v>
      </c>
      <c r="AU834" s="170" t="s">
        <v>86</v>
      </c>
      <c r="AV834" s="14" t="s">
        <v>84</v>
      </c>
      <c r="AW834" s="14" t="s">
        <v>32</v>
      </c>
      <c r="AX834" s="14" t="s">
        <v>76</v>
      </c>
      <c r="AY834" s="170" t="s">
        <v>350</v>
      </c>
    </row>
    <row r="835" spans="2:65" s="14" customFormat="1" ht="10.199999999999999">
      <c r="B835" s="169"/>
      <c r="D835" s="151" t="s">
        <v>361</v>
      </c>
      <c r="E835" s="170" t="s">
        <v>1</v>
      </c>
      <c r="F835" s="171" t="s">
        <v>8915</v>
      </c>
      <c r="H835" s="170" t="s">
        <v>1</v>
      </c>
      <c r="I835" s="172"/>
      <c r="L835" s="169"/>
      <c r="M835" s="173"/>
      <c r="T835" s="174"/>
      <c r="AT835" s="170" t="s">
        <v>361</v>
      </c>
      <c r="AU835" s="170" t="s">
        <v>86</v>
      </c>
      <c r="AV835" s="14" t="s">
        <v>84</v>
      </c>
      <c r="AW835" s="14" t="s">
        <v>32</v>
      </c>
      <c r="AX835" s="14" t="s">
        <v>76</v>
      </c>
      <c r="AY835" s="170" t="s">
        <v>350</v>
      </c>
    </row>
    <row r="836" spans="2:65" s="12" customFormat="1" ht="10.199999999999999">
      <c r="B836" s="155"/>
      <c r="D836" s="151" t="s">
        <v>361</v>
      </c>
      <c r="E836" s="156" t="s">
        <v>1</v>
      </c>
      <c r="F836" s="157" t="s">
        <v>84</v>
      </c>
      <c r="H836" s="158">
        <v>1</v>
      </c>
      <c r="I836" s="159"/>
      <c r="L836" s="155"/>
      <c r="M836" s="160"/>
      <c r="T836" s="161"/>
      <c r="AT836" s="156" t="s">
        <v>361</v>
      </c>
      <c r="AU836" s="156" t="s">
        <v>86</v>
      </c>
      <c r="AV836" s="12" t="s">
        <v>86</v>
      </c>
      <c r="AW836" s="12" t="s">
        <v>32</v>
      </c>
      <c r="AX836" s="12" t="s">
        <v>76</v>
      </c>
      <c r="AY836" s="156" t="s">
        <v>350</v>
      </c>
    </row>
    <row r="837" spans="2:65" s="13" customFormat="1" ht="10.199999999999999">
      <c r="B837" s="162"/>
      <c r="D837" s="151" t="s">
        <v>361</v>
      </c>
      <c r="E837" s="163" t="s">
        <v>1</v>
      </c>
      <c r="F837" s="164" t="s">
        <v>364</v>
      </c>
      <c r="H837" s="165">
        <v>1</v>
      </c>
      <c r="I837" s="166"/>
      <c r="L837" s="162"/>
      <c r="M837" s="167"/>
      <c r="T837" s="168"/>
      <c r="AT837" s="163" t="s">
        <v>361</v>
      </c>
      <c r="AU837" s="163" t="s">
        <v>86</v>
      </c>
      <c r="AV837" s="13" t="s">
        <v>357</v>
      </c>
      <c r="AW837" s="13" t="s">
        <v>32</v>
      </c>
      <c r="AX837" s="13" t="s">
        <v>84</v>
      </c>
      <c r="AY837" s="163" t="s">
        <v>350</v>
      </c>
    </row>
    <row r="838" spans="2:65" s="1" customFormat="1" ht="24.15" customHeight="1">
      <c r="B838" s="32"/>
      <c r="C838" s="138" t="s">
        <v>2481</v>
      </c>
      <c r="D838" s="138" t="s">
        <v>352</v>
      </c>
      <c r="E838" s="139" t="s">
        <v>9111</v>
      </c>
      <c r="F838" s="140" t="s">
        <v>9112</v>
      </c>
      <c r="G838" s="141" t="s">
        <v>496</v>
      </c>
      <c r="H838" s="142">
        <v>1</v>
      </c>
      <c r="I838" s="143"/>
      <c r="J838" s="144">
        <f>ROUND(I838*H838,2)</f>
        <v>0</v>
      </c>
      <c r="K838" s="140" t="s">
        <v>385</v>
      </c>
      <c r="L838" s="32"/>
      <c r="M838" s="145" t="s">
        <v>1</v>
      </c>
      <c r="N838" s="146" t="s">
        <v>41</v>
      </c>
      <c r="P838" s="147">
        <f>O838*H838</f>
        <v>0</v>
      </c>
      <c r="Q838" s="147">
        <v>0</v>
      </c>
      <c r="R838" s="147">
        <f>Q838*H838</f>
        <v>0</v>
      </c>
      <c r="S838" s="147">
        <v>0</v>
      </c>
      <c r="T838" s="148">
        <f>S838*H838</f>
        <v>0</v>
      </c>
      <c r="AR838" s="149" t="s">
        <v>530</v>
      </c>
      <c r="AT838" s="149" t="s">
        <v>352</v>
      </c>
      <c r="AU838" s="149" t="s">
        <v>86</v>
      </c>
      <c r="AY838" s="17" t="s">
        <v>350</v>
      </c>
      <c r="BE838" s="150">
        <f>IF(N838="základní",J838,0)</f>
        <v>0</v>
      </c>
      <c r="BF838" s="150">
        <f>IF(N838="snížená",J838,0)</f>
        <v>0</v>
      </c>
      <c r="BG838" s="150">
        <f>IF(N838="zákl. přenesená",J838,0)</f>
        <v>0</v>
      </c>
      <c r="BH838" s="150">
        <f>IF(N838="sníž. přenesená",J838,0)</f>
        <v>0</v>
      </c>
      <c r="BI838" s="150">
        <f>IF(N838="nulová",J838,0)</f>
        <v>0</v>
      </c>
      <c r="BJ838" s="17" t="s">
        <v>84</v>
      </c>
      <c r="BK838" s="150">
        <f>ROUND(I838*H838,2)</f>
        <v>0</v>
      </c>
      <c r="BL838" s="17" t="s">
        <v>530</v>
      </c>
      <c r="BM838" s="149" t="s">
        <v>3461</v>
      </c>
    </row>
    <row r="839" spans="2:65" s="1" customFormat="1" ht="19.2">
      <c r="B839" s="32"/>
      <c r="D839" s="151" t="s">
        <v>359</v>
      </c>
      <c r="F839" s="152" t="s">
        <v>9112</v>
      </c>
      <c r="I839" s="153"/>
      <c r="L839" s="32"/>
      <c r="M839" s="154"/>
      <c r="T839" s="56"/>
      <c r="AT839" s="17" t="s">
        <v>359</v>
      </c>
      <c r="AU839" s="17" t="s">
        <v>86</v>
      </c>
    </row>
    <row r="840" spans="2:65" s="14" customFormat="1" ht="10.199999999999999">
      <c r="B840" s="169"/>
      <c r="D840" s="151" t="s">
        <v>361</v>
      </c>
      <c r="E840" s="170" t="s">
        <v>1</v>
      </c>
      <c r="F840" s="171" t="s">
        <v>8776</v>
      </c>
      <c r="H840" s="170" t="s">
        <v>1</v>
      </c>
      <c r="I840" s="172"/>
      <c r="L840" s="169"/>
      <c r="M840" s="173"/>
      <c r="T840" s="174"/>
      <c r="AT840" s="170" t="s">
        <v>361</v>
      </c>
      <c r="AU840" s="170" t="s">
        <v>86</v>
      </c>
      <c r="AV840" s="14" t="s">
        <v>84</v>
      </c>
      <c r="AW840" s="14" t="s">
        <v>32</v>
      </c>
      <c r="AX840" s="14" t="s">
        <v>76</v>
      </c>
      <c r="AY840" s="170" t="s">
        <v>350</v>
      </c>
    </row>
    <row r="841" spans="2:65" s="14" customFormat="1" ht="10.199999999999999">
      <c r="B841" s="169"/>
      <c r="D841" s="151" t="s">
        <v>361</v>
      </c>
      <c r="E841" s="170" t="s">
        <v>1</v>
      </c>
      <c r="F841" s="171" t="s">
        <v>8915</v>
      </c>
      <c r="H841" s="170" t="s">
        <v>1</v>
      </c>
      <c r="I841" s="172"/>
      <c r="L841" s="169"/>
      <c r="M841" s="173"/>
      <c r="T841" s="174"/>
      <c r="AT841" s="170" t="s">
        <v>361</v>
      </c>
      <c r="AU841" s="170" t="s">
        <v>86</v>
      </c>
      <c r="AV841" s="14" t="s">
        <v>84</v>
      </c>
      <c r="AW841" s="14" t="s">
        <v>32</v>
      </c>
      <c r="AX841" s="14" t="s">
        <v>76</v>
      </c>
      <c r="AY841" s="170" t="s">
        <v>350</v>
      </c>
    </row>
    <row r="842" spans="2:65" s="12" customFormat="1" ht="10.199999999999999">
      <c r="B842" s="155"/>
      <c r="D842" s="151" t="s">
        <v>361</v>
      </c>
      <c r="E842" s="156" t="s">
        <v>1</v>
      </c>
      <c r="F842" s="157" t="s">
        <v>84</v>
      </c>
      <c r="H842" s="158">
        <v>1</v>
      </c>
      <c r="I842" s="159"/>
      <c r="L842" s="155"/>
      <c r="M842" s="160"/>
      <c r="T842" s="161"/>
      <c r="AT842" s="156" t="s">
        <v>361</v>
      </c>
      <c r="AU842" s="156" t="s">
        <v>86</v>
      </c>
      <c r="AV842" s="12" t="s">
        <v>86</v>
      </c>
      <c r="AW842" s="12" t="s">
        <v>32</v>
      </c>
      <c r="AX842" s="12" t="s">
        <v>76</v>
      </c>
      <c r="AY842" s="156" t="s">
        <v>350</v>
      </c>
    </row>
    <row r="843" spans="2:65" s="13" customFormat="1" ht="10.199999999999999">
      <c r="B843" s="162"/>
      <c r="D843" s="151" t="s">
        <v>361</v>
      </c>
      <c r="E843" s="163" t="s">
        <v>1</v>
      </c>
      <c r="F843" s="164" t="s">
        <v>364</v>
      </c>
      <c r="H843" s="165">
        <v>1</v>
      </c>
      <c r="I843" s="166"/>
      <c r="L843" s="162"/>
      <c r="M843" s="167"/>
      <c r="T843" s="168"/>
      <c r="AT843" s="163" t="s">
        <v>361</v>
      </c>
      <c r="AU843" s="163" t="s">
        <v>86</v>
      </c>
      <c r="AV843" s="13" t="s">
        <v>357</v>
      </c>
      <c r="AW843" s="13" t="s">
        <v>32</v>
      </c>
      <c r="AX843" s="13" t="s">
        <v>84</v>
      </c>
      <c r="AY843" s="163" t="s">
        <v>350</v>
      </c>
    </row>
    <row r="844" spans="2:65" s="1" customFormat="1" ht="44.25" customHeight="1">
      <c r="B844" s="32"/>
      <c r="C844" s="138" t="s">
        <v>2486</v>
      </c>
      <c r="D844" s="138" t="s">
        <v>352</v>
      </c>
      <c r="E844" s="139" t="s">
        <v>9113</v>
      </c>
      <c r="F844" s="140" t="s">
        <v>9114</v>
      </c>
      <c r="G844" s="141" t="s">
        <v>483</v>
      </c>
      <c r="H844" s="142">
        <v>2E-3</v>
      </c>
      <c r="I844" s="143"/>
      <c r="J844" s="144">
        <f>ROUND(I844*H844,2)</f>
        <v>0</v>
      </c>
      <c r="K844" s="140" t="s">
        <v>385</v>
      </c>
      <c r="L844" s="32"/>
      <c r="M844" s="145" t="s">
        <v>1</v>
      </c>
      <c r="N844" s="146" t="s">
        <v>41</v>
      </c>
      <c r="P844" s="147">
        <f>O844*H844</f>
        <v>0</v>
      </c>
      <c r="Q844" s="147">
        <v>0</v>
      </c>
      <c r="R844" s="147">
        <f>Q844*H844</f>
        <v>0</v>
      </c>
      <c r="S844" s="147">
        <v>0</v>
      </c>
      <c r="T844" s="148">
        <f>S844*H844</f>
        <v>0</v>
      </c>
      <c r="AR844" s="149" t="s">
        <v>530</v>
      </c>
      <c r="AT844" s="149" t="s">
        <v>352</v>
      </c>
      <c r="AU844" s="149" t="s">
        <v>86</v>
      </c>
      <c r="AY844" s="17" t="s">
        <v>350</v>
      </c>
      <c r="BE844" s="150">
        <f>IF(N844="základní",J844,0)</f>
        <v>0</v>
      </c>
      <c r="BF844" s="150">
        <f>IF(N844="snížená",J844,0)</f>
        <v>0</v>
      </c>
      <c r="BG844" s="150">
        <f>IF(N844="zákl. přenesená",J844,0)</f>
        <v>0</v>
      </c>
      <c r="BH844" s="150">
        <f>IF(N844="sníž. přenesená",J844,0)</f>
        <v>0</v>
      </c>
      <c r="BI844" s="150">
        <f>IF(N844="nulová",J844,0)</f>
        <v>0</v>
      </c>
      <c r="BJ844" s="17" t="s">
        <v>84</v>
      </c>
      <c r="BK844" s="150">
        <f>ROUND(I844*H844,2)</f>
        <v>0</v>
      </c>
      <c r="BL844" s="17" t="s">
        <v>530</v>
      </c>
      <c r="BM844" s="149" t="s">
        <v>3469</v>
      </c>
    </row>
    <row r="845" spans="2:65" s="1" customFormat="1" ht="28.8">
      <c r="B845" s="32"/>
      <c r="D845" s="151" t="s">
        <v>359</v>
      </c>
      <c r="F845" s="152" t="s">
        <v>9114</v>
      </c>
      <c r="I845" s="153"/>
      <c r="L845" s="32"/>
      <c r="M845" s="154"/>
      <c r="T845" s="56"/>
      <c r="AT845" s="17" t="s">
        <v>359</v>
      </c>
      <c r="AU845" s="17" t="s">
        <v>86</v>
      </c>
    </row>
    <row r="846" spans="2:65" s="1" customFormat="1" ht="49.05" customHeight="1">
      <c r="B846" s="32"/>
      <c r="C846" s="138" t="s">
        <v>2493</v>
      </c>
      <c r="D846" s="138" t="s">
        <v>352</v>
      </c>
      <c r="E846" s="139" t="s">
        <v>9115</v>
      </c>
      <c r="F846" s="140" t="s">
        <v>9116</v>
      </c>
      <c r="G846" s="141" t="s">
        <v>483</v>
      </c>
      <c r="H846" s="142">
        <v>2E-3</v>
      </c>
      <c r="I846" s="143"/>
      <c r="J846" s="144">
        <f>ROUND(I846*H846,2)</f>
        <v>0</v>
      </c>
      <c r="K846" s="140" t="s">
        <v>385</v>
      </c>
      <c r="L846" s="32"/>
      <c r="M846" s="145" t="s">
        <v>1</v>
      </c>
      <c r="N846" s="146" t="s">
        <v>41</v>
      </c>
      <c r="P846" s="147">
        <f>O846*H846</f>
        <v>0</v>
      </c>
      <c r="Q846" s="147">
        <v>0</v>
      </c>
      <c r="R846" s="147">
        <f>Q846*H846</f>
        <v>0</v>
      </c>
      <c r="S846" s="147">
        <v>0</v>
      </c>
      <c r="T846" s="148">
        <f>S846*H846</f>
        <v>0</v>
      </c>
      <c r="AR846" s="149" t="s">
        <v>530</v>
      </c>
      <c r="AT846" s="149" t="s">
        <v>352</v>
      </c>
      <c r="AU846" s="149" t="s">
        <v>86</v>
      </c>
      <c r="AY846" s="17" t="s">
        <v>350</v>
      </c>
      <c r="BE846" s="150">
        <f>IF(N846="základní",J846,0)</f>
        <v>0</v>
      </c>
      <c r="BF846" s="150">
        <f>IF(N846="snížená",J846,0)</f>
        <v>0</v>
      </c>
      <c r="BG846" s="150">
        <f>IF(N846="zákl. přenesená",J846,0)</f>
        <v>0</v>
      </c>
      <c r="BH846" s="150">
        <f>IF(N846="sníž. přenesená",J846,0)</f>
        <v>0</v>
      </c>
      <c r="BI846" s="150">
        <f>IF(N846="nulová",J846,0)</f>
        <v>0</v>
      </c>
      <c r="BJ846" s="17" t="s">
        <v>84</v>
      </c>
      <c r="BK846" s="150">
        <f>ROUND(I846*H846,2)</f>
        <v>0</v>
      </c>
      <c r="BL846" s="17" t="s">
        <v>530</v>
      </c>
      <c r="BM846" s="149" t="s">
        <v>3477</v>
      </c>
    </row>
    <row r="847" spans="2:65" s="1" customFormat="1" ht="38.4">
      <c r="B847" s="32"/>
      <c r="D847" s="151" t="s">
        <v>359</v>
      </c>
      <c r="F847" s="152" t="s">
        <v>9116</v>
      </c>
      <c r="I847" s="153"/>
      <c r="L847" s="32"/>
      <c r="M847" s="154"/>
      <c r="T847" s="56"/>
      <c r="AT847" s="17" t="s">
        <v>359</v>
      </c>
      <c r="AU847" s="17" t="s">
        <v>86</v>
      </c>
    </row>
    <row r="848" spans="2:65" s="1" customFormat="1" ht="49.05" customHeight="1">
      <c r="B848" s="32"/>
      <c r="C848" s="138" t="s">
        <v>2499</v>
      </c>
      <c r="D848" s="138" t="s">
        <v>352</v>
      </c>
      <c r="E848" s="139" t="s">
        <v>9117</v>
      </c>
      <c r="F848" s="140" t="s">
        <v>9118</v>
      </c>
      <c r="G848" s="141" t="s">
        <v>483</v>
      </c>
      <c r="H848" s="142">
        <v>2E-3</v>
      </c>
      <c r="I848" s="143"/>
      <c r="J848" s="144">
        <f>ROUND(I848*H848,2)</f>
        <v>0</v>
      </c>
      <c r="K848" s="140" t="s">
        <v>385</v>
      </c>
      <c r="L848" s="32"/>
      <c r="M848" s="145" t="s">
        <v>1</v>
      </c>
      <c r="N848" s="146" t="s">
        <v>41</v>
      </c>
      <c r="P848" s="147">
        <f>O848*H848</f>
        <v>0</v>
      </c>
      <c r="Q848" s="147">
        <v>0</v>
      </c>
      <c r="R848" s="147">
        <f>Q848*H848</f>
        <v>0</v>
      </c>
      <c r="S848" s="147">
        <v>0</v>
      </c>
      <c r="T848" s="148">
        <f>S848*H848</f>
        <v>0</v>
      </c>
      <c r="AR848" s="149" t="s">
        <v>530</v>
      </c>
      <c r="AT848" s="149" t="s">
        <v>352</v>
      </c>
      <c r="AU848" s="149" t="s">
        <v>86</v>
      </c>
      <c r="AY848" s="17" t="s">
        <v>350</v>
      </c>
      <c r="BE848" s="150">
        <f>IF(N848="základní",J848,0)</f>
        <v>0</v>
      </c>
      <c r="BF848" s="150">
        <f>IF(N848="snížená",J848,0)</f>
        <v>0</v>
      </c>
      <c r="BG848" s="150">
        <f>IF(N848="zákl. přenesená",J848,0)</f>
        <v>0</v>
      </c>
      <c r="BH848" s="150">
        <f>IF(N848="sníž. přenesená",J848,0)</f>
        <v>0</v>
      </c>
      <c r="BI848" s="150">
        <f>IF(N848="nulová",J848,0)</f>
        <v>0</v>
      </c>
      <c r="BJ848" s="17" t="s">
        <v>84</v>
      </c>
      <c r="BK848" s="150">
        <f>ROUND(I848*H848,2)</f>
        <v>0</v>
      </c>
      <c r="BL848" s="17" t="s">
        <v>530</v>
      </c>
      <c r="BM848" s="149" t="s">
        <v>3485</v>
      </c>
    </row>
    <row r="849" spans="2:65" s="1" customFormat="1" ht="38.4">
      <c r="B849" s="32"/>
      <c r="D849" s="151" t="s">
        <v>359</v>
      </c>
      <c r="F849" s="152" t="s">
        <v>9118</v>
      </c>
      <c r="I849" s="153"/>
      <c r="L849" s="32"/>
      <c r="M849" s="154"/>
      <c r="T849" s="56"/>
      <c r="AT849" s="17" t="s">
        <v>359</v>
      </c>
      <c r="AU849" s="17" t="s">
        <v>86</v>
      </c>
    </row>
    <row r="850" spans="2:65" s="11" customFormat="1" ht="22.8" customHeight="1">
      <c r="B850" s="126"/>
      <c r="D850" s="127" t="s">
        <v>75</v>
      </c>
      <c r="E850" s="136" t="s">
        <v>2623</v>
      </c>
      <c r="F850" s="136" t="s">
        <v>116</v>
      </c>
      <c r="I850" s="129"/>
      <c r="J850" s="137">
        <f>BK850</f>
        <v>0</v>
      </c>
      <c r="L850" s="126"/>
      <c r="M850" s="131"/>
      <c r="P850" s="132">
        <f>SUM(P851:P858)</f>
        <v>0</v>
      </c>
      <c r="R850" s="132">
        <f>SUM(R851:R858)</f>
        <v>0</v>
      </c>
      <c r="T850" s="133">
        <f>SUM(T851:T858)</f>
        <v>0</v>
      </c>
      <c r="AR850" s="127" t="s">
        <v>86</v>
      </c>
      <c r="AT850" s="134" t="s">
        <v>75</v>
      </c>
      <c r="AU850" s="134" t="s">
        <v>84</v>
      </c>
      <c r="AY850" s="127" t="s">
        <v>350</v>
      </c>
      <c r="BK850" s="135">
        <f>SUM(BK851:BK858)</f>
        <v>0</v>
      </c>
    </row>
    <row r="851" spans="2:65" s="1" customFormat="1" ht="24.15" customHeight="1">
      <c r="B851" s="32"/>
      <c r="C851" s="138" t="s">
        <v>2504</v>
      </c>
      <c r="D851" s="138" t="s">
        <v>352</v>
      </c>
      <c r="E851" s="139" t="s">
        <v>9119</v>
      </c>
      <c r="F851" s="140" t="s">
        <v>9120</v>
      </c>
      <c r="G851" s="141" t="s">
        <v>496</v>
      </c>
      <c r="H851" s="142">
        <v>2</v>
      </c>
      <c r="I851" s="143"/>
      <c r="J851" s="144">
        <f>ROUND(I851*H851,2)</f>
        <v>0</v>
      </c>
      <c r="K851" s="140" t="s">
        <v>385</v>
      </c>
      <c r="L851" s="32"/>
      <c r="M851" s="145" t="s">
        <v>1</v>
      </c>
      <c r="N851" s="146" t="s">
        <v>41</v>
      </c>
      <c r="P851" s="147">
        <f>O851*H851</f>
        <v>0</v>
      </c>
      <c r="Q851" s="147">
        <v>0</v>
      </c>
      <c r="R851" s="147">
        <f>Q851*H851</f>
        <v>0</v>
      </c>
      <c r="S851" s="147">
        <v>0</v>
      </c>
      <c r="T851" s="148">
        <f>S851*H851</f>
        <v>0</v>
      </c>
      <c r="AR851" s="149" t="s">
        <v>530</v>
      </c>
      <c r="AT851" s="149" t="s">
        <v>352</v>
      </c>
      <c r="AU851" s="149" t="s">
        <v>86</v>
      </c>
      <c r="AY851" s="17" t="s">
        <v>350</v>
      </c>
      <c r="BE851" s="150">
        <f>IF(N851="základní",J851,0)</f>
        <v>0</v>
      </c>
      <c r="BF851" s="150">
        <f>IF(N851="snížená",J851,0)</f>
        <v>0</v>
      </c>
      <c r="BG851" s="150">
        <f>IF(N851="zákl. přenesená",J851,0)</f>
        <v>0</v>
      </c>
      <c r="BH851" s="150">
        <f>IF(N851="sníž. přenesená",J851,0)</f>
        <v>0</v>
      </c>
      <c r="BI851" s="150">
        <f>IF(N851="nulová",J851,0)</f>
        <v>0</v>
      </c>
      <c r="BJ851" s="17" t="s">
        <v>84</v>
      </c>
      <c r="BK851" s="150">
        <f>ROUND(I851*H851,2)</f>
        <v>0</v>
      </c>
      <c r="BL851" s="17" t="s">
        <v>530</v>
      </c>
      <c r="BM851" s="149" t="s">
        <v>3493</v>
      </c>
    </row>
    <row r="852" spans="2:65" s="1" customFormat="1" ht="19.2">
      <c r="B852" s="32"/>
      <c r="D852" s="151" t="s">
        <v>359</v>
      </c>
      <c r="F852" s="152" t="s">
        <v>9120</v>
      </c>
      <c r="I852" s="153"/>
      <c r="L852" s="32"/>
      <c r="M852" s="154"/>
      <c r="T852" s="56"/>
      <c r="AT852" s="17" t="s">
        <v>359</v>
      </c>
      <c r="AU852" s="17" t="s">
        <v>86</v>
      </c>
    </row>
    <row r="853" spans="2:65" s="14" customFormat="1" ht="10.199999999999999">
      <c r="B853" s="169"/>
      <c r="D853" s="151" t="s">
        <v>361</v>
      </c>
      <c r="E853" s="170" t="s">
        <v>1</v>
      </c>
      <c r="F853" s="171" t="s">
        <v>8776</v>
      </c>
      <c r="H853" s="170" t="s">
        <v>1</v>
      </c>
      <c r="I853" s="172"/>
      <c r="L853" s="169"/>
      <c r="M853" s="173"/>
      <c r="T853" s="174"/>
      <c r="AT853" s="170" t="s">
        <v>361</v>
      </c>
      <c r="AU853" s="170" t="s">
        <v>86</v>
      </c>
      <c r="AV853" s="14" t="s">
        <v>84</v>
      </c>
      <c r="AW853" s="14" t="s">
        <v>32</v>
      </c>
      <c r="AX853" s="14" t="s">
        <v>76</v>
      </c>
      <c r="AY853" s="170" t="s">
        <v>350</v>
      </c>
    </row>
    <row r="854" spans="2:65" s="14" customFormat="1" ht="10.199999999999999">
      <c r="B854" s="169"/>
      <c r="D854" s="151" t="s">
        <v>361</v>
      </c>
      <c r="E854" s="170" t="s">
        <v>1</v>
      </c>
      <c r="F854" s="171" t="s">
        <v>8746</v>
      </c>
      <c r="H854" s="170" t="s">
        <v>1</v>
      </c>
      <c r="I854" s="172"/>
      <c r="L854" s="169"/>
      <c r="M854" s="173"/>
      <c r="T854" s="174"/>
      <c r="AT854" s="170" t="s">
        <v>361</v>
      </c>
      <c r="AU854" s="170" t="s">
        <v>86</v>
      </c>
      <c r="AV854" s="14" t="s">
        <v>84</v>
      </c>
      <c r="AW854" s="14" t="s">
        <v>32</v>
      </c>
      <c r="AX854" s="14" t="s">
        <v>76</v>
      </c>
      <c r="AY854" s="170" t="s">
        <v>350</v>
      </c>
    </row>
    <row r="855" spans="2:65" s="12" customFormat="1" ht="10.199999999999999">
      <c r="B855" s="155"/>
      <c r="D855" s="151" t="s">
        <v>361</v>
      </c>
      <c r="E855" s="156" t="s">
        <v>1</v>
      </c>
      <c r="F855" s="157" t="s">
        <v>86</v>
      </c>
      <c r="H855" s="158">
        <v>2</v>
      </c>
      <c r="I855" s="159"/>
      <c r="L855" s="155"/>
      <c r="M855" s="160"/>
      <c r="T855" s="161"/>
      <c r="AT855" s="156" t="s">
        <v>361</v>
      </c>
      <c r="AU855" s="156" t="s">
        <v>86</v>
      </c>
      <c r="AV855" s="12" t="s">
        <v>86</v>
      </c>
      <c r="AW855" s="12" t="s">
        <v>32</v>
      </c>
      <c r="AX855" s="12" t="s">
        <v>76</v>
      </c>
      <c r="AY855" s="156" t="s">
        <v>350</v>
      </c>
    </row>
    <row r="856" spans="2:65" s="13" customFormat="1" ht="10.199999999999999">
      <c r="B856" s="162"/>
      <c r="D856" s="151" t="s">
        <v>361</v>
      </c>
      <c r="E856" s="163" t="s">
        <v>1</v>
      </c>
      <c r="F856" s="164" t="s">
        <v>364</v>
      </c>
      <c r="H856" s="165">
        <v>2</v>
      </c>
      <c r="I856" s="166"/>
      <c r="L856" s="162"/>
      <c r="M856" s="167"/>
      <c r="T856" s="168"/>
      <c r="AT856" s="163" t="s">
        <v>361</v>
      </c>
      <c r="AU856" s="163" t="s">
        <v>86</v>
      </c>
      <c r="AV856" s="13" t="s">
        <v>357</v>
      </c>
      <c r="AW856" s="13" t="s">
        <v>32</v>
      </c>
      <c r="AX856" s="13" t="s">
        <v>84</v>
      </c>
      <c r="AY856" s="163" t="s">
        <v>350</v>
      </c>
    </row>
    <row r="857" spans="2:65" s="1" customFormat="1" ht="16.5" customHeight="1">
      <c r="B857" s="32"/>
      <c r="C857" s="187" t="s">
        <v>2511</v>
      </c>
      <c r="D857" s="187" t="s">
        <v>1347</v>
      </c>
      <c r="E857" s="188" t="s">
        <v>9121</v>
      </c>
      <c r="F857" s="189" t="s">
        <v>9122</v>
      </c>
      <c r="G857" s="190" t="s">
        <v>496</v>
      </c>
      <c r="H857" s="191">
        <v>2</v>
      </c>
      <c r="I857" s="192"/>
      <c r="J857" s="193">
        <f>ROUND(I857*H857,2)</f>
        <v>0</v>
      </c>
      <c r="K857" s="189" t="s">
        <v>385</v>
      </c>
      <c r="L857" s="194"/>
      <c r="M857" s="195" t="s">
        <v>1</v>
      </c>
      <c r="N857" s="196" t="s">
        <v>41</v>
      </c>
      <c r="P857" s="147">
        <f>O857*H857</f>
        <v>0</v>
      </c>
      <c r="Q857" s="147">
        <v>0</v>
      </c>
      <c r="R857" s="147">
        <f>Q857*H857</f>
        <v>0</v>
      </c>
      <c r="S857" s="147">
        <v>0</v>
      </c>
      <c r="T857" s="148">
        <f>S857*H857</f>
        <v>0</v>
      </c>
      <c r="AR857" s="149" t="s">
        <v>695</v>
      </c>
      <c r="AT857" s="149" t="s">
        <v>1347</v>
      </c>
      <c r="AU857" s="149" t="s">
        <v>86</v>
      </c>
      <c r="AY857" s="17" t="s">
        <v>350</v>
      </c>
      <c r="BE857" s="150">
        <f>IF(N857="základní",J857,0)</f>
        <v>0</v>
      </c>
      <c r="BF857" s="150">
        <f>IF(N857="snížená",J857,0)</f>
        <v>0</v>
      </c>
      <c r="BG857" s="150">
        <f>IF(N857="zákl. přenesená",J857,0)</f>
        <v>0</v>
      </c>
      <c r="BH857" s="150">
        <f>IF(N857="sníž. přenesená",J857,0)</f>
        <v>0</v>
      </c>
      <c r="BI857" s="150">
        <f>IF(N857="nulová",J857,0)</f>
        <v>0</v>
      </c>
      <c r="BJ857" s="17" t="s">
        <v>84</v>
      </c>
      <c r="BK857" s="150">
        <f>ROUND(I857*H857,2)</f>
        <v>0</v>
      </c>
      <c r="BL857" s="17" t="s">
        <v>530</v>
      </c>
      <c r="BM857" s="149" t="s">
        <v>3501</v>
      </c>
    </row>
    <row r="858" spans="2:65" s="1" customFormat="1" ht="10.199999999999999">
      <c r="B858" s="32"/>
      <c r="D858" s="151" t="s">
        <v>359</v>
      </c>
      <c r="F858" s="152" t="s">
        <v>9122</v>
      </c>
      <c r="I858" s="153"/>
      <c r="L858" s="32"/>
      <c r="M858" s="154"/>
      <c r="T858" s="56"/>
      <c r="AT858" s="17" t="s">
        <v>359</v>
      </c>
      <c r="AU858" s="17" t="s">
        <v>86</v>
      </c>
    </row>
    <row r="859" spans="2:65" s="11" customFormat="1" ht="25.95" customHeight="1">
      <c r="B859" s="126"/>
      <c r="D859" s="127" t="s">
        <v>75</v>
      </c>
      <c r="E859" s="128" t="s">
        <v>135</v>
      </c>
      <c r="F859" s="128" t="s">
        <v>9123</v>
      </c>
      <c r="I859" s="129"/>
      <c r="J859" s="130">
        <f>BK859</f>
        <v>0</v>
      </c>
      <c r="L859" s="126"/>
      <c r="M859" s="131"/>
      <c r="P859" s="132">
        <f>P860+P863+P866+P869</f>
        <v>0</v>
      </c>
      <c r="R859" s="132">
        <f>R860+R863+R866+R869</f>
        <v>0</v>
      </c>
      <c r="T859" s="133">
        <f>T860+T863+T866+T869</f>
        <v>0</v>
      </c>
      <c r="AR859" s="127" t="s">
        <v>389</v>
      </c>
      <c r="AT859" s="134" t="s">
        <v>75</v>
      </c>
      <c r="AU859" s="134" t="s">
        <v>76</v>
      </c>
      <c r="AY859" s="127" t="s">
        <v>350</v>
      </c>
      <c r="BK859" s="135">
        <f>BK860+BK863+BK866+BK869</f>
        <v>0</v>
      </c>
    </row>
    <row r="860" spans="2:65" s="11" customFormat="1" ht="22.8" customHeight="1">
      <c r="B860" s="126"/>
      <c r="D860" s="127" t="s">
        <v>75</v>
      </c>
      <c r="E860" s="136" t="s">
        <v>9124</v>
      </c>
      <c r="F860" s="136" t="s">
        <v>9125</v>
      </c>
      <c r="I860" s="129"/>
      <c r="J860" s="137">
        <f>BK860</f>
        <v>0</v>
      </c>
      <c r="L860" s="126"/>
      <c r="M860" s="131"/>
      <c r="P860" s="132">
        <f>SUM(P861:P862)</f>
        <v>0</v>
      </c>
      <c r="R860" s="132">
        <f>SUM(R861:R862)</f>
        <v>0</v>
      </c>
      <c r="T860" s="133">
        <f>SUM(T861:T862)</f>
        <v>0</v>
      </c>
      <c r="AR860" s="127" t="s">
        <v>389</v>
      </c>
      <c r="AT860" s="134" t="s">
        <v>75</v>
      </c>
      <c r="AU860" s="134" t="s">
        <v>84</v>
      </c>
      <c r="AY860" s="127" t="s">
        <v>350</v>
      </c>
      <c r="BK860" s="135">
        <f>SUM(BK861:BK862)</f>
        <v>0</v>
      </c>
    </row>
    <row r="861" spans="2:65" s="1" customFormat="1" ht="16.5" customHeight="1">
      <c r="B861" s="32"/>
      <c r="C861" s="138" t="s">
        <v>2516</v>
      </c>
      <c r="D861" s="138" t="s">
        <v>352</v>
      </c>
      <c r="E861" s="139" t="s">
        <v>6147</v>
      </c>
      <c r="F861" s="140" t="s">
        <v>6148</v>
      </c>
      <c r="G861" s="141" t="s">
        <v>9126</v>
      </c>
      <c r="H861" s="142">
        <v>64</v>
      </c>
      <c r="I861" s="143"/>
      <c r="J861" s="144">
        <f>ROUND(I861*H861,2)</f>
        <v>0</v>
      </c>
      <c r="K861" s="140" t="s">
        <v>385</v>
      </c>
      <c r="L861" s="32"/>
      <c r="M861" s="145" t="s">
        <v>1</v>
      </c>
      <c r="N861" s="146" t="s">
        <v>41</v>
      </c>
      <c r="P861" s="147">
        <f>O861*H861</f>
        <v>0</v>
      </c>
      <c r="Q861" s="147">
        <v>0</v>
      </c>
      <c r="R861" s="147">
        <f>Q861*H861</f>
        <v>0</v>
      </c>
      <c r="S861" s="147">
        <v>0</v>
      </c>
      <c r="T861" s="148">
        <f>S861*H861</f>
        <v>0</v>
      </c>
      <c r="AR861" s="149" t="s">
        <v>357</v>
      </c>
      <c r="AT861" s="149" t="s">
        <v>352</v>
      </c>
      <c r="AU861" s="149" t="s">
        <v>86</v>
      </c>
      <c r="AY861" s="17" t="s">
        <v>350</v>
      </c>
      <c r="BE861" s="150">
        <f>IF(N861="základní",J861,0)</f>
        <v>0</v>
      </c>
      <c r="BF861" s="150">
        <f>IF(N861="snížená",J861,0)</f>
        <v>0</v>
      </c>
      <c r="BG861" s="150">
        <f>IF(N861="zákl. přenesená",J861,0)</f>
        <v>0</v>
      </c>
      <c r="BH861" s="150">
        <f>IF(N861="sníž. přenesená",J861,0)</f>
        <v>0</v>
      </c>
      <c r="BI861" s="150">
        <f>IF(N861="nulová",J861,0)</f>
        <v>0</v>
      </c>
      <c r="BJ861" s="17" t="s">
        <v>84</v>
      </c>
      <c r="BK861" s="150">
        <f>ROUND(I861*H861,2)</f>
        <v>0</v>
      </c>
      <c r="BL861" s="17" t="s">
        <v>357</v>
      </c>
      <c r="BM861" s="149" t="s">
        <v>3509</v>
      </c>
    </row>
    <row r="862" spans="2:65" s="1" customFormat="1" ht="10.199999999999999">
      <c r="B862" s="32"/>
      <c r="D862" s="151" t="s">
        <v>359</v>
      </c>
      <c r="F862" s="152" t="s">
        <v>6148</v>
      </c>
      <c r="I862" s="153"/>
      <c r="L862" s="32"/>
      <c r="M862" s="154"/>
      <c r="T862" s="56"/>
      <c r="AT862" s="17" t="s">
        <v>359</v>
      </c>
      <c r="AU862" s="17" t="s">
        <v>86</v>
      </c>
    </row>
    <row r="863" spans="2:65" s="11" customFormat="1" ht="22.8" customHeight="1">
      <c r="B863" s="126"/>
      <c r="D863" s="127" t="s">
        <v>75</v>
      </c>
      <c r="E863" s="136" t="s">
        <v>9127</v>
      </c>
      <c r="F863" s="136" t="s">
        <v>9128</v>
      </c>
      <c r="I863" s="129"/>
      <c r="J863" s="137">
        <f>BK863</f>
        <v>0</v>
      </c>
      <c r="L863" s="126"/>
      <c r="M863" s="131"/>
      <c r="P863" s="132">
        <f>SUM(P864:P865)</f>
        <v>0</v>
      </c>
      <c r="R863" s="132">
        <f>SUM(R864:R865)</f>
        <v>0</v>
      </c>
      <c r="T863" s="133">
        <f>SUM(T864:T865)</f>
        <v>0</v>
      </c>
      <c r="AR863" s="127" t="s">
        <v>389</v>
      </c>
      <c r="AT863" s="134" t="s">
        <v>75</v>
      </c>
      <c r="AU863" s="134" t="s">
        <v>84</v>
      </c>
      <c r="AY863" s="127" t="s">
        <v>350</v>
      </c>
      <c r="BK863" s="135">
        <f>SUM(BK864:BK865)</f>
        <v>0</v>
      </c>
    </row>
    <row r="864" spans="2:65" s="1" customFormat="1" ht="16.5" customHeight="1">
      <c r="B864" s="32"/>
      <c r="C864" s="138" t="s">
        <v>2521</v>
      </c>
      <c r="D864" s="138" t="s">
        <v>352</v>
      </c>
      <c r="E864" s="139" t="s">
        <v>9129</v>
      </c>
      <c r="F864" s="140" t="s">
        <v>9128</v>
      </c>
      <c r="G864" s="141" t="s">
        <v>914</v>
      </c>
      <c r="H864" s="142">
        <v>1</v>
      </c>
      <c r="I864" s="143"/>
      <c r="J864" s="144">
        <f>ROUND(I864*H864,2)</f>
        <v>0</v>
      </c>
      <c r="K864" s="140" t="s">
        <v>385</v>
      </c>
      <c r="L864" s="32"/>
      <c r="M864" s="145" t="s">
        <v>1</v>
      </c>
      <c r="N864" s="146" t="s">
        <v>41</v>
      </c>
      <c r="P864" s="147">
        <f>O864*H864</f>
        <v>0</v>
      </c>
      <c r="Q864" s="147">
        <v>0</v>
      </c>
      <c r="R864" s="147">
        <f>Q864*H864</f>
        <v>0</v>
      </c>
      <c r="S864" s="147">
        <v>0</v>
      </c>
      <c r="T864" s="148">
        <f>S864*H864</f>
        <v>0</v>
      </c>
      <c r="AR864" s="149" t="s">
        <v>357</v>
      </c>
      <c r="AT864" s="149" t="s">
        <v>352</v>
      </c>
      <c r="AU864" s="149" t="s">
        <v>86</v>
      </c>
      <c r="AY864" s="17" t="s">
        <v>350</v>
      </c>
      <c r="BE864" s="150">
        <f>IF(N864="základní",J864,0)</f>
        <v>0</v>
      </c>
      <c r="BF864" s="150">
        <f>IF(N864="snížená",J864,0)</f>
        <v>0</v>
      </c>
      <c r="BG864" s="150">
        <f>IF(N864="zákl. přenesená",J864,0)</f>
        <v>0</v>
      </c>
      <c r="BH864" s="150">
        <f>IF(N864="sníž. přenesená",J864,0)</f>
        <v>0</v>
      </c>
      <c r="BI864" s="150">
        <f>IF(N864="nulová",J864,0)</f>
        <v>0</v>
      </c>
      <c r="BJ864" s="17" t="s">
        <v>84</v>
      </c>
      <c r="BK864" s="150">
        <f>ROUND(I864*H864,2)</f>
        <v>0</v>
      </c>
      <c r="BL864" s="17" t="s">
        <v>357</v>
      </c>
      <c r="BM864" s="149" t="s">
        <v>3517</v>
      </c>
    </row>
    <row r="865" spans="2:65" s="1" customFormat="1" ht="10.199999999999999">
      <c r="B865" s="32"/>
      <c r="D865" s="151" t="s">
        <v>359</v>
      </c>
      <c r="F865" s="152" t="s">
        <v>9128</v>
      </c>
      <c r="I865" s="153"/>
      <c r="L865" s="32"/>
      <c r="M865" s="154"/>
      <c r="T865" s="56"/>
      <c r="AT865" s="17" t="s">
        <v>359</v>
      </c>
      <c r="AU865" s="17" t="s">
        <v>86</v>
      </c>
    </row>
    <row r="866" spans="2:65" s="11" customFormat="1" ht="22.8" customHeight="1">
      <c r="B866" s="126"/>
      <c r="D866" s="127" t="s">
        <v>75</v>
      </c>
      <c r="E866" s="136" t="s">
        <v>9130</v>
      </c>
      <c r="F866" s="136" t="s">
        <v>9131</v>
      </c>
      <c r="I866" s="129"/>
      <c r="J866" s="137">
        <f>BK866</f>
        <v>0</v>
      </c>
      <c r="L866" s="126"/>
      <c r="M866" s="131"/>
      <c r="P866" s="132">
        <f>SUM(P867:P868)</f>
        <v>0</v>
      </c>
      <c r="R866" s="132">
        <f>SUM(R867:R868)</f>
        <v>0</v>
      </c>
      <c r="T866" s="133">
        <f>SUM(T867:T868)</f>
        <v>0</v>
      </c>
      <c r="AR866" s="127" t="s">
        <v>389</v>
      </c>
      <c r="AT866" s="134" t="s">
        <v>75</v>
      </c>
      <c r="AU866" s="134" t="s">
        <v>84</v>
      </c>
      <c r="AY866" s="127" t="s">
        <v>350</v>
      </c>
      <c r="BK866" s="135">
        <f>SUM(BK867:BK868)</f>
        <v>0</v>
      </c>
    </row>
    <row r="867" spans="2:65" s="1" customFormat="1" ht="16.5" customHeight="1">
      <c r="B867" s="32"/>
      <c r="C867" s="138" t="s">
        <v>2530</v>
      </c>
      <c r="D867" s="138" t="s">
        <v>352</v>
      </c>
      <c r="E867" s="139" t="s">
        <v>9132</v>
      </c>
      <c r="F867" s="140" t="s">
        <v>9133</v>
      </c>
      <c r="G867" s="141" t="s">
        <v>914</v>
      </c>
      <c r="H867" s="142">
        <v>1</v>
      </c>
      <c r="I867" s="143"/>
      <c r="J867" s="144">
        <f>ROUND(I867*H867,2)</f>
        <v>0</v>
      </c>
      <c r="K867" s="140" t="s">
        <v>385</v>
      </c>
      <c r="L867" s="32"/>
      <c r="M867" s="145" t="s">
        <v>1</v>
      </c>
      <c r="N867" s="146" t="s">
        <v>41</v>
      </c>
      <c r="P867" s="147">
        <f>O867*H867</f>
        <v>0</v>
      </c>
      <c r="Q867" s="147">
        <v>0</v>
      </c>
      <c r="R867" s="147">
        <f>Q867*H867</f>
        <v>0</v>
      </c>
      <c r="S867" s="147">
        <v>0</v>
      </c>
      <c r="T867" s="148">
        <f>S867*H867</f>
        <v>0</v>
      </c>
      <c r="AR867" s="149" t="s">
        <v>357</v>
      </c>
      <c r="AT867" s="149" t="s">
        <v>352</v>
      </c>
      <c r="AU867" s="149" t="s">
        <v>86</v>
      </c>
      <c r="AY867" s="17" t="s">
        <v>350</v>
      </c>
      <c r="BE867" s="150">
        <f>IF(N867="základní",J867,0)</f>
        <v>0</v>
      </c>
      <c r="BF867" s="150">
        <f>IF(N867="snížená",J867,0)</f>
        <v>0</v>
      </c>
      <c r="BG867" s="150">
        <f>IF(N867="zákl. přenesená",J867,0)</f>
        <v>0</v>
      </c>
      <c r="BH867" s="150">
        <f>IF(N867="sníž. přenesená",J867,0)</f>
        <v>0</v>
      </c>
      <c r="BI867" s="150">
        <f>IF(N867="nulová",J867,0)</f>
        <v>0</v>
      </c>
      <c r="BJ867" s="17" t="s">
        <v>84</v>
      </c>
      <c r="BK867" s="150">
        <f>ROUND(I867*H867,2)</f>
        <v>0</v>
      </c>
      <c r="BL867" s="17" t="s">
        <v>357</v>
      </c>
      <c r="BM867" s="149" t="s">
        <v>3527</v>
      </c>
    </row>
    <row r="868" spans="2:65" s="1" customFormat="1" ht="10.199999999999999">
      <c r="B868" s="32"/>
      <c r="D868" s="151" t="s">
        <v>359</v>
      </c>
      <c r="F868" s="152" t="s">
        <v>9133</v>
      </c>
      <c r="I868" s="153"/>
      <c r="L868" s="32"/>
      <c r="M868" s="154"/>
      <c r="T868" s="56"/>
      <c r="AT868" s="17" t="s">
        <v>359</v>
      </c>
      <c r="AU868" s="17" t="s">
        <v>86</v>
      </c>
    </row>
    <row r="869" spans="2:65" s="11" customFormat="1" ht="22.8" customHeight="1">
      <c r="B869" s="126"/>
      <c r="D869" s="127" t="s">
        <v>75</v>
      </c>
      <c r="E869" s="136" t="s">
        <v>9134</v>
      </c>
      <c r="F869" s="136" t="s">
        <v>9135</v>
      </c>
      <c r="I869" s="129"/>
      <c r="J869" s="137">
        <f>BK869</f>
        <v>0</v>
      </c>
      <c r="L869" s="126"/>
      <c r="M869" s="131"/>
      <c r="P869" s="132">
        <f>SUM(P870:P871)</f>
        <v>0</v>
      </c>
      <c r="R869" s="132">
        <f>SUM(R870:R871)</f>
        <v>0</v>
      </c>
      <c r="T869" s="133">
        <f>SUM(T870:T871)</f>
        <v>0</v>
      </c>
      <c r="AR869" s="127" t="s">
        <v>389</v>
      </c>
      <c r="AT869" s="134" t="s">
        <v>75</v>
      </c>
      <c r="AU869" s="134" t="s">
        <v>84</v>
      </c>
      <c r="AY869" s="127" t="s">
        <v>350</v>
      </c>
      <c r="BK869" s="135">
        <f>SUM(BK870:BK871)</f>
        <v>0</v>
      </c>
    </row>
    <row r="870" spans="2:65" s="1" customFormat="1" ht="16.5" customHeight="1">
      <c r="B870" s="32"/>
      <c r="C870" s="138" t="s">
        <v>2536</v>
      </c>
      <c r="D870" s="138" t="s">
        <v>352</v>
      </c>
      <c r="E870" s="139" t="s">
        <v>9136</v>
      </c>
      <c r="F870" s="140" t="s">
        <v>9137</v>
      </c>
      <c r="G870" s="141" t="s">
        <v>5036</v>
      </c>
      <c r="H870" s="142">
        <v>1</v>
      </c>
      <c r="I870" s="143"/>
      <c r="J870" s="144">
        <f>ROUND(I870*H870,2)</f>
        <v>0</v>
      </c>
      <c r="K870" s="140" t="s">
        <v>385</v>
      </c>
      <c r="L870" s="32"/>
      <c r="M870" s="145" t="s">
        <v>1</v>
      </c>
      <c r="N870" s="146" t="s">
        <v>41</v>
      </c>
      <c r="P870" s="147">
        <f>O870*H870</f>
        <v>0</v>
      </c>
      <c r="Q870" s="147">
        <v>0</v>
      </c>
      <c r="R870" s="147">
        <f>Q870*H870</f>
        <v>0</v>
      </c>
      <c r="S870" s="147">
        <v>0</v>
      </c>
      <c r="T870" s="148">
        <f>S870*H870</f>
        <v>0</v>
      </c>
      <c r="AR870" s="149" t="s">
        <v>357</v>
      </c>
      <c r="AT870" s="149" t="s">
        <v>352</v>
      </c>
      <c r="AU870" s="149" t="s">
        <v>86</v>
      </c>
      <c r="AY870" s="17" t="s">
        <v>350</v>
      </c>
      <c r="BE870" s="150">
        <f>IF(N870="základní",J870,0)</f>
        <v>0</v>
      </c>
      <c r="BF870" s="150">
        <f>IF(N870="snížená",J870,0)</f>
        <v>0</v>
      </c>
      <c r="BG870" s="150">
        <f>IF(N870="zákl. přenesená",J870,0)</f>
        <v>0</v>
      </c>
      <c r="BH870" s="150">
        <f>IF(N870="sníž. přenesená",J870,0)</f>
        <v>0</v>
      </c>
      <c r="BI870" s="150">
        <f>IF(N870="nulová",J870,0)</f>
        <v>0</v>
      </c>
      <c r="BJ870" s="17" t="s">
        <v>84</v>
      </c>
      <c r="BK870" s="150">
        <f>ROUND(I870*H870,2)</f>
        <v>0</v>
      </c>
      <c r="BL870" s="17" t="s">
        <v>357</v>
      </c>
      <c r="BM870" s="149" t="s">
        <v>3539</v>
      </c>
    </row>
    <row r="871" spans="2:65" s="1" customFormat="1" ht="10.199999999999999">
      <c r="B871" s="32"/>
      <c r="D871" s="151" t="s">
        <v>359</v>
      </c>
      <c r="F871" s="152" t="s">
        <v>9137</v>
      </c>
      <c r="I871" s="153"/>
      <c r="L871" s="32"/>
      <c r="M871" s="198"/>
      <c r="N871" s="199"/>
      <c r="O871" s="199"/>
      <c r="P871" s="199"/>
      <c r="Q871" s="199"/>
      <c r="R871" s="199"/>
      <c r="S871" s="199"/>
      <c r="T871" s="200"/>
      <c r="AT871" s="17" t="s">
        <v>359</v>
      </c>
      <c r="AU871" s="17" t="s">
        <v>86</v>
      </c>
    </row>
    <row r="872" spans="2:65" s="1" customFormat="1" ht="6.9" customHeight="1">
      <c r="B872" s="44"/>
      <c r="C872" s="45"/>
      <c r="D872" s="45"/>
      <c r="E872" s="45"/>
      <c r="F872" s="45"/>
      <c r="G872" s="45"/>
      <c r="H872" s="45"/>
      <c r="I872" s="45"/>
      <c r="J872" s="45"/>
      <c r="K872" s="45"/>
      <c r="L872" s="32"/>
    </row>
  </sheetData>
  <sheetProtection algorithmName="SHA-512" hashValue="l0cIAt4T/RjZofKUoRMyYkF0VF//E7fV562+TRMMst6p4P+73p4276vbM3E7QST/rb520fSREI60rft5WtVh6g==" saltValue="Ebuk0el38Tu0OyKJUDGGbtbrdbp2TTtzxOqUd/18KZIXFHOC6G/x65jlZpRXgGRkHmDJ3h8mJeU07APaCWtbNQ==" spinCount="100000" sheet="1" objects="1" scenarios="1" formatColumns="0" formatRows="0" autoFilter="0"/>
  <autoFilter ref="C145:K871" xr:uid="{00000000-0009-0000-0000-00000A000000}"/>
  <mergeCells count="12">
    <mergeCell ref="E138:H138"/>
    <mergeCell ref="L2:V2"/>
    <mergeCell ref="E85:H85"/>
    <mergeCell ref="E87:H87"/>
    <mergeCell ref="E89:H89"/>
    <mergeCell ref="E134:H134"/>
    <mergeCell ref="E136:H13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357"/>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25"/>
      <c r="M2" s="225"/>
      <c r="N2" s="225"/>
      <c r="O2" s="225"/>
      <c r="P2" s="225"/>
      <c r="Q2" s="225"/>
      <c r="R2" s="225"/>
      <c r="S2" s="225"/>
      <c r="T2" s="225"/>
      <c r="U2" s="225"/>
      <c r="V2" s="225"/>
      <c r="AT2" s="17" t="s">
        <v>125</v>
      </c>
    </row>
    <row r="3" spans="2:46" ht="6.9" customHeight="1">
      <c r="B3" s="18"/>
      <c r="C3" s="19"/>
      <c r="D3" s="19"/>
      <c r="E3" s="19"/>
      <c r="F3" s="19"/>
      <c r="G3" s="19"/>
      <c r="H3" s="19"/>
      <c r="I3" s="19"/>
      <c r="J3" s="19"/>
      <c r="K3" s="19"/>
      <c r="L3" s="20"/>
      <c r="AT3" s="17" t="s">
        <v>86</v>
      </c>
    </row>
    <row r="4" spans="2:46" ht="24.9" customHeight="1">
      <c r="B4" s="20"/>
      <c r="D4" s="21" t="s">
        <v>142</v>
      </c>
      <c r="L4" s="20"/>
      <c r="M4" s="94" t="s">
        <v>10</v>
      </c>
      <c r="AT4" s="17" t="s">
        <v>4</v>
      </c>
    </row>
    <row r="5" spans="2:46" ht="6.9"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ht="12" customHeight="1">
      <c r="B8" s="20"/>
      <c r="D8" s="27" t="s">
        <v>151</v>
      </c>
      <c r="L8" s="20"/>
    </row>
    <row r="9" spans="2:46" s="1" customFormat="1" ht="16.5" customHeight="1">
      <c r="B9" s="32"/>
      <c r="E9" s="256" t="s">
        <v>8728</v>
      </c>
      <c r="F9" s="258"/>
      <c r="G9" s="258"/>
      <c r="H9" s="258"/>
      <c r="L9" s="32"/>
    </row>
    <row r="10" spans="2:46" s="1" customFormat="1" ht="12" customHeight="1">
      <c r="B10" s="32"/>
      <c r="D10" s="27" t="s">
        <v>4933</v>
      </c>
      <c r="L10" s="32"/>
    </row>
    <row r="11" spans="2:46" s="1" customFormat="1" ht="16.5" customHeight="1">
      <c r="B11" s="32"/>
      <c r="E11" s="219" t="s">
        <v>9138</v>
      </c>
      <c r="F11" s="258"/>
      <c r="G11" s="258"/>
      <c r="H11" s="258"/>
      <c r="L11" s="32"/>
    </row>
    <row r="12" spans="2:46" s="1" customFormat="1" ht="10.199999999999999">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5. 12. 2022</v>
      </c>
      <c r="L14" s="32"/>
    </row>
    <row r="15" spans="2:46" s="1" customFormat="1" ht="10.8"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24"/>
      <c r="G20" s="224"/>
      <c r="H20" s="224"/>
      <c r="I20" s="27" t="s">
        <v>27</v>
      </c>
      <c r="J20" s="28" t="str">
        <f>'Rekapitulace stavby'!AN14</f>
        <v>Vyplň údaj</v>
      </c>
      <c r="L20" s="32"/>
    </row>
    <row r="21" spans="2:12" s="1" customFormat="1" ht="6.9"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 customHeight="1">
      <c r="B24" s="32"/>
      <c r="L24" s="32"/>
    </row>
    <row r="25" spans="2:12" s="1" customFormat="1" ht="12" customHeight="1">
      <c r="B25" s="32"/>
      <c r="D25" s="27" t="s">
        <v>33</v>
      </c>
      <c r="I25" s="27" t="s">
        <v>25</v>
      </c>
      <c r="J25" s="25" t="s">
        <v>1</v>
      </c>
      <c r="L25" s="32"/>
    </row>
    <row r="26" spans="2:12" s="1" customFormat="1" ht="18" customHeight="1">
      <c r="B26" s="32"/>
      <c r="E26" s="25" t="s">
        <v>8730</v>
      </c>
      <c r="I26" s="27" t="s">
        <v>27</v>
      </c>
      <c r="J26" s="25" t="s">
        <v>1</v>
      </c>
      <c r="L26" s="32"/>
    </row>
    <row r="27" spans="2:12" s="1" customFormat="1" ht="6.9" customHeight="1">
      <c r="B27" s="32"/>
      <c r="L27" s="32"/>
    </row>
    <row r="28" spans="2:12" s="1" customFormat="1" ht="12" customHeight="1">
      <c r="B28" s="32"/>
      <c r="D28" s="27" t="s">
        <v>35</v>
      </c>
      <c r="L28" s="32"/>
    </row>
    <row r="29" spans="2:12" s="7" customFormat="1" ht="16.5" customHeight="1">
      <c r="B29" s="95"/>
      <c r="E29" s="229" t="s">
        <v>1</v>
      </c>
      <c r="F29" s="229"/>
      <c r="G29" s="229"/>
      <c r="H29" s="229"/>
      <c r="L29" s="95"/>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7" t="s">
        <v>36</v>
      </c>
      <c r="J32" s="66">
        <f>ROUND(J136, 2)</f>
        <v>0</v>
      </c>
      <c r="L32" s="32"/>
    </row>
    <row r="33" spans="2:12" s="1" customFormat="1" ht="6.9" customHeight="1">
      <c r="B33" s="32"/>
      <c r="D33" s="53"/>
      <c r="E33" s="53"/>
      <c r="F33" s="53"/>
      <c r="G33" s="53"/>
      <c r="H33" s="53"/>
      <c r="I33" s="53"/>
      <c r="J33" s="53"/>
      <c r="K33" s="53"/>
      <c r="L33" s="32"/>
    </row>
    <row r="34" spans="2:12" s="1" customFormat="1" ht="14.4" customHeight="1">
      <c r="B34" s="32"/>
      <c r="F34" s="35" t="s">
        <v>38</v>
      </c>
      <c r="I34" s="35" t="s">
        <v>37</v>
      </c>
      <c r="J34" s="35" t="s">
        <v>39</v>
      </c>
      <c r="L34" s="32"/>
    </row>
    <row r="35" spans="2:12" s="1" customFormat="1" ht="14.4" customHeight="1">
      <c r="B35" s="32"/>
      <c r="D35" s="55" t="s">
        <v>40</v>
      </c>
      <c r="E35" s="27" t="s">
        <v>41</v>
      </c>
      <c r="F35" s="86">
        <f>ROUND((SUM(BE136:BE356)),  2)</f>
        <v>0</v>
      </c>
      <c r="I35" s="98">
        <v>0.21</v>
      </c>
      <c r="J35" s="86">
        <f>ROUND(((SUM(BE136:BE356))*I35),  2)</f>
        <v>0</v>
      </c>
      <c r="L35" s="32"/>
    </row>
    <row r="36" spans="2:12" s="1" customFormat="1" ht="14.4" customHeight="1">
      <c r="B36" s="32"/>
      <c r="E36" s="27" t="s">
        <v>42</v>
      </c>
      <c r="F36" s="86">
        <f>ROUND((SUM(BF136:BF356)),  2)</f>
        <v>0</v>
      </c>
      <c r="I36" s="98">
        <v>0.12</v>
      </c>
      <c r="J36" s="86">
        <f>ROUND(((SUM(BF136:BF356))*I36),  2)</f>
        <v>0</v>
      </c>
      <c r="L36" s="32"/>
    </row>
    <row r="37" spans="2:12" s="1" customFormat="1" ht="14.4" hidden="1" customHeight="1">
      <c r="B37" s="32"/>
      <c r="E37" s="27" t="s">
        <v>43</v>
      </c>
      <c r="F37" s="86">
        <f>ROUND((SUM(BG136:BG356)),  2)</f>
        <v>0</v>
      </c>
      <c r="I37" s="98">
        <v>0.21</v>
      </c>
      <c r="J37" s="86">
        <f>0</f>
        <v>0</v>
      </c>
      <c r="L37" s="32"/>
    </row>
    <row r="38" spans="2:12" s="1" customFormat="1" ht="14.4" hidden="1" customHeight="1">
      <c r="B38" s="32"/>
      <c r="E38" s="27" t="s">
        <v>44</v>
      </c>
      <c r="F38" s="86">
        <f>ROUND((SUM(BH136:BH356)),  2)</f>
        <v>0</v>
      </c>
      <c r="I38" s="98">
        <v>0.12</v>
      </c>
      <c r="J38" s="86">
        <f>0</f>
        <v>0</v>
      </c>
      <c r="L38" s="32"/>
    </row>
    <row r="39" spans="2:12" s="1" customFormat="1" ht="14.4" hidden="1" customHeight="1">
      <c r="B39" s="32"/>
      <c r="E39" s="27" t="s">
        <v>45</v>
      </c>
      <c r="F39" s="86">
        <f>ROUND((SUM(BI136:BI356)),  2)</f>
        <v>0</v>
      </c>
      <c r="I39" s="98">
        <v>0</v>
      </c>
      <c r="J39" s="86">
        <f>0</f>
        <v>0</v>
      </c>
      <c r="L39" s="32"/>
    </row>
    <row r="40" spans="2:12" s="1" customFormat="1" ht="6.9" customHeight="1">
      <c r="B40" s="32"/>
      <c r="L40" s="32"/>
    </row>
    <row r="41" spans="2:12" s="1" customFormat="1" ht="25.35" customHeight="1">
      <c r="B41" s="32"/>
      <c r="C41" s="99"/>
      <c r="D41" s="100" t="s">
        <v>46</v>
      </c>
      <c r="E41" s="57"/>
      <c r="F41" s="57"/>
      <c r="G41" s="101" t="s">
        <v>47</v>
      </c>
      <c r="H41" s="102" t="s">
        <v>48</v>
      </c>
      <c r="I41" s="57"/>
      <c r="J41" s="103">
        <f>SUM(J32:J39)</f>
        <v>0</v>
      </c>
      <c r="K41" s="104"/>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49</v>
      </c>
      <c r="E50" s="42"/>
      <c r="F50" s="42"/>
      <c r="G50" s="41" t="s">
        <v>50</v>
      </c>
      <c r="H50" s="42"/>
      <c r="I50" s="42"/>
      <c r="J50" s="42"/>
      <c r="K50" s="42"/>
      <c r="L50" s="32"/>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3.2">
      <c r="B61" s="32"/>
      <c r="D61" s="43" t="s">
        <v>51</v>
      </c>
      <c r="E61" s="34"/>
      <c r="F61" s="105" t="s">
        <v>52</v>
      </c>
      <c r="G61" s="43" t="s">
        <v>51</v>
      </c>
      <c r="H61" s="34"/>
      <c r="I61" s="34"/>
      <c r="J61" s="106" t="s">
        <v>52</v>
      </c>
      <c r="K61" s="34"/>
      <c r="L61" s="32"/>
    </row>
    <row r="62" spans="2:12" ht="10.199999999999999">
      <c r="B62" s="20"/>
      <c r="L62" s="20"/>
    </row>
    <row r="63" spans="2:12" ht="10.199999999999999">
      <c r="B63" s="20"/>
      <c r="L63" s="20"/>
    </row>
    <row r="64" spans="2:12" ht="10.199999999999999">
      <c r="B64" s="20"/>
      <c r="L64" s="20"/>
    </row>
    <row r="65" spans="2:12" s="1" customFormat="1" ht="13.2">
      <c r="B65" s="32"/>
      <c r="D65" s="41" t="s">
        <v>53</v>
      </c>
      <c r="E65" s="42"/>
      <c r="F65" s="42"/>
      <c r="G65" s="41" t="s">
        <v>54</v>
      </c>
      <c r="H65" s="42"/>
      <c r="I65" s="42"/>
      <c r="J65" s="42"/>
      <c r="K65" s="42"/>
      <c r="L65" s="32"/>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3.2">
      <c r="B76" s="32"/>
      <c r="D76" s="43" t="s">
        <v>51</v>
      </c>
      <c r="E76" s="34"/>
      <c r="F76" s="105" t="s">
        <v>52</v>
      </c>
      <c r="G76" s="43" t="s">
        <v>51</v>
      </c>
      <c r="H76" s="34"/>
      <c r="I76" s="34"/>
      <c r="J76" s="106" t="s">
        <v>52</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299</v>
      </c>
      <c r="L82" s="32"/>
    </row>
    <row r="83" spans="2:12" s="1" customFormat="1" ht="6.9" customHeight="1">
      <c r="B83" s="32"/>
      <c r="L83" s="32"/>
    </row>
    <row r="84" spans="2:12" s="1" customFormat="1" ht="12" customHeight="1">
      <c r="B84" s="32"/>
      <c r="C84" s="27" t="s">
        <v>16</v>
      </c>
      <c r="L84" s="32"/>
    </row>
    <row r="85" spans="2:12" s="1" customFormat="1" ht="16.5" customHeight="1">
      <c r="B85" s="32"/>
      <c r="E85" s="256" t="str">
        <f>E7</f>
        <v>Rekonstrukce Kounicova domu, Berkova ul. č.p. 100, Česká Lípa</v>
      </c>
      <c r="F85" s="257"/>
      <c r="G85" s="257"/>
      <c r="H85" s="257"/>
      <c r="L85" s="32"/>
    </row>
    <row r="86" spans="2:12" ht="12" customHeight="1">
      <c r="B86" s="20"/>
      <c r="C86" s="27" t="s">
        <v>151</v>
      </c>
      <c r="L86" s="20"/>
    </row>
    <row r="87" spans="2:12" s="1" customFormat="1" ht="16.5" customHeight="1">
      <c r="B87" s="32"/>
      <c r="E87" s="256" t="s">
        <v>8728</v>
      </c>
      <c r="F87" s="258"/>
      <c r="G87" s="258"/>
      <c r="H87" s="258"/>
      <c r="L87" s="32"/>
    </row>
    <row r="88" spans="2:12" s="1" customFormat="1" ht="12" customHeight="1">
      <c r="B88" s="32"/>
      <c r="C88" s="27" t="s">
        <v>4933</v>
      </c>
      <c r="L88" s="32"/>
    </row>
    <row r="89" spans="2:12" s="1" customFormat="1" ht="16.5" customHeight="1">
      <c r="B89" s="32"/>
      <c r="E89" s="219" t="str">
        <f>E11</f>
        <v>D.1.4.1a - Přípojka vody</v>
      </c>
      <c r="F89" s="258"/>
      <c r="G89" s="258"/>
      <c r="H89" s="258"/>
      <c r="L89" s="32"/>
    </row>
    <row r="90" spans="2:12" s="1" customFormat="1" ht="6.9" customHeight="1">
      <c r="B90" s="32"/>
      <c r="L90" s="32"/>
    </row>
    <row r="91" spans="2:12" s="1" customFormat="1" ht="12" customHeight="1">
      <c r="B91" s="32"/>
      <c r="C91" s="27" t="s">
        <v>20</v>
      </c>
      <c r="F91" s="25" t="str">
        <f>F14</f>
        <v>Berkova ul. č.p. 100</v>
      </c>
      <c r="I91" s="27" t="s">
        <v>22</v>
      </c>
      <c r="J91" s="52" t="str">
        <f>IF(J14="","",J14)</f>
        <v>5. 12. 2022</v>
      </c>
      <c r="L91" s="32"/>
    </row>
    <row r="92" spans="2:12" s="1" customFormat="1" ht="6.9" customHeight="1">
      <c r="B92" s="32"/>
      <c r="L92" s="32"/>
    </row>
    <row r="93" spans="2:12" s="1" customFormat="1" ht="25.65" customHeight="1">
      <c r="B93" s="32"/>
      <c r="C93" s="27" t="s">
        <v>24</v>
      </c>
      <c r="F93" s="25" t="str">
        <f>E17</f>
        <v>Město Česká Lípa</v>
      </c>
      <c r="I93" s="27" t="s">
        <v>30</v>
      </c>
      <c r="J93" s="30" t="str">
        <f>E23</f>
        <v>DigiTry Art Technologies s.r.o.</v>
      </c>
      <c r="L93" s="32"/>
    </row>
    <row r="94" spans="2:12" s="1" customFormat="1" ht="15.15" customHeight="1">
      <c r="B94" s="32"/>
      <c r="C94" s="27" t="s">
        <v>28</v>
      </c>
      <c r="F94" s="25" t="str">
        <f>IF(E20="","",E20)</f>
        <v>Vyplň údaj</v>
      </c>
      <c r="I94" s="27" t="s">
        <v>33</v>
      </c>
      <c r="J94" s="30" t="str">
        <f>E26</f>
        <v>Beránek</v>
      </c>
      <c r="L94" s="32"/>
    </row>
    <row r="95" spans="2:12" s="1" customFormat="1" ht="10.35" customHeight="1">
      <c r="B95" s="32"/>
      <c r="L95" s="32"/>
    </row>
    <row r="96" spans="2:12" s="1" customFormat="1" ht="29.25" customHeight="1">
      <c r="B96" s="32"/>
      <c r="C96" s="107" t="s">
        <v>314</v>
      </c>
      <c r="D96" s="99"/>
      <c r="E96" s="99"/>
      <c r="F96" s="99"/>
      <c r="G96" s="99"/>
      <c r="H96" s="99"/>
      <c r="I96" s="99"/>
      <c r="J96" s="108" t="s">
        <v>315</v>
      </c>
      <c r="K96" s="99"/>
      <c r="L96" s="32"/>
    </row>
    <row r="97" spans="2:47" s="1" customFormat="1" ht="10.35" customHeight="1">
      <c r="B97" s="32"/>
      <c r="L97" s="32"/>
    </row>
    <row r="98" spans="2:47" s="1" customFormat="1" ht="22.8" customHeight="1">
      <c r="B98" s="32"/>
      <c r="C98" s="109" t="s">
        <v>316</v>
      </c>
      <c r="J98" s="66">
        <f>J136</f>
        <v>0</v>
      </c>
      <c r="L98" s="32"/>
      <c r="AU98" s="17" t="s">
        <v>317</v>
      </c>
    </row>
    <row r="99" spans="2:47" s="8" customFormat="1" ht="24.9" customHeight="1">
      <c r="B99" s="110"/>
      <c r="D99" s="111" t="s">
        <v>318</v>
      </c>
      <c r="E99" s="112"/>
      <c r="F99" s="112"/>
      <c r="G99" s="112"/>
      <c r="H99" s="112"/>
      <c r="I99" s="112"/>
      <c r="J99" s="113">
        <f>J137</f>
        <v>0</v>
      </c>
      <c r="L99" s="110"/>
    </row>
    <row r="100" spans="2:47" s="9" customFormat="1" ht="19.95" customHeight="1">
      <c r="B100" s="114"/>
      <c r="D100" s="115" t="s">
        <v>319</v>
      </c>
      <c r="E100" s="116"/>
      <c r="F100" s="116"/>
      <c r="G100" s="116"/>
      <c r="H100" s="116"/>
      <c r="I100" s="116"/>
      <c r="J100" s="117">
        <f>J138</f>
        <v>0</v>
      </c>
      <c r="L100" s="114"/>
    </row>
    <row r="101" spans="2:47" s="9" customFormat="1" ht="19.95" customHeight="1">
      <c r="B101" s="114"/>
      <c r="D101" s="115" t="s">
        <v>1280</v>
      </c>
      <c r="E101" s="116"/>
      <c r="F101" s="116"/>
      <c r="G101" s="116"/>
      <c r="H101" s="116"/>
      <c r="I101" s="116"/>
      <c r="J101" s="117">
        <f>J189</f>
        <v>0</v>
      </c>
      <c r="L101" s="114"/>
    </row>
    <row r="102" spans="2:47" s="9" customFormat="1" ht="19.95" customHeight="1">
      <c r="B102" s="114"/>
      <c r="D102" s="115" t="s">
        <v>1283</v>
      </c>
      <c r="E102" s="116"/>
      <c r="F102" s="116"/>
      <c r="G102" s="116"/>
      <c r="H102" s="116"/>
      <c r="I102" s="116"/>
      <c r="J102" s="117">
        <f>J195</f>
        <v>0</v>
      </c>
      <c r="L102" s="114"/>
    </row>
    <row r="103" spans="2:47" s="9" customFormat="1" ht="19.95" customHeight="1">
      <c r="B103" s="114"/>
      <c r="D103" s="115" t="s">
        <v>320</v>
      </c>
      <c r="E103" s="116"/>
      <c r="F103" s="116"/>
      <c r="G103" s="116"/>
      <c r="H103" s="116"/>
      <c r="I103" s="116"/>
      <c r="J103" s="117">
        <f>J202</f>
        <v>0</v>
      </c>
      <c r="L103" s="114"/>
    </row>
    <row r="104" spans="2:47" s="9" customFormat="1" ht="19.95" customHeight="1">
      <c r="B104" s="114"/>
      <c r="D104" s="115" t="s">
        <v>321</v>
      </c>
      <c r="E104" s="116"/>
      <c r="F104" s="116"/>
      <c r="G104" s="116"/>
      <c r="H104" s="116"/>
      <c r="I104" s="116"/>
      <c r="J104" s="117">
        <f>J285</f>
        <v>0</v>
      </c>
      <c r="L104" s="114"/>
    </row>
    <row r="105" spans="2:47" s="9" customFormat="1" ht="19.95" customHeight="1">
      <c r="B105" s="114"/>
      <c r="D105" s="115" t="s">
        <v>322</v>
      </c>
      <c r="E105" s="116"/>
      <c r="F105" s="116"/>
      <c r="G105" s="116"/>
      <c r="H105" s="116"/>
      <c r="I105" s="116"/>
      <c r="J105" s="117">
        <f>J293</f>
        <v>0</v>
      </c>
      <c r="L105" s="114"/>
    </row>
    <row r="106" spans="2:47" s="9" customFormat="1" ht="19.95" customHeight="1">
      <c r="B106" s="114"/>
      <c r="D106" s="115" t="s">
        <v>323</v>
      </c>
      <c r="E106" s="116"/>
      <c r="F106" s="116"/>
      <c r="G106" s="116"/>
      <c r="H106" s="116"/>
      <c r="I106" s="116"/>
      <c r="J106" s="117">
        <f>J304</f>
        <v>0</v>
      </c>
      <c r="L106" s="114"/>
    </row>
    <row r="107" spans="2:47" s="8" customFormat="1" ht="24.9" customHeight="1">
      <c r="B107" s="110"/>
      <c r="D107" s="111" t="s">
        <v>324</v>
      </c>
      <c r="E107" s="112"/>
      <c r="F107" s="112"/>
      <c r="G107" s="112"/>
      <c r="H107" s="112"/>
      <c r="I107" s="112"/>
      <c r="J107" s="113">
        <f>J309</f>
        <v>0</v>
      </c>
      <c r="L107" s="110"/>
    </row>
    <row r="108" spans="2:47" s="9" customFormat="1" ht="19.95" customHeight="1">
      <c r="B108" s="114"/>
      <c r="D108" s="115" t="s">
        <v>8732</v>
      </c>
      <c r="E108" s="116"/>
      <c r="F108" s="116"/>
      <c r="G108" s="116"/>
      <c r="H108" s="116"/>
      <c r="I108" s="116"/>
      <c r="J108" s="117">
        <f>J310</f>
        <v>0</v>
      </c>
      <c r="L108" s="114"/>
    </row>
    <row r="109" spans="2:47" s="9" customFormat="1" ht="19.95" customHeight="1">
      <c r="B109" s="114"/>
      <c r="D109" s="115" t="s">
        <v>331</v>
      </c>
      <c r="E109" s="116"/>
      <c r="F109" s="116"/>
      <c r="G109" s="116"/>
      <c r="H109" s="116"/>
      <c r="I109" s="116"/>
      <c r="J109" s="117">
        <f>J322</f>
        <v>0</v>
      </c>
      <c r="L109" s="114"/>
    </row>
    <row r="110" spans="2:47" s="8" customFormat="1" ht="24.9" customHeight="1">
      <c r="B110" s="110"/>
      <c r="D110" s="111" t="s">
        <v>8738</v>
      </c>
      <c r="E110" s="112"/>
      <c r="F110" s="112"/>
      <c r="G110" s="112"/>
      <c r="H110" s="112"/>
      <c r="I110" s="112"/>
      <c r="J110" s="113">
        <f>J336</f>
        <v>0</v>
      </c>
      <c r="L110" s="110"/>
    </row>
    <row r="111" spans="2:47" s="9" customFormat="1" ht="19.95" customHeight="1">
      <c r="B111" s="114"/>
      <c r="D111" s="115" t="s">
        <v>8739</v>
      </c>
      <c r="E111" s="116"/>
      <c r="F111" s="116"/>
      <c r="G111" s="116"/>
      <c r="H111" s="116"/>
      <c r="I111" s="116"/>
      <c r="J111" s="117">
        <f>J337</f>
        <v>0</v>
      </c>
      <c r="L111" s="114"/>
    </row>
    <row r="112" spans="2:47" s="9" customFormat="1" ht="19.95" customHeight="1">
      <c r="B112" s="114"/>
      <c r="D112" s="115" t="s">
        <v>8740</v>
      </c>
      <c r="E112" s="116"/>
      <c r="F112" s="116"/>
      <c r="G112" s="116"/>
      <c r="H112" s="116"/>
      <c r="I112" s="116"/>
      <c r="J112" s="117">
        <f>J348</f>
        <v>0</v>
      </c>
      <c r="L112" s="114"/>
    </row>
    <row r="113" spans="2:12" s="9" customFormat="1" ht="19.95" customHeight="1">
      <c r="B113" s="114"/>
      <c r="D113" s="115" t="s">
        <v>8741</v>
      </c>
      <c r="E113" s="116"/>
      <c r="F113" s="116"/>
      <c r="G113" s="116"/>
      <c r="H113" s="116"/>
      <c r="I113" s="116"/>
      <c r="J113" s="117">
        <f>J351</f>
        <v>0</v>
      </c>
      <c r="L113" s="114"/>
    </row>
    <row r="114" spans="2:12" s="9" customFormat="1" ht="19.95" customHeight="1">
      <c r="B114" s="114"/>
      <c r="D114" s="115" t="s">
        <v>8742</v>
      </c>
      <c r="E114" s="116"/>
      <c r="F114" s="116"/>
      <c r="G114" s="116"/>
      <c r="H114" s="116"/>
      <c r="I114" s="116"/>
      <c r="J114" s="117">
        <f>J354</f>
        <v>0</v>
      </c>
      <c r="L114" s="114"/>
    </row>
    <row r="115" spans="2:12" s="1" customFormat="1" ht="21.75" customHeight="1">
      <c r="B115" s="32"/>
      <c r="L115" s="32"/>
    </row>
    <row r="116" spans="2:12" s="1" customFormat="1" ht="6.9" customHeight="1">
      <c r="B116" s="44"/>
      <c r="C116" s="45"/>
      <c r="D116" s="45"/>
      <c r="E116" s="45"/>
      <c r="F116" s="45"/>
      <c r="G116" s="45"/>
      <c r="H116" s="45"/>
      <c r="I116" s="45"/>
      <c r="J116" s="45"/>
      <c r="K116" s="45"/>
      <c r="L116" s="32"/>
    </row>
    <row r="120" spans="2:12" s="1" customFormat="1" ht="6.9" customHeight="1">
      <c r="B120" s="46"/>
      <c r="C120" s="47"/>
      <c r="D120" s="47"/>
      <c r="E120" s="47"/>
      <c r="F120" s="47"/>
      <c r="G120" s="47"/>
      <c r="H120" s="47"/>
      <c r="I120" s="47"/>
      <c r="J120" s="47"/>
      <c r="K120" s="47"/>
      <c r="L120" s="32"/>
    </row>
    <row r="121" spans="2:12" s="1" customFormat="1" ht="24.9" customHeight="1">
      <c r="B121" s="32"/>
      <c r="C121" s="21" t="s">
        <v>335</v>
      </c>
      <c r="L121" s="32"/>
    </row>
    <row r="122" spans="2:12" s="1" customFormat="1" ht="6.9" customHeight="1">
      <c r="B122" s="32"/>
      <c r="L122" s="32"/>
    </row>
    <row r="123" spans="2:12" s="1" customFormat="1" ht="12" customHeight="1">
      <c r="B123" s="32"/>
      <c r="C123" s="27" t="s">
        <v>16</v>
      </c>
      <c r="L123" s="32"/>
    </row>
    <row r="124" spans="2:12" s="1" customFormat="1" ht="16.5" customHeight="1">
      <c r="B124" s="32"/>
      <c r="E124" s="256" t="str">
        <f>E7</f>
        <v>Rekonstrukce Kounicova domu, Berkova ul. č.p. 100, Česká Lípa</v>
      </c>
      <c r="F124" s="257"/>
      <c r="G124" s="257"/>
      <c r="H124" s="257"/>
      <c r="L124" s="32"/>
    </row>
    <row r="125" spans="2:12" ht="12" customHeight="1">
      <c r="B125" s="20"/>
      <c r="C125" s="27" t="s">
        <v>151</v>
      </c>
      <c r="L125" s="20"/>
    </row>
    <row r="126" spans="2:12" s="1" customFormat="1" ht="16.5" customHeight="1">
      <c r="B126" s="32"/>
      <c r="E126" s="256" t="s">
        <v>8728</v>
      </c>
      <c r="F126" s="258"/>
      <c r="G126" s="258"/>
      <c r="H126" s="258"/>
      <c r="L126" s="32"/>
    </row>
    <row r="127" spans="2:12" s="1" customFormat="1" ht="12" customHeight="1">
      <c r="B127" s="32"/>
      <c r="C127" s="27" t="s">
        <v>4933</v>
      </c>
      <c r="L127" s="32"/>
    </row>
    <row r="128" spans="2:12" s="1" customFormat="1" ht="16.5" customHeight="1">
      <c r="B128" s="32"/>
      <c r="E128" s="219" t="str">
        <f>E11</f>
        <v>D.1.4.1a - Přípojka vody</v>
      </c>
      <c r="F128" s="258"/>
      <c r="G128" s="258"/>
      <c r="H128" s="258"/>
      <c r="L128" s="32"/>
    </row>
    <row r="129" spans="2:65" s="1" customFormat="1" ht="6.9" customHeight="1">
      <c r="B129" s="32"/>
      <c r="L129" s="32"/>
    </row>
    <row r="130" spans="2:65" s="1" customFormat="1" ht="12" customHeight="1">
      <c r="B130" s="32"/>
      <c r="C130" s="27" t="s">
        <v>20</v>
      </c>
      <c r="F130" s="25" t="str">
        <f>F14</f>
        <v>Berkova ul. č.p. 100</v>
      </c>
      <c r="I130" s="27" t="s">
        <v>22</v>
      </c>
      <c r="J130" s="52" t="str">
        <f>IF(J14="","",J14)</f>
        <v>5. 12. 2022</v>
      </c>
      <c r="L130" s="32"/>
    </row>
    <row r="131" spans="2:65" s="1" customFormat="1" ht="6.9" customHeight="1">
      <c r="B131" s="32"/>
      <c r="L131" s="32"/>
    </row>
    <row r="132" spans="2:65" s="1" customFormat="1" ht="25.65" customHeight="1">
      <c r="B132" s="32"/>
      <c r="C132" s="27" t="s">
        <v>24</v>
      </c>
      <c r="F132" s="25" t="str">
        <f>E17</f>
        <v>Město Česká Lípa</v>
      </c>
      <c r="I132" s="27" t="s">
        <v>30</v>
      </c>
      <c r="J132" s="30" t="str">
        <f>E23</f>
        <v>DigiTry Art Technologies s.r.o.</v>
      </c>
      <c r="L132" s="32"/>
    </row>
    <row r="133" spans="2:65" s="1" customFormat="1" ht="15.15" customHeight="1">
      <c r="B133" s="32"/>
      <c r="C133" s="27" t="s">
        <v>28</v>
      </c>
      <c r="F133" s="25" t="str">
        <f>IF(E20="","",E20)</f>
        <v>Vyplň údaj</v>
      </c>
      <c r="I133" s="27" t="s">
        <v>33</v>
      </c>
      <c r="J133" s="30" t="str">
        <f>E26</f>
        <v>Beránek</v>
      </c>
      <c r="L133" s="32"/>
    </row>
    <row r="134" spans="2:65" s="1" customFormat="1" ht="10.35" customHeight="1">
      <c r="B134" s="32"/>
      <c r="L134" s="32"/>
    </row>
    <row r="135" spans="2:65" s="10" customFormat="1" ht="29.25" customHeight="1">
      <c r="B135" s="118"/>
      <c r="C135" s="119" t="s">
        <v>336</v>
      </c>
      <c r="D135" s="120" t="s">
        <v>61</v>
      </c>
      <c r="E135" s="120" t="s">
        <v>57</v>
      </c>
      <c r="F135" s="120" t="s">
        <v>58</v>
      </c>
      <c r="G135" s="120" t="s">
        <v>337</v>
      </c>
      <c r="H135" s="120" t="s">
        <v>338</v>
      </c>
      <c r="I135" s="120" t="s">
        <v>339</v>
      </c>
      <c r="J135" s="120" t="s">
        <v>315</v>
      </c>
      <c r="K135" s="121" t="s">
        <v>340</v>
      </c>
      <c r="L135" s="118"/>
      <c r="M135" s="59" t="s">
        <v>1</v>
      </c>
      <c r="N135" s="60" t="s">
        <v>40</v>
      </c>
      <c r="O135" s="60" t="s">
        <v>341</v>
      </c>
      <c r="P135" s="60" t="s">
        <v>342</v>
      </c>
      <c r="Q135" s="60" t="s">
        <v>343</v>
      </c>
      <c r="R135" s="60" t="s">
        <v>344</v>
      </c>
      <c r="S135" s="60" t="s">
        <v>345</v>
      </c>
      <c r="T135" s="61" t="s">
        <v>346</v>
      </c>
    </row>
    <row r="136" spans="2:65" s="1" customFormat="1" ht="22.8" customHeight="1">
      <c r="B136" s="32"/>
      <c r="C136" s="64" t="s">
        <v>347</v>
      </c>
      <c r="J136" s="122">
        <f>BK136</f>
        <v>0</v>
      </c>
      <c r="L136" s="32"/>
      <c r="M136" s="62"/>
      <c r="N136" s="53"/>
      <c r="O136" s="53"/>
      <c r="P136" s="123">
        <f>P137+P309+P336</f>
        <v>0</v>
      </c>
      <c r="Q136" s="53"/>
      <c r="R136" s="123">
        <f>R137+R309+R336</f>
        <v>0</v>
      </c>
      <c r="S136" s="53"/>
      <c r="T136" s="124">
        <f>T137+T309+T336</f>
        <v>0</v>
      </c>
      <c r="AT136" s="17" t="s">
        <v>75</v>
      </c>
      <c r="AU136" s="17" t="s">
        <v>317</v>
      </c>
      <c r="BK136" s="125">
        <f>BK137+BK309+BK336</f>
        <v>0</v>
      </c>
    </row>
    <row r="137" spans="2:65" s="11" customFormat="1" ht="25.95" customHeight="1">
      <c r="B137" s="126"/>
      <c r="D137" s="127" t="s">
        <v>75</v>
      </c>
      <c r="E137" s="128" t="s">
        <v>348</v>
      </c>
      <c r="F137" s="128" t="s">
        <v>349</v>
      </c>
      <c r="I137" s="129"/>
      <c r="J137" s="130">
        <f>BK137</f>
        <v>0</v>
      </c>
      <c r="L137" s="126"/>
      <c r="M137" s="131"/>
      <c r="P137" s="132">
        <f>P138+P189+P195+P202+P285+P293+P304</f>
        <v>0</v>
      </c>
      <c r="R137" s="132">
        <f>R138+R189+R195+R202+R285+R293+R304</f>
        <v>0</v>
      </c>
      <c r="T137" s="133">
        <f>T138+T189+T195+T202+T285+T293+T304</f>
        <v>0</v>
      </c>
      <c r="AR137" s="127" t="s">
        <v>84</v>
      </c>
      <c r="AT137" s="134" t="s">
        <v>75</v>
      </c>
      <c r="AU137" s="134" t="s">
        <v>76</v>
      </c>
      <c r="AY137" s="127" t="s">
        <v>350</v>
      </c>
      <c r="BK137" s="135">
        <f>BK138+BK189+BK195+BK202+BK285+BK293+BK304</f>
        <v>0</v>
      </c>
    </row>
    <row r="138" spans="2:65" s="11" customFormat="1" ht="22.8" customHeight="1">
      <c r="B138" s="126"/>
      <c r="D138" s="127" t="s">
        <v>75</v>
      </c>
      <c r="E138" s="136" t="s">
        <v>84</v>
      </c>
      <c r="F138" s="136" t="s">
        <v>351</v>
      </c>
      <c r="I138" s="129"/>
      <c r="J138" s="137">
        <f>BK138</f>
        <v>0</v>
      </c>
      <c r="L138" s="126"/>
      <c r="M138" s="131"/>
      <c r="P138" s="132">
        <f>SUM(P139:P188)</f>
        <v>0</v>
      </c>
      <c r="R138" s="132">
        <f>SUM(R139:R188)</f>
        <v>0</v>
      </c>
      <c r="T138" s="133">
        <f>SUM(T139:T188)</f>
        <v>0</v>
      </c>
      <c r="AR138" s="127" t="s">
        <v>84</v>
      </c>
      <c r="AT138" s="134" t="s">
        <v>75</v>
      </c>
      <c r="AU138" s="134" t="s">
        <v>84</v>
      </c>
      <c r="AY138" s="127" t="s">
        <v>350</v>
      </c>
      <c r="BK138" s="135">
        <f>SUM(BK139:BK188)</f>
        <v>0</v>
      </c>
    </row>
    <row r="139" spans="2:65" s="1" customFormat="1" ht="66.75" customHeight="1">
      <c r="B139" s="32"/>
      <c r="C139" s="138" t="s">
        <v>84</v>
      </c>
      <c r="D139" s="138" t="s">
        <v>352</v>
      </c>
      <c r="E139" s="139" t="s">
        <v>9139</v>
      </c>
      <c r="F139" s="140" t="s">
        <v>9140</v>
      </c>
      <c r="G139" s="141" t="s">
        <v>355</v>
      </c>
      <c r="H139" s="142">
        <v>20</v>
      </c>
      <c r="I139" s="143"/>
      <c r="J139" s="144">
        <f>ROUND(I139*H139,2)</f>
        <v>0</v>
      </c>
      <c r="K139" s="140" t="s">
        <v>385</v>
      </c>
      <c r="L139" s="32"/>
      <c r="M139" s="145" t="s">
        <v>1</v>
      </c>
      <c r="N139" s="146" t="s">
        <v>41</v>
      </c>
      <c r="P139" s="147">
        <f>O139*H139</f>
        <v>0</v>
      </c>
      <c r="Q139" s="147">
        <v>0</v>
      </c>
      <c r="R139" s="147">
        <f>Q139*H139</f>
        <v>0</v>
      </c>
      <c r="S139" s="147">
        <v>0</v>
      </c>
      <c r="T139" s="148">
        <f>S139*H139</f>
        <v>0</v>
      </c>
      <c r="AR139" s="149" t="s">
        <v>357</v>
      </c>
      <c r="AT139" s="149" t="s">
        <v>352</v>
      </c>
      <c r="AU139" s="149" t="s">
        <v>86</v>
      </c>
      <c r="AY139" s="17" t="s">
        <v>350</v>
      </c>
      <c r="BE139" s="150">
        <f>IF(N139="základní",J139,0)</f>
        <v>0</v>
      </c>
      <c r="BF139" s="150">
        <f>IF(N139="snížená",J139,0)</f>
        <v>0</v>
      </c>
      <c r="BG139" s="150">
        <f>IF(N139="zákl. přenesená",J139,0)</f>
        <v>0</v>
      </c>
      <c r="BH139" s="150">
        <f>IF(N139="sníž. přenesená",J139,0)</f>
        <v>0</v>
      </c>
      <c r="BI139" s="150">
        <f>IF(N139="nulová",J139,0)</f>
        <v>0</v>
      </c>
      <c r="BJ139" s="17" t="s">
        <v>84</v>
      </c>
      <c r="BK139" s="150">
        <f>ROUND(I139*H139,2)</f>
        <v>0</v>
      </c>
      <c r="BL139" s="17" t="s">
        <v>357</v>
      </c>
      <c r="BM139" s="149" t="s">
        <v>86</v>
      </c>
    </row>
    <row r="140" spans="2:65" s="1" customFormat="1" ht="48">
      <c r="B140" s="32"/>
      <c r="D140" s="151" t="s">
        <v>359</v>
      </c>
      <c r="F140" s="152" t="s">
        <v>9140</v>
      </c>
      <c r="I140" s="153"/>
      <c r="L140" s="32"/>
      <c r="M140" s="154"/>
      <c r="T140" s="56"/>
      <c r="AT140" s="17" t="s">
        <v>359</v>
      </c>
      <c r="AU140" s="17" t="s">
        <v>86</v>
      </c>
    </row>
    <row r="141" spans="2:65" s="14" customFormat="1" ht="10.199999999999999">
      <c r="B141" s="169"/>
      <c r="D141" s="151" t="s">
        <v>361</v>
      </c>
      <c r="E141" s="170" t="s">
        <v>1</v>
      </c>
      <c r="F141" s="171" t="s">
        <v>9141</v>
      </c>
      <c r="H141" s="170" t="s">
        <v>1</v>
      </c>
      <c r="I141" s="172"/>
      <c r="L141" s="169"/>
      <c r="M141" s="173"/>
      <c r="T141" s="174"/>
      <c r="AT141" s="170" t="s">
        <v>361</v>
      </c>
      <c r="AU141" s="170" t="s">
        <v>86</v>
      </c>
      <c r="AV141" s="14" t="s">
        <v>84</v>
      </c>
      <c r="AW141" s="14" t="s">
        <v>32</v>
      </c>
      <c r="AX141" s="14" t="s">
        <v>76</v>
      </c>
      <c r="AY141" s="170" t="s">
        <v>350</v>
      </c>
    </row>
    <row r="142" spans="2:65" s="12" customFormat="1" ht="10.199999999999999">
      <c r="B142" s="155"/>
      <c r="D142" s="151" t="s">
        <v>361</v>
      </c>
      <c r="E142" s="156" t="s">
        <v>1</v>
      </c>
      <c r="F142" s="157" t="s">
        <v>9142</v>
      </c>
      <c r="H142" s="158">
        <v>20</v>
      </c>
      <c r="I142" s="159"/>
      <c r="L142" s="155"/>
      <c r="M142" s="160"/>
      <c r="T142" s="161"/>
      <c r="AT142" s="156" t="s">
        <v>361</v>
      </c>
      <c r="AU142" s="156" t="s">
        <v>86</v>
      </c>
      <c r="AV142" s="12" t="s">
        <v>86</v>
      </c>
      <c r="AW142" s="12" t="s">
        <v>32</v>
      </c>
      <c r="AX142" s="12" t="s">
        <v>76</v>
      </c>
      <c r="AY142" s="156" t="s">
        <v>350</v>
      </c>
    </row>
    <row r="143" spans="2:65" s="13" customFormat="1" ht="10.199999999999999">
      <c r="B143" s="162"/>
      <c r="D143" s="151" t="s">
        <v>361</v>
      </c>
      <c r="E143" s="163" t="s">
        <v>1</v>
      </c>
      <c r="F143" s="164" t="s">
        <v>364</v>
      </c>
      <c r="H143" s="165">
        <v>20</v>
      </c>
      <c r="I143" s="166"/>
      <c r="L143" s="162"/>
      <c r="M143" s="167"/>
      <c r="T143" s="168"/>
      <c r="AT143" s="163" t="s">
        <v>361</v>
      </c>
      <c r="AU143" s="163" t="s">
        <v>86</v>
      </c>
      <c r="AV143" s="13" t="s">
        <v>357</v>
      </c>
      <c r="AW143" s="13" t="s">
        <v>32</v>
      </c>
      <c r="AX143" s="13" t="s">
        <v>84</v>
      </c>
      <c r="AY143" s="163" t="s">
        <v>350</v>
      </c>
    </row>
    <row r="144" spans="2:65" s="1" customFormat="1" ht="62.7" customHeight="1">
      <c r="B144" s="32"/>
      <c r="C144" s="138" t="s">
        <v>86</v>
      </c>
      <c r="D144" s="138" t="s">
        <v>352</v>
      </c>
      <c r="E144" s="139" t="s">
        <v>9143</v>
      </c>
      <c r="F144" s="140" t="s">
        <v>9144</v>
      </c>
      <c r="G144" s="141" t="s">
        <v>355</v>
      </c>
      <c r="H144" s="142">
        <v>20</v>
      </c>
      <c r="I144" s="143"/>
      <c r="J144" s="144">
        <f>ROUND(I144*H144,2)</f>
        <v>0</v>
      </c>
      <c r="K144" s="140" t="s">
        <v>385</v>
      </c>
      <c r="L144" s="32"/>
      <c r="M144" s="145" t="s">
        <v>1</v>
      </c>
      <c r="N144" s="146" t="s">
        <v>41</v>
      </c>
      <c r="P144" s="147">
        <f>O144*H144</f>
        <v>0</v>
      </c>
      <c r="Q144" s="147">
        <v>0</v>
      </c>
      <c r="R144" s="147">
        <f>Q144*H144</f>
        <v>0</v>
      </c>
      <c r="S144" s="147">
        <v>0</v>
      </c>
      <c r="T144" s="148">
        <f>S144*H144</f>
        <v>0</v>
      </c>
      <c r="AR144" s="149" t="s">
        <v>357</v>
      </c>
      <c r="AT144" s="149" t="s">
        <v>352</v>
      </c>
      <c r="AU144" s="149" t="s">
        <v>86</v>
      </c>
      <c r="AY144" s="17" t="s">
        <v>350</v>
      </c>
      <c r="BE144" s="150">
        <f>IF(N144="základní",J144,0)</f>
        <v>0</v>
      </c>
      <c r="BF144" s="150">
        <f>IF(N144="snížená",J144,0)</f>
        <v>0</v>
      </c>
      <c r="BG144" s="150">
        <f>IF(N144="zákl. přenesená",J144,0)</f>
        <v>0</v>
      </c>
      <c r="BH144" s="150">
        <f>IF(N144="sníž. přenesená",J144,0)</f>
        <v>0</v>
      </c>
      <c r="BI144" s="150">
        <f>IF(N144="nulová",J144,0)</f>
        <v>0</v>
      </c>
      <c r="BJ144" s="17" t="s">
        <v>84</v>
      </c>
      <c r="BK144" s="150">
        <f>ROUND(I144*H144,2)</f>
        <v>0</v>
      </c>
      <c r="BL144" s="17" t="s">
        <v>357</v>
      </c>
      <c r="BM144" s="149" t="s">
        <v>357</v>
      </c>
    </row>
    <row r="145" spans="2:65" s="1" customFormat="1" ht="38.4">
      <c r="B145" s="32"/>
      <c r="D145" s="151" t="s">
        <v>359</v>
      </c>
      <c r="F145" s="152" t="s">
        <v>9144</v>
      </c>
      <c r="I145" s="153"/>
      <c r="L145" s="32"/>
      <c r="M145" s="154"/>
      <c r="T145" s="56"/>
      <c r="AT145" s="17" t="s">
        <v>359</v>
      </c>
      <c r="AU145" s="17" t="s">
        <v>86</v>
      </c>
    </row>
    <row r="146" spans="2:65" s="1" customFormat="1" ht="66.75" customHeight="1">
      <c r="B146" s="32"/>
      <c r="C146" s="138" t="s">
        <v>371</v>
      </c>
      <c r="D146" s="138" t="s">
        <v>352</v>
      </c>
      <c r="E146" s="139" t="s">
        <v>9145</v>
      </c>
      <c r="F146" s="140" t="s">
        <v>9146</v>
      </c>
      <c r="G146" s="141" t="s">
        <v>551</v>
      </c>
      <c r="H146" s="142">
        <v>0.8</v>
      </c>
      <c r="I146" s="143"/>
      <c r="J146" s="144">
        <f>ROUND(I146*H146,2)</f>
        <v>0</v>
      </c>
      <c r="K146" s="140" t="s">
        <v>385</v>
      </c>
      <c r="L146" s="32"/>
      <c r="M146" s="145" t="s">
        <v>1</v>
      </c>
      <c r="N146" s="146" t="s">
        <v>41</v>
      </c>
      <c r="P146" s="147">
        <f>O146*H146</f>
        <v>0</v>
      </c>
      <c r="Q146" s="147">
        <v>0</v>
      </c>
      <c r="R146" s="147">
        <f>Q146*H146</f>
        <v>0</v>
      </c>
      <c r="S146" s="147">
        <v>0</v>
      </c>
      <c r="T146" s="148">
        <f>S146*H146</f>
        <v>0</v>
      </c>
      <c r="AR146" s="149" t="s">
        <v>357</v>
      </c>
      <c r="AT146" s="149" t="s">
        <v>352</v>
      </c>
      <c r="AU146" s="149" t="s">
        <v>86</v>
      </c>
      <c r="AY146" s="17" t="s">
        <v>350</v>
      </c>
      <c r="BE146" s="150">
        <f>IF(N146="základní",J146,0)</f>
        <v>0</v>
      </c>
      <c r="BF146" s="150">
        <f>IF(N146="snížená",J146,0)</f>
        <v>0</v>
      </c>
      <c r="BG146" s="150">
        <f>IF(N146="zákl. přenesená",J146,0)</f>
        <v>0</v>
      </c>
      <c r="BH146" s="150">
        <f>IF(N146="sníž. přenesená",J146,0)</f>
        <v>0</v>
      </c>
      <c r="BI146" s="150">
        <f>IF(N146="nulová",J146,0)</f>
        <v>0</v>
      </c>
      <c r="BJ146" s="17" t="s">
        <v>84</v>
      </c>
      <c r="BK146" s="150">
        <f>ROUND(I146*H146,2)</f>
        <v>0</v>
      </c>
      <c r="BL146" s="17" t="s">
        <v>357</v>
      </c>
      <c r="BM146" s="149" t="s">
        <v>456</v>
      </c>
    </row>
    <row r="147" spans="2:65" s="1" customFormat="1" ht="57.6">
      <c r="B147" s="32"/>
      <c r="D147" s="151" t="s">
        <v>359</v>
      </c>
      <c r="F147" s="152" t="s">
        <v>9147</v>
      </c>
      <c r="I147" s="153"/>
      <c r="L147" s="32"/>
      <c r="M147" s="154"/>
      <c r="T147" s="56"/>
      <c r="AT147" s="17" t="s">
        <v>359</v>
      </c>
      <c r="AU147" s="17" t="s">
        <v>86</v>
      </c>
    </row>
    <row r="148" spans="2:65" s="12" customFormat="1" ht="10.199999999999999">
      <c r="B148" s="155"/>
      <c r="D148" s="151" t="s">
        <v>361</v>
      </c>
      <c r="E148" s="156" t="s">
        <v>1</v>
      </c>
      <c r="F148" s="157" t="s">
        <v>9148</v>
      </c>
      <c r="H148" s="158">
        <v>0.8</v>
      </c>
      <c r="I148" s="159"/>
      <c r="L148" s="155"/>
      <c r="M148" s="160"/>
      <c r="T148" s="161"/>
      <c r="AT148" s="156" t="s">
        <v>361</v>
      </c>
      <c r="AU148" s="156" t="s">
        <v>86</v>
      </c>
      <c r="AV148" s="12" t="s">
        <v>86</v>
      </c>
      <c r="AW148" s="12" t="s">
        <v>32</v>
      </c>
      <c r="AX148" s="12" t="s">
        <v>76</v>
      </c>
      <c r="AY148" s="156" t="s">
        <v>350</v>
      </c>
    </row>
    <row r="149" spans="2:65" s="13" customFormat="1" ht="10.199999999999999">
      <c r="B149" s="162"/>
      <c r="D149" s="151" t="s">
        <v>361</v>
      </c>
      <c r="E149" s="163" t="s">
        <v>1</v>
      </c>
      <c r="F149" s="164" t="s">
        <v>364</v>
      </c>
      <c r="H149" s="165">
        <v>0.8</v>
      </c>
      <c r="I149" s="166"/>
      <c r="L149" s="162"/>
      <c r="M149" s="167"/>
      <c r="T149" s="168"/>
      <c r="AT149" s="163" t="s">
        <v>361</v>
      </c>
      <c r="AU149" s="163" t="s">
        <v>86</v>
      </c>
      <c r="AV149" s="13" t="s">
        <v>357</v>
      </c>
      <c r="AW149" s="13" t="s">
        <v>32</v>
      </c>
      <c r="AX149" s="13" t="s">
        <v>84</v>
      </c>
      <c r="AY149" s="163" t="s">
        <v>350</v>
      </c>
    </row>
    <row r="150" spans="2:65" s="1" customFormat="1" ht="37.799999999999997" customHeight="1">
      <c r="B150" s="32"/>
      <c r="C150" s="138" t="s">
        <v>357</v>
      </c>
      <c r="D150" s="138" t="s">
        <v>352</v>
      </c>
      <c r="E150" s="139" t="s">
        <v>9149</v>
      </c>
      <c r="F150" s="140" t="s">
        <v>9150</v>
      </c>
      <c r="G150" s="141" t="s">
        <v>551</v>
      </c>
      <c r="H150" s="142">
        <v>30</v>
      </c>
      <c r="I150" s="143"/>
      <c r="J150" s="144">
        <f>ROUND(I150*H150,2)</f>
        <v>0</v>
      </c>
      <c r="K150" s="140" t="s">
        <v>385</v>
      </c>
      <c r="L150" s="32"/>
      <c r="M150" s="145" t="s">
        <v>1</v>
      </c>
      <c r="N150" s="146" t="s">
        <v>41</v>
      </c>
      <c r="P150" s="147">
        <f>O150*H150</f>
        <v>0</v>
      </c>
      <c r="Q150" s="147">
        <v>0</v>
      </c>
      <c r="R150" s="147">
        <f>Q150*H150</f>
        <v>0</v>
      </c>
      <c r="S150" s="147">
        <v>0</v>
      </c>
      <c r="T150" s="148">
        <f>S150*H150</f>
        <v>0</v>
      </c>
      <c r="AR150" s="149" t="s">
        <v>357</v>
      </c>
      <c r="AT150" s="149" t="s">
        <v>352</v>
      </c>
      <c r="AU150" s="149" t="s">
        <v>86</v>
      </c>
      <c r="AY150" s="17" t="s">
        <v>350</v>
      </c>
      <c r="BE150" s="150">
        <f>IF(N150="základní",J150,0)</f>
        <v>0</v>
      </c>
      <c r="BF150" s="150">
        <f>IF(N150="snížená",J150,0)</f>
        <v>0</v>
      </c>
      <c r="BG150" s="150">
        <f>IF(N150="zákl. přenesená",J150,0)</f>
        <v>0</v>
      </c>
      <c r="BH150" s="150">
        <f>IF(N150="sníž. přenesená",J150,0)</f>
        <v>0</v>
      </c>
      <c r="BI150" s="150">
        <f>IF(N150="nulová",J150,0)</f>
        <v>0</v>
      </c>
      <c r="BJ150" s="17" t="s">
        <v>84</v>
      </c>
      <c r="BK150" s="150">
        <f>ROUND(I150*H150,2)</f>
        <v>0</v>
      </c>
      <c r="BL150" s="17" t="s">
        <v>357</v>
      </c>
      <c r="BM150" s="149" t="s">
        <v>468</v>
      </c>
    </row>
    <row r="151" spans="2:65" s="1" customFormat="1" ht="28.8">
      <c r="B151" s="32"/>
      <c r="D151" s="151" t="s">
        <v>359</v>
      </c>
      <c r="F151" s="152" t="s">
        <v>9150</v>
      </c>
      <c r="I151" s="153"/>
      <c r="L151" s="32"/>
      <c r="M151" s="154"/>
      <c r="T151" s="56"/>
      <c r="AT151" s="17" t="s">
        <v>359</v>
      </c>
      <c r="AU151" s="17" t="s">
        <v>86</v>
      </c>
    </row>
    <row r="152" spans="2:65" s="12" customFormat="1" ht="10.199999999999999">
      <c r="B152" s="155"/>
      <c r="D152" s="151" t="s">
        <v>361</v>
      </c>
      <c r="E152" s="156" t="s">
        <v>1</v>
      </c>
      <c r="F152" s="157" t="s">
        <v>9151</v>
      </c>
      <c r="H152" s="158">
        <v>30</v>
      </c>
      <c r="I152" s="159"/>
      <c r="L152" s="155"/>
      <c r="M152" s="160"/>
      <c r="T152" s="161"/>
      <c r="AT152" s="156" t="s">
        <v>361</v>
      </c>
      <c r="AU152" s="156" t="s">
        <v>86</v>
      </c>
      <c r="AV152" s="12" t="s">
        <v>86</v>
      </c>
      <c r="AW152" s="12" t="s">
        <v>32</v>
      </c>
      <c r="AX152" s="12" t="s">
        <v>76</v>
      </c>
      <c r="AY152" s="156" t="s">
        <v>350</v>
      </c>
    </row>
    <row r="153" spans="2:65" s="13" customFormat="1" ht="10.199999999999999">
      <c r="B153" s="162"/>
      <c r="D153" s="151" t="s">
        <v>361</v>
      </c>
      <c r="E153" s="163" t="s">
        <v>1</v>
      </c>
      <c r="F153" s="164" t="s">
        <v>364</v>
      </c>
      <c r="H153" s="165">
        <v>30</v>
      </c>
      <c r="I153" s="166"/>
      <c r="L153" s="162"/>
      <c r="M153" s="167"/>
      <c r="T153" s="168"/>
      <c r="AT153" s="163" t="s">
        <v>361</v>
      </c>
      <c r="AU153" s="163" t="s">
        <v>86</v>
      </c>
      <c r="AV153" s="13" t="s">
        <v>357</v>
      </c>
      <c r="AW153" s="13" t="s">
        <v>32</v>
      </c>
      <c r="AX153" s="13" t="s">
        <v>84</v>
      </c>
      <c r="AY153" s="163" t="s">
        <v>350</v>
      </c>
    </row>
    <row r="154" spans="2:65" s="1" customFormat="1" ht="37.799999999999997" customHeight="1">
      <c r="B154" s="32"/>
      <c r="C154" s="138" t="s">
        <v>389</v>
      </c>
      <c r="D154" s="138" t="s">
        <v>352</v>
      </c>
      <c r="E154" s="139" t="s">
        <v>9152</v>
      </c>
      <c r="F154" s="140" t="s">
        <v>9153</v>
      </c>
      <c r="G154" s="141" t="s">
        <v>551</v>
      </c>
      <c r="H154" s="142">
        <v>30</v>
      </c>
      <c r="I154" s="143"/>
      <c r="J154" s="144">
        <f>ROUND(I154*H154,2)</f>
        <v>0</v>
      </c>
      <c r="K154" s="140" t="s">
        <v>385</v>
      </c>
      <c r="L154" s="32"/>
      <c r="M154" s="145" t="s">
        <v>1</v>
      </c>
      <c r="N154" s="146" t="s">
        <v>41</v>
      </c>
      <c r="P154" s="147">
        <f>O154*H154</f>
        <v>0</v>
      </c>
      <c r="Q154" s="147">
        <v>0</v>
      </c>
      <c r="R154" s="147">
        <f>Q154*H154</f>
        <v>0</v>
      </c>
      <c r="S154" s="147">
        <v>0</v>
      </c>
      <c r="T154" s="148">
        <f>S154*H154</f>
        <v>0</v>
      </c>
      <c r="AR154" s="149" t="s">
        <v>357</v>
      </c>
      <c r="AT154" s="149" t="s">
        <v>352</v>
      </c>
      <c r="AU154" s="149" t="s">
        <v>86</v>
      </c>
      <c r="AY154" s="17" t="s">
        <v>350</v>
      </c>
      <c r="BE154" s="150">
        <f>IF(N154="základní",J154,0)</f>
        <v>0</v>
      </c>
      <c r="BF154" s="150">
        <f>IF(N154="snížená",J154,0)</f>
        <v>0</v>
      </c>
      <c r="BG154" s="150">
        <f>IF(N154="zákl. přenesená",J154,0)</f>
        <v>0</v>
      </c>
      <c r="BH154" s="150">
        <f>IF(N154="sníž. přenesená",J154,0)</f>
        <v>0</v>
      </c>
      <c r="BI154" s="150">
        <f>IF(N154="nulová",J154,0)</f>
        <v>0</v>
      </c>
      <c r="BJ154" s="17" t="s">
        <v>84</v>
      </c>
      <c r="BK154" s="150">
        <f>ROUND(I154*H154,2)</f>
        <v>0</v>
      </c>
      <c r="BL154" s="17" t="s">
        <v>357</v>
      </c>
      <c r="BM154" s="149" t="s">
        <v>480</v>
      </c>
    </row>
    <row r="155" spans="2:65" s="1" customFormat="1" ht="28.8">
      <c r="B155" s="32"/>
      <c r="D155" s="151" t="s">
        <v>359</v>
      </c>
      <c r="F155" s="152" t="s">
        <v>9153</v>
      </c>
      <c r="I155" s="153"/>
      <c r="L155" s="32"/>
      <c r="M155" s="154"/>
      <c r="T155" s="56"/>
      <c r="AT155" s="17" t="s">
        <v>359</v>
      </c>
      <c r="AU155" s="17" t="s">
        <v>86</v>
      </c>
    </row>
    <row r="156" spans="2:65" s="1" customFormat="1" ht="44.25" customHeight="1">
      <c r="B156" s="32"/>
      <c r="C156" s="138" t="s">
        <v>456</v>
      </c>
      <c r="D156" s="138" t="s">
        <v>352</v>
      </c>
      <c r="E156" s="139" t="s">
        <v>9154</v>
      </c>
      <c r="F156" s="140" t="s">
        <v>9155</v>
      </c>
      <c r="G156" s="141" t="s">
        <v>374</v>
      </c>
      <c r="H156" s="142">
        <v>8</v>
      </c>
      <c r="I156" s="143"/>
      <c r="J156" s="144">
        <f>ROUND(I156*H156,2)</f>
        <v>0</v>
      </c>
      <c r="K156" s="140" t="s">
        <v>385</v>
      </c>
      <c r="L156" s="32"/>
      <c r="M156" s="145" t="s">
        <v>1</v>
      </c>
      <c r="N156" s="146" t="s">
        <v>41</v>
      </c>
      <c r="P156" s="147">
        <f>O156*H156</f>
        <v>0</v>
      </c>
      <c r="Q156" s="147">
        <v>0</v>
      </c>
      <c r="R156" s="147">
        <f>Q156*H156</f>
        <v>0</v>
      </c>
      <c r="S156" s="147">
        <v>0</v>
      </c>
      <c r="T156" s="148">
        <f>S156*H156</f>
        <v>0</v>
      </c>
      <c r="AR156" s="149" t="s">
        <v>357</v>
      </c>
      <c r="AT156" s="149" t="s">
        <v>352</v>
      </c>
      <c r="AU156" s="149" t="s">
        <v>86</v>
      </c>
      <c r="AY156" s="17" t="s">
        <v>350</v>
      </c>
      <c r="BE156" s="150">
        <f>IF(N156="základní",J156,0)</f>
        <v>0</v>
      </c>
      <c r="BF156" s="150">
        <f>IF(N156="snížená",J156,0)</f>
        <v>0</v>
      </c>
      <c r="BG156" s="150">
        <f>IF(N156="zákl. přenesená",J156,0)</f>
        <v>0</v>
      </c>
      <c r="BH156" s="150">
        <f>IF(N156="sníž. přenesená",J156,0)</f>
        <v>0</v>
      </c>
      <c r="BI156" s="150">
        <f>IF(N156="nulová",J156,0)</f>
        <v>0</v>
      </c>
      <c r="BJ156" s="17" t="s">
        <v>84</v>
      </c>
      <c r="BK156" s="150">
        <f>ROUND(I156*H156,2)</f>
        <v>0</v>
      </c>
      <c r="BL156" s="17" t="s">
        <v>357</v>
      </c>
      <c r="BM156" s="149" t="s">
        <v>8</v>
      </c>
    </row>
    <row r="157" spans="2:65" s="1" customFormat="1" ht="28.8">
      <c r="B157" s="32"/>
      <c r="D157" s="151" t="s">
        <v>359</v>
      </c>
      <c r="F157" s="152" t="s">
        <v>9155</v>
      </c>
      <c r="I157" s="153"/>
      <c r="L157" s="32"/>
      <c r="M157" s="154"/>
      <c r="T157" s="56"/>
      <c r="AT157" s="17" t="s">
        <v>359</v>
      </c>
      <c r="AU157" s="17" t="s">
        <v>86</v>
      </c>
    </row>
    <row r="158" spans="2:65" s="14" customFormat="1" ht="10.199999999999999">
      <c r="B158" s="169"/>
      <c r="D158" s="151" t="s">
        <v>361</v>
      </c>
      <c r="E158" s="170" t="s">
        <v>1</v>
      </c>
      <c r="F158" s="171" t="s">
        <v>9156</v>
      </c>
      <c r="H158" s="170" t="s">
        <v>1</v>
      </c>
      <c r="I158" s="172"/>
      <c r="L158" s="169"/>
      <c r="M158" s="173"/>
      <c r="T158" s="174"/>
      <c r="AT158" s="170" t="s">
        <v>361</v>
      </c>
      <c r="AU158" s="170" t="s">
        <v>86</v>
      </c>
      <c r="AV158" s="14" t="s">
        <v>84</v>
      </c>
      <c r="AW158" s="14" t="s">
        <v>32</v>
      </c>
      <c r="AX158" s="14" t="s">
        <v>76</v>
      </c>
      <c r="AY158" s="170" t="s">
        <v>350</v>
      </c>
    </row>
    <row r="159" spans="2:65" s="12" customFormat="1" ht="10.199999999999999">
      <c r="B159" s="155"/>
      <c r="D159" s="151" t="s">
        <v>361</v>
      </c>
      <c r="E159" s="156" t="s">
        <v>1</v>
      </c>
      <c r="F159" s="157" t="s">
        <v>8778</v>
      </c>
      <c r="H159" s="158">
        <v>6</v>
      </c>
      <c r="I159" s="159"/>
      <c r="L159" s="155"/>
      <c r="M159" s="160"/>
      <c r="T159" s="161"/>
      <c r="AT159" s="156" t="s">
        <v>361</v>
      </c>
      <c r="AU159" s="156" t="s">
        <v>86</v>
      </c>
      <c r="AV159" s="12" t="s">
        <v>86</v>
      </c>
      <c r="AW159" s="12" t="s">
        <v>32</v>
      </c>
      <c r="AX159" s="12" t="s">
        <v>76</v>
      </c>
      <c r="AY159" s="156" t="s">
        <v>350</v>
      </c>
    </row>
    <row r="160" spans="2:65" s="14" customFormat="1" ht="10.199999999999999">
      <c r="B160" s="169"/>
      <c r="D160" s="151" t="s">
        <v>361</v>
      </c>
      <c r="E160" s="170" t="s">
        <v>1</v>
      </c>
      <c r="F160" s="171" t="s">
        <v>9157</v>
      </c>
      <c r="H160" s="170" t="s">
        <v>1</v>
      </c>
      <c r="I160" s="172"/>
      <c r="L160" s="169"/>
      <c r="M160" s="173"/>
      <c r="T160" s="174"/>
      <c r="AT160" s="170" t="s">
        <v>361</v>
      </c>
      <c r="AU160" s="170" t="s">
        <v>86</v>
      </c>
      <c r="AV160" s="14" t="s">
        <v>84</v>
      </c>
      <c r="AW160" s="14" t="s">
        <v>32</v>
      </c>
      <c r="AX160" s="14" t="s">
        <v>76</v>
      </c>
      <c r="AY160" s="170" t="s">
        <v>350</v>
      </c>
    </row>
    <row r="161" spans="2:65" s="12" customFormat="1" ht="10.199999999999999">
      <c r="B161" s="155"/>
      <c r="D161" s="151" t="s">
        <v>361</v>
      </c>
      <c r="E161" s="156" t="s">
        <v>1</v>
      </c>
      <c r="F161" s="157" t="s">
        <v>8787</v>
      </c>
      <c r="H161" s="158">
        <v>2</v>
      </c>
      <c r="I161" s="159"/>
      <c r="L161" s="155"/>
      <c r="M161" s="160"/>
      <c r="T161" s="161"/>
      <c r="AT161" s="156" t="s">
        <v>361</v>
      </c>
      <c r="AU161" s="156" t="s">
        <v>86</v>
      </c>
      <c r="AV161" s="12" t="s">
        <v>86</v>
      </c>
      <c r="AW161" s="12" t="s">
        <v>32</v>
      </c>
      <c r="AX161" s="12" t="s">
        <v>76</v>
      </c>
      <c r="AY161" s="156" t="s">
        <v>350</v>
      </c>
    </row>
    <row r="162" spans="2:65" s="13" customFormat="1" ht="10.199999999999999">
      <c r="B162" s="162"/>
      <c r="D162" s="151" t="s">
        <v>361</v>
      </c>
      <c r="E162" s="163" t="s">
        <v>1</v>
      </c>
      <c r="F162" s="164" t="s">
        <v>364</v>
      </c>
      <c r="H162" s="165">
        <v>8</v>
      </c>
      <c r="I162" s="166"/>
      <c r="L162" s="162"/>
      <c r="M162" s="167"/>
      <c r="T162" s="168"/>
      <c r="AT162" s="163" t="s">
        <v>361</v>
      </c>
      <c r="AU162" s="163" t="s">
        <v>86</v>
      </c>
      <c r="AV162" s="13" t="s">
        <v>357</v>
      </c>
      <c r="AW162" s="13" t="s">
        <v>32</v>
      </c>
      <c r="AX162" s="13" t="s">
        <v>84</v>
      </c>
      <c r="AY162" s="163" t="s">
        <v>350</v>
      </c>
    </row>
    <row r="163" spans="2:65" s="1" customFormat="1" ht="37.799999999999997" customHeight="1">
      <c r="B163" s="32"/>
      <c r="C163" s="138" t="s">
        <v>462</v>
      </c>
      <c r="D163" s="138" t="s">
        <v>352</v>
      </c>
      <c r="E163" s="139" t="s">
        <v>9158</v>
      </c>
      <c r="F163" s="140" t="s">
        <v>9159</v>
      </c>
      <c r="G163" s="141" t="s">
        <v>374</v>
      </c>
      <c r="H163" s="142">
        <v>2</v>
      </c>
      <c r="I163" s="143"/>
      <c r="J163" s="144">
        <f>ROUND(I163*H163,2)</f>
        <v>0</v>
      </c>
      <c r="K163" s="140" t="s">
        <v>385</v>
      </c>
      <c r="L163" s="32"/>
      <c r="M163" s="145" t="s">
        <v>1</v>
      </c>
      <c r="N163" s="146" t="s">
        <v>41</v>
      </c>
      <c r="P163" s="147">
        <f>O163*H163</f>
        <v>0</v>
      </c>
      <c r="Q163" s="147">
        <v>0</v>
      </c>
      <c r="R163" s="147">
        <f>Q163*H163</f>
        <v>0</v>
      </c>
      <c r="S163" s="147">
        <v>0</v>
      </c>
      <c r="T163" s="148">
        <f>S163*H163</f>
        <v>0</v>
      </c>
      <c r="AR163" s="149" t="s">
        <v>357</v>
      </c>
      <c r="AT163" s="149" t="s">
        <v>352</v>
      </c>
      <c r="AU163" s="149" t="s">
        <v>86</v>
      </c>
      <c r="AY163" s="17" t="s">
        <v>350</v>
      </c>
      <c r="BE163" s="150">
        <f>IF(N163="základní",J163,0)</f>
        <v>0</v>
      </c>
      <c r="BF163" s="150">
        <f>IF(N163="snížená",J163,0)</f>
        <v>0</v>
      </c>
      <c r="BG163" s="150">
        <f>IF(N163="zákl. přenesená",J163,0)</f>
        <v>0</v>
      </c>
      <c r="BH163" s="150">
        <f>IF(N163="sníž. přenesená",J163,0)</f>
        <v>0</v>
      </c>
      <c r="BI163" s="150">
        <f>IF(N163="nulová",J163,0)</f>
        <v>0</v>
      </c>
      <c r="BJ163" s="17" t="s">
        <v>84</v>
      </c>
      <c r="BK163" s="150">
        <f>ROUND(I163*H163,2)</f>
        <v>0</v>
      </c>
      <c r="BL163" s="17" t="s">
        <v>357</v>
      </c>
      <c r="BM163" s="149" t="s">
        <v>511</v>
      </c>
    </row>
    <row r="164" spans="2:65" s="1" customFormat="1" ht="28.8">
      <c r="B164" s="32"/>
      <c r="D164" s="151" t="s">
        <v>359</v>
      </c>
      <c r="F164" s="152" t="s">
        <v>9159</v>
      </c>
      <c r="I164" s="153"/>
      <c r="L164" s="32"/>
      <c r="M164" s="154"/>
      <c r="T164" s="56"/>
      <c r="AT164" s="17" t="s">
        <v>359</v>
      </c>
      <c r="AU164" s="17" t="s">
        <v>86</v>
      </c>
    </row>
    <row r="165" spans="2:65" s="12" customFormat="1" ht="10.199999999999999">
      <c r="B165" s="155"/>
      <c r="D165" s="151" t="s">
        <v>361</v>
      </c>
      <c r="E165" s="156" t="s">
        <v>1</v>
      </c>
      <c r="F165" s="157" t="s">
        <v>8787</v>
      </c>
      <c r="H165" s="158">
        <v>2</v>
      </c>
      <c r="I165" s="159"/>
      <c r="L165" s="155"/>
      <c r="M165" s="160"/>
      <c r="T165" s="161"/>
      <c r="AT165" s="156" t="s">
        <v>361</v>
      </c>
      <c r="AU165" s="156" t="s">
        <v>86</v>
      </c>
      <c r="AV165" s="12" t="s">
        <v>86</v>
      </c>
      <c r="AW165" s="12" t="s">
        <v>32</v>
      </c>
      <c r="AX165" s="12" t="s">
        <v>76</v>
      </c>
      <c r="AY165" s="156" t="s">
        <v>350</v>
      </c>
    </row>
    <row r="166" spans="2:65" s="13" customFormat="1" ht="10.199999999999999">
      <c r="B166" s="162"/>
      <c r="D166" s="151" t="s">
        <v>361</v>
      </c>
      <c r="E166" s="163" t="s">
        <v>1</v>
      </c>
      <c r="F166" s="164" t="s">
        <v>364</v>
      </c>
      <c r="H166" s="165">
        <v>2</v>
      </c>
      <c r="I166" s="166"/>
      <c r="L166" s="162"/>
      <c r="M166" s="167"/>
      <c r="T166" s="168"/>
      <c r="AT166" s="163" t="s">
        <v>361</v>
      </c>
      <c r="AU166" s="163" t="s">
        <v>86</v>
      </c>
      <c r="AV166" s="13" t="s">
        <v>357</v>
      </c>
      <c r="AW166" s="13" t="s">
        <v>32</v>
      </c>
      <c r="AX166" s="13" t="s">
        <v>84</v>
      </c>
      <c r="AY166" s="163" t="s">
        <v>350</v>
      </c>
    </row>
    <row r="167" spans="2:65" s="1" customFormat="1" ht="62.7" customHeight="1">
      <c r="B167" s="32"/>
      <c r="C167" s="138" t="s">
        <v>468</v>
      </c>
      <c r="D167" s="138" t="s">
        <v>352</v>
      </c>
      <c r="E167" s="139" t="s">
        <v>9160</v>
      </c>
      <c r="F167" s="140" t="s">
        <v>9161</v>
      </c>
      <c r="G167" s="141" t="s">
        <v>374</v>
      </c>
      <c r="H167" s="142">
        <v>2</v>
      </c>
      <c r="I167" s="143"/>
      <c r="J167" s="144">
        <f>ROUND(I167*H167,2)</f>
        <v>0</v>
      </c>
      <c r="K167" s="140" t="s">
        <v>385</v>
      </c>
      <c r="L167" s="32"/>
      <c r="M167" s="145" t="s">
        <v>1</v>
      </c>
      <c r="N167" s="146" t="s">
        <v>41</v>
      </c>
      <c r="P167" s="147">
        <f>O167*H167</f>
        <v>0</v>
      </c>
      <c r="Q167" s="147">
        <v>0</v>
      </c>
      <c r="R167" s="147">
        <f>Q167*H167</f>
        <v>0</v>
      </c>
      <c r="S167" s="147">
        <v>0</v>
      </c>
      <c r="T167" s="148">
        <f>S167*H167</f>
        <v>0</v>
      </c>
      <c r="AR167" s="149" t="s">
        <v>357</v>
      </c>
      <c r="AT167" s="149" t="s">
        <v>352</v>
      </c>
      <c r="AU167" s="149" t="s">
        <v>86</v>
      </c>
      <c r="AY167" s="17" t="s">
        <v>350</v>
      </c>
      <c r="BE167" s="150">
        <f>IF(N167="základní",J167,0)</f>
        <v>0</v>
      </c>
      <c r="BF167" s="150">
        <f>IF(N167="snížená",J167,0)</f>
        <v>0</v>
      </c>
      <c r="BG167" s="150">
        <f>IF(N167="zákl. přenesená",J167,0)</f>
        <v>0</v>
      </c>
      <c r="BH167" s="150">
        <f>IF(N167="sníž. přenesená",J167,0)</f>
        <v>0</v>
      </c>
      <c r="BI167" s="150">
        <f>IF(N167="nulová",J167,0)</f>
        <v>0</v>
      </c>
      <c r="BJ167" s="17" t="s">
        <v>84</v>
      </c>
      <c r="BK167" s="150">
        <f>ROUND(I167*H167,2)</f>
        <v>0</v>
      </c>
      <c r="BL167" s="17" t="s">
        <v>357</v>
      </c>
      <c r="BM167" s="149" t="s">
        <v>530</v>
      </c>
    </row>
    <row r="168" spans="2:65" s="1" customFormat="1" ht="38.4">
      <c r="B168" s="32"/>
      <c r="D168" s="151" t="s">
        <v>359</v>
      </c>
      <c r="F168" s="152" t="s">
        <v>9161</v>
      </c>
      <c r="I168" s="153"/>
      <c r="L168" s="32"/>
      <c r="M168" s="154"/>
      <c r="T168" s="56"/>
      <c r="AT168" s="17" t="s">
        <v>359</v>
      </c>
      <c r="AU168" s="17" t="s">
        <v>86</v>
      </c>
    </row>
    <row r="169" spans="2:65" s="12" customFormat="1" ht="10.199999999999999">
      <c r="B169" s="155"/>
      <c r="D169" s="151" t="s">
        <v>361</v>
      </c>
      <c r="E169" s="156" t="s">
        <v>1</v>
      </c>
      <c r="F169" s="157" t="s">
        <v>8787</v>
      </c>
      <c r="H169" s="158">
        <v>2</v>
      </c>
      <c r="I169" s="159"/>
      <c r="L169" s="155"/>
      <c r="M169" s="160"/>
      <c r="T169" s="161"/>
      <c r="AT169" s="156" t="s">
        <v>361</v>
      </c>
      <c r="AU169" s="156" t="s">
        <v>86</v>
      </c>
      <c r="AV169" s="12" t="s">
        <v>86</v>
      </c>
      <c r="AW169" s="12" t="s">
        <v>32</v>
      </c>
      <c r="AX169" s="12" t="s">
        <v>76</v>
      </c>
      <c r="AY169" s="156" t="s">
        <v>350</v>
      </c>
    </row>
    <row r="170" spans="2:65" s="13" customFormat="1" ht="10.199999999999999">
      <c r="B170" s="162"/>
      <c r="D170" s="151" t="s">
        <v>361</v>
      </c>
      <c r="E170" s="163" t="s">
        <v>1</v>
      </c>
      <c r="F170" s="164" t="s">
        <v>364</v>
      </c>
      <c r="H170" s="165">
        <v>2</v>
      </c>
      <c r="I170" s="166"/>
      <c r="L170" s="162"/>
      <c r="M170" s="167"/>
      <c r="T170" s="168"/>
      <c r="AT170" s="163" t="s">
        <v>361</v>
      </c>
      <c r="AU170" s="163" t="s">
        <v>86</v>
      </c>
      <c r="AV170" s="13" t="s">
        <v>357</v>
      </c>
      <c r="AW170" s="13" t="s">
        <v>32</v>
      </c>
      <c r="AX170" s="13" t="s">
        <v>84</v>
      </c>
      <c r="AY170" s="163" t="s">
        <v>350</v>
      </c>
    </row>
    <row r="171" spans="2:65" s="1" customFormat="1" ht="44.25" customHeight="1">
      <c r="B171" s="32"/>
      <c r="C171" s="138" t="s">
        <v>474</v>
      </c>
      <c r="D171" s="138" t="s">
        <v>352</v>
      </c>
      <c r="E171" s="139" t="s">
        <v>481</v>
      </c>
      <c r="F171" s="140" t="s">
        <v>485</v>
      </c>
      <c r="G171" s="141" t="s">
        <v>483</v>
      </c>
      <c r="H171" s="142">
        <v>3.6</v>
      </c>
      <c r="I171" s="143"/>
      <c r="J171" s="144">
        <f>ROUND(I171*H171,2)</f>
        <v>0</v>
      </c>
      <c r="K171" s="140" t="s">
        <v>385</v>
      </c>
      <c r="L171" s="32"/>
      <c r="M171" s="145" t="s">
        <v>1</v>
      </c>
      <c r="N171" s="146" t="s">
        <v>41</v>
      </c>
      <c r="P171" s="147">
        <f>O171*H171</f>
        <v>0</v>
      </c>
      <c r="Q171" s="147">
        <v>0</v>
      </c>
      <c r="R171" s="147">
        <f>Q171*H171</f>
        <v>0</v>
      </c>
      <c r="S171" s="147">
        <v>0</v>
      </c>
      <c r="T171" s="148">
        <f>S171*H171</f>
        <v>0</v>
      </c>
      <c r="AR171" s="149" t="s">
        <v>357</v>
      </c>
      <c r="AT171" s="149" t="s">
        <v>352</v>
      </c>
      <c r="AU171" s="149" t="s">
        <v>86</v>
      </c>
      <c r="AY171" s="17" t="s">
        <v>350</v>
      </c>
      <c r="BE171" s="150">
        <f>IF(N171="základní",J171,0)</f>
        <v>0</v>
      </c>
      <c r="BF171" s="150">
        <f>IF(N171="snížená",J171,0)</f>
        <v>0</v>
      </c>
      <c r="BG171" s="150">
        <f>IF(N171="zákl. přenesená",J171,0)</f>
        <v>0</v>
      </c>
      <c r="BH171" s="150">
        <f>IF(N171="sníž. přenesená",J171,0)</f>
        <v>0</v>
      </c>
      <c r="BI171" s="150">
        <f>IF(N171="nulová",J171,0)</f>
        <v>0</v>
      </c>
      <c r="BJ171" s="17" t="s">
        <v>84</v>
      </c>
      <c r="BK171" s="150">
        <f>ROUND(I171*H171,2)</f>
        <v>0</v>
      </c>
      <c r="BL171" s="17" t="s">
        <v>357</v>
      </c>
      <c r="BM171" s="149" t="s">
        <v>548</v>
      </c>
    </row>
    <row r="172" spans="2:65" s="1" customFormat="1" ht="28.8">
      <c r="B172" s="32"/>
      <c r="D172" s="151" t="s">
        <v>359</v>
      </c>
      <c r="F172" s="152" t="s">
        <v>485</v>
      </c>
      <c r="I172" s="153"/>
      <c r="L172" s="32"/>
      <c r="M172" s="154"/>
      <c r="T172" s="56"/>
      <c r="AT172" s="17" t="s">
        <v>359</v>
      </c>
      <c r="AU172" s="17" t="s">
        <v>86</v>
      </c>
    </row>
    <row r="173" spans="2:65" s="12" customFormat="1" ht="10.199999999999999">
      <c r="B173" s="155"/>
      <c r="D173" s="151" t="s">
        <v>361</v>
      </c>
      <c r="E173" s="156" t="s">
        <v>1</v>
      </c>
      <c r="F173" s="157" t="s">
        <v>9162</v>
      </c>
      <c r="H173" s="158">
        <v>3.6</v>
      </c>
      <c r="I173" s="159"/>
      <c r="L173" s="155"/>
      <c r="M173" s="160"/>
      <c r="T173" s="161"/>
      <c r="AT173" s="156" t="s">
        <v>361</v>
      </c>
      <c r="AU173" s="156" t="s">
        <v>86</v>
      </c>
      <c r="AV173" s="12" t="s">
        <v>86</v>
      </c>
      <c r="AW173" s="12" t="s">
        <v>32</v>
      </c>
      <c r="AX173" s="12" t="s">
        <v>76</v>
      </c>
      <c r="AY173" s="156" t="s">
        <v>350</v>
      </c>
    </row>
    <row r="174" spans="2:65" s="13" customFormat="1" ht="10.199999999999999">
      <c r="B174" s="162"/>
      <c r="D174" s="151" t="s">
        <v>361</v>
      </c>
      <c r="E174" s="163" t="s">
        <v>1</v>
      </c>
      <c r="F174" s="164" t="s">
        <v>364</v>
      </c>
      <c r="H174" s="165">
        <v>3.6</v>
      </c>
      <c r="I174" s="166"/>
      <c r="L174" s="162"/>
      <c r="M174" s="167"/>
      <c r="T174" s="168"/>
      <c r="AT174" s="163" t="s">
        <v>361</v>
      </c>
      <c r="AU174" s="163" t="s">
        <v>86</v>
      </c>
      <c r="AV174" s="13" t="s">
        <v>357</v>
      </c>
      <c r="AW174" s="13" t="s">
        <v>32</v>
      </c>
      <c r="AX174" s="13" t="s">
        <v>84</v>
      </c>
      <c r="AY174" s="163" t="s">
        <v>350</v>
      </c>
    </row>
    <row r="175" spans="2:65" s="1" customFormat="1" ht="44.25" customHeight="1">
      <c r="B175" s="32"/>
      <c r="C175" s="138" t="s">
        <v>480</v>
      </c>
      <c r="D175" s="138" t="s">
        <v>352</v>
      </c>
      <c r="E175" s="139" t="s">
        <v>1337</v>
      </c>
      <c r="F175" s="140" t="s">
        <v>1340</v>
      </c>
      <c r="G175" s="141" t="s">
        <v>374</v>
      </c>
      <c r="H175" s="142">
        <v>4</v>
      </c>
      <c r="I175" s="143"/>
      <c r="J175" s="144">
        <f>ROUND(I175*H175,2)</f>
        <v>0</v>
      </c>
      <c r="K175" s="140" t="s">
        <v>385</v>
      </c>
      <c r="L175" s="32"/>
      <c r="M175" s="145" t="s">
        <v>1</v>
      </c>
      <c r="N175" s="146" t="s">
        <v>41</v>
      </c>
      <c r="P175" s="147">
        <f>O175*H175</f>
        <v>0</v>
      </c>
      <c r="Q175" s="147">
        <v>0</v>
      </c>
      <c r="R175" s="147">
        <f>Q175*H175</f>
        <v>0</v>
      </c>
      <c r="S175" s="147">
        <v>0</v>
      </c>
      <c r="T175" s="148">
        <f>S175*H175</f>
        <v>0</v>
      </c>
      <c r="AR175" s="149" t="s">
        <v>357</v>
      </c>
      <c r="AT175" s="149" t="s">
        <v>352</v>
      </c>
      <c r="AU175" s="149" t="s">
        <v>86</v>
      </c>
      <c r="AY175" s="17" t="s">
        <v>350</v>
      </c>
      <c r="BE175" s="150">
        <f>IF(N175="základní",J175,0)</f>
        <v>0</v>
      </c>
      <c r="BF175" s="150">
        <f>IF(N175="snížená",J175,0)</f>
        <v>0</v>
      </c>
      <c r="BG175" s="150">
        <f>IF(N175="zákl. přenesená",J175,0)</f>
        <v>0</v>
      </c>
      <c r="BH175" s="150">
        <f>IF(N175="sníž. přenesená",J175,0)</f>
        <v>0</v>
      </c>
      <c r="BI175" s="150">
        <f>IF(N175="nulová",J175,0)</f>
        <v>0</v>
      </c>
      <c r="BJ175" s="17" t="s">
        <v>84</v>
      </c>
      <c r="BK175" s="150">
        <f>ROUND(I175*H175,2)</f>
        <v>0</v>
      </c>
      <c r="BL175" s="17" t="s">
        <v>357</v>
      </c>
      <c r="BM175" s="149" t="s">
        <v>563</v>
      </c>
    </row>
    <row r="176" spans="2:65" s="1" customFormat="1" ht="28.8">
      <c r="B176" s="32"/>
      <c r="D176" s="151" t="s">
        <v>359</v>
      </c>
      <c r="F176" s="152" t="s">
        <v>1340</v>
      </c>
      <c r="I176" s="153"/>
      <c r="L176" s="32"/>
      <c r="M176" s="154"/>
      <c r="T176" s="56"/>
      <c r="AT176" s="17" t="s">
        <v>359</v>
      </c>
      <c r="AU176" s="17" t="s">
        <v>86</v>
      </c>
    </row>
    <row r="177" spans="2:65" s="14" customFormat="1" ht="10.199999999999999">
      <c r="B177" s="169"/>
      <c r="D177" s="151" t="s">
        <v>361</v>
      </c>
      <c r="E177" s="170" t="s">
        <v>1</v>
      </c>
      <c r="F177" s="171" t="s">
        <v>9156</v>
      </c>
      <c r="H177" s="170" t="s">
        <v>1</v>
      </c>
      <c r="I177" s="172"/>
      <c r="L177" s="169"/>
      <c r="M177" s="173"/>
      <c r="T177" s="174"/>
      <c r="AT177" s="170" t="s">
        <v>361</v>
      </c>
      <c r="AU177" s="170" t="s">
        <v>86</v>
      </c>
      <c r="AV177" s="14" t="s">
        <v>84</v>
      </c>
      <c r="AW177" s="14" t="s">
        <v>32</v>
      </c>
      <c r="AX177" s="14" t="s">
        <v>76</v>
      </c>
      <c r="AY177" s="170" t="s">
        <v>350</v>
      </c>
    </row>
    <row r="178" spans="2:65" s="12" customFormat="1" ht="10.199999999999999">
      <c r="B178" s="155"/>
      <c r="D178" s="151" t="s">
        <v>361</v>
      </c>
      <c r="E178" s="156" t="s">
        <v>1</v>
      </c>
      <c r="F178" s="157" t="s">
        <v>9163</v>
      </c>
      <c r="H178" s="158">
        <v>4</v>
      </c>
      <c r="I178" s="159"/>
      <c r="L178" s="155"/>
      <c r="M178" s="160"/>
      <c r="T178" s="161"/>
      <c r="AT178" s="156" t="s">
        <v>361</v>
      </c>
      <c r="AU178" s="156" t="s">
        <v>86</v>
      </c>
      <c r="AV178" s="12" t="s">
        <v>86</v>
      </c>
      <c r="AW178" s="12" t="s">
        <v>32</v>
      </c>
      <c r="AX178" s="12" t="s">
        <v>76</v>
      </c>
      <c r="AY178" s="156" t="s">
        <v>350</v>
      </c>
    </row>
    <row r="179" spans="2:65" s="13" customFormat="1" ht="10.199999999999999">
      <c r="B179" s="162"/>
      <c r="D179" s="151" t="s">
        <v>361</v>
      </c>
      <c r="E179" s="163" t="s">
        <v>1</v>
      </c>
      <c r="F179" s="164" t="s">
        <v>364</v>
      </c>
      <c r="H179" s="165">
        <v>4</v>
      </c>
      <c r="I179" s="166"/>
      <c r="L179" s="162"/>
      <c r="M179" s="167"/>
      <c r="T179" s="168"/>
      <c r="AT179" s="163" t="s">
        <v>361</v>
      </c>
      <c r="AU179" s="163" t="s">
        <v>86</v>
      </c>
      <c r="AV179" s="13" t="s">
        <v>357</v>
      </c>
      <c r="AW179" s="13" t="s">
        <v>32</v>
      </c>
      <c r="AX179" s="13" t="s">
        <v>84</v>
      </c>
      <c r="AY179" s="163" t="s">
        <v>350</v>
      </c>
    </row>
    <row r="180" spans="2:65" s="1" customFormat="1" ht="66.75" customHeight="1">
      <c r="B180" s="32"/>
      <c r="C180" s="138" t="s">
        <v>487</v>
      </c>
      <c r="D180" s="138" t="s">
        <v>352</v>
      </c>
      <c r="E180" s="139" t="s">
        <v>8768</v>
      </c>
      <c r="F180" s="140" t="s">
        <v>8769</v>
      </c>
      <c r="G180" s="141" t="s">
        <v>374</v>
      </c>
      <c r="H180" s="142">
        <v>1.5</v>
      </c>
      <c r="I180" s="143"/>
      <c r="J180" s="144">
        <f>ROUND(I180*H180,2)</f>
        <v>0</v>
      </c>
      <c r="K180" s="140" t="s">
        <v>385</v>
      </c>
      <c r="L180" s="32"/>
      <c r="M180" s="145" t="s">
        <v>1</v>
      </c>
      <c r="N180" s="146" t="s">
        <v>41</v>
      </c>
      <c r="P180" s="147">
        <f>O180*H180</f>
        <v>0</v>
      </c>
      <c r="Q180" s="147">
        <v>0</v>
      </c>
      <c r="R180" s="147">
        <f>Q180*H180</f>
        <v>0</v>
      </c>
      <c r="S180" s="147">
        <v>0</v>
      </c>
      <c r="T180" s="148">
        <f>S180*H180</f>
        <v>0</v>
      </c>
      <c r="AR180" s="149" t="s">
        <v>357</v>
      </c>
      <c r="AT180" s="149" t="s">
        <v>352</v>
      </c>
      <c r="AU180" s="149" t="s">
        <v>86</v>
      </c>
      <c r="AY180" s="17" t="s">
        <v>350</v>
      </c>
      <c r="BE180" s="150">
        <f>IF(N180="základní",J180,0)</f>
        <v>0</v>
      </c>
      <c r="BF180" s="150">
        <f>IF(N180="snížená",J180,0)</f>
        <v>0</v>
      </c>
      <c r="BG180" s="150">
        <f>IF(N180="zákl. přenesená",J180,0)</f>
        <v>0</v>
      </c>
      <c r="BH180" s="150">
        <f>IF(N180="sníž. přenesená",J180,0)</f>
        <v>0</v>
      </c>
      <c r="BI180" s="150">
        <f>IF(N180="nulová",J180,0)</f>
        <v>0</v>
      </c>
      <c r="BJ180" s="17" t="s">
        <v>84</v>
      </c>
      <c r="BK180" s="150">
        <f>ROUND(I180*H180,2)</f>
        <v>0</v>
      </c>
      <c r="BL180" s="17" t="s">
        <v>357</v>
      </c>
      <c r="BM180" s="149" t="s">
        <v>576</v>
      </c>
    </row>
    <row r="181" spans="2:65" s="1" customFormat="1" ht="48">
      <c r="B181" s="32"/>
      <c r="D181" s="151" t="s">
        <v>359</v>
      </c>
      <c r="F181" s="152" t="s">
        <v>8769</v>
      </c>
      <c r="I181" s="153"/>
      <c r="L181" s="32"/>
      <c r="M181" s="154"/>
      <c r="T181" s="56"/>
      <c r="AT181" s="17" t="s">
        <v>359</v>
      </c>
      <c r="AU181" s="17" t="s">
        <v>86</v>
      </c>
    </row>
    <row r="182" spans="2:65" s="14" customFormat="1" ht="10.199999999999999">
      <c r="B182" s="169"/>
      <c r="D182" s="151" t="s">
        <v>361</v>
      </c>
      <c r="E182" s="170" t="s">
        <v>1</v>
      </c>
      <c r="F182" s="171" t="s">
        <v>9156</v>
      </c>
      <c r="H182" s="170" t="s">
        <v>1</v>
      </c>
      <c r="I182" s="172"/>
      <c r="L182" s="169"/>
      <c r="M182" s="173"/>
      <c r="T182" s="174"/>
      <c r="AT182" s="170" t="s">
        <v>361</v>
      </c>
      <c r="AU182" s="170" t="s">
        <v>86</v>
      </c>
      <c r="AV182" s="14" t="s">
        <v>84</v>
      </c>
      <c r="AW182" s="14" t="s">
        <v>32</v>
      </c>
      <c r="AX182" s="14" t="s">
        <v>76</v>
      </c>
      <c r="AY182" s="170" t="s">
        <v>350</v>
      </c>
    </row>
    <row r="183" spans="2:65" s="12" customFormat="1" ht="10.199999999999999">
      <c r="B183" s="155"/>
      <c r="D183" s="151" t="s">
        <v>361</v>
      </c>
      <c r="E183" s="156" t="s">
        <v>1</v>
      </c>
      <c r="F183" s="157" t="s">
        <v>9164</v>
      </c>
      <c r="H183" s="158">
        <v>1.5</v>
      </c>
      <c r="I183" s="159"/>
      <c r="L183" s="155"/>
      <c r="M183" s="160"/>
      <c r="T183" s="161"/>
      <c r="AT183" s="156" t="s">
        <v>361</v>
      </c>
      <c r="AU183" s="156" t="s">
        <v>86</v>
      </c>
      <c r="AV183" s="12" t="s">
        <v>86</v>
      </c>
      <c r="AW183" s="12" t="s">
        <v>32</v>
      </c>
      <c r="AX183" s="12" t="s">
        <v>76</v>
      </c>
      <c r="AY183" s="156" t="s">
        <v>350</v>
      </c>
    </row>
    <row r="184" spans="2:65" s="13" customFormat="1" ht="10.199999999999999">
      <c r="B184" s="162"/>
      <c r="D184" s="151" t="s">
        <v>361</v>
      </c>
      <c r="E184" s="163" t="s">
        <v>1</v>
      </c>
      <c r="F184" s="164" t="s">
        <v>364</v>
      </c>
      <c r="H184" s="165">
        <v>1.5</v>
      </c>
      <c r="I184" s="166"/>
      <c r="L184" s="162"/>
      <c r="M184" s="167"/>
      <c r="T184" s="168"/>
      <c r="AT184" s="163" t="s">
        <v>361</v>
      </c>
      <c r="AU184" s="163" t="s">
        <v>86</v>
      </c>
      <c r="AV184" s="13" t="s">
        <v>357</v>
      </c>
      <c r="AW184" s="13" t="s">
        <v>32</v>
      </c>
      <c r="AX184" s="13" t="s">
        <v>84</v>
      </c>
      <c r="AY184" s="163" t="s">
        <v>350</v>
      </c>
    </row>
    <row r="185" spans="2:65" s="1" customFormat="1" ht="16.5" customHeight="1">
      <c r="B185" s="32"/>
      <c r="C185" s="187" t="s">
        <v>8</v>
      </c>
      <c r="D185" s="187" t="s">
        <v>1347</v>
      </c>
      <c r="E185" s="188" t="s">
        <v>8779</v>
      </c>
      <c r="F185" s="189" t="s">
        <v>8772</v>
      </c>
      <c r="G185" s="190" t="s">
        <v>483</v>
      </c>
      <c r="H185" s="191">
        <v>3</v>
      </c>
      <c r="I185" s="192"/>
      <c r="J185" s="193">
        <f>ROUND(I185*H185,2)</f>
        <v>0</v>
      </c>
      <c r="K185" s="189" t="s">
        <v>385</v>
      </c>
      <c r="L185" s="194"/>
      <c r="M185" s="195" t="s">
        <v>1</v>
      </c>
      <c r="N185" s="196" t="s">
        <v>41</v>
      </c>
      <c r="P185" s="147">
        <f>O185*H185</f>
        <v>0</v>
      </c>
      <c r="Q185" s="147">
        <v>0</v>
      </c>
      <c r="R185" s="147">
        <f>Q185*H185</f>
        <v>0</v>
      </c>
      <c r="S185" s="147">
        <v>0</v>
      </c>
      <c r="T185" s="148">
        <f>S185*H185</f>
        <v>0</v>
      </c>
      <c r="AR185" s="149" t="s">
        <v>468</v>
      </c>
      <c r="AT185" s="149" t="s">
        <v>1347</v>
      </c>
      <c r="AU185" s="149" t="s">
        <v>86</v>
      </c>
      <c r="AY185" s="17" t="s">
        <v>350</v>
      </c>
      <c r="BE185" s="150">
        <f>IF(N185="základní",J185,0)</f>
        <v>0</v>
      </c>
      <c r="BF185" s="150">
        <f>IF(N185="snížená",J185,0)</f>
        <v>0</v>
      </c>
      <c r="BG185" s="150">
        <f>IF(N185="zákl. přenesená",J185,0)</f>
        <v>0</v>
      </c>
      <c r="BH185" s="150">
        <f>IF(N185="sníž. přenesená",J185,0)</f>
        <v>0</v>
      </c>
      <c r="BI185" s="150">
        <f>IF(N185="nulová",J185,0)</f>
        <v>0</v>
      </c>
      <c r="BJ185" s="17" t="s">
        <v>84</v>
      </c>
      <c r="BK185" s="150">
        <f>ROUND(I185*H185,2)</f>
        <v>0</v>
      </c>
      <c r="BL185" s="17" t="s">
        <v>357</v>
      </c>
      <c r="BM185" s="149" t="s">
        <v>596</v>
      </c>
    </row>
    <row r="186" spans="2:65" s="1" customFormat="1" ht="10.199999999999999">
      <c r="B186" s="32"/>
      <c r="D186" s="151" t="s">
        <v>359</v>
      </c>
      <c r="F186" s="152" t="s">
        <v>8772</v>
      </c>
      <c r="I186" s="153"/>
      <c r="L186" s="32"/>
      <c r="M186" s="154"/>
      <c r="T186" s="56"/>
      <c r="AT186" s="17" t="s">
        <v>359</v>
      </c>
      <c r="AU186" s="17" t="s">
        <v>86</v>
      </c>
    </row>
    <row r="187" spans="2:65" s="12" customFormat="1" ht="10.199999999999999">
      <c r="B187" s="155"/>
      <c r="D187" s="151" t="s">
        <v>361</v>
      </c>
      <c r="E187" s="156" t="s">
        <v>1</v>
      </c>
      <c r="F187" s="157" t="s">
        <v>9165</v>
      </c>
      <c r="H187" s="158">
        <v>3</v>
      </c>
      <c r="I187" s="159"/>
      <c r="L187" s="155"/>
      <c r="M187" s="160"/>
      <c r="T187" s="161"/>
      <c r="AT187" s="156" t="s">
        <v>361</v>
      </c>
      <c r="AU187" s="156" t="s">
        <v>86</v>
      </c>
      <c r="AV187" s="12" t="s">
        <v>86</v>
      </c>
      <c r="AW187" s="12" t="s">
        <v>32</v>
      </c>
      <c r="AX187" s="12" t="s">
        <v>76</v>
      </c>
      <c r="AY187" s="156" t="s">
        <v>350</v>
      </c>
    </row>
    <row r="188" spans="2:65" s="13" customFormat="1" ht="10.199999999999999">
      <c r="B188" s="162"/>
      <c r="D188" s="151" t="s">
        <v>361</v>
      </c>
      <c r="E188" s="163" t="s">
        <v>1</v>
      </c>
      <c r="F188" s="164" t="s">
        <v>364</v>
      </c>
      <c r="H188" s="165">
        <v>3</v>
      </c>
      <c r="I188" s="166"/>
      <c r="L188" s="162"/>
      <c r="M188" s="167"/>
      <c r="T188" s="168"/>
      <c r="AT188" s="163" t="s">
        <v>361</v>
      </c>
      <c r="AU188" s="163" t="s">
        <v>86</v>
      </c>
      <c r="AV188" s="13" t="s">
        <v>357</v>
      </c>
      <c r="AW188" s="13" t="s">
        <v>32</v>
      </c>
      <c r="AX188" s="13" t="s">
        <v>84</v>
      </c>
      <c r="AY188" s="163" t="s">
        <v>350</v>
      </c>
    </row>
    <row r="189" spans="2:65" s="11" customFormat="1" ht="22.8" customHeight="1">
      <c r="B189" s="126"/>
      <c r="D189" s="127" t="s">
        <v>75</v>
      </c>
      <c r="E189" s="136" t="s">
        <v>357</v>
      </c>
      <c r="F189" s="136" t="s">
        <v>1700</v>
      </c>
      <c r="I189" s="129"/>
      <c r="J189" s="137">
        <f>BK189</f>
        <v>0</v>
      </c>
      <c r="L189" s="126"/>
      <c r="M189" s="131"/>
      <c r="P189" s="132">
        <f>SUM(P190:P194)</f>
        <v>0</v>
      </c>
      <c r="R189" s="132">
        <f>SUM(R190:R194)</f>
        <v>0</v>
      </c>
      <c r="T189" s="133">
        <f>SUM(T190:T194)</f>
        <v>0</v>
      </c>
      <c r="AR189" s="127" t="s">
        <v>84</v>
      </c>
      <c r="AT189" s="134" t="s">
        <v>75</v>
      </c>
      <c r="AU189" s="134" t="s">
        <v>84</v>
      </c>
      <c r="AY189" s="127" t="s">
        <v>350</v>
      </c>
      <c r="BK189" s="135">
        <f>SUM(BK190:BK194)</f>
        <v>0</v>
      </c>
    </row>
    <row r="190" spans="2:65" s="1" customFormat="1" ht="33" customHeight="1">
      <c r="B190" s="32"/>
      <c r="C190" s="138" t="s">
        <v>501</v>
      </c>
      <c r="D190" s="138" t="s">
        <v>352</v>
      </c>
      <c r="E190" s="139" t="s">
        <v>8784</v>
      </c>
      <c r="F190" s="140" t="s">
        <v>8785</v>
      </c>
      <c r="G190" s="141" t="s">
        <v>374</v>
      </c>
      <c r="H190" s="142">
        <v>0.5</v>
      </c>
      <c r="I190" s="143"/>
      <c r="J190" s="144">
        <f>ROUND(I190*H190,2)</f>
        <v>0</v>
      </c>
      <c r="K190" s="140" t="s">
        <v>385</v>
      </c>
      <c r="L190" s="32"/>
      <c r="M190" s="145" t="s">
        <v>1</v>
      </c>
      <c r="N190" s="146" t="s">
        <v>41</v>
      </c>
      <c r="P190" s="147">
        <f>O190*H190</f>
        <v>0</v>
      </c>
      <c r="Q190" s="147">
        <v>0</v>
      </c>
      <c r="R190" s="147">
        <f>Q190*H190</f>
        <v>0</v>
      </c>
      <c r="S190" s="147">
        <v>0</v>
      </c>
      <c r="T190" s="148">
        <f>S190*H190</f>
        <v>0</v>
      </c>
      <c r="AR190" s="149" t="s">
        <v>357</v>
      </c>
      <c r="AT190" s="149" t="s">
        <v>352</v>
      </c>
      <c r="AU190" s="149" t="s">
        <v>86</v>
      </c>
      <c r="AY190" s="17" t="s">
        <v>350</v>
      </c>
      <c r="BE190" s="150">
        <f>IF(N190="základní",J190,0)</f>
        <v>0</v>
      </c>
      <c r="BF190" s="150">
        <f>IF(N190="snížená",J190,0)</f>
        <v>0</v>
      </c>
      <c r="BG190" s="150">
        <f>IF(N190="zákl. přenesená",J190,0)</f>
        <v>0</v>
      </c>
      <c r="BH190" s="150">
        <f>IF(N190="sníž. přenesená",J190,0)</f>
        <v>0</v>
      </c>
      <c r="BI190" s="150">
        <f>IF(N190="nulová",J190,0)</f>
        <v>0</v>
      </c>
      <c r="BJ190" s="17" t="s">
        <v>84</v>
      </c>
      <c r="BK190" s="150">
        <f>ROUND(I190*H190,2)</f>
        <v>0</v>
      </c>
      <c r="BL190" s="17" t="s">
        <v>357</v>
      </c>
      <c r="BM190" s="149" t="s">
        <v>655</v>
      </c>
    </row>
    <row r="191" spans="2:65" s="1" customFormat="1" ht="19.2">
      <c r="B191" s="32"/>
      <c r="D191" s="151" t="s">
        <v>359</v>
      </c>
      <c r="F191" s="152" t="s">
        <v>8785</v>
      </c>
      <c r="I191" s="153"/>
      <c r="L191" s="32"/>
      <c r="M191" s="154"/>
      <c r="T191" s="56"/>
      <c r="AT191" s="17" t="s">
        <v>359</v>
      </c>
      <c r="AU191" s="17" t="s">
        <v>86</v>
      </c>
    </row>
    <row r="192" spans="2:65" s="14" customFormat="1" ht="10.199999999999999">
      <c r="B192" s="169"/>
      <c r="D192" s="151" t="s">
        <v>361</v>
      </c>
      <c r="E192" s="170" t="s">
        <v>1</v>
      </c>
      <c r="F192" s="171" t="s">
        <v>9156</v>
      </c>
      <c r="H192" s="170" t="s">
        <v>1</v>
      </c>
      <c r="I192" s="172"/>
      <c r="L192" s="169"/>
      <c r="M192" s="173"/>
      <c r="T192" s="174"/>
      <c r="AT192" s="170" t="s">
        <v>361</v>
      </c>
      <c r="AU192" s="170" t="s">
        <v>86</v>
      </c>
      <c r="AV192" s="14" t="s">
        <v>84</v>
      </c>
      <c r="AW192" s="14" t="s">
        <v>32</v>
      </c>
      <c r="AX192" s="14" t="s">
        <v>76</v>
      </c>
      <c r="AY192" s="170" t="s">
        <v>350</v>
      </c>
    </row>
    <row r="193" spans="2:65" s="12" customFormat="1" ht="10.199999999999999">
      <c r="B193" s="155"/>
      <c r="D193" s="151" t="s">
        <v>361</v>
      </c>
      <c r="E193" s="156" t="s">
        <v>1</v>
      </c>
      <c r="F193" s="157" t="s">
        <v>9166</v>
      </c>
      <c r="H193" s="158">
        <v>0.5</v>
      </c>
      <c r="I193" s="159"/>
      <c r="L193" s="155"/>
      <c r="M193" s="160"/>
      <c r="T193" s="161"/>
      <c r="AT193" s="156" t="s">
        <v>361</v>
      </c>
      <c r="AU193" s="156" t="s">
        <v>86</v>
      </c>
      <c r="AV193" s="12" t="s">
        <v>86</v>
      </c>
      <c r="AW193" s="12" t="s">
        <v>32</v>
      </c>
      <c r="AX193" s="12" t="s">
        <v>76</v>
      </c>
      <c r="AY193" s="156" t="s">
        <v>350</v>
      </c>
    </row>
    <row r="194" spans="2:65" s="13" customFormat="1" ht="10.199999999999999">
      <c r="B194" s="162"/>
      <c r="D194" s="151" t="s">
        <v>361</v>
      </c>
      <c r="E194" s="163" t="s">
        <v>1</v>
      </c>
      <c r="F194" s="164" t="s">
        <v>364</v>
      </c>
      <c r="H194" s="165">
        <v>0.5</v>
      </c>
      <c r="I194" s="166"/>
      <c r="L194" s="162"/>
      <c r="M194" s="167"/>
      <c r="T194" s="168"/>
      <c r="AT194" s="163" t="s">
        <v>361</v>
      </c>
      <c r="AU194" s="163" t="s">
        <v>86</v>
      </c>
      <c r="AV194" s="13" t="s">
        <v>357</v>
      </c>
      <c r="AW194" s="13" t="s">
        <v>32</v>
      </c>
      <c r="AX194" s="13" t="s">
        <v>84</v>
      </c>
      <c r="AY194" s="163" t="s">
        <v>350</v>
      </c>
    </row>
    <row r="195" spans="2:65" s="11" customFormat="1" ht="22.8" customHeight="1">
      <c r="B195" s="126"/>
      <c r="D195" s="127" t="s">
        <v>75</v>
      </c>
      <c r="E195" s="136" t="s">
        <v>389</v>
      </c>
      <c r="F195" s="136" t="s">
        <v>2034</v>
      </c>
      <c r="I195" s="129"/>
      <c r="J195" s="137">
        <f>BK195</f>
        <v>0</v>
      </c>
      <c r="L195" s="126"/>
      <c r="M195" s="131"/>
      <c r="P195" s="132">
        <f>SUM(P196:P201)</f>
        <v>0</v>
      </c>
      <c r="R195" s="132">
        <f>SUM(R196:R201)</f>
        <v>0</v>
      </c>
      <c r="T195" s="133">
        <f>SUM(T196:T201)</f>
        <v>0</v>
      </c>
      <c r="AR195" s="127" t="s">
        <v>84</v>
      </c>
      <c r="AT195" s="134" t="s">
        <v>75</v>
      </c>
      <c r="AU195" s="134" t="s">
        <v>84</v>
      </c>
      <c r="AY195" s="127" t="s">
        <v>350</v>
      </c>
      <c r="BK195" s="135">
        <f>SUM(BK196:BK201)</f>
        <v>0</v>
      </c>
    </row>
    <row r="196" spans="2:65" s="1" customFormat="1" ht="55.5" customHeight="1">
      <c r="B196" s="32"/>
      <c r="C196" s="138" t="s">
        <v>511</v>
      </c>
      <c r="D196" s="138" t="s">
        <v>352</v>
      </c>
      <c r="E196" s="139" t="s">
        <v>9167</v>
      </c>
      <c r="F196" s="140" t="s">
        <v>9168</v>
      </c>
      <c r="G196" s="141" t="s">
        <v>355</v>
      </c>
      <c r="H196" s="142">
        <v>20</v>
      </c>
      <c r="I196" s="143"/>
      <c r="J196" s="144">
        <f>ROUND(I196*H196,2)</f>
        <v>0</v>
      </c>
      <c r="K196" s="140" t="s">
        <v>385</v>
      </c>
      <c r="L196" s="32"/>
      <c r="M196" s="145" t="s">
        <v>1</v>
      </c>
      <c r="N196" s="146" t="s">
        <v>41</v>
      </c>
      <c r="P196" s="147">
        <f>O196*H196</f>
        <v>0</v>
      </c>
      <c r="Q196" s="147">
        <v>0</v>
      </c>
      <c r="R196" s="147">
        <f>Q196*H196</f>
        <v>0</v>
      </c>
      <c r="S196" s="147">
        <v>0</v>
      </c>
      <c r="T196" s="148">
        <f>S196*H196</f>
        <v>0</v>
      </c>
      <c r="AR196" s="149" t="s">
        <v>357</v>
      </c>
      <c r="AT196" s="149" t="s">
        <v>352</v>
      </c>
      <c r="AU196" s="149" t="s">
        <v>86</v>
      </c>
      <c r="AY196" s="17" t="s">
        <v>350</v>
      </c>
      <c r="BE196" s="150">
        <f>IF(N196="základní",J196,0)</f>
        <v>0</v>
      </c>
      <c r="BF196" s="150">
        <f>IF(N196="snížená",J196,0)</f>
        <v>0</v>
      </c>
      <c r="BG196" s="150">
        <f>IF(N196="zákl. přenesená",J196,0)</f>
        <v>0</v>
      </c>
      <c r="BH196" s="150">
        <f>IF(N196="sníž. přenesená",J196,0)</f>
        <v>0</v>
      </c>
      <c r="BI196" s="150">
        <f>IF(N196="nulová",J196,0)</f>
        <v>0</v>
      </c>
      <c r="BJ196" s="17" t="s">
        <v>84</v>
      </c>
      <c r="BK196" s="150">
        <f>ROUND(I196*H196,2)</f>
        <v>0</v>
      </c>
      <c r="BL196" s="17" t="s">
        <v>357</v>
      </c>
      <c r="BM196" s="149" t="s">
        <v>669</v>
      </c>
    </row>
    <row r="197" spans="2:65" s="1" customFormat="1" ht="38.4">
      <c r="B197" s="32"/>
      <c r="D197" s="151" t="s">
        <v>359</v>
      </c>
      <c r="F197" s="152" t="s">
        <v>9168</v>
      </c>
      <c r="I197" s="153"/>
      <c r="L197" s="32"/>
      <c r="M197" s="154"/>
      <c r="T197" s="56"/>
      <c r="AT197" s="17" t="s">
        <v>359</v>
      </c>
      <c r="AU197" s="17" t="s">
        <v>86</v>
      </c>
    </row>
    <row r="198" spans="2:65" s="1" customFormat="1" ht="16.5" customHeight="1">
      <c r="B198" s="32"/>
      <c r="C198" s="187" t="s">
        <v>522</v>
      </c>
      <c r="D198" s="187" t="s">
        <v>1347</v>
      </c>
      <c r="E198" s="188" t="s">
        <v>9169</v>
      </c>
      <c r="F198" s="189" t="s">
        <v>9170</v>
      </c>
      <c r="G198" s="190" t="s">
        <v>355</v>
      </c>
      <c r="H198" s="191">
        <v>4.04</v>
      </c>
      <c r="I198" s="192"/>
      <c r="J198" s="193">
        <f>ROUND(I198*H198,2)</f>
        <v>0</v>
      </c>
      <c r="K198" s="189" t="s">
        <v>385</v>
      </c>
      <c r="L198" s="194"/>
      <c r="M198" s="195" t="s">
        <v>1</v>
      </c>
      <c r="N198" s="196" t="s">
        <v>41</v>
      </c>
      <c r="P198" s="147">
        <f>O198*H198</f>
        <v>0</v>
      </c>
      <c r="Q198" s="147">
        <v>0</v>
      </c>
      <c r="R198" s="147">
        <f>Q198*H198</f>
        <v>0</v>
      </c>
      <c r="S198" s="147">
        <v>0</v>
      </c>
      <c r="T198" s="148">
        <f>S198*H198</f>
        <v>0</v>
      </c>
      <c r="AR198" s="149" t="s">
        <v>468</v>
      </c>
      <c r="AT198" s="149" t="s">
        <v>1347</v>
      </c>
      <c r="AU198" s="149" t="s">
        <v>86</v>
      </c>
      <c r="AY198" s="17" t="s">
        <v>350</v>
      </c>
      <c r="BE198" s="150">
        <f>IF(N198="základní",J198,0)</f>
        <v>0</v>
      </c>
      <c r="BF198" s="150">
        <f>IF(N198="snížená",J198,0)</f>
        <v>0</v>
      </c>
      <c r="BG198" s="150">
        <f>IF(N198="zákl. přenesená",J198,0)</f>
        <v>0</v>
      </c>
      <c r="BH198" s="150">
        <f>IF(N198="sníž. přenesená",J198,0)</f>
        <v>0</v>
      </c>
      <c r="BI198" s="150">
        <f>IF(N198="nulová",J198,0)</f>
        <v>0</v>
      </c>
      <c r="BJ198" s="17" t="s">
        <v>84</v>
      </c>
      <c r="BK198" s="150">
        <f>ROUND(I198*H198,2)</f>
        <v>0</v>
      </c>
      <c r="BL198" s="17" t="s">
        <v>357</v>
      </c>
      <c r="BM198" s="149" t="s">
        <v>682</v>
      </c>
    </row>
    <row r="199" spans="2:65" s="1" customFormat="1" ht="10.199999999999999">
      <c r="B199" s="32"/>
      <c r="D199" s="151" t="s">
        <v>359</v>
      </c>
      <c r="F199" s="152" t="s">
        <v>9170</v>
      </c>
      <c r="I199" s="153"/>
      <c r="L199" s="32"/>
      <c r="M199" s="154"/>
      <c r="T199" s="56"/>
      <c r="AT199" s="17" t="s">
        <v>359</v>
      </c>
      <c r="AU199" s="17" t="s">
        <v>86</v>
      </c>
    </row>
    <row r="200" spans="2:65" s="12" customFormat="1" ht="10.199999999999999">
      <c r="B200" s="155"/>
      <c r="D200" s="151" t="s">
        <v>361</v>
      </c>
      <c r="E200" s="156" t="s">
        <v>1</v>
      </c>
      <c r="F200" s="157" t="s">
        <v>9171</v>
      </c>
      <c r="H200" s="158">
        <v>4.04</v>
      </c>
      <c r="I200" s="159"/>
      <c r="L200" s="155"/>
      <c r="M200" s="160"/>
      <c r="T200" s="161"/>
      <c r="AT200" s="156" t="s">
        <v>361</v>
      </c>
      <c r="AU200" s="156" t="s">
        <v>86</v>
      </c>
      <c r="AV200" s="12" t="s">
        <v>86</v>
      </c>
      <c r="AW200" s="12" t="s">
        <v>32</v>
      </c>
      <c r="AX200" s="12" t="s">
        <v>76</v>
      </c>
      <c r="AY200" s="156" t="s">
        <v>350</v>
      </c>
    </row>
    <row r="201" spans="2:65" s="13" customFormat="1" ht="10.199999999999999">
      <c r="B201" s="162"/>
      <c r="D201" s="151" t="s">
        <v>361</v>
      </c>
      <c r="E201" s="163" t="s">
        <v>1</v>
      </c>
      <c r="F201" s="164" t="s">
        <v>364</v>
      </c>
      <c r="H201" s="165">
        <v>4.04</v>
      </c>
      <c r="I201" s="166"/>
      <c r="L201" s="162"/>
      <c r="M201" s="167"/>
      <c r="T201" s="168"/>
      <c r="AT201" s="163" t="s">
        <v>361</v>
      </c>
      <c r="AU201" s="163" t="s">
        <v>86</v>
      </c>
      <c r="AV201" s="13" t="s">
        <v>357</v>
      </c>
      <c r="AW201" s="13" t="s">
        <v>32</v>
      </c>
      <c r="AX201" s="13" t="s">
        <v>84</v>
      </c>
      <c r="AY201" s="163" t="s">
        <v>350</v>
      </c>
    </row>
    <row r="202" spans="2:65" s="11" customFormat="1" ht="22.8" customHeight="1">
      <c r="B202" s="126"/>
      <c r="D202" s="127" t="s">
        <v>75</v>
      </c>
      <c r="E202" s="136" t="s">
        <v>468</v>
      </c>
      <c r="F202" s="136" t="s">
        <v>493</v>
      </c>
      <c r="I202" s="129"/>
      <c r="J202" s="137">
        <f>BK202</f>
        <v>0</v>
      </c>
      <c r="L202" s="126"/>
      <c r="M202" s="131"/>
      <c r="P202" s="132">
        <f>SUM(P203:P284)</f>
        <v>0</v>
      </c>
      <c r="R202" s="132">
        <f>SUM(R203:R284)</f>
        <v>0</v>
      </c>
      <c r="T202" s="133">
        <f>SUM(T203:T284)</f>
        <v>0</v>
      </c>
      <c r="AR202" s="127" t="s">
        <v>84</v>
      </c>
      <c r="AT202" s="134" t="s">
        <v>75</v>
      </c>
      <c r="AU202" s="134" t="s">
        <v>84</v>
      </c>
      <c r="AY202" s="127" t="s">
        <v>350</v>
      </c>
      <c r="BK202" s="135">
        <f>SUM(BK203:BK284)</f>
        <v>0</v>
      </c>
    </row>
    <row r="203" spans="2:65" s="1" customFormat="1" ht="33" customHeight="1">
      <c r="B203" s="32"/>
      <c r="C203" s="138" t="s">
        <v>530</v>
      </c>
      <c r="D203" s="138" t="s">
        <v>352</v>
      </c>
      <c r="E203" s="139" t="s">
        <v>9172</v>
      </c>
      <c r="F203" s="140" t="s">
        <v>9173</v>
      </c>
      <c r="G203" s="141" t="s">
        <v>551</v>
      </c>
      <c r="H203" s="142">
        <v>8</v>
      </c>
      <c r="I203" s="143"/>
      <c r="J203" s="144">
        <f>ROUND(I203*H203,2)</f>
        <v>0</v>
      </c>
      <c r="K203" s="140" t="s">
        <v>385</v>
      </c>
      <c r="L203" s="32"/>
      <c r="M203" s="145" t="s">
        <v>1</v>
      </c>
      <c r="N203" s="146" t="s">
        <v>41</v>
      </c>
      <c r="P203" s="147">
        <f>O203*H203</f>
        <v>0</v>
      </c>
      <c r="Q203" s="147">
        <v>0</v>
      </c>
      <c r="R203" s="147">
        <f>Q203*H203</f>
        <v>0</v>
      </c>
      <c r="S203" s="147">
        <v>0</v>
      </c>
      <c r="T203" s="148">
        <f>S203*H203</f>
        <v>0</v>
      </c>
      <c r="AR203" s="149" t="s">
        <v>357</v>
      </c>
      <c r="AT203" s="149" t="s">
        <v>352</v>
      </c>
      <c r="AU203" s="149" t="s">
        <v>86</v>
      </c>
      <c r="AY203" s="17" t="s">
        <v>350</v>
      </c>
      <c r="BE203" s="150">
        <f>IF(N203="základní",J203,0)</f>
        <v>0</v>
      </c>
      <c r="BF203" s="150">
        <f>IF(N203="snížená",J203,0)</f>
        <v>0</v>
      </c>
      <c r="BG203" s="150">
        <f>IF(N203="zákl. přenesená",J203,0)</f>
        <v>0</v>
      </c>
      <c r="BH203" s="150">
        <f>IF(N203="sníž. přenesená",J203,0)</f>
        <v>0</v>
      </c>
      <c r="BI203" s="150">
        <f>IF(N203="nulová",J203,0)</f>
        <v>0</v>
      </c>
      <c r="BJ203" s="17" t="s">
        <v>84</v>
      </c>
      <c r="BK203" s="150">
        <f>ROUND(I203*H203,2)</f>
        <v>0</v>
      </c>
      <c r="BL203" s="17" t="s">
        <v>357</v>
      </c>
      <c r="BM203" s="149" t="s">
        <v>695</v>
      </c>
    </row>
    <row r="204" spans="2:65" s="1" customFormat="1" ht="19.2">
      <c r="B204" s="32"/>
      <c r="D204" s="151" t="s">
        <v>359</v>
      </c>
      <c r="F204" s="152" t="s">
        <v>9173</v>
      </c>
      <c r="I204" s="153"/>
      <c r="L204" s="32"/>
      <c r="M204" s="154"/>
      <c r="T204" s="56"/>
      <c r="AT204" s="17" t="s">
        <v>359</v>
      </c>
      <c r="AU204" s="17" t="s">
        <v>86</v>
      </c>
    </row>
    <row r="205" spans="2:65" s="14" customFormat="1" ht="10.199999999999999">
      <c r="B205" s="169"/>
      <c r="D205" s="151" t="s">
        <v>361</v>
      </c>
      <c r="E205" s="170" t="s">
        <v>1</v>
      </c>
      <c r="F205" s="171" t="s">
        <v>9174</v>
      </c>
      <c r="H205" s="170" t="s">
        <v>1</v>
      </c>
      <c r="I205" s="172"/>
      <c r="L205" s="169"/>
      <c r="M205" s="173"/>
      <c r="T205" s="174"/>
      <c r="AT205" s="170" t="s">
        <v>361</v>
      </c>
      <c r="AU205" s="170" t="s">
        <v>86</v>
      </c>
      <c r="AV205" s="14" t="s">
        <v>84</v>
      </c>
      <c r="AW205" s="14" t="s">
        <v>32</v>
      </c>
      <c r="AX205" s="14" t="s">
        <v>76</v>
      </c>
      <c r="AY205" s="170" t="s">
        <v>350</v>
      </c>
    </row>
    <row r="206" spans="2:65" s="12" customFormat="1" ht="10.199999999999999">
      <c r="B206" s="155"/>
      <c r="D206" s="151" t="s">
        <v>361</v>
      </c>
      <c r="E206" s="156" t="s">
        <v>1</v>
      </c>
      <c r="F206" s="157" t="s">
        <v>8755</v>
      </c>
      <c r="H206" s="158">
        <v>8</v>
      </c>
      <c r="I206" s="159"/>
      <c r="L206" s="155"/>
      <c r="M206" s="160"/>
      <c r="T206" s="161"/>
      <c r="AT206" s="156" t="s">
        <v>361</v>
      </c>
      <c r="AU206" s="156" t="s">
        <v>86</v>
      </c>
      <c r="AV206" s="12" t="s">
        <v>86</v>
      </c>
      <c r="AW206" s="12" t="s">
        <v>32</v>
      </c>
      <c r="AX206" s="12" t="s">
        <v>76</v>
      </c>
      <c r="AY206" s="156" t="s">
        <v>350</v>
      </c>
    </row>
    <row r="207" spans="2:65" s="13" customFormat="1" ht="10.199999999999999">
      <c r="B207" s="162"/>
      <c r="D207" s="151" t="s">
        <v>361</v>
      </c>
      <c r="E207" s="163" t="s">
        <v>1</v>
      </c>
      <c r="F207" s="164" t="s">
        <v>364</v>
      </c>
      <c r="H207" s="165">
        <v>8</v>
      </c>
      <c r="I207" s="166"/>
      <c r="L207" s="162"/>
      <c r="M207" s="167"/>
      <c r="T207" s="168"/>
      <c r="AT207" s="163" t="s">
        <v>361</v>
      </c>
      <c r="AU207" s="163" t="s">
        <v>86</v>
      </c>
      <c r="AV207" s="13" t="s">
        <v>357</v>
      </c>
      <c r="AW207" s="13" t="s">
        <v>32</v>
      </c>
      <c r="AX207" s="13" t="s">
        <v>84</v>
      </c>
      <c r="AY207" s="163" t="s">
        <v>350</v>
      </c>
    </row>
    <row r="208" spans="2:65" s="1" customFormat="1" ht="37.799999999999997" customHeight="1">
      <c r="B208" s="32"/>
      <c r="C208" s="138" t="s">
        <v>541</v>
      </c>
      <c r="D208" s="138" t="s">
        <v>352</v>
      </c>
      <c r="E208" s="139" t="s">
        <v>9175</v>
      </c>
      <c r="F208" s="140" t="s">
        <v>9176</v>
      </c>
      <c r="G208" s="141" t="s">
        <v>551</v>
      </c>
      <c r="H208" s="142">
        <v>8</v>
      </c>
      <c r="I208" s="143"/>
      <c r="J208" s="144">
        <f>ROUND(I208*H208,2)</f>
        <v>0</v>
      </c>
      <c r="K208" s="140" t="s">
        <v>385</v>
      </c>
      <c r="L208" s="32"/>
      <c r="M208" s="145" t="s">
        <v>1</v>
      </c>
      <c r="N208" s="146" t="s">
        <v>41</v>
      </c>
      <c r="P208" s="147">
        <f>O208*H208</f>
        <v>0</v>
      </c>
      <c r="Q208" s="147">
        <v>0</v>
      </c>
      <c r="R208" s="147">
        <f>Q208*H208</f>
        <v>0</v>
      </c>
      <c r="S208" s="147">
        <v>0</v>
      </c>
      <c r="T208" s="148">
        <f>S208*H208</f>
        <v>0</v>
      </c>
      <c r="AR208" s="149" t="s">
        <v>357</v>
      </c>
      <c r="AT208" s="149" t="s">
        <v>352</v>
      </c>
      <c r="AU208" s="149" t="s">
        <v>86</v>
      </c>
      <c r="AY208" s="17" t="s">
        <v>350</v>
      </c>
      <c r="BE208" s="150">
        <f>IF(N208="základní",J208,0)</f>
        <v>0</v>
      </c>
      <c r="BF208" s="150">
        <f>IF(N208="snížená",J208,0)</f>
        <v>0</v>
      </c>
      <c r="BG208" s="150">
        <f>IF(N208="zákl. přenesená",J208,0)</f>
        <v>0</v>
      </c>
      <c r="BH208" s="150">
        <f>IF(N208="sníž. přenesená",J208,0)</f>
        <v>0</v>
      </c>
      <c r="BI208" s="150">
        <f>IF(N208="nulová",J208,0)</f>
        <v>0</v>
      </c>
      <c r="BJ208" s="17" t="s">
        <v>84</v>
      </c>
      <c r="BK208" s="150">
        <f>ROUND(I208*H208,2)</f>
        <v>0</v>
      </c>
      <c r="BL208" s="17" t="s">
        <v>357</v>
      </c>
      <c r="BM208" s="149" t="s">
        <v>707</v>
      </c>
    </row>
    <row r="209" spans="2:65" s="1" customFormat="1" ht="28.8">
      <c r="B209" s="32"/>
      <c r="D209" s="151" t="s">
        <v>359</v>
      </c>
      <c r="F209" s="152" t="s">
        <v>9176</v>
      </c>
      <c r="I209" s="153"/>
      <c r="L209" s="32"/>
      <c r="M209" s="154"/>
      <c r="T209" s="56"/>
      <c r="AT209" s="17" t="s">
        <v>359</v>
      </c>
      <c r="AU209" s="17" t="s">
        <v>86</v>
      </c>
    </row>
    <row r="210" spans="2:65" s="14" customFormat="1" ht="10.199999999999999">
      <c r="B210" s="169"/>
      <c r="D210" s="151" t="s">
        <v>361</v>
      </c>
      <c r="E210" s="170" t="s">
        <v>1</v>
      </c>
      <c r="F210" s="171" t="s">
        <v>9177</v>
      </c>
      <c r="H210" s="170" t="s">
        <v>1</v>
      </c>
      <c r="I210" s="172"/>
      <c r="L210" s="169"/>
      <c r="M210" s="173"/>
      <c r="T210" s="174"/>
      <c r="AT210" s="170" t="s">
        <v>361</v>
      </c>
      <c r="AU210" s="170" t="s">
        <v>86</v>
      </c>
      <c r="AV210" s="14" t="s">
        <v>84</v>
      </c>
      <c r="AW210" s="14" t="s">
        <v>32</v>
      </c>
      <c r="AX210" s="14" t="s">
        <v>76</v>
      </c>
      <c r="AY210" s="170" t="s">
        <v>350</v>
      </c>
    </row>
    <row r="211" spans="2:65" s="12" customFormat="1" ht="10.199999999999999">
      <c r="B211" s="155"/>
      <c r="D211" s="151" t="s">
        <v>361</v>
      </c>
      <c r="E211" s="156" t="s">
        <v>1</v>
      </c>
      <c r="F211" s="157" t="s">
        <v>8755</v>
      </c>
      <c r="H211" s="158">
        <v>8</v>
      </c>
      <c r="I211" s="159"/>
      <c r="L211" s="155"/>
      <c r="M211" s="160"/>
      <c r="T211" s="161"/>
      <c r="AT211" s="156" t="s">
        <v>361</v>
      </c>
      <c r="AU211" s="156" t="s">
        <v>86</v>
      </c>
      <c r="AV211" s="12" t="s">
        <v>86</v>
      </c>
      <c r="AW211" s="12" t="s">
        <v>32</v>
      </c>
      <c r="AX211" s="12" t="s">
        <v>76</v>
      </c>
      <c r="AY211" s="156" t="s">
        <v>350</v>
      </c>
    </row>
    <row r="212" spans="2:65" s="13" customFormat="1" ht="10.199999999999999">
      <c r="B212" s="162"/>
      <c r="D212" s="151" t="s">
        <v>361</v>
      </c>
      <c r="E212" s="163" t="s">
        <v>1</v>
      </c>
      <c r="F212" s="164" t="s">
        <v>364</v>
      </c>
      <c r="H212" s="165">
        <v>8</v>
      </c>
      <c r="I212" s="166"/>
      <c r="L212" s="162"/>
      <c r="M212" s="167"/>
      <c r="T212" s="168"/>
      <c r="AT212" s="163" t="s">
        <v>361</v>
      </c>
      <c r="AU212" s="163" t="s">
        <v>86</v>
      </c>
      <c r="AV212" s="13" t="s">
        <v>357</v>
      </c>
      <c r="AW212" s="13" t="s">
        <v>32</v>
      </c>
      <c r="AX212" s="13" t="s">
        <v>84</v>
      </c>
      <c r="AY212" s="163" t="s">
        <v>350</v>
      </c>
    </row>
    <row r="213" spans="2:65" s="1" customFormat="1" ht="24.15" customHeight="1">
      <c r="B213" s="32"/>
      <c r="C213" s="187" t="s">
        <v>548</v>
      </c>
      <c r="D213" s="187" t="s">
        <v>1347</v>
      </c>
      <c r="E213" s="188" t="s">
        <v>9178</v>
      </c>
      <c r="F213" s="189" t="s">
        <v>9179</v>
      </c>
      <c r="G213" s="190" t="s">
        <v>551</v>
      </c>
      <c r="H213" s="191">
        <v>8.1199999999999992</v>
      </c>
      <c r="I213" s="192"/>
      <c r="J213" s="193">
        <f>ROUND(I213*H213,2)</f>
        <v>0</v>
      </c>
      <c r="K213" s="189" t="s">
        <v>385</v>
      </c>
      <c r="L213" s="194"/>
      <c r="M213" s="195" t="s">
        <v>1</v>
      </c>
      <c r="N213" s="196" t="s">
        <v>41</v>
      </c>
      <c r="P213" s="147">
        <f>O213*H213</f>
        <v>0</v>
      </c>
      <c r="Q213" s="147">
        <v>0</v>
      </c>
      <c r="R213" s="147">
        <f>Q213*H213</f>
        <v>0</v>
      </c>
      <c r="S213" s="147">
        <v>0</v>
      </c>
      <c r="T213" s="148">
        <f>S213*H213</f>
        <v>0</v>
      </c>
      <c r="AR213" s="149" t="s">
        <v>468</v>
      </c>
      <c r="AT213" s="149" t="s">
        <v>1347</v>
      </c>
      <c r="AU213" s="149" t="s">
        <v>86</v>
      </c>
      <c r="AY213" s="17" t="s">
        <v>350</v>
      </c>
      <c r="BE213" s="150">
        <f>IF(N213="základní",J213,0)</f>
        <v>0</v>
      </c>
      <c r="BF213" s="150">
        <f>IF(N213="snížená",J213,0)</f>
        <v>0</v>
      </c>
      <c r="BG213" s="150">
        <f>IF(N213="zákl. přenesená",J213,0)</f>
        <v>0</v>
      </c>
      <c r="BH213" s="150">
        <f>IF(N213="sníž. přenesená",J213,0)</f>
        <v>0</v>
      </c>
      <c r="BI213" s="150">
        <f>IF(N213="nulová",J213,0)</f>
        <v>0</v>
      </c>
      <c r="BJ213" s="17" t="s">
        <v>84</v>
      </c>
      <c r="BK213" s="150">
        <f>ROUND(I213*H213,2)</f>
        <v>0</v>
      </c>
      <c r="BL213" s="17" t="s">
        <v>357</v>
      </c>
      <c r="BM213" s="149" t="s">
        <v>722</v>
      </c>
    </row>
    <row r="214" spans="2:65" s="1" customFormat="1" ht="19.2">
      <c r="B214" s="32"/>
      <c r="D214" s="151" t="s">
        <v>359</v>
      </c>
      <c r="F214" s="152" t="s">
        <v>9179</v>
      </c>
      <c r="I214" s="153"/>
      <c r="L214" s="32"/>
      <c r="M214" s="154"/>
      <c r="T214" s="56"/>
      <c r="AT214" s="17" t="s">
        <v>359</v>
      </c>
      <c r="AU214" s="17" t="s">
        <v>86</v>
      </c>
    </row>
    <row r="215" spans="2:65" s="12" customFormat="1" ht="10.199999999999999">
      <c r="B215" s="155"/>
      <c r="D215" s="151" t="s">
        <v>361</v>
      </c>
      <c r="E215" s="156" t="s">
        <v>1</v>
      </c>
      <c r="F215" s="157" t="s">
        <v>9180</v>
      </c>
      <c r="H215" s="158">
        <v>8.1199999999999992</v>
      </c>
      <c r="I215" s="159"/>
      <c r="L215" s="155"/>
      <c r="M215" s="160"/>
      <c r="T215" s="161"/>
      <c r="AT215" s="156" t="s">
        <v>361</v>
      </c>
      <c r="AU215" s="156" t="s">
        <v>86</v>
      </c>
      <c r="AV215" s="12" t="s">
        <v>86</v>
      </c>
      <c r="AW215" s="12" t="s">
        <v>32</v>
      </c>
      <c r="AX215" s="12" t="s">
        <v>76</v>
      </c>
      <c r="AY215" s="156" t="s">
        <v>350</v>
      </c>
    </row>
    <row r="216" spans="2:65" s="13" customFormat="1" ht="10.199999999999999">
      <c r="B216" s="162"/>
      <c r="D216" s="151" t="s">
        <v>361</v>
      </c>
      <c r="E216" s="163" t="s">
        <v>1</v>
      </c>
      <c r="F216" s="164" t="s">
        <v>364</v>
      </c>
      <c r="H216" s="165">
        <v>8.1199999999999992</v>
      </c>
      <c r="I216" s="166"/>
      <c r="L216" s="162"/>
      <c r="M216" s="167"/>
      <c r="T216" s="168"/>
      <c r="AT216" s="163" t="s">
        <v>361</v>
      </c>
      <c r="AU216" s="163" t="s">
        <v>86</v>
      </c>
      <c r="AV216" s="13" t="s">
        <v>357</v>
      </c>
      <c r="AW216" s="13" t="s">
        <v>32</v>
      </c>
      <c r="AX216" s="13" t="s">
        <v>84</v>
      </c>
      <c r="AY216" s="163" t="s">
        <v>350</v>
      </c>
    </row>
    <row r="217" spans="2:65" s="1" customFormat="1" ht="37.799999999999997" customHeight="1">
      <c r="B217" s="32"/>
      <c r="C217" s="138" t="s">
        <v>556</v>
      </c>
      <c r="D217" s="138" t="s">
        <v>352</v>
      </c>
      <c r="E217" s="139" t="s">
        <v>9181</v>
      </c>
      <c r="F217" s="140" t="s">
        <v>9182</v>
      </c>
      <c r="G217" s="141" t="s">
        <v>551</v>
      </c>
      <c r="H217" s="142">
        <v>1</v>
      </c>
      <c r="I217" s="143"/>
      <c r="J217" s="144">
        <f>ROUND(I217*H217,2)</f>
        <v>0</v>
      </c>
      <c r="K217" s="140" t="s">
        <v>385</v>
      </c>
      <c r="L217" s="32"/>
      <c r="M217" s="145" t="s">
        <v>1</v>
      </c>
      <c r="N217" s="146" t="s">
        <v>41</v>
      </c>
      <c r="P217" s="147">
        <f>O217*H217</f>
        <v>0</v>
      </c>
      <c r="Q217" s="147">
        <v>0</v>
      </c>
      <c r="R217" s="147">
        <f>Q217*H217</f>
        <v>0</v>
      </c>
      <c r="S217" s="147">
        <v>0</v>
      </c>
      <c r="T217" s="148">
        <f>S217*H217</f>
        <v>0</v>
      </c>
      <c r="AR217" s="149" t="s">
        <v>357</v>
      </c>
      <c r="AT217" s="149" t="s">
        <v>352</v>
      </c>
      <c r="AU217" s="149" t="s">
        <v>86</v>
      </c>
      <c r="AY217" s="17" t="s">
        <v>350</v>
      </c>
      <c r="BE217" s="150">
        <f>IF(N217="základní",J217,0)</f>
        <v>0</v>
      </c>
      <c r="BF217" s="150">
        <f>IF(N217="snížená",J217,0)</f>
        <v>0</v>
      </c>
      <c r="BG217" s="150">
        <f>IF(N217="zákl. přenesená",J217,0)</f>
        <v>0</v>
      </c>
      <c r="BH217" s="150">
        <f>IF(N217="sníž. přenesená",J217,0)</f>
        <v>0</v>
      </c>
      <c r="BI217" s="150">
        <f>IF(N217="nulová",J217,0)</f>
        <v>0</v>
      </c>
      <c r="BJ217" s="17" t="s">
        <v>84</v>
      </c>
      <c r="BK217" s="150">
        <f>ROUND(I217*H217,2)</f>
        <v>0</v>
      </c>
      <c r="BL217" s="17" t="s">
        <v>357</v>
      </c>
      <c r="BM217" s="149" t="s">
        <v>735</v>
      </c>
    </row>
    <row r="218" spans="2:65" s="1" customFormat="1" ht="28.8">
      <c r="B218" s="32"/>
      <c r="D218" s="151" t="s">
        <v>359</v>
      </c>
      <c r="F218" s="152" t="s">
        <v>9182</v>
      </c>
      <c r="I218" s="153"/>
      <c r="L218" s="32"/>
      <c r="M218" s="154"/>
      <c r="T218" s="56"/>
      <c r="AT218" s="17" t="s">
        <v>359</v>
      </c>
      <c r="AU218" s="17" t="s">
        <v>86</v>
      </c>
    </row>
    <row r="219" spans="2:65" s="14" customFormat="1" ht="10.199999999999999">
      <c r="B219" s="169"/>
      <c r="D219" s="151" t="s">
        <v>361</v>
      </c>
      <c r="E219" s="170" t="s">
        <v>1</v>
      </c>
      <c r="F219" s="171" t="s">
        <v>9177</v>
      </c>
      <c r="H219" s="170" t="s">
        <v>1</v>
      </c>
      <c r="I219" s="172"/>
      <c r="L219" s="169"/>
      <c r="M219" s="173"/>
      <c r="T219" s="174"/>
      <c r="AT219" s="170" t="s">
        <v>361</v>
      </c>
      <c r="AU219" s="170" t="s">
        <v>86</v>
      </c>
      <c r="AV219" s="14" t="s">
        <v>84</v>
      </c>
      <c r="AW219" s="14" t="s">
        <v>32</v>
      </c>
      <c r="AX219" s="14" t="s">
        <v>76</v>
      </c>
      <c r="AY219" s="170" t="s">
        <v>350</v>
      </c>
    </row>
    <row r="220" spans="2:65" s="12" customFormat="1" ht="10.199999999999999">
      <c r="B220" s="155"/>
      <c r="D220" s="151" t="s">
        <v>361</v>
      </c>
      <c r="E220" s="156" t="s">
        <v>1</v>
      </c>
      <c r="F220" s="157" t="s">
        <v>9183</v>
      </c>
      <c r="H220" s="158">
        <v>1</v>
      </c>
      <c r="I220" s="159"/>
      <c r="L220" s="155"/>
      <c r="M220" s="160"/>
      <c r="T220" s="161"/>
      <c r="AT220" s="156" t="s">
        <v>361</v>
      </c>
      <c r="AU220" s="156" t="s">
        <v>86</v>
      </c>
      <c r="AV220" s="12" t="s">
        <v>86</v>
      </c>
      <c r="AW220" s="12" t="s">
        <v>32</v>
      </c>
      <c r="AX220" s="12" t="s">
        <v>76</v>
      </c>
      <c r="AY220" s="156" t="s">
        <v>350</v>
      </c>
    </row>
    <row r="221" spans="2:65" s="13" customFormat="1" ht="10.199999999999999">
      <c r="B221" s="162"/>
      <c r="D221" s="151" t="s">
        <v>361</v>
      </c>
      <c r="E221" s="163" t="s">
        <v>1</v>
      </c>
      <c r="F221" s="164" t="s">
        <v>364</v>
      </c>
      <c r="H221" s="165">
        <v>1</v>
      </c>
      <c r="I221" s="166"/>
      <c r="L221" s="162"/>
      <c r="M221" s="167"/>
      <c r="T221" s="168"/>
      <c r="AT221" s="163" t="s">
        <v>361</v>
      </c>
      <c r="AU221" s="163" t="s">
        <v>86</v>
      </c>
      <c r="AV221" s="13" t="s">
        <v>357</v>
      </c>
      <c r="AW221" s="13" t="s">
        <v>32</v>
      </c>
      <c r="AX221" s="13" t="s">
        <v>84</v>
      </c>
      <c r="AY221" s="163" t="s">
        <v>350</v>
      </c>
    </row>
    <row r="222" spans="2:65" s="1" customFormat="1" ht="21.75" customHeight="1">
      <c r="B222" s="32"/>
      <c r="C222" s="187" t="s">
        <v>563</v>
      </c>
      <c r="D222" s="187" t="s">
        <v>1347</v>
      </c>
      <c r="E222" s="188" t="s">
        <v>9184</v>
      </c>
      <c r="F222" s="189" t="s">
        <v>9185</v>
      </c>
      <c r="G222" s="190" t="s">
        <v>551</v>
      </c>
      <c r="H222" s="191">
        <v>1.0149999999999999</v>
      </c>
      <c r="I222" s="192"/>
      <c r="J222" s="193">
        <f>ROUND(I222*H222,2)</f>
        <v>0</v>
      </c>
      <c r="K222" s="189" t="s">
        <v>385</v>
      </c>
      <c r="L222" s="194"/>
      <c r="M222" s="195" t="s">
        <v>1</v>
      </c>
      <c r="N222" s="196" t="s">
        <v>41</v>
      </c>
      <c r="P222" s="147">
        <f>O222*H222</f>
        <v>0</v>
      </c>
      <c r="Q222" s="147">
        <v>0</v>
      </c>
      <c r="R222" s="147">
        <f>Q222*H222</f>
        <v>0</v>
      </c>
      <c r="S222" s="147">
        <v>0</v>
      </c>
      <c r="T222" s="148">
        <f>S222*H222</f>
        <v>0</v>
      </c>
      <c r="AR222" s="149" t="s">
        <v>468</v>
      </c>
      <c r="AT222" s="149" t="s">
        <v>1347</v>
      </c>
      <c r="AU222" s="149" t="s">
        <v>86</v>
      </c>
      <c r="AY222" s="17" t="s">
        <v>350</v>
      </c>
      <c r="BE222" s="150">
        <f>IF(N222="základní",J222,0)</f>
        <v>0</v>
      </c>
      <c r="BF222" s="150">
        <f>IF(N222="snížená",J222,0)</f>
        <v>0</v>
      </c>
      <c r="BG222" s="150">
        <f>IF(N222="zákl. přenesená",J222,0)</f>
        <v>0</v>
      </c>
      <c r="BH222" s="150">
        <f>IF(N222="sníž. přenesená",J222,0)</f>
        <v>0</v>
      </c>
      <c r="BI222" s="150">
        <f>IF(N222="nulová",J222,0)</f>
        <v>0</v>
      </c>
      <c r="BJ222" s="17" t="s">
        <v>84</v>
      </c>
      <c r="BK222" s="150">
        <f>ROUND(I222*H222,2)</f>
        <v>0</v>
      </c>
      <c r="BL222" s="17" t="s">
        <v>357</v>
      </c>
      <c r="BM222" s="149" t="s">
        <v>748</v>
      </c>
    </row>
    <row r="223" spans="2:65" s="1" customFormat="1" ht="10.199999999999999">
      <c r="B223" s="32"/>
      <c r="D223" s="151" t="s">
        <v>359</v>
      </c>
      <c r="F223" s="152" t="s">
        <v>9185</v>
      </c>
      <c r="I223" s="153"/>
      <c r="L223" s="32"/>
      <c r="M223" s="154"/>
      <c r="T223" s="56"/>
      <c r="AT223" s="17" t="s">
        <v>359</v>
      </c>
      <c r="AU223" s="17" t="s">
        <v>86</v>
      </c>
    </row>
    <row r="224" spans="2:65" s="12" customFormat="1" ht="10.199999999999999">
      <c r="B224" s="155"/>
      <c r="D224" s="151" t="s">
        <v>361</v>
      </c>
      <c r="E224" s="156" t="s">
        <v>1</v>
      </c>
      <c r="F224" s="157" t="s">
        <v>9186</v>
      </c>
      <c r="H224" s="158">
        <v>1.0149999999999999</v>
      </c>
      <c r="I224" s="159"/>
      <c r="L224" s="155"/>
      <c r="M224" s="160"/>
      <c r="T224" s="161"/>
      <c r="AT224" s="156" t="s">
        <v>361</v>
      </c>
      <c r="AU224" s="156" t="s">
        <v>86</v>
      </c>
      <c r="AV224" s="12" t="s">
        <v>86</v>
      </c>
      <c r="AW224" s="12" t="s">
        <v>32</v>
      </c>
      <c r="AX224" s="12" t="s">
        <v>76</v>
      </c>
      <c r="AY224" s="156" t="s">
        <v>350</v>
      </c>
    </row>
    <row r="225" spans="2:65" s="13" customFormat="1" ht="10.199999999999999">
      <c r="B225" s="162"/>
      <c r="D225" s="151" t="s">
        <v>361</v>
      </c>
      <c r="E225" s="163" t="s">
        <v>1</v>
      </c>
      <c r="F225" s="164" t="s">
        <v>364</v>
      </c>
      <c r="H225" s="165">
        <v>1.0149999999999999</v>
      </c>
      <c r="I225" s="166"/>
      <c r="L225" s="162"/>
      <c r="M225" s="167"/>
      <c r="T225" s="168"/>
      <c r="AT225" s="163" t="s">
        <v>361</v>
      </c>
      <c r="AU225" s="163" t="s">
        <v>86</v>
      </c>
      <c r="AV225" s="13" t="s">
        <v>357</v>
      </c>
      <c r="AW225" s="13" t="s">
        <v>32</v>
      </c>
      <c r="AX225" s="13" t="s">
        <v>84</v>
      </c>
      <c r="AY225" s="163" t="s">
        <v>350</v>
      </c>
    </row>
    <row r="226" spans="2:65" s="1" customFormat="1" ht="44.25" customHeight="1">
      <c r="B226" s="32"/>
      <c r="C226" s="138" t="s">
        <v>7</v>
      </c>
      <c r="D226" s="138" t="s">
        <v>352</v>
      </c>
      <c r="E226" s="139" t="s">
        <v>9187</v>
      </c>
      <c r="F226" s="140" t="s">
        <v>9188</v>
      </c>
      <c r="G226" s="141" t="s">
        <v>496</v>
      </c>
      <c r="H226" s="142">
        <v>1</v>
      </c>
      <c r="I226" s="143"/>
      <c r="J226" s="144">
        <f>ROUND(I226*H226,2)</f>
        <v>0</v>
      </c>
      <c r="K226" s="140" t="s">
        <v>385</v>
      </c>
      <c r="L226" s="32"/>
      <c r="M226" s="145" t="s">
        <v>1</v>
      </c>
      <c r="N226" s="146" t="s">
        <v>41</v>
      </c>
      <c r="P226" s="147">
        <f>O226*H226</f>
        <v>0</v>
      </c>
      <c r="Q226" s="147">
        <v>0</v>
      </c>
      <c r="R226" s="147">
        <f>Q226*H226</f>
        <v>0</v>
      </c>
      <c r="S226" s="147">
        <v>0</v>
      </c>
      <c r="T226" s="148">
        <f>S226*H226</f>
        <v>0</v>
      </c>
      <c r="AR226" s="149" t="s">
        <v>357</v>
      </c>
      <c r="AT226" s="149" t="s">
        <v>352</v>
      </c>
      <c r="AU226" s="149" t="s">
        <v>86</v>
      </c>
      <c r="AY226" s="17" t="s">
        <v>350</v>
      </c>
      <c r="BE226" s="150">
        <f>IF(N226="základní",J226,0)</f>
        <v>0</v>
      </c>
      <c r="BF226" s="150">
        <f>IF(N226="snížená",J226,0)</f>
        <v>0</v>
      </c>
      <c r="BG226" s="150">
        <f>IF(N226="zákl. přenesená",J226,0)</f>
        <v>0</v>
      </c>
      <c r="BH226" s="150">
        <f>IF(N226="sníž. přenesená",J226,0)</f>
        <v>0</v>
      </c>
      <c r="BI226" s="150">
        <f>IF(N226="nulová",J226,0)</f>
        <v>0</v>
      </c>
      <c r="BJ226" s="17" t="s">
        <v>84</v>
      </c>
      <c r="BK226" s="150">
        <f>ROUND(I226*H226,2)</f>
        <v>0</v>
      </c>
      <c r="BL226" s="17" t="s">
        <v>357</v>
      </c>
      <c r="BM226" s="149" t="s">
        <v>767</v>
      </c>
    </row>
    <row r="227" spans="2:65" s="1" customFormat="1" ht="28.8">
      <c r="B227" s="32"/>
      <c r="D227" s="151" t="s">
        <v>359</v>
      </c>
      <c r="F227" s="152" t="s">
        <v>9188</v>
      </c>
      <c r="I227" s="153"/>
      <c r="L227" s="32"/>
      <c r="M227" s="154"/>
      <c r="T227" s="56"/>
      <c r="AT227" s="17" t="s">
        <v>359</v>
      </c>
      <c r="AU227" s="17" t="s">
        <v>86</v>
      </c>
    </row>
    <row r="228" spans="2:65" s="14" customFormat="1" ht="10.199999999999999">
      <c r="B228" s="169"/>
      <c r="D228" s="151" t="s">
        <v>361</v>
      </c>
      <c r="E228" s="170" t="s">
        <v>1</v>
      </c>
      <c r="F228" s="171" t="s">
        <v>9177</v>
      </c>
      <c r="H228" s="170" t="s">
        <v>1</v>
      </c>
      <c r="I228" s="172"/>
      <c r="L228" s="169"/>
      <c r="M228" s="173"/>
      <c r="T228" s="174"/>
      <c r="AT228" s="170" t="s">
        <v>361</v>
      </c>
      <c r="AU228" s="170" t="s">
        <v>86</v>
      </c>
      <c r="AV228" s="14" t="s">
        <v>84</v>
      </c>
      <c r="AW228" s="14" t="s">
        <v>32</v>
      </c>
      <c r="AX228" s="14" t="s">
        <v>76</v>
      </c>
      <c r="AY228" s="170" t="s">
        <v>350</v>
      </c>
    </row>
    <row r="229" spans="2:65" s="12" customFormat="1" ht="10.199999999999999">
      <c r="B229" s="155"/>
      <c r="D229" s="151" t="s">
        <v>361</v>
      </c>
      <c r="E229" s="156" t="s">
        <v>1</v>
      </c>
      <c r="F229" s="157" t="s">
        <v>84</v>
      </c>
      <c r="H229" s="158">
        <v>1</v>
      </c>
      <c r="I229" s="159"/>
      <c r="L229" s="155"/>
      <c r="M229" s="160"/>
      <c r="T229" s="161"/>
      <c r="AT229" s="156" t="s">
        <v>361</v>
      </c>
      <c r="AU229" s="156" t="s">
        <v>86</v>
      </c>
      <c r="AV229" s="12" t="s">
        <v>86</v>
      </c>
      <c r="AW229" s="12" t="s">
        <v>32</v>
      </c>
      <c r="AX229" s="12" t="s">
        <v>76</v>
      </c>
      <c r="AY229" s="156" t="s">
        <v>350</v>
      </c>
    </row>
    <row r="230" spans="2:65" s="13" customFormat="1" ht="10.199999999999999">
      <c r="B230" s="162"/>
      <c r="D230" s="151" t="s">
        <v>361</v>
      </c>
      <c r="E230" s="163" t="s">
        <v>1</v>
      </c>
      <c r="F230" s="164" t="s">
        <v>364</v>
      </c>
      <c r="H230" s="165">
        <v>1</v>
      </c>
      <c r="I230" s="166"/>
      <c r="L230" s="162"/>
      <c r="M230" s="167"/>
      <c r="T230" s="168"/>
      <c r="AT230" s="163" t="s">
        <v>361</v>
      </c>
      <c r="AU230" s="163" t="s">
        <v>86</v>
      </c>
      <c r="AV230" s="13" t="s">
        <v>357</v>
      </c>
      <c r="AW230" s="13" t="s">
        <v>32</v>
      </c>
      <c r="AX230" s="13" t="s">
        <v>84</v>
      </c>
      <c r="AY230" s="163" t="s">
        <v>350</v>
      </c>
    </row>
    <row r="231" spans="2:65" s="1" customFormat="1" ht="21.75" customHeight="1">
      <c r="B231" s="32"/>
      <c r="C231" s="187" t="s">
        <v>576</v>
      </c>
      <c r="D231" s="187" t="s">
        <v>1347</v>
      </c>
      <c r="E231" s="188" t="s">
        <v>9189</v>
      </c>
      <c r="F231" s="189" t="s">
        <v>9190</v>
      </c>
      <c r="G231" s="190" t="s">
        <v>496</v>
      </c>
      <c r="H231" s="191">
        <v>1</v>
      </c>
      <c r="I231" s="192"/>
      <c r="J231" s="193">
        <f>ROUND(I231*H231,2)</f>
        <v>0</v>
      </c>
      <c r="K231" s="189" t="s">
        <v>385</v>
      </c>
      <c r="L231" s="194"/>
      <c r="M231" s="195" t="s">
        <v>1</v>
      </c>
      <c r="N231" s="196" t="s">
        <v>41</v>
      </c>
      <c r="P231" s="147">
        <f>O231*H231</f>
        <v>0</v>
      </c>
      <c r="Q231" s="147">
        <v>0</v>
      </c>
      <c r="R231" s="147">
        <f>Q231*H231</f>
        <v>0</v>
      </c>
      <c r="S231" s="147">
        <v>0</v>
      </c>
      <c r="T231" s="148">
        <f>S231*H231</f>
        <v>0</v>
      </c>
      <c r="AR231" s="149" t="s">
        <v>468</v>
      </c>
      <c r="AT231" s="149" t="s">
        <v>1347</v>
      </c>
      <c r="AU231" s="149" t="s">
        <v>86</v>
      </c>
      <c r="AY231" s="17" t="s">
        <v>350</v>
      </c>
      <c r="BE231" s="150">
        <f>IF(N231="základní",J231,0)</f>
        <v>0</v>
      </c>
      <c r="BF231" s="150">
        <f>IF(N231="snížená",J231,0)</f>
        <v>0</v>
      </c>
      <c r="BG231" s="150">
        <f>IF(N231="zákl. přenesená",J231,0)</f>
        <v>0</v>
      </c>
      <c r="BH231" s="150">
        <f>IF(N231="sníž. přenesená",J231,0)</f>
        <v>0</v>
      </c>
      <c r="BI231" s="150">
        <f>IF(N231="nulová",J231,0)</f>
        <v>0</v>
      </c>
      <c r="BJ231" s="17" t="s">
        <v>84</v>
      </c>
      <c r="BK231" s="150">
        <f>ROUND(I231*H231,2)</f>
        <v>0</v>
      </c>
      <c r="BL231" s="17" t="s">
        <v>357</v>
      </c>
      <c r="BM231" s="149" t="s">
        <v>828</v>
      </c>
    </row>
    <row r="232" spans="2:65" s="1" customFormat="1" ht="10.199999999999999">
      <c r="B232" s="32"/>
      <c r="D232" s="151" t="s">
        <v>359</v>
      </c>
      <c r="F232" s="152" t="s">
        <v>9190</v>
      </c>
      <c r="I232" s="153"/>
      <c r="L232" s="32"/>
      <c r="M232" s="154"/>
      <c r="T232" s="56"/>
      <c r="AT232" s="17" t="s">
        <v>359</v>
      </c>
      <c r="AU232" s="17" t="s">
        <v>86</v>
      </c>
    </row>
    <row r="233" spans="2:65" s="1" customFormat="1" ht="37.799999999999997" customHeight="1">
      <c r="B233" s="32"/>
      <c r="C233" s="138" t="s">
        <v>582</v>
      </c>
      <c r="D233" s="138" t="s">
        <v>352</v>
      </c>
      <c r="E233" s="139" t="s">
        <v>9191</v>
      </c>
      <c r="F233" s="140" t="s">
        <v>9192</v>
      </c>
      <c r="G233" s="141" t="s">
        <v>496</v>
      </c>
      <c r="H233" s="142">
        <v>7</v>
      </c>
      <c r="I233" s="143"/>
      <c r="J233" s="144">
        <f>ROUND(I233*H233,2)</f>
        <v>0</v>
      </c>
      <c r="K233" s="140" t="s">
        <v>385</v>
      </c>
      <c r="L233" s="32"/>
      <c r="M233" s="145" t="s">
        <v>1</v>
      </c>
      <c r="N233" s="146" t="s">
        <v>41</v>
      </c>
      <c r="P233" s="147">
        <f>O233*H233</f>
        <v>0</v>
      </c>
      <c r="Q233" s="147">
        <v>0</v>
      </c>
      <c r="R233" s="147">
        <f>Q233*H233</f>
        <v>0</v>
      </c>
      <c r="S233" s="147">
        <v>0</v>
      </c>
      <c r="T233" s="148">
        <f>S233*H233</f>
        <v>0</v>
      </c>
      <c r="AR233" s="149" t="s">
        <v>357</v>
      </c>
      <c r="AT233" s="149" t="s">
        <v>352</v>
      </c>
      <c r="AU233" s="149" t="s">
        <v>86</v>
      </c>
      <c r="AY233" s="17" t="s">
        <v>350</v>
      </c>
      <c r="BE233" s="150">
        <f>IF(N233="základní",J233,0)</f>
        <v>0</v>
      </c>
      <c r="BF233" s="150">
        <f>IF(N233="snížená",J233,0)</f>
        <v>0</v>
      </c>
      <c r="BG233" s="150">
        <f>IF(N233="zákl. přenesená",J233,0)</f>
        <v>0</v>
      </c>
      <c r="BH233" s="150">
        <f>IF(N233="sníž. přenesená",J233,0)</f>
        <v>0</v>
      </c>
      <c r="BI233" s="150">
        <f>IF(N233="nulová",J233,0)</f>
        <v>0</v>
      </c>
      <c r="BJ233" s="17" t="s">
        <v>84</v>
      </c>
      <c r="BK233" s="150">
        <f>ROUND(I233*H233,2)</f>
        <v>0</v>
      </c>
      <c r="BL233" s="17" t="s">
        <v>357</v>
      </c>
      <c r="BM233" s="149" t="s">
        <v>854</v>
      </c>
    </row>
    <row r="234" spans="2:65" s="1" customFormat="1" ht="19.2">
      <c r="B234" s="32"/>
      <c r="D234" s="151" t="s">
        <v>359</v>
      </c>
      <c r="F234" s="152" t="s">
        <v>9192</v>
      </c>
      <c r="I234" s="153"/>
      <c r="L234" s="32"/>
      <c r="M234" s="154"/>
      <c r="T234" s="56"/>
      <c r="AT234" s="17" t="s">
        <v>359</v>
      </c>
      <c r="AU234" s="17" t="s">
        <v>86</v>
      </c>
    </row>
    <row r="235" spans="2:65" s="14" customFormat="1" ht="10.199999999999999">
      <c r="B235" s="169"/>
      <c r="D235" s="151" t="s">
        <v>361</v>
      </c>
      <c r="E235" s="170" t="s">
        <v>1</v>
      </c>
      <c r="F235" s="171" t="s">
        <v>9174</v>
      </c>
      <c r="H235" s="170" t="s">
        <v>1</v>
      </c>
      <c r="I235" s="172"/>
      <c r="L235" s="169"/>
      <c r="M235" s="173"/>
      <c r="T235" s="174"/>
      <c r="AT235" s="170" t="s">
        <v>361</v>
      </c>
      <c r="AU235" s="170" t="s">
        <v>86</v>
      </c>
      <c r="AV235" s="14" t="s">
        <v>84</v>
      </c>
      <c r="AW235" s="14" t="s">
        <v>32</v>
      </c>
      <c r="AX235" s="14" t="s">
        <v>76</v>
      </c>
      <c r="AY235" s="170" t="s">
        <v>350</v>
      </c>
    </row>
    <row r="236" spans="2:65" s="12" customFormat="1" ht="10.199999999999999">
      <c r="B236" s="155"/>
      <c r="D236" s="151" t="s">
        <v>361</v>
      </c>
      <c r="E236" s="156" t="s">
        <v>1</v>
      </c>
      <c r="F236" s="157" t="s">
        <v>462</v>
      </c>
      <c r="H236" s="158">
        <v>7</v>
      </c>
      <c r="I236" s="159"/>
      <c r="L236" s="155"/>
      <c r="M236" s="160"/>
      <c r="T236" s="161"/>
      <c r="AT236" s="156" t="s">
        <v>361</v>
      </c>
      <c r="AU236" s="156" t="s">
        <v>86</v>
      </c>
      <c r="AV236" s="12" t="s">
        <v>86</v>
      </c>
      <c r="AW236" s="12" t="s">
        <v>32</v>
      </c>
      <c r="AX236" s="12" t="s">
        <v>76</v>
      </c>
      <c r="AY236" s="156" t="s">
        <v>350</v>
      </c>
    </row>
    <row r="237" spans="2:65" s="13" customFormat="1" ht="10.199999999999999">
      <c r="B237" s="162"/>
      <c r="D237" s="151" t="s">
        <v>361</v>
      </c>
      <c r="E237" s="163" t="s">
        <v>1</v>
      </c>
      <c r="F237" s="164" t="s">
        <v>364</v>
      </c>
      <c r="H237" s="165">
        <v>7</v>
      </c>
      <c r="I237" s="166"/>
      <c r="L237" s="162"/>
      <c r="M237" s="167"/>
      <c r="T237" s="168"/>
      <c r="AT237" s="163" t="s">
        <v>361</v>
      </c>
      <c r="AU237" s="163" t="s">
        <v>86</v>
      </c>
      <c r="AV237" s="13" t="s">
        <v>357</v>
      </c>
      <c r="AW237" s="13" t="s">
        <v>32</v>
      </c>
      <c r="AX237" s="13" t="s">
        <v>84</v>
      </c>
      <c r="AY237" s="163" t="s">
        <v>350</v>
      </c>
    </row>
    <row r="238" spans="2:65" s="1" customFormat="1" ht="33" customHeight="1">
      <c r="B238" s="32"/>
      <c r="C238" s="138" t="s">
        <v>596</v>
      </c>
      <c r="D238" s="138" t="s">
        <v>352</v>
      </c>
      <c r="E238" s="139" t="s">
        <v>9193</v>
      </c>
      <c r="F238" s="140" t="s">
        <v>9194</v>
      </c>
      <c r="G238" s="141" t="s">
        <v>496</v>
      </c>
      <c r="H238" s="142">
        <v>1</v>
      </c>
      <c r="I238" s="143"/>
      <c r="J238" s="144">
        <f>ROUND(I238*H238,2)</f>
        <v>0</v>
      </c>
      <c r="K238" s="140" t="s">
        <v>385</v>
      </c>
      <c r="L238" s="32"/>
      <c r="M238" s="145" t="s">
        <v>1</v>
      </c>
      <c r="N238" s="146" t="s">
        <v>41</v>
      </c>
      <c r="P238" s="147">
        <f>O238*H238</f>
        <v>0</v>
      </c>
      <c r="Q238" s="147">
        <v>0</v>
      </c>
      <c r="R238" s="147">
        <f>Q238*H238</f>
        <v>0</v>
      </c>
      <c r="S238" s="147">
        <v>0</v>
      </c>
      <c r="T238" s="148">
        <f>S238*H238</f>
        <v>0</v>
      </c>
      <c r="AR238" s="149" t="s">
        <v>357</v>
      </c>
      <c r="AT238" s="149" t="s">
        <v>352</v>
      </c>
      <c r="AU238" s="149" t="s">
        <v>86</v>
      </c>
      <c r="AY238" s="17" t="s">
        <v>350</v>
      </c>
      <c r="BE238" s="150">
        <f>IF(N238="základní",J238,0)</f>
        <v>0</v>
      </c>
      <c r="BF238" s="150">
        <f>IF(N238="snížená",J238,0)</f>
        <v>0</v>
      </c>
      <c r="BG238" s="150">
        <f>IF(N238="zákl. přenesená",J238,0)</f>
        <v>0</v>
      </c>
      <c r="BH238" s="150">
        <f>IF(N238="sníž. přenesená",J238,0)</f>
        <v>0</v>
      </c>
      <c r="BI238" s="150">
        <f>IF(N238="nulová",J238,0)</f>
        <v>0</v>
      </c>
      <c r="BJ238" s="17" t="s">
        <v>84</v>
      </c>
      <c r="BK238" s="150">
        <f>ROUND(I238*H238,2)</f>
        <v>0</v>
      </c>
      <c r="BL238" s="17" t="s">
        <v>357</v>
      </c>
      <c r="BM238" s="149" t="s">
        <v>877</v>
      </c>
    </row>
    <row r="239" spans="2:65" s="1" customFormat="1" ht="19.2">
      <c r="B239" s="32"/>
      <c r="D239" s="151" t="s">
        <v>359</v>
      </c>
      <c r="F239" s="152" t="s">
        <v>9194</v>
      </c>
      <c r="I239" s="153"/>
      <c r="L239" s="32"/>
      <c r="M239" s="154"/>
      <c r="T239" s="56"/>
      <c r="AT239" s="17" t="s">
        <v>359</v>
      </c>
      <c r="AU239" s="17" t="s">
        <v>86</v>
      </c>
    </row>
    <row r="240" spans="2:65" s="14" customFormat="1" ht="10.199999999999999">
      <c r="B240" s="169"/>
      <c r="D240" s="151" t="s">
        <v>361</v>
      </c>
      <c r="E240" s="170" t="s">
        <v>1</v>
      </c>
      <c r="F240" s="171" t="s">
        <v>9177</v>
      </c>
      <c r="H240" s="170" t="s">
        <v>1</v>
      </c>
      <c r="I240" s="172"/>
      <c r="L240" s="169"/>
      <c r="M240" s="173"/>
      <c r="T240" s="174"/>
      <c r="AT240" s="170" t="s">
        <v>361</v>
      </c>
      <c r="AU240" s="170" t="s">
        <v>86</v>
      </c>
      <c r="AV240" s="14" t="s">
        <v>84</v>
      </c>
      <c r="AW240" s="14" t="s">
        <v>32</v>
      </c>
      <c r="AX240" s="14" t="s">
        <v>76</v>
      </c>
      <c r="AY240" s="170" t="s">
        <v>350</v>
      </c>
    </row>
    <row r="241" spans="2:65" s="12" customFormat="1" ht="10.199999999999999">
      <c r="B241" s="155"/>
      <c r="D241" s="151" t="s">
        <v>361</v>
      </c>
      <c r="E241" s="156" t="s">
        <v>1</v>
      </c>
      <c r="F241" s="157" t="s">
        <v>84</v>
      </c>
      <c r="H241" s="158">
        <v>1</v>
      </c>
      <c r="I241" s="159"/>
      <c r="L241" s="155"/>
      <c r="M241" s="160"/>
      <c r="T241" s="161"/>
      <c r="AT241" s="156" t="s">
        <v>361</v>
      </c>
      <c r="AU241" s="156" t="s">
        <v>86</v>
      </c>
      <c r="AV241" s="12" t="s">
        <v>86</v>
      </c>
      <c r="AW241" s="12" t="s">
        <v>32</v>
      </c>
      <c r="AX241" s="12" t="s">
        <v>76</v>
      </c>
      <c r="AY241" s="156" t="s">
        <v>350</v>
      </c>
    </row>
    <row r="242" spans="2:65" s="13" customFormat="1" ht="10.199999999999999">
      <c r="B242" s="162"/>
      <c r="D242" s="151" t="s">
        <v>361</v>
      </c>
      <c r="E242" s="163" t="s">
        <v>1</v>
      </c>
      <c r="F242" s="164" t="s">
        <v>364</v>
      </c>
      <c r="H242" s="165">
        <v>1</v>
      </c>
      <c r="I242" s="166"/>
      <c r="L242" s="162"/>
      <c r="M242" s="167"/>
      <c r="T242" s="168"/>
      <c r="AT242" s="163" t="s">
        <v>361</v>
      </c>
      <c r="AU242" s="163" t="s">
        <v>86</v>
      </c>
      <c r="AV242" s="13" t="s">
        <v>357</v>
      </c>
      <c r="AW242" s="13" t="s">
        <v>32</v>
      </c>
      <c r="AX242" s="13" t="s">
        <v>84</v>
      </c>
      <c r="AY242" s="163" t="s">
        <v>350</v>
      </c>
    </row>
    <row r="243" spans="2:65" s="1" customFormat="1" ht="24.15" customHeight="1">
      <c r="B243" s="32"/>
      <c r="C243" s="187" t="s">
        <v>617</v>
      </c>
      <c r="D243" s="187" t="s">
        <v>1347</v>
      </c>
      <c r="E243" s="188" t="s">
        <v>9195</v>
      </c>
      <c r="F243" s="189" t="s">
        <v>9196</v>
      </c>
      <c r="G243" s="190" t="s">
        <v>496</v>
      </c>
      <c r="H243" s="191">
        <v>1</v>
      </c>
      <c r="I243" s="192"/>
      <c r="J243" s="193">
        <f>ROUND(I243*H243,2)</f>
        <v>0</v>
      </c>
      <c r="K243" s="189" t="s">
        <v>385</v>
      </c>
      <c r="L243" s="194"/>
      <c r="M243" s="195" t="s">
        <v>1</v>
      </c>
      <c r="N243" s="196" t="s">
        <v>41</v>
      </c>
      <c r="P243" s="147">
        <f>O243*H243</f>
        <v>0</v>
      </c>
      <c r="Q243" s="147">
        <v>0</v>
      </c>
      <c r="R243" s="147">
        <f>Q243*H243</f>
        <v>0</v>
      </c>
      <c r="S243" s="147">
        <v>0</v>
      </c>
      <c r="T243" s="148">
        <f>S243*H243</f>
        <v>0</v>
      </c>
      <c r="AR243" s="149" t="s">
        <v>468</v>
      </c>
      <c r="AT243" s="149" t="s">
        <v>1347</v>
      </c>
      <c r="AU243" s="149" t="s">
        <v>86</v>
      </c>
      <c r="AY243" s="17" t="s">
        <v>350</v>
      </c>
      <c r="BE243" s="150">
        <f>IF(N243="základní",J243,0)</f>
        <v>0</v>
      </c>
      <c r="BF243" s="150">
        <f>IF(N243="snížená",J243,0)</f>
        <v>0</v>
      </c>
      <c r="BG243" s="150">
        <f>IF(N243="zákl. přenesená",J243,0)</f>
        <v>0</v>
      </c>
      <c r="BH243" s="150">
        <f>IF(N243="sníž. přenesená",J243,0)</f>
        <v>0</v>
      </c>
      <c r="BI243" s="150">
        <f>IF(N243="nulová",J243,0)</f>
        <v>0</v>
      </c>
      <c r="BJ243" s="17" t="s">
        <v>84</v>
      </c>
      <c r="BK243" s="150">
        <f>ROUND(I243*H243,2)</f>
        <v>0</v>
      </c>
      <c r="BL243" s="17" t="s">
        <v>357</v>
      </c>
      <c r="BM243" s="149" t="s">
        <v>888</v>
      </c>
    </row>
    <row r="244" spans="2:65" s="1" customFormat="1" ht="10.199999999999999">
      <c r="B244" s="32"/>
      <c r="D244" s="151" t="s">
        <v>359</v>
      </c>
      <c r="F244" s="152" t="s">
        <v>9196</v>
      </c>
      <c r="I244" s="153"/>
      <c r="L244" s="32"/>
      <c r="M244" s="154"/>
      <c r="T244" s="56"/>
      <c r="AT244" s="17" t="s">
        <v>359</v>
      </c>
      <c r="AU244" s="17" t="s">
        <v>86</v>
      </c>
    </row>
    <row r="245" spans="2:65" s="1" customFormat="1" ht="21.75" customHeight="1">
      <c r="B245" s="32"/>
      <c r="C245" s="187" t="s">
        <v>655</v>
      </c>
      <c r="D245" s="187" t="s">
        <v>1347</v>
      </c>
      <c r="E245" s="188" t="s">
        <v>9197</v>
      </c>
      <c r="F245" s="189" t="s">
        <v>9198</v>
      </c>
      <c r="G245" s="190" t="s">
        <v>496</v>
      </c>
      <c r="H245" s="191">
        <v>1</v>
      </c>
      <c r="I245" s="192"/>
      <c r="J245" s="193">
        <f>ROUND(I245*H245,2)</f>
        <v>0</v>
      </c>
      <c r="K245" s="189" t="s">
        <v>385</v>
      </c>
      <c r="L245" s="194"/>
      <c r="M245" s="195" t="s">
        <v>1</v>
      </c>
      <c r="N245" s="196" t="s">
        <v>41</v>
      </c>
      <c r="P245" s="147">
        <f>O245*H245</f>
        <v>0</v>
      </c>
      <c r="Q245" s="147">
        <v>0</v>
      </c>
      <c r="R245" s="147">
        <f>Q245*H245</f>
        <v>0</v>
      </c>
      <c r="S245" s="147">
        <v>0</v>
      </c>
      <c r="T245" s="148">
        <f>S245*H245</f>
        <v>0</v>
      </c>
      <c r="AR245" s="149" t="s">
        <v>468</v>
      </c>
      <c r="AT245" s="149" t="s">
        <v>1347</v>
      </c>
      <c r="AU245" s="149" t="s">
        <v>86</v>
      </c>
      <c r="AY245" s="17" t="s">
        <v>350</v>
      </c>
      <c r="BE245" s="150">
        <f>IF(N245="základní",J245,0)</f>
        <v>0</v>
      </c>
      <c r="BF245" s="150">
        <f>IF(N245="snížená",J245,0)</f>
        <v>0</v>
      </c>
      <c r="BG245" s="150">
        <f>IF(N245="zákl. přenesená",J245,0)</f>
        <v>0</v>
      </c>
      <c r="BH245" s="150">
        <f>IF(N245="sníž. přenesená",J245,0)</f>
        <v>0</v>
      </c>
      <c r="BI245" s="150">
        <f>IF(N245="nulová",J245,0)</f>
        <v>0</v>
      </c>
      <c r="BJ245" s="17" t="s">
        <v>84</v>
      </c>
      <c r="BK245" s="150">
        <f>ROUND(I245*H245,2)</f>
        <v>0</v>
      </c>
      <c r="BL245" s="17" t="s">
        <v>357</v>
      </c>
      <c r="BM245" s="149" t="s">
        <v>911</v>
      </c>
    </row>
    <row r="246" spans="2:65" s="1" customFormat="1" ht="10.199999999999999">
      <c r="B246" s="32"/>
      <c r="D246" s="151" t="s">
        <v>359</v>
      </c>
      <c r="F246" s="152" t="s">
        <v>9198</v>
      </c>
      <c r="I246" s="153"/>
      <c r="L246" s="32"/>
      <c r="M246" s="154"/>
      <c r="T246" s="56"/>
      <c r="AT246" s="17" t="s">
        <v>359</v>
      </c>
      <c r="AU246" s="17" t="s">
        <v>86</v>
      </c>
    </row>
    <row r="247" spans="2:65" s="1" customFormat="1" ht="37.799999999999997" customHeight="1">
      <c r="B247" s="32"/>
      <c r="C247" s="138" t="s">
        <v>662</v>
      </c>
      <c r="D247" s="138" t="s">
        <v>352</v>
      </c>
      <c r="E247" s="139" t="s">
        <v>9199</v>
      </c>
      <c r="F247" s="140" t="s">
        <v>9200</v>
      </c>
      <c r="G247" s="141" t="s">
        <v>496</v>
      </c>
      <c r="H247" s="142">
        <v>1</v>
      </c>
      <c r="I247" s="143"/>
      <c r="J247" s="144">
        <f>ROUND(I247*H247,2)</f>
        <v>0</v>
      </c>
      <c r="K247" s="140" t="s">
        <v>385</v>
      </c>
      <c r="L247" s="32"/>
      <c r="M247" s="145" t="s">
        <v>1</v>
      </c>
      <c r="N247" s="146" t="s">
        <v>41</v>
      </c>
      <c r="P247" s="147">
        <f>O247*H247</f>
        <v>0</v>
      </c>
      <c r="Q247" s="147">
        <v>0</v>
      </c>
      <c r="R247" s="147">
        <f>Q247*H247</f>
        <v>0</v>
      </c>
      <c r="S247" s="147">
        <v>0</v>
      </c>
      <c r="T247" s="148">
        <f>S247*H247</f>
        <v>0</v>
      </c>
      <c r="AR247" s="149" t="s">
        <v>357</v>
      </c>
      <c r="AT247" s="149" t="s">
        <v>352</v>
      </c>
      <c r="AU247" s="149" t="s">
        <v>86</v>
      </c>
      <c r="AY247" s="17" t="s">
        <v>350</v>
      </c>
      <c r="BE247" s="150">
        <f>IF(N247="základní",J247,0)</f>
        <v>0</v>
      </c>
      <c r="BF247" s="150">
        <f>IF(N247="snížená",J247,0)</f>
        <v>0</v>
      </c>
      <c r="BG247" s="150">
        <f>IF(N247="zákl. přenesená",J247,0)</f>
        <v>0</v>
      </c>
      <c r="BH247" s="150">
        <f>IF(N247="sníž. přenesená",J247,0)</f>
        <v>0</v>
      </c>
      <c r="BI247" s="150">
        <f>IF(N247="nulová",J247,0)</f>
        <v>0</v>
      </c>
      <c r="BJ247" s="17" t="s">
        <v>84</v>
      </c>
      <c r="BK247" s="150">
        <f>ROUND(I247*H247,2)</f>
        <v>0</v>
      </c>
      <c r="BL247" s="17" t="s">
        <v>357</v>
      </c>
      <c r="BM247" s="149" t="s">
        <v>924</v>
      </c>
    </row>
    <row r="248" spans="2:65" s="1" customFormat="1" ht="19.2">
      <c r="B248" s="32"/>
      <c r="D248" s="151" t="s">
        <v>359</v>
      </c>
      <c r="F248" s="152" t="s">
        <v>9200</v>
      </c>
      <c r="I248" s="153"/>
      <c r="L248" s="32"/>
      <c r="M248" s="154"/>
      <c r="T248" s="56"/>
      <c r="AT248" s="17" t="s">
        <v>359</v>
      </c>
      <c r="AU248" s="17" t="s">
        <v>86</v>
      </c>
    </row>
    <row r="249" spans="2:65" s="14" customFormat="1" ht="10.199999999999999">
      <c r="B249" s="169"/>
      <c r="D249" s="151" t="s">
        <v>361</v>
      </c>
      <c r="E249" s="170" t="s">
        <v>1</v>
      </c>
      <c r="F249" s="171" t="s">
        <v>9174</v>
      </c>
      <c r="H249" s="170" t="s">
        <v>1</v>
      </c>
      <c r="I249" s="172"/>
      <c r="L249" s="169"/>
      <c r="M249" s="173"/>
      <c r="T249" s="174"/>
      <c r="AT249" s="170" t="s">
        <v>361</v>
      </c>
      <c r="AU249" s="170" t="s">
        <v>86</v>
      </c>
      <c r="AV249" s="14" t="s">
        <v>84</v>
      </c>
      <c r="AW249" s="14" t="s">
        <v>32</v>
      </c>
      <c r="AX249" s="14" t="s">
        <v>76</v>
      </c>
      <c r="AY249" s="170" t="s">
        <v>350</v>
      </c>
    </row>
    <row r="250" spans="2:65" s="12" customFormat="1" ht="10.199999999999999">
      <c r="B250" s="155"/>
      <c r="D250" s="151" t="s">
        <v>361</v>
      </c>
      <c r="E250" s="156" t="s">
        <v>1</v>
      </c>
      <c r="F250" s="157" t="s">
        <v>84</v>
      </c>
      <c r="H250" s="158">
        <v>1</v>
      </c>
      <c r="I250" s="159"/>
      <c r="L250" s="155"/>
      <c r="M250" s="160"/>
      <c r="T250" s="161"/>
      <c r="AT250" s="156" t="s">
        <v>361</v>
      </c>
      <c r="AU250" s="156" t="s">
        <v>86</v>
      </c>
      <c r="AV250" s="12" t="s">
        <v>86</v>
      </c>
      <c r="AW250" s="12" t="s">
        <v>32</v>
      </c>
      <c r="AX250" s="12" t="s">
        <v>76</v>
      </c>
      <c r="AY250" s="156" t="s">
        <v>350</v>
      </c>
    </row>
    <row r="251" spans="2:65" s="13" customFormat="1" ht="10.199999999999999">
      <c r="B251" s="162"/>
      <c r="D251" s="151" t="s">
        <v>361</v>
      </c>
      <c r="E251" s="163" t="s">
        <v>1</v>
      </c>
      <c r="F251" s="164" t="s">
        <v>364</v>
      </c>
      <c r="H251" s="165">
        <v>1</v>
      </c>
      <c r="I251" s="166"/>
      <c r="L251" s="162"/>
      <c r="M251" s="167"/>
      <c r="T251" s="168"/>
      <c r="AT251" s="163" t="s">
        <v>361</v>
      </c>
      <c r="AU251" s="163" t="s">
        <v>86</v>
      </c>
      <c r="AV251" s="13" t="s">
        <v>357</v>
      </c>
      <c r="AW251" s="13" t="s">
        <v>32</v>
      </c>
      <c r="AX251" s="13" t="s">
        <v>84</v>
      </c>
      <c r="AY251" s="163" t="s">
        <v>350</v>
      </c>
    </row>
    <row r="252" spans="2:65" s="1" customFormat="1" ht="24.15" customHeight="1">
      <c r="B252" s="32"/>
      <c r="C252" s="187" t="s">
        <v>669</v>
      </c>
      <c r="D252" s="187" t="s">
        <v>1347</v>
      </c>
      <c r="E252" s="188" t="s">
        <v>9201</v>
      </c>
      <c r="F252" s="189" t="s">
        <v>9202</v>
      </c>
      <c r="G252" s="190" t="s">
        <v>496</v>
      </c>
      <c r="H252" s="191">
        <v>1</v>
      </c>
      <c r="I252" s="192"/>
      <c r="J252" s="193">
        <f>ROUND(I252*H252,2)</f>
        <v>0</v>
      </c>
      <c r="K252" s="189" t="s">
        <v>385</v>
      </c>
      <c r="L252" s="194"/>
      <c r="M252" s="195" t="s">
        <v>1</v>
      </c>
      <c r="N252" s="196" t="s">
        <v>41</v>
      </c>
      <c r="P252" s="147">
        <f>O252*H252</f>
        <v>0</v>
      </c>
      <c r="Q252" s="147">
        <v>0</v>
      </c>
      <c r="R252" s="147">
        <f>Q252*H252</f>
        <v>0</v>
      </c>
      <c r="S252" s="147">
        <v>0</v>
      </c>
      <c r="T252" s="148">
        <f>S252*H252</f>
        <v>0</v>
      </c>
      <c r="AR252" s="149" t="s">
        <v>468</v>
      </c>
      <c r="AT252" s="149" t="s">
        <v>1347</v>
      </c>
      <c r="AU252" s="149" t="s">
        <v>86</v>
      </c>
      <c r="AY252" s="17" t="s">
        <v>350</v>
      </c>
      <c r="BE252" s="150">
        <f>IF(N252="základní",J252,0)</f>
        <v>0</v>
      </c>
      <c r="BF252" s="150">
        <f>IF(N252="snížená",J252,0)</f>
        <v>0</v>
      </c>
      <c r="BG252" s="150">
        <f>IF(N252="zákl. přenesená",J252,0)</f>
        <v>0</v>
      </c>
      <c r="BH252" s="150">
        <f>IF(N252="sníž. přenesená",J252,0)</f>
        <v>0</v>
      </c>
      <c r="BI252" s="150">
        <f>IF(N252="nulová",J252,0)</f>
        <v>0</v>
      </c>
      <c r="BJ252" s="17" t="s">
        <v>84</v>
      </c>
      <c r="BK252" s="150">
        <f>ROUND(I252*H252,2)</f>
        <v>0</v>
      </c>
      <c r="BL252" s="17" t="s">
        <v>357</v>
      </c>
      <c r="BM252" s="149" t="s">
        <v>937</v>
      </c>
    </row>
    <row r="253" spans="2:65" s="1" customFormat="1" ht="19.2">
      <c r="B253" s="32"/>
      <c r="D253" s="151" t="s">
        <v>359</v>
      </c>
      <c r="F253" s="152" t="s">
        <v>9202</v>
      </c>
      <c r="I253" s="153"/>
      <c r="L253" s="32"/>
      <c r="M253" s="154"/>
      <c r="T253" s="56"/>
      <c r="AT253" s="17" t="s">
        <v>359</v>
      </c>
      <c r="AU253" s="17" t="s">
        <v>86</v>
      </c>
    </row>
    <row r="254" spans="2:65" s="1" customFormat="1" ht="16.5" customHeight="1">
      <c r="B254" s="32"/>
      <c r="C254" s="138" t="s">
        <v>676</v>
      </c>
      <c r="D254" s="138" t="s">
        <v>352</v>
      </c>
      <c r="E254" s="139" t="s">
        <v>9203</v>
      </c>
      <c r="F254" s="140" t="s">
        <v>9204</v>
      </c>
      <c r="G254" s="141" t="s">
        <v>551</v>
      </c>
      <c r="H254" s="142">
        <v>8</v>
      </c>
      <c r="I254" s="143"/>
      <c r="J254" s="144">
        <f>ROUND(I254*H254,2)</f>
        <v>0</v>
      </c>
      <c r="K254" s="140" t="s">
        <v>385</v>
      </c>
      <c r="L254" s="32"/>
      <c r="M254" s="145" t="s">
        <v>1</v>
      </c>
      <c r="N254" s="146" t="s">
        <v>41</v>
      </c>
      <c r="P254" s="147">
        <f>O254*H254</f>
        <v>0</v>
      </c>
      <c r="Q254" s="147">
        <v>0</v>
      </c>
      <c r="R254" s="147">
        <f>Q254*H254</f>
        <v>0</v>
      </c>
      <c r="S254" s="147">
        <v>0</v>
      </c>
      <c r="T254" s="148">
        <f>S254*H254</f>
        <v>0</v>
      </c>
      <c r="AR254" s="149" t="s">
        <v>357</v>
      </c>
      <c r="AT254" s="149" t="s">
        <v>352</v>
      </c>
      <c r="AU254" s="149" t="s">
        <v>86</v>
      </c>
      <c r="AY254" s="17" t="s">
        <v>350</v>
      </c>
      <c r="BE254" s="150">
        <f>IF(N254="základní",J254,0)</f>
        <v>0</v>
      </c>
      <c r="BF254" s="150">
        <f>IF(N254="snížená",J254,0)</f>
        <v>0</v>
      </c>
      <c r="BG254" s="150">
        <f>IF(N254="zákl. přenesená",J254,0)</f>
        <v>0</v>
      </c>
      <c r="BH254" s="150">
        <f>IF(N254="sníž. přenesená",J254,0)</f>
        <v>0</v>
      </c>
      <c r="BI254" s="150">
        <f>IF(N254="nulová",J254,0)</f>
        <v>0</v>
      </c>
      <c r="BJ254" s="17" t="s">
        <v>84</v>
      </c>
      <c r="BK254" s="150">
        <f>ROUND(I254*H254,2)</f>
        <v>0</v>
      </c>
      <c r="BL254" s="17" t="s">
        <v>357</v>
      </c>
      <c r="BM254" s="149" t="s">
        <v>950</v>
      </c>
    </row>
    <row r="255" spans="2:65" s="1" customFormat="1" ht="10.199999999999999">
      <c r="B255" s="32"/>
      <c r="D255" s="151" t="s">
        <v>359</v>
      </c>
      <c r="F255" s="152" t="s">
        <v>9204</v>
      </c>
      <c r="I255" s="153"/>
      <c r="L255" s="32"/>
      <c r="M255" s="154"/>
      <c r="T255" s="56"/>
      <c r="AT255" s="17" t="s">
        <v>359</v>
      </c>
      <c r="AU255" s="17" t="s">
        <v>86</v>
      </c>
    </row>
    <row r="256" spans="2:65" s="14" customFormat="1" ht="10.199999999999999">
      <c r="B256" s="169"/>
      <c r="D256" s="151" t="s">
        <v>361</v>
      </c>
      <c r="E256" s="170" t="s">
        <v>1</v>
      </c>
      <c r="F256" s="171" t="s">
        <v>9177</v>
      </c>
      <c r="H256" s="170" t="s">
        <v>1</v>
      </c>
      <c r="I256" s="172"/>
      <c r="L256" s="169"/>
      <c r="M256" s="173"/>
      <c r="T256" s="174"/>
      <c r="AT256" s="170" t="s">
        <v>361</v>
      </c>
      <c r="AU256" s="170" t="s">
        <v>86</v>
      </c>
      <c r="AV256" s="14" t="s">
        <v>84</v>
      </c>
      <c r="AW256" s="14" t="s">
        <v>32</v>
      </c>
      <c r="AX256" s="14" t="s">
        <v>76</v>
      </c>
      <c r="AY256" s="170" t="s">
        <v>350</v>
      </c>
    </row>
    <row r="257" spans="2:65" s="12" customFormat="1" ht="10.199999999999999">
      <c r="B257" s="155"/>
      <c r="D257" s="151" t="s">
        <v>361</v>
      </c>
      <c r="E257" s="156" t="s">
        <v>1</v>
      </c>
      <c r="F257" s="157" t="s">
        <v>8755</v>
      </c>
      <c r="H257" s="158">
        <v>8</v>
      </c>
      <c r="I257" s="159"/>
      <c r="L257" s="155"/>
      <c r="M257" s="160"/>
      <c r="T257" s="161"/>
      <c r="AT257" s="156" t="s">
        <v>361</v>
      </c>
      <c r="AU257" s="156" t="s">
        <v>86</v>
      </c>
      <c r="AV257" s="12" t="s">
        <v>86</v>
      </c>
      <c r="AW257" s="12" t="s">
        <v>32</v>
      </c>
      <c r="AX257" s="12" t="s">
        <v>76</v>
      </c>
      <c r="AY257" s="156" t="s">
        <v>350</v>
      </c>
    </row>
    <row r="258" spans="2:65" s="13" customFormat="1" ht="10.199999999999999">
      <c r="B258" s="162"/>
      <c r="D258" s="151" t="s">
        <v>361</v>
      </c>
      <c r="E258" s="163" t="s">
        <v>1</v>
      </c>
      <c r="F258" s="164" t="s">
        <v>364</v>
      </c>
      <c r="H258" s="165">
        <v>8</v>
      </c>
      <c r="I258" s="166"/>
      <c r="L258" s="162"/>
      <c r="M258" s="167"/>
      <c r="T258" s="168"/>
      <c r="AT258" s="163" t="s">
        <v>361</v>
      </c>
      <c r="AU258" s="163" t="s">
        <v>86</v>
      </c>
      <c r="AV258" s="13" t="s">
        <v>357</v>
      </c>
      <c r="AW258" s="13" t="s">
        <v>32</v>
      </c>
      <c r="AX258" s="13" t="s">
        <v>84</v>
      </c>
      <c r="AY258" s="163" t="s">
        <v>350</v>
      </c>
    </row>
    <row r="259" spans="2:65" s="1" customFormat="1" ht="24.15" customHeight="1">
      <c r="B259" s="32"/>
      <c r="C259" s="138" t="s">
        <v>682</v>
      </c>
      <c r="D259" s="138" t="s">
        <v>352</v>
      </c>
      <c r="E259" s="139" t="s">
        <v>9205</v>
      </c>
      <c r="F259" s="140" t="s">
        <v>9206</v>
      </c>
      <c r="G259" s="141" t="s">
        <v>496</v>
      </c>
      <c r="H259" s="142">
        <v>1</v>
      </c>
      <c r="I259" s="143"/>
      <c r="J259" s="144">
        <f>ROUND(I259*H259,2)</f>
        <v>0</v>
      </c>
      <c r="K259" s="140" t="s">
        <v>385</v>
      </c>
      <c r="L259" s="32"/>
      <c r="M259" s="145" t="s">
        <v>1</v>
      </c>
      <c r="N259" s="146" t="s">
        <v>41</v>
      </c>
      <c r="P259" s="147">
        <f>O259*H259</f>
        <v>0</v>
      </c>
      <c r="Q259" s="147">
        <v>0</v>
      </c>
      <c r="R259" s="147">
        <f>Q259*H259</f>
        <v>0</v>
      </c>
      <c r="S259" s="147">
        <v>0</v>
      </c>
      <c r="T259" s="148">
        <f>S259*H259</f>
        <v>0</v>
      </c>
      <c r="AR259" s="149" t="s">
        <v>357</v>
      </c>
      <c r="AT259" s="149" t="s">
        <v>352</v>
      </c>
      <c r="AU259" s="149" t="s">
        <v>86</v>
      </c>
      <c r="AY259" s="17" t="s">
        <v>350</v>
      </c>
      <c r="BE259" s="150">
        <f>IF(N259="základní",J259,0)</f>
        <v>0</v>
      </c>
      <c r="BF259" s="150">
        <f>IF(N259="snížená",J259,0)</f>
        <v>0</v>
      </c>
      <c r="BG259" s="150">
        <f>IF(N259="zákl. přenesená",J259,0)</f>
        <v>0</v>
      </c>
      <c r="BH259" s="150">
        <f>IF(N259="sníž. přenesená",J259,0)</f>
        <v>0</v>
      </c>
      <c r="BI259" s="150">
        <f>IF(N259="nulová",J259,0)</f>
        <v>0</v>
      </c>
      <c r="BJ259" s="17" t="s">
        <v>84</v>
      </c>
      <c r="BK259" s="150">
        <f>ROUND(I259*H259,2)</f>
        <v>0</v>
      </c>
      <c r="BL259" s="17" t="s">
        <v>357</v>
      </c>
      <c r="BM259" s="149" t="s">
        <v>974</v>
      </c>
    </row>
    <row r="260" spans="2:65" s="1" customFormat="1" ht="19.2">
      <c r="B260" s="32"/>
      <c r="D260" s="151" t="s">
        <v>359</v>
      </c>
      <c r="F260" s="152" t="s">
        <v>9206</v>
      </c>
      <c r="I260" s="153"/>
      <c r="L260" s="32"/>
      <c r="M260" s="154"/>
      <c r="T260" s="56"/>
      <c r="AT260" s="17" t="s">
        <v>359</v>
      </c>
      <c r="AU260" s="17" t="s">
        <v>86</v>
      </c>
    </row>
    <row r="261" spans="2:65" s="1" customFormat="1" ht="24.15" customHeight="1">
      <c r="B261" s="32"/>
      <c r="C261" s="138" t="s">
        <v>688</v>
      </c>
      <c r="D261" s="138" t="s">
        <v>352</v>
      </c>
      <c r="E261" s="139" t="s">
        <v>9207</v>
      </c>
      <c r="F261" s="140" t="s">
        <v>9208</v>
      </c>
      <c r="G261" s="141" t="s">
        <v>496</v>
      </c>
      <c r="H261" s="142">
        <v>1</v>
      </c>
      <c r="I261" s="143"/>
      <c r="J261" s="144">
        <f>ROUND(I261*H261,2)</f>
        <v>0</v>
      </c>
      <c r="K261" s="140" t="s">
        <v>385</v>
      </c>
      <c r="L261" s="32"/>
      <c r="M261" s="145" t="s">
        <v>1</v>
      </c>
      <c r="N261" s="146" t="s">
        <v>41</v>
      </c>
      <c r="P261" s="147">
        <f>O261*H261</f>
        <v>0</v>
      </c>
      <c r="Q261" s="147">
        <v>0</v>
      </c>
      <c r="R261" s="147">
        <f>Q261*H261</f>
        <v>0</v>
      </c>
      <c r="S261" s="147">
        <v>0</v>
      </c>
      <c r="T261" s="148">
        <f>S261*H261</f>
        <v>0</v>
      </c>
      <c r="AR261" s="149" t="s">
        <v>357</v>
      </c>
      <c r="AT261" s="149" t="s">
        <v>352</v>
      </c>
      <c r="AU261" s="149" t="s">
        <v>86</v>
      </c>
      <c r="AY261" s="17" t="s">
        <v>350</v>
      </c>
      <c r="BE261" s="150">
        <f>IF(N261="základní",J261,0)</f>
        <v>0</v>
      </c>
      <c r="BF261" s="150">
        <f>IF(N261="snížená",J261,0)</f>
        <v>0</v>
      </c>
      <c r="BG261" s="150">
        <f>IF(N261="zákl. přenesená",J261,0)</f>
        <v>0</v>
      </c>
      <c r="BH261" s="150">
        <f>IF(N261="sníž. přenesená",J261,0)</f>
        <v>0</v>
      </c>
      <c r="BI261" s="150">
        <f>IF(N261="nulová",J261,0)</f>
        <v>0</v>
      </c>
      <c r="BJ261" s="17" t="s">
        <v>84</v>
      </c>
      <c r="BK261" s="150">
        <f>ROUND(I261*H261,2)</f>
        <v>0</v>
      </c>
      <c r="BL261" s="17" t="s">
        <v>357</v>
      </c>
      <c r="BM261" s="149" t="s">
        <v>987</v>
      </c>
    </row>
    <row r="262" spans="2:65" s="1" customFormat="1" ht="19.2">
      <c r="B262" s="32"/>
      <c r="D262" s="151" t="s">
        <v>359</v>
      </c>
      <c r="F262" s="152" t="s">
        <v>9208</v>
      </c>
      <c r="I262" s="153"/>
      <c r="L262" s="32"/>
      <c r="M262" s="154"/>
      <c r="T262" s="56"/>
      <c r="AT262" s="17" t="s">
        <v>359</v>
      </c>
      <c r="AU262" s="17" t="s">
        <v>86</v>
      </c>
    </row>
    <row r="263" spans="2:65" s="14" customFormat="1" ht="10.199999999999999">
      <c r="B263" s="169"/>
      <c r="D263" s="151" t="s">
        <v>361</v>
      </c>
      <c r="E263" s="170" t="s">
        <v>1</v>
      </c>
      <c r="F263" s="171" t="s">
        <v>9174</v>
      </c>
      <c r="H263" s="170" t="s">
        <v>1</v>
      </c>
      <c r="I263" s="172"/>
      <c r="L263" s="169"/>
      <c r="M263" s="173"/>
      <c r="T263" s="174"/>
      <c r="AT263" s="170" t="s">
        <v>361</v>
      </c>
      <c r="AU263" s="170" t="s">
        <v>86</v>
      </c>
      <c r="AV263" s="14" t="s">
        <v>84</v>
      </c>
      <c r="AW263" s="14" t="s">
        <v>32</v>
      </c>
      <c r="AX263" s="14" t="s">
        <v>76</v>
      </c>
      <c r="AY263" s="170" t="s">
        <v>350</v>
      </c>
    </row>
    <row r="264" spans="2:65" s="12" customFormat="1" ht="10.199999999999999">
      <c r="B264" s="155"/>
      <c r="D264" s="151" t="s">
        <v>361</v>
      </c>
      <c r="E264" s="156" t="s">
        <v>1</v>
      </c>
      <c r="F264" s="157" t="s">
        <v>84</v>
      </c>
      <c r="H264" s="158">
        <v>1</v>
      </c>
      <c r="I264" s="159"/>
      <c r="L264" s="155"/>
      <c r="M264" s="160"/>
      <c r="T264" s="161"/>
      <c r="AT264" s="156" t="s">
        <v>361</v>
      </c>
      <c r="AU264" s="156" t="s">
        <v>86</v>
      </c>
      <c r="AV264" s="12" t="s">
        <v>86</v>
      </c>
      <c r="AW264" s="12" t="s">
        <v>32</v>
      </c>
      <c r="AX264" s="12" t="s">
        <v>76</v>
      </c>
      <c r="AY264" s="156" t="s">
        <v>350</v>
      </c>
    </row>
    <row r="265" spans="2:65" s="13" customFormat="1" ht="10.199999999999999">
      <c r="B265" s="162"/>
      <c r="D265" s="151" t="s">
        <v>361</v>
      </c>
      <c r="E265" s="163" t="s">
        <v>1</v>
      </c>
      <c r="F265" s="164" t="s">
        <v>364</v>
      </c>
      <c r="H265" s="165">
        <v>1</v>
      </c>
      <c r="I265" s="166"/>
      <c r="L265" s="162"/>
      <c r="M265" s="167"/>
      <c r="T265" s="168"/>
      <c r="AT265" s="163" t="s">
        <v>361</v>
      </c>
      <c r="AU265" s="163" t="s">
        <v>86</v>
      </c>
      <c r="AV265" s="13" t="s">
        <v>357</v>
      </c>
      <c r="AW265" s="13" t="s">
        <v>32</v>
      </c>
      <c r="AX265" s="13" t="s">
        <v>84</v>
      </c>
      <c r="AY265" s="163" t="s">
        <v>350</v>
      </c>
    </row>
    <row r="266" spans="2:65" s="1" customFormat="1" ht="16.5" customHeight="1">
      <c r="B266" s="32"/>
      <c r="C266" s="138" t="s">
        <v>695</v>
      </c>
      <c r="D266" s="138" t="s">
        <v>352</v>
      </c>
      <c r="E266" s="139" t="s">
        <v>9209</v>
      </c>
      <c r="F266" s="140" t="s">
        <v>9210</v>
      </c>
      <c r="G266" s="141" t="s">
        <v>496</v>
      </c>
      <c r="H266" s="142">
        <v>1</v>
      </c>
      <c r="I266" s="143"/>
      <c r="J266" s="144">
        <f>ROUND(I266*H266,2)</f>
        <v>0</v>
      </c>
      <c r="K266" s="140" t="s">
        <v>385</v>
      </c>
      <c r="L266" s="32"/>
      <c r="M266" s="145" t="s">
        <v>1</v>
      </c>
      <c r="N266" s="146" t="s">
        <v>41</v>
      </c>
      <c r="P266" s="147">
        <f>O266*H266</f>
        <v>0</v>
      </c>
      <c r="Q266" s="147">
        <v>0</v>
      </c>
      <c r="R266" s="147">
        <f>Q266*H266</f>
        <v>0</v>
      </c>
      <c r="S266" s="147">
        <v>0</v>
      </c>
      <c r="T266" s="148">
        <f>S266*H266</f>
        <v>0</v>
      </c>
      <c r="AR266" s="149" t="s">
        <v>357</v>
      </c>
      <c r="AT266" s="149" t="s">
        <v>352</v>
      </c>
      <c r="AU266" s="149" t="s">
        <v>86</v>
      </c>
      <c r="AY266" s="17" t="s">
        <v>350</v>
      </c>
      <c r="BE266" s="150">
        <f>IF(N266="základní",J266,0)</f>
        <v>0</v>
      </c>
      <c r="BF266" s="150">
        <f>IF(N266="snížená",J266,0)</f>
        <v>0</v>
      </c>
      <c r="BG266" s="150">
        <f>IF(N266="zákl. přenesená",J266,0)</f>
        <v>0</v>
      </c>
      <c r="BH266" s="150">
        <f>IF(N266="sníž. přenesená",J266,0)</f>
        <v>0</v>
      </c>
      <c r="BI266" s="150">
        <f>IF(N266="nulová",J266,0)</f>
        <v>0</v>
      </c>
      <c r="BJ266" s="17" t="s">
        <v>84</v>
      </c>
      <c r="BK266" s="150">
        <f>ROUND(I266*H266,2)</f>
        <v>0</v>
      </c>
      <c r="BL266" s="17" t="s">
        <v>357</v>
      </c>
      <c r="BM266" s="149" t="s">
        <v>1001</v>
      </c>
    </row>
    <row r="267" spans="2:65" s="1" customFormat="1" ht="10.199999999999999">
      <c r="B267" s="32"/>
      <c r="D267" s="151" t="s">
        <v>359</v>
      </c>
      <c r="F267" s="152" t="s">
        <v>9210</v>
      </c>
      <c r="I267" s="153"/>
      <c r="L267" s="32"/>
      <c r="M267" s="154"/>
      <c r="T267" s="56"/>
      <c r="AT267" s="17" t="s">
        <v>359</v>
      </c>
      <c r="AU267" s="17" t="s">
        <v>86</v>
      </c>
    </row>
    <row r="268" spans="2:65" s="14" customFormat="1" ht="10.199999999999999">
      <c r="B268" s="169"/>
      <c r="D268" s="151" t="s">
        <v>361</v>
      </c>
      <c r="E268" s="170" t="s">
        <v>1</v>
      </c>
      <c r="F268" s="171" t="s">
        <v>9177</v>
      </c>
      <c r="H268" s="170" t="s">
        <v>1</v>
      </c>
      <c r="I268" s="172"/>
      <c r="L268" s="169"/>
      <c r="M268" s="173"/>
      <c r="T268" s="174"/>
      <c r="AT268" s="170" t="s">
        <v>361</v>
      </c>
      <c r="AU268" s="170" t="s">
        <v>86</v>
      </c>
      <c r="AV268" s="14" t="s">
        <v>84</v>
      </c>
      <c r="AW268" s="14" t="s">
        <v>32</v>
      </c>
      <c r="AX268" s="14" t="s">
        <v>76</v>
      </c>
      <c r="AY268" s="170" t="s">
        <v>350</v>
      </c>
    </row>
    <row r="269" spans="2:65" s="12" customFormat="1" ht="10.199999999999999">
      <c r="B269" s="155"/>
      <c r="D269" s="151" t="s">
        <v>361</v>
      </c>
      <c r="E269" s="156" t="s">
        <v>1</v>
      </c>
      <c r="F269" s="157" t="s">
        <v>84</v>
      </c>
      <c r="H269" s="158">
        <v>1</v>
      </c>
      <c r="I269" s="159"/>
      <c r="L269" s="155"/>
      <c r="M269" s="160"/>
      <c r="T269" s="161"/>
      <c r="AT269" s="156" t="s">
        <v>361</v>
      </c>
      <c r="AU269" s="156" t="s">
        <v>86</v>
      </c>
      <c r="AV269" s="12" t="s">
        <v>86</v>
      </c>
      <c r="AW269" s="12" t="s">
        <v>32</v>
      </c>
      <c r="AX269" s="12" t="s">
        <v>76</v>
      </c>
      <c r="AY269" s="156" t="s">
        <v>350</v>
      </c>
    </row>
    <row r="270" spans="2:65" s="13" customFormat="1" ht="10.199999999999999">
      <c r="B270" s="162"/>
      <c r="D270" s="151" t="s">
        <v>361</v>
      </c>
      <c r="E270" s="163" t="s">
        <v>1</v>
      </c>
      <c r="F270" s="164" t="s">
        <v>364</v>
      </c>
      <c r="H270" s="165">
        <v>1</v>
      </c>
      <c r="I270" s="166"/>
      <c r="L270" s="162"/>
      <c r="M270" s="167"/>
      <c r="T270" s="168"/>
      <c r="AT270" s="163" t="s">
        <v>361</v>
      </c>
      <c r="AU270" s="163" t="s">
        <v>86</v>
      </c>
      <c r="AV270" s="13" t="s">
        <v>357</v>
      </c>
      <c r="AW270" s="13" t="s">
        <v>32</v>
      </c>
      <c r="AX270" s="13" t="s">
        <v>84</v>
      </c>
      <c r="AY270" s="163" t="s">
        <v>350</v>
      </c>
    </row>
    <row r="271" spans="2:65" s="1" customFormat="1" ht="24.15" customHeight="1">
      <c r="B271" s="32"/>
      <c r="C271" s="187" t="s">
        <v>701</v>
      </c>
      <c r="D271" s="187" t="s">
        <v>1347</v>
      </c>
      <c r="E271" s="188" t="s">
        <v>9211</v>
      </c>
      <c r="F271" s="189" t="s">
        <v>9212</v>
      </c>
      <c r="G271" s="190" t="s">
        <v>496</v>
      </c>
      <c r="H271" s="191">
        <v>1</v>
      </c>
      <c r="I271" s="192"/>
      <c r="J271" s="193">
        <f>ROUND(I271*H271,2)</f>
        <v>0</v>
      </c>
      <c r="K271" s="189" t="s">
        <v>385</v>
      </c>
      <c r="L271" s="194"/>
      <c r="M271" s="195" t="s">
        <v>1</v>
      </c>
      <c r="N271" s="196" t="s">
        <v>41</v>
      </c>
      <c r="P271" s="147">
        <f>O271*H271</f>
        <v>0</v>
      </c>
      <c r="Q271" s="147">
        <v>0</v>
      </c>
      <c r="R271" s="147">
        <f>Q271*H271</f>
        <v>0</v>
      </c>
      <c r="S271" s="147">
        <v>0</v>
      </c>
      <c r="T271" s="148">
        <f>S271*H271</f>
        <v>0</v>
      </c>
      <c r="AR271" s="149" t="s">
        <v>468</v>
      </c>
      <c r="AT271" s="149" t="s">
        <v>1347</v>
      </c>
      <c r="AU271" s="149" t="s">
        <v>86</v>
      </c>
      <c r="AY271" s="17" t="s">
        <v>350</v>
      </c>
      <c r="BE271" s="150">
        <f>IF(N271="základní",J271,0)</f>
        <v>0</v>
      </c>
      <c r="BF271" s="150">
        <f>IF(N271="snížená",J271,0)</f>
        <v>0</v>
      </c>
      <c r="BG271" s="150">
        <f>IF(N271="zákl. přenesená",J271,0)</f>
        <v>0</v>
      </c>
      <c r="BH271" s="150">
        <f>IF(N271="sníž. přenesená",J271,0)</f>
        <v>0</v>
      </c>
      <c r="BI271" s="150">
        <f>IF(N271="nulová",J271,0)</f>
        <v>0</v>
      </c>
      <c r="BJ271" s="17" t="s">
        <v>84</v>
      </c>
      <c r="BK271" s="150">
        <f>ROUND(I271*H271,2)</f>
        <v>0</v>
      </c>
      <c r="BL271" s="17" t="s">
        <v>357</v>
      </c>
      <c r="BM271" s="149" t="s">
        <v>1014</v>
      </c>
    </row>
    <row r="272" spans="2:65" s="1" customFormat="1" ht="10.199999999999999">
      <c r="B272" s="32"/>
      <c r="D272" s="151" t="s">
        <v>359</v>
      </c>
      <c r="F272" s="152" t="s">
        <v>9212</v>
      </c>
      <c r="I272" s="153"/>
      <c r="L272" s="32"/>
      <c r="M272" s="154"/>
      <c r="T272" s="56"/>
      <c r="AT272" s="17" t="s">
        <v>359</v>
      </c>
      <c r="AU272" s="17" t="s">
        <v>86</v>
      </c>
    </row>
    <row r="273" spans="2:65" s="1" customFormat="1" ht="24.15" customHeight="1">
      <c r="B273" s="32"/>
      <c r="C273" s="187" t="s">
        <v>707</v>
      </c>
      <c r="D273" s="187" t="s">
        <v>1347</v>
      </c>
      <c r="E273" s="188" t="s">
        <v>9213</v>
      </c>
      <c r="F273" s="189" t="s">
        <v>9214</v>
      </c>
      <c r="G273" s="190" t="s">
        <v>496</v>
      </c>
      <c r="H273" s="191">
        <v>1</v>
      </c>
      <c r="I273" s="192"/>
      <c r="J273" s="193">
        <f>ROUND(I273*H273,2)</f>
        <v>0</v>
      </c>
      <c r="K273" s="189" t="s">
        <v>385</v>
      </c>
      <c r="L273" s="194"/>
      <c r="M273" s="195" t="s">
        <v>1</v>
      </c>
      <c r="N273" s="196" t="s">
        <v>41</v>
      </c>
      <c r="P273" s="147">
        <f>O273*H273</f>
        <v>0</v>
      </c>
      <c r="Q273" s="147">
        <v>0</v>
      </c>
      <c r="R273" s="147">
        <f>Q273*H273</f>
        <v>0</v>
      </c>
      <c r="S273" s="147">
        <v>0</v>
      </c>
      <c r="T273" s="148">
        <f>S273*H273</f>
        <v>0</v>
      </c>
      <c r="AR273" s="149" t="s">
        <v>468</v>
      </c>
      <c r="AT273" s="149" t="s">
        <v>1347</v>
      </c>
      <c r="AU273" s="149" t="s">
        <v>86</v>
      </c>
      <c r="AY273" s="17" t="s">
        <v>350</v>
      </c>
      <c r="BE273" s="150">
        <f>IF(N273="základní",J273,0)</f>
        <v>0</v>
      </c>
      <c r="BF273" s="150">
        <f>IF(N273="snížená",J273,0)</f>
        <v>0</v>
      </c>
      <c r="BG273" s="150">
        <f>IF(N273="zákl. přenesená",J273,0)</f>
        <v>0</v>
      </c>
      <c r="BH273" s="150">
        <f>IF(N273="sníž. přenesená",J273,0)</f>
        <v>0</v>
      </c>
      <c r="BI273" s="150">
        <f>IF(N273="nulová",J273,0)</f>
        <v>0</v>
      </c>
      <c r="BJ273" s="17" t="s">
        <v>84</v>
      </c>
      <c r="BK273" s="150">
        <f>ROUND(I273*H273,2)</f>
        <v>0</v>
      </c>
      <c r="BL273" s="17" t="s">
        <v>357</v>
      </c>
      <c r="BM273" s="149" t="s">
        <v>1034</v>
      </c>
    </row>
    <row r="274" spans="2:65" s="1" customFormat="1" ht="19.2">
      <c r="B274" s="32"/>
      <c r="D274" s="151" t="s">
        <v>359</v>
      </c>
      <c r="F274" s="152" t="s">
        <v>9214</v>
      </c>
      <c r="I274" s="153"/>
      <c r="L274" s="32"/>
      <c r="M274" s="154"/>
      <c r="T274" s="56"/>
      <c r="AT274" s="17" t="s">
        <v>359</v>
      </c>
      <c r="AU274" s="17" t="s">
        <v>86</v>
      </c>
    </row>
    <row r="275" spans="2:65" s="1" customFormat="1" ht="21.75" customHeight="1">
      <c r="B275" s="32"/>
      <c r="C275" s="138" t="s">
        <v>713</v>
      </c>
      <c r="D275" s="138" t="s">
        <v>352</v>
      </c>
      <c r="E275" s="139" t="s">
        <v>9215</v>
      </c>
      <c r="F275" s="140" t="s">
        <v>9216</v>
      </c>
      <c r="G275" s="141" t="s">
        <v>551</v>
      </c>
      <c r="H275" s="142">
        <v>8</v>
      </c>
      <c r="I275" s="143"/>
      <c r="J275" s="144">
        <f>ROUND(I275*H275,2)</f>
        <v>0</v>
      </c>
      <c r="K275" s="140" t="s">
        <v>385</v>
      </c>
      <c r="L275" s="32"/>
      <c r="M275" s="145" t="s">
        <v>1</v>
      </c>
      <c r="N275" s="146" t="s">
        <v>41</v>
      </c>
      <c r="P275" s="147">
        <f>O275*H275</f>
        <v>0</v>
      </c>
      <c r="Q275" s="147">
        <v>0</v>
      </c>
      <c r="R275" s="147">
        <f>Q275*H275</f>
        <v>0</v>
      </c>
      <c r="S275" s="147">
        <v>0</v>
      </c>
      <c r="T275" s="148">
        <f>S275*H275</f>
        <v>0</v>
      </c>
      <c r="AR275" s="149" t="s">
        <v>357</v>
      </c>
      <c r="AT275" s="149" t="s">
        <v>352</v>
      </c>
      <c r="AU275" s="149" t="s">
        <v>86</v>
      </c>
      <c r="AY275" s="17" t="s">
        <v>350</v>
      </c>
      <c r="BE275" s="150">
        <f>IF(N275="základní",J275,0)</f>
        <v>0</v>
      </c>
      <c r="BF275" s="150">
        <f>IF(N275="snížená",J275,0)</f>
        <v>0</v>
      </c>
      <c r="BG275" s="150">
        <f>IF(N275="zákl. přenesená",J275,0)</f>
        <v>0</v>
      </c>
      <c r="BH275" s="150">
        <f>IF(N275="sníž. přenesená",J275,0)</f>
        <v>0</v>
      </c>
      <c r="BI275" s="150">
        <f>IF(N275="nulová",J275,0)</f>
        <v>0</v>
      </c>
      <c r="BJ275" s="17" t="s">
        <v>84</v>
      </c>
      <c r="BK275" s="150">
        <f>ROUND(I275*H275,2)</f>
        <v>0</v>
      </c>
      <c r="BL275" s="17" t="s">
        <v>357</v>
      </c>
      <c r="BM275" s="149" t="s">
        <v>1050</v>
      </c>
    </row>
    <row r="276" spans="2:65" s="1" customFormat="1" ht="10.199999999999999">
      <c r="B276" s="32"/>
      <c r="D276" s="151" t="s">
        <v>359</v>
      </c>
      <c r="F276" s="152" t="s">
        <v>9216</v>
      </c>
      <c r="I276" s="153"/>
      <c r="L276" s="32"/>
      <c r="M276" s="154"/>
      <c r="T276" s="56"/>
      <c r="AT276" s="17" t="s">
        <v>359</v>
      </c>
      <c r="AU276" s="17" t="s">
        <v>86</v>
      </c>
    </row>
    <row r="277" spans="2:65" s="14" customFormat="1" ht="10.199999999999999">
      <c r="B277" s="169"/>
      <c r="D277" s="151" t="s">
        <v>361</v>
      </c>
      <c r="E277" s="170" t="s">
        <v>1</v>
      </c>
      <c r="F277" s="171" t="s">
        <v>9156</v>
      </c>
      <c r="H277" s="170" t="s">
        <v>1</v>
      </c>
      <c r="I277" s="172"/>
      <c r="L277" s="169"/>
      <c r="M277" s="173"/>
      <c r="T277" s="174"/>
      <c r="AT277" s="170" t="s">
        <v>361</v>
      </c>
      <c r="AU277" s="170" t="s">
        <v>86</v>
      </c>
      <c r="AV277" s="14" t="s">
        <v>84</v>
      </c>
      <c r="AW277" s="14" t="s">
        <v>32</v>
      </c>
      <c r="AX277" s="14" t="s">
        <v>76</v>
      </c>
      <c r="AY277" s="170" t="s">
        <v>350</v>
      </c>
    </row>
    <row r="278" spans="2:65" s="12" customFormat="1" ht="10.199999999999999">
      <c r="B278" s="155"/>
      <c r="D278" s="151" t="s">
        <v>361</v>
      </c>
      <c r="E278" s="156" t="s">
        <v>1</v>
      </c>
      <c r="F278" s="157" t="s">
        <v>8755</v>
      </c>
      <c r="H278" s="158">
        <v>8</v>
      </c>
      <c r="I278" s="159"/>
      <c r="L278" s="155"/>
      <c r="M278" s="160"/>
      <c r="T278" s="161"/>
      <c r="AT278" s="156" t="s">
        <v>361</v>
      </c>
      <c r="AU278" s="156" t="s">
        <v>86</v>
      </c>
      <c r="AV278" s="12" t="s">
        <v>86</v>
      </c>
      <c r="AW278" s="12" t="s">
        <v>32</v>
      </c>
      <c r="AX278" s="12" t="s">
        <v>76</v>
      </c>
      <c r="AY278" s="156" t="s">
        <v>350</v>
      </c>
    </row>
    <row r="279" spans="2:65" s="13" customFormat="1" ht="10.199999999999999">
      <c r="B279" s="162"/>
      <c r="D279" s="151" t="s">
        <v>361</v>
      </c>
      <c r="E279" s="163" t="s">
        <v>1</v>
      </c>
      <c r="F279" s="164" t="s">
        <v>364</v>
      </c>
      <c r="H279" s="165">
        <v>8</v>
      </c>
      <c r="I279" s="166"/>
      <c r="L279" s="162"/>
      <c r="M279" s="167"/>
      <c r="T279" s="168"/>
      <c r="AT279" s="163" t="s">
        <v>361</v>
      </c>
      <c r="AU279" s="163" t="s">
        <v>86</v>
      </c>
      <c r="AV279" s="13" t="s">
        <v>357</v>
      </c>
      <c r="AW279" s="13" t="s">
        <v>32</v>
      </c>
      <c r="AX279" s="13" t="s">
        <v>84</v>
      </c>
      <c r="AY279" s="163" t="s">
        <v>350</v>
      </c>
    </row>
    <row r="280" spans="2:65" s="1" customFormat="1" ht="24.15" customHeight="1">
      <c r="B280" s="32"/>
      <c r="C280" s="138" t="s">
        <v>722</v>
      </c>
      <c r="D280" s="138" t="s">
        <v>352</v>
      </c>
      <c r="E280" s="139" t="s">
        <v>9217</v>
      </c>
      <c r="F280" s="140" t="s">
        <v>9218</v>
      </c>
      <c r="G280" s="141" t="s">
        <v>496</v>
      </c>
      <c r="H280" s="142">
        <v>2</v>
      </c>
      <c r="I280" s="143"/>
      <c r="J280" s="144">
        <f>ROUND(I280*H280,2)</f>
        <v>0</v>
      </c>
      <c r="K280" s="140" t="s">
        <v>385</v>
      </c>
      <c r="L280" s="32"/>
      <c r="M280" s="145" t="s">
        <v>1</v>
      </c>
      <c r="N280" s="146" t="s">
        <v>41</v>
      </c>
      <c r="P280" s="147">
        <f>O280*H280</f>
        <v>0</v>
      </c>
      <c r="Q280" s="147">
        <v>0</v>
      </c>
      <c r="R280" s="147">
        <f>Q280*H280</f>
        <v>0</v>
      </c>
      <c r="S280" s="147">
        <v>0</v>
      </c>
      <c r="T280" s="148">
        <f>S280*H280</f>
        <v>0</v>
      </c>
      <c r="AR280" s="149" t="s">
        <v>357</v>
      </c>
      <c r="AT280" s="149" t="s">
        <v>352</v>
      </c>
      <c r="AU280" s="149" t="s">
        <v>86</v>
      </c>
      <c r="AY280" s="17" t="s">
        <v>350</v>
      </c>
      <c r="BE280" s="150">
        <f>IF(N280="základní",J280,0)</f>
        <v>0</v>
      </c>
      <c r="BF280" s="150">
        <f>IF(N280="snížená",J280,0)</f>
        <v>0</v>
      </c>
      <c r="BG280" s="150">
        <f>IF(N280="zákl. přenesená",J280,0)</f>
        <v>0</v>
      </c>
      <c r="BH280" s="150">
        <f>IF(N280="sníž. přenesená",J280,0)</f>
        <v>0</v>
      </c>
      <c r="BI280" s="150">
        <f>IF(N280="nulová",J280,0)</f>
        <v>0</v>
      </c>
      <c r="BJ280" s="17" t="s">
        <v>84</v>
      </c>
      <c r="BK280" s="150">
        <f>ROUND(I280*H280,2)</f>
        <v>0</v>
      </c>
      <c r="BL280" s="17" t="s">
        <v>357</v>
      </c>
      <c r="BM280" s="149" t="s">
        <v>1080</v>
      </c>
    </row>
    <row r="281" spans="2:65" s="1" customFormat="1" ht="19.2">
      <c r="B281" s="32"/>
      <c r="D281" s="151" t="s">
        <v>359</v>
      </c>
      <c r="F281" s="152" t="s">
        <v>9218</v>
      </c>
      <c r="I281" s="153"/>
      <c r="L281" s="32"/>
      <c r="M281" s="154"/>
      <c r="T281" s="56"/>
      <c r="AT281" s="17" t="s">
        <v>359</v>
      </c>
      <c r="AU281" s="17" t="s">
        <v>86</v>
      </c>
    </row>
    <row r="282" spans="2:65" s="14" customFormat="1" ht="10.199999999999999">
      <c r="B282" s="169"/>
      <c r="D282" s="151" t="s">
        <v>361</v>
      </c>
      <c r="E282" s="170" t="s">
        <v>1</v>
      </c>
      <c r="F282" s="171" t="s">
        <v>9177</v>
      </c>
      <c r="H282" s="170" t="s">
        <v>1</v>
      </c>
      <c r="I282" s="172"/>
      <c r="L282" s="169"/>
      <c r="M282" s="173"/>
      <c r="T282" s="174"/>
      <c r="AT282" s="170" t="s">
        <v>361</v>
      </c>
      <c r="AU282" s="170" t="s">
        <v>86</v>
      </c>
      <c r="AV282" s="14" t="s">
        <v>84</v>
      </c>
      <c r="AW282" s="14" t="s">
        <v>32</v>
      </c>
      <c r="AX282" s="14" t="s">
        <v>76</v>
      </c>
      <c r="AY282" s="170" t="s">
        <v>350</v>
      </c>
    </row>
    <row r="283" spans="2:65" s="12" customFormat="1" ht="10.199999999999999">
      <c r="B283" s="155"/>
      <c r="D283" s="151" t="s">
        <v>361</v>
      </c>
      <c r="E283" s="156" t="s">
        <v>1</v>
      </c>
      <c r="F283" s="157" t="s">
        <v>86</v>
      </c>
      <c r="H283" s="158">
        <v>2</v>
      </c>
      <c r="I283" s="159"/>
      <c r="L283" s="155"/>
      <c r="M283" s="160"/>
      <c r="T283" s="161"/>
      <c r="AT283" s="156" t="s">
        <v>361</v>
      </c>
      <c r="AU283" s="156" t="s">
        <v>86</v>
      </c>
      <c r="AV283" s="12" t="s">
        <v>86</v>
      </c>
      <c r="AW283" s="12" t="s">
        <v>32</v>
      </c>
      <c r="AX283" s="12" t="s">
        <v>76</v>
      </c>
      <c r="AY283" s="156" t="s">
        <v>350</v>
      </c>
    </row>
    <row r="284" spans="2:65" s="13" customFormat="1" ht="10.199999999999999">
      <c r="B284" s="162"/>
      <c r="D284" s="151" t="s">
        <v>361</v>
      </c>
      <c r="E284" s="163" t="s">
        <v>1</v>
      </c>
      <c r="F284" s="164" t="s">
        <v>364</v>
      </c>
      <c r="H284" s="165">
        <v>2</v>
      </c>
      <c r="I284" s="166"/>
      <c r="L284" s="162"/>
      <c r="M284" s="167"/>
      <c r="T284" s="168"/>
      <c r="AT284" s="163" t="s">
        <v>361</v>
      </c>
      <c r="AU284" s="163" t="s">
        <v>86</v>
      </c>
      <c r="AV284" s="13" t="s">
        <v>357</v>
      </c>
      <c r="AW284" s="13" t="s">
        <v>32</v>
      </c>
      <c r="AX284" s="13" t="s">
        <v>84</v>
      </c>
      <c r="AY284" s="163" t="s">
        <v>350</v>
      </c>
    </row>
    <row r="285" spans="2:65" s="11" customFormat="1" ht="22.8" customHeight="1">
      <c r="B285" s="126"/>
      <c r="D285" s="127" t="s">
        <v>75</v>
      </c>
      <c r="E285" s="136" t="s">
        <v>474</v>
      </c>
      <c r="F285" s="136" t="s">
        <v>500</v>
      </c>
      <c r="I285" s="129"/>
      <c r="J285" s="137">
        <f>BK285</f>
        <v>0</v>
      </c>
      <c r="L285" s="126"/>
      <c r="M285" s="131"/>
      <c r="P285" s="132">
        <f>SUM(P286:P292)</f>
        <v>0</v>
      </c>
      <c r="R285" s="132">
        <f>SUM(R286:R292)</f>
        <v>0</v>
      </c>
      <c r="T285" s="133">
        <f>SUM(T286:T292)</f>
        <v>0</v>
      </c>
      <c r="AR285" s="127" t="s">
        <v>84</v>
      </c>
      <c r="AT285" s="134" t="s">
        <v>75</v>
      </c>
      <c r="AU285" s="134" t="s">
        <v>84</v>
      </c>
      <c r="AY285" s="127" t="s">
        <v>350</v>
      </c>
      <c r="BK285" s="135">
        <f>SUM(BK286:BK292)</f>
        <v>0</v>
      </c>
    </row>
    <row r="286" spans="2:65" s="1" customFormat="1" ht="16.5" customHeight="1">
      <c r="B286" s="32"/>
      <c r="C286" s="138" t="s">
        <v>729</v>
      </c>
      <c r="D286" s="138" t="s">
        <v>352</v>
      </c>
      <c r="E286" s="139" t="s">
        <v>9219</v>
      </c>
      <c r="F286" s="140" t="s">
        <v>9220</v>
      </c>
      <c r="G286" s="141" t="s">
        <v>5036</v>
      </c>
      <c r="H286" s="142">
        <v>1</v>
      </c>
      <c r="I286" s="143"/>
      <c r="J286" s="144">
        <f>ROUND(I286*H286,2)</f>
        <v>0</v>
      </c>
      <c r="K286" s="140" t="s">
        <v>8850</v>
      </c>
      <c r="L286" s="32"/>
      <c r="M286" s="145" t="s">
        <v>1</v>
      </c>
      <c r="N286" s="146" t="s">
        <v>41</v>
      </c>
      <c r="P286" s="147">
        <f>O286*H286</f>
        <v>0</v>
      </c>
      <c r="Q286" s="147">
        <v>0</v>
      </c>
      <c r="R286" s="147">
        <f>Q286*H286</f>
        <v>0</v>
      </c>
      <c r="S286" s="147">
        <v>0</v>
      </c>
      <c r="T286" s="148">
        <f>S286*H286</f>
        <v>0</v>
      </c>
      <c r="AR286" s="149" t="s">
        <v>357</v>
      </c>
      <c r="AT286" s="149" t="s">
        <v>352</v>
      </c>
      <c r="AU286" s="149" t="s">
        <v>86</v>
      </c>
      <c r="AY286" s="17" t="s">
        <v>350</v>
      </c>
      <c r="BE286" s="150">
        <f>IF(N286="základní",J286,0)</f>
        <v>0</v>
      </c>
      <c r="BF286" s="150">
        <f>IF(N286="snížená",J286,0)</f>
        <v>0</v>
      </c>
      <c r="BG286" s="150">
        <f>IF(N286="zákl. přenesená",J286,0)</f>
        <v>0</v>
      </c>
      <c r="BH286" s="150">
        <f>IF(N286="sníž. přenesená",J286,0)</f>
        <v>0</v>
      </c>
      <c r="BI286" s="150">
        <f>IF(N286="nulová",J286,0)</f>
        <v>0</v>
      </c>
      <c r="BJ286" s="17" t="s">
        <v>84</v>
      </c>
      <c r="BK286" s="150">
        <f>ROUND(I286*H286,2)</f>
        <v>0</v>
      </c>
      <c r="BL286" s="17" t="s">
        <v>357</v>
      </c>
      <c r="BM286" s="149" t="s">
        <v>804</v>
      </c>
    </row>
    <row r="287" spans="2:65" s="1" customFormat="1" ht="10.199999999999999">
      <c r="B287" s="32"/>
      <c r="D287" s="151" t="s">
        <v>359</v>
      </c>
      <c r="F287" s="152" t="s">
        <v>9220</v>
      </c>
      <c r="I287" s="153"/>
      <c r="L287" s="32"/>
      <c r="M287" s="154"/>
      <c r="T287" s="56"/>
      <c r="AT287" s="17" t="s">
        <v>359</v>
      </c>
      <c r="AU287" s="17" t="s">
        <v>86</v>
      </c>
    </row>
    <row r="288" spans="2:65" s="1" customFormat="1" ht="44.25" customHeight="1">
      <c r="B288" s="32"/>
      <c r="C288" s="138" t="s">
        <v>735</v>
      </c>
      <c r="D288" s="138" t="s">
        <v>352</v>
      </c>
      <c r="E288" s="139" t="s">
        <v>9221</v>
      </c>
      <c r="F288" s="140" t="s">
        <v>9222</v>
      </c>
      <c r="G288" s="141" t="s">
        <v>551</v>
      </c>
      <c r="H288" s="142">
        <v>1</v>
      </c>
      <c r="I288" s="143"/>
      <c r="J288" s="144">
        <f>ROUND(I288*H288,2)</f>
        <v>0</v>
      </c>
      <c r="K288" s="140" t="s">
        <v>385</v>
      </c>
      <c r="L288" s="32"/>
      <c r="M288" s="145" t="s">
        <v>1</v>
      </c>
      <c r="N288" s="146" t="s">
        <v>41</v>
      </c>
      <c r="P288" s="147">
        <f>O288*H288</f>
        <v>0</v>
      </c>
      <c r="Q288" s="147">
        <v>0</v>
      </c>
      <c r="R288" s="147">
        <f>Q288*H288</f>
        <v>0</v>
      </c>
      <c r="S288" s="147">
        <v>0</v>
      </c>
      <c r="T288" s="148">
        <f>S288*H288</f>
        <v>0</v>
      </c>
      <c r="AR288" s="149" t="s">
        <v>357</v>
      </c>
      <c r="AT288" s="149" t="s">
        <v>352</v>
      </c>
      <c r="AU288" s="149" t="s">
        <v>86</v>
      </c>
      <c r="AY288" s="17" t="s">
        <v>350</v>
      </c>
      <c r="BE288" s="150">
        <f>IF(N288="základní",J288,0)</f>
        <v>0</v>
      </c>
      <c r="BF288" s="150">
        <f>IF(N288="snížená",J288,0)</f>
        <v>0</v>
      </c>
      <c r="BG288" s="150">
        <f>IF(N288="zákl. přenesená",J288,0)</f>
        <v>0</v>
      </c>
      <c r="BH288" s="150">
        <f>IF(N288="sníž. přenesená",J288,0)</f>
        <v>0</v>
      </c>
      <c r="BI288" s="150">
        <f>IF(N288="nulová",J288,0)</f>
        <v>0</v>
      </c>
      <c r="BJ288" s="17" t="s">
        <v>84</v>
      </c>
      <c r="BK288" s="150">
        <f>ROUND(I288*H288,2)</f>
        <v>0</v>
      </c>
      <c r="BL288" s="17" t="s">
        <v>357</v>
      </c>
      <c r="BM288" s="149" t="s">
        <v>865</v>
      </c>
    </row>
    <row r="289" spans="2:65" s="1" customFormat="1" ht="28.8">
      <c r="B289" s="32"/>
      <c r="D289" s="151" t="s">
        <v>359</v>
      </c>
      <c r="F289" s="152" t="s">
        <v>9222</v>
      </c>
      <c r="I289" s="153"/>
      <c r="L289" s="32"/>
      <c r="M289" s="154"/>
      <c r="T289" s="56"/>
      <c r="AT289" s="17" t="s">
        <v>359</v>
      </c>
      <c r="AU289" s="17" t="s">
        <v>86</v>
      </c>
    </row>
    <row r="290" spans="2:65" s="14" customFormat="1" ht="10.199999999999999">
      <c r="B290" s="169"/>
      <c r="D290" s="151" t="s">
        <v>361</v>
      </c>
      <c r="E290" s="170" t="s">
        <v>1</v>
      </c>
      <c r="F290" s="171" t="s">
        <v>9177</v>
      </c>
      <c r="H290" s="170" t="s">
        <v>1</v>
      </c>
      <c r="I290" s="172"/>
      <c r="L290" s="169"/>
      <c r="M290" s="173"/>
      <c r="T290" s="174"/>
      <c r="AT290" s="170" t="s">
        <v>361</v>
      </c>
      <c r="AU290" s="170" t="s">
        <v>86</v>
      </c>
      <c r="AV290" s="14" t="s">
        <v>84</v>
      </c>
      <c r="AW290" s="14" t="s">
        <v>32</v>
      </c>
      <c r="AX290" s="14" t="s">
        <v>76</v>
      </c>
      <c r="AY290" s="170" t="s">
        <v>350</v>
      </c>
    </row>
    <row r="291" spans="2:65" s="12" customFormat="1" ht="10.199999999999999">
      <c r="B291" s="155"/>
      <c r="D291" s="151" t="s">
        <v>361</v>
      </c>
      <c r="E291" s="156" t="s">
        <v>1</v>
      </c>
      <c r="F291" s="157" t="s">
        <v>9183</v>
      </c>
      <c r="H291" s="158">
        <v>1</v>
      </c>
      <c r="I291" s="159"/>
      <c r="L291" s="155"/>
      <c r="M291" s="160"/>
      <c r="T291" s="161"/>
      <c r="AT291" s="156" t="s">
        <v>361</v>
      </c>
      <c r="AU291" s="156" t="s">
        <v>86</v>
      </c>
      <c r="AV291" s="12" t="s">
        <v>86</v>
      </c>
      <c r="AW291" s="12" t="s">
        <v>32</v>
      </c>
      <c r="AX291" s="12" t="s">
        <v>76</v>
      </c>
      <c r="AY291" s="156" t="s">
        <v>350</v>
      </c>
    </row>
    <row r="292" spans="2:65" s="13" customFormat="1" ht="10.199999999999999">
      <c r="B292" s="162"/>
      <c r="D292" s="151" t="s">
        <v>361</v>
      </c>
      <c r="E292" s="163" t="s">
        <v>1</v>
      </c>
      <c r="F292" s="164" t="s">
        <v>364</v>
      </c>
      <c r="H292" s="165">
        <v>1</v>
      </c>
      <c r="I292" s="166"/>
      <c r="L292" s="162"/>
      <c r="M292" s="167"/>
      <c r="T292" s="168"/>
      <c r="AT292" s="163" t="s">
        <v>361</v>
      </c>
      <c r="AU292" s="163" t="s">
        <v>86</v>
      </c>
      <c r="AV292" s="13" t="s">
        <v>357</v>
      </c>
      <c r="AW292" s="13" t="s">
        <v>32</v>
      </c>
      <c r="AX292" s="13" t="s">
        <v>84</v>
      </c>
      <c r="AY292" s="163" t="s">
        <v>350</v>
      </c>
    </row>
    <row r="293" spans="2:65" s="11" customFormat="1" ht="22.8" customHeight="1">
      <c r="B293" s="126"/>
      <c r="D293" s="127" t="s">
        <v>75</v>
      </c>
      <c r="E293" s="136" t="s">
        <v>870</v>
      </c>
      <c r="F293" s="136" t="s">
        <v>871</v>
      </c>
      <c r="I293" s="129"/>
      <c r="J293" s="137">
        <f>BK293</f>
        <v>0</v>
      </c>
      <c r="L293" s="126"/>
      <c r="M293" s="131"/>
      <c r="P293" s="132">
        <f>SUM(P294:P303)</f>
        <v>0</v>
      </c>
      <c r="R293" s="132">
        <f>SUM(R294:R303)</f>
        <v>0</v>
      </c>
      <c r="T293" s="133">
        <f>SUM(T294:T303)</f>
        <v>0</v>
      </c>
      <c r="AR293" s="127" t="s">
        <v>84</v>
      </c>
      <c r="AT293" s="134" t="s">
        <v>75</v>
      </c>
      <c r="AU293" s="134" t="s">
        <v>84</v>
      </c>
      <c r="AY293" s="127" t="s">
        <v>350</v>
      </c>
      <c r="BK293" s="135">
        <f>SUM(BK294:BK303)</f>
        <v>0</v>
      </c>
    </row>
    <row r="294" spans="2:65" s="1" customFormat="1" ht="37.799999999999997" customHeight="1">
      <c r="B294" s="32"/>
      <c r="C294" s="138" t="s">
        <v>742</v>
      </c>
      <c r="D294" s="138" t="s">
        <v>352</v>
      </c>
      <c r="E294" s="139" t="s">
        <v>9223</v>
      </c>
      <c r="F294" s="140" t="s">
        <v>9224</v>
      </c>
      <c r="G294" s="141" t="s">
        <v>483</v>
      </c>
      <c r="H294" s="142">
        <v>10</v>
      </c>
      <c r="I294" s="143"/>
      <c r="J294" s="144">
        <f>ROUND(I294*H294,2)</f>
        <v>0</v>
      </c>
      <c r="K294" s="140" t="s">
        <v>385</v>
      </c>
      <c r="L294" s="32"/>
      <c r="M294" s="145" t="s">
        <v>1</v>
      </c>
      <c r="N294" s="146" t="s">
        <v>41</v>
      </c>
      <c r="P294" s="147">
        <f>O294*H294</f>
        <v>0</v>
      </c>
      <c r="Q294" s="147">
        <v>0</v>
      </c>
      <c r="R294" s="147">
        <f>Q294*H294</f>
        <v>0</v>
      </c>
      <c r="S294" s="147">
        <v>0</v>
      </c>
      <c r="T294" s="148">
        <f>S294*H294</f>
        <v>0</v>
      </c>
      <c r="AR294" s="149" t="s">
        <v>357</v>
      </c>
      <c r="AT294" s="149" t="s">
        <v>352</v>
      </c>
      <c r="AU294" s="149" t="s">
        <v>86</v>
      </c>
      <c r="AY294" s="17" t="s">
        <v>350</v>
      </c>
      <c r="BE294" s="150">
        <f>IF(N294="základní",J294,0)</f>
        <v>0</v>
      </c>
      <c r="BF294" s="150">
        <f>IF(N294="snížená",J294,0)</f>
        <v>0</v>
      </c>
      <c r="BG294" s="150">
        <f>IF(N294="zákl. přenesená",J294,0)</f>
        <v>0</v>
      </c>
      <c r="BH294" s="150">
        <f>IF(N294="sníž. přenesená",J294,0)</f>
        <v>0</v>
      </c>
      <c r="BI294" s="150">
        <f>IF(N294="nulová",J294,0)</f>
        <v>0</v>
      </c>
      <c r="BJ294" s="17" t="s">
        <v>84</v>
      </c>
      <c r="BK294" s="150">
        <f>ROUND(I294*H294,2)</f>
        <v>0</v>
      </c>
      <c r="BL294" s="17" t="s">
        <v>357</v>
      </c>
      <c r="BM294" s="149" t="s">
        <v>1859</v>
      </c>
    </row>
    <row r="295" spans="2:65" s="1" customFormat="1" ht="28.8">
      <c r="B295" s="32"/>
      <c r="D295" s="151" t="s">
        <v>359</v>
      </c>
      <c r="F295" s="152" t="s">
        <v>9224</v>
      </c>
      <c r="I295" s="153"/>
      <c r="L295" s="32"/>
      <c r="M295" s="154"/>
      <c r="T295" s="56"/>
      <c r="AT295" s="17" t="s">
        <v>359</v>
      </c>
      <c r="AU295" s="17" t="s">
        <v>86</v>
      </c>
    </row>
    <row r="296" spans="2:65" s="1" customFormat="1" ht="37.799999999999997" customHeight="1">
      <c r="B296" s="32"/>
      <c r="C296" s="138" t="s">
        <v>748</v>
      </c>
      <c r="D296" s="138" t="s">
        <v>352</v>
      </c>
      <c r="E296" s="139" t="s">
        <v>9225</v>
      </c>
      <c r="F296" s="140" t="s">
        <v>9226</v>
      </c>
      <c r="G296" s="141" t="s">
        <v>483</v>
      </c>
      <c r="H296" s="142">
        <v>90</v>
      </c>
      <c r="I296" s="143"/>
      <c r="J296" s="144">
        <f>ROUND(I296*H296,2)</f>
        <v>0</v>
      </c>
      <c r="K296" s="140" t="s">
        <v>385</v>
      </c>
      <c r="L296" s="32"/>
      <c r="M296" s="145" t="s">
        <v>1</v>
      </c>
      <c r="N296" s="146" t="s">
        <v>41</v>
      </c>
      <c r="P296" s="147">
        <f>O296*H296</f>
        <v>0</v>
      </c>
      <c r="Q296" s="147">
        <v>0</v>
      </c>
      <c r="R296" s="147">
        <f>Q296*H296</f>
        <v>0</v>
      </c>
      <c r="S296" s="147">
        <v>0</v>
      </c>
      <c r="T296" s="148">
        <f>S296*H296</f>
        <v>0</v>
      </c>
      <c r="AR296" s="149" t="s">
        <v>357</v>
      </c>
      <c r="AT296" s="149" t="s">
        <v>352</v>
      </c>
      <c r="AU296" s="149" t="s">
        <v>86</v>
      </c>
      <c r="AY296" s="17" t="s">
        <v>350</v>
      </c>
      <c r="BE296" s="150">
        <f>IF(N296="základní",J296,0)</f>
        <v>0</v>
      </c>
      <c r="BF296" s="150">
        <f>IF(N296="snížená",J296,0)</f>
        <v>0</v>
      </c>
      <c r="BG296" s="150">
        <f>IF(N296="zákl. přenesená",J296,0)</f>
        <v>0</v>
      </c>
      <c r="BH296" s="150">
        <f>IF(N296="sníž. přenesená",J296,0)</f>
        <v>0</v>
      </c>
      <c r="BI296" s="150">
        <f>IF(N296="nulová",J296,0)</f>
        <v>0</v>
      </c>
      <c r="BJ296" s="17" t="s">
        <v>84</v>
      </c>
      <c r="BK296" s="150">
        <f>ROUND(I296*H296,2)</f>
        <v>0</v>
      </c>
      <c r="BL296" s="17" t="s">
        <v>357</v>
      </c>
      <c r="BM296" s="149" t="s">
        <v>1871</v>
      </c>
    </row>
    <row r="297" spans="2:65" s="1" customFormat="1" ht="28.8">
      <c r="B297" s="32"/>
      <c r="D297" s="151" t="s">
        <v>359</v>
      </c>
      <c r="F297" s="152" t="s">
        <v>9226</v>
      </c>
      <c r="I297" s="153"/>
      <c r="L297" s="32"/>
      <c r="M297" s="154"/>
      <c r="T297" s="56"/>
      <c r="AT297" s="17" t="s">
        <v>359</v>
      </c>
      <c r="AU297" s="17" t="s">
        <v>86</v>
      </c>
    </row>
    <row r="298" spans="2:65" s="12" customFormat="1" ht="10.199999999999999">
      <c r="B298" s="155"/>
      <c r="D298" s="151" t="s">
        <v>361</v>
      </c>
      <c r="E298" s="156" t="s">
        <v>1</v>
      </c>
      <c r="F298" s="157" t="s">
        <v>9227</v>
      </c>
      <c r="H298" s="158">
        <v>90</v>
      </c>
      <c r="I298" s="159"/>
      <c r="L298" s="155"/>
      <c r="M298" s="160"/>
      <c r="T298" s="161"/>
      <c r="AT298" s="156" t="s">
        <v>361</v>
      </c>
      <c r="AU298" s="156" t="s">
        <v>86</v>
      </c>
      <c r="AV298" s="12" t="s">
        <v>86</v>
      </c>
      <c r="AW298" s="12" t="s">
        <v>32</v>
      </c>
      <c r="AX298" s="12" t="s">
        <v>76</v>
      </c>
      <c r="AY298" s="156" t="s">
        <v>350</v>
      </c>
    </row>
    <row r="299" spans="2:65" s="13" customFormat="1" ht="10.199999999999999">
      <c r="B299" s="162"/>
      <c r="D299" s="151" t="s">
        <v>361</v>
      </c>
      <c r="E299" s="163" t="s">
        <v>1</v>
      </c>
      <c r="F299" s="164" t="s">
        <v>364</v>
      </c>
      <c r="H299" s="165">
        <v>90</v>
      </c>
      <c r="I299" s="166"/>
      <c r="L299" s="162"/>
      <c r="M299" s="167"/>
      <c r="T299" s="168"/>
      <c r="AT299" s="163" t="s">
        <v>361</v>
      </c>
      <c r="AU299" s="163" t="s">
        <v>86</v>
      </c>
      <c r="AV299" s="13" t="s">
        <v>357</v>
      </c>
      <c r="AW299" s="13" t="s">
        <v>32</v>
      </c>
      <c r="AX299" s="13" t="s">
        <v>84</v>
      </c>
      <c r="AY299" s="163" t="s">
        <v>350</v>
      </c>
    </row>
    <row r="300" spans="2:65" s="1" customFormat="1" ht="44.25" customHeight="1">
      <c r="B300" s="32"/>
      <c r="C300" s="138" t="s">
        <v>761</v>
      </c>
      <c r="D300" s="138" t="s">
        <v>352</v>
      </c>
      <c r="E300" s="139" t="s">
        <v>9228</v>
      </c>
      <c r="F300" s="140" t="s">
        <v>485</v>
      </c>
      <c r="G300" s="141" t="s">
        <v>483</v>
      </c>
      <c r="H300" s="142">
        <v>10</v>
      </c>
      <c r="I300" s="143"/>
      <c r="J300" s="144">
        <f>ROUND(I300*H300,2)</f>
        <v>0</v>
      </c>
      <c r="K300" s="140" t="s">
        <v>385</v>
      </c>
      <c r="L300" s="32"/>
      <c r="M300" s="145" t="s">
        <v>1</v>
      </c>
      <c r="N300" s="146" t="s">
        <v>41</v>
      </c>
      <c r="P300" s="147">
        <f>O300*H300</f>
        <v>0</v>
      </c>
      <c r="Q300" s="147">
        <v>0</v>
      </c>
      <c r="R300" s="147">
        <f>Q300*H300</f>
        <v>0</v>
      </c>
      <c r="S300" s="147">
        <v>0</v>
      </c>
      <c r="T300" s="148">
        <f>S300*H300</f>
        <v>0</v>
      </c>
      <c r="AR300" s="149" t="s">
        <v>357</v>
      </c>
      <c r="AT300" s="149" t="s">
        <v>352</v>
      </c>
      <c r="AU300" s="149" t="s">
        <v>86</v>
      </c>
      <c r="AY300" s="17" t="s">
        <v>350</v>
      </c>
      <c r="BE300" s="150">
        <f>IF(N300="základní",J300,0)</f>
        <v>0</v>
      </c>
      <c r="BF300" s="150">
        <f>IF(N300="snížená",J300,0)</f>
        <v>0</v>
      </c>
      <c r="BG300" s="150">
        <f>IF(N300="zákl. přenesená",J300,0)</f>
        <v>0</v>
      </c>
      <c r="BH300" s="150">
        <f>IF(N300="sníž. přenesená",J300,0)</f>
        <v>0</v>
      </c>
      <c r="BI300" s="150">
        <f>IF(N300="nulová",J300,0)</f>
        <v>0</v>
      </c>
      <c r="BJ300" s="17" t="s">
        <v>84</v>
      </c>
      <c r="BK300" s="150">
        <f>ROUND(I300*H300,2)</f>
        <v>0</v>
      </c>
      <c r="BL300" s="17" t="s">
        <v>357</v>
      </c>
      <c r="BM300" s="149" t="s">
        <v>1881</v>
      </c>
    </row>
    <row r="301" spans="2:65" s="1" customFormat="1" ht="28.8">
      <c r="B301" s="32"/>
      <c r="D301" s="151" t="s">
        <v>359</v>
      </c>
      <c r="F301" s="152" t="s">
        <v>485</v>
      </c>
      <c r="I301" s="153"/>
      <c r="L301" s="32"/>
      <c r="M301" s="154"/>
      <c r="T301" s="56"/>
      <c r="AT301" s="17" t="s">
        <v>359</v>
      </c>
      <c r="AU301" s="17" t="s">
        <v>86</v>
      </c>
    </row>
    <row r="302" spans="2:65" s="1" customFormat="1" ht="44.25" customHeight="1">
      <c r="B302" s="32"/>
      <c r="C302" s="138" t="s">
        <v>767</v>
      </c>
      <c r="D302" s="138" t="s">
        <v>352</v>
      </c>
      <c r="E302" s="139" t="s">
        <v>9229</v>
      </c>
      <c r="F302" s="140" t="s">
        <v>9230</v>
      </c>
      <c r="G302" s="141" t="s">
        <v>483</v>
      </c>
      <c r="H302" s="142">
        <v>17.329999999999998</v>
      </c>
      <c r="I302" s="143"/>
      <c r="J302" s="144">
        <f>ROUND(I302*H302,2)</f>
        <v>0</v>
      </c>
      <c r="K302" s="140" t="s">
        <v>385</v>
      </c>
      <c r="L302" s="32"/>
      <c r="M302" s="145" t="s">
        <v>1</v>
      </c>
      <c r="N302" s="146" t="s">
        <v>41</v>
      </c>
      <c r="P302" s="147">
        <f>O302*H302</f>
        <v>0</v>
      </c>
      <c r="Q302" s="147">
        <v>0</v>
      </c>
      <c r="R302" s="147">
        <f>Q302*H302</f>
        <v>0</v>
      </c>
      <c r="S302" s="147">
        <v>0</v>
      </c>
      <c r="T302" s="148">
        <f>S302*H302</f>
        <v>0</v>
      </c>
      <c r="AR302" s="149" t="s">
        <v>357</v>
      </c>
      <c r="AT302" s="149" t="s">
        <v>352</v>
      </c>
      <c r="AU302" s="149" t="s">
        <v>86</v>
      </c>
      <c r="AY302" s="17" t="s">
        <v>350</v>
      </c>
      <c r="BE302" s="150">
        <f>IF(N302="základní",J302,0)</f>
        <v>0</v>
      </c>
      <c r="BF302" s="150">
        <f>IF(N302="snížená",J302,0)</f>
        <v>0</v>
      </c>
      <c r="BG302" s="150">
        <f>IF(N302="zákl. přenesená",J302,0)</f>
        <v>0</v>
      </c>
      <c r="BH302" s="150">
        <f>IF(N302="sníž. přenesená",J302,0)</f>
        <v>0</v>
      </c>
      <c r="BI302" s="150">
        <f>IF(N302="nulová",J302,0)</f>
        <v>0</v>
      </c>
      <c r="BJ302" s="17" t="s">
        <v>84</v>
      </c>
      <c r="BK302" s="150">
        <f>ROUND(I302*H302,2)</f>
        <v>0</v>
      </c>
      <c r="BL302" s="17" t="s">
        <v>357</v>
      </c>
      <c r="BM302" s="149" t="s">
        <v>1931</v>
      </c>
    </row>
    <row r="303" spans="2:65" s="1" customFormat="1" ht="28.8">
      <c r="B303" s="32"/>
      <c r="D303" s="151" t="s">
        <v>359</v>
      </c>
      <c r="F303" s="152" t="s">
        <v>9230</v>
      </c>
      <c r="I303" s="153"/>
      <c r="L303" s="32"/>
      <c r="M303" s="154"/>
      <c r="T303" s="56"/>
      <c r="AT303" s="17" t="s">
        <v>359</v>
      </c>
      <c r="AU303" s="17" t="s">
        <v>86</v>
      </c>
    </row>
    <row r="304" spans="2:65" s="11" customFormat="1" ht="22.8" customHeight="1">
      <c r="B304" s="126"/>
      <c r="D304" s="127" t="s">
        <v>75</v>
      </c>
      <c r="E304" s="136" t="s">
        <v>900</v>
      </c>
      <c r="F304" s="136" t="s">
        <v>901</v>
      </c>
      <c r="I304" s="129"/>
      <c r="J304" s="137">
        <f>BK304</f>
        <v>0</v>
      </c>
      <c r="L304" s="126"/>
      <c r="M304" s="131"/>
      <c r="P304" s="132">
        <f>SUM(P305:P308)</f>
        <v>0</v>
      </c>
      <c r="R304" s="132">
        <f>SUM(R305:R308)</f>
        <v>0</v>
      </c>
      <c r="T304" s="133">
        <f>SUM(T305:T308)</f>
        <v>0</v>
      </c>
      <c r="AR304" s="127" t="s">
        <v>84</v>
      </c>
      <c r="AT304" s="134" t="s">
        <v>75</v>
      </c>
      <c r="AU304" s="134" t="s">
        <v>84</v>
      </c>
      <c r="AY304" s="127" t="s">
        <v>350</v>
      </c>
      <c r="BK304" s="135">
        <f>SUM(BK305:BK308)</f>
        <v>0</v>
      </c>
    </row>
    <row r="305" spans="2:65" s="1" customFormat="1" ht="49.05" customHeight="1">
      <c r="B305" s="32"/>
      <c r="C305" s="138" t="s">
        <v>821</v>
      </c>
      <c r="D305" s="138" t="s">
        <v>352</v>
      </c>
      <c r="E305" s="139" t="s">
        <v>9231</v>
      </c>
      <c r="F305" s="140" t="s">
        <v>9232</v>
      </c>
      <c r="G305" s="141" t="s">
        <v>483</v>
      </c>
      <c r="H305" s="142">
        <v>5.8849999999999998</v>
      </c>
      <c r="I305" s="143"/>
      <c r="J305" s="144">
        <f>ROUND(I305*H305,2)</f>
        <v>0</v>
      </c>
      <c r="K305" s="140" t="s">
        <v>385</v>
      </c>
      <c r="L305" s="32"/>
      <c r="M305" s="145" t="s">
        <v>1</v>
      </c>
      <c r="N305" s="146" t="s">
        <v>41</v>
      </c>
      <c r="P305" s="147">
        <f>O305*H305</f>
        <v>0</v>
      </c>
      <c r="Q305" s="147">
        <v>0</v>
      </c>
      <c r="R305" s="147">
        <f>Q305*H305</f>
        <v>0</v>
      </c>
      <c r="S305" s="147">
        <v>0</v>
      </c>
      <c r="T305" s="148">
        <f>S305*H305</f>
        <v>0</v>
      </c>
      <c r="AR305" s="149" t="s">
        <v>357</v>
      </c>
      <c r="AT305" s="149" t="s">
        <v>352</v>
      </c>
      <c r="AU305" s="149" t="s">
        <v>86</v>
      </c>
      <c r="AY305" s="17" t="s">
        <v>350</v>
      </c>
      <c r="BE305" s="150">
        <f>IF(N305="základní",J305,0)</f>
        <v>0</v>
      </c>
      <c r="BF305" s="150">
        <f>IF(N305="snížená",J305,0)</f>
        <v>0</v>
      </c>
      <c r="BG305" s="150">
        <f>IF(N305="zákl. přenesená",J305,0)</f>
        <v>0</v>
      </c>
      <c r="BH305" s="150">
        <f>IF(N305="sníž. přenesená",J305,0)</f>
        <v>0</v>
      </c>
      <c r="BI305" s="150">
        <f>IF(N305="nulová",J305,0)</f>
        <v>0</v>
      </c>
      <c r="BJ305" s="17" t="s">
        <v>84</v>
      </c>
      <c r="BK305" s="150">
        <f>ROUND(I305*H305,2)</f>
        <v>0</v>
      </c>
      <c r="BL305" s="17" t="s">
        <v>357</v>
      </c>
      <c r="BM305" s="149" t="s">
        <v>1961</v>
      </c>
    </row>
    <row r="306" spans="2:65" s="1" customFormat="1" ht="28.8">
      <c r="B306" s="32"/>
      <c r="D306" s="151" t="s">
        <v>359</v>
      </c>
      <c r="F306" s="152" t="s">
        <v>9232</v>
      </c>
      <c r="I306" s="153"/>
      <c r="L306" s="32"/>
      <c r="M306" s="154"/>
      <c r="T306" s="56"/>
      <c r="AT306" s="17" t="s">
        <v>359</v>
      </c>
      <c r="AU306" s="17" t="s">
        <v>86</v>
      </c>
    </row>
    <row r="307" spans="2:65" s="1" customFormat="1" ht="55.5" customHeight="1">
      <c r="B307" s="32"/>
      <c r="C307" s="138" t="s">
        <v>828</v>
      </c>
      <c r="D307" s="138" t="s">
        <v>352</v>
      </c>
      <c r="E307" s="139" t="s">
        <v>9233</v>
      </c>
      <c r="F307" s="140" t="s">
        <v>9234</v>
      </c>
      <c r="G307" s="141" t="s">
        <v>483</v>
      </c>
      <c r="H307" s="142">
        <v>5.8849999999999998</v>
      </c>
      <c r="I307" s="143"/>
      <c r="J307" s="144">
        <f>ROUND(I307*H307,2)</f>
        <v>0</v>
      </c>
      <c r="K307" s="140" t="s">
        <v>385</v>
      </c>
      <c r="L307" s="32"/>
      <c r="M307" s="145" t="s">
        <v>1</v>
      </c>
      <c r="N307" s="146" t="s">
        <v>41</v>
      </c>
      <c r="P307" s="147">
        <f>O307*H307</f>
        <v>0</v>
      </c>
      <c r="Q307" s="147">
        <v>0</v>
      </c>
      <c r="R307" s="147">
        <f>Q307*H307</f>
        <v>0</v>
      </c>
      <c r="S307" s="147">
        <v>0</v>
      </c>
      <c r="T307" s="148">
        <f>S307*H307</f>
        <v>0</v>
      </c>
      <c r="AR307" s="149" t="s">
        <v>357</v>
      </c>
      <c r="AT307" s="149" t="s">
        <v>352</v>
      </c>
      <c r="AU307" s="149" t="s">
        <v>86</v>
      </c>
      <c r="AY307" s="17" t="s">
        <v>350</v>
      </c>
      <c r="BE307" s="150">
        <f>IF(N307="základní",J307,0)</f>
        <v>0</v>
      </c>
      <c r="BF307" s="150">
        <f>IF(N307="snížená",J307,0)</f>
        <v>0</v>
      </c>
      <c r="BG307" s="150">
        <f>IF(N307="zákl. přenesená",J307,0)</f>
        <v>0</v>
      </c>
      <c r="BH307" s="150">
        <f>IF(N307="sníž. přenesená",J307,0)</f>
        <v>0</v>
      </c>
      <c r="BI307" s="150">
        <f>IF(N307="nulová",J307,0)</f>
        <v>0</v>
      </c>
      <c r="BJ307" s="17" t="s">
        <v>84</v>
      </c>
      <c r="BK307" s="150">
        <f>ROUND(I307*H307,2)</f>
        <v>0</v>
      </c>
      <c r="BL307" s="17" t="s">
        <v>357</v>
      </c>
      <c r="BM307" s="149" t="s">
        <v>1977</v>
      </c>
    </row>
    <row r="308" spans="2:65" s="1" customFormat="1" ht="38.4">
      <c r="B308" s="32"/>
      <c r="D308" s="151" t="s">
        <v>359</v>
      </c>
      <c r="F308" s="152" t="s">
        <v>9234</v>
      </c>
      <c r="I308" s="153"/>
      <c r="L308" s="32"/>
      <c r="M308" s="154"/>
      <c r="T308" s="56"/>
      <c r="AT308" s="17" t="s">
        <v>359</v>
      </c>
      <c r="AU308" s="17" t="s">
        <v>86</v>
      </c>
    </row>
    <row r="309" spans="2:65" s="11" customFormat="1" ht="25.95" customHeight="1">
      <c r="B309" s="126"/>
      <c r="D309" s="127" t="s">
        <v>75</v>
      </c>
      <c r="E309" s="128" t="s">
        <v>907</v>
      </c>
      <c r="F309" s="128" t="s">
        <v>908</v>
      </c>
      <c r="I309" s="129"/>
      <c r="J309" s="130">
        <f>BK309</f>
        <v>0</v>
      </c>
      <c r="L309" s="126"/>
      <c r="M309" s="131"/>
      <c r="P309" s="132">
        <f>P310+P322</f>
        <v>0</v>
      </c>
      <c r="R309" s="132">
        <f>R310+R322</f>
        <v>0</v>
      </c>
      <c r="T309" s="133">
        <f>T310+T322</f>
        <v>0</v>
      </c>
      <c r="AR309" s="127" t="s">
        <v>86</v>
      </c>
      <c r="AT309" s="134" t="s">
        <v>75</v>
      </c>
      <c r="AU309" s="134" t="s">
        <v>76</v>
      </c>
      <c r="AY309" s="127" t="s">
        <v>350</v>
      </c>
      <c r="BK309" s="135">
        <f>BK310+BK322</f>
        <v>0</v>
      </c>
    </row>
    <row r="310" spans="2:65" s="11" customFormat="1" ht="22.8" customHeight="1">
      <c r="B310" s="126"/>
      <c r="D310" s="127" t="s">
        <v>75</v>
      </c>
      <c r="E310" s="136" t="s">
        <v>8901</v>
      </c>
      <c r="F310" s="136" t="s">
        <v>8902</v>
      </c>
      <c r="I310" s="129"/>
      <c r="J310" s="137">
        <f>BK310</f>
        <v>0</v>
      </c>
      <c r="L310" s="126"/>
      <c r="M310" s="131"/>
      <c r="P310" s="132">
        <f>SUM(P311:P321)</f>
        <v>0</v>
      </c>
      <c r="R310" s="132">
        <f>SUM(R311:R321)</f>
        <v>0</v>
      </c>
      <c r="T310" s="133">
        <f>SUM(T311:T321)</f>
        <v>0</v>
      </c>
      <c r="AR310" s="127" t="s">
        <v>86</v>
      </c>
      <c r="AT310" s="134" t="s">
        <v>75</v>
      </c>
      <c r="AU310" s="134" t="s">
        <v>84</v>
      </c>
      <c r="AY310" s="127" t="s">
        <v>350</v>
      </c>
      <c r="BK310" s="135">
        <f>SUM(BK311:BK321)</f>
        <v>0</v>
      </c>
    </row>
    <row r="311" spans="2:65" s="1" customFormat="1" ht="16.5" customHeight="1">
      <c r="B311" s="32"/>
      <c r="C311" s="138" t="s">
        <v>834</v>
      </c>
      <c r="D311" s="138" t="s">
        <v>352</v>
      </c>
      <c r="E311" s="139" t="s">
        <v>9235</v>
      </c>
      <c r="F311" s="140" t="s">
        <v>9236</v>
      </c>
      <c r="G311" s="141" t="s">
        <v>914</v>
      </c>
      <c r="H311" s="142">
        <v>1</v>
      </c>
      <c r="I311" s="143"/>
      <c r="J311" s="144">
        <f>ROUND(I311*H311,2)</f>
        <v>0</v>
      </c>
      <c r="K311" s="140" t="s">
        <v>385</v>
      </c>
      <c r="L311" s="32"/>
      <c r="M311" s="145" t="s">
        <v>1</v>
      </c>
      <c r="N311" s="146" t="s">
        <v>41</v>
      </c>
      <c r="P311" s="147">
        <f>O311*H311</f>
        <v>0</v>
      </c>
      <c r="Q311" s="147">
        <v>0</v>
      </c>
      <c r="R311" s="147">
        <f>Q311*H311</f>
        <v>0</v>
      </c>
      <c r="S311" s="147">
        <v>0</v>
      </c>
      <c r="T311" s="148">
        <f>S311*H311</f>
        <v>0</v>
      </c>
      <c r="AR311" s="149" t="s">
        <v>530</v>
      </c>
      <c r="AT311" s="149" t="s">
        <v>352</v>
      </c>
      <c r="AU311" s="149" t="s">
        <v>86</v>
      </c>
      <c r="AY311" s="17" t="s">
        <v>350</v>
      </c>
      <c r="BE311" s="150">
        <f>IF(N311="základní",J311,0)</f>
        <v>0</v>
      </c>
      <c r="BF311" s="150">
        <f>IF(N311="snížená",J311,0)</f>
        <v>0</v>
      </c>
      <c r="BG311" s="150">
        <f>IF(N311="zákl. přenesená",J311,0)</f>
        <v>0</v>
      </c>
      <c r="BH311" s="150">
        <f>IF(N311="sníž. přenesená",J311,0)</f>
        <v>0</v>
      </c>
      <c r="BI311" s="150">
        <f>IF(N311="nulová",J311,0)</f>
        <v>0</v>
      </c>
      <c r="BJ311" s="17" t="s">
        <v>84</v>
      </c>
      <c r="BK311" s="150">
        <f>ROUND(I311*H311,2)</f>
        <v>0</v>
      </c>
      <c r="BL311" s="17" t="s">
        <v>530</v>
      </c>
      <c r="BM311" s="149" t="s">
        <v>1990</v>
      </c>
    </row>
    <row r="312" spans="2:65" s="1" customFormat="1" ht="10.199999999999999">
      <c r="B312" s="32"/>
      <c r="D312" s="151" t="s">
        <v>359</v>
      </c>
      <c r="F312" s="152" t="s">
        <v>9236</v>
      </c>
      <c r="I312" s="153"/>
      <c r="L312" s="32"/>
      <c r="M312" s="154"/>
      <c r="T312" s="56"/>
      <c r="AT312" s="17" t="s">
        <v>359</v>
      </c>
      <c r="AU312" s="17" t="s">
        <v>86</v>
      </c>
    </row>
    <row r="313" spans="2:65" s="14" customFormat="1" ht="10.199999999999999">
      <c r="B313" s="169"/>
      <c r="D313" s="151" t="s">
        <v>361</v>
      </c>
      <c r="E313" s="170" t="s">
        <v>1</v>
      </c>
      <c r="F313" s="171" t="s">
        <v>9177</v>
      </c>
      <c r="H313" s="170" t="s">
        <v>1</v>
      </c>
      <c r="I313" s="172"/>
      <c r="L313" s="169"/>
      <c r="M313" s="173"/>
      <c r="T313" s="174"/>
      <c r="AT313" s="170" t="s">
        <v>361</v>
      </c>
      <c r="AU313" s="170" t="s">
        <v>86</v>
      </c>
      <c r="AV313" s="14" t="s">
        <v>84</v>
      </c>
      <c r="AW313" s="14" t="s">
        <v>32</v>
      </c>
      <c r="AX313" s="14" t="s">
        <v>76</v>
      </c>
      <c r="AY313" s="170" t="s">
        <v>350</v>
      </c>
    </row>
    <row r="314" spans="2:65" s="12" customFormat="1" ht="10.199999999999999">
      <c r="B314" s="155"/>
      <c r="D314" s="151" t="s">
        <v>361</v>
      </c>
      <c r="E314" s="156" t="s">
        <v>1</v>
      </c>
      <c r="F314" s="157" t="s">
        <v>84</v>
      </c>
      <c r="H314" s="158">
        <v>1</v>
      </c>
      <c r="I314" s="159"/>
      <c r="L314" s="155"/>
      <c r="M314" s="160"/>
      <c r="T314" s="161"/>
      <c r="AT314" s="156" t="s">
        <v>361</v>
      </c>
      <c r="AU314" s="156" t="s">
        <v>86</v>
      </c>
      <c r="AV314" s="12" t="s">
        <v>86</v>
      </c>
      <c r="AW314" s="12" t="s">
        <v>32</v>
      </c>
      <c r="AX314" s="12" t="s">
        <v>76</v>
      </c>
      <c r="AY314" s="156" t="s">
        <v>350</v>
      </c>
    </row>
    <row r="315" spans="2:65" s="13" customFormat="1" ht="10.199999999999999">
      <c r="B315" s="162"/>
      <c r="D315" s="151" t="s">
        <v>361</v>
      </c>
      <c r="E315" s="163" t="s">
        <v>1</v>
      </c>
      <c r="F315" s="164" t="s">
        <v>364</v>
      </c>
      <c r="H315" s="165">
        <v>1</v>
      </c>
      <c r="I315" s="166"/>
      <c r="L315" s="162"/>
      <c r="M315" s="167"/>
      <c r="T315" s="168"/>
      <c r="AT315" s="163" t="s">
        <v>361</v>
      </c>
      <c r="AU315" s="163" t="s">
        <v>86</v>
      </c>
      <c r="AV315" s="13" t="s">
        <v>357</v>
      </c>
      <c r="AW315" s="13" t="s">
        <v>32</v>
      </c>
      <c r="AX315" s="13" t="s">
        <v>84</v>
      </c>
      <c r="AY315" s="163" t="s">
        <v>350</v>
      </c>
    </row>
    <row r="316" spans="2:65" s="1" customFormat="1" ht="44.25" customHeight="1">
      <c r="B316" s="32"/>
      <c r="C316" s="138" t="s">
        <v>854</v>
      </c>
      <c r="D316" s="138" t="s">
        <v>352</v>
      </c>
      <c r="E316" s="139" t="s">
        <v>9008</v>
      </c>
      <c r="F316" s="140" t="s">
        <v>9009</v>
      </c>
      <c r="G316" s="141" t="s">
        <v>483</v>
      </c>
      <c r="H316" s="142">
        <v>1.0999999999999999E-2</v>
      </c>
      <c r="I316" s="143"/>
      <c r="J316" s="144">
        <f>ROUND(I316*H316,2)</f>
        <v>0</v>
      </c>
      <c r="K316" s="140" t="s">
        <v>385</v>
      </c>
      <c r="L316" s="32"/>
      <c r="M316" s="145" t="s">
        <v>1</v>
      </c>
      <c r="N316" s="146" t="s">
        <v>41</v>
      </c>
      <c r="P316" s="147">
        <f>O316*H316</f>
        <v>0</v>
      </c>
      <c r="Q316" s="147">
        <v>0</v>
      </c>
      <c r="R316" s="147">
        <f>Q316*H316</f>
        <v>0</v>
      </c>
      <c r="S316" s="147">
        <v>0</v>
      </c>
      <c r="T316" s="148">
        <f>S316*H316</f>
        <v>0</v>
      </c>
      <c r="AR316" s="149" t="s">
        <v>530</v>
      </c>
      <c r="AT316" s="149" t="s">
        <v>352</v>
      </c>
      <c r="AU316" s="149" t="s">
        <v>86</v>
      </c>
      <c r="AY316" s="17" t="s">
        <v>350</v>
      </c>
      <c r="BE316" s="150">
        <f>IF(N316="základní",J316,0)</f>
        <v>0</v>
      </c>
      <c r="BF316" s="150">
        <f>IF(N316="snížená",J316,0)</f>
        <v>0</v>
      </c>
      <c r="BG316" s="150">
        <f>IF(N316="zákl. přenesená",J316,0)</f>
        <v>0</v>
      </c>
      <c r="BH316" s="150">
        <f>IF(N316="sníž. přenesená",J316,0)</f>
        <v>0</v>
      </c>
      <c r="BI316" s="150">
        <f>IF(N316="nulová",J316,0)</f>
        <v>0</v>
      </c>
      <c r="BJ316" s="17" t="s">
        <v>84</v>
      </c>
      <c r="BK316" s="150">
        <f>ROUND(I316*H316,2)</f>
        <v>0</v>
      </c>
      <c r="BL316" s="17" t="s">
        <v>530</v>
      </c>
      <c r="BM316" s="149" t="s">
        <v>2003</v>
      </c>
    </row>
    <row r="317" spans="2:65" s="1" customFormat="1" ht="28.8">
      <c r="B317" s="32"/>
      <c r="D317" s="151" t="s">
        <v>359</v>
      </c>
      <c r="F317" s="152" t="s">
        <v>9009</v>
      </c>
      <c r="I317" s="153"/>
      <c r="L317" s="32"/>
      <c r="M317" s="154"/>
      <c r="T317" s="56"/>
      <c r="AT317" s="17" t="s">
        <v>359</v>
      </c>
      <c r="AU317" s="17" t="s">
        <v>86</v>
      </c>
    </row>
    <row r="318" spans="2:65" s="1" customFormat="1" ht="49.05" customHeight="1">
      <c r="B318" s="32"/>
      <c r="C318" s="138" t="s">
        <v>872</v>
      </c>
      <c r="D318" s="138" t="s">
        <v>352</v>
      </c>
      <c r="E318" s="139" t="s">
        <v>9010</v>
      </c>
      <c r="F318" s="140" t="s">
        <v>9011</v>
      </c>
      <c r="G318" s="141" t="s">
        <v>483</v>
      </c>
      <c r="H318" s="142">
        <v>1.0999999999999999E-2</v>
      </c>
      <c r="I318" s="143"/>
      <c r="J318" s="144">
        <f>ROUND(I318*H318,2)</f>
        <v>0</v>
      </c>
      <c r="K318" s="140" t="s">
        <v>385</v>
      </c>
      <c r="L318" s="32"/>
      <c r="M318" s="145" t="s">
        <v>1</v>
      </c>
      <c r="N318" s="146" t="s">
        <v>41</v>
      </c>
      <c r="P318" s="147">
        <f>O318*H318</f>
        <v>0</v>
      </c>
      <c r="Q318" s="147">
        <v>0</v>
      </c>
      <c r="R318" s="147">
        <f>Q318*H318</f>
        <v>0</v>
      </c>
      <c r="S318" s="147">
        <v>0</v>
      </c>
      <c r="T318" s="148">
        <f>S318*H318</f>
        <v>0</v>
      </c>
      <c r="AR318" s="149" t="s">
        <v>530</v>
      </c>
      <c r="AT318" s="149" t="s">
        <v>352</v>
      </c>
      <c r="AU318" s="149" t="s">
        <v>86</v>
      </c>
      <c r="AY318" s="17" t="s">
        <v>350</v>
      </c>
      <c r="BE318" s="150">
        <f>IF(N318="základní",J318,0)</f>
        <v>0</v>
      </c>
      <c r="BF318" s="150">
        <f>IF(N318="snížená",J318,0)</f>
        <v>0</v>
      </c>
      <c r="BG318" s="150">
        <f>IF(N318="zákl. přenesená",J318,0)</f>
        <v>0</v>
      </c>
      <c r="BH318" s="150">
        <f>IF(N318="sníž. přenesená",J318,0)</f>
        <v>0</v>
      </c>
      <c r="BI318" s="150">
        <f>IF(N318="nulová",J318,0)</f>
        <v>0</v>
      </c>
      <c r="BJ318" s="17" t="s">
        <v>84</v>
      </c>
      <c r="BK318" s="150">
        <f>ROUND(I318*H318,2)</f>
        <v>0</v>
      </c>
      <c r="BL318" s="17" t="s">
        <v>530</v>
      </c>
      <c r="BM318" s="149" t="s">
        <v>2015</v>
      </c>
    </row>
    <row r="319" spans="2:65" s="1" customFormat="1" ht="38.4">
      <c r="B319" s="32"/>
      <c r="D319" s="151" t="s">
        <v>359</v>
      </c>
      <c r="F319" s="152" t="s">
        <v>9011</v>
      </c>
      <c r="I319" s="153"/>
      <c r="L319" s="32"/>
      <c r="M319" s="154"/>
      <c r="T319" s="56"/>
      <c r="AT319" s="17" t="s">
        <v>359</v>
      </c>
      <c r="AU319" s="17" t="s">
        <v>86</v>
      </c>
    </row>
    <row r="320" spans="2:65" s="1" customFormat="1" ht="49.05" customHeight="1">
      <c r="B320" s="32"/>
      <c r="C320" s="138" t="s">
        <v>877</v>
      </c>
      <c r="D320" s="138" t="s">
        <v>352</v>
      </c>
      <c r="E320" s="139" t="s">
        <v>9012</v>
      </c>
      <c r="F320" s="140" t="s">
        <v>9013</v>
      </c>
      <c r="G320" s="141" t="s">
        <v>483</v>
      </c>
      <c r="H320" s="142">
        <v>1.0999999999999999E-2</v>
      </c>
      <c r="I320" s="143"/>
      <c r="J320" s="144">
        <f>ROUND(I320*H320,2)</f>
        <v>0</v>
      </c>
      <c r="K320" s="140" t="s">
        <v>385</v>
      </c>
      <c r="L320" s="32"/>
      <c r="M320" s="145" t="s">
        <v>1</v>
      </c>
      <c r="N320" s="146" t="s">
        <v>41</v>
      </c>
      <c r="P320" s="147">
        <f>O320*H320</f>
        <v>0</v>
      </c>
      <c r="Q320" s="147">
        <v>0</v>
      </c>
      <c r="R320" s="147">
        <f>Q320*H320</f>
        <v>0</v>
      </c>
      <c r="S320" s="147">
        <v>0</v>
      </c>
      <c r="T320" s="148">
        <f>S320*H320</f>
        <v>0</v>
      </c>
      <c r="AR320" s="149" t="s">
        <v>530</v>
      </c>
      <c r="AT320" s="149" t="s">
        <v>352</v>
      </c>
      <c r="AU320" s="149" t="s">
        <v>86</v>
      </c>
      <c r="AY320" s="17" t="s">
        <v>350</v>
      </c>
      <c r="BE320" s="150">
        <f>IF(N320="základní",J320,0)</f>
        <v>0</v>
      </c>
      <c r="BF320" s="150">
        <f>IF(N320="snížená",J320,0)</f>
        <v>0</v>
      </c>
      <c r="BG320" s="150">
        <f>IF(N320="zákl. přenesená",J320,0)</f>
        <v>0</v>
      </c>
      <c r="BH320" s="150">
        <f>IF(N320="sníž. přenesená",J320,0)</f>
        <v>0</v>
      </c>
      <c r="BI320" s="150">
        <f>IF(N320="nulová",J320,0)</f>
        <v>0</v>
      </c>
      <c r="BJ320" s="17" t="s">
        <v>84</v>
      </c>
      <c r="BK320" s="150">
        <f>ROUND(I320*H320,2)</f>
        <v>0</v>
      </c>
      <c r="BL320" s="17" t="s">
        <v>530</v>
      </c>
      <c r="BM320" s="149" t="s">
        <v>2024</v>
      </c>
    </row>
    <row r="321" spans="2:65" s="1" customFormat="1" ht="28.8">
      <c r="B321" s="32"/>
      <c r="D321" s="151" t="s">
        <v>359</v>
      </c>
      <c r="F321" s="152" t="s">
        <v>9013</v>
      </c>
      <c r="I321" s="153"/>
      <c r="L321" s="32"/>
      <c r="M321" s="154"/>
      <c r="T321" s="56"/>
      <c r="AT321" s="17" t="s">
        <v>359</v>
      </c>
      <c r="AU321" s="17" t="s">
        <v>86</v>
      </c>
    </row>
    <row r="322" spans="2:65" s="11" customFormat="1" ht="22.8" customHeight="1">
      <c r="B322" s="126"/>
      <c r="D322" s="127" t="s">
        <v>75</v>
      </c>
      <c r="E322" s="136" t="s">
        <v>1048</v>
      </c>
      <c r="F322" s="136" t="s">
        <v>1049</v>
      </c>
      <c r="I322" s="129"/>
      <c r="J322" s="137">
        <f>BK322</f>
        <v>0</v>
      </c>
      <c r="L322" s="126"/>
      <c r="M322" s="131"/>
      <c r="P322" s="132">
        <f>SUM(P323:P335)</f>
        <v>0</v>
      </c>
      <c r="R322" s="132">
        <f>SUM(R323:R335)</f>
        <v>0</v>
      </c>
      <c r="T322" s="133">
        <f>SUM(T323:T335)</f>
        <v>0</v>
      </c>
      <c r="AR322" s="127" t="s">
        <v>86</v>
      </c>
      <c r="AT322" s="134" t="s">
        <v>75</v>
      </c>
      <c r="AU322" s="134" t="s">
        <v>84</v>
      </c>
      <c r="AY322" s="127" t="s">
        <v>350</v>
      </c>
      <c r="BK322" s="135">
        <f>SUM(BK323:BK335)</f>
        <v>0</v>
      </c>
    </row>
    <row r="323" spans="2:65" s="1" customFormat="1" ht="24.15" customHeight="1">
      <c r="B323" s="32"/>
      <c r="C323" s="138" t="s">
        <v>882</v>
      </c>
      <c r="D323" s="138" t="s">
        <v>352</v>
      </c>
      <c r="E323" s="139" t="s">
        <v>9237</v>
      </c>
      <c r="F323" s="140" t="s">
        <v>9238</v>
      </c>
      <c r="G323" s="141" t="s">
        <v>1350</v>
      </c>
      <c r="H323" s="142">
        <v>10</v>
      </c>
      <c r="I323" s="143"/>
      <c r="J323" s="144">
        <f>ROUND(I323*H323,2)</f>
        <v>0</v>
      </c>
      <c r="K323" s="140" t="s">
        <v>385</v>
      </c>
      <c r="L323" s="32"/>
      <c r="M323" s="145" t="s">
        <v>1</v>
      </c>
      <c r="N323" s="146" t="s">
        <v>41</v>
      </c>
      <c r="P323" s="147">
        <f>O323*H323</f>
        <v>0</v>
      </c>
      <c r="Q323" s="147">
        <v>0</v>
      </c>
      <c r="R323" s="147">
        <f>Q323*H323</f>
        <v>0</v>
      </c>
      <c r="S323" s="147">
        <v>0</v>
      </c>
      <c r="T323" s="148">
        <f>S323*H323</f>
        <v>0</v>
      </c>
      <c r="AR323" s="149" t="s">
        <v>530</v>
      </c>
      <c r="AT323" s="149" t="s">
        <v>352</v>
      </c>
      <c r="AU323" s="149" t="s">
        <v>86</v>
      </c>
      <c r="AY323" s="17" t="s">
        <v>350</v>
      </c>
      <c r="BE323" s="150">
        <f>IF(N323="základní",J323,0)</f>
        <v>0</v>
      </c>
      <c r="BF323" s="150">
        <f>IF(N323="snížená",J323,0)</f>
        <v>0</v>
      </c>
      <c r="BG323" s="150">
        <f>IF(N323="zákl. přenesená",J323,0)</f>
        <v>0</v>
      </c>
      <c r="BH323" s="150">
        <f>IF(N323="sníž. přenesená",J323,0)</f>
        <v>0</v>
      </c>
      <c r="BI323" s="150">
        <f>IF(N323="nulová",J323,0)</f>
        <v>0</v>
      </c>
      <c r="BJ323" s="17" t="s">
        <v>84</v>
      </c>
      <c r="BK323" s="150">
        <f>ROUND(I323*H323,2)</f>
        <v>0</v>
      </c>
      <c r="BL323" s="17" t="s">
        <v>530</v>
      </c>
      <c r="BM323" s="149" t="s">
        <v>2035</v>
      </c>
    </row>
    <row r="324" spans="2:65" s="1" customFormat="1" ht="19.2">
      <c r="B324" s="32"/>
      <c r="D324" s="151" t="s">
        <v>359</v>
      </c>
      <c r="F324" s="152" t="s">
        <v>9238</v>
      </c>
      <c r="I324" s="153"/>
      <c r="L324" s="32"/>
      <c r="M324" s="154"/>
      <c r="T324" s="56"/>
      <c r="AT324" s="17" t="s">
        <v>359</v>
      </c>
      <c r="AU324" s="17" t="s">
        <v>86</v>
      </c>
    </row>
    <row r="325" spans="2:65" s="14" customFormat="1" ht="10.199999999999999">
      <c r="B325" s="169"/>
      <c r="D325" s="151" t="s">
        <v>361</v>
      </c>
      <c r="E325" s="170" t="s">
        <v>1</v>
      </c>
      <c r="F325" s="171" t="s">
        <v>9239</v>
      </c>
      <c r="H325" s="170" t="s">
        <v>1</v>
      </c>
      <c r="I325" s="172"/>
      <c r="L325" s="169"/>
      <c r="M325" s="173"/>
      <c r="T325" s="174"/>
      <c r="AT325" s="170" t="s">
        <v>361</v>
      </c>
      <c r="AU325" s="170" t="s">
        <v>86</v>
      </c>
      <c r="AV325" s="14" t="s">
        <v>84</v>
      </c>
      <c r="AW325" s="14" t="s">
        <v>32</v>
      </c>
      <c r="AX325" s="14" t="s">
        <v>76</v>
      </c>
      <c r="AY325" s="170" t="s">
        <v>350</v>
      </c>
    </row>
    <row r="326" spans="2:65" s="12" customFormat="1" ht="10.199999999999999">
      <c r="B326" s="155"/>
      <c r="D326" s="151" t="s">
        <v>361</v>
      </c>
      <c r="E326" s="156" t="s">
        <v>1</v>
      </c>
      <c r="F326" s="157" t="s">
        <v>9240</v>
      </c>
      <c r="H326" s="158">
        <v>10</v>
      </c>
      <c r="I326" s="159"/>
      <c r="L326" s="155"/>
      <c r="M326" s="160"/>
      <c r="T326" s="161"/>
      <c r="AT326" s="156" t="s">
        <v>361</v>
      </c>
      <c r="AU326" s="156" t="s">
        <v>86</v>
      </c>
      <c r="AV326" s="12" t="s">
        <v>86</v>
      </c>
      <c r="AW326" s="12" t="s">
        <v>32</v>
      </c>
      <c r="AX326" s="12" t="s">
        <v>76</v>
      </c>
      <c r="AY326" s="156" t="s">
        <v>350</v>
      </c>
    </row>
    <row r="327" spans="2:65" s="13" customFormat="1" ht="10.199999999999999">
      <c r="B327" s="162"/>
      <c r="D327" s="151" t="s">
        <v>361</v>
      </c>
      <c r="E327" s="163" t="s">
        <v>1</v>
      </c>
      <c r="F327" s="164" t="s">
        <v>364</v>
      </c>
      <c r="H327" s="165">
        <v>10</v>
      </c>
      <c r="I327" s="166"/>
      <c r="L327" s="162"/>
      <c r="M327" s="167"/>
      <c r="T327" s="168"/>
      <c r="AT327" s="163" t="s">
        <v>361</v>
      </c>
      <c r="AU327" s="163" t="s">
        <v>86</v>
      </c>
      <c r="AV327" s="13" t="s">
        <v>357</v>
      </c>
      <c r="AW327" s="13" t="s">
        <v>32</v>
      </c>
      <c r="AX327" s="13" t="s">
        <v>84</v>
      </c>
      <c r="AY327" s="163" t="s">
        <v>350</v>
      </c>
    </row>
    <row r="328" spans="2:65" s="1" customFormat="1" ht="24.15" customHeight="1">
      <c r="B328" s="32"/>
      <c r="C328" s="187" t="s">
        <v>888</v>
      </c>
      <c r="D328" s="187" t="s">
        <v>1347</v>
      </c>
      <c r="E328" s="188" t="s">
        <v>9241</v>
      </c>
      <c r="F328" s="189" t="s">
        <v>9242</v>
      </c>
      <c r="G328" s="190" t="s">
        <v>496</v>
      </c>
      <c r="H328" s="191">
        <v>1</v>
      </c>
      <c r="I328" s="192"/>
      <c r="J328" s="193">
        <f>ROUND(I328*H328,2)</f>
        <v>0</v>
      </c>
      <c r="K328" s="189" t="s">
        <v>8850</v>
      </c>
      <c r="L328" s="194"/>
      <c r="M328" s="195" t="s">
        <v>1</v>
      </c>
      <c r="N328" s="196" t="s">
        <v>41</v>
      </c>
      <c r="P328" s="147">
        <f>O328*H328</f>
        <v>0</v>
      </c>
      <c r="Q328" s="147">
        <v>0</v>
      </c>
      <c r="R328" s="147">
        <f>Q328*H328</f>
        <v>0</v>
      </c>
      <c r="S328" s="147">
        <v>0</v>
      </c>
      <c r="T328" s="148">
        <f>S328*H328</f>
        <v>0</v>
      </c>
      <c r="AR328" s="149" t="s">
        <v>695</v>
      </c>
      <c r="AT328" s="149" t="s">
        <v>1347</v>
      </c>
      <c r="AU328" s="149" t="s">
        <v>86</v>
      </c>
      <c r="AY328" s="17" t="s">
        <v>350</v>
      </c>
      <c r="BE328" s="150">
        <f>IF(N328="základní",J328,0)</f>
        <v>0</v>
      </c>
      <c r="BF328" s="150">
        <f>IF(N328="snížená",J328,0)</f>
        <v>0</v>
      </c>
      <c r="BG328" s="150">
        <f>IF(N328="zákl. přenesená",J328,0)</f>
        <v>0</v>
      </c>
      <c r="BH328" s="150">
        <f>IF(N328="sníž. přenesená",J328,0)</f>
        <v>0</v>
      </c>
      <c r="BI328" s="150">
        <f>IF(N328="nulová",J328,0)</f>
        <v>0</v>
      </c>
      <c r="BJ328" s="17" t="s">
        <v>84</v>
      </c>
      <c r="BK328" s="150">
        <f>ROUND(I328*H328,2)</f>
        <v>0</v>
      </c>
      <c r="BL328" s="17" t="s">
        <v>530</v>
      </c>
      <c r="BM328" s="149" t="s">
        <v>2048</v>
      </c>
    </row>
    <row r="329" spans="2:65" s="1" customFormat="1" ht="19.2">
      <c r="B329" s="32"/>
      <c r="D329" s="151" t="s">
        <v>359</v>
      </c>
      <c r="F329" s="152" t="s">
        <v>9242</v>
      </c>
      <c r="I329" s="153"/>
      <c r="L329" s="32"/>
      <c r="M329" s="154"/>
      <c r="T329" s="56"/>
      <c r="AT329" s="17" t="s">
        <v>359</v>
      </c>
      <c r="AU329" s="17" t="s">
        <v>86</v>
      </c>
    </row>
    <row r="330" spans="2:65" s="1" customFormat="1" ht="49.05" customHeight="1">
      <c r="B330" s="32"/>
      <c r="C330" s="138" t="s">
        <v>894</v>
      </c>
      <c r="D330" s="138" t="s">
        <v>352</v>
      </c>
      <c r="E330" s="139" t="s">
        <v>9243</v>
      </c>
      <c r="F330" s="140" t="s">
        <v>9244</v>
      </c>
      <c r="G330" s="141" t="s">
        <v>483</v>
      </c>
      <c r="H330" s="142">
        <v>1.0999999999999999E-2</v>
      </c>
      <c r="I330" s="143"/>
      <c r="J330" s="144">
        <f>ROUND(I330*H330,2)</f>
        <v>0</v>
      </c>
      <c r="K330" s="140" t="s">
        <v>385</v>
      </c>
      <c r="L330" s="32"/>
      <c r="M330" s="145" t="s">
        <v>1</v>
      </c>
      <c r="N330" s="146" t="s">
        <v>41</v>
      </c>
      <c r="P330" s="147">
        <f>O330*H330</f>
        <v>0</v>
      </c>
      <c r="Q330" s="147">
        <v>0</v>
      </c>
      <c r="R330" s="147">
        <f>Q330*H330</f>
        <v>0</v>
      </c>
      <c r="S330" s="147">
        <v>0</v>
      </c>
      <c r="T330" s="148">
        <f>S330*H330</f>
        <v>0</v>
      </c>
      <c r="AR330" s="149" t="s">
        <v>530</v>
      </c>
      <c r="AT330" s="149" t="s">
        <v>352</v>
      </c>
      <c r="AU330" s="149" t="s">
        <v>86</v>
      </c>
      <c r="AY330" s="17" t="s">
        <v>350</v>
      </c>
      <c r="BE330" s="150">
        <f>IF(N330="základní",J330,0)</f>
        <v>0</v>
      </c>
      <c r="BF330" s="150">
        <f>IF(N330="snížená",J330,0)</f>
        <v>0</v>
      </c>
      <c r="BG330" s="150">
        <f>IF(N330="zákl. přenesená",J330,0)</f>
        <v>0</v>
      </c>
      <c r="BH330" s="150">
        <f>IF(N330="sníž. přenesená",J330,0)</f>
        <v>0</v>
      </c>
      <c r="BI330" s="150">
        <f>IF(N330="nulová",J330,0)</f>
        <v>0</v>
      </c>
      <c r="BJ330" s="17" t="s">
        <v>84</v>
      </c>
      <c r="BK330" s="150">
        <f>ROUND(I330*H330,2)</f>
        <v>0</v>
      </c>
      <c r="BL330" s="17" t="s">
        <v>530</v>
      </c>
      <c r="BM330" s="149" t="s">
        <v>2060</v>
      </c>
    </row>
    <row r="331" spans="2:65" s="1" customFormat="1" ht="28.8">
      <c r="B331" s="32"/>
      <c r="D331" s="151" t="s">
        <v>359</v>
      </c>
      <c r="F331" s="152" t="s">
        <v>9244</v>
      </c>
      <c r="I331" s="153"/>
      <c r="L331" s="32"/>
      <c r="M331" s="154"/>
      <c r="T331" s="56"/>
      <c r="AT331" s="17" t="s">
        <v>359</v>
      </c>
      <c r="AU331" s="17" t="s">
        <v>86</v>
      </c>
    </row>
    <row r="332" spans="2:65" s="1" customFormat="1" ht="49.05" customHeight="1">
      <c r="B332" s="32"/>
      <c r="C332" s="138" t="s">
        <v>911</v>
      </c>
      <c r="D332" s="138" t="s">
        <v>352</v>
      </c>
      <c r="E332" s="139" t="s">
        <v>9245</v>
      </c>
      <c r="F332" s="140" t="s">
        <v>9246</v>
      </c>
      <c r="G332" s="141" t="s">
        <v>483</v>
      </c>
      <c r="H332" s="142">
        <v>1.0999999999999999E-2</v>
      </c>
      <c r="I332" s="143"/>
      <c r="J332" s="144">
        <f>ROUND(I332*H332,2)</f>
        <v>0</v>
      </c>
      <c r="K332" s="140" t="s">
        <v>385</v>
      </c>
      <c r="L332" s="32"/>
      <c r="M332" s="145" t="s">
        <v>1</v>
      </c>
      <c r="N332" s="146" t="s">
        <v>41</v>
      </c>
      <c r="P332" s="147">
        <f>O332*H332</f>
        <v>0</v>
      </c>
      <c r="Q332" s="147">
        <v>0</v>
      </c>
      <c r="R332" s="147">
        <f>Q332*H332</f>
        <v>0</v>
      </c>
      <c r="S332" s="147">
        <v>0</v>
      </c>
      <c r="T332" s="148">
        <f>S332*H332</f>
        <v>0</v>
      </c>
      <c r="AR332" s="149" t="s">
        <v>530</v>
      </c>
      <c r="AT332" s="149" t="s">
        <v>352</v>
      </c>
      <c r="AU332" s="149" t="s">
        <v>86</v>
      </c>
      <c r="AY332" s="17" t="s">
        <v>350</v>
      </c>
      <c r="BE332" s="150">
        <f>IF(N332="základní",J332,0)</f>
        <v>0</v>
      </c>
      <c r="BF332" s="150">
        <f>IF(N332="snížená",J332,0)</f>
        <v>0</v>
      </c>
      <c r="BG332" s="150">
        <f>IF(N332="zákl. přenesená",J332,0)</f>
        <v>0</v>
      </c>
      <c r="BH332" s="150">
        <f>IF(N332="sníž. přenesená",J332,0)</f>
        <v>0</v>
      </c>
      <c r="BI332" s="150">
        <f>IF(N332="nulová",J332,0)</f>
        <v>0</v>
      </c>
      <c r="BJ332" s="17" t="s">
        <v>84</v>
      </c>
      <c r="BK332" s="150">
        <f>ROUND(I332*H332,2)</f>
        <v>0</v>
      </c>
      <c r="BL332" s="17" t="s">
        <v>530</v>
      </c>
      <c r="BM332" s="149" t="s">
        <v>2074</v>
      </c>
    </row>
    <row r="333" spans="2:65" s="1" customFormat="1" ht="38.4">
      <c r="B333" s="32"/>
      <c r="D333" s="151" t="s">
        <v>359</v>
      </c>
      <c r="F333" s="152" t="s">
        <v>9246</v>
      </c>
      <c r="I333" s="153"/>
      <c r="L333" s="32"/>
      <c r="M333" s="154"/>
      <c r="T333" s="56"/>
      <c r="AT333" s="17" t="s">
        <v>359</v>
      </c>
      <c r="AU333" s="17" t="s">
        <v>86</v>
      </c>
    </row>
    <row r="334" spans="2:65" s="1" customFormat="1" ht="55.5" customHeight="1">
      <c r="B334" s="32"/>
      <c r="C334" s="138" t="s">
        <v>918</v>
      </c>
      <c r="D334" s="138" t="s">
        <v>352</v>
      </c>
      <c r="E334" s="139" t="s">
        <v>9247</v>
      </c>
      <c r="F334" s="140" t="s">
        <v>9248</v>
      </c>
      <c r="G334" s="141" t="s">
        <v>483</v>
      </c>
      <c r="H334" s="142">
        <v>1.0999999999999999E-2</v>
      </c>
      <c r="I334" s="143"/>
      <c r="J334" s="144">
        <f>ROUND(I334*H334,2)</f>
        <v>0</v>
      </c>
      <c r="K334" s="140" t="s">
        <v>385</v>
      </c>
      <c r="L334" s="32"/>
      <c r="M334" s="145" t="s">
        <v>1</v>
      </c>
      <c r="N334" s="146" t="s">
        <v>41</v>
      </c>
      <c r="P334" s="147">
        <f>O334*H334</f>
        <v>0</v>
      </c>
      <c r="Q334" s="147">
        <v>0</v>
      </c>
      <c r="R334" s="147">
        <f>Q334*H334</f>
        <v>0</v>
      </c>
      <c r="S334" s="147">
        <v>0</v>
      </c>
      <c r="T334" s="148">
        <f>S334*H334</f>
        <v>0</v>
      </c>
      <c r="AR334" s="149" t="s">
        <v>530</v>
      </c>
      <c r="AT334" s="149" t="s">
        <v>352</v>
      </c>
      <c r="AU334" s="149" t="s">
        <v>86</v>
      </c>
      <c r="AY334" s="17" t="s">
        <v>350</v>
      </c>
      <c r="BE334" s="150">
        <f>IF(N334="základní",J334,0)</f>
        <v>0</v>
      </c>
      <c r="BF334" s="150">
        <f>IF(N334="snížená",J334,0)</f>
        <v>0</v>
      </c>
      <c r="BG334" s="150">
        <f>IF(N334="zákl. přenesená",J334,0)</f>
        <v>0</v>
      </c>
      <c r="BH334" s="150">
        <f>IF(N334="sníž. přenesená",J334,0)</f>
        <v>0</v>
      </c>
      <c r="BI334" s="150">
        <f>IF(N334="nulová",J334,0)</f>
        <v>0</v>
      </c>
      <c r="BJ334" s="17" t="s">
        <v>84</v>
      </c>
      <c r="BK334" s="150">
        <f>ROUND(I334*H334,2)</f>
        <v>0</v>
      </c>
      <c r="BL334" s="17" t="s">
        <v>530</v>
      </c>
      <c r="BM334" s="149" t="s">
        <v>2091</v>
      </c>
    </row>
    <row r="335" spans="2:65" s="1" customFormat="1" ht="38.4">
      <c r="B335" s="32"/>
      <c r="D335" s="151" t="s">
        <v>359</v>
      </c>
      <c r="F335" s="152" t="s">
        <v>9248</v>
      </c>
      <c r="I335" s="153"/>
      <c r="L335" s="32"/>
      <c r="M335" s="154"/>
      <c r="T335" s="56"/>
      <c r="AT335" s="17" t="s">
        <v>359</v>
      </c>
      <c r="AU335" s="17" t="s">
        <v>86</v>
      </c>
    </row>
    <row r="336" spans="2:65" s="11" customFormat="1" ht="25.95" customHeight="1">
      <c r="B336" s="126"/>
      <c r="D336" s="127" t="s">
        <v>75</v>
      </c>
      <c r="E336" s="128" t="s">
        <v>135</v>
      </c>
      <c r="F336" s="128" t="s">
        <v>9123</v>
      </c>
      <c r="I336" s="129"/>
      <c r="J336" s="130">
        <f>BK336</f>
        <v>0</v>
      </c>
      <c r="L336" s="126"/>
      <c r="M336" s="131"/>
      <c r="P336" s="132">
        <f>P337+P348+P351+P354</f>
        <v>0</v>
      </c>
      <c r="R336" s="132">
        <f>R337+R348+R351+R354</f>
        <v>0</v>
      </c>
      <c r="T336" s="133">
        <f>T337+T348+T351+T354</f>
        <v>0</v>
      </c>
      <c r="AR336" s="127" t="s">
        <v>389</v>
      </c>
      <c r="AT336" s="134" t="s">
        <v>75</v>
      </c>
      <c r="AU336" s="134" t="s">
        <v>76</v>
      </c>
      <c r="AY336" s="127" t="s">
        <v>350</v>
      </c>
      <c r="BK336" s="135">
        <f>BK337+BK348+BK351+BK354</f>
        <v>0</v>
      </c>
    </row>
    <row r="337" spans="2:65" s="11" customFormat="1" ht="22.8" customHeight="1">
      <c r="B337" s="126"/>
      <c r="D337" s="127" t="s">
        <v>75</v>
      </c>
      <c r="E337" s="136" t="s">
        <v>9124</v>
      </c>
      <c r="F337" s="136" t="s">
        <v>9125</v>
      </c>
      <c r="I337" s="129"/>
      <c r="J337" s="137">
        <f>BK337</f>
        <v>0</v>
      </c>
      <c r="L337" s="126"/>
      <c r="M337" s="131"/>
      <c r="P337" s="132">
        <f>SUM(P338:P347)</f>
        <v>0</v>
      </c>
      <c r="R337" s="132">
        <f>SUM(R338:R347)</f>
        <v>0</v>
      </c>
      <c r="T337" s="133">
        <f>SUM(T338:T347)</f>
        <v>0</v>
      </c>
      <c r="AR337" s="127" t="s">
        <v>389</v>
      </c>
      <c r="AT337" s="134" t="s">
        <v>75</v>
      </c>
      <c r="AU337" s="134" t="s">
        <v>84</v>
      </c>
      <c r="AY337" s="127" t="s">
        <v>350</v>
      </c>
      <c r="BK337" s="135">
        <f>SUM(BK338:BK347)</f>
        <v>0</v>
      </c>
    </row>
    <row r="338" spans="2:65" s="1" customFormat="1" ht="16.5" customHeight="1">
      <c r="B338" s="32"/>
      <c r="C338" s="138" t="s">
        <v>924</v>
      </c>
      <c r="D338" s="138" t="s">
        <v>352</v>
      </c>
      <c r="E338" s="139" t="s">
        <v>9249</v>
      </c>
      <c r="F338" s="140" t="s">
        <v>9250</v>
      </c>
      <c r="G338" s="141" t="s">
        <v>9251</v>
      </c>
      <c r="H338" s="142">
        <v>2</v>
      </c>
      <c r="I338" s="143"/>
      <c r="J338" s="144">
        <f>ROUND(I338*H338,2)</f>
        <v>0</v>
      </c>
      <c r="K338" s="140" t="s">
        <v>385</v>
      </c>
      <c r="L338" s="32"/>
      <c r="M338" s="145" t="s">
        <v>1</v>
      </c>
      <c r="N338" s="146" t="s">
        <v>41</v>
      </c>
      <c r="P338" s="147">
        <f>O338*H338</f>
        <v>0</v>
      </c>
      <c r="Q338" s="147">
        <v>0</v>
      </c>
      <c r="R338" s="147">
        <f>Q338*H338</f>
        <v>0</v>
      </c>
      <c r="S338" s="147">
        <v>0</v>
      </c>
      <c r="T338" s="148">
        <f>S338*H338</f>
        <v>0</v>
      </c>
      <c r="AR338" s="149" t="s">
        <v>357</v>
      </c>
      <c r="AT338" s="149" t="s">
        <v>352</v>
      </c>
      <c r="AU338" s="149" t="s">
        <v>86</v>
      </c>
      <c r="AY338" s="17" t="s">
        <v>350</v>
      </c>
      <c r="BE338" s="150">
        <f>IF(N338="základní",J338,0)</f>
        <v>0</v>
      </c>
      <c r="BF338" s="150">
        <f>IF(N338="snížená",J338,0)</f>
        <v>0</v>
      </c>
      <c r="BG338" s="150">
        <f>IF(N338="zákl. přenesená",J338,0)</f>
        <v>0</v>
      </c>
      <c r="BH338" s="150">
        <f>IF(N338="sníž. přenesená",J338,0)</f>
        <v>0</v>
      </c>
      <c r="BI338" s="150">
        <f>IF(N338="nulová",J338,0)</f>
        <v>0</v>
      </c>
      <c r="BJ338" s="17" t="s">
        <v>84</v>
      </c>
      <c r="BK338" s="150">
        <f>ROUND(I338*H338,2)</f>
        <v>0</v>
      </c>
      <c r="BL338" s="17" t="s">
        <v>357</v>
      </c>
      <c r="BM338" s="149" t="s">
        <v>2102</v>
      </c>
    </row>
    <row r="339" spans="2:65" s="1" customFormat="1" ht="10.199999999999999">
      <c r="B339" s="32"/>
      <c r="D339" s="151" t="s">
        <v>359</v>
      </c>
      <c r="F339" s="152" t="s">
        <v>9250</v>
      </c>
      <c r="I339" s="153"/>
      <c r="L339" s="32"/>
      <c r="M339" s="154"/>
      <c r="T339" s="56"/>
      <c r="AT339" s="17" t="s">
        <v>359</v>
      </c>
      <c r="AU339" s="17" t="s">
        <v>86</v>
      </c>
    </row>
    <row r="340" spans="2:65" s="14" customFormat="1" ht="10.199999999999999">
      <c r="B340" s="169"/>
      <c r="D340" s="151" t="s">
        <v>361</v>
      </c>
      <c r="E340" s="170" t="s">
        <v>1</v>
      </c>
      <c r="F340" s="171" t="s">
        <v>9252</v>
      </c>
      <c r="H340" s="170" t="s">
        <v>1</v>
      </c>
      <c r="I340" s="172"/>
      <c r="L340" s="169"/>
      <c r="M340" s="173"/>
      <c r="T340" s="174"/>
      <c r="AT340" s="170" t="s">
        <v>361</v>
      </c>
      <c r="AU340" s="170" t="s">
        <v>86</v>
      </c>
      <c r="AV340" s="14" t="s">
        <v>84</v>
      </c>
      <c r="AW340" s="14" t="s">
        <v>32</v>
      </c>
      <c r="AX340" s="14" t="s">
        <v>76</v>
      </c>
      <c r="AY340" s="170" t="s">
        <v>350</v>
      </c>
    </row>
    <row r="341" spans="2:65" s="12" customFormat="1" ht="10.199999999999999">
      <c r="B341" s="155"/>
      <c r="D341" s="151" t="s">
        <v>361</v>
      </c>
      <c r="E341" s="156" t="s">
        <v>1</v>
      </c>
      <c r="F341" s="157" t="s">
        <v>86</v>
      </c>
      <c r="H341" s="158">
        <v>2</v>
      </c>
      <c r="I341" s="159"/>
      <c r="L341" s="155"/>
      <c r="M341" s="160"/>
      <c r="T341" s="161"/>
      <c r="AT341" s="156" t="s">
        <v>361</v>
      </c>
      <c r="AU341" s="156" t="s">
        <v>86</v>
      </c>
      <c r="AV341" s="12" t="s">
        <v>86</v>
      </c>
      <c r="AW341" s="12" t="s">
        <v>32</v>
      </c>
      <c r="AX341" s="12" t="s">
        <v>76</v>
      </c>
      <c r="AY341" s="156" t="s">
        <v>350</v>
      </c>
    </row>
    <row r="342" spans="2:65" s="13" customFormat="1" ht="10.199999999999999">
      <c r="B342" s="162"/>
      <c r="D342" s="151" t="s">
        <v>361</v>
      </c>
      <c r="E342" s="163" t="s">
        <v>1</v>
      </c>
      <c r="F342" s="164" t="s">
        <v>364</v>
      </c>
      <c r="H342" s="165">
        <v>2</v>
      </c>
      <c r="I342" s="166"/>
      <c r="L342" s="162"/>
      <c r="M342" s="167"/>
      <c r="T342" s="168"/>
      <c r="AT342" s="163" t="s">
        <v>361</v>
      </c>
      <c r="AU342" s="163" t="s">
        <v>86</v>
      </c>
      <c r="AV342" s="13" t="s">
        <v>357</v>
      </c>
      <c r="AW342" s="13" t="s">
        <v>32</v>
      </c>
      <c r="AX342" s="13" t="s">
        <v>84</v>
      </c>
      <c r="AY342" s="163" t="s">
        <v>350</v>
      </c>
    </row>
    <row r="343" spans="2:65" s="1" customFormat="1" ht="16.5" customHeight="1">
      <c r="B343" s="32"/>
      <c r="C343" s="138" t="s">
        <v>929</v>
      </c>
      <c r="D343" s="138" t="s">
        <v>352</v>
      </c>
      <c r="E343" s="139" t="s">
        <v>9253</v>
      </c>
      <c r="F343" s="140" t="s">
        <v>9254</v>
      </c>
      <c r="G343" s="141" t="s">
        <v>9251</v>
      </c>
      <c r="H343" s="142">
        <v>10</v>
      </c>
      <c r="I343" s="143"/>
      <c r="J343" s="144">
        <f>ROUND(I343*H343,2)</f>
        <v>0</v>
      </c>
      <c r="K343" s="140" t="s">
        <v>385</v>
      </c>
      <c r="L343" s="32"/>
      <c r="M343" s="145" t="s">
        <v>1</v>
      </c>
      <c r="N343" s="146" t="s">
        <v>41</v>
      </c>
      <c r="P343" s="147">
        <f>O343*H343</f>
        <v>0</v>
      </c>
      <c r="Q343" s="147">
        <v>0</v>
      </c>
      <c r="R343" s="147">
        <f>Q343*H343</f>
        <v>0</v>
      </c>
      <c r="S343" s="147">
        <v>0</v>
      </c>
      <c r="T343" s="148">
        <f>S343*H343</f>
        <v>0</v>
      </c>
      <c r="AR343" s="149" t="s">
        <v>357</v>
      </c>
      <c r="AT343" s="149" t="s">
        <v>352</v>
      </c>
      <c r="AU343" s="149" t="s">
        <v>86</v>
      </c>
      <c r="AY343" s="17" t="s">
        <v>350</v>
      </c>
      <c r="BE343" s="150">
        <f>IF(N343="základní",J343,0)</f>
        <v>0</v>
      </c>
      <c r="BF343" s="150">
        <f>IF(N343="snížená",J343,0)</f>
        <v>0</v>
      </c>
      <c r="BG343" s="150">
        <f>IF(N343="zákl. přenesená",J343,0)</f>
        <v>0</v>
      </c>
      <c r="BH343" s="150">
        <f>IF(N343="sníž. přenesená",J343,0)</f>
        <v>0</v>
      </c>
      <c r="BI343" s="150">
        <f>IF(N343="nulová",J343,0)</f>
        <v>0</v>
      </c>
      <c r="BJ343" s="17" t="s">
        <v>84</v>
      </c>
      <c r="BK343" s="150">
        <f>ROUND(I343*H343,2)</f>
        <v>0</v>
      </c>
      <c r="BL343" s="17" t="s">
        <v>357</v>
      </c>
      <c r="BM343" s="149" t="s">
        <v>2117</v>
      </c>
    </row>
    <row r="344" spans="2:65" s="1" customFormat="1" ht="10.199999999999999">
      <c r="B344" s="32"/>
      <c r="D344" s="151" t="s">
        <v>359</v>
      </c>
      <c r="F344" s="152" t="s">
        <v>9254</v>
      </c>
      <c r="I344" s="153"/>
      <c r="L344" s="32"/>
      <c r="M344" s="154"/>
      <c r="T344" s="56"/>
      <c r="AT344" s="17" t="s">
        <v>359</v>
      </c>
      <c r="AU344" s="17" t="s">
        <v>86</v>
      </c>
    </row>
    <row r="345" spans="2:65" s="14" customFormat="1" ht="10.199999999999999">
      <c r="B345" s="169"/>
      <c r="D345" s="151" t="s">
        <v>361</v>
      </c>
      <c r="E345" s="170" t="s">
        <v>1</v>
      </c>
      <c r="F345" s="171" t="s">
        <v>9255</v>
      </c>
      <c r="H345" s="170" t="s">
        <v>1</v>
      </c>
      <c r="I345" s="172"/>
      <c r="L345" s="169"/>
      <c r="M345" s="173"/>
      <c r="T345" s="174"/>
      <c r="AT345" s="170" t="s">
        <v>361</v>
      </c>
      <c r="AU345" s="170" t="s">
        <v>86</v>
      </c>
      <c r="AV345" s="14" t="s">
        <v>84</v>
      </c>
      <c r="AW345" s="14" t="s">
        <v>32</v>
      </c>
      <c r="AX345" s="14" t="s">
        <v>76</v>
      </c>
      <c r="AY345" s="170" t="s">
        <v>350</v>
      </c>
    </row>
    <row r="346" spans="2:65" s="12" customFormat="1" ht="10.199999999999999">
      <c r="B346" s="155"/>
      <c r="D346" s="151" t="s">
        <v>361</v>
      </c>
      <c r="E346" s="156" t="s">
        <v>1</v>
      </c>
      <c r="F346" s="157" t="s">
        <v>480</v>
      </c>
      <c r="H346" s="158">
        <v>10</v>
      </c>
      <c r="I346" s="159"/>
      <c r="L346" s="155"/>
      <c r="M346" s="160"/>
      <c r="T346" s="161"/>
      <c r="AT346" s="156" t="s">
        <v>361</v>
      </c>
      <c r="AU346" s="156" t="s">
        <v>86</v>
      </c>
      <c r="AV346" s="12" t="s">
        <v>86</v>
      </c>
      <c r="AW346" s="12" t="s">
        <v>32</v>
      </c>
      <c r="AX346" s="12" t="s">
        <v>76</v>
      </c>
      <c r="AY346" s="156" t="s">
        <v>350</v>
      </c>
    </row>
    <row r="347" spans="2:65" s="13" customFormat="1" ht="10.199999999999999">
      <c r="B347" s="162"/>
      <c r="D347" s="151" t="s">
        <v>361</v>
      </c>
      <c r="E347" s="163" t="s">
        <v>1</v>
      </c>
      <c r="F347" s="164" t="s">
        <v>364</v>
      </c>
      <c r="H347" s="165">
        <v>10</v>
      </c>
      <c r="I347" s="166"/>
      <c r="L347" s="162"/>
      <c r="M347" s="167"/>
      <c r="T347" s="168"/>
      <c r="AT347" s="163" t="s">
        <v>361</v>
      </c>
      <c r="AU347" s="163" t="s">
        <v>86</v>
      </c>
      <c r="AV347" s="13" t="s">
        <v>357</v>
      </c>
      <c r="AW347" s="13" t="s">
        <v>32</v>
      </c>
      <c r="AX347" s="13" t="s">
        <v>84</v>
      </c>
      <c r="AY347" s="163" t="s">
        <v>350</v>
      </c>
    </row>
    <row r="348" spans="2:65" s="11" customFormat="1" ht="22.8" customHeight="1">
      <c r="B348" s="126"/>
      <c r="D348" s="127" t="s">
        <v>75</v>
      </c>
      <c r="E348" s="136" t="s">
        <v>9127</v>
      </c>
      <c r="F348" s="136" t="s">
        <v>9128</v>
      </c>
      <c r="I348" s="129"/>
      <c r="J348" s="137">
        <f>BK348</f>
        <v>0</v>
      </c>
      <c r="L348" s="126"/>
      <c r="M348" s="131"/>
      <c r="P348" s="132">
        <f>SUM(P349:P350)</f>
        <v>0</v>
      </c>
      <c r="R348" s="132">
        <f>SUM(R349:R350)</f>
        <v>0</v>
      </c>
      <c r="T348" s="133">
        <f>SUM(T349:T350)</f>
        <v>0</v>
      </c>
      <c r="AR348" s="127" t="s">
        <v>389</v>
      </c>
      <c r="AT348" s="134" t="s">
        <v>75</v>
      </c>
      <c r="AU348" s="134" t="s">
        <v>84</v>
      </c>
      <c r="AY348" s="127" t="s">
        <v>350</v>
      </c>
      <c r="BK348" s="135">
        <f>SUM(BK349:BK350)</f>
        <v>0</v>
      </c>
    </row>
    <row r="349" spans="2:65" s="1" customFormat="1" ht="16.5" customHeight="1">
      <c r="B349" s="32"/>
      <c r="C349" s="138" t="s">
        <v>937</v>
      </c>
      <c r="D349" s="138" t="s">
        <v>352</v>
      </c>
      <c r="E349" s="139" t="s">
        <v>9129</v>
      </c>
      <c r="F349" s="140" t="s">
        <v>9128</v>
      </c>
      <c r="G349" s="141" t="s">
        <v>5036</v>
      </c>
      <c r="H349" s="142">
        <v>1</v>
      </c>
      <c r="I349" s="143"/>
      <c r="J349" s="144">
        <f>ROUND(I349*H349,2)</f>
        <v>0</v>
      </c>
      <c r="K349" s="140" t="s">
        <v>385</v>
      </c>
      <c r="L349" s="32"/>
      <c r="M349" s="145" t="s">
        <v>1</v>
      </c>
      <c r="N349" s="146" t="s">
        <v>41</v>
      </c>
      <c r="P349" s="147">
        <f>O349*H349</f>
        <v>0</v>
      </c>
      <c r="Q349" s="147">
        <v>0</v>
      </c>
      <c r="R349" s="147">
        <f>Q349*H349</f>
        <v>0</v>
      </c>
      <c r="S349" s="147">
        <v>0</v>
      </c>
      <c r="T349" s="148">
        <f>S349*H349</f>
        <v>0</v>
      </c>
      <c r="AR349" s="149" t="s">
        <v>357</v>
      </c>
      <c r="AT349" s="149" t="s">
        <v>352</v>
      </c>
      <c r="AU349" s="149" t="s">
        <v>86</v>
      </c>
      <c r="AY349" s="17" t="s">
        <v>350</v>
      </c>
      <c r="BE349" s="150">
        <f>IF(N349="základní",J349,0)</f>
        <v>0</v>
      </c>
      <c r="BF349" s="150">
        <f>IF(N349="snížená",J349,0)</f>
        <v>0</v>
      </c>
      <c r="BG349" s="150">
        <f>IF(N349="zákl. přenesená",J349,0)</f>
        <v>0</v>
      </c>
      <c r="BH349" s="150">
        <f>IF(N349="sníž. přenesená",J349,0)</f>
        <v>0</v>
      </c>
      <c r="BI349" s="150">
        <f>IF(N349="nulová",J349,0)</f>
        <v>0</v>
      </c>
      <c r="BJ349" s="17" t="s">
        <v>84</v>
      </c>
      <c r="BK349" s="150">
        <f>ROUND(I349*H349,2)</f>
        <v>0</v>
      </c>
      <c r="BL349" s="17" t="s">
        <v>357</v>
      </c>
      <c r="BM349" s="149" t="s">
        <v>2128</v>
      </c>
    </row>
    <row r="350" spans="2:65" s="1" customFormat="1" ht="10.199999999999999">
      <c r="B350" s="32"/>
      <c r="D350" s="151" t="s">
        <v>359</v>
      </c>
      <c r="F350" s="152" t="s">
        <v>9128</v>
      </c>
      <c r="I350" s="153"/>
      <c r="L350" s="32"/>
      <c r="M350" s="154"/>
      <c r="T350" s="56"/>
      <c r="AT350" s="17" t="s">
        <v>359</v>
      </c>
      <c r="AU350" s="17" t="s">
        <v>86</v>
      </c>
    </row>
    <row r="351" spans="2:65" s="11" customFormat="1" ht="22.8" customHeight="1">
      <c r="B351" s="126"/>
      <c r="D351" s="127" t="s">
        <v>75</v>
      </c>
      <c r="E351" s="136" t="s">
        <v>9130</v>
      </c>
      <c r="F351" s="136" t="s">
        <v>9131</v>
      </c>
      <c r="I351" s="129"/>
      <c r="J351" s="137">
        <f>BK351</f>
        <v>0</v>
      </c>
      <c r="L351" s="126"/>
      <c r="M351" s="131"/>
      <c r="P351" s="132">
        <f>SUM(P352:P353)</f>
        <v>0</v>
      </c>
      <c r="R351" s="132">
        <f>SUM(R352:R353)</f>
        <v>0</v>
      </c>
      <c r="T351" s="133">
        <f>SUM(T352:T353)</f>
        <v>0</v>
      </c>
      <c r="AR351" s="127" t="s">
        <v>389</v>
      </c>
      <c r="AT351" s="134" t="s">
        <v>75</v>
      </c>
      <c r="AU351" s="134" t="s">
        <v>84</v>
      </c>
      <c r="AY351" s="127" t="s">
        <v>350</v>
      </c>
      <c r="BK351" s="135">
        <f>SUM(BK352:BK353)</f>
        <v>0</v>
      </c>
    </row>
    <row r="352" spans="2:65" s="1" customFormat="1" ht="16.5" customHeight="1">
      <c r="B352" s="32"/>
      <c r="C352" s="138" t="s">
        <v>943</v>
      </c>
      <c r="D352" s="138" t="s">
        <v>352</v>
      </c>
      <c r="E352" s="139" t="s">
        <v>9132</v>
      </c>
      <c r="F352" s="140" t="s">
        <v>9133</v>
      </c>
      <c r="G352" s="141" t="s">
        <v>5036</v>
      </c>
      <c r="H352" s="142">
        <v>1</v>
      </c>
      <c r="I352" s="143"/>
      <c r="J352" s="144">
        <f>ROUND(I352*H352,2)</f>
        <v>0</v>
      </c>
      <c r="K352" s="140" t="s">
        <v>385</v>
      </c>
      <c r="L352" s="32"/>
      <c r="M352" s="145" t="s">
        <v>1</v>
      </c>
      <c r="N352" s="146" t="s">
        <v>41</v>
      </c>
      <c r="P352" s="147">
        <f>O352*H352</f>
        <v>0</v>
      </c>
      <c r="Q352" s="147">
        <v>0</v>
      </c>
      <c r="R352" s="147">
        <f>Q352*H352</f>
        <v>0</v>
      </c>
      <c r="S352" s="147">
        <v>0</v>
      </c>
      <c r="T352" s="148">
        <f>S352*H352</f>
        <v>0</v>
      </c>
      <c r="AR352" s="149" t="s">
        <v>357</v>
      </c>
      <c r="AT352" s="149" t="s">
        <v>352</v>
      </c>
      <c r="AU352" s="149" t="s">
        <v>86</v>
      </c>
      <c r="AY352" s="17" t="s">
        <v>350</v>
      </c>
      <c r="BE352" s="150">
        <f>IF(N352="základní",J352,0)</f>
        <v>0</v>
      </c>
      <c r="BF352" s="150">
        <f>IF(N352="snížená",J352,0)</f>
        <v>0</v>
      </c>
      <c r="BG352" s="150">
        <f>IF(N352="zákl. přenesená",J352,0)</f>
        <v>0</v>
      </c>
      <c r="BH352" s="150">
        <f>IF(N352="sníž. přenesená",J352,0)</f>
        <v>0</v>
      </c>
      <c r="BI352" s="150">
        <f>IF(N352="nulová",J352,0)</f>
        <v>0</v>
      </c>
      <c r="BJ352" s="17" t="s">
        <v>84</v>
      </c>
      <c r="BK352" s="150">
        <f>ROUND(I352*H352,2)</f>
        <v>0</v>
      </c>
      <c r="BL352" s="17" t="s">
        <v>357</v>
      </c>
      <c r="BM352" s="149" t="s">
        <v>2152</v>
      </c>
    </row>
    <row r="353" spans="2:65" s="1" customFormat="1" ht="10.199999999999999">
      <c r="B353" s="32"/>
      <c r="D353" s="151" t="s">
        <v>359</v>
      </c>
      <c r="F353" s="152" t="s">
        <v>9133</v>
      </c>
      <c r="I353" s="153"/>
      <c r="L353" s="32"/>
      <c r="M353" s="154"/>
      <c r="T353" s="56"/>
      <c r="AT353" s="17" t="s">
        <v>359</v>
      </c>
      <c r="AU353" s="17" t="s">
        <v>86</v>
      </c>
    </row>
    <row r="354" spans="2:65" s="11" customFormat="1" ht="22.8" customHeight="1">
      <c r="B354" s="126"/>
      <c r="D354" s="127" t="s">
        <v>75</v>
      </c>
      <c r="E354" s="136" t="s">
        <v>9134</v>
      </c>
      <c r="F354" s="136" t="s">
        <v>9135</v>
      </c>
      <c r="I354" s="129"/>
      <c r="J354" s="137">
        <f>BK354</f>
        <v>0</v>
      </c>
      <c r="L354" s="126"/>
      <c r="M354" s="131"/>
      <c r="P354" s="132">
        <f>SUM(P355:P356)</f>
        <v>0</v>
      </c>
      <c r="R354" s="132">
        <f>SUM(R355:R356)</f>
        <v>0</v>
      </c>
      <c r="T354" s="133">
        <f>SUM(T355:T356)</f>
        <v>0</v>
      </c>
      <c r="AR354" s="127" t="s">
        <v>389</v>
      </c>
      <c r="AT354" s="134" t="s">
        <v>75</v>
      </c>
      <c r="AU354" s="134" t="s">
        <v>84</v>
      </c>
      <c r="AY354" s="127" t="s">
        <v>350</v>
      </c>
      <c r="BK354" s="135">
        <f>SUM(BK355:BK356)</f>
        <v>0</v>
      </c>
    </row>
    <row r="355" spans="2:65" s="1" customFormat="1" ht="16.5" customHeight="1">
      <c r="B355" s="32"/>
      <c r="C355" s="138" t="s">
        <v>950</v>
      </c>
      <c r="D355" s="138" t="s">
        <v>352</v>
      </c>
      <c r="E355" s="139" t="s">
        <v>9256</v>
      </c>
      <c r="F355" s="140" t="s">
        <v>9135</v>
      </c>
      <c r="G355" s="141" t="s">
        <v>5036</v>
      </c>
      <c r="H355" s="142">
        <v>1</v>
      </c>
      <c r="I355" s="143"/>
      <c r="J355" s="144">
        <f>ROUND(I355*H355,2)</f>
        <v>0</v>
      </c>
      <c r="K355" s="140" t="s">
        <v>385</v>
      </c>
      <c r="L355" s="32"/>
      <c r="M355" s="145" t="s">
        <v>1</v>
      </c>
      <c r="N355" s="146" t="s">
        <v>41</v>
      </c>
      <c r="P355" s="147">
        <f>O355*H355</f>
        <v>0</v>
      </c>
      <c r="Q355" s="147">
        <v>0</v>
      </c>
      <c r="R355" s="147">
        <f>Q355*H355</f>
        <v>0</v>
      </c>
      <c r="S355" s="147">
        <v>0</v>
      </c>
      <c r="T355" s="148">
        <f>S355*H355</f>
        <v>0</v>
      </c>
      <c r="AR355" s="149" t="s">
        <v>357</v>
      </c>
      <c r="AT355" s="149" t="s">
        <v>352</v>
      </c>
      <c r="AU355" s="149" t="s">
        <v>86</v>
      </c>
      <c r="AY355" s="17" t="s">
        <v>350</v>
      </c>
      <c r="BE355" s="150">
        <f>IF(N355="základní",J355,0)</f>
        <v>0</v>
      </c>
      <c r="BF355" s="150">
        <f>IF(N355="snížená",J355,0)</f>
        <v>0</v>
      </c>
      <c r="BG355" s="150">
        <f>IF(N355="zákl. přenesená",J355,0)</f>
        <v>0</v>
      </c>
      <c r="BH355" s="150">
        <f>IF(N355="sníž. přenesená",J355,0)</f>
        <v>0</v>
      </c>
      <c r="BI355" s="150">
        <f>IF(N355="nulová",J355,0)</f>
        <v>0</v>
      </c>
      <c r="BJ355" s="17" t="s">
        <v>84</v>
      </c>
      <c r="BK355" s="150">
        <f>ROUND(I355*H355,2)</f>
        <v>0</v>
      </c>
      <c r="BL355" s="17" t="s">
        <v>357</v>
      </c>
      <c r="BM355" s="149" t="s">
        <v>2195</v>
      </c>
    </row>
    <row r="356" spans="2:65" s="1" customFormat="1" ht="10.199999999999999">
      <c r="B356" s="32"/>
      <c r="D356" s="151" t="s">
        <v>359</v>
      </c>
      <c r="F356" s="152" t="s">
        <v>9135</v>
      </c>
      <c r="I356" s="153"/>
      <c r="L356" s="32"/>
      <c r="M356" s="198"/>
      <c r="N356" s="199"/>
      <c r="O356" s="199"/>
      <c r="P356" s="199"/>
      <c r="Q356" s="199"/>
      <c r="R356" s="199"/>
      <c r="S356" s="199"/>
      <c r="T356" s="200"/>
      <c r="AT356" s="17" t="s">
        <v>359</v>
      </c>
      <c r="AU356" s="17" t="s">
        <v>86</v>
      </c>
    </row>
    <row r="357" spans="2:65" s="1" customFormat="1" ht="6.9" customHeight="1">
      <c r="B357" s="44"/>
      <c r="C357" s="45"/>
      <c r="D357" s="45"/>
      <c r="E357" s="45"/>
      <c r="F357" s="45"/>
      <c r="G357" s="45"/>
      <c r="H357" s="45"/>
      <c r="I357" s="45"/>
      <c r="J357" s="45"/>
      <c r="K357" s="45"/>
      <c r="L357" s="32"/>
    </row>
  </sheetData>
  <sheetProtection algorithmName="SHA-512" hashValue="x7xGdqfYR/YIz12yX8WDX7L9aq1J1cr0i0iMKam27M23tOkmfhHAADEcL+9YYERqJlIcBSoBwNtgcCCLSAYdWg==" saltValue="Xj6TR9MFj3T/E0fvTYttIZF/EV7U1HfrMpTpUPV4qrkpzzJIoJuu8J3aw5c2M17dQJL8Q+uyo3BJXDOa1KPCvw==" spinCount="100000" sheet="1" objects="1" scenarios="1" formatColumns="0" formatRows="0" autoFilter="0"/>
  <autoFilter ref="C135:K356" xr:uid="{00000000-0009-0000-0000-00000B000000}"/>
  <mergeCells count="12">
    <mergeCell ref="E128:H128"/>
    <mergeCell ref="L2:V2"/>
    <mergeCell ref="E85:H85"/>
    <mergeCell ref="E87:H87"/>
    <mergeCell ref="E89:H89"/>
    <mergeCell ref="E124:H124"/>
    <mergeCell ref="E126:H12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476"/>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25"/>
      <c r="M2" s="225"/>
      <c r="N2" s="225"/>
      <c r="O2" s="225"/>
      <c r="P2" s="225"/>
      <c r="Q2" s="225"/>
      <c r="R2" s="225"/>
      <c r="S2" s="225"/>
      <c r="T2" s="225"/>
      <c r="U2" s="225"/>
      <c r="V2" s="225"/>
      <c r="AT2" s="17" t="s">
        <v>128</v>
      </c>
    </row>
    <row r="3" spans="2:46" ht="6.9" customHeight="1">
      <c r="B3" s="18"/>
      <c r="C3" s="19"/>
      <c r="D3" s="19"/>
      <c r="E3" s="19"/>
      <c r="F3" s="19"/>
      <c r="G3" s="19"/>
      <c r="H3" s="19"/>
      <c r="I3" s="19"/>
      <c r="J3" s="19"/>
      <c r="K3" s="19"/>
      <c r="L3" s="20"/>
      <c r="AT3" s="17" t="s">
        <v>86</v>
      </c>
    </row>
    <row r="4" spans="2:46" ht="24.9" customHeight="1">
      <c r="B4" s="20"/>
      <c r="D4" s="21" t="s">
        <v>142</v>
      </c>
      <c r="L4" s="20"/>
      <c r="M4" s="94" t="s">
        <v>10</v>
      </c>
      <c r="AT4" s="17" t="s">
        <v>4</v>
      </c>
    </row>
    <row r="5" spans="2:46" ht="6.9"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ht="12" customHeight="1">
      <c r="B8" s="20"/>
      <c r="D8" s="27" t="s">
        <v>151</v>
      </c>
      <c r="L8" s="20"/>
    </row>
    <row r="9" spans="2:46" s="1" customFormat="1" ht="16.5" customHeight="1">
      <c r="B9" s="32"/>
      <c r="E9" s="256" t="s">
        <v>8728</v>
      </c>
      <c r="F9" s="258"/>
      <c r="G9" s="258"/>
      <c r="H9" s="258"/>
      <c r="L9" s="32"/>
    </row>
    <row r="10" spans="2:46" s="1" customFormat="1" ht="12" customHeight="1">
      <c r="B10" s="32"/>
      <c r="D10" s="27" t="s">
        <v>4933</v>
      </c>
      <c r="L10" s="32"/>
    </row>
    <row r="11" spans="2:46" s="1" customFormat="1" ht="16.5" customHeight="1">
      <c r="B11" s="32"/>
      <c r="E11" s="219" t="s">
        <v>9257</v>
      </c>
      <c r="F11" s="258"/>
      <c r="G11" s="258"/>
      <c r="H11" s="258"/>
      <c r="L11" s="32"/>
    </row>
    <row r="12" spans="2:46" s="1" customFormat="1" ht="10.199999999999999">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5. 12. 2022</v>
      </c>
      <c r="L14" s="32"/>
    </row>
    <row r="15" spans="2:46" s="1" customFormat="1" ht="10.8"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24"/>
      <c r="G20" s="224"/>
      <c r="H20" s="224"/>
      <c r="I20" s="27" t="s">
        <v>27</v>
      </c>
      <c r="J20" s="28" t="str">
        <f>'Rekapitulace stavby'!AN14</f>
        <v>Vyplň údaj</v>
      </c>
      <c r="L20" s="32"/>
    </row>
    <row r="21" spans="2:12" s="1" customFormat="1" ht="6.9"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 customHeight="1">
      <c r="B24" s="32"/>
      <c r="L24" s="32"/>
    </row>
    <row r="25" spans="2:12" s="1" customFormat="1" ht="12" customHeight="1">
      <c r="B25" s="32"/>
      <c r="D25" s="27" t="s">
        <v>33</v>
      </c>
      <c r="I25" s="27" t="s">
        <v>25</v>
      </c>
      <c r="J25" s="25" t="s">
        <v>1</v>
      </c>
      <c r="L25" s="32"/>
    </row>
    <row r="26" spans="2:12" s="1" customFormat="1" ht="18" customHeight="1">
      <c r="B26" s="32"/>
      <c r="E26" s="25" t="s">
        <v>8730</v>
      </c>
      <c r="I26" s="27" t="s">
        <v>27</v>
      </c>
      <c r="J26" s="25" t="s">
        <v>1</v>
      </c>
      <c r="L26" s="32"/>
    </row>
    <row r="27" spans="2:12" s="1" customFormat="1" ht="6.9" customHeight="1">
      <c r="B27" s="32"/>
      <c r="L27" s="32"/>
    </row>
    <row r="28" spans="2:12" s="1" customFormat="1" ht="12" customHeight="1">
      <c r="B28" s="32"/>
      <c r="D28" s="27" t="s">
        <v>35</v>
      </c>
      <c r="L28" s="32"/>
    </row>
    <row r="29" spans="2:12" s="7" customFormat="1" ht="16.5" customHeight="1">
      <c r="B29" s="95"/>
      <c r="E29" s="229" t="s">
        <v>1</v>
      </c>
      <c r="F29" s="229"/>
      <c r="G29" s="229"/>
      <c r="H29" s="229"/>
      <c r="L29" s="95"/>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7" t="s">
        <v>36</v>
      </c>
      <c r="J32" s="66">
        <f>ROUND(J137, 2)</f>
        <v>0</v>
      </c>
      <c r="L32" s="32"/>
    </row>
    <row r="33" spans="2:12" s="1" customFormat="1" ht="6.9" customHeight="1">
      <c r="B33" s="32"/>
      <c r="D33" s="53"/>
      <c r="E33" s="53"/>
      <c r="F33" s="53"/>
      <c r="G33" s="53"/>
      <c r="H33" s="53"/>
      <c r="I33" s="53"/>
      <c r="J33" s="53"/>
      <c r="K33" s="53"/>
      <c r="L33" s="32"/>
    </row>
    <row r="34" spans="2:12" s="1" customFormat="1" ht="14.4" customHeight="1">
      <c r="B34" s="32"/>
      <c r="F34" s="35" t="s">
        <v>38</v>
      </c>
      <c r="I34" s="35" t="s">
        <v>37</v>
      </c>
      <c r="J34" s="35" t="s">
        <v>39</v>
      </c>
      <c r="L34" s="32"/>
    </row>
    <row r="35" spans="2:12" s="1" customFormat="1" ht="14.4" customHeight="1">
      <c r="B35" s="32"/>
      <c r="D35" s="55" t="s">
        <v>40</v>
      </c>
      <c r="E35" s="27" t="s">
        <v>41</v>
      </c>
      <c r="F35" s="86">
        <f>ROUND((SUM(BE137:BE475)),  2)</f>
        <v>0</v>
      </c>
      <c r="I35" s="98">
        <v>0.21</v>
      </c>
      <c r="J35" s="86">
        <f>ROUND(((SUM(BE137:BE475))*I35),  2)</f>
        <v>0</v>
      </c>
      <c r="L35" s="32"/>
    </row>
    <row r="36" spans="2:12" s="1" customFormat="1" ht="14.4" customHeight="1">
      <c r="B36" s="32"/>
      <c r="E36" s="27" t="s">
        <v>42</v>
      </c>
      <c r="F36" s="86">
        <f>ROUND((SUM(BF137:BF475)),  2)</f>
        <v>0</v>
      </c>
      <c r="I36" s="98">
        <v>0.12</v>
      </c>
      <c r="J36" s="86">
        <f>ROUND(((SUM(BF137:BF475))*I36),  2)</f>
        <v>0</v>
      </c>
      <c r="L36" s="32"/>
    </row>
    <row r="37" spans="2:12" s="1" customFormat="1" ht="14.4" hidden="1" customHeight="1">
      <c r="B37" s="32"/>
      <c r="E37" s="27" t="s">
        <v>43</v>
      </c>
      <c r="F37" s="86">
        <f>ROUND((SUM(BG137:BG475)),  2)</f>
        <v>0</v>
      </c>
      <c r="I37" s="98">
        <v>0.21</v>
      </c>
      <c r="J37" s="86">
        <f>0</f>
        <v>0</v>
      </c>
      <c r="L37" s="32"/>
    </row>
    <row r="38" spans="2:12" s="1" customFormat="1" ht="14.4" hidden="1" customHeight="1">
      <c r="B38" s="32"/>
      <c r="E38" s="27" t="s">
        <v>44</v>
      </c>
      <c r="F38" s="86">
        <f>ROUND((SUM(BH137:BH475)),  2)</f>
        <v>0</v>
      </c>
      <c r="I38" s="98">
        <v>0.12</v>
      </c>
      <c r="J38" s="86">
        <f>0</f>
        <v>0</v>
      </c>
      <c r="L38" s="32"/>
    </row>
    <row r="39" spans="2:12" s="1" customFormat="1" ht="14.4" hidden="1" customHeight="1">
      <c r="B39" s="32"/>
      <c r="E39" s="27" t="s">
        <v>45</v>
      </c>
      <c r="F39" s="86">
        <f>ROUND((SUM(BI137:BI475)),  2)</f>
        <v>0</v>
      </c>
      <c r="I39" s="98">
        <v>0</v>
      </c>
      <c r="J39" s="86">
        <f>0</f>
        <v>0</v>
      </c>
      <c r="L39" s="32"/>
    </row>
    <row r="40" spans="2:12" s="1" customFormat="1" ht="6.9" customHeight="1">
      <c r="B40" s="32"/>
      <c r="L40" s="32"/>
    </row>
    <row r="41" spans="2:12" s="1" customFormat="1" ht="25.35" customHeight="1">
      <c r="B41" s="32"/>
      <c r="C41" s="99"/>
      <c r="D41" s="100" t="s">
        <v>46</v>
      </c>
      <c r="E41" s="57"/>
      <c r="F41" s="57"/>
      <c r="G41" s="101" t="s">
        <v>47</v>
      </c>
      <c r="H41" s="102" t="s">
        <v>48</v>
      </c>
      <c r="I41" s="57"/>
      <c r="J41" s="103">
        <f>SUM(J32:J39)</f>
        <v>0</v>
      </c>
      <c r="K41" s="104"/>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49</v>
      </c>
      <c r="E50" s="42"/>
      <c r="F50" s="42"/>
      <c r="G50" s="41" t="s">
        <v>50</v>
      </c>
      <c r="H50" s="42"/>
      <c r="I50" s="42"/>
      <c r="J50" s="42"/>
      <c r="K50" s="42"/>
      <c r="L50" s="32"/>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3.2">
      <c r="B61" s="32"/>
      <c r="D61" s="43" t="s">
        <v>51</v>
      </c>
      <c r="E61" s="34"/>
      <c r="F61" s="105" t="s">
        <v>52</v>
      </c>
      <c r="G61" s="43" t="s">
        <v>51</v>
      </c>
      <c r="H61" s="34"/>
      <c r="I61" s="34"/>
      <c r="J61" s="106" t="s">
        <v>52</v>
      </c>
      <c r="K61" s="34"/>
      <c r="L61" s="32"/>
    </row>
    <row r="62" spans="2:12" ht="10.199999999999999">
      <c r="B62" s="20"/>
      <c r="L62" s="20"/>
    </row>
    <row r="63" spans="2:12" ht="10.199999999999999">
      <c r="B63" s="20"/>
      <c r="L63" s="20"/>
    </row>
    <row r="64" spans="2:12" ht="10.199999999999999">
      <c r="B64" s="20"/>
      <c r="L64" s="20"/>
    </row>
    <row r="65" spans="2:12" s="1" customFormat="1" ht="13.2">
      <c r="B65" s="32"/>
      <c r="D65" s="41" t="s">
        <v>53</v>
      </c>
      <c r="E65" s="42"/>
      <c r="F65" s="42"/>
      <c r="G65" s="41" t="s">
        <v>54</v>
      </c>
      <c r="H65" s="42"/>
      <c r="I65" s="42"/>
      <c r="J65" s="42"/>
      <c r="K65" s="42"/>
      <c r="L65" s="32"/>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3.2">
      <c r="B76" s="32"/>
      <c r="D76" s="43" t="s">
        <v>51</v>
      </c>
      <c r="E76" s="34"/>
      <c r="F76" s="105" t="s">
        <v>52</v>
      </c>
      <c r="G76" s="43" t="s">
        <v>51</v>
      </c>
      <c r="H76" s="34"/>
      <c r="I76" s="34"/>
      <c r="J76" s="106" t="s">
        <v>52</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299</v>
      </c>
      <c r="L82" s="32"/>
    </row>
    <row r="83" spans="2:12" s="1" customFormat="1" ht="6.9" customHeight="1">
      <c r="B83" s="32"/>
      <c r="L83" s="32"/>
    </row>
    <row r="84" spans="2:12" s="1" customFormat="1" ht="12" customHeight="1">
      <c r="B84" s="32"/>
      <c r="C84" s="27" t="s">
        <v>16</v>
      </c>
      <c r="L84" s="32"/>
    </row>
    <row r="85" spans="2:12" s="1" customFormat="1" ht="16.5" customHeight="1">
      <c r="B85" s="32"/>
      <c r="E85" s="256" t="str">
        <f>E7</f>
        <v>Rekonstrukce Kounicova domu, Berkova ul. č.p. 100, Česká Lípa</v>
      </c>
      <c r="F85" s="257"/>
      <c r="G85" s="257"/>
      <c r="H85" s="257"/>
      <c r="L85" s="32"/>
    </row>
    <row r="86" spans="2:12" ht="12" customHeight="1">
      <c r="B86" s="20"/>
      <c r="C86" s="27" t="s">
        <v>151</v>
      </c>
      <c r="L86" s="20"/>
    </row>
    <row r="87" spans="2:12" s="1" customFormat="1" ht="16.5" customHeight="1">
      <c r="B87" s="32"/>
      <c r="E87" s="256" t="s">
        <v>8728</v>
      </c>
      <c r="F87" s="258"/>
      <c r="G87" s="258"/>
      <c r="H87" s="258"/>
      <c r="L87" s="32"/>
    </row>
    <row r="88" spans="2:12" s="1" customFormat="1" ht="12" customHeight="1">
      <c r="B88" s="32"/>
      <c r="C88" s="27" t="s">
        <v>4933</v>
      </c>
      <c r="L88" s="32"/>
    </row>
    <row r="89" spans="2:12" s="1" customFormat="1" ht="16.5" customHeight="1">
      <c r="B89" s="32"/>
      <c r="E89" s="219" t="str">
        <f>E11</f>
        <v>D.1.4.1b - Přípojka kanalizace</v>
      </c>
      <c r="F89" s="258"/>
      <c r="G89" s="258"/>
      <c r="H89" s="258"/>
      <c r="L89" s="32"/>
    </row>
    <row r="90" spans="2:12" s="1" customFormat="1" ht="6.9" customHeight="1">
      <c r="B90" s="32"/>
      <c r="L90" s="32"/>
    </row>
    <row r="91" spans="2:12" s="1" customFormat="1" ht="12" customHeight="1">
      <c r="B91" s="32"/>
      <c r="C91" s="27" t="s">
        <v>20</v>
      </c>
      <c r="F91" s="25" t="str">
        <f>F14</f>
        <v>Berkova ul. č.p. 100</v>
      </c>
      <c r="I91" s="27" t="s">
        <v>22</v>
      </c>
      <c r="J91" s="52" t="str">
        <f>IF(J14="","",J14)</f>
        <v>5. 12. 2022</v>
      </c>
      <c r="L91" s="32"/>
    </row>
    <row r="92" spans="2:12" s="1" customFormat="1" ht="6.9" customHeight="1">
      <c r="B92" s="32"/>
      <c r="L92" s="32"/>
    </row>
    <row r="93" spans="2:12" s="1" customFormat="1" ht="25.65" customHeight="1">
      <c r="B93" s="32"/>
      <c r="C93" s="27" t="s">
        <v>24</v>
      </c>
      <c r="F93" s="25" t="str">
        <f>E17</f>
        <v>Město Česká Lípa</v>
      </c>
      <c r="I93" s="27" t="s">
        <v>30</v>
      </c>
      <c r="J93" s="30" t="str">
        <f>E23</f>
        <v>DigiTry Art Technologies s.r.o.</v>
      </c>
      <c r="L93" s="32"/>
    </row>
    <row r="94" spans="2:12" s="1" customFormat="1" ht="15.15" customHeight="1">
      <c r="B94" s="32"/>
      <c r="C94" s="27" t="s">
        <v>28</v>
      </c>
      <c r="F94" s="25" t="str">
        <f>IF(E20="","",E20)</f>
        <v>Vyplň údaj</v>
      </c>
      <c r="I94" s="27" t="s">
        <v>33</v>
      </c>
      <c r="J94" s="30" t="str">
        <f>E26</f>
        <v>Beránek</v>
      </c>
      <c r="L94" s="32"/>
    </row>
    <row r="95" spans="2:12" s="1" customFormat="1" ht="10.35" customHeight="1">
      <c r="B95" s="32"/>
      <c r="L95" s="32"/>
    </row>
    <row r="96" spans="2:12" s="1" customFormat="1" ht="29.25" customHeight="1">
      <c r="B96" s="32"/>
      <c r="C96" s="107" t="s">
        <v>314</v>
      </c>
      <c r="D96" s="99"/>
      <c r="E96" s="99"/>
      <c r="F96" s="99"/>
      <c r="G96" s="99"/>
      <c r="H96" s="99"/>
      <c r="I96" s="99"/>
      <c r="J96" s="108" t="s">
        <v>315</v>
      </c>
      <c r="K96" s="99"/>
      <c r="L96" s="32"/>
    </row>
    <row r="97" spans="2:47" s="1" customFormat="1" ht="10.35" customHeight="1">
      <c r="B97" s="32"/>
      <c r="L97" s="32"/>
    </row>
    <row r="98" spans="2:47" s="1" customFormat="1" ht="22.8" customHeight="1">
      <c r="B98" s="32"/>
      <c r="C98" s="109" t="s">
        <v>316</v>
      </c>
      <c r="J98" s="66">
        <f>J137</f>
        <v>0</v>
      </c>
      <c r="L98" s="32"/>
      <c r="AU98" s="17" t="s">
        <v>317</v>
      </c>
    </row>
    <row r="99" spans="2:47" s="8" customFormat="1" ht="24.9" customHeight="1">
      <c r="B99" s="110"/>
      <c r="D99" s="111" t="s">
        <v>318</v>
      </c>
      <c r="E99" s="112"/>
      <c r="F99" s="112"/>
      <c r="G99" s="112"/>
      <c r="H99" s="112"/>
      <c r="I99" s="112"/>
      <c r="J99" s="113">
        <f>J138</f>
        <v>0</v>
      </c>
      <c r="L99" s="110"/>
    </row>
    <row r="100" spans="2:47" s="9" customFormat="1" ht="19.95" customHeight="1">
      <c r="B100" s="114"/>
      <c r="D100" s="115" t="s">
        <v>319</v>
      </c>
      <c r="E100" s="116"/>
      <c r="F100" s="116"/>
      <c r="G100" s="116"/>
      <c r="H100" s="116"/>
      <c r="I100" s="116"/>
      <c r="J100" s="117">
        <f>J139</f>
        <v>0</v>
      </c>
      <c r="L100" s="114"/>
    </row>
    <row r="101" spans="2:47" s="9" customFormat="1" ht="19.95" customHeight="1">
      <c r="B101" s="114"/>
      <c r="D101" s="115" t="s">
        <v>1277</v>
      </c>
      <c r="E101" s="116"/>
      <c r="F101" s="116"/>
      <c r="G101" s="116"/>
      <c r="H101" s="116"/>
      <c r="I101" s="116"/>
      <c r="J101" s="117">
        <f>J213</f>
        <v>0</v>
      </c>
      <c r="L101" s="114"/>
    </row>
    <row r="102" spans="2:47" s="9" customFormat="1" ht="19.95" customHeight="1">
      <c r="B102" s="114"/>
      <c r="D102" s="115" t="s">
        <v>1280</v>
      </c>
      <c r="E102" s="116"/>
      <c r="F102" s="116"/>
      <c r="G102" s="116"/>
      <c r="H102" s="116"/>
      <c r="I102" s="116"/>
      <c r="J102" s="117">
        <f>J221</f>
        <v>0</v>
      </c>
      <c r="L102" s="114"/>
    </row>
    <row r="103" spans="2:47" s="9" customFormat="1" ht="19.95" customHeight="1">
      <c r="B103" s="114"/>
      <c r="D103" s="115" t="s">
        <v>1283</v>
      </c>
      <c r="E103" s="116"/>
      <c r="F103" s="116"/>
      <c r="G103" s="116"/>
      <c r="H103" s="116"/>
      <c r="I103" s="116"/>
      <c r="J103" s="117">
        <f>J229</f>
        <v>0</v>
      </c>
      <c r="L103" s="114"/>
    </row>
    <row r="104" spans="2:47" s="9" customFormat="1" ht="19.95" customHeight="1">
      <c r="B104" s="114"/>
      <c r="D104" s="115" t="s">
        <v>320</v>
      </c>
      <c r="E104" s="116"/>
      <c r="F104" s="116"/>
      <c r="G104" s="116"/>
      <c r="H104" s="116"/>
      <c r="I104" s="116"/>
      <c r="J104" s="117">
        <f>J246</f>
        <v>0</v>
      </c>
      <c r="L104" s="114"/>
    </row>
    <row r="105" spans="2:47" s="9" customFormat="1" ht="19.95" customHeight="1">
      <c r="B105" s="114"/>
      <c r="D105" s="115" t="s">
        <v>321</v>
      </c>
      <c r="E105" s="116"/>
      <c r="F105" s="116"/>
      <c r="G105" s="116"/>
      <c r="H105" s="116"/>
      <c r="I105" s="116"/>
      <c r="J105" s="117">
        <f>J394</f>
        <v>0</v>
      </c>
      <c r="L105" s="114"/>
    </row>
    <row r="106" spans="2:47" s="9" customFormat="1" ht="19.95" customHeight="1">
      <c r="B106" s="114"/>
      <c r="D106" s="115" t="s">
        <v>322</v>
      </c>
      <c r="E106" s="116"/>
      <c r="F106" s="116"/>
      <c r="G106" s="116"/>
      <c r="H106" s="116"/>
      <c r="I106" s="116"/>
      <c r="J106" s="117">
        <f>J405</f>
        <v>0</v>
      </c>
      <c r="L106" s="114"/>
    </row>
    <row r="107" spans="2:47" s="9" customFormat="1" ht="19.95" customHeight="1">
      <c r="B107" s="114"/>
      <c r="D107" s="115" t="s">
        <v>323</v>
      </c>
      <c r="E107" s="116"/>
      <c r="F107" s="116"/>
      <c r="G107" s="116"/>
      <c r="H107" s="116"/>
      <c r="I107" s="116"/>
      <c r="J107" s="117">
        <f>J422</f>
        <v>0</v>
      </c>
      <c r="L107" s="114"/>
    </row>
    <row r="108" spans="2:47" s="8" customFormat="1" ht="24.9" customHeight="1">
      <c r="B108" s="110"/>
      <c r="D108" s="111" t="s">
        <v>324</v>
      </c>
      <c r="E108" s="112"/>
      <c r="F108" s="112"/>
      <c r="G108" s="112"/>
      <c r="H108" s="112"/>
      <c r="I108" s="112"/>
      <c r="J108" s="113">
        <f>J427</f>
        <v>0</v>
      </c>
      <c r="L108" s="110"/>
    </row>
    <row r="109" spans="2:47" s="9" customFormat="1" ht="19.95" customHeight="1">
      <c r="B109" s="114"/>
      <c r="D109" s="115" t="s">
        <v>8731</v>
      </c>
      <c r="E109" s="116"/>
      <c r="F109" s="116"/>
      <c r="G109" s="116"/>
      <c r="H109" s="116"/>
      <c r="I109" s="116"/>
      <c r="J109" s="117">
        <f>J428</f>
        <v>0</v>
      </c>
      <c r="L109" s="114"/>
    </row>
    <row r="110" spans="2:47" s="9" customFormat="1" ht="19.95" customHeight="1">
      <c r="B110" s="114"/>
      <c r="D110" s="115" t="s">
        <v>8733</v>
      </c>
      <c r="E110" s="116"/>
      <c r="F110" s="116"/>
      <c r="G110" s="116"/>
      <c r="H110" s="116"/>
      <c r="I110" s="116"/>
      <c r="J110" s="117">
        <f>J441</f>
        <v>0</v>
      </c>
      <c r="L110" s="114"/>
    </row>
    <row r="111" spans="2:47" s="8" customFormat="1" ht="24.9" customHeight="1">
      <c r="B111" s="110"/>
      <c r="D111" s="111" t="s">
        <v>8738</v>
      </c>
      <c r="E111" s="112"/>
      <c r="F111" s="112"/>
      <c r="G111" s="112"/>
      <c r="H111" s="112"/>
      <c r="I111" s="112"/>
      <c r="J111" s="113">
        <f>J455</f>
        <v>0</v>
      </c>
      <c r="L111" s="110"/>
    </row>
    <row r="112" spans="2:47" s="9" customFormat="1" ht="19.95" customHeight="1">
      <c r="B112" s="114"/>
      <c r="D112" s="115" t="s">
        <v>8739</v>
      </c>
      <c r="E112" s="116"/>
      <c r="F112" s="116"/>
      <c r="G112" s="116"/>
      <c r="H112" s="116"/>
      <c r="I112" s="116"/>
      <c r="J112" s="117">
        <f>J456</f>
        <v>0</v>
      </c>
      <c r="L112" s="114"/>
    </row>
    <row r="113" spans="2:12" s="9" customFormat="1" ht="19.95" customHeight="1">
      <c r="B113" s="114"/>
      <c r="D113" s="115" t="s">
        <v>8740</v>
      </c>
      <c r="E113" s="116"/>
      <c r="F113" s="116"/>
      <c r="G113" s="116"/>
      <c r="H113" s="116"/>
      <c r="I113" s="116"/>
      <c r="J113" s="117">
        <f>J467</f>
        <v>0</v>
      </c>
      <c r="L113" s="114"/>
    </row>
    <row r="114" spans="2:12" s="9" customFormat="1" ht="19.95" customHeight="1">
      <c r="B114" s="114"/>
      <c r="D114" s="115" t="s">
        <v>8741</v>
      </c>
      <c r="E114" s="116"/>
      <c r="F114" s="116"/>
      <c r="G114" s="116"/>
      <c r="H114" s="116"/>
      <c r="I114" s="116"/>
      <c r="J114" s="117">
        <f>J470</f>
        <v>0</v>
      </c>
      <c r="L114" s="114"/>
    </row>
    <row r="115" spans="2:12" s="9" customFormat="1" ht="19.95" customHeight="1">
      <c r="B115" s="114"/>
      <c r="D115" s="115" t="s">
        <v>8742</v>
      </c>
      <c r="E115" s="116"/>
      <c r="F115" s="116"/>
      <c r="G115" s="116"/>
      <c r="H115" s="116"/>
      <c r="I115" s="116"/>
      <c r="J115" s="117">
        <f>J473</f>
        <v>0</v>
      </c>
      <c r="L115" s="114"/>
    </row>
    <row r="116" spans="2:12" s="1" customFormat="1" ht="21.75" customHeight="1">
      <c r="B116" s="32"/>
      <c r="L116" s="32"/>
    </row>
    <row r="117" spans="2:12" s="1" customFormat="1" ht="6.9" customHeight="1">
      <c r="B117" s="44"/>
      <c r="C117" s="45"/>
      <c r="D117" s="45"/>
      <c r="E117" s="45"/>
      <c r="F117" s="45"/>
      <c r="G117" s="45"/>
      <c r="H117" s="45"/>
      <c r="I117" s="45"/>
      <c r="J117" s="45"/>
      <c r="K117" s="45"/>
      <c r="L117" s="32"/>
    </row>
    <row r="121" spans="2:12" s="1" customFormat="1" ht="6.9" customHeight="1">
      <c r="B121" s="46"/>
      <c r="C121" s="47"/>
      <c r="D121" s="47"/>
      <c r="E121" s="47"/>
      <c r="F121" s="47"/>
      <c r="G121" s="47"/>
      <c r="H121" s="47"/>
      <c r="I121" s="47"/>
      <c r="J121" s="47"/>
      <c r="K121" s="47"/>
      <c r="L121" s="32"/>
    </row>
    <row r="122" spans="2:12" s="1" customFormat="1" ht="24.9" customHeight="1">
      <c r="B122" s="32"/>
      <c r="C122" s="21" t="s">
        <v>335</v>
      </c>
      <c r="L122" s="32"/>
    </row>
    <row r="123" spans="2:12" s="1" customFormat="1" ht="6.9" customHeight="1">
      <c r="B123" s="32"/>
      <c r="L123" s="32"/>
    </row>
    <row r="124" spans="2:12" s="1" customFormat="1" ht="12" customHeight="1">
      <c r="B124" s="32"/>
      <c r="C124" s="27" t="s">
        <v>16</v>
      </c>
      <c r="L124" s="32"/>
    </row>
    <row r="125" spans="2:12" s="1" customFormat="1" ht="16.5" customHeight="1">
      <c r="B125" s="32"/>
      <c r="E125" s="256" t="str">
        <f>E7</f>
        <v>Rekonstrukce Kounicova domu, Berkova ul. č.p. 100, Česká Lípa</v>
      </c>
      <c r="F125" s="257"/>
      <c r="G125" s="257"/>
      <c r="H125" s="257"/>
      <c r="L125" s="32"/>
    </row>
    <row r="126" spans="2:12" ht="12" customHeight="1">
      <c r="B126" s="20"/>
      <c r="C126" s="27" t="s">
        <v>151</v>
      </c>
      <c r="L126" s="20"/>
    </row>
    <row r="127" spans="2:12" s="1" customFormat="1" ht="16.5" customHeight="1">
      <c r="B127" s="32"/>
      <c r="E127" s="256" t="s">
        <v>8728</v>
      </c>
      <c r="F127" s="258"/>
      <c r="G127" s="258"/>
      <c r="H127" s="258"/>
      <c r="L127" s="32"/>
    </row>
    <row r="128" spans="2:12" s="1" customFormat="1" ht="12" customHeight="1">
      <c r="B128" s="32"/>
      <c r="C128" s="27" t="s">
        <v>4933</v>
      </c>
      <c r="L128" s="32"/>
    </row>
    <row r="129" spans="2:65" s="1" customFormat="1" ht="16.5" customHeight="1">
      <c r="B129" s="32"/>
      <c r="E129" s="219" t="str">
        <f>E11</f>
        <v>D.1.4.1b - Přípojka kanalizace</v>
      </c>
      <c r="F129" s="258"/>
      <c r="G129" s="258"/>
      <c r="H129" s="258"/>
      <c r="L129" s="32"/>
    </row>
    <row r="130" spans="2:65" s="1" customFormat="1" ht="6.9" customHeight="1">
      <c r="B130" s="32"/>
      <c r="L130" s="32"/>
    </row>
    <row r="131" spans="2:65" s="1" customFormat="1" ht="12" customHeight="1">
      <c r="B131" s="32"/>
      <c r="C131" s="27" t="s">
        <v>20</v>
      </c>
      <c r="F131" s="25" t="str">
        <f>F14</f>
        <v>Berkova ul. č.p. 100</v>
      </c>
      <c r="I131" s="27" t="s">
        <v>22</v>
      </c>
      <c r="J131" s="52" t="str">
        <f>IF(J14="","",J14)</f>
        <v>5. 12. 2022</v>
      </c>
      <c r="L131" s="32"/>
    </row>
    <row r="132" spans="2:65" s="1" customFormat="1" ht="6.9" customHeight="1">
      <c r="B132" s="32"/>
      <c r="L132" s="32"/>
    </row>
    <row r="133" spans="2:65" s="1" customFormat="1" ht="25.65" customHeight="1">
      <c r="B133" s="32"/>
      <c r="C133" s="27" t="s">
        <v>24</v>
      </c>
      <c r="F133" s="25" t="str">
        <f>E17</f>
        <v>Město Česká Lípa</v>
      </c>
      <c r="I133" s="27" t="s">
        <v>30</v>
      </c>
      <c r="J133" s="30" t="str">
        <f>E23</f>
        <v>DigiTry Art Technologies s.r.o.</v>
      </c>
      <c r="L133" s="32"/>
    </row>
    <row r="134" spans="2:65" s="1" customFormat="1" ht="15.15" customHeight="1">
      <c r="B134" s="32"/>
      <c r="C134" s="27" t="s">
        <v>28</v>
      </c>
      <c r="F134" s="25" t="str">
        <f>IF(E20="","",E20)</f>
        <v>Vyplň údaj</v>
      </c>
      <c r="I134" s="27" t="s">
        <v>33</v>
      </c>
      <c r="J134" s="30" t="str">
        <f>E26</f>
        <v>Beránek</v>
      </c>
      <c r="L134" s="32"/>
    </row>
    <row r="135" spans="2:65" s="1" customFormat="1" ht="10.35" customHeight="1">
      <c r="B135" s="32"/>
      <c r="L135" s="32"/>
    </row>
    <row r="136" spans="2:65" s="10" customFormat="1" ht="29.25" customHeight="1">
      <c r="B136" s="118"/>
      <c r="C136" s="119" t="s">
        <v>336</v>
      </c>
      <c r="D136" s="120" t="s">
        <v>61</v>
      </c>
      <c r="E136" s="120" t="s">
        <v>57</v>
      </c>
      <c r="F136" s="120" t="s">
        <v>58</v>
      </c>
      <c r="G136" s="120" t="s">
        <v>337</v>
      </c>
      <c r="H136" s="120" t="s">
        <v>338</v>
      </c>
      <c r="I136" s="120" t="s">
        <v>339</v>
      </c>
      <c r="J136" s="120" t="s">
        <v>315</v>
      </c>
      <c r="K136" s="121" t="s">
        <v>340</v>
      </c>
      <c r="L136" s="118"/>
      <c r="M136" s="59" t="s">
        <v>1</v>
      </c>
      <c r="N136" s="60" t="s">
        <v>40</v>
      </c>
      <c r="O136" s="60" t="s">
        <v>341</v>
      </c>
      <c r="P136" s="60" t="s">
        <v>342</v>
      </c>
      <c r="Q136" s="60" t="s">
        <v>343</v>
      </c>
      <c r="R136" s="60" t="s">
        <v>344</v>
      </c>
      <c r="S136" s="60" t="s">
        <v>345</v>
      </c>
      <c r="T136" s="61" t="s">
        <v>346</v>
      </c>
    </row>
    <row r="137" spans="2:65" s="1" customFormat="1" ht="22.8" customHeight="1">
      <c r="B137" s="32"/>
      <c r="C137" s="64" t="s">
        <v>347</v>
      </c>
      <c r="J137" s="122">
        <f>BK137</f>
        <v>0</v>
      </c>
      <c r="L137" s="32"/>
      <c r="M137" s="62"/>
      <c r="N137" s="53"/>
      <c r="O137" s="53"/>
      <c r="P137" s="123">
        <f>P138+P427+P455</f>
        <v>0</v>
      </c>
      <c r="Q137" s="53"/>
      <c r="R137" s="123">
        <f>R138+R427+R455</f>
        <v>0</v>
      </c>
      <c r="S137" s="53"/>
      <c r="T137" s="124">
        <f>T138+T427+T455</f>
        <v>0</v>
      </c>
      <c r="AT137" s="17" t="s">
        <v>75</v>
      </c>
      <c r="AU137" s="17" t="s">
        <v>317</v>
      </c>
      <c r="BK137" s="125">
        <f>BK138+BK427+BK455</f>
        <v>0</v>
      </c>
    </row>
    <row r="138" spans="2:65" s="11" customFormat="1" ht="25.95" customHeight="1">
      <c r="B138" s="126"/>
      <c r="D138" s="127" t="s">
        <v>75</v>
      </c>
      <c r="E138" s="128" t="s">
        <v>348</v>
      </c>
      <c r="F138" s="128" t="s">
        <v>349</v>
      </c>
      <c r="I138" s="129"/>
      <c r="J138" s="130">
        <f>BK138</f>
        <v>0</v>
      </c>
      <c r="L138" s="126"/>
      <c r="M138" s="131"/>
      <c r="P138" s="132">
        <f>P139+P213+P221+P229+P246+P394+P405+P422</f>
        <v>0</v>
      </c>
      <c r="R138" s="132">
        <f>R139+R213+R221+R229+R246+R394+R405+R422</f>
        <v>0</v>
      </c>
      <c r="T138" s="133">
        <f>T139+T213+T221+T229+T246+T394+T405+T422</f>
        <v>0</v>
      </c>
      <c r="AR138" s="127" t="s">
        <v>84</v>
      </c>
      <c r="AT138" s="134" t="s">
        <v>75</v>
      </c>
      <c r="AU138" s="134" t="s">
        <v>76</v>
      </c>
      <c r="AY138" s="127" t="s">
        <v>350</v>
      </c>
      <c r="BK138" s="135">
        <f>BK139+BK213+BK221+BK229+BK246+BK394+BK405+BK422</f>
        <v>0</v>
      </c>
    </row>
    <row r="139" spans="2:65" s="11" customFormat="1" ht="22.8" customHeight="1">
      <c r="B139" s="126"/>
      <c r="D139" s="127" t="s">
        <v>75</v>
      </c>
      <c r="E139" s="136" t="s">
        <v>84</v>
      </c>
      <c r="F139" s="136" t="s">
        <v>351</v>
      </c>
      <c r="I139" s="129"/>
      <c r="J139" s="137">
        <f>BK139</f>
        <v>0</v>
      </c>
      <c r="L139" s="126"/>
      <c r="M139" s="131"/>
      <c r="P139" s="132">
        <f>SUM(P140:P212)</f>
        <v>0</v>
      </c>
      <c r="R139" s="132">
        <f>SUM(R140:R212)</f>
        <v>0</v>
      </c>
      <c r="T139" s="133">
        <f>SUM(T140:T212)</f>
        <v>0</v>
      </c>
      <c r="AR139" s="127" t="s">
        <v>84</v>
      </c>
      <c r="AT139" s="134" t="s">
        <v>75</v>
      </c>
      <c r="AU139" s="134" t="s">
        <v>84</v>
      </c>
      <c r="AY139" s="127" t="s">
        <v>350</v>
      </c>
      <c r="BK139" s="135">
        <f>SUM(BK140:BK212)</f>
        <v>0</v>
      </c>
    </row>
    <row r="140" spans="2:65" s="1" customFormat="1" ht="66.75" customHeight="1">
      <c r="B140" s="32"/>
      <c r="C140" s="138" t="s">
        <v>84</v>
      </c>
      <c r="D140" s="138" t="s">
        <v>352</v>
      </c>
      <c r="E140" s="139" t="s">
        <v>9139</v>
      </c>
      <c r="F140" s="140" t="s">
        <v>9140</v>
      </c>
      <c r="G140" s="141" t="s">
        <v>355</v>
      </c>
      <c r="H140" s="142">
        <v>50</v>
      </c>
      <c r="I140" s="143"/>
      <c r="J140" s="144">
        <f>ROUND(I140*H140,2)</f>
        <v>0</v>
      </c>
      <c r="K140" s="140" t="s">
        <v>385</v>
      </c>
      <c r="L140" s="32"/>
      <c r="M140" s="145" t="s">
        <v>1</v>
      </c>
      <c r="N140" s="146" t="s">
        <v>41</v>
      </c>
      <c r="P140" s="147">
        <f>O140*H140</f>
        <v>0</v>
      </c>
      <c r="Q140" s="147">
        <v>0</v>
      </c>
      <c r="R140" s="147">
        <f>Q140*H140</f>
        <v>0</v>
      </c>
      <c r="S140" s="147">
        <v>0</v>
      </c>
      <c r="T140" s="148">
        <f>S140*H140</f>
        <v>0</v>
      </c>
      <c r="AR140" s="149" t="s">
        <v>357</v>
      </c>
      <c r="AT140" s="149" t="s">
        <v>352</v>
      </c>
      <c r="AU140" s="149" t="s">
        <v>86</v>
      </c>
      <c r="AY140" s="17" t="s">
        <v>350</v>
      </c>
      <c r="BE140" s="150">
        <f>IF(N140="základní",J140,0)</f>
        <v>0</v>
      </c>
      <c r="BF140" s="150">
        <f>IF(N140="snížená",J140,0)</f>
        <v>0</v>
      </c>
      <c r="BG140" s="150">
        <f>IF(N140="zákl. přenesená",J140,0)</f>
        <v>0</v>
      </c>
      <c r="BH140" s="150">
        <f>IF(N140="sníž. přenesená",J140,0)</f>
        <v>0</v>
      </c>
      <c r="BI140" s="150">
        <f>IF(N140="nulová",J140,0)</f>
        <v>0</v>
      </c>
      <c r="BJ140" s="17" t="s">
        <v>84</v>
      </c>
      <c r="BK140" s="150">
        <f>ROUND(I140*H140,2)</f>
        <v>0</v>
      </c>
      <c r="BL140" s="17" t="s">
        <v>357</v>
      </c>
      <c r="BM140" s="149" t="s">
        <v>86</v>
      </c>
    </row>
    <row r="141" spans="2:65" s="1" customFormat="1" ht="48">
      <c r="B141" s="32"/>
      <c r="D141" s="151" t="s">
        <v>359</v>
      </c>
      <c r="F141" s="152" t="s">
        <v>9140</v>
      </c>
      <c r="I141" s="153"/>
      <c r="L141" s="32"/>
      <c r="M141" s="154"/>
      <c r="T141" s="56"/>
      <c r="AT141" s="17" t="s">
        <v>359</v>
      </c>
      <c r="AU141" s="17" t="s">
        <v>86</v>
      </c>
    </row>
    <row r="142" spans="2:65" s="14" customFormat="1" ht="10.199999999999999">
      <c r="B142" s="169"/>
      <c r="D142" s="151" t="s">
        <v>361</v>
      </c>
      <c r="E142" s="170" t="s">
        <v>1</v>
      </c>
      <c r="F142" s="171" t="s">
        <v>9141</v>
      </c>
      <c r="H142" s="170" t="s">
        <v>1</v>
      </c>
      <c r="I142" s="172"/>
      <c r="L142" s="169"/>
      <c r="M142" s="173"/>
      <c r="T142" s="174"/>
      <c r="AT142" s="170" t="s">
        <v>361</v>
      </c>
      <c r="AU142" s="170" t="s">
        <v>86</v>
      </c>
      <c r="AV142" s="14" t="s">
        <v>84</v>
      </c>
      <c r="AW142" s="14" t="s">
        <v>32</v>
      </c>
      <c r="AX142" s="14" t="s">
        <v>76</v>
      </c>
      <c r="AY142" s="170" t="s">
        <v>350</v>
      </c>
    </row>
    <row r="143" spans="2:65" s="12" customFormat="1" ht="10.199999999999999">
      <c r="B143" s="155"/>
      <c r="D143" s="151" t="s">
        <v>361</v>
      </c>
      <c r="E143" s="156" t="s">
        <v>1</v>
      </c>
      <c r="F143" s="157" t="s">
        <v>8912</v>
      </c>
      <c r="H143" s="158">
        <v>50</v>
      </c>
      <c r="I143" s="159"/>
      <c r="L143" s="155"/>
      <c r="M143" s="160"/>
      <c r="T143" s="161"/>
      <c r="AT143" s="156" t="s">
        <v>361</v>
      </c>
      <c r="AU143" s="156" t="s">
        <v>86</v>
      </c>
      <c r="AV143" s="12" t="s">
        <v>86</v>
      </c>
      <c r="AW143" s="12" t="s">
        <v>32</v>
      </c>
      <c r="AX143" s="12" t="s">
        <v>76</v>
      </c>
      <c r="AY143" s="156" t="s">
        <v>350</v>
      </c>
    </row>
    <row r="144" spans="2:65" s="13" customFormat="1" ht="10.199999999999999">
      <c r="B144" s="162"/>
      <c r="D144" s="151" t="s">
        <v>361</v>
      </c>
      <c r="E144" s="163" t="s">
        <v>1</v>
      </c>
      <c r="F144" s="164" t="s">
        <v>364</v>
      </c>
      <c r="H144" s="165">
        <v>50</v>
      </c>
      <c r="I144" s="166"/>
      <c r="L144" s="162"/>
      <c r="M144" s="167"/>
      <c r="T144" s="168"/>
      <c r="AT144" s="163" t="s">
        <v>361</v>
      </c>
      <c r="AU144" s="163" t="s">
        <v>86</v>
      </c>
      <c r="AV144" s="13" t="s">
        <v>357</v>
      </c>
      <c r="AW144" s="13" t="s">
        <v>32</v>
      </c>
      <c r="AX144" s="13" t="s">
        <v>84</v>
      </c>
      <c r="AY144" s="163" t="s">
        <v>350</v>
      </c>
    </row>
    <row r="145" spans="2:65" s="1" customFormat="1" ht="62.7" customHeight="1">
      <c r="B145" s="32"/>
      <c r="C145" s="138" t="s">
        <v>86</v>
      </c>
      <c r="D145" s="138" t="s">
        <v>352</v>
      </c>
      <c r="E145" s="139" t="s">
        <v>9143</v>
      </c>
      <c r="F145" s="140" t="s">
        <v>9144</v>
      </c>
      <c r="G145" s="141" t="s">
        <v>355</v>
      </c>
      <c r="H145" s="142">
        <v>150</v>
      </c>
      <c r="I145" s="143"/>
      <c r="J145" s="144">
        <f>ROUND(I145*H145,2)</f>
        <v>0</v>
      </c>
      <c r="K145" s="140" t="s">
        <v>385</v>
      </c>
      <c r="L145" s="32"/>
      <c r="M145" s="145" t="s">
        <v>1</v>
      </c>
      <c r="N145" s="146" t="s">
        <v>41</v>
      </c>
      <c r="P145" s="147">
        <f>O145*H145</f>
        <v>0</v>
      </c>
      <c r="Q145" s="147">
        <v>0</v>
      </c>
      <c r="R145" s="147">
        <f>Q145*H145</f>
        <v>0</v>
      </c>
      <c r="S145" s="147">
        <v>0</v>
      </c>
      <c r="T145" s="148">
        <f>S145*H145</f>
        <v>0</v>
      </c>
      <c r="AR145" s="149" t="s">
        <v>357</v>
      </c>
      <c r="AT145" s="149" t="s">
        <v>352</v>
      </c>
      <c r="AU145" s="149" t="s">
        <v>86</v>
      </c>
      <c r="AY145" s="17" t="s">
        <v>350</v>
      </c>
      <c r="BE145" s="150">
        <f>IF(N145="základní",J145,0)</f>
        <v>0</v>
      </c>
      <c r="BF145" s="150">
        <f>IF(N145="snížená",J145,0)</f>
        <v>0</v>
      </c>
      <c r="BG145" s="150">
        <f>IF(N145="zákl. přenesená",J145,0)</f>
        <v>0</v>
      </c>
      <c r="BH145" s="150">
        <f>IF(N145="sníž. přenesená",J145,0)</f>
        <v>0</v>
      </c>
      <c r="BI145" s="150">
        <f>IF(N145="nulová",J145,0)</f>
        <v>0</v>
      </c>
      <c r="BJ145" s="17" t="s">
        <v>84</v>
      </c>
      <c r="BK145" s="150">
        <f>ROUND(I145*H145,2)</f>
        <v>0</v>
      </c>
      <c r="BL145" s="17" t="s">
        <v>357</v>
      </c>
      <c r="BM145" s="149" t="s">
        <v>357</v>
      </c>
    </row>
    <row r="146" spans="2:65" s="1" customFormat="1" ht="38.4">
      <c r="B146" s="32"/>
      <c r="D146" s="151" t="s">
        <v>359</v>
      </c>
      <c r="F146" s="152" t="s">
        <v>9144</v>
      </c>
      <c r="I146" s="153"/>
      <c r="L146" s="32"/>
      <c r="M146" s="154"/>
      <c r="T146" s="56"/>
      <c r="AT146" s="17" t="s">
        <v>359</v>
      </c>
      <c r="AU146" s="17" t="s">
        <v>86</v>
      </c>
    </row>
    <row r="147" spans="2:65" s="1" customFormat="1" ht="62.7" customHeight="1">
      <c r="B147" s="32"/>
      <c r="C147" s="138" t="s">
        <v>371</v>
      </c>
      <c r="D147" s="138" t="s">
        <v>352</v>
      </c>
      <c r="E147" s="139" t="s">
        <v>9258</v>
      </c>
      <c r="F147" s="140" t="s">
        <v>9259</v>
      </c>
      <c r="G147" s="141" t="s">
        <v>355</v>
      </c>
      <c r="H147" s="142">
        <v>100</v>
      </c>
      <c r="I147" s="143"/>
      <c r="J147" s="144">
        <f>ROUND(I147*H147,2)</f>
        <v>0</v>
      </c>
      <c r="K147" s="140" t="s">
        <v>385</v>
      </c>
      <c r="L147" s="32"/>
      <c r="M147" s="145" t="s">
        <v>1</v>
      </c>
      <c r="N147" s="146" t="s">
        <v>41</v>
      </c>
      <c r="P147" s="147">
        <f>O147*H147</f>
        <v>0</v>
      </c>
      <c r="Q147" s="147">
        <v>0</v>
      </c>
      <c r="R147" s="147">
        <f>Q147*H147</f>
        <v>0</v>
      </c>
      <c r="S147" s="147">
        <v>0</v>
      </c>
      <c r="T147" s="148">
        <f>S147*H147</f>
        <v>0</v>
      </c>
      <c r="AR147" s="149" t="s">
        <v>357</v>
      </c>
      <c r="AT147" s="149" t="s">
        <v>352</v>
      </c>
      <c r="AU147" s="149" t="s">
        <v>86</v>
      </c>
      <c r="AY147" s="17" t="s">
        <v>350</v>
      </c>
      <c r="BE147" s="150">
        <f>IF(N147="základní",J147,0)</f>
        <v>0</v>
      </c>
      <c r="BF147" s="150">
        <f>IF(N147="snížená",J147,0)</f>
        <v>0</v>
      </c>
      <c r="BG147" s="150">
        <f>IF(N147="zákl. přenesená",J147,0)</f>
        <v>0</v>
      </c>
      <c r="BH147" s="150">
        <f>IF(N147="sníž. přenesená",J147,0)</f>
        <v>0</v>
      </c>
      <c r="BI147" s="150">
        <f>IF(N147="nulová",J147,0)</f>
        <v>0</v>
      </c>
      <c r="BJ147" s="17" t="s">
        <v>84</v>
      </c>
      <c r="BK147" s="150">
        <f>ROUND(I147*H147,2)</f>
        <v>0</v>
      </c>
      <c r="BL147" s="17" t="s">
        <v>357</v>
      </c>
      <c r="BM147" s="149" t="s">
        <v>456</v>
      </c>
    </row>
    <row r="148" spans="2:65" s="1" customFormat="1" ht="38.4">
      <c r="B148" s="32"/>
      <c r="D148" s="151" t="s">
        <v>359</v>
      </c>
      <c r="F148" s="152" t="s">
        <v>9259</v>
      </c>
      <c r="I148" s="153"/>
      <c r="L148" s="32"/>
      <c r="M148" s="154"/>
      <c r="T148" s="56"/>
      <c r="AT148" s="17" t="s">
        <v>359</v>
      </c>
      <c r="AU148" s="17" t="s">
        <v>86</v>
      </c>
    </row>
    <row r="149" spans="2:65" s="1" customFormat="1" ht="66.75" customHeight="1">
      <c r="B149" s="32"/>
      <c r="C149" s="138" t="s">
        <v>357</v>
      </c>
      <c r="D149" s="138" t="s">
        <v>352</v>
      </c>
      <c r="E149" s="139" t="s">
        <v>9145</v>
      </c>
      <c r="F149" s="140" t="s">
        <v>9146</v>
      </c>
      <c r="G149" s="141" t="s">
        <v>551</v>
      </c>
      <c r="H149" s="142">
        <v>8</v>
      </c>
      <c r="I149" s="143"/>
      <c r="J149" s="144">
        <f>ROUND(I149*H149,2)</f>
        <v>0</v>
      </c>
      <c r="K149" s="140" t="s">
        <v>385</v>
      </c>
      <c r="L149" s="32"/>
      <c r="M149" s="145" t="s">
        <v>1</v>
      </c>
      <c r="N149" s="146" t="s">
        <v>41</v>
      </c>
      <c r="P149" s="147">
        <f>O149*H149</f>
        <v>0</v>
      </c>
      <c r="Q149" s="147">
        <v>0</v>
      </c>
      <c r="R149" s="147">
        <f>Q149*H149</f>
        <v>0</v>
      </c>
      <c r="S149" s="147">
        <v>0</v>
      </c>
      <c r="T149" s="148">
        <f>S149*H149</f>
        <v>0</v>
      </c>
      <c r="AR149" s="149" t="s">
        <v>357</v>
      </c>
      <c r="AT149" s="149" t="s">
        <v>352</v>
      </c>
      <c r="AU149" s="149" t="s">
        <v>86</v>
      </c>
      <c r="AY149" s="17" t="s">
        <v>350</v>
      </c>
      <c r="BE149" s="150">
        <f>IF(N149="základní",J149,0)</f>
        <v>0</v>
      </c>
      <c r="BF149" s="150">
        <f>IF(N149="snížená",J149,0)</f>
        <v>0</v>
      </c>
      <c r="BG149" s="150">
        <f>IF(N149="zákl. přenesená",J149,0)</f>
        <v>0</v>
      </c>
      <c r="BH149" s="150">
        <f>IF(N149="sníž. přenesená",J149,0)</f>
        <v>0</v>
      </c>
      <c r="BI149" s="150">
        <f>IF(N149="nulová",J149,0)</f>
        <v>0</v>
      </c>
      <c r="BJ149" s="17" t="s">
        <v>84</v>
      </c>
      <c r="BK149" s="150">
        <f>ROUND(I149*H149,2)</f>
        <v>0</v>
      </c>
      <c r="BL149" s="17" t="s">
        <v>357</v>
      </c>
      <c r="BM149" s="149" t="s">
        <v>468</v>
      </c>
    </row>
    <row r="150" spans="2:65" s="1" customFormat="1" ht="57.6">
      <c r="B150" s="32"/>
      <c r="D150" s="151" t="s">
        <v>359</v>
      </c>
      <c r="F150" s="152" t="s">
        <v>9147</v>
      </c>
      <c r="I150" s="153"/>
      <c r="L150" s="32"/>
      <c r="M150" s="154"/>
      <c r="T150" s="56"/>
      <c r="AT150" s="17" t="s">
        <v>359</v>
      </c>
      <c r="AU150" s="17" t="s">
        <v>86</v>
      </c>
    </row>
    <row r="151" spans="2:65" s="12" customFormat="1" ht="10.199999999999999">
      <c r="B151" s="155"/>
      <c r="D151" s="151" t="s">
        <v>361</v>
      </c>
      <c r="E151" s="156" t="s">
        <v>1</v>
      </c>
      <c r="F151" s="157" t="s">
        <v>9260</v>
      </c>
      <c r="H151" s="158">
        <v>8</v>
      </c>
      <c r="I151" s="159"/>
      <c r="L151" s="155"/>
      <c r="M151" s="160"/>
      <c r="T151" s="161"/>
      <c r="AT151" s="156" t="s">
        <v>361</v>
      </c>
      <c r="AU151" s="156" t="s">
        <v>86</v>
      </c>
      <c r="AV151" s="12" t="s">
        <v>86</v>
      </c>
      <c r="AW151" s="12" t="s">
        <v>32</v>
      </c>
      <c r="AX151" s="12" t="s">
        <v>76</v>
      </c>
      <c r="AY151" s="156" t="s">
        <v>350</v>
      </c>
    </row>
    <row r="152" spans="2:65" s="13" customFormat="1" ht="10.199999999999999">
      <c r="B152" s="162"/>
      <c r="D152" s="151" t="s">
        <v>361</v>
      </c>
      <c r="E152" s="163" t="s">
        <v>1</v>
      </c>
      <c r="F152" s="164" t="s">
        <v>364</v>
      </c>
      <c r="H152" s="165">
        <v>8</v>
      </c>
      <c r="I152" s="166"/>
      <c r="L152" s="162"/>
      <c r="M152" s="167"/>
      <c r="T152" s="168"/>
      <c r="AT152" s="163" t="s">
        <v>361</v>
      </c>
      <c r="AU152" s="163" t="s">
        <v>86</v>
      </c>
      <c r="AV152" s="13" t="s">
        <v>357</v>
      </c>
      <c r="AW152" s="13" t="s">
        <v>32</v>
      </c>
      <c r="AX152" s="13" t="s">
        <v>84</v>
      </c>
      <c r="AY152" s="163" t="s">
        <v>350</v>
      </c>
    </row>
    <row r="153" spans="2:65" s="1" customFormat="1" ht="37.799999999999997" customHeight="1">
      <c r="B153" s="32"/>
      <c r="C153" s="138" t="s">
        <v>389</v>
      </c>
      <c r="D153" s="138" t="s">
        <v>352</v>
      </c>
      <c r="E153" s="139" t="s">
        <v>9149</v>
      </c>
      <c r="F153" s="140" t="s">
        <v>9150</v>
      </c>
      <c r="G153" s="141" t="s">
        <v>551</v>
      </c>
      <c r="H153" s="142">
        <v>200</v>
      </c>
      <c r="I153" s="143"/>
      <c r="J153" s="144">
        <f>ROUND(I153*H153,2)</f>
        <v>0</v>
      </c>
      <c r="K153" s="140" t="s">
        <v>385</v>
      </c>
      <c r="L153" s="32"/>
      <c r="M153" s="145" t="s">
        <v>1</v>
      </c>
      <c r="N153" s="146" t="s">
        <v>41</v>
      </c>
      <c r="P153" s="147">
        <f>O153*H153</f>
        <v>0</v>
      </c>
      <c r="Q153" s="147">
        <v>0</v>
      </c>
      <c r="R153" s="147">
        <f>Q153*H153</f>
        <v>0</v>
      </c>
      <c r="S153" s="147">
        <v>0</v>
      </c>
      <c r="T153" s="148">
        <f>S153*H153</f>
        <v>0</v>
      </c>
      <c r="AR153" s="149" t="s">
        <v>357</v>
      </c>
      <c r="AT153" s="149" t="s">
        <v>352</v>
      </c>
      <c r="AU153" s="149" t="s">
        <v>86</v>
      </c>
      <c r="AY153" s="17" t="s">
        <v>350</v>
      </c>
      <c r="BE153" s="150">
        <f>IF(N153="základní",J153,0)</f>
        <v>0</v>
      </c>
      <c r="BF153" s="150">
        <f>IF(N153="snížená",J153,0)</f>
        <v>0</v>
      </c>
      <c r="BG153" s="150">
        <f>IF(N153="zákl. přenesená",J153,0)</f>
        <v>0</v>
      </c>
      <c r="BH153" s="150">
        <f>IF(N153="sníž. přenesená",J153,0)</f>
        <v>0</v>
      </c>
      <c r="BI153" s="150">
        <f>IF(N153="nulová",J153,0)</f>
        <v>0</v>
      </c>
      <c r="BJ153" s="17" t="s">
        <v>84</v>
      </c>
      <c r="BK153" s="150">
        <f>ROUND(I153*H153,2)</f>
        <v>0</v>
      </c>
      <c r="BL153" s="17" t="s">
        <v>357</v>
      </c>
      <c r="BM153" s="149" t="s">
        <v>480</v>
      </c>
    </row>
    <row r="154" spans="2:65" s="1" customFormat="1" ht="28.8">
      <c r="B154" s="32"/>
      <c r="D154" s="151" t="s">
        <v>359</v>
      </c>
      <c r="F154" s="152" t="s">
        <v>9150</v>
      </c>
      <c r="I154" s="153"/>
      <c r="L154" s="32"/>
      <c r="M154" s="154"/>
      <c r="T154" s="56"/>
      <c r="AT154" s="17" t="s">
        <v>359</v>
      </c>
      <c r="AU154" s="17" t="s">
        <v>86</v>
      </c>
    </row>
    <row r="155" spans="2:65" s="12" customFormat="1" ht="10.199999999999999">
      <c r="B155" s="155"/>
      <c r="D155" s="151" t="s">
        <v>361</v>
      </c>
      <c r="E155" s="156" t="s">
        <v>1</v>
      </c>
      <c r="F155" s="157" t="s">
        <v>9261</v>
      </c>
      <c r="H155" s="158">
        <v>200</v>
      </c>
      <c r="I155" s="159"/>
      <c r="L155" s="155"/>
      <c r="M155" s="160"/>
      <c r="T155" s="161"/>
      <c r="AT155" s="156" t="s">
        <v>361</v>
      </c>
      <c r="AU155" s="156" t="s">
        <v>86</v>
      </c>
      <c r="AV155" s="12" t="s">
        <v>86</v>
      </c>
      <c r="AW155" s="12" t="s">
        <v>32</v>
      </c>
      <c r="AX155" s="12" t="s">
        <v>76</v>
      </c>
      <c r="AY155" s="156" t="s">
        <v>350</v>
      </c>
    </row>
    <row r="156" spans="2:65" s="13" customFormat="1" ht="10.199999999999999">
      <c r="B156" s="162"/>
      <c r="D156" s="151" t="s">
        <v>361</v>
      </c>
      <c r="E156" s="163" t="s">
        <v>1</v>
      </c>
      <c r="F156" s="164" t="s">
        <v>364</v>
      </c>
      <c r="H156" s="165">
        <v>200</v>
      </c>
      <c r="I156" s="166"/>
      <c r="L156" s="162"/>
      <c r="M156" s="167"/>
      <c r="T156" s="168"/>
      <c r="AT156" s="163" t="s">
        <v>361</v>
      </c>
      <c r="AU156" s="163" t="s">
        <v>86</v>
      </c>
      <c r="AV156" s="13" t="s">
        <v>357</v>
      </c>
      <c r="AW156" s="13" t="s">
        <v>32</v>
      </c>
      <c r="AX156" s="13" t="s">
        <v>84</v>
      </c>
      <c r="AY156" s="163" t="s">
        <v>350</v>
      </c>
    </row>
    <row r="157" spans="2:65" s="1" customFormat="1" ht="37.799999999999997" customHeight="1">
      <c r="B157" s="32"/>
      <c r="C157" s="138" t="s">
        <v>456</v>
      </c>
      <c r="D157" s="138" t="s">
        <v>352</v>
      </c>
      <c r="E157" s="139" t="s">
        <v>9152</v>
      </c>
      <c r="F157" s="140" t="s">
        <v>9153</v>
      </c>
      <c r="G157" s="141" t="s">
        <v>551</v>
      </c>
      <c r="H157" s="142">
        <v>200</v>
      </c>
      <c r="I157" s="143"/>
      <c r="J157" s="144">
        <f>ROUND(I157*H157,2)</f>
        <v>0</v>
      </c>
      <c r="K157" s="140" t="s">
        <v>385</v>
      </c>
      <c r="L157" s="32"/>
      <c r="M157" s="145" t="s">
        <v>1</v>
      </c>
      <c r="N157" s="146" t="s">
        <v>41</v>
      </c>
      <c r="P157" s="147">
        <f>O157*H157</f>
        <v>0</v>
      </c>
      <c r="Q157" s="147">
        <v>0</v>
      </c>
      <c r="R157" s="147">
        <f>Q157*H157</f>
        <v>0</v>
      </c>
      <c r="S157" s="147">
        <v>0</v>
      </c>
      <c r="T157" s="148">
        <f>S157*H157</f>
        <v>0</v>
      </c>
      <c r="AR157" s="149" t="s">
        <v>357</v>
      </c>
      <c r="AT157" s="149" t="s">
        <v>352</v>
      </c>
      <c r="AU157" s="149" t="s">
        <v>86</v>
      </c>
      <c r="AY157" s="17" t="s">
        <v>350</v>
      </c>
      <c r="BE157" s="150">
        <f>IF(N157="základní",J157,0)</f>
        <v>0</v>
      </c>
      <c r="BF157" s="150">
        <f>IF(N157="snížená",J157,0)</f>
        <v>0</v>
      </c>
      <c r="BG157" s="150">
        <f>IF(N157="zákl. přenesená",J157,0)</f>
        <v>0</v>
      </c>
      <c r="BH157" s="150">
        <f>IF(N157="sníž. přenesená",J157,0)</f>
        <v>0</v>
      </c>
      <c r="BI157" s="150">
        <f>IF(N157="nulová",J157,0)</f>
        <v>0</v>
      </c>
      <c r="BJ157" s="17" t="s">
        <v>84</v>
      </c>
      <c r="BK157" s="150">
        <f>ROUND(I157*H157,2)</f>
        <v>0</v>
      </c>
      <c r="BL157" s="17" t="s">
        <v>357</v>
      </c>
      <c r="BM157" s="149" t="s">
        <v>8</v>
      </c>
    </row>
    <row r="158" spans="2:65" s="1" customFormat="1" ht="28.8">
      <c r="B158" s="32"/>
      <c r="D158" s="151" t="s">
        <v>359</v>
      </c>
      <c r="F158" s="152" t="s">
        <v>9153</v>
      </c>
      <c r="I158" s="153"/>
      <c r="L158" s="32"/>
      <c r="M158" s="154"/>
      <c r="T158" s="56"/>
      <c r="AT158" s="17" t="s">
        <v>359</v>
      </c>
      <c r="AU158" s="17" t="s">
        <v>86</v>
      </c>
    </row>
    <row r="159" spans="2:65" s="1" customFormat="1" ht="49.05" customHeight="1">
      <c r="B159" s="32"/>
      <c r="C159" s="138" t="s">
        <v>462</v>
      </c>
      <c r="D159" s="138" t="s">
        <v>352</v>
      </c>
      <c r="E159" s="139" t="s">
        <v>9262</v>
      </c>
      <c r="F159" s="140" t="s">
        <v>9263</v>
      </c>
      <c r="G159" s="141" t="s">
        <v>374</v>
      </c>
      <c r="H159" s="142">
        <v>120</v>
      </c>
      <c r="I159" s="143"/>
      <c r="J159" s="144">
        <f>ROUND(I159*H159,2)</f>
        <v>0</v>
      </c>
      <c r="K159" s="140" t="s">
        <v>385</v>
      </c>
      <c r="L159" s="32"/>
      <c r="M159" s="145" t="s">
        <v>1</v>
      </c>
      <c r="N159" s="146" t="s">
        <v>41</v>
      </c>
      <c r="P159" s="147">
        <f>O159*H159</f>
        <v>0</v>
      </c>
      <c r="Q159" s="147">
        <v>0</v>
      </c>
      <c r="R159" s="147">
        <f>Q159*H159</f>
        <v>0</v>
      </c>
      <c r="S159" s="147">
        <v>0</v>
      </c>
      <c r="T159" s="148">
        <f>S159*H159</f>
        <v>0</v>
      </c>
      <c r="AR159" s="149" t="s">
        <v>357</v>
      </c>
      <c r="AT159" s="149" t="s">
        <v>352</v>
      </c>
      <c r="AU159" s="149" t="s">
        <v>86</v>
      </c>
      <c r="AY159" s="17" t="s">
        <v>350</v>
      </c>
      <c r="BE159" s="150">
        <f>IF(N159="základní",J159,0)</f>
        <v>0</v>
      </c>
      <c r="BF159" s="150">
        <f>IF(N159="snížená",J159,0)</f>
        <v>0</v>
      </c>
      <c r="BG159" s="150">
        <f>IF(N159="zákl. přenesená",J159,0)</f>
        <v>0</v>
      </c>
      <c r="BH159" s="150">
        <f>IF(N159="sníž. přenesená",J159,0)</f>
        <v>0</v>
      </c>
      <c r="BI159" s="150">
        <f>IF(N159="nulová",J159,0)</f>
        <v>0</v>
      </c>
      <c r="BJ159" s="17" t="s">
        <v>84</v>
      </c>
      <c r="BK159" s="150">
        <f>ROUND(I159*H159,2)</f>
        <v>0</v>
      </c>
      <c r="BL159" s="17" t="s">
        <v>357</v>
      </c>
      <c r="BM159" s="149" t="s">
        <v>511</v>
      </c>
    </row>
    <row r="160" spans="2:65" s="1" customFormat="1" ht="28.8">
      <c r="B160" s="32"/>
      <c r="D160" s="151" t="s">
        <v>359</v>
      </c>
      <c r="F160" s="152" t="s">
        <v>9263</v>
      </c>
      <c r="I160" s="153"/>
      <c r="L160" s="32"/>
      <c r="M160" s="154"/>
      <c r="T160" s="56"/>
      <c r="AT160" s="17" t="s">
        <v>359</v>
      </c>
      <c r="AU160" s="17" t="s">
        <v>86</v>
      </c>
    </row>
    <row r="161" spans="2:65" s="14" customFormat="1" ht="10.199999999999999">
      <c r="B161" s="169"/>
      <c r="D161" s="151" t="s">
        <v>361</v>
      </c>
      <c r="E161" s="170" t="s">
        <v>1</v>
      </c>
      <c r="F161" s="171" t="s">
        <v>9156</v>
      </c>
      <c r="H161" s="170" t="s">
        <v>1</v>
      </c>
      <c r="I161" s="172"/>
      <c r="L161" s="169"/>
      <c r="M161" s="173"/>
      <c r="T161" s="174"/>
      <c r="AT161" s="170" t="s">
        <v>361</v>
      </c>
      <c r="AU161" s="170" t="s">
        <v>86</v>
      </c>
      <c r="AV161" s="14" t="s">
        <v>84</v>
      </c>
      <c r="AW161" s="14" t="s">
        <v>32</v>
      </c>
      <c r="AX161" s="14" t="s">
        <v>76</v>
      </c>
      <c r="AY161" s="170" t="s">
        <v>350</v>
      </c>
    </row>
    <row r="162" spans="2:65" s="12" customFormat="1" ht="10.199999999999999">
      <c r="B162" s="155"/>
      <c r="D162" s="151" t="s">
        <v>361</v>
      </c>
      <c r="E162" s="156" t="s">
        <v>1</v>
      </c>
      <c r="F162" s="157" t="s">
        <v>9264</v>
      </c>
      <c r="H162" s="158">
        <v>120</v>
      </c>
      <c r="I162" s="159"/>
      <c r="L162" s="155"/>
      <c r="M162" s="160"/>
      <c r="T162" s="161"/>
      <c r="AT162" s="156" t="s">
        <v>361</v>
      </c>
      <c r="AU162" s="156" t="s">
        <v>86</v>
      </c>
      <c r="AV162" s="12" t="s">
        <v>86</v>
      </c>
      <c r="AW162" s="12" t="s">
        <v>32</v>
      </c>
      <c r="AX162" s="12" t="s">
        <v>76</v>
      </c>
      <c r="AY162" s="156" t="s">
        <v>350</v>
      </c>
    </row>
    <row r="163" spans="2:65" s="13" customFormat="1" ht="10.199999999999999">
      <c r="B163" s="162"/>
      <c r="D163" s="151" t="s">
        <v>361</v>
      </c>
      <c r="E163" s="163" t="s">
        <v>1</v>
      </c>
      <c r="F163" s="164" t="s">
        <v>364</v>
      </c>
      <c r="H163" s="165">
        <v>120</v>
      </c>
      <c r="I163" s="166"/>
      <c r="L163" s="162"/>
      <c r="M163" s="167"/>
      <c r="T163" s="168"/>
      <c r="AT163" s="163" t="s">
        <v>361</v>
      </c>
      <c r="AU163" s="163" t="s">
        <v>86</v>
      </c>
      <c r="AV163" s="13" t="s">
        <v>357</v>
      </c>
      <c r="AW163" s="13" t="s">
        <v>32</v>
      </c>
      <c r="AX163" s="13" t="s">
        <v>84</v>
      </c>
      <c r="AY163" s="163" t="s">
        <v>350</v>
      </c>
    </row>
    <row r="164" spans="2:65" s="1" customFormat="1" ht="44.25" customHeight="1">
      <c r="B164" s="32"/>
      <c r="C164" s="138" t="s">
        <v>468</v>
      </c>
      <c r="D164" s="138" t="s">
        <v>352</v>
      </c>
      <c r="E164" s="139" t="s">
        <v>9265</v>
      </c>
      <c r="F164" s="140" t="s">
        <v>9266</v>
      </c>
      <c r="G164" s="141" t="s">
        <v>374</v>
      </c>
      <c r="H164" s="142">
        <v>250</v>
      </c>
      <c r="I164" s="143"/>
      <c r="J164" s="144">
        <f>ROUND(I164*H164,2)</f>
        <v>0</v>
      </c>
      <c r="K164" s="140" t="s">
        <v>385</v>
      </c>
      <c r="L164" s="32"/>
      <c r="M164" s="145" t="s">
        <v>1</v>
      </c>
      <c r="N164" s="146" t="s">
        <v>41</v>
      </c>
      <c r="P164" s="147">
        <f>O164*H164</f>
        <v>0</v>
      </c>
      <c r="Q164" s="147">
        <v>0</v>
      </c>
      <c r="R164" s="147">
        <f>Q164*H164</f>
        <v>0</v>
      </c>
      <c r="S164" s="147">
        <v>0</v>
      </c>
      <c r="T164" s="148">
        <f>S164*H164</f>
        <v>0</v>
      </c>
      <c r="AR164" s="149" t="s">
        <v>357</v>
      </c>
      <c r="AT164" s="149" t="s">
        <v>352</v>
      </c>
      <c r="AU164" s="149" t="s">
        <v>86</v>
      </c>
      <c r="AY164" s="17" t="s">
        <v>350</v>
      </c>
      <c r="BE164" s="150">
        <f>IF(N164="základní",J164,0)</f>
        <v>0</v>
      </c>
      <c r="BF164" s="150">
        <f>IF(N164="snížená",J164,0)</f>
        <v>0</v>
      </c>
      <c r="BG164" s="150">
        <f>IF(N164="zákl. přenesená",J164,0)</f>
        <v>0</v>
      </c>
      <c r="BH164" s="150">
        <f>IF(N164="sníž. přenesená",J164,0)</f>
        <v>0</v>
      </c>
      <c r="BI164" s="150">
        <f>IF(N164="nulová",J164,0)</f>
        <v>0</v>
      </c>
      <c r="BJ164" s="17" t="s">
        <v>84</v>
      </c>
      <c r="BK164" s="150">
        <f>ROUND(I164*H164,2)</f>
        <v>0</v>
      </c>
      <c r="BL164" s="17" t="s">
        <v>357</v>
      </c>
      <c r="BM164" s="149" t="s">
        <v>530</v>
      </c>
    </row>
    <row r="165" spans="2:65" s="1" customFormat="1" ht="28.8">
      <c r="B165" s="32"/>
      <c r="D165" s="151" t="s">
        <v>359</v>
      </c>
      <c r="F165" s="152" t="s">
        <v>9266</v>
      </c>
      <c r="I165" s="153"/>
      <c r="L165" s="32"/>
      <c r="M165" s="154"/>
      <c r="T165" s="56"/>
      <c r="AT165" s="17" t="s">
        <v>359</v>
      </c>
      <c r="AU165" s="17" t="s">
        <v>86</v>
      </c>
    </row>
    <row r="166" spans="2:65" s="14" customFormat="1" ht="10.199999999999999">
      <c r="B166" s="169"/>
      <c r="D166" s="151" t="s">
        <v>361</v>
      </c>
      <c r="E166" s="170" t="s">
        <v>1</v>
      </c>
      <c r="F166" s="171" t="s">
        <v>9141</v>
      </c>
      <c r="H166" s="170" t="s">
        <v>1</v>
      </c>
      <c r="I166" s="172"/>
      <c r="L166" s="169"/>
      <c r="M166" s="173"/>
      <c r="T166" s="174"/>
      <c r="AT166" s="170" t="s">
        <v>361</v>
      </c>
      <c r="AU166" s="170" t="s">
        <v>86</v>
      </c>
      <c r="AV166" s="14" t="s">
        <v>84</v>
      </c>
      <c r="AW166" s="14" t="s">
        <v>32</v>
      </c>
      <c r="AX166" s="14" t="s">
        <v>76</v>
      </c>
      <c r="AY166" s="170" t="s">
        <v>350</v>
      </c>
    </row>
    <row r="167" spans="2:65" s="12" customFormat="1" ht="10.199999999999999">
      <c r="B167" s="155"/>
      <c r="D167" s="151" t="s">
        <v>361</v>
      </c>
      <c r="E167" s="156" t="s">
        <v>1</v>
      </c>
      <c r="F167" s="157" t="s">
        <v>8747</v>
      </c>
      <c r="H167" s="158">
        <v>250</v>
      </c>
      <c r="I167" s="159"/>
      <c r="L167" s="155"/>
      <c r="M167" s="160"/>
      <c r="T167" s="161"/>
      <c r="AT167" s="156" t="s">
        <v>361</v>
      </c>
      <c r="AU167" s="156" t="s">
        <v>86</v>
      </c>
      <c r="AV167" s="12" t="s">
        <v>86</v>
      </c>
      <c r="AW167" s="12" t="s">
        <v>32</v>
      </c>
      <c r="AX167" s="12" t="s">
        <v>76</v>
      </c>
      <c r="AY167" s="156" t="s">
        <v>350</v>
      </c>
    </row>
    <row r="168" spans="2:65" s="13" customFormat="1" ht="10.199999999999999">
      <c r="B168" s="162"/>
      <c r="D168" s="151" t="s">
        <v>361</v>
      </c>
      <c r="E168" s="163" t="s">
        <v>1</v>
      </c>
      <c r="F168" s="164" t="s">
        <v>364</v>
      </c>
      <c r="H168" s="165">
        <v>250</v>
      </c>
      <c r="I168" s="166"/>
      <c r="L168" s="162"/>
      <c r="M168" s="167"/>
      <c r="T168" s="168"/>
      <c r="AT168" s="163" t="s">
        <v>361</v>
      </c>
      <c r="AU168" s="163" t="s">
        <v>86</v>
      </c>
      <c r="AV168" s="13" t="s">
        <v>357</v>
      </c>
      <c r="AW168" s="13" t="s">
        <v>32</v>
      </c>
      <c r="AX168" s="13" t="s">
        <v>84</v>
      </c>
      <c r="AY168" s="163" t="s">
        <v>350</v>
      </c>
    </row>
    <row r="169" spans="2:65" s="1" customFormat="1" ht="24.15" customHeight="1">
      <c r="B169" s="32"/>
      <c r="C169" s="138" t="s">
        <v>474</v>
      </c>
      <c r="D169" s="138" t="s">
        <v>352</v>
      </c>
      <c r="E169" s="139" t="s">
        <v>9267</v>
      </c>
      <c r="F169" s="140" t="s">
        <v>9268</v>
      </c>
      <c r="G169" s="141" t="s">
        <v>374</v>
      </c>
      <c r="H169" s="142">
        <v>20</v>
      </c>
      <c r="I169" s="143"/>
      <c r="J169" s="144">
        <f>ROUND(I169*H169,2)</f>
        <v>0</v>
      </c>
      <c r="K169" s="140" t="s">
        <v>385</v>
      </c>
      <c r="L169" s="32"/>
      <c r="M169" s="145" t="s">
        <v>1</v>
      </c>
      <c r="N169" s="146" t="s">
        <v>41</v>
      </c>
      <c r="P169" s="147">
        <f>O169*H169</f>
        <v>0</v>
      </c>
      <c r="Q169" s="147">
        <v>0</v>
      </c>
      <c r="R169" s="147">
        <f>Q169*H169</f>
        <v>0</v>
      </c>
      <c r="S169" s="147">
        <v>0</v>
      </c>
      <c r="T169" s="148">
        <f>S169*H169</f>
        <v>0</v>
      </c>
      <c r="AR169" s="149" t="s">
        <v>357</v>
      </c>
      <c r="AT169" s="149" t="s">
        <v>352</v>
      </c>
      <c r="AU169" s="149" t="s">
        <v>86</v>
      </c>
      <c r="AY169" s="17" t="s">
        <v>350</v>
      </c>
      <c r="BE169" s="150">
        <f>IF(N169="základní",J169,0)</f>
        <v>0</v>
      </c>
      <c r="BF169" s="150">
        <f>IF(N169="snížená",J169,0)</f>
        <v>0</v>
      </c>
      <c r="BG169" s="150">
        <f>IF(N169="zákl. přenesená",J169,0)</f>
        <v>0</v>
      </c>
      <c r="BH169" s="150">
        <f>IF(N169="sníž. přenesená",J169,0)</f>
        <v>0</v>
      </c>
      <c r="BI169" s="150">
        <f>IF(N169="nulová",J169,0)</f>
        <v>0</v>
      </c>
      <c r="BJ169" s="17" t="s">
        <v>84</v>
      </c>
      <c r="BK169" s="150">
        <f>ROUND(I169*H169,2)</f>
        <v>0</v>
      </c>
      <c r="BL169" s="17" t="s">
        <v>357</v>
      </c>
      <c r="BM169" s="149" t="s">
        <v>548</v>
      </c>
    </row>
    <row r="170" spans="2:65" s="1" customFormat="1" ht="19.2">
      <c r="B170" s="32"/>
      <c r="D170" s="151" t="s">
        <v>359</v>
      </c>
      <c r="F170" s="152" t="s">
        <v>9268</v>
      </c>
      <c r="I170" s="153"/>
      <c r="L170" s="32"/>
      <c r="M170" s="154"/>
      <c r="T170" s="56"/>
      <c r="AT170" s="17" t="s">
        <v>359</v>
      </c>
      <c r="AU170" s="17" t="s">
        <v>86</v>
      </c>
    </row>
    <row r="171" spans="2:65" s="14" customFormat="1" ht="10.199999999999999">
      <c r="B171" s="169"/>
      <c r="D171" s="151" t="s">
        <v>361</v>
      </c>
      <c r="E171" s="170" t="s">
        <v>1</v>
      </c>
      <c r="F171" s="171" t="s">
        <v>9269</v>
      </c>
      <c r="H171" s="170" t="s">
        <v>1</v>
      </c>
      <c r="I171" s="172"/>
      <c r="L171" s="169"/>
      <c r="M171" s="173"/>
      <c r="T171" s="174"/>
      <c r="AT171" s="170" t="s">
        <v>361</v>
      </c>
      <c r="AU171" s="170" t="s">
        <v>86</v>
      </c>
      <c r="AV171" s="14" t="s">
        <v>84</v>
      </c>
      <c r="AW171" s="14" t="s">
        <v>32</v>
      </c>
      <c r="AX171" s="14" t="s">
        <v>76</v>
      </c>
      <c r="AY171" s="170" t="s">
        <v>350</v>
      </c>
    </row>
    <row r="172" spans="2:65" s="12" customFormat="1" ht="10.199999999999999">
      <c r="B172" s="155"/>
      <c r="D172" s="151" t="s">
        <v>361</v>
      </c>
      <c r="E172" s="156" t="s">
        <v>1</v>
      </c>
      <c r="F172" s="157" t="s">
        <v>9270</v>
      </c>
      <c r="H172" s="158">
        <v>20</v>
      </c>
      <c r="I172" s="159"/>
      <c r="L172" s="155"/>
      <c r="M172" s="160"/>
      <c r="T172" s="161"/>
      <c r="AT172" s="156" t="s">
        <v>361</v>
      </c>
      <c r="AU172" s="156" t="s">
        <v>86</v>
      </c>
      <c r="AV172" s="12" t="s">
        <v>86</v>
      </c>
      <c r="AW172" s="12" t="s">
        <v>32</v>
      </c>
      <c r="AX172" s="12" t="s">
        <v>76</v>
      </c>
      <c r="AY172" s="156" t="s">
        <v>350</v>
      </c>
    </row>
    <row r="173" spans="2:65" s="13" customFormat="1" ht="10.199999999999999">
      <c r="B173" s="162"/>
      <c r="D173" s="151" t="s">
        <v>361</v>
      </c>
      <c r="E173" s="163" t="s">
        <v>1</v>
      </c>
      <c r="F173" s="164" t="s">
        <v>364</v>
      </c>
      <c r="H173" s="165">
        <v>20</v>
      </c>
      <c r="I173" s="166"/>
      <c r="L173" s="162"/>
      <c r="M173" s="167"/>
      <c r="T173" s="168"/>
      <c r="AT173" s="163" t="s">
        <v>361</v>
      </c>
      <c r="AU173" s="163" t="s">
        <v>86</v>
      </c>
      <c r="AV173" s="13" t="s">
        <v>357</v>
      </c>
      <c r="AW173" s="13" t="s">
        <v>32</v>
      </c>
      <c r="AX173" s="13" t="s">
        <v>84</v>
      </c>
      <c r="AY173" s="163" t="s">
        <v>350</v>
      </c>
    </row>
    <row r="174" spans="2:65" s="1" customFormat="1" ht="37.799999999999997" customHeight="1">
      <c r="B174" s="32"/>
      <c r="C174" s="138" t="s">
        <v>480</v>
      </c>
      <c r="D174" s="138" t="s">
        <v>352</v>
      </c>
      <c r="E174" s="139" t="s">
        <v>9158</v>
      </c>
      <c r="F174" s="140" t="s">
        <v>9159</v>
      </c>
      <c r="G174" s="141" t="s">
        <v>374</v>
      </c>
      <c r="H174" s="142">
        <v>20</v>
      </c>
      <c r="I174" s="143"/>
      <c r="J174" s="144">
        <f>ROUND(I174*H174,2)</f>
        <v>0</v>
      </c>
      <c r="K174" s="140" t="s">
        <v>385</v>
      </c>
      <c r="L174" s="32"/>
      <c r="M174" s="145" t="s">
        <v>1</v>
      </c>
      <c r="N174" s="146" t="s">
        <v>41</v>
      </c>
      <c r="P174" s="147">
        <f>O174*H174</f>
        <v>0</v>
      </c>
      <c r="Q174" s="147">
        <v>0</v>
      </c>
      <c r="R174" s="147">
        <f>Q174*H174</f>
        <v>0</v>
      </c>
      <c r="S174" s="147">
        <v>0</v>
      </c>
      <c r="T174" s="148">
        <f>S174*H174</f>
        <v>0</v>
      </c>
      <c r="AR174" s="149" t="s">
        <v>357</v>
      </c>
      <c r="AT174" s="149" t="s">
        <v>352</v>
      </c>
      <c r="AU174" s="149" t="s">
        <v>86</v>
      </c>
      <c r="AY174" s="17" t="s">
        <v>350</v>
      </c>
      <c r="BE174" s="150">
        <f>IF(N174="základní",J174,0)</f>
        <v>0</v>
      </c>
      <c r="BF174" s="150">
        <f>IF(N174="snížená",J174,0)</f>
        <v>0</v>
      </c>
      <c r="BG174" s="150">
        <f>IF(N174="zákl. přenesená",J174,0)</f>
        <v>0</v>
      </c>
      <c r="BH174" s="150">
        <f>IF(N174="sníž. přenesená",J174,0)</f>
        <v>0</v>
      </c>
      <c r="BI174" s="150">
        <f>IF(N174="nulová",J174,0)</f>
        <v>0</v>
      </c>
      <c r="BJ174" s="17" t="s">
        <v>84</v>
      </c>
      <c r="BK174" s="150">
        <f>ROUND(I174*H174,2)</f>
        <v>0</v>
      </c>
      <c r="BL174" s="17" t="s">
        <v>357</v>
      </c>
      <c r="BM174" s="149" t="s">
        <v>563</v>
      </c>
    </row>
    <row r="175" spans="2:65" s="1" customFormat="1" ht="28.8">
      <c r="B175" s="32"/>
      <c r="D175" s="151" t="s">
        <v>359</v>
      </c>
      <c r="F175" s="152" t="s">
        <v>9159</v>
      </c>
      <c r="I175" s="153"/>
      <c r="L175" s="32"/>
      <c r="M175" s="154"/>
      <c r="T175" s="56"/>
      <c r="AT175" s="17" t="s">
        <v>359</v>
      </c>
      <c r="AU175" s="17" t="s">
        <v>86</v>
      </c>
    </row>
    <row r="176" spans="2:65" s="12" customFormat="1" ht="10.199999999999999">
      <c r="B176" s="155"/>
      <c r="D176" s="151" t="s">
        <v>361</v>
      </c>
      <c r="E176" s="156" t="s">
        <v>1</v>
      </c>
      <c r="F176" s="157" t="s">
        <v>9142</v>
      </c>
      <c r="H176" s="158">
        <v>20</v>
      </c>
      <c r="I176" s="159"/>
      <c r="L176" s="155"/>
      <c r="M176" s="160"/>
      <c r="T176" s="161"/>
      <c r="AT176" s="156" t="s">
        <v>361</v>
      </c>
      <c r="AU176" s="156" t="s">
        <v>86</v>
      </c>
      <c r="AV176" s="12" t="s">
        <v>86</v>
      </c>
      <c r="AW176" s="12" t="s">
        <v>32</v>
      </c>
      <c r="AX176" s="12" t="s">
        <v>76</v>
      </c>
      <c r="AY176" s="156" t="s">
        <v>350</v>
      </c>
    </row>
    <row r="177" spans="2:65" s="13" customFormat="1" ht="10.199999999999999">
      <c r="B177" s="162"/>
      <c r="D177" s="151" t="s">
        <v>361</v>
      </c>
      <c r="E177" s="163" t="s">
        <v>1</v>
      </c>
      <c r="F177" s="164" t="s">
        <v>364</v>
      </c>
      <c r="H177" s="165">
        <v>20</v>
      </c>
      <c r="I177" s="166"/>
      <c r="L177" s="162"/>
      <c r="M177" s="167"/>
      <c r="T177" s="168"/>
      <c r="AT177" s="163" t="s">
        <v>361</v>
      </c>
      <c r="AU177" s="163" t="s">
        <v>86</v>
      </c>
      <c r="AV177" s="13" t="s">
        <v>357</v>
      </c>
      <c r="AW177" s="13" t="s">
        <v>32</v>
      </c>
      <c r="AX177" s="13" t="s">
        <v>84</v>
      </c>
      <c r="AY177" s="163" t="s">
        <v>350</v>
      </c>
    </row>
    <row r="178" spans="2:65" s="1" customFormat="1" ht="37.799999999999997" customHeight="1">
      <c r="B178" s="32"/>
      <c r="C178" s="138" t="s">
        <v>487</v>
      </c>
      <c r="D178" s="138" t="s">
        <v>352</v>
      </c>
      <c r="E178" s="139" t="s">
        <v>9271</v>
      </c>
      <c r="F178" s="140" t="s">
        <v>9272</v>
      </c>
      <c r="G178" s="141" t="s">
        <v>355</v>
      </c>
      <c r="H178" s="142">
        <v>725.76</v>
      </c>
      <c r="I178" s="143"/>
      <c r="J178" s="144">
        <f>ROUND(I178*H178,2)</f>
        <v>0</v>
      </c>
      <c r="K178" s="140" t="s">
        <v>385</v>
      </c>
      <c r="L178" s="32"/>
      <c r="M178" s="145" t="s">
        <v>1</v>
      </c>
      <c r="N178" s="146" t="s">
        <v>41</v>
      </c>
      <c r="P178" s="147">
        <f>O178*H178</f>
        <v>0</v>
      </c>
      <c r="Q178" s="147">
        <v>0</v>
      </c>
      <c r="R178" s="147">
        <f>Q178*H178</f>
        <v>0</v>
      </c>
      <c r="S178" s="147">
        <v>0</v>
      </c>
      <c r="T178" s="148">
        <f>S178*H178</f>
        <v>0</v>
      </c>
      <c r="AR178" s="149" t="s">
        <v>357</v>
      </c>
      <c r="AT178" s="149" t="s">
        <v>352</v>
      </c>
      <c r="AU178" s="149" t="s">
        <v>86</v>
      </c>
      <c r="AY178" s="17" t="s">
        <v>350</v>
      </c>
      <c r="BE178" s="150">
        <f>IF(N178="základní",J178,0)</f>
        <v>0</v>
      </c>
      <c r="BF178" s="150">
        <f>IF(N178="snížená",J178,0)</f>
        <v>0</v>
      </c>
      <c r="BG178" s="150">
        <f>IF(N178="zákl. přenesená",J178,0)</f>
        <v>0</v>
      </c>
      <c r="BH178" s="150">
        <f>IF(N178="sníž. přenesená",J178,0)</f>
        <v>0</v>
      </c>
      <c r="BI178" s="150">
        <f>IF(N178="nulová",J178,0)</f>
        <v>0</v>
      </c>
      <c r="BJ178" s="17" t="s">
        <v>84</v>
      </c>
      <c r="BK178" s="150">
        <f>ROUND(I178*H178,2)</f>
        <v>0</v>
      </c>
      <c r="BL178" s="17" t="s">
        <v>357</v>
      </c>
      <c r="BM178" s="149" t="s">
        <v>576</v>
      </c>
    </row>
    <row r="179" spans="2:65" s="1" customFormat="1" ht="19.2">
      <c r="B179" s="32"/>
      <c r="D179" s="151" t="s">
        <v>359</v>
      </c>
      <c r="F179" s="152" t="s">
        <v>9272</v>
      </c>
      <c r="I179" s="153"/>
      <c r="L179" s="32"/>
      <c r="M179" s="154"/>
      <c r="T179" s="56"/>
      <c r="AT179" s="17" t="s">
        <v>359</v>
      </c>
      <c r="AU179" s="17" t="s">
        <v>86</v>
      </c>
    </row>
    <row r="180" spans="2:65" s="12" customFormat="1" ht="10.199999999999999">
      <c r="B180" s="155"/>
      <c r="D180" s="151" t="s">
        <v>361</v>
      </c>
      <c r="E180" s="156" t="s">
        <v>1</v>
      </c>
      <c r="F180" s="157" t="s">
        <v>9273</v>
      </c>
      <c r="H180" s="158">
        <v>725.76</v>
      </c>
      <c r="I180" s="159"/>
      <c r="L180" s="155"/>
      <c r="M180" s="160"/>
      <c r="T180" s="161"/>
      <c r="AT180" s="156" t="s">
        <v>361</v>
      </c>
      <c r="AU180" s="156" t="s">
        <v>86</v>
      </c>
      <c r="AV180" s="12" t="s">
        <v>86</v>
      </c>
      <c r="AW180" s="12" t="s">
        <v>32</v>
      </c>
      <c r="AX180" s="12" t="s">
        <v>76</v>
      </c>
      <c r="AY180" s="156" t="s">
        <v>350</v>
      </c>
    </row>
    <row r="181" spans="2:65" s="13" customFormat="1" ht="10.199999999999999">
      <c r="B181" s="162"/>
      <c r="D181" s="151" t="s">
        <v>361</v>
      </c>
      <c r="E181" s="163" t="s">
        <v>1</v>
      </c>
      <c r="F181" s="164" t="s">
        <v>364</v>
      </c>
      <c r="H181" s="165">
        <v>725.76</v>
      </c>
      <c r="I181" s="166"/>
      <c r="L181" s="162"/>
      <c r="M181" s="167"/>
      <c r="T181" s="168"/>
      <c r="AT181" s="163" t="s">
        <v>361</v>
      </c>
      <c r="AU181" s="163" t="s">
        <v>86</v>
      </c>
      <c r="AV181" s="13" t="s">
        <v>357</v>
      </c>
      <c r="AW181" s="13" t="s">
        <v>32</v>
      </c>
      <c r="AX181" s="13" t="s">
        <v>84</v>
      </c>
      <c r="AY181" s="163" t="s">
        <v>350</v>
      </c>
    </row>
    <row r="182" spans="2:65" s="1" customFormat="1" ht="44.25" customHeight="1">
      <c r="B182" s="32"/>
      <c r="C182" s="138" t="s">
        <v>8</v>
      </c>
      <c r="D182" s="138" t="s">
        <v>352</v>
      </c>
      <c r="E182" s="139" t="s">
        <v>9274</v>
      </c>
      <c r="F182" s="140" t="s">
        <v>9275</v>
      </c>
      <c r="G182" s="141" t="s">
        <v>355</v>
      </c>
      <c r="H182" s="142">
        <v>725.76</v>
      </c>
      <c r="I182" s="143"/>
      <c r="J182" s="144">
        <f>ROUND(I182*H182,2)</f>
        <v>0</v>
      </c>
      <c r="K182" s="140" t="s">
        <v>385</v>
      </c>
      <c r="L182" s="32"/>
      <c r="M182" s="145" t="s">
        <v>1</v>
      </c>
      <c r="N182" s="146" t="s">
        <v>41</v>
      </c>
      <c r="P182" s="147">
        <f>O182*H182</f>
        <v>0</v>
      </c>
      <c r="Q182" s="147">
        <v>0</v>
      </c>
      <c r="R182" s="147">
        <f>Q182*H182</f>
        <v>0</v>
      </c>
      <c r="S182" s="147">
        <v>0</v>
      </c>
      <c r="T182" s="148">
        <f>S182*H182</f>
        <v>0</v>
      </c>
      <c r="AR182" s="149" t="s">
        <v>357</v>
      </c>
      <c r="AT182" s="149" t="s">
        <v>352</v>
      </c>
      <c r="AU182" s="149" t="s">
        <v>86</v>
      </c>
      <c r="AY182" s="17" t="s">
        <v>350</v>
      </c>
      <c r="BE182" s="150">
        <f>IF(N182="základní",J182,0)</f>
        <v>0</v>
      </c>
      <c r="BF182" s="150">
        <f>IF(N182="snížená",J182,0)</f>
        <v>0</v>
      </c>
      <c r="BG182" s="150">
        <f>IF(N182="zákl. přenesená",J182,0)</f>
        <v>0</v>
      </c>
      <c r="BH182" s="150">
        <f>IF(N182="sníž. přenesená",J182,0)</f>
        <v>0</v>
      </c>
      <c r="BI182" s="150">
        <f>IF(N182="nulová",J182,0)</f>
        <v>0</v>
      </c>
      <c r="BJ182" s="17" t="s">
        <v>84</v>
      </c>
      <c r="BK182" s="150">
        <f>ROUND(I182*H182,2)</f>
        <v>0</v>
      </c>
      <c r="BL182" s="17" t="s">
        <v>357</v>
      </c>
      <c r="BM182" s="149" t="s">
        <v>596</v>
      </c>
    </row>
    <row r="183" spans="2:65" s="1" customFormat="1" ht="28.8">
      <c r="B183" s="32"/>
      <c r="D183" s="151" t="s">
        <v>359</v>
      </c>
      <c r="F183" s="152" t="s">
        <v>9275</v>
      </c>
      <c r="I183" s="153"/>
      <c r="L183" s="32"/>
      <c r="M183" s="154"/>
      <c r="T183" s="56"/>
      <c r="AT183" s="17" t="s">
        <v>359</v>
      </c>
      <c r="AU183" s="17" t="s">
        <v>86</v>
      </c>
    </row>
    <row r="184" spans="2:65" s="1" customFormat="1" ht="62.7" customHeight="1">
      <c r="B184" s="32"/>
      <c r="C184" s="138" t="s">
        <v>501</v>
      </c>
      <c r="D184" s="138" t="s">
        <v>352</v>
      </c>
      <c r="E184" s="139" t="s">
        <v>9160</v>
      </c>
      <c r="F184" s="140" t="s">
        <v>9161</v>
      </c>
      <c r="G184" s="141" t="s">
        <v>374</v>
      </c>
      <c r="H184" s="142">
        <v>194</v>
      </c>
      <c r="I184" s="143"/>
      <c r="J184" s="144">
        <f>ROUND(I184*H184,2)</f>
        <v>0</v>
      </c>
      <c r="K184" s="140" t="s">
        <v>385</v>
      </c>
      <c r="L184" s="32"/>
      <c r="M184" s="145" t="s">
        <v>1</v>
      </c>
      <c r="N184" s="146" t="s">
        <v>41</v>
      </c>
      <c r="P184" s="147">
        <f>O184*H184</f>
        <v>0</v>
      </c>
      <c r="Q184" s="147">
        <v>0</v>
      </c>
      <c r="R184" s="147">
        <f>Q184*H184</f>
        <v>0</v>
      </c>
      <c r="S184" s="147">
        <v>0</v>
      </c>
      <c r="T184" s="148">
        <f>S184*H184</f>
        <v>0</v>
      </c>
      <c r="AR184" s="149" t="s">
        <v>357</v>
      </c>
      <c r="AT184" s="149" t="s">
        <v>352</v>
      </c>
      <c r="AU184" s="149" t="s">
        <v>86</v>
      </c>
      <c r="AY184" s="17" t="s">
        <v>350</v>
      </c>
      <c r="BE184" s="150">
        <f>IF(N184="základní",J184,0)</f>
        <v>0</v>
      </c>
      <c r="BF184" s="150">
        <f>IF(N184="snížená",J184,0)</f>
        <v>0</v>
      </c>
      <c r="BG184" s="150">
        <f>IF(N184="zákl. přenesená",J184,0)</f>
        <v>0</v>
      </c>
      <c r="BH184" s="150">
        <f>IF(N184="sníž. přenesená",J184,0)</f>
        <v>0</v>
      </c>
      <c r="BI184" s="150">
        <f>IF(N184="nulová",J184,0)</f>
        <v>0</v>
      </c>
      <c r="BJ184" s="17" t="s">
        <v>84</v>
      </c>
      <c r="BK184" s="150">
        <f>ROUND(I184*H184,2)</f>
        <v>0</v>
      </c>
      <c r="BL184" s="17" t="s">
        <v>357</v>
      </c>
      <c r="BM184" s="149" t="s">
        <v>655</v>
      </c>
    </row>
    <row r="185" spans="2:65" s="1" customFormat="1" ht="38.4">
      <c r="B185" s="32"/>
      <c r="D185" s="151" t="s">
        <v>359</v>
      </c>
      <c r="F185" s="152" t="s">
        <v>9161</v>
      </c>
      <c r="I185" s="153"/>
      <c r="L185" s="32"/>
      <c r="M185" s="154"/>
      <c r="T185" s="56"/>
      <c r="AT185" s="17" t="s">
        <v>359</v>
      </c>
      <c r="AU185" s="17" t="s">
        <v>86</v>
      </c>
    </row>
    <row r="186" spans="2:65" s="14" customFormat="1" ht="10.199999999999999">
      <c r="B186" s="169"/>
      <c r="D186" s="151" t="s">
        <v>361</v>
      </c>
      <c r="E186" s="170" t="s">
        <v>1</v>
      </c>
      <c r="F186" s="171" t="s">
        <v>9276</v>
      </c>
      <c r="H186" s="170" t="s">
        <v>1</v>
      </c>
      <c r="I186" s="172"/>
      <c r="L186" s="169"/>
      <c r="M186" s="173"/>
      <c r="T186" s="174"/>
      <c r="AT186" s="170" t="s">
        <v>361</v>
      </c>
      <c r="AU186" s="170" t="s">
        <v>86</v>
      </c>
      <c r="AV186" s="14" t="s">
        <v>84</v>
      </c>
      <c r="AW186" s="14" t="s">
        <v>32</v>
      </c>
      <c r="AX186" s="14" t="s">
        <v>76</v>
      </c>
      <c r="AY186" s="170" t="s">
        <v>350</v>
      </c>
    </row>
    <row r="187" spans="2:65" s="12" customFormat="1" ht="10.199999999999999">
      <c r="B187" s="155"/>
      <c r="D187" s="151" t="s">
        <v>361</v>
      </c>
      <c r="E187" s="156" t="s">
        <v>1</v>
      </c>
      <c r="F187" s="157" t="s">
        <v>9277</v>
      </c>
      <c r="H187" s="158">
        <v>74</v>
      </c>
      <c r="I187" s="159"/>
      <c r="L187" s="155"/>
      <c r="M187" s="160"/>
      <c r="T187" s="161"/>
      <c r="AT187" s="156" t="s">
        <v>361</v>
      </c>
      <c r="AU187" s="156" t="s">
        <v>86</v>
      </c>
      <c r="AV187" s="12" t="s">
        <v>86</v>
      </c>
      <c r="AW187" s="12" t="s">
        <v>32</v>
      </c>
      <c r="AX187" s="12" t="s">
        <v>76</v>
      </c>
      <c r="AY187" s="156" t="s">
        <v>350</v>
      </c>
    </row>
    <row r="188" spans="2:65" s="14" customFormat="1" ht="10.199999999999999">
      <c r="B188" s="169"/>
      <c r="D188" s="151" t="s">
        <v>361</v>
      </c>
      <c r="E188" s="170" t="s">
        <v>1</v>
      </c>
      <c r="F188" s="171" t="s">
        <v>9278</v>
      </c>
      <c r="H188" s="170" t="s">
        <v>1</v>
      </c>
      <c r="I188" s="172"/>
      <c r="L188" s="169"/>
      <c r="M188" s="173"/>
      <c r="T188" s="174"/>
      <c r="AT188" s="170" t="s">
        <v>361</v>
      </c>
      <c r="AU188" s="170" t="s">
        <v>86</v>
      </c>
      <c r="AV188" s="14" t="s">
        <v>84</v>
      </c>
      <c r="AW188" s="14" t="s">
        <v>32</v>
      </c>
      <c r="AX188" s="14" t="s">
        <v>76</v>
      </c>
      <c r="AY188" s="170" t="s">
        <v>350</v>
      </c>
    </row>
    <row r="189" spans="2:65" s="12" customFormat="1" ht="10.199999999999999">
      <c r="B189" s="155"/>
      <c r="D189" s="151" t="s">
        <v>361</v>
      </c>
      <c r="E189" s="156" t="s">
        <v>1</v>
      </c>
      <c r="F189" s="157" t="s">
        <v>9264</v>
      </c>
      <c r="H189" s="158">
        <v>120</v>
      </c>
      <c r="I189" s="159"/>
      <c r="L189" s="155"/>
      <c r="M189" s="160"/>
      <c r="T189" s="161"/>
      <c r="AT189" s="156" t="s">
        <v>361</v>
      </c>
      <c r="AU189" s="156" t="s">
        <v>86</v>
      </c>
      <c r="AV189" s="12" t="s">
        <v>86</v>
      </c>
      <c r="AW189" s="12" t="s">
        <v>32</v>
      </c>
      <c r="AX189" s="12" t="s">
        <v>76</v>
      </c>
      <c r="AY189" s="156" t="s">
        <v>350</v>
      </c>
    </row>
    <row r="190" spans="2:65" s="13" customFormat="1" ht="10.199999999999999">
      <c r="B190" s="162"/>
      <c r="D190" s="151" t="s">
        <v>361</v>
      </c>
      <c r="E190" s="163" t="s">
        <v>1</v>
      </c>
      <c r="F190" s="164" t="s">
        <v>364</v>
      </c>
      <c r="H190" s="165">
        <v>194</v>
      </c>
      <c r="I190" s="166"/>
      <c r="L190" s="162"/>
      <c r="M190" s="167"/>
      <c r="T190" s="168"/>
      <c r="AT190" s="163" t="s">
        <v>361</v>
      </c>
      <c r="AU190" s="163" t="s">
        <v>86</v>
      </c>
      <c r="AV190" s="13" t="s">
        <v>357</v>
      </c>
      <c r="AW190" s="13" t="s">
        <v>32</v>
      </c>
      <c r="AX190" s="13" t="s">
        <v>84</v>
      </c>
      <c r="AY190" s="163" t="s">
        <v>350</v>
      </c>
    </row>
    <row r="191" spans="2:65" s="1" customFormat="1" ht="44.25" customHeight="1">
      <c r="B191" s="32"/>
      <c r="C191" s="138" t="s">
        <v>511</v>
      </c>
      <c r="D191" s="138" t="s">
        <v>352</v>
      </c>
      <c r="E191" s="139" t="s">
        <v>481</v>
      </c>
      <c r="F191" s="140" t="s">
        <v>485</v>
      </c>
      <c r="G191" s="141" t="s">
        <v>483</v>
      </c>
      <c r="H191" s="142">
        <v>349.2</v>
      </c>
      <c r="I191" s="143"/>
      <c r="J191" s="144">
        <f>ROUND(I191*H191,2)</f>
        <v>0</v>
      </c>
      <c r="K191" s="140" t="s">
        <v>385</v>
      </c>
      <c r="L191" s="32"/>
      <c r="M191" s="145" t="s">
        <v>1</v>
      </c>
      <c r="N191" s="146" t="s">
        <v>41</v>
      </c>
      <c r="P191" s="147">
        <f>O191*H191</f>
        <v>0</v>
      </c>
      <c r="Q191" s="147">
        <v>0</v>
      </c>
      <c r="R191" s="147">
        <f>Q191*H191</f>
        <v>0</v>
      </c>
      <c r="S191" s="147">
        <v>0</v>
      </c>
      <c r="T191" s="148">
        <f>S191*H191</f>
        <v>0</v>
      </c>
      <c r="AR191" s="149" t="s">
        <v>357</v>
      </c>
      <c r="AT191" s="149" t="s">
        <v>352</v>
      </c>
      <c r="AU191" s="149" t="s">
        <v>86</v>
      </c>
      <c r="AY191" s="17" t="s">
        <v>350</v>
      </c>
      <c r="BE191" s="150">
        <f>IF(N191="základní",J191,0)</f>
        <v>0</v>
      </c>
      <c r="BF191" s="150">
        <f>IF(N191="snížená",J191,0)</f>
        <v>0</v>
      </c>
      <c r="BG191" s="150">
        <f>IF(N191="zákl. přenesená",J191,0)</f>
        <v>0</v>
      </c>
      <c r="BH191" s="150">
        <f>IF(N191="sníž. přenesená",J191,0)</f>
        <v>0</v>
      </c>
      <c r="BI191" s="150">
        <f>IF(N191="nulová",J191,0)</f>
        <v>0</v>
      </c>
      <c r="BJ191" s="17" t="s">
        <v>84</v>
      </c>
      <c r="BK191" s="150">
        <f>ROUND(I191*H191,2)</f>
        <v>0</v>
      </c>
      <c r="BL191" s="17" t="s">
        <v>357</v>
      </c>
      <c r="BM191" s="149" t="s">
        <v>669</v>
      </c>
    </row>
    <row r="192" spans="2:65" s="1" customFormat="1" ht="28.8">
      <c r="B192" s="32"/>
      <c r="D192" s="151" t="s">
        <v>359</v>
      </c>
      <c r="F192" s="152" t="s">
        <v>485</v>
      </c>
      <c r="I192" s="153"/>
      <c r="L192" s="32"/>
      <c r="M192" s="154"/>
      <c r="T192" s="56"/>
      <c r="AT192" s="17" t="s">
        <v>359</v>
      </c>
      <c r="AU192" s="17" t="s">
        <v>86</v>
      </c>
    </row>
    <row r="193" spans="2:65" s="1" customFormat="1" ht="44.25" customHeight="1">
      <c r="B193" s="32"/>
      <c r="C193" s="138" t="s">
        <v>522</v>
      </c>
      <c r="D193" s="138" t="s">
        <v>352</v>
      </c>
      <c r="E193" s="139" t="s">
        <v>9279</v>
      </c>
      <c r="F193" s="140" t="s">
        <v>8766</v>
      </c>
      <c r="G193" s="141" t="s">
        <v>374</v>
      </c>
      <c r="H193" s="142">
        <v>20</v>
      </c>
      <c r="I193" s="143"/>
      <c r="J193" s="144">
        <f>ROUND(I193*H193,2)</f>
        <v>0</v>
      </c>
      <c r="K193" s="140" t="s">
        <v>385</v>
      </c>
      <c r="L193" s="32"/>
      <c r="M193" s="145" t="s">
        <v>1</v>
      </c>
      <c r="N193" s="146" t="s">
        <v>41</v>
      </c>
      <c r="P193" s="147">
        <f>O193*H193</f>
        <v>0</v>
      </c>
      <c r="Q193" s="147">
        <v>0</v>
      </c>
      <c r="R193" s="147">
        <f>Q193*H193</f>
        <v>0</v>
      </c>
      <c r="S193" s="147">
        <v>0</v>
      </c>
      <c r="T193" s="148">
        <f>S193*H193</f>
        <v>0</v>
      </c>
      <c r="AR193" s="149" t="s">
        <v>357</v>
      </c>
      <c r="AT193" s="149" t="s">
        <v>352</v>
      </c>
      <c r="AU193" s="149" t="s">
        <v>86</v>
      </c>
      <c r="AY193" s="17" t="s">
        <v>350</v>
      </c>
      <c r="BE193" s="150">
        <f>IF(N193="základní",J193,0)</f>
        <v>0</v>
      </c>
      <c r="BF193" s="150">
        <f>IF(N193="snížená",J193,0)</f>
        <v>0</v>
      </c>
      <c r="BG193" s="150">
        <f>IF(N193="zákl. přenesená",J193,0)</f>
        <v>0</v>
      </c>
      <c r="BH193" s="150">
        <f>IF(N193="sníž. přenesená",J193,0)</f>
        <v>0</v>
      </c>
      <c r="BI193" s="150">
        <f>IF(N193="nulová",J193,0)</f>
        <v>0</v>
      </c>
      <c r="BJ193" s="17" t="s">
        <v>84</v>
      </c>
      <c r="BK193" s="150">
        <f>ROUND(I193*H193,2)</f>
        <v>0</v>
      </c>
      <c r="BL193" s="17" t="s">
        <v>357</v>
      </c>
      <c r="BM193" s="149" t="s">
        <v>682</v>
      </c>
    </row>
    <row r="194" spans="2:65" s="1" customFormat="1" ht="28.8">
      <c r="B194" s="32"/>
      <c r="D194" s="151" t="s">
        <v>359</v>
      </c>
      <c r="F194" s="152" t="s">
        <v>8766</v>
      </c>
      <c r="I194" s="153"/>
      <c r="L194" s="32"/>
      <c r="M194" s="154"/>
      <c r="T194" s="56"/>
      <c r="AT194" s="17" t="s">
        <v>359</v>
      </c>
      <c r="AU194" s="17" t="s">
        <v>86</v>
      </c>
    </row>
    <row r="195" spans="2:65" s="1" customFormat="1" ht="66.75" customHeight="1">
      <c r="B195" s="32"/>
      <c r="C195" s="138" t="s">
        <v>530</v>
      </c>
      <c r="D195" s="138" t="s">
        <v>352</v>
      </c>
      <c r="E195" s="139" t="s">
        <v>8774</v>
      </c>
      <c r="F195" s="140" t="s">
        <v>8775</v>
      </c>
      <c r="G195" s="141" t="s">
        <v>374</v>
      </c>
      <c r="H195" s="142">
        <v>60</v>
      </c>
      <c r="I195" s="143"/>
      <c r="J195" s="144">
        <f>ROUND(I195*H195,2)</f>
        <v>0</v>
      </c>
      <c r="K195" s="140" t="s">
        <v>385</v>
      </c>
      <c r="L195" s="32"/>
      <c r="M195" s="145" t="s">
        <v>1</v>
      </c>
      <c r="N195" s="146" t="s">
        <v>41</v>
      </c>
      <c r="P195" s="147">
        <f>O195*H195</f>
        <v>0</v>
      </c>
      <c r="Q195" s="147">
        <v>0</v>
      </c>
      <c r="R195" s="147">
        <f>Q195*H195</f>
        <v>0</v>
      </c>
      <c r="S195" s="147">
        <v>0</v>
      </c>
      <c r="T195" s="148">
        <f>S195*H195</f>
        <v>0</v>
      </c>
      <c r="AR195" s="149" t="s">
        <v>357</v>
      </c>
      <c r="AT195" s="149" t="s">
        <v>352</v>
      </c>
      <c r="AU195" s="149" t="s">
        <v>86</v>
      </c>
      <c r="AY195" s="17" t="s">
        <v>350</v>
      </c>
      <c r="BE195" s="150">
        <f>IF(N195="základní",J195,0)</f>
        <v>0</v>
      </c>
      <c r="BF195" s="150">
        <f>IF(N195="snížená",J195,0)</f>
        <v>0</v>
      </c>
      <c r="BG195" s="150">
        <f>IF(N195="zákl. přenesená",J195,0)</f>
        <v>0</v>
      </c>
      <c r="BH195" s="150">
        <f>IF(N195="sníž. přenesená",J195,0)</f>
        <v>0</v>
      </c>
      <c r="BI195" s="150">
        <f>IF(N195="nulová",J195,0)</f>
        <v>0</v>
      </c>
      <c r="BJ195" s="17" t="s">
        <v>84</v>
      </c>
      <c r="BK195" s="150">
        <f>ROUND(I195*H195,2)</f>
        <v>0</v>
      </c>
      <c r="BL195" s="17" t="s">
        <v>357</v>
      </c>
      <c r="BM195" s="149" t="s">
        <v>695</v>
      </c>
    </row>
    <row r="196" spans="2:65" s="1" customFormat="1" ht="48">
      <c r="B196" s="32"/>
      <c r="D196" s="151" t="s">
        <v>359</v>
      </c>
      <c r="F196" s="152" t="s">
        <v>8775</v>
      </c>
      <c r="I196" s="153"/>
      <c r="L196" s="32"/>
      <c r="M196" s="154"/>
      <c r="T196" s="56"/>
      <c r="AT196" s="17" t="s">
        <v>359</v>
      </c>
      <c r="AU196" s="17" t="s">
        <v>86</v>
      </c>
    </row>
    <row r="197" spans="2:65" s="14" customFormat="1" ht="10.199999999999999">
      <c r="B197" s="169"/>
      <c r="D197" s="151" t="s">
        <v>361</v>
      </c>
      <c r="E197" s="170" t="s">
        <v>1</v>
      </c>
      <c r="F197" s="171" t="s">
        <v>9156</v>
      </c>
      <c r="H197" s="170" t="s">
        <v>1</v>
      </c>
      <c r="I197" s="172"/>
      <c r="L197" s="169"/>
      <c r="M197" s="173"/>
      <c r="T197" s="174"/>
      <c r="AT197" s="170" t="s">
        <v>361</v>
      </c>
      <c r="AU197" s="170" t="s">
        <v>86</v>
      </c>
      <c r="AV197" s="14" t="s">
        <v>84</v>
      </c>
      <c r="AW197" s="14" t="s">
        <v>32</v>
      </c>
      <c r="AX197" s="14" t="s">
        <v>76</v>
      </c>
      <c r="AY197" s="170" t="s">
        <v>350</v>
      </c>
    </row>
    <row r="198" spans="2:65" s="12" customFormat="1" ht="10.199999999999999">
      <c r="B198" s="155"/>
      <c r="D198" s="151" t="s">
        <v>361</v>
      </c>
      <c r="E198" s="156" t="s">
        <v>1</v>
      </c>
      <c r="F198" s="157" t="s">
        <v>9280</v>
      </c>
      <c r="H198" s="158">
        <v>60</v>
      </c>
      <c r="I198" s="159"/>
      <c r="L198" s="155"/>
      <c r="M198" s="160"/>
      <c r="T198" s="161"/>
      <c r="AT198" s="156" t="s">
        <v>361</v>
      </c>
      <c r="AU198" s="156" t="s">
        <v>86</v>
      </c>
      <c r="AV198" s="12" t="s">
        <v>86</v>
      </c>
      <c r="AW198" s="12" t="s">
        <v>32</v>
      </c>
      <c r="AX198" s="12" t="s">
        <v>76</v>
      </c>
      <c r="AY198" s="156" t="s">
        <v>350</v>
      </c>
    </row>
    <row r="199" spans="2:65" s="13" customFormat="1" ht="10.199999999999999">
      <c r="B199" s="162"/>
      <c r="D199" s="151" t="s">
        <v>361</v>
      </c>
      <c r="E199" s="163" t="s">
        <v>1</v>
      </c>
      <c r="F199" s="164" t="s">
        <v>364</v>
      </c>
      <c r="H199" s="165">
        <v>60</v>
      </c>
      <c r="I199" s="166"/>
      <c r="L199" s="162"/>
      <c r="M199" s="167"/>
      <c r="T199" s="168"/>
      <c r="AT199" s="163" t="s">
        <v>361</v>
      </c>
      <c r="AU199" s="163" t="s">
        <v>86</v>
      </c>
      <c r="AV199" s="13" t="s">
        <v>357</v>
      </c>
      <c r="AW199" s="13" t="s">
        <v>32</v>
      </c>
      <c r="AX199" s="13" t="s">
        <v>84</v>
      </c>
      <c r="AY199" s="163" t="s">
        <v>350</v>
      </c>
    </row>
    <row r="200" spans="2:65" s="1" customFormat="1" ht="16.5" customHeight="1">
      <c r="B200" s="32"/>
      <c r="C200" s="187" t="s">
        <v>541</v>
      </c>
      <c r="D200" s="187" t="s">
        <v>1347</v>
      </c>
      <c r="E200" s="188" t="s">
        <v>8779</v>
      </c>
      <c r="F200" s="189" t="s">
        <v>8772</v>
      </c>
      <c r="G200" s="190" t="s">
        <v>483</v>
      </c>
      <c r="H200" s="191">
        <v>120</v>
      </c>
      <c r="I200" s="192"/>
      <c r="J200" s="193">
        <f>ROUND(I200*H200,2)</f>
        <v>0</v>
      </c>
      <c r="K200" s="189" t="s">
        <v>385</v>
      </c>
      <c r="L200" s="194"/>
      <c r="M200" s="195" t="s">
        <v>1</v>
      </c>
      <c r="N200" s="196" t="s">
        <v>41</v>
      </c>
      <c r="P200" s="147">
        <f>O200*H200</f>
        <v>0</v>
      </c>
      <c r="Q200" s="147">
        <v>0</v>
      </c>
      <c r="R200" s="147">
        <f>Q200*H200</f>
        <v>0</v>
      </c>
      <c r="S200" s="147">
        <v>0</v>
      </c>
      <c r="T200" s="148">
        <f>S200*H200</f>
        <v>0</v>
      </c>
      <c r="AR200" s="149" t="s">
        <v>468</v>
      </c>
      <c r="AT200" s="149" t="s">
        <v>1347</v>
      </c>
      <c r="AU200" s="149" t="s">
        <v>86</v>
      </c>
      <c r="AY200" s="17" t="s">
        <v>350</v>
      </c>
      <c r="BE200" s="150">
        <f>IF(N200="základní",J200,0)</f>
        <v>0</v>
      </c>
      <c r="BF200" s="150">
        <f>IF(N200="snížená",J200,0)</f>
        <v>0</v>
      </c>
      <c r="BG200" s="150">
        <f>IF(N200="zákl. přenesená",J200,0)</f>
        <v>0</v>
      </c>
      <c r="BH200" s="150">
        <f>IF(N200="sníž. přenesená",J200,0)</f>
        <v>0</v>
      </c>
      <c r="BI200" s="150">
        <f>IF(N200="nulová",J200,0)</f>
        <v>0</v>
      </c>
      <c r="BJ200" s="17" t="s">
        <v>84</v>
      </c>
      <c r="BK200" s="150">
        <f>ROUND(I200*H200,2)</f>
        <v>0</v>
      </c>
      <c r="BL200" s="17" t="s">
        <v>357</v>
      </c>
      <c r="BM200" s="149" t="s">
        <v>707</v>
      </c>
    </row>
    <row r="201" spans="2:65" s="1" customFormat="1" ht="10.199999999999999">
      <c r="B201" s="32"/>
      <c r="D201" s="151" t="s">
        <v>359</v>
      </c>
      <c r="F201" s="152" t="s">
        <v>8772</v>
      </c>
      <c r="I201" s="153"/>
      <c r="L201" s="32"/>
      <c r="M201" s="154"/>
      <c r="T201" s="56"/>
      <c r="AT201" s="17" t="s">
        <v>359</v>
      </c>
      <c r="AU201" s="17" t="s">
        <v>86</v>
      </c>
    </row>
    <row r="202" spans="2:65" s="12" customFormat="1" ht="10.199999999999999">
      <c r="B202" s="155"/>
      <c r="D202" s="151" t="s">
        <v>361</v>
      </c>
      <c r="E202" s="156" t="s">
        <v>1</v>
      </c>
      <c r="F202" s="157" t="s">
        <v>9281</v>
      </c>
      <c r="H202" s="158">
        <v>120</v>
      </c>
      <c r="I202" s="159"/>
      <c r="L202" s="155"/>
      <c r="M202" s="160"/>
      <c r="T202" s="161"/>
      <c r="AT202" s="156" t="s">
        <v>361</v>
      </c>
      <c r="AU202" s="156" t="s">
        <v>86</v>
      </c>
      <c r="AV202" s="12" t="s">
        <v>86</v>
      </c>
      <c r="AW202" s="12" t="s">
        <v>32</v>
      </c>
      <c r="AX202" s="12" t="s">
        <v>76</v>
      </c>
      <c r="AY202" s="156" t="s">
        <v>350</v>
      </c>
    </row>
    <row r="203" spans="2:65" s="13" customFormat="1" ht="10.199999999999999">
      <c r="B203" s="162"/>
      <c r="D203" s="151" t="s">
        <v>361</v>
      </c>
      <c r="E203" s="163" t="s">
        <v>1</v>
      </c>
      <c r="F203" s="164" t="s">
        <v>364</v>
      </c>
      <c r="H203" s="165">
        <v>120</v>
      </c>
      <c r="I203" s="166"/>
      <c r="L203" s="162"/>
      <c r="M203" s="167"/>
      <c r="T203" s="168"/>
      <c r="AT203" s="163" t="s">
        <v>361</v>
      </c>
      <c r="AU203" s="163" t="s">
        <v>86</v>
      </c>
      <c r="AV203" s="13" t="s">
        <v>357</v>
      </c>
      <c r="AW203" s="13" t="s">
        <v>32</v>
      </c>
      <c r="AX203" s="13" t="s">
        <v>84</v>
      </c>
      <c r="AY203" s="163" t="s">
        <v>350</v>
      </c>
    </row>
    <row r="204" spans="2:65" s="1" customFormat="1" ht="66.75" customHeight="1">
      <c r="B204" s="32"/>
      <c r="C204" s="138" t="s">
        <v>548</v>
      </c>
      <c r="D204" s="138" t="s">
        <v>352</v>
      </c>
      <c r="E204" s="139" t="s">
        <v>8774</v>
      </c>
      <c r="F204" s="140" t="s">
        <v>8775</v>
      </c>
      <c r="G204" s="141" t="s">
        <v>374</v>
      </c>
      <c r="H204" s="142">
        <v>80</v>
      </c>
      <c r="I204" s="143"/>
      <c r="J204" s="144">
        <f>ROUND(I204*H204,2)</f>
        <v>0</v>
      </c>
      <c r="K204" s="140" t="s">
        <v>385</v>
      </c>
      <c r="L204" s="32"/>
      <c r="M204" s="145" t="s">
        <v>1</v>
      </c>
      <c r="N204" s="146" t="s">
        <v>41</v>
      </c>
      <c r="P204" s="147">
        <f>O204*H204</f>
        <v>0</v>
      </c>
      <c r="Q204" s="147">
        <v>0</v>
      </c>
      <c r="R204" s="147">
        <f>Q204*H204</f>
        <v>0</v>
      </c>
      <c r="S204" s="147">
        <v>0</v>
      </c>
      <c r="T204" s="148">
        <f>S204*H204</f>
        <v>0</v>
      </c>
      <c r="AR204" s="149" t="s">
        <v>357</v>
      </c>
      <c r="AT204" s="149" t="s">
        <v>352</v>
      </c>
      <c r="AU204" s="149" t="s">
        <v>86</v>
      </c>
      <c r="AY204" s="17" t="s">
        <v>350</v>
      </c>
      <c r="BE204" s="150">
        <f>IF(N204="základní",J204,0)</f>
        <v>0</v>
      </c>
      <c r="BF204" s="150">
        <f>IF(N204="snížená",J204,0)</f>
        <v>0</v>
      </c>
      <c r="BG204" s="150">
        <f>IF(N204="zákl. přenesená",J204,0)</f>
        <v>0</v>
      </c>
      <c r="BH204" s="150">
        <f>IF(N204="sníž. přenesená",J204,0)</f>
        <v>0</v>
      </c>
      <c r="BI204" s="150">
        <f>IF(N204="nulová",J204,0)</f>
        <v>0</v>
      </c>
      <c r="BJ204" s="17" t="s">
        <v>84</v>
      </c>
      <c r="BK204" s="150">
        <f>ROUND(I204*H204,2)</f>
        <v>0</v>
      </c>
      <c r="BL204" s="17" t="s">
        <v>357</v>
      </c>
      <c r="BM204" s="149" t="s">
        <v>722</v>
      </c>
    </row>
    <row r="205" spans="2:65" s="1" customFormat="1" ht="48">
      <c r="B205" s="32"/>
      <c r="D205" s="151" t="s">
        <v>359</v>
      </c>
      <c r="F205" s="152" t="s">
        <v>8775</v>
      </c>
      <c r="I205" s="153"/>
      <c r="L205" s="32"/>
      <c r="M205" s="154"/>
      <c r="T205" s="56"/>
      <c r="AT205" s="17" t="s">
        <v>359</v>
      </c>
      <c r="AU205" s="17" t="s">
        <v>86</v>
      </c>
    </row>
    <row r="206" spans="2:65" s="14" customFormat="1" ht="10.199999999999999">
      <c r="B206" s="169"/>
      <c r="D206" s="151" t="s">
        <v>361</v>
      </c>
      <c r="E206" s="170" t="s">
        <v>1</v>
      </c>
      <c r="F206" s="171" t="s">
        <v>9156</v>
      </c>
      <c r="H206" s="170" t="s">
        <v>1</v>
      </c>
      <c r="I206" s="172"/>
      <c r="L206" s="169"/>
      <c r="M206" s="173"/>
      <c r="T206" s="174"/>
      <c r="AT206" s="170" t="s">
        <v>361</v>
      </c>
      <c r="AU206" s="170" t="s">
        <v>86</v>
      </c>
      <c r="AV206" s="14" t="s">
        <v>84</v>
      </c>
      <c r="AW206" s="14" t="s">
        <v>32</v>
      </c>
      <c r="AX206" s="14" t="s">
        <v>76</v>
      </c>
      <c r="AY206" s="170" t="s">
        <v>350</v>
      </c>
    </row>
    <row r="207" spans="2:65" s="12" customFormat="1" ht="10.199999999999999">
      <c r="B207" s="155"/>
      <c r="D207" s="151" t="s">
        <v>361</v>
      </c>
      <c r="E207" s="156" t="s">
        <v>1</v>
      </c>
      <c r="F207" s="157" t="s">
        <v>9282</v>
      </c>
      <c r="H207" s="158">
        <v>80</v>
      </c>
      <c r="I207" s="159"/>
      <c r="L207" s="155"/>
      <c r="M207" s="160"/>
      <c r="T207" s="161"/>
      <c r="AT207" s="156" t="s">
        <v>361</v>
      </c>
      <c r="AU207" s="156" t="s">
        <v>86</v>
      </c>
      <c r="AV207" s="12" t="s">
        <v>86</v>
      </c>
      <c r="AW207" s="12" t="s">
        <v>32</v>
      </c>
      <c r="AX207" s="12" t="s">
        <v>76</v>
      </c>
      <c r="AY207" s="156" t="s">
        <v>350</v>
      </c>
    </row>
    <row r="208" spans="2:65" s="13" customFormat="1" ht="10.199999999999999">
      <c r="B208" s="162"/>
      <c r="D208" s="151" t="s">
        <v>361</v>
      </c>
      <c r="E208" s="163" t="s">
        <v>1</v>
      </c>
      <c r="F208" s="164" t="s">
        <v>364</v>
      </c>
      <c r="H208" s="165">
        <v>80</v>
      </c>
      <c r="I208" s="166"/>
      <c r="L208" s="162"/>
      <c r="M208" s="167"/>
      <c r="T208" s="168"/>
      <c r="AT208" s="163" t="s">
        <v>361</v>
      </c>
      <c r="AU208" s="163" t="s">
        <v>86</v>
      </c>
      <c r="AV208" s="13" t="s">
        <v>357</v>
      </c>
      <c r="AW208" s="13" t="s">
        <v>32</v>
      </c>
      <c r="AX208" s="13" t="s">
        <v>84</v>
      </c>
      <c r="AY208" s="163" t="s">
        <v>350</v>
      </c>
    </row>
    <row r="209" spans="2:65" s="1" customFormat="1" ht="16.5" customHeight="1">
      <c r="B209" s="32"/>
      <c r="C209" s="187" t="s">
        <v>556</v>
      </c>
      <c r="D209" s="187" t="s">
        <v>1347</v>
      </c>
      <c r="E209" s="188" t="s">
        <v>9283</v>
      </c>
      <c r="F209" s="189" t="s">
        <v>9284</v>
      </c>
      <c r="G209" s="190" t="s">
        <v>483</v>
      </c>
      <c r="H209" s="191">
        <v>176</v>
      </c>
      <c r="I209" s="192"/>
      <c r="J209" s="193">
        <f>ROUND(I209*H209,2)</f>
        <v>0</v>
      </c>
      <c r="K209" s="189" t="s">
        <v>385</v>
      </c>
      <c r="L209" s="194"/>
      <c r="M209" s="195" t="s">
        <v>1</v>
      </c>
      <c r="N209" s="196" t="s">
        <v>41</v>
      </c>
      <c r="P209" s="147">
        <f>O209*H209</f>
        <v>0</v>
      </c>
      <c r="Q209" s="147">
        <v>0</v>
      </c>
      <c r="R209" s="147">
        <f>Q209*H209</f>
        <v>0</v>
      </c>
      <c r="S209" s="147">
        <v>0</v>
      </c>
      <c r="T209" s="148">
        <f>S209*H209</f>
        <v>0</v>
      </c>
      <c r="AR209" s="149" t="s">
        <v>468</v>
      </c>
      <c r="AT209" s="149" t="s">
        <v>1347</v>
      </c>
      <c r="AU209" s="149" t="s">
        <v>86</v>
      </c>
      <c r="AY209" s="17" t="s">
        <v>350</v>
      </c>
      <c r="BE209" s="150">
        <f>IF(N209="základní",J209,0)</f>
        <v>0</v>
      </c>
      <c r="BF209" s="150">
        <f>IF(N209="snížená",J209,0)</f>
        <v>0</v>
      </c>
      <c r="BG209" s="150">
        <f>IF(N209="zákl. přenesená",J209,0)</f>
        <v>0</v>
      </c>
      <c r="BH209" s="150">
        <f>IF(N209="sníž. přenesená",J209,0)</f>
        <v>0</v>
      </c>
      <c r="BI209" s="150">
        <f>IF(N209="nulová",J209,0)</f>
        <v>0</v>
      </c>
      <c r="BJ209" s="17" t="s">
        <v>84</v>
      </c>
      <c r="BK209" s="150">
        <f>ROUND(I209*H209,2)</f>
        <v>0</v>
      </c>
      <c r="BL209" s="17" t="s">
        <v>357</v>
      </c>
      <c r="BM209" s="149" t="s">
        <v>735</v>
      </c>
    </row>
    <row r="210" spans="2:65" s="1" customFormat="1" ht="10.199999999999999">
      <c r="B210" s="32"/>
      <c r="D210" s="151" t="s">
        <v>359</v>
      </c>
      <c r="F210" s="152" t="s">
        <v>9284</v>
      </c>
      <c r="I210" s="153"/>
      <c r="L210" s="32"/>
      <c r="M210" s="154"/>
      <c r="T210" s="56"/>
      <c r="AT210" s="17" t="s">
        <v>359</v>
      </c>
      <c r="AU210" s="17" t="s">
        <v>86</v>
      </c>
    </row>
    <row r="211" spans="2:65" s="12" customFormat="1" ht="10.199999999999999">
      <c r="B211" s="155"/>
      <c r="D211" s="151" t="s">
        <v>361</v>
      </c>
      <c r="E211" s="156" t="s">
        <v>1</v>
      </c>
      <c r="F211" s="157" t="s">
        <v>9285</v>
      </c>
      <c r="H211" s="158">
        <v>176</v>
      </c>
      <c r="I211" s="159"/>
      <c r="L211" s="155"/>
      <c r="M211" s="160"/>
      <c r="T211" s="161"/>
      <c r="AT211" s="156" t="s">
        <v>361</v>
      </c>
      <c r="AU211" s="156" t="s">
        <v>86</v>
      </c>
      <c r="AV211" s="12" t="s">
        <v>86</v>
      </c>
      <c r="AW211" s="12" t="s">
        <v>32</v>
      </c>
      <c r="AX211" s="12" t="s">
        <v>76</v>
      </c>
      <c r="AY211" s="156" t="s">
        <v>350</v>
      </c>
    </row>
    <row r="212" spans="2:65" s="13" customFormat="1" ht="10.199999999999999">
      <c r="B212" s="162"/>
      <c r="D212" s="151" t="s">
        <v>361</v>
      </c>
      <c r="E212" s="163" t="s">
        <v>1</v>
      </c>
      <c r="F212" s="164" t="s">
        <v>364</v>
      </c>
      <c r="H212" s="165">
        <v>176</v>
      </c>
      <c r="I212" s="166"/>
      <c r="L212" s="162"/>
      <c r="M212" s="167"/>
      <c r="T212" s="168"/>
      <c r="AT212" s="163" t="s">
        <v>361</v>
      </c>
      <c r="AU212" s="163" t="s">
        <v>86</v>
      </c>
      <c r="AV212" s="13" t="s">
        <v>357</v>
      </c>
      <c r="AW212" s="13" t="s">
        <v>32</v>
      </c>
      <c r="AX212" s="13" t="s">
        <v>84</v>
      </c>
      <c r="AY212" s="163" t="s">
        <v>350</v>
      </c>
    </row>
    <row r="213" spans="2:65" s="11" customFormat="1" ht="22.8" customHeight="1">
      <c r="B213" s="126"/>
      <c r="D213" s="127" t="s">
        <v>75</v>
      </c>
      <c r="E213" s="136" t="s">
        <v>371</v>
      </c>
      <c r="F213" s="136" t="s">
        <v>1446</v>
      </c>
      <c r="I213" s="129"/>
      <c r="J213" s="137">
        <f>BK213</f>
        <v>0</v>
      </c>
      <c r="L213" s="126"/>
      <c r="M213" s="131"/>
      <c r="P213" s="132">
        <f>SUM(P214:P220)</f>
        <v>0</v>
      </c>
      <c r="R213" s="132">
        <f>SUM(R214:R220)</f>
        <v>0</v>
      </c>
      <c r="T213" s="133">
        <f>SUM(T214:T220)</f>
        <v>0</v>
      </c>
      <c r="AR213" s="127" t="s">
        <v>84</v>
      </c>
      <c r="AT213" s="134" t="s">
        <v>75</v>
      </c>
      <c r="AU213" s="134" t="s">
        <v>84</v>
      </c>
      <c r="AY213" s="127" t="s">
        <v>350</v>
      </c>
      <c r="BK213" s="135">
        <f>SUM(BK214:BK220)</f>
        <v>0</v>
      </c>
    </row>
    <row r="214" spans="2:65" s="1" customFormat="1" ht="24.15" customHeight="1">
      <c r="B214" s="32"/>
      <c r="C214" s="138" t="s">
        <v>563</v>
      </c>
      <c r="D214" s="138" t="s">
        <v>352</v>
      </c>
      <c r="E214" s="139" t="s">
        <v>9286</v>
      </c>
      <c r="F214" s="140" t="s">
        <v>9287</v>
      </c>
      <c r="G214" s="141" t="s">
        <v>496</v>
      </c>
      <c r="H214" s="142">
        <v>2</v>
      </c>
      <c r="I214" s="143"/>
      <c r="J214" s="144">
        <f>ROUND(I214*H214,2)</f>
        <v>0</v>
      </c>
      <c r="K214" s="140" t="s">
        <v>385</v>
      </c>
      <c r="L214" s="32"/>
      <c r="M214" s="145" t="s">
        <v>1</v>
      </c>
      <c r="N214" s="146" t="s">
        <v>41</v>
      </c>
      <c r="P214" s="147">
        <f>O214*H214</f>
        <v>0</v>
      </c>
      <c r="Q214" s="147">
        <v>0</v>
      </c>
      <c r="R214" s="147">
        <f>Q214*H214</f>
        <v>0</v>
      </c>
      <c r="S214" s="147">
        <v>0</v>
      </c>
      <c r="T214" s="148">
        <f>S214*H214</f>
        <v>0</v>
      </c>
      <c r="AR214" s="149" t="s">
        <v>357</v>
      </c>
      <c r="AT214" s="149" t="s">
        <v>352</v>
      </c>
      <c r="AU214" s="149" t="s">
        <v>86</v>
      </c>
      <c r="AY214" s="17" t="s">
        <v>350</v>
      </c>
      <c r="BE214" s="150">
        <f>IF(N214="základní",J214,0)</f>
        <v>0</v>
      </c>
      <c r="BF214" s="150">
        <f>IF(N214="snížená",J214,0)</f>
        <v>0</v>
      </c>
      <c r="BG214" s="150">
        <f>IF(N214="zákl. přenesená",J214,0)</f>
        <v>0</v>
      </c>
      <c r="BH214" s="150">
        <f>IF(N214="sníž. přenesená",J214,0)</f>
        <v>0</v>
      </c>
      <c r="BI214" s="150">
        <f>IF(N214="nulová",J214,0)</f>
        <v>0</v>
      </c>
      <c r="BJ214" s="17" t="s">
        <v>84</v>
      </c>
      <c r="BK214" s="150">
        <f>ROUND(I214*H214,2)</f>
        <v>0</v>
      </c>
      <c r="BL214" s="17" t="s">
        <v>357</v>
      </c>
      <c r="BM214" s="149" t="s">
        <v>748</v>
      </c>
    </row>
    <row r="215" spans="2:65" s="1" customFormat="1" ht="19.2">
      <c r="B215" s="32"/>
      <c r="D215" s="151" t="s">
        <v>359</v>
      </c>
      <c r="F215" s="152" t="s">
        <v>9287</v>
      </c>
      <c r="I215" s="153"/>
      <c r="L215" s="32"/>
      <c r="M215" s="154"/>
      <c r="T215" s="56"/>
      <c r="AT215" s="17" t="s">
        <v>359</v>
      </c>
      <c r="AU215" s="17" t="s">
        <v>86</v>
      </c>
    </row>
    <row r="216" spans="2:65" s="14" customFormat="1" ht="10.199999999999999">
      <c r="B216" s="169"/>
      <c r="D216" s="151" t="s">
        <v>361</v>
      </c>
      <c r="E216" s="170" t="s">
        <v>1</v>
      </c>
      <c r="F216" s="171" t="s">
        <v>9141</v>
      </c>
      <c r="H216" s="170" t="s">
        <v>1</v>
      </c>
      <c r="I216" s="172"/>
      <c r="L216" s="169"/>
      <c r="M216" s="173"/>
      <c r="T216" s="174"/>
      <c r="AT216" s="170" t="s">
        <v>361</v>
      </c>
      <c r="AU216" s="170" t="s">
        <v>86</v>
      </c>
      <c r="AV216" s="14" t="s">
        <v>84</v>
      </c>
      <c r="AW216" s="14" t="s">
        <v>32</v>
      </c>
      <c r="AX216" s="14" t="s">
        <v>76</v>
      </c>
      <c r="AY216" s="170" t="s">
        <v>350</v>
      </c>
    </row>
    <row r="217" spans="2:65" s="12" customFormat="1" ht="10.199999999999999">
      <c r="B217" s="155"/>
      <c r="D217" s="151" t="s">
        <v>361</v>
      </c>
      <c r="E217" s="156" t="s">
        <v>1</v>
      </c>
      <c r="F217" s="157" t="s">
        <v>86</v>
      </c>
      <c r="H217" s="158">
        <v>2</v>
      </c>
      <c r="I217" s="159"/>
      <c r="L217" s="155"/>
      <c r="M217" s="160"/>
      <c r="T217" s="161"/>
      <c r="AT217" s="156" t="s">
        <v>361</v>
      </c>
      <c r="AU217" s="156" t="s">
        <v>86</v>
      </c>
      <c r="AV217" s="12" t="s">
        <v>86</v>
      </c>
      <c r="AW217" s="12" t="s">
        <v>32</v>
      </c>
      <c r="AX217" s="12" t="s">
        <v>76</v>
      </c>
      <c r="AY217" s="156" t="s">
        <v>350</v>
      </c>
    </row>
    <row r="218" spans="2:65" s="13" customFormat="1" ht="10.199999999999999">
      <c r="B218" s="162"/>
      <c r="D218" s="151" t="s">
        <v>361</v>
      </c>
      <c r="E218" s="163" t="s">
        <v>1</v>
      </c>
      <c r="F218" s="164" t="s">
        <v>364</v>
      </c>
      <c r="H218" s="165">
        <v>2</v>
      </c>
      <c r="I218" s="166"/>
      <c r="L218" s="162"/>
      <c r="M218" s="167"/>
      <c r="T218" s="168"/>
      <c r="AT218" s="163" t="s">
        <v>361</v>
      </c>
      <c r="AU218" s="163" t="s">
        <v>86</v>
      </c>
      <c r="AV218" s="13" t="s">
        <v>357</v>
      </c>
      <c r="AW218" s="13" t="s">
        <v>32</v>
      </c>
      <c r="AX218" s="13" t="s">
        <v>84</v>
      </c>
      <c r="AY218" s="163" t="s">
        <v>350</v>
      </c>
    </row>
    <row r="219" spans="2:65" s="1" customFormat="1" ht="44.25" customHeight="1">
      <c r="B219" s="32"/>
      <c r="C219" s="187" t="s">
        <v>7</v>
      </c>
      <c r="D219" s="187" t="s">
        <v>1347</v>
      </c>
      <c r="E219" s="188" t="s">
        <v>9288</v>
      </c>
      <c r="F219" s="189" t="s">
        <v>9289</v>
      </c>
      <c r="G219" s="190" t="s">
        <v>496</v>
      </c>
      <c r="H219" s="191">
        <v>2</v>
      </c>
      <c r="I219" s="192"/>
      <c r="J219" s="193">
        <f>ROUND(I219*H219,2)</f>
        <v>0</v>
      </c>
      <c r="K219" s="189" t="s">
        <v>8850</v>
      </c>
      <c r="L219" s="194"/>
      <c r="M219" s="195" t="s">
        <v>1</v>
      </c>
      <c r="N219" s="196" t="s">
        <v>41</v>
      </c>
      <c r="P219" s="147">
        <f>O219*H219</f>
        <v>0</v>
      </c>
      <c r="Q219" s="147">
        <v>0</v>
      </c>
      <c r="R219" s="147">
        <f>Q219*H219</f>
        <v>0</v>
      </c>
      <c r="S219" s="147">
        <v>0</v>
      </c>
      <c r="T219" s="148">
        <f>S219*H219</f>
        <v>0</v>
      </c>
      <c r="AR219" s="149" t="s">
        <v>468</v>
      </c>
      <c r="AT219" s="149" t="s">
        <v>1347</v>
      </c>
      <c r="AU219" s="149" t="s">
        <v>86</v>
      </c>
      <c r="AY219" s="17" t="s">
        <v>350</v>
      </c>
      <c r="BE219" s="150">
        <f>IF(N219="základní",J219,0)</f>
        <v>0</v>
      </c>
      <c r="BF219" s="150">
        <f>IF(N219="snížená",J219,0)</f>
        <v>0</v>
      </c>
      <c r="BG219" s="150">
        <f>IF(N219="zákl. přenesená",J219,0)</f>
        <v>0</v>
      </c>
      <c r="BH219" s="150">
        <f>IF(N219="sníž. přenesená",J219,0)</f>
        <v>0</v>
      </c>
      <c r="BI219" s="150">
        <f>IF(N219="nulová",J219,0)</f>
        <v>0</v>
      </c>
      <c r="BJ219" s="17" t="s">
        <v>84</v>
      </c>
      <c r="BK219" s="150">
        <f>ROUND(I219*H219,2)</f>
        <v>0</v>
      </c>
      <c r="BL219" s="17" t="s">
        <v>357</v>
      </c>
      <c r="BM219" s="149" t="s">
        <v>767</v>
      </c>
    </row>
    <row r="220" spans="2:65" s="1" customFormat="1" ht="28.8">
      <c r="B220" s="32"/>
      <c r="D220" s="151" t="s">
        <v>359</v>
      </c>
      <c r="F220" s="152" t="s">
        <v>9289</v>
      </c>
      <c r="I220" s="153"/>
      <c r="L220" s="32"/>
      <c r="M220" s="154"/>
      <c r="T220" s="56"/>
      <c r="AT220" s="17" t="s">
        <v>359</v>
      </c>
      <c r="AU220" s="17" t="s">
        <v>86</v>
      </c>
    </row>
    <row r="221" spans="2:65" s="11" customFormat="1" ht="22.8" customHeight="1">
      <c r="B221" s="126"/>
      <c r="D221" s="127" t="s">
        <v>75</v>
      </c>
      <c r="E221" s="136" t="s">
        <v>357</v>
      </c>
      <c r="F221" s="136" t="s">
        <v>1700</v>
      </c>
      <c r="I221" s="129"/>
      <c r="J221" s="137">
        <f>BK221</f>
        <v>0</v>
      </c>
      <c r="L221" s="126"/>
      <c r="M221" s="131"/>
      <c r="P221" s="132">
        <f>SUM(P222:P228)</f>
        <v>0</v>
      </c>
      <c r="R221" s="132">
        <f>SUM(R222:R228)</f>
        <v>0</v>
      </c>
      <c r="T221" s="133">
        <f>SUM(T222:T228)</f>
        <v>0</v>
      </c>
      <c r="AR221" s="127" t="s">
        <v>84</v>
      </c>
      <c r="AT221" s="134" t="s">
        <v>75</v>
      </c>
      <c r="AU221" s="134" t="s">
        <v>84</v>
      </c>
      <c r="AY221" s="127" t="s">
        <v>350</v>
      </c>
      <c r="BK221" s="135">
        <f>SUM(BK222:BK228)</f>
        <v>0</v>
      </c>
    </row>
    <row r="222" spans="2:65" s="1" customFormat="1" ht="33" customHeight="1">
      <c r="B222" s="32"/>
      <c r="C222" s="138" t="s">
        <v>576</v>
      </c>
      <c r="D222" s="138" t="s">
        <v>352</v>
      </c>
      <c r="E222" s="139" t="s">
        <v>8784</v>
      </c>
      <c r="F222" s="140" t="s">
        <v>8785</v>
      </c>
      <c r="G222" s="141" t="s">
        <v>374</v>
      </c>
      <c r="H222" s="142">
        <v>19.5</v>
      </c>
      <c r="I222" s="143"/>
      <c r="J222" s="144">
        <f>ROUND(I222*H222,2)</f>
        <v>0</v>
      </c>
      <c r="K222" s="140" t="s">
        <v>385</v>
      </c>
      <c r="L222" s="32"/>
      <c r="M222" s="145" t="s">
        <v>1</v>
      </c>
      <c r="N222" s="146" t="s">
        <v>41</v>
      </c>
      <c r="P222" s="147">
        <f>O222*H222</f>
        <v>0</v>
      </c>
      <c r="Q222" s="147">
        <v>0</v>
      </c>
      <c r="R222" s="147">
        <f>Q222*H222</f>
        <v>0</v>
      </c>
      <c r="S222" s="147">
        <v>0</v>
      </c>
      <c r="T222" s="148">
        <f>S222*H222</f>
        <v>0</v>
      </c>
      <c r="AR222" s="149" t="s">
        <v>357</v>
      </c>
      <c r="AT222" s="149" t="s">
        <v>352</v>
      </c>
      <c r="AU222" s="149" t="s">
        <v>86</v>
      </c>
      <c r="AY222" s="17" t="s">
        <v>350</v>
      </c>
      <c r="BE222" s="150">
        <f>IF(N222="základní",J222,0)</f>
        <v>0</v>
      </c>
      <c r="BF222" s="150">
        <f>IF(N222="snížená",J222,0)</f>
        <v>0</v>
      </c>
      <c r="BG222" s="150">
        <f>IF(N222="zákl. přenesená",J222,0)</f>
        <v>0</v>
      </c>
      <c r="BH222" s="150">
        <f>IF(N222="sníž. přenesená",J222,0)</f>
        <v>0</v>
      </c>
      <c r="BI222" s="150">
        <f>IF(N222="nulová",J222,0)</f>
        <v>0</v>
      </c>
      <c r="BJ222" s="17" t="s">
        <v>84</v>
      </c>
      <c r="BK222" s="150">
        <f>ROUND(I222*H222,2)</f>
        <v>0</v>
      </c>
      <c r="BL222" s="17" t="s">
        <v>357</v>
      </c>
      <c r="BM222" s="149" t="s">
        <v>828</v>
      </c>
    </row>
    <row r="223" spans="2:65" s="1" customFormat="1" ht="19.2">
      <c r="B223" s="32"/>
      <c r="D223" s="151" t="s">
        <v>359</v>
      </c>
      <c r="F223" s="152" t="s">
        <v>8785</v>
      </c>
      <c r="I223" s="153"/>
      <c r="L223" s="32"/>
      <c r="M223" s="154"/>
      <c r="T223" s="56"/>
      <c r="AT223" s="17" t="s">
        <v>359</v>
      </c>
      <c r="AU223" s="17" t="s">
        <v>86</v>
      </c>
    </row>
    <row r="224" spans="2:65" s="14" customFormat="1" ht="10.199999999999999">
      <c r="B224" s="169"/>
      <c r="D224" s="151" t="s">
        <v>361</v>
      </c>
      <c r="E224" s="170" t="s">
        <v>1</v>
      </c>
      <c r="F224" s="171" t="s">
        <v>9156</v>
      </c>
      <c r="H224" s="170" t="s">
        <v>1</v>
      </c>
      <c r="I224" s="172"/>
      <c r="L224" s="169"/>
      <c r="M224" s="173"/>
      <c r="T224" s="174"/>
      <c r="AT224" s="170" t="s">
        <v>361</v>
      </c>
      <c r="AU224" s="170" t="s">
        <v>86</v>
      </c>
      <c r="AV224" s="14" t="s">
        <v>84</v>
      </c>
      <c r="AW224" s="14" t="s">
        <v>32</v>
      </c>
      <c r="AX224" s="14" t="s">
        <v>76</v>
      </c>
      <c r="AY224" s="170" t="s">
        <v>350</v>
      </c>
    </row>
    <row r="225" spans="2:65" s="12" customFormat="1" ht="10.199999999999999">
      <c r="B225" s="155"/>
      <c r="D225" s="151" t="s">
        <v>361</v>
      </c>
      <c r="E225" s="156" t="s">
        <v>1</v>
      </c>
      <c r="F225" s="157" t="s">
        <v>9290</v>
      </c>
      <c r="H225" s="158">
        <v>14</v>
      </c>
      <c r="I225" s="159"/>
      <c r="L225" s="155"/>
      <c r="M225" s="160"/>
      <c r="T225" s="161"/>
      <c r="AT225" s="156" t="s">
        <v>361</v>
      </c>
      <c r="AU225" s="156" t="s">
        <v>86</v>
      </c>
      <c r="AV225" s="12" t="s">
        <v>86</v>
      </c>
      <c r="AW225" s="12" t="s">
        <v>32</v>
      </c>
      <c r="AX225" s="12" t="s">
        <v>76</v>
      </c>
      <c r="AY225" s="156" t="s">
        <v>350</v>
      </c>
    </row>
    <row r="226" spans="2:65" s="14" customFormat="1" ht="10.199999999999999">
      <c r="B226" s="169"/>
      <c r="D226" s="151" t="s">
        <v>361</v>
      </c>
      <c r="E226" s="170" t="s">
        <v>1</v>
      </c>
      <c r="F226" s="171" t="s">
        <v>9278</v>
      </c>
      <c r="H226" s="170" t="s">
        <v>1</v>
      </c>
      <c r="I226" s="172"/>
      <c r="L226" s="169"/>
      <c r="M226" s="173"/>
      <c r="T226" s="174"/>
      <c r="AT226" s="170" t="s">
        <v>361</v>
      </c>
      <c r="AU226" s="170" t="s">
        <v>86</v>
      </c>
      <c r="AV226" s="14" t="s">
        <v>84</v>
      </c>
      <c r="AW226" s="14" t="s">
        <v>32</v>
      </c>
      <c r="AX226" s="14" t="s">
        <v>76</v>
      </c>
      <c r="AY226" s="170" t="s">
        <v>350</v>
      </c>
    </row>
    <row r="227" spans="2:65" s="12" customFormat="1" ht="10.199999999999999">
      <c r="B227" s="155"/>
      <c r="D227" s="151" t="s">
        <v>361</v>
      </c>
      <c r="E227" s="156" t="s">
        <v>1</v>
      </c>
      <c r="F227" s="157" t="s">
        <v>9291</v>
      </c>
      <c r="H227" s="158">
        <v>5.5</v>
      </c>
      <c r="I227" s="159"/>
      <c r="L227" s="155"/>
      <c r="M227" s="160"/>
      <c r="T227" s="161"/>
      <c r="AT227" s="156" t="s">
        <v>361</v>
      </c>
      <c r="AU227" s="156" t="s">
        <v>86</v>
      </c>
      <c r="AV227" s="12" t="s">
        <v>86</v>
      </c>
      <c r="AW227" s="12" t="s">
        <v>32</v>
      </c>
      <c r="AX227" s="12" t="s">
        <v>76</v>
      </c>
      <c r="AY227" s="156" t="s">
        <v>350</v>
      </c>
    </row>
    <row r="228" spans="2:65" s="13" customFormat="1" ht="10.199999999999999">
      <c r="B228" s="162"/>
      <c r="D228" s="151" t="s">
        <v>361</v>
      </c>
      <c r="E228" s="163" t="s">
        <v>1</v>
      </c>
      <c r="F228" s="164" t="s">
        <v>364</v>
      </c>
      <c r="H228" s="165">
        <v>19.5</v>
      </c>
      <c r="I228" s="166"/>
      <c r="L228" s="162"/>
      <c r="M228" s="167"/>
      <c r="T228" s="168"/>
      <c r="AT228" s="163" t="s">
        <v>361</v>
      </c>
      <c r="AU228" s="163" t="s">
        <v>86</v>
      </c>
      <c r="AV228" s="13" t="s">
        <v>357</v>
      </c>
      <c r="AW228" s="13" t="s">
        <v>32</v>
      </c>
      <c r="AX228" s="13" t="s">
        <v>84</v>
      </c>
      <c r="AY228" s="163" t="s">
        <v>350</v>
      </c>
    </row>
    <row r="229" spans="2:65" s="11" customFormat="1" ht="22.8" customHeight="1">
      <c r="B229" s="126"/>
      <c r="D229" s="127" t="s">
        <v>75</v>
      </c>
      <c r="E229" s="136" t="s">
        <v>389</v>
      </c>
      <c r="F229" s="136" t="s">
        <v>2034</v>
      </c>
      <c r="I229" s="129"/>
      <c r="J229" s="137">
        <f>BK229</f>
        <v>0</v>
      </c>
      <c r="L229" s="126"/>
      <c r="M229" s="131"/>
      <c r="P229" s="132">
        <f>SUM(P230:P245)</f>
        <v>0</v>
      </c>
      <c r="R229" s="132">
        <f>SUM(R230:R245)</f>
        <v>0</v>
      </c>
      <c r="T229" s="133">
        <f>SUM(T230:T245)</f>
        <v>0</v>
      </c>
      <c r="AR229" s="127" t="s">
        <v>84</v>
      </c>
      <c r="AT229" s="134" t="s">
        <v>75</v>
      </c>
      <c r="AU229" s="134" t="s">
        <v>84</v>
      </c>
      <c r="AY229" s="127" t="s">
        <v>350</v>
      </c>
      <c r="BK229" s="135">
        <f>SUM(BK230:BK245)</f>
        <v>0</v>
      </c>
    </row>
    <row r="230" spans="2:65" s="1" customFormat="1" ht="44.25" customHeight="1">
      <c r="B230" s="32"/>
      <c r="C230" s="138" t="s">
        <v>582</v>
      </c>
      <c r="D230" s="138" t="s">
        <v>352</v>
      </c>
      <c r="E230" s="139" t="s">
        <v>9292</v>
      </c>
      <c r="F230" s="140" t="s">
        <v>9293</v>
      </c>
      <c r="G230" s="141" t="s">
        <v>355</v>
      </c>
      <c r="H230" s="142">
        <v>50</v>
      </c>
      <c r="I230" s="143"/>
      <c r="J230" s="144">
        <f>ROUND(I230*H230,2)</f>
        <v>0</v>
      </c>
      <c r="K230" s="140" t="s">
        <v>385</v>
      </c>
      <c r="L230" s="32"/>
      <c r="M230" s="145" t="s">
        <v>1</v>
      </c>
      <c r="N230" s="146" t="s">
        <v>41</v>
      </c>
      <c r="P230" s="147">
        <f>O230*H230</f>
        <v>0</v>
      </c>
      <c r="Q230" s="147">
        <v>0</v>
      </c>
      <c r="R230" s="147">
        <f>Q230*H230</f>
        <v>0</v>
      </c>
      <c r="S230" s="147">
        <v>0</v>
      </c>
      <c r="T230" s="148">
        <f>S230*H230</f>
        <v>0</v>
      </c>
      <c r="AR230" s="149" t="s">
        <v>357</v>
      </c>
      <c r="AT230" s="149" t="s">
        <v>352</v>
      </c>
      <c r="AU230" s="149" t="s">
        <v>86</v>
      </c>
      <c r="AY230" s="17" t="s">
        <v>350</v>
      </c>
      <c r="BE230" s="150">
        <f>IF(N230="základní",J230,0)</f>
        <v>0</v>
      </c>
      <c r="BF230" s="150">
        <f>IF(N230="snížená",J230,0)</f>
        <v>0</v>
      </c>
      <c r="BG230" s="150">
        <f>IF(N230="zákl. přenesená",J230,0)</f>
        <v>0</v>
      </c>
      <c r="BH230" s="150">
        <f>IF(N230="sníž. přenesená",J230,0)</f>
        <v>0</v>
      </c>
      <c r="BI230" s="150">
        <f>IF(N230="nulová",J230,0)</f>
        <v>0</v>
      </c>
      <c r="BJ230" s="17" t="s">
        <v>84</v>
      </c>
      <c r="BK230" s="150">
        <f>ROUND(I230*H230,2)</f>
        <v>0</v>
      </c>
      <c r="BL230" s="17" t="s">
        <v>357</v>
      </c>
      <c r="BM230" s="149" t="s">
        <v>854</v>
      </c>
    </row>
    <row r="231" spans="2:65" s="1" customFormat="1" ht="28.8">
      <c r="B231" s="32"/>
      <c r="D231" s="151" t="s">
        <v>359</v>
      </c>
      <c r="F231" s="152" t="s">
        <v>9293</v>
      </c>
      <c r="I231" s="153"/>
      <c r="L231" s="32"/>
      <c r="M231" s="154"/>
      <c r="T231" s="56"/>
      <c r="AT231" s="17" t="s">
        <v>359</v>
      </c>
      <c r="AU231" s="17" t="s">
        <v>86</v>
      </c>
    </row>
    <row r="232" spans="2:65" s="1" customFormat="1" ht="44.25" customHeight="1">
      <c r="B232" s="32"/>
      <c r="C232" s="138" t="s">
        <v>596</v>
      </c>
      <c r="D232" s="138" t="s">
        <v>352</v>
      </c>
      <c r="E232" s="139" t="s">
        <v>9292</v>
      </c>
      <c r="F232" s="140" t="s">
        <v>9293</v>
      </c>
      <c r="G232" s="141" t="s">
        <v>355</v>
      </c>
      <c r="H232" s="142">
        <v>100</v>
      </c>
      <c r="I232" s="143"/>
      <c r="J232" s="144">
        <f>ROUND(I232*H232,2)</f>
        <v>0</v>
      </c>
      <c r="K232" s="140" t="s">
        <v>385</v>
      </c>
      <c r="L232" s="32"/>
      <c r="M232" s="145" t="s">
        <v>1</v>
      </c>
      <c r="N232" s="146" t="s">
        <v>41</v>
      </c>
      <c r="P232" s="147">
        <f>O232*H232</f>
        <v>0</v>
      </c>
      <c r="Q232" s="147">
        <v>0</v>
      </c>
      <c r="R232" s="147">
        <f>Q232*H232</f>
        <v>0</v>
      </c>
      <c r="S232" s="147">
        <v>0</v>
      </c>
      <c r="T232" s="148">
        <f>S232*H232</f>
        <v>0</v>
      </c>
      <c r="AR232" s="149" t="s">
        <v>357</v>
      </c>
      <c r="AT232" s="149" t="s">
        <v>352</v>
      </c>
      <c r="AU232" s="149" t="s">
        <v>86</v>
      </c>
      <c r="AY232" s="17" t="s">
        <v>350</v>
      </c>
      <c r="BE232" s="150">
        <f>IF(N232="základní",J232,0)</f>
        <v>0</v>
      </c>
      <c r="BF232" s="150">
        <f>IF(N232="snížená",J232,0)</f>
        <v>0</v>
      </c>
      <c r="BG232" s="150">
        <f>IF(N232="zákl. přenesená",J232,0)</f>
        <v>0</v>
      </c>
      <c r="BH232" s="150">
        <f>IF(N232="sníž. přenesená",J232,0)</f>
        <v>0</v>
      </c>
      <c r="BI232" s="150">
        <f>IF(N232="nulová",J232,0)</f>
        <v>0</v>
      </c>
      <c r="BJ232" s="17" t="s">
        <v>84</v>
      </c>
      <c r="BK232" s="150">
        <f>ROUND(I232*H232,2)</f>
        <v>0</v>
      </c>
      <c r="BL232" s="17" t="s">
        <v>357</v>
      </c>
      <c r="BM232" s="149" t="s">
        <v>877</v>
      </c>
    </row>
    <row r="233" spans="2:65" s="1" customFormat="1" ht="28.8">
      <c r="B233" s="32"/>
      <c r="D233" s="151" t="s">
        <v>359</v>
      </c>
      <c r="F233" s="152" t="s">
        <v>9293</v>
      </c>
      <c r="I233" s="153"/>
      <c r="L233" s="32"/>
      <c r="M233" s="154"/>
      <c r="T233" s="56"/>
      <c r="AT233" s="17" t="s">
        <v>359</v>
      </c>
      <c r="AU233" s="17" t="s">
        <v>86</v>
      </c>
    </row>
    <row r="234" spans="2:65" s="14" customFormat="1" ht="10.199999999999999">
      <c r="B234" s="169"/>
      <c r="D234" s="151" t="s">
        <v>361</v>
      </c>
      <c r="E234" s="170" t="s">
        <v>1</v>
      </c>
      <c r="F234" s="171" t="s">
        <v>9141</v>
      </c>
      <c r="H234" s="170" t="s">
        <v>1</v>
      </c>
      <c r="I234" s="172"/>
      <c r="L234" s="169"/>
      <c r="M234" s="173"/>
      <c r="T234" s="174"/>
      <c r="AT234" s="170" t="s">
        <v>361</v>
      </c>
      <c r="AU234" s="170" t="s">
        <v>86</v>
      </c>
      <c r="AV234" s="14" t="s">
        <v>84</v>
      </c>
      <c r="AW234" s="14" t="s">
        <v>32</v>
      </c>
      <c r="AX234" s="14" t="s">
        <v>76</v>
      </c>
      <c r="AY234" s="170" t="s">
        <v>350</v>
      </c>
    </row>
    <row r="235" spans="2:65" s="12" customFormat="1" ht="10.199999999999999">
      <c r="B235" s="155"/>
      <c r="D235" s="151" t="s">
        <v>361</v>
      </c>
      <c r="E235" s="156" t="s">
        <v>1</v>
      </c>
      <c r="F235" s="157" t="s">
        <v>8927</v>
      </c>
      <c r="H235" s="158">
        <v>100</v>
      </c>
      <c r="I235" s="159"/>
      <c r="L235" s="155"/>
      <c r="M235" s="160"/>
      <c r="T235" s="161"/>
      <c r="AT235" s="156" t="s">
        <v>361</v>
      </c>
      <c r="AU235" s="156" t="s">
        <v>86</v>
      </c>
      <c r="AV235" s="12" t="s">
        <v>86</v>
      </c>
      <c r="AW235" s="12" t="s">
        <v>32</v>
      </c>
      <c r="AX235" s="12" t="s">
        <v>76</v>
      </c>
      <c r="AY235" s="156" t="s">
        <v>350</v>
      </c>
    </row>
    <row r="236" spans="2:65" s="13" customFormat="1" ht="10.199999999999999">
      <c r="B236" s="162"/>
      <c r="D236" s="151" t="s">
        <v>361</v>
      </c>
      <c r="E236" s="163" t="s">
        <v>1</v>
      </c>
      <c r="F236" s="164" t="s">
        <v>364</v>
      </c>
      <c r="H236" s="165">
        <v>100</v>
      </c>
      <c r="I236" s="166"/>
      <c r="L236" s="162"/>
      <c r="M236" s="167"/>
      <c r="T236" s="168"/>
      <c r="AT236" s="163" t="s">
        <v>361</v>
      </c>
      <c r="AU236" s="163" t="s">
        <v>86</v>
      </c>
      <c r="AV236" s="13" t="s">
        <v>357</v>
      </c>
      <c r="AW236" s="13" t="s">
        <v>32</v>
      </c>
      <c r="AX236" s="13" t="s">
        <v>84</v>
      </c>
      <c r="AY236" s="163" t="s">
        <v>350</v>
      </c>
    </row>
    <row r="237" spans="2:65" s="1" customFormat="1" ht="44.25" customHeight="1">
      <c r="B237" s="32"/>
      <c r="C237" s="138" t="s">
        <v>617</v>
      </c>
      <c r="D237" s="138" t="s">
        <v>352</v>
      </c>
      <c r="E237" s="139" t="s">
        <v>9294</v>
      </c>
      <c r="F237" s="140" t="s">
        <v>9295</v>
      </c>
      <c r="G237" s="141" t="s">
        <v>355</v>
      </c>
      <c r="H237" s="142">
        <v>100</v>
      </c>
      <c r="I237" s="143"/>
      <c r="J237" s="144">
        <f>ROUND(I237*H237,2)</f>
        <v>0</v>
      </c>
      <c r="K237" s="140" t="s">
        <v>385</v>
      </c>
      <c r="L237" s="32"/>
      <c r="M237" s="145" t="s">
        <v>1</v>
      </c>
      <c r="N237" s="146" t="s">
        <v>41</v>
      </c>
      <c r="P237" s="147">
        <f>O237*H237</f>
        <v>0</v>
      </c>
      <c r="Q237" s="147">
        <v>0</v>
      </c>
      <c r="R237" s="147">
        <f>Q237*H237</f>
        <v>0</v>
      </c>
      <c r="S237" s="147">
        <v>0</v>
      </c>
      <c r="T237" s="148">
        <f>S237*H237</f>
        <v>0</v>
      </c>
      <c r="AR237" s="149" t="s">
        <v>357</v>
      </c>
      <c r="AT237" s="149" t="s">
        <v>352</v>
      </c>
      <c r="AU237" s="149" t="s">
        <v>86</v>
      </c>
      <c r="AY237" s="17" t="s">
        <v>350</v>
      </c>
      <c r="BE237" s="150">
        <f>IF(N237="základní",J237,0)</f>
        <v>0</v>
      </c>
      <c r="BF237" s="150">
        <f>IF(N237="snížená",J237,0)</f>
        <v>0</v>
      </c>
      <c r="BG237" s="150">
        <f>IF(N237="zákl. přenesená",J237,0)</f>
        <v>0</v>
      </c>
      <c r="BH237" s="150">
        <f>IF(N237="sníž. přenesená",J237,0)</f>
        <v>0</v>
      </c>
      <c r="BI237" s="150">
        <f>IF(N237="nulová",J237,0)</f>
        <v>0</v>
      </c>
      <c r="BJ237" s="17" t="s">
        <v>84</v>
      </c>
      <c r="BK237" s="150">
        <f>ROUND(I237*H237,2)</f>
        <v>0</v>
      </c>
      <c r="BL237" s="17" t="s">
        <v>357</v>
      </c>
      <c r="BM237" s="149" t="s">
        <v>888</v>
      </c>
    </row>
    <row r="238" spans="2:65" s="1" customFormat="1" ht="28.8">
      <c r="B238" s="32"/>
      <c r="D238" s="151" t="s">
        <v>359</v>
      </c>
      <c r="F238" s="152" t="s">
        <v>9295</v>
      </c>
      <c r="I238" s="153"/>
      <c r="L238" s="32"/>
      <c r="M238" s="154"/>
      <c r="T238" s="56"/>
      <c r="AT238" s="17" t="s">
        <v>359</v>
      </c>
      <c r="AU238" s="17" t="s">
        <v>86</v>
      </c>
    </row>
    <row r="239" spans="2:65" s="1" customFormat="1" ht="55.5" customHeight="1">
      <c r="B239" s="32"/>
      <c r="C239" s="138" t="s">
        <v>655</v>
      </c>
      <c r="D239" s="138" t="s">
        <v>352</v>
      </c>
      <c r="E239" s="139" t="s">
        <v>9167</v>
      </c>
      <c r="F239" s="140" t="s">
        <v>9168</v>
      </c>
      <c r="G239" s="141" t="s">
        <v>355</v>
      </c>
      <c r="H239" s="142">
        <v>50</v>
      </c>
      <c r="I239" s="143"/>
      <c r="J239" s="144">
        <f>ROUND(I239*H239,2)</f>
        <v>0</v>
      </c>
      <c r="K239" s="140" t="s">
        <v>385</v>
      </c>
      <c r="L239" s="32"/>
      <c r="M239" s="145" t="s">
        <v>1</v>
      </c>
      <c r="N239" s="146" t="s">
        <v>41</v>
      </c>
      <c r="P239" s="147">
        <f>O239*H239</f>
        <v>0</v>
      </c>
      <c r="Q239" s="147">
        <v>0</v>
      </c>
      <c r="R239" s="147">
        <f>Q239*H239</f>
        <v>0</v>
      </c>
      <c r="S239" s="147">
        <v>0</v>
      </c>
      <c r="T239" s="148">
        <f>S239*H239</f>
        <v>0</v>
      </c>
      <c r="AR239" s="149" t="s">
        <v>357</v>
      </c>
      <c r="AT239" s="149" t="s">
        <v>352</v>
      </c>
      <c r="AU239" s="149" t="s">
        <v>86</v>
      </c>
      <c r="AY239" s="17" t="s">
        <v>350</v>
      </c>
      <c r="BE239" s="150">
        <f>IF(N239="základní",J239,0)</f>
        <v>0</v>
      </c>
      <c r="BF239" s="150">
        <f>IF(N239="snížená",J239,0)</f>
        <v>0</v>
      </c>
      <c r="BG239" s="150">
        <f>IF(N239="zákl. přenesená",J239,0)</f>
        <v>0</v>
      </c>
      <c r="BH239" s="150">
        <f>IF(N239="sníž. přenesená",J239,0)</f>
        <v>0</v>
      </c>
      <c r="BI239" s="150">
        <f>IF(N239="nulová",J239,0)</f>
        <v>0</v>
      </c>
      <c r="BJ239" s="17" t="s">
        <v>84</v>
      </c>
      <c r="BK239" s="150">
        <f>ROUND(I239*H239,2)</f>
        <v>0</v>
      </c>
      <c r="BL239" s="17" t="s">
        <v>357</v>
      </c>
      <c r="BM239" s="149" t="s">
        <v>911</v>
      </c>
    </row>
    <row r="240" spans="2:65" s="1" customFormat="1" ht="38.4">
      <c r="B240" s="32"/>
      <c r="D240" s="151" t="s">
        <v>359</v>
      </c>
      <c r="F240" s="152" t="s">
        <v>9168</v>
      </c>
      <c r="I240" s="153"/>
      <c r="L240" s="32"/>
      <c r="M240" s="154"/>
      <c r="T240" s="56"/>
      <c r="AT240" s="17" t="s">
        <v>359</v>
      </c>
      <c r="AU240" s="17" t="s">
        <v>86</v>
      </c>
    </row>
    <row r="241" spans="2:65" s="1" customFormat="1" ht="16.5" customHeight="1">
      <c r="B241" s="32"/>
      <c r="C241" s="187" t="s">
        <v>662</v>
      </c>
      <c r="D241" s="187" t="s">
        <v>1347</v>
      </c>
      <c r="E241" s="188" t="s">
        <v>9169</v>
      </c>
      <c r="F241" s="189" t="s">
        <v>9170</v>
      </c>
      <c r="G241" s="190" t="s">
        <v>355</v>
      </c>
      <c r="H241" s="191">
        <v>10.1</v>
      </c>
      <c r="I241" s="192"/>
      <c r="J241" s="193">
        <f>ROUND(I241*H241,2)</f>
        <v>0</v>
      </c>
      <c r="K241" s="189" t="s">
        <v>385</v>
      </c>
      <c r="L241" s="194"/>
      <c r="M241" s="195" t="s">
        <v>1</v>
      </c>
      <c r="N241" s="196" t="s">
        <v>41</v>
      </c>
      <c r="P241" s="147">
        <f>O241*H241</f>
        <v>0</v>
      </c>
      <c r="Q241" s="147">
        <v>0</v>
      </c>
      <c r="R241" s="147">
        <f>Q241*H241</f>
        <v>0</v>
      </c>
      <c r="S241" s="147">
        <v>0</v>
      </c>
      <c r="T241" s="148">
        <f>S241*H241</f>
        <v>0</v>
      </c>
      <c r="AR241" s="149" t="s">
        <v>468</v>
      </c>
      <c r="AT241" s="149" t="s">
        <v>1347</v>
      </c>
      <c r="AU241" s="149" t="s">
        <v>86</v>
      </c>
      <c r="AY241" s="17" t="s">
        <v>350</v>
      </c>
      <c r="BE241" s="150">
        <f>IF(N241="základní",J241,0)</f>
        <v>0</v>
      </c>
      <c r="BF241" s="150">
        <f>IF(N241="snížená",J241,0)</f>
        <v>0</v>
      </c>
      <c r="BG241" s="150">
        <f>IF(N241="zákl. přenesená",J241,0)</f>
        <v>0</v>
      </c>
      <c r="BH241" s="150">
        <f>IF(N241="sníž. přenesená",J241,0)</f>
        <v>0</v>
      </c>
      <c r="BI241" s="150">
        <f>IF(N241="nulová",J241,0)</f>
        <v>0</v>
      </c>
      <c r="BJ241" s="17" t="s">
        <v>84</v>
      </c>
      <c r="BK241" s="150">
        <f>ROUND(I241*H241,2)</f>
        <v>0</v>
      </c>
      <c r="BL241" s="17" t="s">
        <v>357</v>
      </c>
      <c r="BM241" s="149" t="s">
        <v>924</v>
      </c>
    </row>
    <row r="242" spans="2:65" s="1" customFormat="1" ht="10.199999999999999">
      <c r="B242" s="32"/>
      <c r="D242" s="151" t="s">
        <v>359</v>
      </c>
      <c r="F242" s="152" t="s">
        <v>9170</v>
      </c>
      <c r="I242" s="153"/>
      <c r="L242" s="32"/>
      <c r="M242" s="154"/>
      <c r="T242" s="56"/>
      <c r="AT242" s="17" t="s">
        <v>359</v>
      </c>
      <c r="AU242" s="17" t="s">
        <v>86</v>
      </c>
    </row>
    <row r="243" spans="2:65" s="14" customFormat="1" ht="10.199999999999999">
      <c r="B243" s="169"/>
      <c r="D243" s="151" t="s">
        <v>361</v>
      </c>
      <c r="E243" s="170" t="s">
        <v>1</v>
      </c>
      <c r="F243" s="171" t="s">
        <v>9296</v>
      </c>
      <c r="H243" s="170" t="s">
        <v>1</v>
      </c>
      <c r="I243" s="172"/>
      <c r="L243" s="169"/>
      <c r="M243" s="173"/>
      <c r="T243" s="174"/>
      <c r="AT243" s="170" t="s">
        <v>361</v>
      </c>
      <c r="AU243" s="170" t="s">
        <v>86</v>
      </c>
      <c r="AV243" s="14" t="s">
        <v>84</v>
      </c>
      <c r="AW243" s="14" t="s">
        <v>32</v>
      </c>
      <c r="AX243" s="14" t="s">
        <v>76</v>
      </c>
      <c r="AY243" s="170" t="s">
        <v>350</v>
      </c>
    </row>
    <row r="244" spans="2:65" s="12" customFormat="1" ht="10.199999999999999">
      <c r="B244" s="155"/>
      <c r="D244" s="151" t="s">
        <v>361</v>
      </c>
      <c r="E244" s="156" t="s">
        <v>1</v>
      </c>
      <c r="F244" s="157" t="s">
        <v>9297</v>
      </c>
      <c r="H244" s="158">
        <v>10.1</v>
      </c>
      <c r="I244" s="159"/>
      <c r="L244" s="155"/>
      <c r="M244" s="160"/>
      <c r="T244" s="161"/>
      <c r="AT244" s="156" t="s">
        <v>361</v>
      </c>
      <c r="AU244" s="156" t="s">
        <v>86</v>
      </c>
      <c r="AV244" s="12" t="s">
        <v>86</v>
      </c>
      <c r="AW244" s="12" t="s">
        <v>32</v>
      </c>
      <c r="AX244" s="12" t="s">
        <v>76</v>
      </c>
      <c r="AY244" s="156" t="s">
        <v>350</v>
      </c>
    </row>
    <row r="245" spans="2:65" s="13" customFormat="1" ht="10.199999999999999">
      <c r="B245" s="162"/>
      <c r="D245" s="151" t="s">
        <v>361</v>
      </c>
      <c r="E245" s="163" t="s">
        <v>1</v>
      </c>
      <c r="F245" s="164" t="s">
        <v>364</v>
      </c>
      <c r="H245" s="165">
        <v>10.1</v>
      </c>
      <c r="I245" s="166"/>
      <c r="L245" s="162"/>
      <c r="M245" s="167"/>
      <c r="T245" s="168"/>
      <c r="AT245" s="163" t="s">
        <v>361</v>
      </c>
      <c r="AU245" s="163" t="s">
        <v>86</v>
      </c>
      <c r="AV245" s="13" t="s">
        <v>357</v>
      </c>
      <c r="AW245" s="13" t="s">
        <v>32</v>
      </c>
      <c r="AX245" s="13" t="s">
        <v>84</v>
      </c>
      <c r="AY245" s="163" t="s">
        <v>350</v>
      </c>
    </row>
    <row r="246" spans="2:65" s="11" customFormat="1" ht="22.8" customHeight="1">
      <c r="B246" s="126"/>
      <c r="D246" s="127" t="s">
        <v>75</v>
      </c>
      <c r="E246" s="136" t="s">
        <v>468</v>
      </c>
      <c r="F246" s="136" t="s">
        <v>493</v>
      </c>
      <c r="I246" s="129"/>
      <c r="J246" s="137">
        <f>BK246</f>
        <v>0</v>
      </c>
      <c r="L246" s="126"/>
      <c r="M246" s="131"/>
      <c r="P246" s="132">
        <f>SUM(P247:P393)</f>
        <v>0</v>
      </c>
      <c r="R246" s="132">
        <f>SUM(R247:R393)</f>
        <v>0</v>
      </c>
      <c r="T246" s="133">
        <f>SUM(T247:T393)</f>
        <v>0</v>
      </c>
      <c r="AR246" s="127" t="s">
        <v>84</v>
      </c>
      <c r="AT246" s="134" t="s">
        <v>75</v>
      </c>
      <c r="AU246" s="134" t="s">
        <v>84</v>
      </c>
      <c r="AY246" s="127" t="s">
        <v>350</v>
      </c>
      <c r="BK246" s="135">
        <f>SUM(BK247:BK393)</f>
        <v>0</v>
      </c>
    </row>
    <row r="247" spans="2:65" s="1" customFormat="1" ht="44.25" customHeight="1">
      <c r="B247" s="32"/>
      <c r="C247" s="138" t="s">
        <v>669</v>
      </c>
      <c r="D247" s="138" t="s">
        <v>352</v>
      </c>
      <c r="E247" s="139" t="s">
        <v>9298</v>
      </c>
      <c r="F247" s="140" t="s">
        <v>9299</v>
      </c>
      <c r="G247" s="141" t="s">
        <v>551</v>
      </c>
      <c r="H247" s="142">
        <v>160</v>
      </c>
      <c r="I247" s="143"/>
      <c r="J247" s="144">
        <f>ROUND(I247*H247,2)</f>
        <v>0</v>
      </c>
      <c r="K247" s="140" t="s">
        <v>385</v>
      </c>
      <c r="L247" s="32"/>
      <c r="M247" s="145" t="s">
        <v>1</v>
      </c>
      <c r="N247" s="146" t="s">
        <v>41</v>
      </c>
      <c r="P247" s="147">
        <f>O247*H247</f>
        <v>0</v>
      </c>
      <c r="Q247" s="147">
        <v>0</v>
      </c>
      <c r="R247" s="147">
        <f>Q247*H247</f>
        <v>0</v>
      </c>
      <c r="S247" s="147">
        <v>0</v>
      </c>
      <c r="T247" s="148">
        <f>S247*H247</f>
        <v>0</v>
      </c>
      <c r="AR247" s="149" t="s">
        <v>357</v>
      </c>
      <c r="AT247" s="149" t="s">
        <v>352</v>
      </c>
      <c r="AU247" s="149" t="s">
        <v>86</v>
      </c>
      <c r="AY247" s="17" t="s">
        <v>350</v>
      </c>
      <c r="BE247" s="150">
        <f>IF(N247="základní",J247,0)</f>
        <v>0</v>
      </c>
      <c r="BF247" s="150">
        <f>IF(N247="snížená",J247,0)</f>
        <v>0</v>
      </c>
      <c r="BG247" s="150">
        <f>IF(N247="zákl. přenesená",J247,0)</f>
        <v>0</v>
      </c>
      <c r="BH247" s="150">
        <f>IF(N247="sníž. přenesená",J247,0)</f>
        <v>0</v>
      </c>
      <c r="BI247" s="150">
        <f>IF(N247="nulová",J247,0)</f>
        <v>0</v>
      </c>
      <c r="BJ247" s="17" t="s">
        <v>84</v>
      </c>
      <c r="BK247" s="150">
        <f>ROUND(I247*H247,2)</f>
        <v>0</v>
      </c>
      <c r="BL247" s="17" t="s">
        <v>357</v>
      </c>
      <c r="BM247" s="149" t="s">
        <v>937</v>
      </c>
    </row>
    <row r="248" spans="2:65" s="1" customFormat="1" ht="28.8">
      <c r="B248" s="32"/>
      <c r="D248" s="151" t="s">
        <v>359</v>
      </c>
      <c r="F248" s="152" t="s">
        <v>9299</v>
      </c>
      <c r="I248" s="153"/>
      <c r="L248" s="32"/>
      <c r="M248" s="154"/>
      <c r="T248" s="56"/>
      <c r="AT248" s="17" t="s">
        <v>359</v>
      </c>
      <c r="AU248" s="17" t="s">
        <v>86</v>
      </c>
    </row>
    <row r="249" spans="2:65" s="14" customFormat="1" ht="10.199999999999999">
      <c r="B249" s="169"/>
      <c r="D249" s="151" t="s">
        <v>361</v>
      </c>
      <c r="E249" s="170" t="s">
        <v>1</v>
      </c>
      <c r="F249" s="171" t="s">
        <v>9141</v>
      </c>
      <c r="H249" s="170" t="s">
        <v>1</v>
      </c>
      <c r="I249" s="172"/>
      <c r="L249" s="169"/>
      <c r="M249" s="173"/>
      <c r="T249" s="174"/>
      <c r="AT249" s="170" t="s">
        <v>361</v>
      </c>
      <c r="AU249" s="170" t="s">
        <v>86</v>
      </c>
      <c r="AV249" s="14" t="s">
        <v>84</v>
      </c>
      <c r="AW249" s="14" t="s">
        <v>32</v>
      </c>
      <c r="AX249" s="14" t="s">
        <v>76</v>
      </c>
      <c r="AY249" s="170" t="s">
        <v>350</v>
      </c>
    </row>
    <row r="250" spans="2:65" s="12" customFormat="1" ht="10.199999999999999">
      <c r="B250" s="155"/>
      <c r="D250" s="151" t="s">
        <v>361</v>
      </c>
      <c r="E250" s="156" t="s">
        <v>1</v>
      </c>
      <c r="F250" s="157" t="s">
        <v>9300</v>
      </c>
      <c r="H250" s="158">
        <v>160</v>
      </c>
      <c r="I250" s="159"/>
      <c r="L250" s="155"/>
      <c r="M250" s="160"/>
      <c r="T250" s="161"/>
      <c r="AT250" s="156" t="s">
        <v>361</v>
      </c>
      <c r="AU250" s="156" t="s">
        <v>86</v>
      </c>
      <c r="AV250" s="12" t="s">
        <v>86</v>
      </c>
      <c r="AW250" s="12" t="s">
        <v>32</v>
      </c>
      <c r="AX250" s="12" t="s">
        <v>76</v>
      </c>
      <c r="AY250" s="156" t="s">
        <v>350</v>
      </c>
    </row>
    <row r="251" spans="2:65" s="13" customFormat="1" ht="10.199999999999999">
      <c r="B251" s="162"/>
      <c r="D251" s="151" t="s">
        <v>361</v>
      </c>
      <c r="E251" s="163" t="s">
        <v>1</v>
      </c>
      <c r="F251" s="164" t="s">
        <v>364</v>
      </c>
      <c r="H251" s="165">
        <v>160</v>
      </c>
      <c r="I251" s="166"/>
      <c r="L251" s="162"/>
      <c r="M251" s="167"/>
      <c r="T251" s="168"/>
      <c r="AT251" s="163" t="s">
        <v>361</v>
      </c>
      <c r="AU251" s="163" t="s">
        <v>86</v>
      </c>
      <c r="AV251" s="13" t="s">
        <v>357</v>
      </c>
      <c r="AW251" s="13" t="s">
        <v>32</v>
      </c>
      <c r="AX251" s="13" t="s">
        <v>84</v>
      </c>
      <c r="AY251" s="163" t="s">
        <v>350</v>
      </c>
    </row>
    <row r="252" spans="2:65" s="1" customFormat="1" ht="44.25" customHeight="1">
      <c r="B252" s="32"/>
      <c r="C252" s="138" t="s">
        <v>676</v>
      </c>
      <c r="D252" s="138" t="s">
        <v>352</v>
      </c>
      <c r="E252" s="139" t="s">
        <v>9301</v>
      </c>
      <c r="F252" s="140" t="s">
        <v>9302</v>
      </c>
      <c r="G252" s="141" t="s">
        <v>551</v>
      </c>
      <c r="H252" s="142">
        <v>26</v>
      </c>
      <c r="I252" s="143"/>
      <c r="J252" s="144">
        <f>ROUND(I252*H252,2)</f>
        <v>0</v>
      </c>
      <c r="K252" s="140" t="s">
        <v>8850</v>
      </c>
      <c r="L252" s="32"/>
      <c r="M252" s="145" t="s">
        <v>1</v>
      </c>
      <c r="N252" s="146" t="s">
        <v>41</v>
      </c>
      <c r="P252" s="147">
        <f>O252*H252</f>
        <v>0</v>
      </c>
      <c r="Q252" s="147">
        <v>0</v>
      </c>
      <c r="R252" s="147">
        <f>Q252*H252</f>
        <v>0</v>
      </c>
      <c r="S252" s="147">
        <v>0</v>
      </c>
      <c r="T252" s="148">
        <f>S252*H252</f>
        <v>0</v>
      </c>
      <c r="AR252" s="149" t="s">
        <v>357</v>
      </c>
      <c r="AT252" s="149" t="s">
        <v>352</v>
      </c>
      <c r="AU252" s="149" t="s">
        <v>86</v>
      </c>
      <c r="AY252" s="17" t="s">
        <v>350</v>
      </c>
      <c r="BE252" s="150">
        <f>IF(N252="základní",J252,0)</f>
        <v>0</v>
      </c>
      <c r="BF252" s="150">
        <f>IF(N252="snížená",J252,0)</f>
        <v>0</v>
      </c>
      <c r="BG252" s="150">
        <f>IF(N252="zákl. přenesená",J252,0)</f>
        <v>0</v>
      </c>
      <c r="BH252" s="150">
        <f>IF(N252="sníž. přenesená",J252,0)</f>
        <v>0</v>
      </c>
      <c r="BI252" s="150">
        <f>IF(N252="nulová",J252,0)</f>
        <v>0</v>
      </c>
      <c r="BJ252" s="17" t="s">
        <v>84</v>
      </c>
      <c r="BK252" s="150">
        <f>ROUND(I252*H252,2)</f>
        <v>0</v>
      </c>
      <c r="BL252" s="17" t="s">
        <v>357</v>
      </c>
      <c r="BM252" s="149" t="s">
        <v>950</v>
      </c>
    </row>
    <row r="253" spans="2:65" s="1" customFormat="1" ht="28.8">
      <c r="B253" s="32"/>
      <c r="D253" s="151" t="s">
        <v>359</v>
      </c>
      <c r="F253" s="152" t="s">
        <v>9302</v>
      </c>
      <c r="I253" s="153"/>
      <c r="L253" s="32"/>
      <c r="M253" s="154"/>
      <c r="T253" s="56"/>
      <c r="AT253" s="17" t="s">
        <v>359</v>
      </c>
      <c r="AU253" s="17" t="s">
        <v>86</v>
      </c>
    </row>
    <row r="254" spans="2:65" s="14" customFormat="1" ht="10.199999999999999">
      <c r="B254" s="169"/>
      <c r="D254" s="151" t="s">
        <v>361</v>
      </c>
      <c r="E254" s="170" t="s">
        <v>1</v>
      </c>
      <c r="F254" s="171" t="s">
        <v>9141</v>
      </c>
      <c r="H254" s="170" t="s">
        <v>1</v>
      </c>
      <c r="I254" s="172"/>
      <c r="L254" s="169"/>
      <c r="M254" s="173"/>
      <c r="T254" s="174"/>
      <c r="AT254" s="170" t="s">
        <v>361</v>
      </c>
      <c r="AU254" s="170" t="s">
        <v>86</v>
      </c>
      <c r="AV254" s="14" t="s">
        <v>84</v>
      </c>
      <c r="AW254" s="14" t="s">
        <v>32</v>
      </c>
      <c r="AX254" s="14" t="s">
        <v>76</v>
      </c>
      <c r="AY254" s="170" t="s">
        <v>350</v>
      </c>
    </row>
    <row r="255" spans="2:65" s="12" customFormat="1" ht="10.199999999999999">
      <c r="B255" s="155"/>
      <c r="D255" s="151" t="s">
        <v>361</v>
      </c>
      <c r="E255" s="156" t="s">
        <v>1</v>
      </c>
      <c r="F255" s="157" t="s">
        <v>9303</v>
      </c>
      <c r="H255" s="158">
        <v>26</v>
      </c>
      <c r="I255" s="159"/>
      <c r="L255" s="155"/>
      <c r="M255" s="160"/>
      <c r="T255" s="161"/>
      <c r="AT255" s="156" t="s">
        <v>361</v>
      </c>
      <c r="AU255" s="156" t="s">
        <v>86</v>
      </c>
      <c r="AV255" s="12" t="s">
        <v>86</v>
      </c>
      <c r="AW255" s="12" t="s">
        <v>32</v>
      </c>
      <c r="AX255" s="12" t="s">
        <v>76</v>
      </c>
      <c r="AY255" s="156" t="s">
        <v>350</v>
      </c>
    </row>
    <row r="256" spans="2:65" s="13" customFormat="1" ht="10.199999999999999">
      <c r="B256" s="162"/>
      <c r="D256" s="151" t="s">
        <v>361</v>
      </c>
      <c r="E256" s="163" t="s">
        <v>1</v>
      </c>
      <c r="F256" s="164" t="s">
        <v>364</v>
      </c>
      <c r="H256" s="165">
        <v>26</v>
      </c>
      <c r="I256" s="166"/>
      <c r="L256" s="162"/>
      <c r="M256" s="167"/>
      <c r="T256" s="168"/>
      <c r="AT256" s="163" t="s">
        <v>361</v>
      </c>
      <c r="AU256" s="163" t="s">
        <v>86</v>
      </c>
      <c r="AV256" s="13" t="s">
        <v>357</v>
      </c>
      <c r="AW256" s="13" t="s">
        <v>32</v>
      </c>
      <c r="AX256" s="13" t="s">
        <v>84</v>
      </c>
      <c r="AY256" s="163" t="s">
        <v>350</v>
      </c>
    </row>
    <row r="257" spans="2:65" s="1" customFormat="1" ht="44.25" customHeight="1">
      <c r="B257" s="32"/>
      <c r="C257" s="138" t="s">
        <v>682</v>
      </c>
      <c r="D257" s="138" t="s">
        <v>352</v>
      </c>
      <c r="E257" s="139" t="s">
        <v>9304</v>
      </c>
      <c r="F257" s="140" t="s">
        <v>9305</v>
      </c>
      <c r="G257" s="141" t="s">
        <v>551</v>
      </c>
      <c r="H257" s="142">
        <v>31</v>
      </c>
      <c r="I257" s="143"/>
      <c r="J257" s="144">
        <f>ROUND(I257*H257,2)</f>
        <v>0</v>
      </c>
      <c r="K257" s="140" t="s">
        <v>385</v>
      </c>
      <c r="L257" s="32"/>
      <c r="M257" s="145" t="s">
        <v>1</v>
      </c>
      <c r="N257" s="146" t="s">
        <v>41</v>
      </c>
      <c r="P257" s="147">
        <f>O257*H257</f>
        <v>0</v>
      </c>
      <c r="Q257" s="147">
        <v>0</v>
      </c>
      <c r="R257" s="147">
        <f>Q257*H257</f>
        <v>0</v>
      </c>
      <c r="S257" s="147">
        <v>0</v>
      </c>
      <c r="T257" s="148">
        <f>S257*H257</f>
        <v>0</v>
      </c>
      <c r="AR257" s="149" t="s">
        <v>357</v>
      </c>
      <c r="AT257" s="149" t="s">
        <v>352</v>
      </c>
      <c r="AU257" s="149" t="s">
        <v>86</v>
      </c>
      <c r="AY257" s="17" t="s">
        <v>350</v>
      </c>
      <c r="BE257" s="150">
        <f>IF(N257="základní",J257,0)</f>
        <v>0</v>
      </c>
      <c r="BF257" s="150">
        <f>IF(N257="snížená",J257,0)</f>
        <v>0</v>
      </c>
      <c r="BG257" s="150">
        <f>IF(N257="zákl. přenesená",J257,0)</f>
        <v>0</v>
      </c>
      <c r="BH257" s="150">
        <f>IF(N257="sníž. přenesená",J257,0)</f>
        <v>0</v>
      </c>
      <c r="BI257" s="150">
        <f>IF(N257="nulová",J257,0)</f>
        <v>0</v>
      </c>
      <c r="BJ257" s="17" t="s">
        <v>84</v>
      </c>
      <c r="BK257" s="150">
        <f>ROUND(I257*H257,2)</f>
        <v>0</v>
      </c>
      <c r="BL257" s="17" t="s">
        <v>357</v>
      </c>
      <c r="BM257" s="149" t="s">
        <v>974</v>
      </c>
    </row>
    <row r="258" spans="2:65" s="1" customFormat="1" ht="28.8">
      <c r="B258" s="32"/>
      <c r="D258" s="151" t="s">
        <v>359</v>
      </c>
      <c r="F258" s="152" t="s">
        <v>9305</v>
      </c>
      <c r="I258" s="153"/>
      <c r="L258" s="32"/>
      <c r="M258" s="154"/>
      <c r="T258" s="56"/>
      <c r="AT258" s="17" t="s">
        <v>359</v>
      </c>
      <c r="AU258" s="17" t="s">
        <v>86</v>
      </c>
    </row>
    <row r="259" spans="2:65" s="14" customFormat="1" ht="10.199999999999999">
      <c r="B259" s="169"/>
      <c r="D259" s="151" t="s">
        <v>361</v>
      </c>
      <c r="E259" s="170" t="s">
        <v>1</v>
      </c>
      <c r="F259" s="171" t="s">
        <v>9141</v>
      </c>
      <c r="H259" s="170" t="s">
        <v>1</v>
      </c>
      <c r="I259" s="172"/>
      <c r="L259" s="169"/>
      <c r="M259" s="173"/>
      <c r="T259" s="174"/>
      <c r="AT259" s="170" t="s">
        <v>361</v>
      </c>
      <c r="AU259" s="170" t="s">
        <v>86</v>
      </c>
      <c r="AV259" s="14" t="s">
        <v>84</v>
      </c>
      <c r="AW259" s="14" t="s">
        <v>32</v>
      </c>
      <c r="AX259" s="14" t="s">
        <v>76</v>
      </c>
      <c r="AY259" s="170" t="s">
        <v>350</v>
      </c>
    </row>
    <row r="260" spans="2:65" s="12" customFormat="1" ht="10.199999999999999">
      <c r="B260" s="155"/>
      <c r="D260" s="151" t="s">
        <v>361</v>
      </c>
      <c r="E260" s="156" t="s">
        <v>1</v>
      </c>
      <c r="F260" s="157" t="s">
        <v>9306</v>
      </c>
      <c r="H260" s="158">
        <v>31</v>
      </c>
      <c r="I260" s="159"/>
      <c r="L260" s="155"/>
      <c r="M260" s="160"/>
      <c r="T260" s="161"/>
      <c r="AT260" s="156" t="s">
        <v>361</v>
      </c>
      <c r="AU260" s="156" t="s">
        <v>86</v>
      </c>
      <c r="AV260" s="12" t="s">
        <v>86</v>
      </c>
      <c r="AW260" s="12" t="s">
        <v>32</v>
      </c>
      <c r="AX260" s="12" t="s">
        <v>76</v>
      </c>
      <c r="AY260" s="156" t="s">
        <v>350</v>
      </c>
    </row>
    <row r="261" spans="2:65" s="13" customFormat="1" ht="10.199999999999999">
      <c r="B261" s="162"/>
      <c r="D261" s="151" t="s">
        <v>361</v>
      </c>
      <c r="E261" s="163" t="s">
        <v>1</v>
      </c>
      <c r="F261" s="164" t="s">
        <v>364</v>
      </c>
      <c r="H261" s="165">
        <v>31</v>
      </c>
      <c r="I261" s="166"/>
      <c r="L261" s="162"/>
      <c r="M261" s="167"/>
      <c r="T261" s="168"/>
      <c r="AT261" s="163" t="s">
        <v>361</v>
      </c>
      <c r="AU261" s="163" t="s">
        <v>86</v>
      </c>
      <c r="AV261" s="13" t="s">
        <v>357</v>
      </c>
      <c r="AW261" s="13" t="s">
        <v>32</v>
      </c>
      <c r="AX261" s="13" t="s">
        <v>84</v>
      </c>
      <c r="AY261" s="163" t="s">
        <v>350</v>
      </c>
    </row>
    <row r="262" spans="2:65" s="1" customFormat="1" ht="44.25" customHeight="1">
      <c r="B262" s="32"/>
      <c r="C262" s="138" t="s">
        <v>688</v>
      </c>
      <c r="D262" s="138" t="s">
        <v>352</v>
      </c>
      <c r="E262" s="139" t="s">
        <v>9307</v>
      </c>
      <c r="F262" s="140" t="s">
        <v>9308</v>
      </c>
      <c r="G262" s="141" t="s">
        <v>551</v>
      </c>
      <c r="H262" s="142">
        <v>7</v>
      </c>
      <c r="I262" s="143"/>
      <c r="J262" s="144">
        <f>ROUND(I262*H262,2)</f>
        <v>0</v>
      </c>
      <c r="K262" s="140" t="s">
        <v>385</v>
      </c>
      <c r="L262" s="32"/>
      <c r="M262" s="145" t="s">
        <v>1</v>
      </c>
      <c r="N262" s="146" t="s">
        <v>41</v>
      </c>
      <c r="P262" s="147">
        <f>O262*H262</f>
        <v>0</v>
      </c>
      <c r="Q262" s="147">
        <v>0</v>
      </c>
      <c r="R262" s="147">
        <f>Q262*H262</f>
        <v>0</v>
      </c>
      <c r="S262" s="147">
        <v>0</v>
      </c>
      <c r="T262" s="148">
        <f>S262*H262</f>
        <v>0</v>
      </c>
      <c r="AR262" s="149" t="s">
        <v>357</v>
      </c>
      <c r="AT262" s="149" t="s">
        <v>352</v>
      </c>
      <c r="AU262" s="149" t="s">
        <v>86</v>
      </c>
      <c r="AY262" s="17" t="s">
        <v>350</v>
      </c>
      <c r="BE262" s="150">
        <f>IF(N262="základní",J262,0)</f>
        <v>0</v>
      </c>
      <c r="BF262" s="150">
        <f>IF(N262="snížená",J262,0)</f>
        <v>0</v>
      </c>
      <c r="BG262" s="150">
        <f>IF(N262="zákl. přenesená",J262,0)</f>
        <v>0</v>
      </c>
      <c r="BH262" s="150">
        <f>IF(N262="sníž. přenesená",J262,0)</f>
        <v>0</v>
      </c>
      <c r="BI262" s="150">
        <f>IF(N262="nulová",J262,0)</f>
        <v>0</v>
      </c>
      <c r="BJ262" s="17" t="s">
        <v>84</v>
      </c>
      <c r="BK262" s="150">
        <f>ROUND(I262*H262,2)</f>
        <v>0</v>
      </c>
      <c r="BL262" s="17" t="s">
        <v>357</v>
      </c>
      <c r="BM262" s="149" t="s">
        <v>987</v>
      </c>
    </row>
    <row r="263" spans="2:65" s="1" customFormat="1" ht="28.8">
      <c r="B263" s="32"/>
      <c r="D263" s="151" t="s">
        <v>359</v>
      </c>
      <c r="F263" s="152" t="s">
        <v>9308</v>
      </c>
      <c r="I263" s="153"/>
      <c r="L263" s="32"/>
      <c r="M263" s="154"/>
      <c r="T263" s="56"/>
      <c r="AT263" s="17" t="s">
        <v>359</v>
      </c>
      <c r="AU263" s="17" t="s">
        <v>86</v>
      </c>
    </row>
    <row r="264" spans="2:65" s="14" customFormat="1" ht="10.199999999999999">
      <c r="B264" s="169"/>
      <c r="D264" s="151" t="s">
        <v>361</v>
      </c>
      <c r="E264" s="170" t="s">
        <v>1</v>
      </c>
      <c r="F264" s="171" t="s">
        <v>9141</v>
      </c>
      <c r="H264" s="170" t="s">
        <v>1</v>
      </c>
      <c r="I264" s="172"/>
      <c r="L264" s="169"/>
      <c r="M264" s="173"/>
      <c r="T264" s="174"/>
      <c r="AT264" s="170" t="s">
        <v>361</v>
      </c>
      <c r="AU264" s="170" t="s">
        <v>86</v>
      </c>
      <c r="AV264" s="14" t="s">
        <v>84</v>
      </c>
      <c r="AW264" s="14" t="s">
        <v>32</v>
      </c>
      <c r="AX264" s="14" t="s">
        <v>76</v>
      </c>
      <c r="AY264" s="170" t="s">
        <v>350</v>
      </c>
    </row>
    <row r="265" spans="2:65" s="12" customFormat="1" ht="10.199999999999999">
      <c r="B265" s="155"/>
      <c r="D265" s="151" t="s">
        <v>361</v>
      </c>
      <c r="E265" s="156" t="s">
        <v>1</v>
      </c>
      <c r="F265" s="157" t="s">
        <v>9309</v>
      </c>
      <c r="H265" s="158">
        <v>7</v>
      </c>
      <c r="I265" s="159"/>
      <c r="L265" s="155"/>
      <c r="M265" s="160"/>
      <c r="T265" s="161"/>
      <c r="AT265" s="156" t="s">
        <v>361</v>
      </c>
      <c r="AU265" s="156" t="s">
        <v>86</v>
      </c>
      <c r="AV265" s="12" t="s">
        <v>86</v>
      </c>
      <c r="AW265" s="12" t="s">
        <v>32</v>
      </c>
      <c r="AX265" s="12" t="s">
        <v>76</v>
      </c>
      <c r="AY265" s="156" t="s">
        <v>350</v>
      </c>
    </row>
    <row r="266" spans="2:65" s="13" customFormat="1" ht="10.199999999999999">
      <c r="B266" s="162"/>
      <c r="D266" s="151" t="s">
        <v>361</v>
      </c>
      <c r="E266" s="163" t="s">
        <v>1</v>
      </c>
      <c r="F266" s="164" t="s">
        <v>364</v>
      </c>
      <c r="H266" s="165">
        <v>7</v>
      </c>
      <c r="I266" s="166"/>
      <c r="L266" s="162"/>
      <c r="M266" s="167"/>
      <c r="T266" s="168"/>
      <c r="AT266" s="163" t="s">
        <v>361</v>
      </c>
      <c r="AU266" s="163" t="s">
        <v>86</v>
      </c>
      <c r="AV266" s="13" t="s">
        <v>357</v>
      </c>
      <c r="AW266" s="13" t="s">
        <v>32</v>
      </c>
      <c r="AX266" s="13" t="s">
        <v>84</v>
      </c>
      <c r="AY266" s="163" t="s">
        <v>350</v>
      </c>
    </row>
    <row r="267" spans="2:65" s="1" customFormat="1" ht="37.799999999999997" customHeight="1">
      <c r="B267" s="32"/>
      <c r="C267" s="138" t="s">
        <v>695</v>
      </c>
      <c r="D267" s="138" t="s">
        <v>352</v>
      </c>
      <c r="E267" s="139" t="s">
        <v>9310</v>
      </c>
      <c r="F267" s="140" t="s">
        <v>9311</v>
      </c>
      <c r="G267" s="141" t="s">
        <v>496</v>
      </c>
      <c r="H267" s="142">
        <v>40</v>
      </c>
      <c r="I267" s="143"/>
      <c r="J267" s="144">
        <f>ROUND(I267*H267,2)</f>
        <v>0</v>
      </c>
      <c r="K267" s="140" t="s">
        <v>385</v>
      </c>
      <c r="L267" s="32"/>
      <c r="M267" s="145" t="s">
        <v>1</v>
      </c>
      <c r="N267" s="146" t="s">
        <v>41</v>
      </c>
      <c r="P267" s="147">
        <f>O267*H267</f>
        <v>0</v>
      </c>
      <c r="Q267" s="147">
        <v>0</v>
      </c>
      <c r="R267" s="147">
        <f>Q267*H267</f>
        <v>0</v>
      </c>
      <c r="S267" s="147">
        <v>0</v>
      </c>
      <c r="T267" s="148">
        <f>S267*H267</f>
        <v>0</v>
      </c>
      <c r="AR267" s="149" t="s">
        <v>357</v>
      </c>
      <c r="AT267" s="149" t="s">
        <v>352</v>
      </c>
      <c r="AU267" s="149" t="s">
        <v>86</v>
      </c>
      <c r="AY267" s="17" t="s">
        <v>350</v>
      </c>
      <c r="BE267" s="150">
        <f>IF(N267="základní",J267,0)</f>
        <v>0</v>
      </c>
      <c r="BF267" s="150">
        <f>IF(N267="snížená",J267,0)</f>
        <v>0</v>
      </c>
      <c r="BG267" s="150">
        <f>IF(N267="zákl. přenesená",J267,0)</f>
        <v>0</v>
      </c>
      <c r="BH267" s="150">
        <f>IF(N267="sníž. přenesená",J267,0)</f>
        <v>0</v>
      </c>
      <c r="BI267" s="150">
        <f>IF(N267="nulová",J267,0)</f>
        <v>0</v>
      </c>
      <c r="BJ267" s="17" t="s">
        <v>84</v>
      </c>
      <c r="BK267" s="150">
        <f>ROUND(I267*H267,2)</f>
        <v>0</v>
      </c>
      <c r="BL267" s="17" t="s">
        <v>357</v>
      </c>
      <c r="BM267" s="149" t="s">
        <v>1001</v>
      </c>
    </row>
    <row r="268" spans="2:65" s="1" customFormat="1" ht="28.8">
      <c r="B268" s="32"/>
      <c r="D268" s="151" t="s">
        <v>359</v>
      </c>
      <c r="F268" s="152" t="s">
        <v>9311</v>
      </c>
      <c r="I268" s="153"/>
      <c r="L268" s="32"/>
      <c r="M268" s="154"/>
      <c r="T268" s="56"/>
      <c r="AT268" s="17" t="s">
        <v>359</v>
      </c>
      <c r="AU268" s="17" t="s">
        <v>86</v>
      </c>
    </row>
    <row r="269" spans="2:65" s="12" customFormat="1" ht="10.199999999999999">
      <c r="B269" s="155"/>
      <c r="D269" s="151" t="s">
        <v>361</v>
      </c>
      <c r="E269" s="156" t="s">
        <v>1</v>
      </c>
      <c r="F269" s="157" t="s">
        <v>748</v>
      </c>
      <c r="H269" s="158">
        <v>40</v>
      </c>
      <c r="I269" s="159"/>
      <c r="L269" s="155"/>
      <c r="M269" s="160"/>
      <c r="T269" s="161"/>
      <c r="AT269" s="156" t="s">
        <v>361</v>
      </c>
      <c r="AU269" s="156" t="s">
        <v>86</v>
      </c>
      <c r="AV269" s="12" t="s">
        <v>86</v>
      </c>
      <c r="AW269" s="12" t="s">
        <v>32</v>
      </c>
      <c r="AX269" s="12" t="s">
        <v>76</v>
      </c>
      <c r="AY269" s="156" t="s">
        <v>350</v>
      </c>
    </row>
    <row r="270" spans="2:65" s="13" customFormat="1" ht="10.199999999999999">
      <c r="B270" s="162"/>
      <c r="D270" s="151" t="s">
        <v>361</v>
      </c>
      <c r="E270" s="163" t="s">
        <v>1</v>
      </c>
      <c r="F270" s="164" t="s">
        <v>364</v>
      </c>
      <c r="H270" s="165">
        <v>40</v>
      </c>
      <c r="I270" s="166"/>
      <c r="L270" s="162"/>
      <c r="M270" s="167"/>
      <c r="T270" s="168"/>
      <c r="AT270" s="163" t="s">
        <v>361</v>
      </c>
      <c r="AU270" s="163" t="s">
        <v>86</v>
      </c>
      <c r="AV270" s="13" t="s">
        <v>357</v>
      </c>
      <c r="AW270" s="13" t="s">
        <v>32</v>
      </c>
      <c r="AX270" s="13" t="s">
        <v>84</v>
      </c>
      <c r="AY270" s="163" t="s">
        <v>350</v>
      </c>
    </row>
    <row r="271" spans="2:65" s="1" customFormat="1" ht="16.5" customHeight="1">
      <c r="B271" s="32"/>
      <c r="C271" s="187" t="s">
        <v>701</v>
      </c>
      <c r="D271" s="187" t="s">
        <v>1347</v>
      </c>
      <c r="E271" s="188" t="s">
        <v>9312</v>
      </c>
      <c r="F271" s="189" t="s">
        <v>9313</v>
      </c>
      <c r="G271" s="190" t="s">
        <v>496</v>
      </c>
      <c r="H271" s="191">
        <v>40</v>
      </c>
      <c r="I271" s="192"/>
      <c r="J271" s="193">
        <f>ROUND(I271*H271,2)</f>
        <v>0</v>
      </c>
      <c r="K271" s="189" t="s">
        <v>385</v>
      </c>
      <c r="L271" s="194"/>
      <c r="M271" s="195" t="s">
        <v>1</v>
      </c>
      <c r="N271" s="196" t="s">
        <v>41</v>
      </c>
      <c r="P271" s="147">
        <f>O271*H271</f>
        <v>0</v>
      </c>
      <c r="Q271" s="147">
        <v>0</v>
      </c>
      <c r="R271" s="147">
        <f>Q271*H271</f>
        <v>0</v>
      </c>
      <c r="S271" s="147">
        <v>0</v>
      </c>
      <c r="T271" s="148">
        <f>S271*H271</f>
        <v>0</v>
      </c>
      <c r="AR271" s="149" t="s">
        <v>468</v>
      </c>
      <c r="AT271" s="149" t="s">
        <v>1347</v>
      </c>
      <c r="AU271" s="149" t="s">
        <v>86</v>
      </c>
      <c r="AY271" s="17" t="s">
        <v>350</v>
      </c>
      <c r="BE271" s="150">
        <f>IF(N271="základní",J271,0)</f>
        <v>0</v>
      </c>
      <c r="BF271" s="150">
        <f>IF(N271="snížená",J271,0)</f>
        <v>0</v>
      </c>
      <c r="BG271" s="150">
        <f>IF(N271="zákl. přenesená",J271,0)</f>
        <v>0</v>
      </c>
      <c r="BH271" s="150">
        <f>IF(N271="sníž. přenesená",J271,0)</f>
        <v>0</v>
      </c>
      <c r="BI271" s="150">
        <f>IF(N271="nulová",J271,0)</f>
        <v>0</v>
      </c>
      <c r="BJ271" s="17" t="s">
        <v>84</v>
      </c>
      <c r="BK271" s="150">
        <f>ROUND(I271*H271,2)</f>
        <v>0</v>
      </c>
      <c r="BL271" s="17" t="s">
        <v>357</v>
      </c>
      <c r="BM271" s="149" t="s">
        <v>1014</v>
      </c>
    </row>
    <row r="272" spans="2:65" s="1" customFormat="1" ht="10.199999999999999">
      <c r="B272" s="32"/>
      <c r="D272" s="151" t="s">
        <v>359</v>
      </c>
      <c r="F272" s="152" t="s">
        <v>9313</v>
      </c>
      <c r="I272" s="153"/>
      <c r="L272" s="32"/>
      <c r="M272" s="154"/>
      <c r="T272" s="56"/>
      <c r="AT272" s="17" t="s">
        <v>359</v>
      </c>
      <c r="AU272" s="17" t="s">
        <v>86</v>
      </c>
    </row>
    <row r="273" spans="2:65" s="1" customFormat="1" ht="37.799999999999997" customHeight="1">
      <c r="B273" s="32"/>
      <c r="C273" s="138" t="s">
        <v>707</v>
      </c>
      <c r="D273" s="138" t="s">
        <v>352</v>
      </c>
      <c r="E273" s="139" t="s">
        <v>9314</v>
      </c>
      <c r="F273" s="140" t="s">
        <v>9315</v>
      </c>
      <c r="G273" s="141" t="s">
        <v>496</v>
      </c>
      <c r="H273" s="142">
        <v>6</v>
      </c>
      <c r="I273" s="143"/>
      <c r="J273" s="144">
        <f>ROUND(I273*H273,2)</f>
        <v>0</v>
      </c>
      <c r="K273" s="140" t="s">
        <v>385</v>
      </c>
      <c r="L273" s="32"/>
      <c r="M273" s="145" t="s">
        <v>1</v>
      </c>
      <c r="N273" s="146" t="s">
        <v>41</v>
      </c>
      <c r="P273" s="147">
        <f>O273*H273</f>
        <v>0</v>
      </c>
      <c r="Q273" s="147">
        <v>0</v>
      </c>
      <c r="R273" s="147">
        <f>Q273*H273</f>
        <v>0</v>
      </c>
      <c r="S273" s="147">
        <v>0</v>
      </c>
      <c r="T273" s="148">
        <f>S273*H273</f>
        <v>0</v>
      </c>
      <c r="AR273" s="149" t="s">
        <v>357</v>
      </c>
      <c r="AT273" s="149" t="s">
        <v>352</v>
      </c>
      <c r="AU273" s="149" t="s">
        <v>86</v>
      </c>
      <c r="AY273" s="17" t="s">
        <v>350</v>
      </c>
      <c r="BE273" s="150">
        <f>IF(N273="základní",J273,0)</f>
        <v>0</v>
      </c>
      <c r="BF273" s="150">
        <f>IF(N273="snížená",J273,0)</f>
        <v>0</v>
      </c>
      <c r="BG273" s="150">
        <f>IF(N273="zákl. přenesená",J273,0)</f>
        <v>0</v>
      </c>
      <c r="BH273" s="150">
        <f>IF(N273="sníž. přenesená",J273,0)</f>
        <v>0</v>
      </c>
      <c r="BI273" s="150">
        <f>IF(N273="nulová",J273,0)</f>
        <v>0</v>
      </c>
      <c r="BJ273" s="17" t="s">
        <v>84</v>
      </c>
      <c r="BK273" s="150">
        <f>ROUND(I273*H273,2)</f>
        <v>0</v>
      </c>
      <c r="BL273" s="17" t="s">
        <v>357</v>
      </c>
      <c r="BM273" s="149" t="s">
        <v>1034</v>
      </c>
    </row>
    <row r="274" spans="2:65" s="1" customFormat="1" ht="28.8">
      <c r="B274" s="32"/>
      <c r="D274" s="151" t="s">
        <v>359</v>
      </c>
      <c r="F274" s="152" t="s">
        <v>9315</v>
      </c>
      <c r="I274" s="153"/>
      <c r="L274" s="32"/>
      <c r="M274" s="154"/>
      <c r="T274" s="56"/>
      <c r="AT274" s="17" t="s">
        <v>359</v>
      </c>
      <c r="AU274" s="17" t="s">
        <v>86</v>
      </c>
    </row>
    <row r="275" spans="2:65" s="12" customFormat="1" ht="10.199999999999999">
      <c r="B275" s="155"/>
      <c r="D275" s="151" t="s">
        <v>361</v>
      </c>
      <c r="E275" s="156" t="s">
        <v>1</v>
      </c>
      <c r="F275" s="157" t="s">
        <v>456</v>
      </c>
      <c r="H275" s="158">
        <v>6</v>
      </c>
      <c r="I275" s="159"/>
      <c r="L275" s="155"/>
      <c r="M275" s="160"/>
      <c r="T275" s="161"/>
      <c r="AT275" s="156" t="s">
        <v>361</v>
      </c>
      <c r="AU275" s="156" t="s">
        <v>86</v>
      </c>
      <c r="AV275" s="12" t="s">
        <v>86</v>
      </c>
      <c r="AW275" s="12" t="s">
        <v>32</v>
      </c>
      <c r="AX275" s="12" t="s">
        <v>76</v>
      </c>
      <c r="AY275" s="156" t="s">
        <v>350</v>
      </c>
    </row>
    <row r="276" spans="2:65" s="13" customFormat="1" ht="10.199999999999999">
      <c r="B276" s="162"/>
      <c r="D276" s="151" t="s">
        <v>361</v>
      </c>
      <c r="E276" s="163" t="s">
        <v>1</v>
      </c>
      <c r="F276" s="164" t="s">
        <v>364</v>
      </c>
      <c r="H276" s="165">
        <v>6</v>
      </c>
      <c r="I276" s="166"/>
      <c r="L276" s="162"/>
      <c r="M276" s="167"/>
      <c r="T276" s="168"/>
      <c r="AT276" s="163" t="s">
        <v>361</v>
      </c>
      <c r="AU276" s="163" t="s">
        <v>86</v>
      </c>
      <c r="AV276" s="13" t="s">
        <v>357</v>
      </c>
      <c r="AW276" s="13" t="s">
        <v>32</v>
      </c>
      <c r="AX276" s="13" t="s">
        <v>84</v>
      </c>
      <c r="AY276" s="163" t="s">
        <v>350</v>
      </c>
    </row>
    <row r="277" spans="2:65" s="1" customFormat="1" ht="16.5" customHeight="1">
      <c r="B277" s="32"/>
      <c r="C277" s="187" t="s">
        <v>713</v>
      </c>
      <c r="D277" s="187" t="s">
        <v>1347</v>
      </c>
      <c r="E277" s="188" t="s">
        <v>9316</v>
      </c>
      <c r="F277" s="189" t="s">
        <v>9317</v>
      </c>
      <c r="G277" s="190" t="s">
        <v>496</v>
      </c>
      <c r="H277" s="191">
        <v>6</v>
      </c>
      <c r="I277" s="192"/>
      <c r="J277" s="193">
        <f>ROUND(I277*H277,2)</f>
        <v>0</v>
      </c>
      <c r="K277" s="189" t="s">
        <v>385</v>
      </c>
      <c r="L277" s="194"/>
      <c r="M277" s="195" t="s">
        <v>1</v>
      </c>
      <c r="N277" s="196" t="s">
        <v>41</v>
      </c>
      <c r="P277" s="147">
        <f>O277*H277</f>
        <v>0</v>
      </c>
      <c r="Q277" s="147">
        <v>0</v>
      </c>
      <c r="R277" s="147">
        <f>Q277*H277</f>
        <v>0</v>
      </c>
      <c r="S277" s="147">
        <v>0</v>
      </c>
      <c r="T277" s="148">
        <f>S277*H277</f>
        <v>0</v>
      </c>
      <c r="AR277" s="149" t="s">
        <v>468</v>
      </c>
      <c r="AT277" s="149" t="s">
        <v>1347</v>
      </c>
      <c r="AU277" s="149" t="s">
        <v>86</v>
      </c>
      <c r="AY277" s="17" t="s">
        <v>350</v>
      </c>
      <c r="BE277" s="150">
        <f>IF(N277="základní",J277,0)</f>
        <v>0</v>
      </c>
      <c r="BF277" s="150">
        <f>IF(N277="snížená",J277,0)</f>
        <v>0</v>
      </c>
      <c r="BG277" s="150">
        <f>IF(N277="zákl. přenesená",J277,0)</f>
        <v>0</v>
      </c>
      <c r="BH277" s="150">
        <f>IF(N277="sníž. přenesená",J277,0)</f>
        <v>0</v>
      </c>
      <c r="BI277" s="150">
        <f>IF(N277="nulová",J277,0)</f>
        <v>0</v>
      </c>
      <c r="BJ277" s="17" t="s">
        <v>84</v>
      </c>
      <c r="BK277" s="150">
        <f>ROUND(I277*H277,2)</f>
        <v>0</v>
      </c>
      <c r="BL277" s="17" t="s">
        <v>357</v>
      </c>
      <c r="BM277" s="149" t="s">
        <v>1050</v>
      </c>
    </row>
    <row r="278" spans="2:65" s="1" customFormat="1" ht="10.199999999999999">
      <c r="B278" s="32"/>
      <c r="D278" s="151" t="s">
        <v>359</v>
      </c>
      <c r="F278" s="152" t="s">
        <v>9317</v>
      </c>
      <c r="I278" s="153"/>
      <c r="L278" s="32"/>
      <c r="M278" s="154"/>
      <c r="T278" s="56"/>
      <c r="AT278" s="17" t="s">
        <v>359</v>
      </c>
      <c r="AU278" s="17" t="s">
        <v>86</v>
      </c>
    </row>
    <row r="279" spans="2:65" s="1" customFormat="1" ht="37.799999999999997" customHeight="1">
      <c r="B279" s="32"/>
      <c r="C279" s="138" t="s">
        <v>722</v>
      </c>
      <c r="D279" s="138" t="s">
        <v>352</v>
      </c>
      <c r="E279" s="139" t="s">
        <v>9318</v>
      </c>
      <c r="F279" s="140" t="s">
        <v>9319</v>
      </c>
      <c r="G279" s="141" t="s">
        <v>496</v>
      </c>
      <c r="H279" s="142">
        <v>4</v>
      </c>
      <c r="I279" s="143"/>
      <c r="J279" s="144">
        <f>ROUND(I279*H279,2)</f>
        <v>0</v>
      </c>
      <c r="K279" s="140" t="s">
        <v>385</v>
      </c>
      <c r="L279" s="32"/>
      <c r="M279" s="145" t="s">
        <v>1</v>
      </c>
      <c r="N279" s="146" t="s">
        <v>41</v>
      </c>
      <c r="P279" s="147">
        <f>O279*H279</f>
        <v>0</v>
      </c>
      <c r="Q279" s="147">
        <v>0</v>
      </c>
      <c r="R279" s="147">
        <f>Q279*H279</f>
        <v>0</v>
      </c>
      <c r="S279" s="147">
        <v>0</v>
      </c>
      <c r="T279" s="148">
        <f>S279*H279</f>
        <v>0</v>
      </c>
      <c r="AR279" s="149" t="s">
        <v>357</v>
      </c>
      <c r="AT279" s="149" t="s">
        <v>352</v>
      </c>
      <c r="AU279" s="149" t="s">
        <v>86</v>
      </c>
      <c r="AY279" s="17" t="s">
        <v>350</v>
      </c>
      <c r="BE279" s="150">
        <f>IF(N279="základní",J279,0)</f>
        <v>0</v>
      </c>
      <c r="BF279" s="150">
        <f>IF(N279="snížená",J279,0)</f>
        <v>0</v>
      </c>
      <c r="BG279" s="150">
        <f>IF(N279="zákl. přenesená",J279,0)</f>
        <v>0</v>
      </c>
      <c r="BH279" s="150">
        <f>IF(N279="sníž. přenesená",J279,0)</f>
        <v>0</v>
      </c>
      <c r="BI279" s="150">
        <f>IF(N279="nulová",J279,0)</f>
        <v>0</v>
      </c>
      <c r="BJ279" s="17" t="s">
        <v>84</v>
      </c>
      <c r="BK279" s="150">
        <f>ROUND(I279*H279,2)</f>
        <v>0</v>
      </c>
      <c r="BL279" s="17" t="s">
        <v>357</v>
      </c>
      <c r="BM279" s="149" t="s">
        <v>1080</v>
      </c>
    </row>
    <row r="280" spans="2:65" s="1" customFormat="1" ht="28.8">
      <c r="B280" s="32"/>
      <c r="D280" s="151" t="s">
        <v>359</v>
      </c>
      <c r="F280" s="152" t="s">
        <v>9319</v>
      </c>
      <c r="I280" s="153"/>
      <c r="L280" s="32"/>
      <c r="M280" s="154"/>
      <c r="T280" s="56"/>
      <c r="AT280" s="17" t="s">
        <v>359</v>
      </c>
      <c r="AU280" s="17" t="s">
        <v>86</v>
      </c>
    </row>
    <row r="281" spans="2:65" s="12" customFormat="1" ht="10.199999999999999">
      <c r="B281" s="155"/>
      <c r="D281" s="151" t="s">
        <v>361</v>
      </c>
      <c r="E281" s="156" t="s">
        <v>1</v>
      </c>
      <c r="F281" s="157" t="s">
        <v>357</v>
      </c>
      <c r="H281" s="158">
        <v>4</v>
      </c>
      <c r="I281" s="159"/>
      <c r="L281" s="155"/>
      <c r="M281" s="160"/>
      <c r="T281" s="161"/>
      <c r="AT281" s="156" t="s">
        <v>361</v>
      </c>
      <c r="AU281" s="156" t="s">
        <v>86</v>
      </c>
      <c r="AV281" s="12" t="s">
        <v>86</v>
      </c>
      <c r="AW281" s="12" t="s">
        <v>32</v>
      </c>
      <c r="AX281" s="12" t="s">
        <v>76</v>
      </c>
      <c r="AY281" s="156" t="s">
        <v>350</v>
      </c>
    </row>
    <row r="282" spans="2:65" s="13" customFormat="1" ht="10.199999999999999">
      <c r="B282" s="162"/>
      <c r="D282" s="151" t="s">
        <v>361</v>
      </c>
      <c r="E282" s="163" t="s">
        <v>1</v>
      </c>
      <c r="F282" s="164" t="s">
        <v>364</v>
      </c>
      <c r="H282" s="165">
        <v>4</v>
      </c>
      <c r="I282" s="166"/>
      <c r="L282" s="162"/>
      <c r="M282" s="167"/>
      <c r="T282" s="168"/>
      <c r="AT282" s="163" t="s">
        <v>361</v>
      </c>
      <c r="AU282" s="163" t="s">
        <v>86</v>
      </c>
      <c r="AV282" s="13" t="s">
        <v>357</v>
      </c>
      <c r="AW282" s="13" t="s">
        <v>32</v>
      </c>
      <c r="AX282" s="13" t="s">
        <v>84</v>
      </c>
      <c r="AY282" s="163" t="s">
        <v>350</v>
      </c>
    </row>
    <row r="283" spans="2:65" s="1" customFormat="1" ht="16.5" customHeight="1">
      <c r="B283" s="32"/>
      <c r="C283" s="187" t="s">
        <v>729</v>
      </c>
      <c r="D283" s="187" t="s">
        <v>1347</v>
      </c>
      <c r="E283" s="188" t="s">
        <v>9320</v>
      </c>
      <c r="F283" s="189" t="s">
        <v>9321</v>
      </c>
      <c r="G283" s="190" t="s">
        <v>496</v>
      </c>
      <c r="H283" s="191">
        <v>4</v>
      </c>
      <c r="I283" s="192"/>
      <c r="J283" s="193">
        <f>ROUND(I283*H283,2)</f>
        <v>0</v>
      </c>
      <c r="K283" s="189" t="s">
        <v>385</v>
      </c>
      <c r="L283" s="194"/>
      <c r="M283" s="195" t="s">
        <v>1</v>
      </c>
      <c r="N283" s="196" t="s">
        <v>41</v>
      </c>
      <c r="P283" s="147">
        <f>O283*H283</f>
        <v>0</v>
      </c>
      <c r="Q283" s="147">
        <v>0</v>
      </c>
      <c r="R283" s="147">
        <f>Q283*H283</f>
        <v>0</v>
      </c>
      <c r="S283" s="147">
        <v>0</v>
      </c>
      <c r="T283" s="148">
        <f>S283*H283</f>
        <v>0</v>
      </c>
      <c r="AR283" s="149" t="s">
        <v>468</v>
      </c>
      <c r="AT283" s="149" t="s">
        <v>1347</v>
      </c>
      <c r="AU283" s="149" t="s">
        <v>86</v>
      </c>
      <c r="AY283" s="17" t="s">
        <v>350</v>
      </c>
      <c r="BE283" s="150">
        <f>IF(N283="základní",J283,0)</f>
        <v>0</v>
      </c>
      <c r="BF283" s="150">
        <f>IF(N283="snížená",J283,0)</f>
        <v>0</v>
      </c>
      <c r="BG283" s="150">
        <f>IF(N283="zákl. přenesená",J283,0)</f>
        <v>0</v>
      </c>
      <c r="BH283" s="150">
        <f>IF(N283="sníž. přenesená",J283,0)</f>
        <v>0</v>
      </c>
      <c r="BI283" s="150">
        <f>IF(N283="nulová",J283,0)</f>
        <v>0</v>
      </c>
      <c r="BJ283" s="17" t="s">
        <v>84</v>
      </c>
      <c r="BK283" s="150">
        <f>ROUND(I283*H283,2)</f>
        <v>0</v>
      </c>
      <c r="BL283" s="17" t="s">
        <v>357</v>
      </c>
      <c r="BM283" s="149" t="s">
        <v>804</v>
      </c>
    </row>
    <row r="284" spans="2:65" s="1" customFormat="1" ht="10.199999999999999">
      <c r="B284" s="32"/>
      <c r="D284" s="151" t="s">
        <v>359</v>
      </c>
      <c r="F284" s="152" t="s">
        <v>9321</v>
      </c>
      <c r="I284" s="153"/>
      <c r="L284" s="32"/>
      <c r="M284" s="154"/>
      <c r="T284" s="56"/>
      <c r="AT284" s="17" t="s">
        <v>359</v>
      </c>
      <c r="AU284" s="17" t="s">
        <v>86</v>
      </c>
    </row>
    <row r="285" spans="2:65" s="1" customFormat="1" ht="37.799999999999997" customHeight="1">
      <c r="B285" s="32"/>
      <c r="C285" s="138" t="s">
        <v>735</v>
      </c>
      <c r="D285" s="138" t="s">
        <v>352</v>
      </c>
      <c r="E285" s="139" t="s">
        <v>9318</v>
      </c>
      <c r="F285" s="140" t="s">
        <v>9319</v>
      </c>
      <c r="G285" s="141" t="s">
        <v>496</v>
      </c>
      <c r="H285" s="142">
        <v>5</v>
      </c>
      <c r="I285" s="143"/>
      <c r="J285" s="144">
        <f>ROUND(I285*H285,2)</f>
        <v>0</v>
      </c>
      <c r="K285" s="140" t="s">
        <v>385</v>
      </c>
      <c r="L285" s="32"/>
      <c r="M285" s="145" t="s">
        <v>1</v>
      </c>
      <c r="N285" s="146" t="s">
        <v>41</v>
      </c>
      <c r="P285" s="147">
        <f>O285*H285</f>
        <v>0</v>
      </c>
      <c r="Q285" s="147">
        <v>0</v>
      </c>
      <c r="R285" s="147">
        <f>Q285*H285</f>
        <v>0</v>
      </c>
      <c r="S285" s="147">
        <v>0</v>
      </c>
      <c r="T285" s="148">
        <f>S285*H285</f>
        <v>0</v>
      </c>
      <c r="AR285" s="149" t="s">
        <v>357</v>
      </c>
      <c r="AT285" s="149" t="s">
        <v>352</v>
      </c>
      <c r="AU285" s="149" t="s">
        <v>86</v>
      </c>
      <c r="AY285" s="17" t="s">
        <v>350</v>
      </c>
      <c r="BE285" s="150">
        <f>IF(N285="základní",J285,0)</f>
        <v>0</v>
      </c>
      <c r="BF285" s="150">
        <f>IF(N285="snížená",J285,0)</f>
        <v>0</v>
      </c>
      <c r="BG285" s="150">
        <f>IF(N285="zákl. přenesená",J285,0)</f>
        <v>0</v>
      </c>
      <c r="BH285" s="150">
        <f>IF(N285="sníž. přenesená",J285,0)</f>
        <v>0</v>
      </c>
      <c r="BI285" s="150">
        <f>IF(N285="nulová",J285,0)</f>
        <v>0</v>
      </c>
      <c r="BJ285" s="17" t="s">
        <v>84</v>
      </c>
      <c r="BK285" s="150">
        <f>ROUND(I285*H285,2)</f>
        <v>0</v>
      </c>
      <c r="BL285" s="17" t="s">
        <v>357</v>
      </c>
      <c r="BM285" s="149" t="s">
        <v>865</v>
      </c>
    </row>
    <row r="286" spans="2:65" s="1" customFormat="1" ht="28.8">
      <c r="B286" s="32"/>
      <c r="D286" s="151" t="s">
        <v>359</v>
      </c>
      <c r="F286" s="152" t="s">
        <v>9319</v>
      </c>
      <c r="I286" s="153"/>
      <c r="L286" s="32"/>
      <c r="M286" s="154"/>
      <c r="T286" s="56"/>
      <c r="AT286" s="17" t="s">
        <v>359</v>
      </c>
      <c r="AU286" s="17" t="s">
        <v>86</v>
      </c>
    </row>
    <row r="287" spans="2:65" s="12" customFormat="1" ht="10.199999999999999">
      <c r="B287" s="155"/>
      <c r="D287" s="151" t="s">
        <v>361</v>
      </c>
      <c r="E287" s="156" t="s">
        <v>1</v>
      </c>
      <c r="F287" s="157" t="s">
        <v>389</v>
      </c>
      <c r="H287" s="158">
        <v>5</v>
      </c>
      <c r="I287" s="159"/>
      <c r="L287" s="155"/>
      <c r="M287" s="160"/>
      <c r="T287" s="161"/>
      <c r="AT287" s="156" t="s">
        <v>361</v>
      </c>
      <c r="AU287" s="156" t="s">
        <v>86</v>
      </c>
      <c r="AV287" s="12" t="s">
        <v>86</v>
      </c>
      <c r="AW287" s="12" t="s">
        <v>32</v>
      </c>
      <c r="AX287" s="12" t="s">
        <v>76</v>
      </c>
      <c r="AY287" s="156" t="s">
        <v>350</v>
      </c>
    </row>
    <row r="288" spans="2:65" s="13" customFormat="1" ht="10.199999999999999">
      <c r="B288" s="162"/>
      <c r="D288" s="151" t="s">
        <v>361</v>
      </c>
      <c r="E288" s="163" t="s">
        <v>1</v>
      </c>
      <c r="F288" s="164" t="s">
        <v>364</v>
      </c>
      <c r="H288" s="165">
        <v>5</v>
      </c>
      <c r="I288" s="166"/>
      <c r="L288" s="162"/>
      <c r="M288" s="167"/>
      <c r="T288" s="168"/>
      <c r="AT288" s="163" t="s">
        <v>361</v>
      </c>
      <c r="AU288" s="163" t="s">
        <v>86</v>
      </c>
      <c r="AV288" s="13" t="s">
        <v>357</v>
      </c>
      <c r="AW288" s="13" t="s">
        <v>32</v>
      </c>
      <c r="AX288" s="13" t="s">
        <v>84</v>
      </c>
      <c r="AY288" s="163" t="s">
        <v>350</v>
      </c>
    </row>
    <row r="289" spans="2:65" s="1" customFormat="1" ht="16.5" customHeight="1">
      <c r="B289" s="32"/>
      <c r="C289" s="187" t="s">
        <v>742</v>
      </c>
      <c r="D289" s="187" t="s">
        <v>1347</v>
      </c>
      <c r="E289" s="188" t="s">
        <v>9322</v>
      </c>
      <c r="F289" s="189" t="s">
        <v>9323</v>
      </c>
      <c r="G289" s="190" t="s">
        <v>496</v>
      </c>
      <c r="H289" s="191">
        <v>5</v>
      </c>
      <c r="I289" s="192"/>
      <c r="J289" s="193">
        <f>ROUND(I289*H289,2)</f>
        <v>0</v>
      </c>
      <c r="K289" s="189" t="s">
        <v>385</v>
      </c>
      <c r="L289" s="194"/>
      <c r="M289" s="195" t="s">
        <v>1</v>
      </c>
      <c r="N289" s="196" t="s">
        <v>41</v>
      </c>
      <c r="P289" s="147">
        <f>O289*H289</f>
        <v>0</v>
      </c>
      <c r="Q289" s="147">
        <v>0</v>
      </c>
      <c r="R289" s="147">
        <f>Q289*H289</f>
        <v>0</v>
      </c>
      <c r="S289" s="147">
        <v>0</v>
      </c>
      <c r="T289" s="148">
        <f>S289*H289</f>
        <v>0</v>
      </c>
      <c r="AR289" s="149" t="s">
        <v>468</v>
      </c>
      <c r="AT289" s="149" t="s">
        <v>1347</v>
      </c>
      <c r="AU289" s="149" t="s">
        <v>86</v>
      </c>
      <c r="AY289" s="17" t="s">
        <v>350</v>
      </c>
      <c r="BE289" s="150">
        <f>IF(N289="základní",J289,0)</f>
        <v>0</v>
      </c>
      <c r="BF289" s="150">
        <f>IF(N289="snížená",J289,0)</f>
        <v>0</v>
      </c>
      <c r="BG289" s="150">
        <f>IF(N289="zákl. přenesená",J289,0)</f>
        <v>0</v>
      </c>
      <c r="BH289" s="150">
        <f>IF(N289="sníž. přenesená",J289,0)</f>
        <v>0</v>
      </c>
      <c r="BI289" s="150">
        <f>IF(N289="nulová",J289,0)</f>
        <v>0</v>
      </c>
      <c r="BJ289" s="17" t="s">
        <v>84</v>
      </c>
      <c r="BK289" s="150">
        <f>ROUND(I289*H289,2)</f>
        <v>0</v>
      </c>
      <c r="BL289" s="17" t="s">
        <v>357</v>
      </c>
      <c r="BM289" s="149" t="s">
        <v>1859</v>
      </c>
    </row>
    <row r="290" spans="2:65" s="1" customFormat="1" ht="10.199999999999999">
      <c r="B290" s="32"/>
      <c r="D290" s="151" t="s">
        <v>359</v>
      </c>
      <c r="F290" s="152" t="s">
        <v>9323</v>
      </c>
      <c r="I290" s="153"/>
      <c r="L290" s="32"/>
      <c r="M290" s="154"/>
      <c r="T290" s="56"/>
      <c r="AT290" s="17" t="s">
        <v>359</v>
      </c>
      <c r="AU290" s="17" t="s">
        <v>86</v>
      </c>
    </row>
    <row r="291" spans="2:65" s="1" customFormat="1" ht="37.799999999999997" customHeight="1">
      <c r="B291" s="32"/>
      <c r="C291" s="138" t="s">
        <v>748</v>
      </c>
      <c r="D291" s="138" t="s">
        <v>352</v>
      </c>
      <c r="E291" s="139" t="s">
        <v>9324</v>
      </c>
      <c r="F291" s="140" t="s">
        <v>9325</v>
      </c>
      <c r="G291" s="141" t="s">
        <v>496</v>
      </c>
      <c r="H291" s="142">
        <v>5</v>
      </c>
      <c r="I291" s="143"/>
      <c r="J291" s="144">
        <f>ROUND(I291*H291,2)</f>
        <v>0</v>
      </c>
      <c r="K291" s="140" t="s">
        <v>385</v>
      </c>
      <c r="L291" s="32"/>
      <c r="M291" s="145" t="s">
        <v>1</v>
      </c>
      <c r="N291" s="146" t="s">
        <v>41</v>
      </c>
      <c r="P291" s="147">
        <f>O291*H291</f>
        <v>0</v>
      </c>
      <c r="Q291" s="147">
        <v>0</v>
      </c>
      <c r="R291" s="147">
        <f>Q291*H291</f>
        <v>0</v>
      </c>
      <c r="S291" s="147">
        <v>0</v>
      </c>
      <c r="T291" s="148">
        <f>S291*H291</f>
        <v>0</v>
      </c>
      <c r="AR291" s="149" t="s">
        <v>357</v>
      </c>
      <c r="AT291" s="149" t="s">
        <v>352</v>
      </c>
      <c r="AU291" s="149" t="s">
        <v>86</v>
      </c>
      <c r="AY291" s="17" t="s">
        <v>350</v>
      </c>
      <c r="BE291" s="150">
        <f>IF(N291="základní",J291,0)</f>
        <v>0</v>
      </c>
      <c r="BF291" s="150">
        <f>IF(N291="snížená",J291,0)</f>
        <v>0</v>
      </c>
      <c r="BG291" s="150">
        <f>IF(N291="zákl. přenesená",J291,0)</f>
        <v>0</v>
      </c>
      <c r="BH291" s="150">
        <f>IF(N291="sníž. přenesená",J291,0)</f>
        <v>0</v>
      </c>
      <c r="BI291" s="150">
        <f>IF(N291="nulová",J291,0)</f>
        <v>0</v>
      </c>
      <c r="BJ291" s="17" t="s">
        <v>84</v>
      </c>
      <c r="BK291" s="150">
        <f>ROUND(I291*H291,2)</f>
        <v>0</v>
      </c>
      <c r="BL291" s="17" t="s">
        <v>357</v>
      </c>
      <c r="BM291" s="149" t="s">
        <v>1871</v>
      </c>
    </row>
    <row r="292" spans="2:65" s="1" customFormat="1" ht="28.8">
      <c r="B292" s="32"/>
      <c r="D292" s="151" t="s">
        <v>359</v>
      </c>
      <c r="F292" s="152" t="s">
        <v>9325</v>
      </c>
      <c r="I292" s="153"/>
      <c r="L292" s="32"/>
      <c r="M292" s="154"/>
      <c r="T292" s="56"/>
      <c r="AT292" s="17" t="s">
        <v>359</v>
      </c>
      <c r="AU292" s="17" t="s">
        <v>86</v>
      </c>
    </row>
    <row r="293" spans="2:65" s="12" customFormat="1" ht="10.199999999999999">
      <c r="B293" s="155"/>
      <c r="D293" s="151" t="s">
        <v>361</v>
      </c>
      <c r="E293" s="156" t="s">
        <v>1</v>
      </c>
      <c r="F293" s="157" t="s">
        <v>389</v>
      </c>
      <c r="H293" s="158">
        <v>5</v>
      </c>
      <c r="I293" s="159"/>
      <c r="L293" s="155"/>
      <c r="M293" s="160"/>
      <c r="T293" s="161"/>
      <c r="AT293" s="156" t="s">
        <v>361</v>
      </c>
      <c r="AU293" s="156" t="s">
        <v>86</v>
      </c>
      <c r="AV293" s="12" t="s">
        <v>86</v>
      </c>
      <c r="AW293" s="12" t="s">
        <v>32</v>
      </c>
      <c r="AX293" s="12" t="s">
        <v>76</v>
      </c>
      <c r="AY293" s="156" t="s">
        <v>350</v>
      </c>
    </row>
    <row r="294" spans="2:65" s="13" customFormat="1" ht="10.199999999999999">
      <c r="B294" s="162"/>
      <c r="D294" s="151" t="s">
        <v>361</v>
      </c>
      <c r="E294" s="163" t="s">
        <v>1</v>
      </c>
      <c r="F294" s="164" t="s">
        <v>364</v>
      </c>
      <c r="H294" s="165">
        <v>5</v>
      </c>
      <c r="I294" s="166"/>
      <c r="L294" s="162"/>
      <c r="M294" s="167"/>
      <c r="T294" s="168"/>
      <c r="AT294" s="163" t="s">
        <v>361</v>
      </c>
      <c r="AU294" s="163" t="s">
        <v>86</v>
      </c>
      <c r="AV294" s="13" t="s">
        <v>357</v>
      </c>
      <c r="AW294" s="13" t="s">
        <v>32</v>
      </c>
      <c r="AX294" s="13" t="s">
        <v>84</v>
      </c>
      <c r="AY294" s="163" t="s">
        <v>350</v>
      </c>
    </row>
    <row r="295" spans="2:65" s="1" customFormat="1" ht="24.15" customHeight="1">
      <c r="B295" s="32"/>
      <c r="C295" s="187" t="s">
        <v>761</v>
      </c>
      <c r="D295" s="187" t="s">
        <v>1347</v>
      </c>
      <c r="E295" s="188" t="s">
        <v>9326</v>
      </c>
      <c r="F295" s="189" t="s">
        <v>9327</v>
      </c>
      <c r="G295" s="190" t="s">
        <v>496</v>
      </c>
      <c r="H295" s="191">
        <v>5</v>
      </c>
      <c r="I295" s="192"/>
      <c r="J295" s="193">
        <f>ROUND(I295*H295,2)</f>
        <v>0</v>
      </c>
      <c r="K295" s="189" t="s">
        <v>385</v>
      </c>
      <c r="L295" s="194"/>
      <c r="M295" s="195" t="s">
        <v>1</v>
      </c>
      <c r="N295" s="196" t="s">
        <v>41</v>
      </c>
      <c r="P295" s="147">
        <f>O295*H295</f>
        <v>0</v>
      </c>
      <c r="Q295" s="147">
        <v>0</v>
      </c>
      <c r="R295" s="147">
        <f>Q295*H295</f>
        <v>0</v>
      </c>
      <c r="S295" s="147">
        <v>0</v>
      </c>
      <c r="T295" s="148">
        <f>S295*H295</f>
        <v>0</v>
      </c>
      <c r="AR295" s="149" t="s">
        <v>468</v>
      </c>
      <c r="AT295" s="149" t="s">
        <v>1347</v>
      </c>
      <c r="AU295" s="149" t="s">
        <v>86</v>
      </c>
      <c r="AY295" s="17" t="s">
        <v>350</v>
      </c>
      <c r="BE295" s="150">
        <f>IF(N295="základní",J295,0)</f>
        <v>0</v>
      </c>
      <c r="BF295" s="150">
        <f>IF(N295="snížená",J295,0)</f>
        <v>0</v>
      </c>
      <c r="BG295" s="150">
        <f>IF(N295="zákl. přenesená",J295,0)</f>
        <v>0</v>
      </c>
      <c r="BH295" s="150">
        <f>IF(N295="sníž. přenesená",J295,0)</f>
        <v>0</v>
      </c>
      <c r="BI295" s="150">
        <f>IF(N295="nulová",J295,0)</f>
        <v>0</v>
      </c>
      <c r="BJ295" s="17" t="s">
        <v>84</v>
      </c>
      <c r="BK295" s="150">
        <f>ROUND(I295*H295,2)</f>
        <v>0</v>
      </c>
      <c r="BL295" s="17" t="s">
        <v>357</v>
      </c>
      <c r="BM295" s="149" t="s">
        <v>1881</v>
      </c>
    </row>
    <row r="296" spans="2:65" s="1" customFormat="1" ht="10.199999999999999">
      <c r="B296" s="32"/>
      <c r="D296" s="151" t="s">
        <v>359</v>
      </c>
      <c r="F296" s="152" t="s">
        <v>9327</v>
      </c>
      <c r="I296" s="153"/>
      <c r="L296" s="32"/>
      <c r="M296" s="154"/>
      <c r="T296" s="56"/>
      <c r="AT296" s="17" t="s">
        <v>359</v>
      </c>
      <c r="AU296" s="17" t="s">
        <v>86</v>
      </c>
    </row>
    <row r="297" spans="2:65" s="1" customFormat="1" ht="37.799999999999997" customHeight="1">
      <c r="B297" s="32"/>
      <c r="C297" s="138" t="s">
        <v>767</v>
      </c>
      <c r="D297" s="138" t="s">
        <v>352</v>
      </c>
      <c r="E297" s="139" t="s">
        <v>9328</v>
      </c>
      <c r="F297" s="140" t="s">
        <v>9329</v>
      </c>
      <c r="G297" s="141" t="s">
        <v>496</v>
      </c>
      <c r="H297" s="142">
        <v>1</v>
      </c>
      <c r="I297" s="143"/>
      <c r="J297" s="144">
        <f>ROUND(I297*H297,2)</f>
        <v>0</v>
      </c>
      <c r="K297" s="140" t="s">
        <v>385</v>
      </c>
      <c r="L297" s="32"/>
      <c r="M297" s="145" t="s">
        <v>1</v>
      </c>
      <c r="N297" s="146" t="s">
        <v>41</v>
      </c>
      <c r="P297" s="147">
        <f>O297*H297</f>
        <v>0</v>
      </c>
      <c r="Q297" s="147">
        <v>0</v>
      </c>
      <c r="R297" s="147">
        <f>Q297*H297</f>
        <v>0</v>
      </c>
      <c r="S297" s="147">
        <v>0</v>
      </c>
      <c r="T297" s="148">
        <f>S297*H297</f>
        <v>0</v>
      </c>
      <c r="AR297" s="149" t="s">
        <v>357</v>
      </c>
      <c r="AT297" s="149" t="s">
        <v>352</v>
      </c>
      <c r="AU297" s="149" t="s">
        <v>86</v>
      </c>
      <c r="AY297" s="17" t="s">
        <v>350</v>
      </c>
      <c r="BE297" s="150">
        <f>IF(N297="základní",J297,0)</f>
        <v>0</v>
      </c>
      <c r="BF297" s="150">
        <f>IF(N297="snížená",J297,0)</f>
        <v>0</v>
      </c>
      <c r="BG297" s="150">
        <f>IF(N297="zákl. přenesená",J297,0)</f>
        <v>0</v>
      </c>
      <c r="BH297" s="150">
        <f>IF(N297="sníž. přenesená",J297,0)</f>
        <v>0</v>
      </c>
      <c r="BI297" s="150">
        <f>IF(N297="nulová",J297,0)</f>
        <v>0</v>
      </c>
      <c r="BJ297" s="17" t="s">
        <v>84</v>
      </c>
      <c r="BK297" s="150">
        <f>ROUND(I297*H297,2)</f>
        <v>0</v>
      </c>
      <c r="BL297" s="17" t="s">
        <v>357</v>
      </c>
      <c r="BM297" s="149" t="s">
        <v>1931</v>
      </c>
    </row>
    <row r="298" spans="2:65" s="1" customFormat="1" ht="28.8">
      <c r="B298" s="32"/>
      <c r="D298" s="151" t="s">
        <v>359</v>
      </c>
      <c r="F298" s="152" t="s">
        <v>9329</v>
      </c>
      <c r="I298" s="153"/>
      <c r="L298" s="32"/>
      <c r="M298" s="154"/>
      <c r="T298" s="56"/>
      <c r="AT298" s="17" t="s">
        <v>359</v>
      </c>
      <c r="AU298" s="17" t="s">
        <v>86</v>
      </c>
    </row>
    <row r="299" spans="2:65" s="12" customFormat="1" ht="10.199999999999999">
      <c r="B299" s="155"/>
      <c r="D299" s="151" t="s">
        <v>361</v>
      </c>
      <c r="E299" s="156" t="s">
        <v>1</v>
      </c>
      <c r="F299" s="157" t="s">
        <v>84</v>
      </c>
      <c r="H299" s="158">
        <v>1</v>
      </c>
      <c r="I299" s="159"/>
      <c r="L299" s="155"/>
      <c r="M299" s="160"/>
      <c r="T299" s="161"/>
      <c r="AT299" s="156" t="s">
        <v>361</v>
      </c>
      <c r="AU299" s="156" t="s">
        <v>86</v>
      </c>
      <c r="AV299" s="12" t="s">
        <v>86</v>
      </c>
      <c r="AW299" s="12" t="s">
        <v>32</v>
      </c>
      <c r="AX299" s="12" t="s">
        <v>76</v>
      </c>
      <c r="AY299" s="156" t="s">
        <v>350</v>
      </c>
    </row>
    <row r="300" spans="2:65" s="13" customFormat="1" ht="10.199999999999999">
      <c r="B300" s="162"/>
      <c r="D300" s="151" t="s">
        <v>361</v>
      </c>
      <c r="E300" s="163" t="s">
        <v>1</v>
      </c>
      <c r="F300" s="164" t="s">
        <v>364</v>
      </c>
      <c r="H300" s="165">
        <v>1</v>
      </c>
      <c r="I300" s="166"/>
      <c r="L300" s="162"/>
      <c r="M300" s="167"/>
      <c r="T300" s="168"/>
      <c r="AT300" s="163" t="s">
        <v>361</v>
      </c>
      <c r="AU300" s="163" t="s">
        <v>86</v>
      </c>
      <c r="AV300" s="13" t="s">
        <v>357</v>
      </c>
      <c r="AW300" s="13" t="s">
        <v>32</v>
      </c>
      <c r="AX300" s="13" t="s">
        <v>84</v>
      </c>
      <c r="AY300" s="163" t="s">
        <v>350</v>
      </c>
    </row>
    <row r="301" spans="2:65" s="1" customFormat="1" ht="16.5" customHeight="1">
      <c r="B301" s="32"/>
      <c r="C301" s="187" t="s">
        <v>821</v>
      </c>
      <c r="D301" s="187" t="s">
        <v>1347</v>
      </c>
      <c r="E301" s="188" t="s">
        <v>9330</v>
      </c>
      <c r="F301" s="189" t="s">
        <v>9331</v>
      </c>
      <c r="G301" s="190" t="s">
        <v>496</v>
      </c>
      <c r="H301" s="191">
        <v>1</v>
      </c>
      <c r="I301" s="192"/>
      <c r="J301" s="193">
        <f>ROUND(I301*H301,2)</f>
        <v>0</v>
      </c>
      <c r="K301" s="189" t="s">
        <v>385</v>
      </c>
      <c r="L301" s="194"/>
      <c r="M301" s="195" t="s">
        <v>1</v>
      </c>
      <c r="N301" s="196" t="s">
        <v>41</v>
      </c>
      <c r="P301" s="147">
        <f>O301*H301</f>
        <v>0</v>
      </c>
      <c r="Q301" s="147">
        <v>0</v>
      </c>
      <c r="R301" s="147">
        <f>Q301*H301</f>
        <v>0</v>
      </c>
      <c r="S301" s="147">
        <v>0</v>
      </c>
      <c r="T301" s="148">
        <f>S301*H301</f>
        <v>0</v>
      </c>
      <c r="AR301" s="149" t="s">
        <v>468</v>
      </c>
      <c r="AT301" s="149" t="s">
        <v>1347</v>
      </c>
      <c r="AU301" s="149" t="s">
        <v>86</v>
      </c>
      <c r="AY301" s="17" t="s">
        <v>350</v>
      </c>
      <c r="BE301" s="150">
        <f>IF(N301="základní",J301,0)</f>
        <v>0</v>
      </c>
      <c r="BF301" s="150">
        <f>IF(N301="snížená",J301,0)</f>
        <v>0</v>
      </c>
      <c r="BG301" s="150">
        <f>IF(N301="zákl. přenesená",J301,0)</f>
        <v>0</v>
      </c>
      <c r="BH301" s="150">
        <f>IF(N301="sníž. přenesená",J301,0)</f>
        <v>0</v>
      </c>
      <c r="BI301" s="150">
        <f>IF(N301="nulová",J301,0)</f>
        <v>0</v>
      </c>
      <c r="BJ301" s="17" t="s">
        <v>84</v>
      </c>
      <c r="BK301" s="150">
        <f>ROUND(I301*H301,2)</f>
        <v>0</v>
      </c>
      <c r="BL301" s="17" t="s">
        <v>357</v>
      </c>
      <c r="BM301" s="149" t="s">
        <v>1961</v>
      </c>
    </row>
    <row r="302" spans="2:65" s="1" customFormat="1" ht="10.199999999999999">
      <c r="B302" s="32"/>
      <c r="D302" s="151" t="s">
        <v>359</v>
      </c>
      <c r="F302" s="152" t="s">
        <v>9331</v>
      </c>
      <c r="I302" s="153"/>
      <c r="L302" s="32"/>
      <c r="M302" s="154"/>
      <c r="T302" s="56"/>
      <c r="AT302" s="17" t="s">
        <v>359</v>
      </c>
      <c r="AU302" s="17" t="s">
        <v>86</v>
      </c>
    </row>
    <row r="303" spans="2:65" s="1" customFormat="1" ht="37.799999999999997" customHeight="1">
      <c r="B303" s="32"/>
      <c r="C303" s="138" t="s">
        <v>828</v>
      </c>
      <c r="D303" s="138" t="s">
        <v>352</v>
      </c>
      <c r="E303" s="139" t="s">
        <v>9328</v>
      </c>
      <c r="F303" s="140" t="s">
        <v>9329</v>
      </c>
      <c r="G303" s="141" t="s">
        <v>496</v>
      </c>
      <c r="H303" s="142">
        <v>1</v>
      </c>
      <c r="I303" s="143"/>
      <c r="J303" s="144">
        <f>ROUND(I303*H303,2)</f>
        <v>0</v>
      </c>
      <c r="K303" s="140" t="s">
        <v>385</v>
      </c>
      <c r="L303" s="32"/>
      <c r="M303" s="145" t="s">
        <v>1</v>
      </c>
      <c r="N303" s="146" t="s">
        <v>41</v>
      </c>
      <c r="P303" s="147">
        <f>O303*H303</f>
        <v>0</v>
      </c>
      <c r="Q303" s="147">
        <v>0</v>
      </c>
      <c r="R303" s="147">
        <f>Q303*H303</f>
        <v>0</v>
      </c>
      <c r="S303" s="147">
        <v>0</v>
      </c>
      <c r="T303" s="148">
        <f>S303*H303</f>
        <v>0</v>
      </c>
      <c r="AR303" s="149" t="s">
        <v>357</v>
      </c>
      <c r="AT303" s="149" t="s">
        <v>352</v>
      </c>
      <c r="AU303" s="149" t="s">
        <v>86</v>
      </c>
      <c r="AY303" s="17" t="s">
        <v>350</v>
      </c>
      <c r="BE303" s="150">
        <f>IF(N303="základní",J303,0)</f>
        <v>0</v>
      </c>
      <c r="BF303" s="150">
        <f>IF(N303="snížená",J303,0)</f>
        <v>0</v>
      </c>
      <c r="BG303" s="150">
        <f>IF(N303="zákl. přenesená",J303,0)</f>
        <v>0</v>
      </c>
      <c r="BH303" s="150">
        <f>IF(N303="sníž. přenesená",J303,0)</f>
        <v>0</v>
      </c>
      <c r="BI303" s="150">
        <f>IF(N303="nulová",J303,0)</f>
        <v>0</v>
      </c>
      <c r="BJ303" s="17" t="s">
        <v>84</v>
      </c>
      <c r="BK303" s="150">
        <f>ROUND(I303*H303,2)</f>
        <v>0</v>
      </c>
      <c r="BL303" s="17" t="s">
        <v>357</v>
      </c>
      <c r="BM303" s="149" t="s">
        <v>1977</v>
      </c>
    </row>
    <row r="304" spans="2:65" s="1" customFormat="1" ht="28.8">
      <c r="B304" s="32"/>
      <c r="D304" s="151" t="s">
        <v>359</v>
      </c>
      <c r="F304" s="152" t="s">
        <v>9329</v>
      </c>
      <c r="I304" s="153"/>
      <c r="L304" s="32"/>
      <c r="M304" s="154"/>
      <c r="T304" s="56"/>
      <c r="AT304" s="17" t="s">
        <v>359</v>
      </c>
      <c r="AU304" s="17" t="s">
        <v>86</v>
      </c>
    </row>
    <row r="305" spans="2:65" s="12" customFormat="1" ht="10.199999999999999">
      <c r="B305" s="155"/>
      <c r="D305" s="151" t="s">
        <v>361</v>
      </c>
      <c r="E305" s="156" t="s">
        <v>1</v>
      </c>
      <c r="F305" s="157" t="s">
        <v>84</v>
      </c>
      <c r="H305" s="158">
        <v>1</v>
      </c>
      <c r="I305" s="159"/>
      <c r="L305" s="155"/>
      <c r="M305" s="160"/>
      <c r="T305" s="161"/>
      <c r="AT305" s="156" t="s">
        <v>361</v>
      </c>
      <c r="AU305" s="156" t="s">
        <v>86</v>
      </c>
      <c r="AV305" s="12" t="s">
        <v>86</v>
      </c>
      <c r="AW305" s="12" t="s">
        <v>32</v>
      </c>
      <c r="AX305" s="12" t="s">
        <v>76</v>
      </c>
      <c r="AY305" s="156" t="s">
        <v>350</v>
      </c>
    </row>
    <row r="306" spans="2:65" s="13" customFormat="1" ht="10.199999999999999">
      <c r="B306" s="162"/>
      <c r="D306" s="151" t="s">
        <v>361</v>
      </c>
      <c r="E306" s="163" t="s">
        <v>1</v>
      </c>
      <c r="F306" s="164" t="s">
        <v>364</v>
      </c>
      <c r="H306" s="165">
        <v>1</v>
      </c>
      <c r="I306" s="166"/>
      <c r="L306" s="162"/>
      <c r="M306" s="167"/>
      <c r="T306" s="168"/>
      <c r="AT306" s="163" t="s">
        <v>361</v>
      </c>
      <c r="AU306" s="163" t="s">
        <v>86</v>
      </c>
      <c r="AV306" s="13" t="s">
        <v>357</v>
      </c>
      <c r="AW306" s="13" t="s">
        <v>32</v>
      </c>
      <c r="AX306" s="13" t="s">
        <v>84</v>
      </c>
      <c r="AY306" s="163" t="s">
        <v>350</v>
      </c>
    </row>
    <row r="307" spans="2:65" s="1" customFormat="1" ht="16.5" customHeight="1">
      <c r="B307" s="32"/>
      <c r="C307" s="187" t="s">
        <v>834</v>
      </c>
      <c r="D307" s="187" t="s">
        <v>1347</v>
      </c>
      <c r="E307" s="188" t="s">
        <v>9332</v>
      </c>
      <c r="F307" s="189" t="s">
        <v>9333</v>
      </c>
      <c r="G307" s="190" t="s">
        <v>496</v>
      </c>
      <c r="H307" s="191">
        <v>1</v>
      </c>
      <c r="I307" s="192"/>
      <c r="J307" s="193">
        <f>ROUND(I307*H307,2)</f>
        <v>0</v>
      </c>
      <c r="K307" s="189" t="s">
        <v>385</v>
      </c>
      <c r="L307" s="194"/>
      <c r="M307" s="195" t="s">
        <v>1</v>
      </c>
      <c r="N307" s="196" t="s">
        <v>41</v>
      </c>
      <c r="P307" s="147">
        <f>O307*H307</f>
        <v>0</v>
      </c>
      <c r="Q307" s="147">
        <v>0</v>
      </c>
      <c r="R307" s="147">
        <f>Q307*H307</f>
        <v>0</v>
      </c>
      <c r="S307" s="147">
        <v>0</v>
      </c>
      <c r="T307" s="148">
        <f>S307*H307</f>
        <v>0</v>
      </c>
      <c r="AR307" s="149" t="s">
        <v>468</v>
      </c>
      <c r="AT307" s="149" t="s">
        <v>1347</v>
      </c>
      <c r="AU307" s="149" t="s">
        <v>86</v>
      </c>
      <c r="AY307" s="17" t="s">
        <v>350</v>
      </c>
      <c r="BE307" s="150">
        <f>IF(N307="základní",J307,0)</f>
        <v>0</v>
      </c>
      <c r="BF307" s="150">
        <f>IF(N307="snížená",J307,0)</f>
        <v>0</v>
      </c>
      <c r="BG307" s="150">
        <f>IF(N307="zákl. přenesená",J307,0)</f>
        <v>0</v>
      </c>
      <c r="BH307" s="150">
        <f>IF(N307="sníž. přenesená",J307,0)</f>
        <v>0</v>
      </c>
      <c r="BI307" s="150">
        <f>IF(N307="nulová",J307,0)</f>
        <v>0</v>
      </c>
      <c r="BJ307" s="17" t="s">
        <v>84</v>
      </c>
      <c r="BK307" s="150">
        <f>ROUND(I307*H307,2)</f>
        <v>0</v>
      </c>
      <c r="BL307" s="17" t="s">
        <v>357</v>
      </c>
      <c r="BM307" s="149" t="s">
        <v>1990</v>
      </c>
    </row>
    <row r="308" spans="2:65" s="1" customFormat="1" ht="10.199999999999999">
      <c r="B308" s="32"/>
      <c r="D308" s="151" t="s">
        <v>359</v>
      </c>
      <c r="F308" s="152" t="s">
        <v>9333</v>
      </c>
      <c r="I308" s="153"/>
      <c r="L308" s="32"/>
      <c r="M308" s="154"/>
      <c r="T308" s="56"/>
      <c r="AT308" s="17" t="s">
        <v>359</v>
      </c>
      <c r="AU308" s="17" t="s">
        <v>86</v>
      </c>
    </row>
    <row r="309" spans="2:65" s="1" customFormat="1" ht="21.75" customHeight="1">
      <c r="B309" s="32"/>
      <c r="C309" s="138" t="s">
        <v>854</v>
      </c>
      <c r="D309" s="138" t="s">
        <v>352</v>
      </c>
      <c r="E309" s="139" t="s">
        <v>9334</v>
      </c>
      <c r="F309" s="140" t="s">
        <v>9335</v>
      </c>
      <c r="G309" s="141" t="s">
        <v>551</v>
      </c>
      <c r="H309" s="142">
        <v>186</v>
      </c>
      <c r="I309" s="143"/>
      <c r="J309" s="144">
        <f>ROUND(I309*H309,2)</f>
        <v>0</v>
      </c>
      <c r="K309" s="140" t="s">
        <v>385</v>
      </c>
      <c r="L309" s="32"/>
      <c r="M309" s="145" t="s">
        <v>1</v>
      </c>
      <c r="N309" s="146" t="s">
        <v>41</v>
      </c>
      <c r="P309" s="147">
        <f>O309*H309</f>
        <v>0</v>
      </c>
      <c r="Q309" s="147">
        <v>0</v>
      </c>
      <c r="R309" s="147">
        <f>Q309*H309</f>
        <v>0</v>
      </c>
      <c r="S309" s="147">
        <v>0</v>
      </c>
      <c r="T309" s="148">
        <f>S309*H309</f>
        <v>0</v>
      </c>
      <c r="AR309" s="149" t="s">
        <v>357</v>
      </c>
      <c r="AT309" s="149" t="s">
        <v>352</v>
      </c>
      <c r="AU309" s="149" t="s">
        <v>86</v>
      </c>
      <c r="AY309" s="17" t="s">
        <v>350</v>
      </c>
      <c r="BE309" s="150">
        <f>IF(N309="základní",J309,0)</f>
        <v>0</v>
      </c>
      <c r="BF309" s="150">
        <f>IF(N309="snížená",J309,0)</f>
        <v>0</v>
      </c>
      <c r="BG309" s="150">
        <f>IF(N309="zákl. přenesená",J309,0)</f>
        <v>0</v>
      </c>
      <c r="BH309" s="150">
        <f>IF(N309="sníž. přenesená",J309,0)</f>
        <v>0</v>
      </c>
      <c r="BI309" s="150">
        <f>IF(N309="nulová",J309,0)</f>
        <v>0</v>
      </c>
      <c r="BJ309" s="17" t="s">
        <v>84</v>
      </c>
      <c r="BK309" s="150">
        <f>ROUND(I309*H309,2)</f>
        <v>0</v>
      </c>
      <c r="BL309" s="17" t="s">
        <v>357</v>
      </c>
      <c r="BM309" s="149" t="s">
        <v>2003</v>
      </c>
    </row>
    <row r="310" spans="2:65" s="1" customFormat="1" ht="10.199999999999999">
      <c r="B310" s="32"/>
      <c r="D310" s="151" t="s">
        <v>359</v>
      </c>
      <c r="F310" s="152" t="s">
        <v>9335</v>
      </c>
      <c r="I310" s="153"/>
      <c r="L310" s="32"/>
      <c r="M310" s="154"/>
      <c r="T310" s="56"/>
      <c r="AT310" s="17" t="s">
        <v>359</v>
      </c>
      <c r="AU310" s="17" t="s">
        <v>86</v>
      </c>
    </row>
    <row r="311" spans="2:65" s="12" customFormat="1" ht="10.199999999999999">
      <c r="B311" s="155"/>
      <c r="D311" s="151" t="s">
        <v>361</v>
      </c>
      <c r="E311" s="156" t="s">
        <v>1</v>
      </c>
      <c r="F311" s="157" t="s">
        <v>9336</v>
      </c>
      <c r="H311" s="158">
        <v>186</v>
      </c>
      <c r="I311" s="159"/>
      <c r="L311" s="155"/>
      <c r="M311" s="160"/>
      <c r="T311" s="161"/>
      <c r="AT311" s="156" t="s">
        <v>361</v>
      </c>
      <c r="AU311" s="156" t="s">
        <v>86</v>
      </c>
      <c r="AV311" s="12" t="s">
        <v>86</v>
      </c>
      <c r="AW311" s="12" t="s">
        <v>32</v>
      </c>
      <c r="AX311" s="12" t="s">
        <v>76</v>
      </c>
      <c r="AY311" s="156" t="s">
        <v>350</v>
      </c>
    </row>
    <row r="312" spans="2:65" s="13" customFormat="1" ht="10.199999999999999">
      <c r="B312" s="162"/>
      <c r="D312" s="151" t="s">
        <v>361</v>
      </c>
      <c r="E312" s="163" t="s">
        <v>1</v>
      </c>
      <c r="F312" s="164" t="s">
        <v>364</v>
      </c>
      <c r="H312" s="165">
        <v>186</v>
      </c>
      <c r="I312" s="166"/>
      <c r="L312" s="162"/>
      <c r="M312" s="167"/>
      <c r="T312" s="168"/>
      <c r="AT312" s="163" t="s">
        <v>361</v>
      </c>
      <c r="AU312" s="163" t="s">
        <v>86</v>
      </c>
      <c r="AV312" s="13" t="s">
        <v>357</v>
      </c>
      <c r="AW312" s="13" t="s">
        <v>32</v>
      </c>
      <c r="AX312" s="13" t="s">
        <v>84</v>
      </c>
      <c r="AY312" s="163" t="s">
        <v>350</v>
      </c>
    </row>
    <row r="313" spans="2:65" s="1" customFormat="1" ht="21.75" customHeight="1">
      <c r="B313" s="32"/>
      <c r="C313" s="138" t="s">
        <v>872</v>
      </c>
      <c r="D313" s="138" t="s">
        <v>352</v>
      </c>
      <c r="E313" s="139" t="s">
        <v>9337</v>
      </c>
      <c r="F313" s="140" t="s">
        <v>9338</v>
      </c>
      <c r="G313" s="141" t="s">
        <v>551</v>
      </c>
      <c r="H313" s="142">
        <v>38</v>
      </c>
      <c r="I313" s="143"/>
      <c r="J313" s="144">
        <f>ROUND(I313*H313,2)</f>
        <v>0</v>
      </c>
      <c r="K313" s="140" t="s">
        <v>385</v>
      </c>
      <c r="L313" s="32"/>
      <c r="M313" s="145" t="s">
        <v>1</v>
      </c>
      <c r="N313" s="146" t="s">
        <v>41</v>
      </c>
      <c r="P313" s="147">
        <f>O313*H313</f>
        <v>0</v>
      </c>
      <c r="Q313" s="147">
        <v>0</v>
      </c>
      <c r="R313" s="147">
        <f>Q313*H313</f>
        <v>0</v>
      </c>
      <c r="S313" s="147">
        <v>0</v>
      </c>
      <c r="T313" s="148">
        <f>S313*H313</f>
        <v>0</v>
      </c>
      <c r="AR313" s="149" t="s">
        <v>357</v>
      </c>
      <c r="AT313" s="149" t="s">
        <v>352</v>
      </c>
      <c r="AU313" s="149" t="s">
        <v>86</v>
      </c>
      <c r="AY313" s="17" t="s">
        <v>350</v>
      </c>
      <c r="BE313" s="150">
        <f>IF(N313="základní",J313,0)</f>
        <v>0</v>
      </c>
      <c r="BF313" s="150">
        <f>IF(N313="snížená",J313,0)</f>
        <v>0</v>
      </c>
      <c r="BG313" s="150">
        <f>IF(N313="zákl. přenesená",J313,0)</f>
        <v>0</v>
      </c>
      <c r="BH313" s="150">
        <f>IF(N313="sníž. přenesená",J313,0)</f>
        <v>0</v>
      </c>
      <c r="BI313" s="150">
        <f>IF(N313="nulová",J313,0)</f>
        <v>0</v>
      </c>
      <c r="BJ313" s="17" t="s">
        <v>84</v>
      </c>
      <c r="BK313" s="150">
        <f>ROUND(I313*H313,2)</f>
        <v>0</v>
      </c>
      <c r="BL313" s="17" t="s">
        <v>357</v>
      </c>
      <c r="BM313" s="149" t="s">
        <v>2015</v>
      </c>
    </row>
    <row r="314" spans="2:65" s="1" customFormat="1" ht="10.199999999999999">
      <c r="B314" s="32"/>
      <c r="D314" s="151" t="s">
        <v>359</v>
      </c>
      <c r="F314" s="152" t="s">
        <v>9338</v>
      </c>
      <c r="I314" s="153"/>
      <c r="L314" s="32"/>
      <c r="M314" s="154"/>
      <c r="T314" s="56"/>
      <c r="AT314" s="17" t="s">
        <v>359</v>
      </c>
      <c r="AU314" s="17" t="s">
        <v>86</v>
      </c>
    </row>
    <row r="315" spans="2:65" s="12" customFormat="1" ht="10.199999999999999">
      <c r="B315" s="155"/>
      <c r="D315" s="151" t="s">
        <v>361</v>
      </c>
      <c r="E315" s="156" t="s">
        <v>1</v>
      </c>
      <c r="F315" s="157" t="s">
        <v>9339</v>
      </c>
      <c r="H315" s="158">
        <v>38</v>
      </c>
      <c r="I315" s="159"/>
      <c r="L315" s="155"/>
      <c r="M315" s="160"/>
      <c r="T315" s="161"/>
      <c r="AT315" s="156" t="s">
        <v>361</v>
      </c>
      <c r="AU315" s="156" t="s">
        <v>86</v>
      </c>
      <c r="AV315" s="12" t="s">
        <v>86</v>
      </c>
      <c r="AW315" s="12" t="s">
        <v>32</v>
      </c>
      <c r="AX315" s="12" t="s">
        <v>76</v>
      </c>
      <c r="AY315" s="156" t="s">
        <v>350</v>
      </c>
    </row>
    <row r="316" spans="2:65" s="13" customFormat="1" ht="10.199999999999999">
      <c r="B316" s="162"/>
      <c r="D316" s="151" t="s">
        <v>361</v>
      </c>
      <c r="E316" s="163" t="s">
        <v>1</v>
      </c>
      <c r="F316" s="164" t="s">
        <v>364</v>
      </c>
      <c r="H316" s="165">
        <v>38</v>
      </c>
      <c r="I316" s="166"/>
      <c r="L316" s="162"/>
      <c r="M316" s="167"/>
      <c r="T316" s="168"/>
      <c r="AT316" s="163" t="s">
        <v>361</v>
      </c>
      <c r="AU316" s="163" t="s">
        <v>86</v>
      </c>
      <c r="AV316" s="13" t="s">
        <v>357</v>
      </c>
      <c r="AW316" s="13" t="s">
        <v>32</v>
      </c>
      <c r="AX316" s="13" t="s">
        <v>84</v>
      </c>
      <c r="AY316" s="163" t="s">
        <v>350</v>
      </c>
    </row>
    <row r="317" spans="2:65" s="1" customFormat="1" ht="24.15" customHeight="1">
      <c r="B317" s="32"/>
      <c r="C317" s="138" t="s">
        <v>877</v>
      </c>
      <c r="D317" s="138" t="s">
        <v>352</v>
      </c>
      <c r="E317" s="139" t="s">
        <v>9205</v>
      </c>
      <c r="F317" s="140" t="s">
        <v>9206</v>
      </c>
      <c r="G317" s="141" t="s">
        <v>496</v>
      </c>
      <c r="H317" s="142">
        <v>3</v>
      </c>
      <c r="I317" s="143"/>
      <c r="J317" s="144">
        <f>ROUND(I317*H317,2)</f>
        <v>0</v>
      </c>
      <c r="K317" s="140" t="s">
        <v>385</v>
      </c>
      <c r="L317" s="32"/>
      <c r="M317" s="145" t="s">
        <v>1</v>
      </c>
      <c r="N317" s="146" t="s">
        <v>41</v>
      </c>
      <c r="P317" s="147">
        <f>O317*H317</f>
        <v>0</v>
      </c>
      <c r="Q317" s="147">
        <v>0</v>
      </c>
      <c r="R317" s="147">
        <f>Q317*H317</f>
        <v>0</v>
      </c>
      <c r="S317" s="147">
        <v>0</v>
      </c>
      <c r="T317" s="148">
        <f>S317*H317</f>
        <v>0</v>
      </c>
      <c r="AR317" s="149" t="s">
        <v>357</v>
      </c>
      <c r="AT317" s="149" t="s">
        <v>352</v>
      </c>
      <c r="AU317" s="149" t="s">
        <v>86</v>
      </c>
      <c r="AY317" s="17" t="s">
        <v>350</v>
      </c>
      <c r="BE317" s="150">
        <f>IF(N317="základní",J317,0)</f>
        <v>0</v>
      </c>
      <c r="BF317" s="150">
        <f>IF(N317="snížená",J317,0)</f>
        <v>0</v>
      </c>
      <c r="BG317" s="150">
        <f>IF(N317="zákl. přenesená",J317,0)</f>
        <v>0</v>
      </c>
      <c r="BH317" s="150">
        <f>IF(N317="sníž. přenesená",J317,0)</f>
        <v>0</v>
      </c>
      <c r="BI317" s="150">
        <f>IF(N317="nulová",J317,0)</f>
        <v>0</v>
      </c>
      <c r="BJ317" s="17" t="s">
        <v>84</v>
      </c>
      <c r="BK317" s="150">
        <f>ROUND(I317*H317,2)</f>
        <v>0</v>
      </c>
      <c r="BL317" s="17" t="s">
        <v>357</v>
      </c>
      <c r="BM317" s="149" t="s">
        <v>2024</v>
      </c>
    </row>
    <row r="318" spans="2:65" s="1" customFormat="1" ht="19.2">
      <c r="B318" s="32"/>
      <c r="D318" s="151" t="s">
        <v>359</v>
      </c>
      <c r="F318" s="152" t="s">
        <v>9206</v>
      </c>
      <c r="I318" s="153"/>
      <c r="L318" s="32"/>
      <c r="M318" s="154"/>
      <c r="T318" s="56"/>
      <c r="AT318" s="17" t="s">
        <v>359</v>
      </c>
      <c r="AU318" s="17" t="s">
        <v>86</v>
      </c>
    </row>
    <row r="319" spans="2:65" s="1" customFormat="1" ht="44.25" customHeight="1">
      <c r="B319" s="32"/>
      <c r="C319" s="138" t="s">
        <v>882</v>
      </c>
      <c r="D319" s="138" t="s">
        <v>352</v>
      </c>
      <c r="E319" s="139" t="s">
        <v>9340</v>
      </c>
      <c r="F319" s="140" t="s">
        <v>9341</v>
      </c>
      <c r="G319" s="141" t="s">
        <v>496</v>
      </c>
      <c r="H319" s="142">
        <v>4</v>
      </c>
      <c r="I319" s="143"/>
      <c r="J319" s="144">
        <f>ROUND(I319*H319,2)</f>
        <v>0</v>
      </c>
      <c r="K319" s="140" t="s">
        <v>385</v>
      </c>
      <c r="L319" s="32"/>
      <c r="M319" s="145" t="s">
        <v>1</v>
      </c>
      <c r="N319" s="146" t="s">
        <v>41</v>
      </c>
      <c r="P319" s="147">
        <f>O319*H319</f>
        <v>0</v>
      </c>
      <c r="Q319" s="147">
        <v>0</v>
      </c>
      <c r="R319" s="147">
        <f>Q319*H319</f>
        <v>0</v>
      </c>
      <c r="S319" s="147">
        <v>0</v>
      </c>
      <c r="T319" s="148">
        <f>S319*H319</f>
        <v>0</v>
      </c>
      <c r="AR319" s="149" t="s">
        <v>357</v>
      </c>
      <c r="AT319" s="149" t="s">
        <v>352</v>
      </c>
      <c r="AU319" s="149" t="s">
        <v>86</v>
      </c>
      <c r="AY319" s="17" t="s">
        <v>350</v>
      </c>
      <c r="BE319" s="150">
        <f>IF(N319="základní",J319,0)</f>
        <v>0</v>
      </c>
      <c r="BF319" s="150">
        <f>IF(N319="snížená",J319,0)</f>
        <v>0</v>
      </c>
      <c r="BG319" s="150">
        <f>IF(N319="zákl. přenesená",J319,0)</f>
        <v>0</v>
      </c>
      <c r="BH319" s="150">
        <f>IF(N319="sníž. přenesená",J319,0)</f>
        <v>0</v>
      </c>
      <c r="BI319" s="150">
        <f>IF(N319="nulová",J319,0)</f>
        <v>0</v>
      </c>
      <c r="BJ319" s="17" t="s">
        <v>84</v>
      </c>
      <c r="BK319" s="150">
        <f>ROUND(I319*H319,2)</f>
        <v>0</v>
      </c>
      <c r="BL319" s="17" t="s">
        <v>357</v>
      </c>
      <c r="BM319" s="149" t="s">
        <v>2035</v>
      </c>
    </row>
    <row r="320" spans="2:65" s="1" customFormat="1" ht="28.8">
      <c r="B320" s="32"/>
      <c r="D320" s="151" t="s">
        <v>359</v>
      </c>
      <c r="F320" s="152" t="s">
        <v>9341</v>
      </c>
      <c r="I320" s="153"/>
      <c r="L320" s="32"/>
      <c r="M320" s="154"/>
      <c r="T320" s="56"/>
      <c r="AT320" s="17" t="s">
        <v>359</v>
      </c>
      <c r="AU320" s="17" t="s">
        <v>86</v>
      </c>
    </row>
    <row r="321" spans="2:65" s="14" customFormat="1" ht="10.199999999999999">
      <c r="B321" s="169"/>
      <c r="D321" s="151" t="s">
        <v>361</v>
      </c>
      <c r="E321" s="170" t="s">
        <v>1</v>
      </c>
      <c r="F321" s="171" t="s">
        <v>9141</v>
      </c>
      <c r="H321" s="170" t="s">
        <v>1</v>
      </c>
      <c r="I321" s="172"/>
      <c r="L321" s="169"/>
      <c r="M321" s="173"/>
      <c r="T321" s="174"/>
      <c r="AT321" s="170" t="s">
        <v>361</v>
      </c>
      <c r="AU321" s="170" t="s">
        <v>86</v>
      </c>
      <c r="AV321" s="14" t="s">
        <v>84</v>
      </c>
      <c r="AW321" s="14" t="s">
        <v>32</v>
      </c>
      <c r="AX321" s="14" t="s">
        <v>76</v>
      </c>
      <c r="AY321" s="170" t="s">
        <v>350</v>
      </c>
    </row>
    <row r="322" spans="2:65" s="12" customFormat="1" ht="10.199999999999999">
      <c r="B322" s="155"/>
      <c r="D322" s="151" t="s">
        <v>361</v>
      </c>
      <c r="E322" s="156" t="s">
        <v>1</v>
      </c>
      <c r="F322" s="157" t="s">
        <v>9342</v>
      </c>
      <c r="H322" s="158">
        <v>4</v>
      </c>
      <c r="I322" s="159"/>
      <c r="L322" s="155"/>
      <c r="M322" s="160"/>
      <c r="T322" s="161"/>
      <c r="AT322" s="156" t="s">
        <v>361</v>
      </c>
      <c r="AU322" s="156" t="s">
        <v>86</v>
      </c>
      <c r="AV322" s="12" t="s">
        <v>86</v>
      </c>
      <c r="AW322" s="12" t="s">
        <v>32</v>
      </c>
      <c r="AX322" s="12" t="s">
        <v>76</v>
      </c>
      <c r="AY322" s="156" t="s">
        <v>350</v>
      </c>
    </row>
    <row r="323" spans="2:65" s="13" customFormat="1" ht="10.199999999999999">
      <c r="B323" s="162"/>
      <c r="D323" s="151" t="s">
        <v>361</v>
      </c>
      <c r="E323" s="163" t="s">
        <v>1</v>
      </c>
      <c r="F323" s="164" t="s">
        <v>364</v>
      </c>
      <c r="H323" s="165">
        <v>4</v>
      </c>
      <c r="I323" s="166"/>
      <c r="L323" s="162"/>
      <c r="M323" s="167"/>
      <c r="T323" s="168"/>
      <c r="AT323" s="163" t="s">
        <v>361</v>
      </c>
      <c r="AU323" s="163" t="s">
        <v>86</v>
      </c>
      <c r="AV323" s="13" t="s">
        <v>357</v>
      </c>
      <c r="AW323" s="13" t="s">
        <v>32</v>
      </c>
      <c r="AX323" s="13" t="s">
        <v>84</v>
      </c>
      <c r="AY323" s="163" t="s">
        <v>350</v>
      </c>
    </row>
    <row r="324" spans="2:65" s="1" customFormat="1" ht="44.25" customHeight="1">
      <c r="B324" s="32"/>
      <c r="C324" s="138" t="s">
        <v>888</v>
      </c>
      <c r="D324" s="138" t="s">
        <v>352</v>
      </c>
      <c r="E324" s="139" t="s">
        <v>9343</v>
      </c>
      <c r="F324" s="140" t="s">
        <v>9344</v>
      </c>
      <c r="G324" s="141" t="s">
        <v>496</v>
      </c>
      <c r="H324" s="142">
        <v>2</v>
      </c>
      <c r="I324" s="143"/>
      <c r="J324" s="144">
        <f>ROUND(I324*H324,2)</f>
        <v>0</v>
      </c>
      <c r="K324" s="140" t="s">
        <v>385</v>
      </c>
      <c r="L324" s="32"/>
      <c r="M324" s="145" t="s">
        <v>1</v>
      </c>
      <c r="N324" s="146" t="s">
        <v>41</v>
      </c>
      <c r="P324" s="147">
        <f>O324*H324</f>
        <v>0</v>
      </c>
      <c r="Q324" s="147">
        <v>0</v>
      </c>
      <c r="R324" s="147">
        <f>Q324*H324</f>
        <v>0</v>
      </c>
      <c r="S324" s="147">
        <v>0</v>
      </c>
      <c r="T324" s="148">
        <f>S324*H324</f>
        <v>0</v>
      </c>
      <c r="AR324" s="149" t="s">
        <v>357</v>
      </c>
      <c r="AT324" s="149" t="s">
        <v>352</v>
      </c>
      <c r="AU324" s="149" t="s">
        <v>86</v>
      </c>
      <c r="AY324" s="17" t="s">
        <v>350</v>
      </c>
      <c r="BE324" s="150">
        <f>IF(N324="základní",J324,0)</f>
        <v>0</v>
      </c>
      <c r="BF324" s="150">
        <f>IF(N324="snížená",J324,0)</f>
        <v>0</v>
      </c>
      <c r="BG324" s="150">
        <f>IF(N324="zákl. přenesená",J324,0)</f>
        <v>0</v>
      </c>
      <c r="BH324" s="150">
        <f>IF(N324="sníž. přenesená",J324,0)</f>
        <v>0</v>
      </c>
      <c r="BI324" s="150">
        <f>IF(N324="nulová",J324,0)</f>
        <v>0</v>
      </c>
      <c r="BJ324" s="17" t="s">
        <v>84</v>
      </c>
      <c r="BK324" s="150">
        <f>ROUND(I324*H324,2)</f>
        <v>0</v>
      </c>
      <c r="BL324" s="17" t="s">
        <v>357</v>
      </c>
      <c r="BM324" s="149" t="s">
        <v>2048</v>
      </c>
    </row>
    <row r="325" spans="2:65" s="1" customFormat="1" ht="28.8">
      <c r="B325" s="32"/>
      <c r="D325" s="151" t="s">
        <v>359</v>
      </c>
      <c r="F325" s="152" t="s">
        <v>9344</v>
      </c>
      <c r="I325" s="153"/>
      <c r="L325" s="32"/>
      <c r="M325" s="154"/>
      <c r="T325" s="56"/>
      <c r="AT325" s="17" t="s">
        <v>359</v>
      </c>
      <c r="AU325" s="17" t="s">
        <v>86</v>
      </c>
    </row>
    <row r="326" spans="2:65" s="14" customFormat="1" ht="10.199999999999999">
      <c r="B326" s="169"/>
      <c r="D326" s="151" t="s">
        <v>361</v>
      </c>
      <c r="E326" s="170" t="s">
        <v>1</v>
      </c>
      <c r="F326" s="171" t="s">
        <v>9141</v>
      </c>
      <c r="H326" s="170" t="s">
        <v>1</v>
      </c>
      <c r="I326" s="172"/>
      <c r="L326" s="169"/>
      <c r="M326" s="173"/>
      <c r="T326" s="174"/>
      <c r="AT326" s="170" t="s">
        <v>361</v>
      </c>
      <c r="AU326" s="170" t="s">
        <v>86</v>
      </c>
      <c r="AV326" s="14" t="s">
        <v>84</v>
      </c>
      <c r="AW326" s="14" t="s">
        <v>32</v>
      </c>
      <c r="AX326" s="14" t="s">
        <v>76</v>
      </c>
      <c r="AY326" s="170" t="s">
        <v>350</v>
      </c>
    </row>
    <row r="327" spans="2:65" s="12" customFormat="1" ht="10.199999999999999">
      <c r="B327" s="155"/>
      <c r="D327" s="151" t="s">
        <v>361</v>
      </c>
      <c r="E327" s="156" t="s">
        <v>1</v>
      </c>
      <c r="F327" s="157" t="s">
        <v>86</v>
      </c>
      <c r="H327" s="158">
        <v>2</v>
      </c>
      <c r="I327" s="159"/>
      <c r="L327" s="155"/>
      <c r="M327" s="160"/>
      <c r="T327" s="161"/>
      <c r="AT327" s="156" t="s">
        <v>361</v>
      </c>
      <c r="AU327" s="156" t="s">
        <v>86</v>
      </c>
      <c r="AV327" s="12" t="s">
        <v>86</v>
      </c>
      <c r="AW327" s="12" t="s">
        <v>32</v>
      </c>
      <c r="AX327" s="12" t="s">
        <v>76</v>
      </c>
      <c r="AY327" s="156" t="s">
        <v>350</v>
      </c>
    </row>
    <row r="328" spans="2:65" s="13" customFormat="1" ht="10.199999999999999">
      <c r="B328" s="162"/>
      <c r="D328" s="151" t="s">
        <v>361</v>
      </c>
      <c r="E328" s="163" t="s">
        <v>1</v>
      </c>
      <c r="F328" s="164" t="s">
        <v>364</v>
      </c>
      <c r="H328" s="165">
        <v>2</v>
      </c>
      <c r="I328" s="166"/>
      <c r="L328" s="162"/>
      <c r="M328" s="167"/>
      <c r="T328" s="168"/>
      <c r="AT328" s="163" t="s">
        <v>361</v>
      </c>
      <c r="AU328" s="163" t="s">
        <v>86</v>
      </c>
      <c r="AV328" s="13" t="s">
        <v>357</v>
      </c>
      <c r="AW328" s="13" t="s">
        <v>32</v>
      </c>
      <c r="AX328" s="13" t="s">
        <v>84</v>
      </c>
      <c r="AY328" s="163" t="s">
        <v>350</v>
      </c>
    </row>
    <row r="329" spans="2:65" s="1" customFormat="1" ht="44.25" customHeight="1">
      <c r="B329" s="32"/>
      <c r="C329" s="138" t="s">
        <v>894</v>
      </c>
      <c r="D329" s="138" t="s">
        <v>352</v>
      </c>
      <c r="E329" s="139" t="s">
        <v>9345</v>
      </c>
      <c r="F329" s="140" t="s">
        <v>9346</v>
      </c>
      <c r="G329" s="141" t="s">
        <v>496</v>
      </c>
      <c r="H329" s="142">
        <v>2</v>
      </c>
      <c r="I329" s="143"/>
      <c r="J329" s="144">
        <f>ROUND(I329*H329,2)</f>
        <v>0</v>
      </c>
      <c r="K329" s="140" t="s">
        <v>385</v>
      </c>
      <c r="L329" s="32"/>
      <c r="M329" s="145" t="s">
        <v>1</v>
      </c>
      <c r="N329" s="146" t="s">
        <v>41</v>
      </c>
      <c r="P329" s="147">
        <f>O329*H329</f>
        <v>0</v>
      </c>
      <c r="Q329" s="147">
        <v>0</v>
      </c>
      <c r="R329" s="147">
        <f>Q329*H329</f>
        <v>0</v>
      </c>
      <c r="S329" s="147">
        <v>0</v>
      </c>
      <c r="T329" s="148">
        <f>S329*H329</f>
        <v>0</v>
      </c>
      <c r="AR329" s="149" t="s">
        <v>357</v>
      </c>
      <c r="AT329" s="149" t="s">
        <v>352</v>
      </c>
      <c r="AU329" s="149" t="s">
        <v>86</v>
      </c>
      <c r="AY329" s="17" t="s">
        <v>350</v>
      </c>
      <c r="BE329" s="150">
        <f>IF(N329="základní",J329,0)</f>
        <v>0</v>
      </c>
      <c r="BF329" s="150">
        <f>IF(N329="snížená",J329,0)</f>
        <v>0</v>
      </c>
      <c r="BG329" s="150">
        <f>IF(N329="zákl. přenesená",J329,0)</f>
        <v>0</v>
      </c>
      <c r="BH329" s="150">
        <f>IF(N329="sníž. přenesená",J329,0)</f>
        <v>0</v>
      </c>
      <c r="BI329" s="150">
        <f>IF(N329="nulová",J329,0)</f>
        <v>0</v>
      </c>
      <c r="BJ329" s="17" t="s">
        <v>84</v>
      </c>
      <c r="BK329" s="150">
        <f>ROUND(I329*H329,2)</f>
        <v>0</v>
      </c>
      <c r="BL329" s="17" t="s">
        <v>357</v>
      </c>
      <c r="BM329" s="149" t="s">
        <v>2060</v>
      </c>
    </row>
    <row r="330" spans="2:65" s="1" customFormat="1" ht="28.8">
      <c r="B330" s="32"/>
      <c r="D330" s="151" t="s">
        <v>359</v>
      </c>
      <c r="F330" s="152" t="s">
        <v>9346</v>
      </c>
      <c r="I330" s="153"/>
      <c r="L330" s="32"/>
      <c r="M330" s="154"/>
      <c r="T330" s="56"/>
      <c r="AT330" s="17" t="s">
        <v>359</v>
      </c>
      <c r="AU330" s="17" t="s">
        <v>86</v>
      </c>
    </row>
    <row r="331" spans="2:65" s="14" customFormat="1" ht="10.199999999999999">
      <c r="B331" s="169"/>
      <c r="D331" s="151" t="s">
        <v>361</v>
      </c>
      <c r="E331" s="170" t="s">
        <v>1</v>
      </c>
      <c r="F331" s="171" t="s">
        <v>9141</v>
      </c>
      <c r="H331" s="170" t="s">
        <v>1</v>
      </c>
      <c r="I331" s="172"/>
      <c r="L331" s="169"/>
      <c r="M331" s="173"/>
      <c r="T331" s="174"/>
      <c r="AT331" s="170" t="s">
        <v>361</v>
      </c>
      <c r="AU331" s="170" t="s">
        <v>86</v>
      </c>
      <c r="AV331" s="14" t="s">
        <v>84</v>
      </c>
      <c r="AW331" s="14" t="s">
        <v>32</v>
      </c>
      <c r="AX331" s="14" t="s">
        <v>76</v>
      </c>
      <c r="AY331" s="170" t="s">
        <v>350</v>
      </c>
    </row>
    <row r="332" spans="2:65" s="12" customFormat="1" ht="10.199999999999999">
      <c r="B332" s="155"/>
      <c r="D332" s="151" t="s">
        <v>361</v>
      </c>
      <c r="E332" s="156" t="s">
        <v>1</v>
      </c>
      <c r="F332" s="157" t="s">
        <v>86</v>
      </c>
      <c r="H332" s="158">
        <v>2</v>
      </c>
      <c r="I332" s="159"/>
      <c r="L332" s="155"/>
      <c r="M332" s="160"/>
      <c r="T332" s="161"/>
      <c r="AT332" s="156" t="s">
        <v>361</v>
      </c>
      <c r="AU332" s="156" t="s">
        <v>86</v>
      </c>
      <c r="AV332" s="12" t="s">
        <v>86</v>
      </c>
      <c r="AW332" s="12" t="s">
        <v>32</v>
      </c>
      <c r="AX332" s="12" t="s">
        <v>76</v>
      </c>
      <c r="AY332" s="156" t="s">
        <v>350</v>
      </c>
    </row>
    <row r="333" spans="2:65" s="13" customFormat="1" ht="10.199999999999999">
      <c r="B333" s="162"/>
      <c r="D333" s="151" t="s">
        <v>361</v>
      </c>
      <c r="E333" s="163" t="s">
        <v>1</v>
      </c>
      <c r="F333" s="164" t="s">
        <v>364</v>
      </c>
      <c r="H333" s="165">
        <v>2</v>
      </c>
      <c r="I333" s="166"/>
      <c r="L333" s="162"/>
      <c r="M333" s="167"/>
      <c r="T333" s="168"/>
      <c r="AT333" s="163" t="s">
        <v>361</v>
      </c>
      <c r="AU333" s="163" t="s">
        <v>86</v>
      </c>
      <c r="AV333" s="13" t="s">
        <v>357</v>
      </c>
      <c r="AW333" s="13" t="s">
        <v>32</v>
      </c>
      <c r="AX333" s="13" t="s">
        <v>84</v>
      </c>
      <c r="AY333" s="163" t="s">
        <v>350</v>
      </c>
    </row>
    <row r="334" spans="2:65" s="1" customFormat="1" ht="37.799999999999997" customHeight="1">
      <c r="B334" s="32"/>
      <c r="C334" s="138" t="s">
        <v>911</v>
      </c>
      <c r="D334" s="138" t="s">
        <v>352</v>
      </c>
      <c r="E334" s="139" t="s">
        <v>9347</v>
      </c>
      <c r="F334" s="140" t="s">
        <v>9348</v>
      </c>
      <c r="G334" s="141" t="s">
        <v>496</v>
      </c>
      <c r="H334" s="142">
        <v>2</v>
      </c>
      <c r="I334" s="143"/>
      <c r="J334" s="144">
        <f>ROUND(I334*H334,2)</f>
        <v>0</v>
      </c>
      <c r="K334" s="140" t="s">
        <v>385</v>
      </c>
      <c r="L334" s="32"/>
      <c r="M334" s="145" t="s">
        <v>1</v>
      </c>
      <c r="N334" s="146" t="s">
        <v>41</v>
      </c>
      <c r="P334" s="147">
        <f>O334*H334</f>
        <v>0</v>
      </c>
      <c r="Q334" s="147">
        <v>0</v>
      </c>
      <c r="R334" s="147">
        <f>Q334*H334</f>
        <v>0</v>
      </c>
      <c r="S334" s="147">
        <v>0</v>
      </c>
      <c r="T334" s="148">
        <f>S334*H334</f>
        <v>0</v>
      </c>
      <c r="AR334" s="149" t="s">
        <v>357</v>
      </c>
      <c r="AT334" s="149" t="s">
        <v>352</v>
      </c>
      <c r="AU334" s="149" t="s">
        <v>86</v>
      </c>
      <c r="AY334" s="17" t="s">
        <v>350</v>
      </c>
      <c r="BE334" s="150">
        <f>IF(N334="základní",J334,0)</f>
        <v>0</v>
      </c>
      <c r="BF334" s="150">
        <f>IF(N334="snížená",J334,0)</f>
        <v>0</v>
      </c>
      <c r="BG334" s="150">
        <f>IF(N334="zákl. přenesená",J334,0)</f>
        <v>0</v>
      </c>
      <c r="BH334" s="150">
        <f>IF(N334="sníž. přenesená",J334,0)</f>
        <v>0</v>
      </c>
      <c r="BI334" s="150">
        <f>IF(N334="nulová",J334,0)</f>
        <v>0</v>
      </c>
      <c r="BJ334" s="17" t="s">
        <v>84</v>
      </c>
      <c r="BK334" s="150">
        <f>ROUND(I334*H334,2)</f>
        <v>0</v>
      </c>
      <c r="BL334" s="17" t="s">
        <v>357</v>
      </c>
      <c r="BM334" s="149" t="s">
        <v>2074</v>
      </c>
    </row>
    <row r="335" spans="2:65" s="1" customFormat="1" ht="19.2">
      <c r="B335" s="32"/>
      <c r="D335" s="151" t="s">
        <v>359</v>
      </c>
      <c r="F335" s="152" t="s">
        <v>9348</v>
      </c>
      <c r="I335" s="153"/>
      <c r="L335" s="32"/>
      <c r="M335" s="154"/>
      <c r="T335" s="56"/>
      <c r="AT335" s="17" t="s">
        <v>359</v>
      </c>
      <c r="AU335" s="17" t="s">
        <v>86</v>
      </c>
    </row>
    <row r="336" spans="2:65" s="14" customFormat="1" ht="10.199999999999999">
      <c r="B336" s="169"/>
      <c r="D336" s="151" t="s">
        <v>361</v>
      </c>
      <c r="E336" s="170" t="s">
        <v>1</v>
      </c>
      <c r="F336" s="171" t="s">
        <v>9141</v>
      </c>
      <c r="H336" s="170" t="s">
        <v>1</v>
      </c>
      <c r="I336" s="172"/>
      <c r="L336" s="169"/>
      <c r="M336" s="173"/>
      <c r="T336" s="174"/>
      <c r="AT336" s="170" t="s">
        <v>361</v>
      </c>
      <c r="AU336" s="170" t="s">
        <v>86</v>
      </c>
      <c r="AV336" s="14" t="s">
        <v>84</v>
      </c>
      <c r="AW336" s="14" t="s">
        <v>32</v>
      </c>
      <c r="AX336" s="14" t="s">
        <v>76</v>
      </c>
      <c r="AY336" s="170" t="s">
        <v>350</v>
      </c>
    </row>
    <row r="337" spans="2:65" s="12" customFormat="1" ht="10.199999999999999">
      <c r="B337" s="155"/>
      <c r="D337" s="151" t="s">
        <v>361</v>
      </c>
      <c r="E337" s="156" t="s">
        <v>1</v>
      </c>
      <c r="F337" s="157" t="s">
        <v>86</v>
      </c>
      <c r="H337" s="158">
        <v>2</v>
      </c>
      <c r="I337" s="159"/>
      <c r="L337" s="155"/>
      <c r="M337" s="160"/>
      <c r="T337" s="161"/>
      <c r="AT337" s="156" t="s">
        <v>361</v>
      </c>
      <c r="AU337" s="156" t="s">
        <v>86</v>
      </c>
      <c r="AV337" s="12" t="s">
        <v>86</v>
      </c>
      <c r="AW337" s="12" t="s">
        <v>32</v>
      </c>
      <c r="AX337" s="12" t="s">
        <v>76</v>
      </c>
      <c r="AY337" s="156" t="s">
        <v>350</v>
      </c>
    </row>
    <row r="338" spans="2:65" s="13" customFormat="1" ht="10.199999999999999">
      <c r="B338" s="162"/>
      <c r="D338" s="151" t="s">
        <v>361</v>
      </c>
      <c r="E338" s="163" t="s">
        <v>1</v>
      </c>
      <c r="F338" s="164" t="s">
        <v>364</v>
      </c>
      <c r="H338" s="165">
        <v>2</v>
      </c>
      <c r="I338" s="166"/>
      <c r="L338" s="162"/>
      <c r="M338" s="167"/>
      <c r="T338" s="168"/>
      <c r="AT338" s="163" t="s">
        <v>361</v>
      </c>
      <c r="AU338" s="163" t="s">
        <v>86</v>
      </c>
      <c r="AV338" s="13" t="s">
        <v>357</v>
      </c>
      <c r="AW338" s="13" t="s">
        <v>32</v>
      </c>
      <c r="AX338" s="13" t="s">
        <v>84</v>
      </c>
      <c r="AY338" s="163" t="s">
        <v>350</v>
      </c>
    </row>
    <row r="339" spans="2:65" s="1" customFormat="1" ht="37.799999999999997" customHeight="1">
      <c r="B339" s="32"/>
      <c r="C339" s="138" t="s">
        <v>918</v>
      </c>
      <c r="D339" s="138" t="s">
        <v>352</v>
      </c>
      <c r="E339" s="139" t="s">
        <v>9349</v>
      </c>
      <c r="F339" s="140" t="s">
        <v>9350</v>
      </c>
      <c r="G339" s="141" t="s">
        <v>496</v>
      </c>
      <c r="H339" s="142">
        <v>1</v>
      </c>
      <c r="I339" s="143"/>
      <c r="J339" s="144">
        <f>ROUND(I339*H339,2)</f>
        <v>0</v>
      </c>
      <c r="K339" s="140" t="s">
        <v>385</v>
      </c>
      <c r="L339" s="32"/>
      <c r="M339" s="145" t="s">
        <v>1</v>
      </c>
      <c r="N339" s="146" t="s">
        <v>41</v>
      </c>
      <c r="P339" s="147">
        <f>O339*H339</f>
        <v>0</v>
      </c>
      <c r="Q339" s="147">
        <v>0</v>
      </c>
      <c r="R339" s="147">
        <f>Q339*H339</f>
        <v>0</v>
      </c>
      <c r="S339" s="147">
        <v>0</v>
      </c>
      <c r="T339" s="148">
        <f>S339*H339</f>
        <v>0</v>
      </c>
      <c r="AR339" s="149" t="s">
        <v>357</v>
      </c>
      <c r="AT339" s="149" t="s">
        <v>352</v>
      </c>
      <c r="AU339" s="149" t="s">
        <v>86</v>
      </c>
      <c r="AY339" s="17" t="s">
        <v>350</v>
      </c>
      <c r="BE339" s="150">
        <f>IF(N339="základní",J339,0)</f>
        <v>0</v>
      </c>
      <c r="BF339" s="150">
        <f>IF(N339="snížená",J339,0)</f>
        <v>0</v>
      </c>
      <c r="BG339" s="150">
        <f>IF(N339="zákl. přenesená",J339,0)</f>
        <v>0</v>
      </c>
      <c r="BH339" s="150">
        <f>IF(N339="sníž. přenesená",J339,0)</f>
        <v>0</v>
      </c>
      <c r="BI339" s="150">
        <f>IF(N339="nulová",J339,0)</f>
        <v>0</v>
      </c>
      <c r="BJ339" s="17" t="s">
        <v>84</v>
      </c>
      <c r="BK339" s="150">
        <f>ROUND(I339*H339,2)</f>
        <v>0</v>
      </c>
      <c r="BL339" s="17" t="s">
        <v>357</v>
      </c>
      <c r="BM339" s="149" t="s">
        <v>2091</v>
      </c>
    </row>
    <row r="340" spans="2:65" s="1" customFormat="1" ht="19.2">
      <c r="B340" s="32"/>
      <c r="D340" s="151" t="s">
        <v>359</v>
      </c>
      <c r="F340" s="152" t="s">
        <v>9350</v>
      </c>
      <c r="I340" s="153"/>
      <c r="L340" s="32"/>
      <c r="M340" s="154"/>
      <c r="T340" s="56"/>
      <c r="AT340" s="17" t="s">
        <v>359</v>
      </c>
      <c r="AU340" s="17" t="s">
        <v>86</v>
      </c>
    </row>
    <row r="341" spans="2:65" s="14" customFormat="1" ht="10.199999999999999">
      <c r="B341" s="169"/>
      <c r="D341" s="151" t="s">
        <v>361</v>
      </c>
      <c r="E341" s="170" t="s">
        <v>1</v>
      </c>
      <c r="F341" s="171" t="s">
        <v>9141</v>
      </c>
      <c r="H341" s="170" t="s">
        <v>1</v>
      </c>
      <c r="I341" s="172"/>
      <c r="L341" s="169"/>
      <c r="M341" s="173"/>
      <c r="T341" s="174"/>
      <c r="AT341" s="170" t="s">
        <v>361</v>
      </c>
      <c r="AU341" s="170" t="s">
        <v>86</v>
      </c>
      <c r="AV341" s="14" t="s">
        <v>84</v>
      </c>
      <c r="AW341" s="14" t="s">
        <v>32</v>
      </c>
      <c r="AX341" s="14" t="s">
        <v>76</v>
      </c>
      <c r="AY341" s="170" t="s">
        <v>350</v>
      </c>
    </row>
    <row r="342" spans="2:65" s="12" customFormat="1" ht="10.199999999999999">
      <c r="B342" s="155"/>
      <c r="D342" s="151" t="s">
        <v>361</v>
      </c>
      <c r="E342" s="156" t="s">
        <v>1</v>
      </c>
      <c r="F342" s="157" t="s">
        <v>84</v>
      </c>
      <c r="H342" s="158">
        <v>1</v>
      </c>
      <c r="I342" s="159"/>
      <c r="L342" s="155"/>
      <c r="M342" s="160"/>
      <c r="T342" s="161"/>
      <c r="AT342" s="156" t="s">
        <v>361</v>
      </c>
      <c r="AU342" s="156" t="s">
        <v>86</v>
      </c>
      <c r="AV342" s="12" t="s">
        <v>86</v>
      </c>
      <c r="AW342" s="12" t="s">
        <v>32</v>
      </c>
      <c r="AX342" s="12" t="s">
        <v>76</v>
      </c>
      <c r="AY342" s="156" t="s">
        <v>350</v>
      </c>
    </row>
    <row r="343" spans="2:65" s="13" customFormat="1" ht="10.199999999999999">
      <c r="B343" s="162"/>
      <c r="D343" s="151" t="s">
        <v>361</v>
      </c>
      <c r="E343" s="163" t="s">
        <v>1</v>
      </c>
      <c r="F343" s="164" t="s">
        <v>364</v>
      </c>
      <c r="H343" s="165">
        <v>1</v>
      </c>
      <c r="I343" s="166"/>
      <c r="L343" s="162"/>
      <c r="M343" s="167"/>
      <c r="T343" s="168"/>
      <c r="AT343" s="163" t="s">
        <v>361</v>
      </c>
      <c r="AU343" s="163" t="s">
        <v>86</v>
      </c>
      <c r="AV343" s="13" t="s">
        <v>357</v>
      </c>
      <c r="AW343" s="13" t="s">
        <v>32</v>
      </c>
      <c r="AX343" s="13" t="s">
        <v>84</v>
      </c>
      <c r="AY343" s="163" t="s">
        <v>350</v>
      </c>
    </row>
    <row r="344" spans="2:65" s="1" customFormat="1" ht="37.799999999999997" customHeight="1">
      <c r="B344" s="32"/>
      <c r="C344" s="138" t="s">
        <v>924</v>
      </c>
      <c r="D344" s="138" t="s">
        <v>352</v>
      </c>
      <c r="E344" s="139" t="s">
        <v>9351</v>
      </c>
      <c r="F344" s="140" t="s">
        <v>9352</v>
      </c>
      <c r="G344" s="141" t="s">
        <v>496</v>
      </c>
      <c r="H344" s="142">
        <v>5</v>
      </c>
      <c r="I344" s="143"/>
      <c r="J344" s="144">
        <f>ROUND(I344*H344,2)</f>
        <v>0</v>
      </c>
      <c r="K344" s="140" t="s">
        <v>385</v>
      </c>
      <c r="L344" s="32"/>
      <c r="M344" s="145" t="s">
        <v>1</v>
      </c>
      <c r="N344" s="146" t="s">
        <v>41</v>
      </c>
      <c r="P344" s="147">
        <f>O344*H344</f>
        <v>0</v>
      </c>
      <c r="Q344" s="147">
        <v>0</v>
      </c>
      <c r="R344" s="147">
        <f>Q344*H344</f>
        <v>0</v>
      </c>
      <c r="S344" s="147">
        <v>0</v>
      </c>
      <c r="T344" s="148">
        <f>S344*H344</f>
        <v>0</v>
      </c>
      <c r="AR344" s="149" t="s">
        <v>357</v>
      </c>
      <c r="AT344" s="149" t="s">
        <v>352</v>
      </c>
      <c r="AU344" s="149" t="s">
        <v>86</v>
      </c>
      <c r="AY344" s="17" t="s">
        <v>350</v>
      </c>
      <c r="BE344" s="150">
        <f>IF(N344="základní",J344,0)</f>
        <v>0</v>
      </c>
      <c r="BF344" s="150">
        <f>IF(N344="snížená",J344,0)</f>
        <v>0</v>
      </c>
      <c r="BG344" s="150">
        <f>IF(N344="zákl. přenesená",J344,0)</f>
        <v>0</v>
      </c>
      <c r="BH344" s="150">
        <f>IF(N344="sníž. přenesená",J344,0)</f>
        <v>0</v>
      </c>
      <c r="BI344" s="150">
        <f>IF(N344="nulová",J344,0)</f>
        <v>0</v>
      </c>
      <c r="BJ344" s="17" t="s">
        <v>84</v>
      </c>
      <c r="BK344" s="150">
        <f>ROUND(I344*H344,2)</f>
        <v>0</v>
      </c>
      <c r="BL344" s="17" t="s">
        <v>357</v>
      </c>
      <c r="BM344" s="149" t="s">
        <v>2102</v>
      </c>
    </row>
    <row r="345" spans="2:65" s="1" customFormat="1" ht="19.2">
      <c r="B345" s="32"/>
      <c r="D345" s="151" t="s">
        <v>359</v>
      </c>
      <c r="F345" s="152" t="s">
        <v>9352</v>
      </c>
      <c r="I345" s="153"/>
      <c r="L345" s="32"/>
      <c r="M345" s="154"/>
      <c r="T345" s="56"/>
      <c r="AT345" s="17" t="s">
        <v>359</v>
      </c>
      <c r="AU345" s="17" t="s">
        <v>86</v>
      </c>
    </row>
    <row r="346" spans="2:65" s="14" customFormat="1" ht="10.199999999999999">
      <c r="B346" s="169"/>
      <c r="D346" s="151" t="s">
        <v>361</v>
      </c>
      <c r="E346" s="170" t="s">
        <v>1</v>
      </c>
      <c r="F346" s="171" t="s">
        <v>9141</v>
      </c>
      <c r="H346" s="170" t="s">
        <v>1</v>
      </c>
      <c r="I346" s="172"/>
      <c r="L346" s="169"/>
      <c r="M346" s="173"/>
      <c r="T346" s="174"/>
      <c r="AT346" s="170" t="s">
        <v>361</v>
      </c>
      <c r="AU346" s="170" t="s">
        <v>86</v>
      </c>
      <c r="AV346" s="14" t="s">
        <v>84</v>
      </c>
      <c r="AW346" s="14" t="s">
        <v>32</v>
      </c>
      <c r="AX346" s="14" t="s">
        <v>76</v>
      </c>
      <c r="AY346" s="170" t="s">
        <v>350</v>
      </c>
    </row>
    <row r="347" spans="2:65" s="12" customFormat="1" ht="10.199999999999999">
      <c r="B347" s="155"/>
      <c r="D347" s="151" t="s">
        <v>361</v>
      </c>
      <c r="E347" s="156" t="s">
        <v>1</v>
      </c>
      <c r="F347" s="157" t="s">
        <v>389</v>
      </c>
      <c r="H347" s="158">
        <v>5</v>
      </c>
      <c r="I347" s="159"/>
      <c r="L347" s="155"/>
      <c r="M347" s="160"/>
      <c r="T347" s="161"/>
      <c r="AT347" s="156" t="s">
        <v>361</v>
      </c>
      <c r="AU347" s="156" t="s">
        <v>86</v>
      </c>
      <c r="AV347" s="12" t="s">
        <v>86</v>
      </c>
      <c r="AW347" s="12" t="s">
        <v>32</v>
      </c>
      <c r="AX347" s="12" t="s">
        <v>76</v>
      </c>
      <c r="AY347" s="156" t="s">
        <v>350</v>
      </c>
    </row>
    <row r="348" spans="2:65" s="13" customFormat="1" ht="10.199999999999999">
      <c r="B348" s="162"/>
      <c r="D348" s="151" t="s">
        <v>361</v>
      </c>
      <c r="E348" s="163" t="s">
        <v>1</v>
      </c>
      <c r="F348" s="164" t="s">
        <v>364</v>
      </c>
      <c r="H348" s="165">
        <v>5</v>
      </c>
      <c r="I348" s="166"/>
      <c r="L348" s="162"/>
      <c r="M348" s="167"/>
      <c r="T348" s="168"/>
      <c r="AT348" s="163" t="s">
        <v>361</v>
      </c>
      <c r="AU348" s="163" t="s">
        <v>86</v>
      </c>
      <c r="AV348" s="13" t="s">
        <v>357</v>
      </c>
      <c r="AW348" s="13" t="s">
        <v>32</v>
      </c>
      <c r="AX348" s="13" t="s">
        <v>84</v>
      </c>
      <c r="AY348" s="163" t="s">
        <v>350</v>
      </c>
    </row>
    <row r="349" spans="2:65" s="1" customFormat="1" ht="37.799999999999997" customHeight="1">
      <c r="B349" s="32"/>
      <c r="C349" s="138" t="s">
        <v>929</v>
      </c>
      <c r="D349" s="138" t="s">
        <v>352</v>
      </c>
      <c r="E349" s="139" t="s">
        <v>9353</v>
      </c>
      <c r="F349" s="140" t="s">
        <v>9354</v>
      </c>
      <c r="G349" s="141" t="s">
        <v>496</v>
      </c>
      <c r="H349" s="142">
        <v>8</v>
      </c>
      <c r="I349" s="143"/>
      <c r="J349" s="144">
        <f>ROUND(I349*H349,2)</f>
        <v>0</v>
      </c>
      <c r="K349" s="140" t="s">
        <v>385</v>
      </c>
      <c r="L349" s="32"/>
      <c r="M349" s="145" t="s">
        <v>1</v>
      </c>
      <c r="N349" s="146" t="s">
        <v>41</v>
      </c>
      <c r="P349" s="147">
        <f>O349*H349</f>
        <v>0</v>
      </c>
      <c r="Q349" s="147">
        <v>0</v>
      </c>
      <c r="R349" s="147">
        <f>Q349*H349</f>
        <v>0</v>
      </c>
      <c r="S349" s="147">
        <v>0</v>
      </c>
      <c r="T349" s="148">
        <f>S349*H349</f>
        <v>0</v>
      </c>
      <c r="AR349" s="149" t="s">
        <v>357</v>
      </c>
      <c r="AT349" s="149" t="s">
        <v>352</v>
      </c>
      <c r="AU349" s="149" t="s">
        <v>86</v>
      </c>
      <c r="AY349" s="17" t="s">
        <v>350</v>
      </c>
      <c r="BE349" s="150">
        <f>IF(N349="základní",J349,0)</f>
        <v>0</v>
      </c>
      <c r="BF349" s="150">
        <f>IF(N349="snížená",J349,0)</f>
        <v>0</v>
      </c>
      <c r="BG349" s="150">
        <f>IF(N349="zákl. přenesená",J349,0)</f>
        <v>0</v>
      </c>
      <c r="BH349" s="150">
        <f>IF(N349="sníž. přenesená",J349,0)</f>
        <v>0</v>
      </c>
      <c r="BI349" s="150">
        <f>IF(N349="nulová",J349,0)</f>
        <v>0</v>
      </c>
      <c r="BJ349" s="17" t="s">
        <v>84</v>
      </c>
      <c r="BK349" s="150">
        <f>ROUND(I349*H349,2)</f>
        <v>0</v>
      </c>
      <c r="BL349" s="17" t="s">
        <v>357</v>
      </c>
      <c r="BM349" s="149" t="s">
        <v>2117</v>
      </c>
    </row>
    <row r="350" spans="2:65" s="1" customFormat="1" ht="28.8">
      <c r="B350" s="32"/>
      <c r="D350" s="151" t="s">
        <v>359</v>
      </c>
      <c r="F350" s="152" t="s">
        <v>9354</v>
      </c>
      <c r="I350" s="153"/>
      <c r="L350" s="32"/>
      <c r="M350" s="154"/>
      <c r="T350" s="56"/>
      <c r="AT350" s="17" t="s">
        <v>359</v>
      </c>
      <c r="AU350" s="17" t="s">
        <v>86</v>
      </c>
    </row>
    <row r="351" spans="2:65" s="14" customFormat="1" ht="10.199999999999999">
      <c r="B351" s="169"/>
      <c r="D351" s="151" t="s">
        <v>361</v>
      </c>
      <c r="E351" s="170" t="s">
        <v>1</v>
      </c>
      <c r="F351" s="171" t="s">
        <v>9141</v>
      </c>
      <c r="H351" s="170" t="s">
        <v>1</v>
      </c>
      <c r="I351" s="172"/>
      <c r="L351" s="169"/>
      <c r="M351" s="173"/>
      <c r="T351" s="174"/>
      <c r="AT351" s="170" t="s">
        <v>361</v>
      </c>
      <c r="AU351" s="170" t="s">
        <v>86</v>
      </c>
      <c r="AV351" s="14" t="s">
        <v>84</v>
      </c>
      <c r="AW351" s="14" t="s">
        <v>32</v>
      </c>
      <c r="AX351" s="14" t="s">
        <v>76</v>
      </c>
      <c r="AY351" s="170" t="s">
        <v>350</v>
      </c>
    </row>
    <row r="352" spans="2:65" s="12" customFormat="1" ht="10.199999999999999">
      <c r="B352" s="155"/>
      <c r="D352" s="151" t="s">
        <v>361</v>
      </c>
      <c r="E352" s="156" t="s">
        <v>1</v>
      </c>
      <c r="F352" s="157" t="s">
        <v>468</v>
      </c>
      <c r="H352" s="158">
        <v>8</v>
      </c>
      <c r="I352" s="159"/>
      <c r="L352" s="155"/>
      <c r="M352" s="160"/>
      <c r="T352" s="161"/>
      <c r="AT352" s="156" t="s">
        <v>361</v>
      </c>
      <c r="AU352" s="156" t="s">
        <v>86</v>
      </c>
      <c r="AV352" s="12" t="s">
        <v>86</v>
      </c>
      <c r="AW352" s="12" t="s">
        <v>32</v>
      </c>
      <c r="AX352" s="12" t="s">
        <v>76</v>
      </c>
      <c r="AY352" s="156" t="s">
        <v>350</v>
      </c>
    </row>
    <row r="353" spans="2:65" s="13" customFormat="1" ht="10.199999999999999">
      <c r="B353" s="162"/>
      <c r="D353" s="151" t="s">
        <v>361</v>
      </c>
      <c r="E353" s="163" t="s">
        <v>1</v>
      </c>
      <c r="F353" s="164" t="s">
        <v>364</v>
      </c>
      <c r="H353" s="165">
        <v>8</v>
      </c>
      <c r="I353" s="166"/>
      <c r="L353" s="162"/>
      <c r="M353" s="167"/>
      <c r="T353" s="168"/>
      <c r="AT353" s="163" t="s">
        <v>361</v>
      </c>
      <c r="AU353" s="163" t="s">
        <v>86</v>
      </c>
      <c r="AV353" s="13" t="s">
        <v>357</v>
      </c>
      <c r="AW353" s="13" t="s">
        <v>32</v>
      </c>
      <c r="AX353" s="13" t="s">
        <v>84</v>
      </c>
      <c r="AY353" s="163" t="s">
        <v>350</v>
      </c>
    </row>
    <row r="354" spans="2:65" s="1" customFormat="1" ht="37.799999999999997" customHeight="1">
      <c r="B354" s="32"/>
      <c r="C354" s="138" t="s">
        <v>937</v>
      </c>
      <c r="D354" s="138" t="s">
        <v>352</v>
      </c>
      <c r="E354" s="139" t="s">
        <v>9355</v>
      </c>
      <c r="F354" s="140" t="s">
        <v>9356</v>
      </c>
      <c r="G354" s="141" t="s">
        <v>496</v>
      </c>
      <c r="H354" s="142">
        <v>8</v>
      </c>
      <c r="I354" s="143"/>
      <c r="J354" s="144">
        <f>ROUND(I354*H354,2)</f>
        <v>0</v>
      </c>
      <c r="K354" s="140" t="s">
        <v>385</v>
      </c>
      <c r="L354" s="32"/>
      <c r="M354" s="145" t="s">
        <v>1</v>
      </c>
      <c r="N354" s="146" t="s">
        <v>41</v>
      </c>
      <c r="P354" s="147">
        <f>O354*H354</f>
        <v>0</v>
      </c>
      <c r="Q354" s="147">
        <v>0</v>
      </c>
      <c r="R354" s="147">
        <f>Q354*H354</f>
        <v>0</v>
      </c>
      <c r="S354" s="147">
        <v>0</v>
      </c>
      <c r="T354" s="148">
        <f>S354*H354</f>
        <v>0</v>
      </c>
      <c r="AR354" s="149" t="s">
        <v>357</v>
      </c>
      <c r="AT354" s="149" t="s">
        <v>352</v>
      </c>
      <c r="AU354" s="149" t="s">
        <v>86</v>
      </c>
      <c r="AY354" s="17" t="s">
        <v>350</v>
      </c>
      <c r="BE354" s="150">
        <f>IF(N354="základní",J354,0)</f>
        <v>0</v>
      </c>
      <c r="BF354" s="150">
        <f>IF(N354="snížená",J354,0)</f>
        <v>0</v>
      </c>
      <c r="BG354" s="150">
        <f>IF(N354="zákl. přenesená",J354,0)</f>
        <v>0</v>
      </c>
      <c r="BH354" s="150">
        <f>IF(N354="sníž. přenesená",J354,0)</f>
        <v>0</v>
      </c>
      <c r="BI354" s="150">
        <f>IF(N354="nulová",J354,0)</f>
        <v>0</v>
      </c>
      <c r="BJ354" s="17" t="s">
        <v>84</v>
      </c>
      <c r="BK354" s="150">
        <f>ROUND(I354*H354,2)</f>
        <v>0</v>
      </c>
      <c r="BL354" s="17" t="s">
        <v>357</v>
      </c>
      <c r="BM354" s="149" t="s">
        <v>2128</v>
      </c>
    </row>
    <row r="355" spans="2:65" s="1" customFormat="1" ht="28.8">
      <c r="B355" s="32"/>
      <c r="D355" s="151" t="s">
        <v>359</v>
      </c>
      <c r="F355" s="152" t="s">
        <v>9356</v>
      </c>
      <c r="I355" s="153"/>
      <c r="L355" s="32"/>
      <c r="M355" s="154"/>
      <c r="T355" s="56"/>
      <c r="AT355" s="17" t="s">
        <v>359</v>
      </c>
      <c r="AU355" s="17" t="s">
        <v>86</v>
      </c>
    </row>
    <row r="356" spans="2:65" s="14" customFormat="1" ht="10.199999999999999">
      <c r="B356" s="169"/>
      <c r="D356" s="151" t="s">
        <v>361</v>
      </c>
      <c r="E356" s="170" t="s">
        <v>1</v>
      </c>
      <c r="F356" s="171" t="s">
        <v>9141</v>
      </c>
      <c r="H356" s="170" t="s">
        <v>1</v>
      </c>
      <c r="I356" s="172"/>
      <c r="L356" s="169"/>
      <c r="M356" s="173"/>
      <c r="T356" s="174"/>
      <c r="AT356" s="170" t="s">
        <v>361</v>
      </c>
      <c r="AU356" s="170" t="s">
        <v>86</v>
      </c>
      <c r="AV356" s="14" t="s">
        <v>84</v>
      </c>
      <c r="AW356" s="14" t="s">
        <v>32</v>
      </c>
      <c r="AX356" s="14" t="s">
        <v>76</v>
      </c>
      <c r="AY356" s="170" t="s">
        <v>350</v>
      </c>
    </row>
    <row r="357" spans="2:65" s="12" customFormat="1" ht="10.199999999999999">
      <c r="B357" s="155"/>
      <c r="D357" s="151" t="s">
        <v>361</v>
      </c>
      <c r="E357" s="156" t="s">
        <v>1</v>
      </c>
      <c r="F357" s="157" t="s">
        <v>468</v>
      </c>
      <c r="H357" s="158">
        <v>8</v>
      </c>
      <c r="I357" s="159"/>
      <c r="L357" s="155"/>
      <c r="M357" s="160"/>
      <c r="T357" s="161"/>
      <c r="AT357" s="156" t="s">
        <v>361</v>
      </c>
      <c r="AU357" s="156" t="s">
        <v>86</v>
      </c>
      <c r="AV357" s="12" t="s">
        <v>86</v>
      </c>
      <c r="AW357" s="12" t="s">
        <v>32</v>
      </c>
      <c r="AX357" s="12" t="s">
        <v>76</v>
      </c>
      <c r="AY357" s="156" t="s">
        <v>350</v>
      </c>
    </row>
    <row r="358" spans="2:65" s="13" customFormat="1" ht="10.199999999999999">
      <c r="B358" s="162"/>
      <c r="D358" s="151" t="s">
        <v>361</v>
      </c>
      <c r="E358" s="163" t="s">
        <v>1</v>
      </c>
      <c r="F358" s="164" t="s">
        <v>364</v>
      </c>
      <c r="H358" s="165">
        <v>8</v>
      </c>
      <c r="I358" s="166"/>
      <c r="L358" s="162"/>
      <c r="M358" s="167"/>
      <c r="T358" s="168"/>
      <c r="AT358" s="163" t="s">
        <v>361</v>
      </c>
      <c r="AU358" s="163" t="s">
        <v>86</v>
      </c>
      <c r="AV358" s="13" t="s">
        <v>357</v>
      </c>
      <c r="AW358" s="13" t="s">
        <v>32</v>
      </c>
      <c r="AX358" s="13" t="s">
        <v>84</v>
      </c>
      <c r="AY358" s="163" t="s">
        <v>350</v>
      </c>
    </row>
    <row r="359" spans="2:65" s="1" customFormat="1" ht="24.15" customHeight="1">
      <c r="B359" s="32"/>
      <c r="C359" s="138" t="s">
        <v>943</v>
      </c>
      <c r="D359" s="138" t="s">
        <v>352</v>
      </c>
      <c r="E359" s="139" t="s">
        <v>9357</v>
      </c>
      <c r="F359" s="140" t="s">
        <v>9358</v>
      </c>
      <c r="G359" s="141" t="s">
        <v>496</v>
      </c>
      <c r="H359" s="142">
        <v>4</v>
      </c>
      <c r="I359" s="143"/>
      <c r="J359" s="144">
        <f>ROUND(I359*H359,2)</f>
        <v>0</v>
      </c>
      <c r="K359" s="140" t="s">
        <v>385</v>
      </c>
      <c r="L359" s="32"/>
      <c r="M359" s="145" t="s">
        <v>1</v>
      </c>
      <c r="N359" s="146" t="s">
        <v>41</v>
      </c>
      <c r="P359" s="147">
        <f>O359*H359</f>
        <v>0</v>
      </c>
      <c r="Q359" s="147">
        <v>0</v>
      </c>
      <c r="R359" s="147">
        <f>Q359*H359</f>
        <v>0</v>
      </c>
      <c r="S359" s="147">
        <v>0</v>
      </c>
      <c r="T359" s="148">
        <f>S359*H359</f>
        <v>0</v>
      </c>
      <c r="AR359" s="149" t="s">
        <v>357</v>
      </c>
      <c r="AT359" s="149" t="s">
        <v>352</v>
      </c>
      <c r="AU359" s="149" t="s">
        <v>86</v>
      </c>
      <c r="AY359" s="17" t="s">
        <v>350</v>
      </c>
      <c r="BE359" s="150">
        <f>IF(N359="základní",J359,0)</f>
        <v>0</v>
      </c>
      <c r="BF359" s="150">
        <f>IF(N359="snížená",J359,0)</f>
        <v>0</v>
      </c>
      <c r="BG359" s="150">
        <f>IF(N359="zákl. přenesená",J359,0)</f>
        <v>0</v>
      </c>
      <c r="BH359" s="150">
        <f>IF(N359="sníž. přenesená",J359,0)</f>
        <v>0</v>
      </c>
      <c r="BI359" s="150">
        <f>IF(N359="nulová",J359,0)</f>
        <v>0</v>
      </c>
      <c r="BJ359" s="17" t="s">
        <v>84</v>
      </c>
      <c r="BK359" s="150">
        <f>ROUND(I359*H359,2)</f>
        <v>0</v>
      </c>
      <c r="BL359" s="17" t="s">
        <v>357</v>
      </c>
      <c r="BM359" s="149" t="s">
        <v>2152</v>
      </c>
    </row>
    <row r="360" spans="2:65" s="1" customFormat="1" ht="10.199999999999999">
      <c r="B360" s="32"/>
      <c r="D360" s="151" t="s">
        <v>359</v>
      </c>
      <c r="F360" s="152" t="s">
        <v>9358</v>
      </c>
      <c r="I360" s="153"/>
      <c r="L360" s="32"/>
      <c r="M360" s="154"/>
      <c r="T360" s="56"/>
      <c r="AT360" s="17" t="s">
        <v>359</v>
      </c>
      <c r="AU360" s="17" t="s">
        <v>86</v>
      </c>
    </row>
    <row r="361" spans="2:65" s="14" customFormat="1" ht="10.199999999999999">
      <c r="B361" s="169"/>
      <c r="D361" s="151" t="s">
        <v>361</v>
      </c>
      <c r="E361" s="170" t="s">
        <v>1</v>
      </c>
      <c r="F361" s="171" t="s">
        <v>9141</v>
      </c>
      <c r="H361" s="170" t="s">
        <v>1</v>
      </c>
      <c r="I361" s="172"/>
      <c r="L361" s="169"/>
      <c r="M361" s="173"/>
      <c r="T361" s="174"/>
      <c r="AT361" s="170" t="s">
        <v>361</v>
      </c>
      <c r="AU361" s="170" t="s">
        <v>86</v>
      </c>
      <c r="AV361" s="14" t="s">
        <v>84</v>
      </c>
      <c r="AW361" s="14" t="s">
        <v>32</v>
      </c>
      <c r="AX361" s="14" t="s">
        <v>76</v>
      </c>
      <c r="AY361" s="170" t="s">
        <v>350</v>
      </c>
    </row>
    <row r="362" spans="2:65" s="12" customFormat="1" ht="10.199999999999999">
      <c r="B362" s="155"/>
      <c r="D362" s="151" t="s">
        <v>361</v>
      </c>
      <c r="E362" s="156" t="s">
        <v>1</v>
      </c>
      <c r="F362" s="157" t="s">
        <v>357</v>
      </c>
      <c r="H362" s="158">
        <v>4</v>
      </c>
      <c r="I362" s="159"/>
      <c r="L362" s="155"/>
      <c r="M362" s="160"/>
      <c r="T362" s="161"/>
      <c r="AT362" s="156" t="s">
        <v>361</v>
      </c>
      <c r="AU362" s="156" t="s">
        <v>86</v>
      </c>
      <c r="AV362" s="12" t="s">
        <v>86</v>
      </c>
      <c r="AW362" s="12" t="s">
        <v>32</v>
      </c>
      <c r="AX362" s="12" t="s">
        <v>76</v>
      </c>
      <c r="AY362" s="156" t="s">
        <v>350</v>
      </c>
    </row>
    <row r="363" spans="2:65" s="13" customFormat="1" ht="10.199999999999999">
      <c r="B363" s="162"/>
      <c r="D363" s="151" t="s">
        <v>361</v>
      </c>
      <c r="E363" s="163" t="s">
        <v>1</v>
      </c>
      <c r="F363" s="164" t="s">
        <v>364</v>
      </c>
      <c r="H363" s="165">
        <v>4</v>
      </c>
      <c r="I363" s="166"/>
      <c r="L363" s="162"/>
      <c r="M363" s="167"/>
      <c r="T363" s="168"/>
      <c r="AT363" s="163" t="s">
        <v>361</v>
      </c>
      <c r="AU363" s="163" t="s">
        <v>86</v>
      </c>
      <c r="AV363" s="13" t="s">
        <v>357</v>
      </c>
      <c r="AW363" s="13" t="s">
        <v>32</v>
      </c>
      <c r="AX363" s="13" t="s">
        <v>84</v>
      </c>
      <c r="AY363" s="163" t="s">
        <v>350</v>
      </c>
    </row>
    <row r="364" spans="2:65" s="1" customFormat="1" ht="24.15" customHeight="1">
      <c r="B364" s="32"/>
      <c r="C364" s="187" t="s">
        <v>950</v>
      </c>
      <c r="D364" s="187" t="s">
        <v>1347</v>
      </c>
      <c r="E364" s="188" t="s">
        <v>9359</v>
      </c>
      <c r="F364" s="189" t="s">
        <v>9360</v>
      </c>
      <c r="G364" s="190" t="s">
        <v>496</v>
      </c>
      <c r="H364" s="191">
        <v>4</v>
      </c>
      <c r="I364" s="192"/>
      <c r="J364" s="193">
        <f>ROUND(I364*H364,2)</f>
        <v>0</v>
      </c>
      <c r="K364" s="189" t="s">
        <v>385</v>
      </c>
      <c r="L364" s="194"/>
      <c r="M364" s="195" t="s">
        <v>1</v>
      </c>
      <c r="N364" s="196" t="s">
        <v>41</v>
      </c>
      <c r="P364" s="147">
        <f>O364*H364</f>
        <v>0</v>
      </c>
      <c r="Q364" s="147">
        <v>0</v>
      </c>
      <c r="R364" s="147">
        <f>Q364*H364</f>
        <v>0</v>
      </c>
      <c r="S364" s="147">
        <v>0</v>
      </c>
      <c r="T364" s="148">
        <f>S364*H364</f>
        <v>0</v>
      </c>
      <c r="AR364" s="149" t="s">
        <v>468</v>
      </c>
      <c r="AT364" s="149" t="s">
        <v>1347</v>
      </c>
      <c r="AU364" s="149" t="s">
        <v>86</v>
      </c>
      <c r="AY364" s="17" t="s">
        <v>350</v>
      </c>
      <c r="BE364" s="150">
        <f>IF(N364="základní",J364,0)</f>
        <v>0</v>
      </c>
      <c r="BF364" s="150">
        <f>IF(N364="snížená",J364,0)</f>
        <v>0</v>
      </c>
      <c r="BG364" s="150">
        <f>IF(N364="zákl. přenesená",J364,0)</f>
        <v>0</v>
      </c>
      <c r="BH364" s="150">
        <f>IF(N364="sníž. přenesená",J364,0)</f>
        <v>0</v>
      </c>
      <c r="BI364" s="150">
        <f>IF(N364="nulová",J364,0)</f>
        <v>0</v>
      </c>
      <c r="BJ364" s="17" t="s">
        <v>84</v>
      </c>
      <c r="BK364" s="150">
        <f>ROUND(I364*H364,2)</f>
        <v>0</v>
      </c>
      <c r="BL364" s="17" t="s">
        <v>357</v>
      </c>
      <c r="BM364" s="149" t="s">
        <v>2195</v>
      </c>
    </row>
    <row r="365" spans="2:65" s="1" customFormat="1" ht="19.2">
      <c r="B365" s="32"/>
      <c r="D365" s="151" t="s">
        <v>359</v>
      </c>
      <c r="F365" s="152" t="s">
        <v>9360</v>
      </c>
      <c r="I365" s="153"/>
      <c r="L365" s="32"/>
      <c r="M365" s="154"/>
      <c r="T365" s="56"/>
      <c r="AT365" s="17" t="s">
        <v>359</v>
      </c>
      <c r="AU365" s="17" t="s">
        <v>86</v>
      </c>
    </row>
    <row r="366" spans="2:65" s="1" customFormat="1" ht="24.15" customHeight="1">
      <c r="B366" s="32"/>
      <c r="C366" s="138" t="s">
        <v>964</v>
      </c>
      <c r="D366" s="138" t="s">
        <v>352</v>
      </c>
      <c r="E366" s="139" t="s">
        <v>9361</v>
      </c>
      <c r="F366" s="140" t="s">
        <v>9362</v>
      </c>
      <c r="G366" s="141" t="s">
        <v>496</v>
      </c>
      <c r="H366" s="142">
        <v>4</v>
      </c>
      <c r="I366" s="143"/>
      <c r="J366" s="144">
        <f>ROUND(I366*H366,2)</f>
        <v>0</v>
      </c>
      <c r="K366" s="140" t="s">
        <v>385</v>
      </c>
      <c r="L366" s="32"/>
      <c r="M366" s="145" t="s">
        <v>1</v>
      </c>
      <c r="N366" s="146" t="s">
        <v>41</v>
      </c>
      <c r="P366" s="147">
        <f>O366*H366</f>
        <v>0</v>
      </c>
      <c r="Q366" s="147">
        <v>0</v>
      </c>
      <c r="R366" s="147">
        <f>Q366*H366</f>
        <v>0</v>
      </c>
      <c r="S366" s="147">
        <v>0</v>
      </c>
      <c r="T366" s="148">
        <f>S366*H366</f>
        <v>0</v>
      </c>
      <c r="AR366" s="149" t="s">
        <v>357</v>
      </c>
      <c r="AT366" s="149" t="s">
        <v>352</v>
      </c>
      <c r="AU366" s="149" t="s">
        <v>86</v>
      </c>
      <c r="AY366" s="17" t="s">
        <v>350</v>
      </c>
      <c r="BE366" s="150">
        <f>IF(N366="základní",J366,0)</f>
        <v>0</v>
      </c>
      <c r="BF366" s="150">
        <f>IF(N366="snížená",J366,0)</f>
        <v>0</v>
      </c>
      <c r="BG366" s="150">
        <f>IF(N366="zákl. přenesená",J366,0)</f>
        <v>0</v>
      </c>
      <c r="BH366" s="150">
        <f>IF(N366="sníž. přenesená",J366,0)</f>
        <v>0</v>
      </c>
      <c r="BI366" s="150">
        <f>IF(N366="nulová",J366,0)</f>
        <v>0</v>
      </c>
      <c r="BJ366" s="17" t="s">
        <v>84</v>
      </c>
      <c r="BK366" s="150">
        <f>ROUND(I366*H366,2)</f>
        <v>0</v>
      </c>
      <c r="BL366" s="17" t="s">
        <v>357</v>
      </c>
      <c r="BM366" s="149" t="s">
        <v>2224</v>
      </c>
    </row>
    <row r="367" spans="2:65" s="1" customFormat="1" ht="19.2">
      <c r="B367" s="32"/>
      <c r="D367" s="151" t="s">
        <v>359</v>
      </c>
      <c r="F367" s="152" t="s">
        <v>9362</v>
      </c>
      <c r="I367" s="153"/>
      <c r="L367" s="32"/>
      <c r="M367" s="154"/>
      <c r="T367" s="56"/>
      <c r="AT367" s="17" t="s">
        <v>359</v>
      </c>
      <c r="AU367" s="17" t="s">
        <v>86</v>
      </c>
    </row>
    <row r="368" spans="2:65" s="14" customFormat="1" ht="10.199999999999999">
      <c r="B368" s="169"/>
      <c r="D368" s="151" t="s">
        <v>361</v>
      </c>
      <c r="E368" s="170" t="s">
        <v>1</v>
      </c>
      <c r="F368" s="171" t="s">
        <v>9141</v>
      </c>
      <c r="H368" s="170" t="s">
        <v>1</v>
      </c>
      <c r="I368" s="172"/>
      <c r="L368" s="169"/>
      <c r="M368" s="173"/>
      <c r="T368" s="174"/>
      <c r="AT368" s="170" t="s">
        <v>361</v>
      </c>
      <c r="AU368" s="170" t="s">
        <v>86</v>
      </c>
      <c r="AV368" s="14" t="s">
        <v>84</v>
      </c>
      <c r="AW368" s="14" t="s">
        <v>32</v>
      </c>
      <c r="AX368" s="14" t="s">
        <v>76</v>
      </c>
      <c r="AY368" s="170" t="s">
        <v>350</v>
      </c>
    </row>
    <row r="369" spans="2:65" s="12" customFormat="1" ht="10.199999999999999">
      <c r="B369" s="155"/>
      <c r="D369" s="151" t="s">
        <v>361</v>
      </c>
      <c r="E369" s="156" t="s">
        <v>1</v>
      </c>
      <c r="F369" s="157" t="s">
        <v>357</v>
      </c>
      <c r="H369" s="158">
        <v>4</v>
      </c>
      <c r="I369" s="159"/>
      <c r="L369" s="155"/>
      <c r="M369" s="160"/>
      <c r="T369" s="161"/>
      <c r="AT369" s="156" t="s">
        <v>361</v>
      </c>
      <c r="AU369" s="156" t="s">
        <v>86</v>
      </c>
      <c r="AV369" s="12" t="s">
        <v>86</v>
      </c>
      <c r="AW369" s="12" t="s">
        <v>32</v>
      </c>
      <c r="AX369" s="12" t="s">
        <v>76</v>
      </c>
      <c r="AY369" s="156" t="s">
        <v>350</v>
      </c>
    </row>
    <row r="370" spans="2:65" s="13" customFormat="1" ht="10.199999999999999">
      <c r="B370" s="162"/>
      <c r="D370" s="151" t="s">
        <v>361</v>
      </c>
      <c r="E370" s="163" t="s">
        <v>1</v>
      </c>
      <c r="F370" s="164" t="s">
        <v>364</v>
      </c>
      <c r="H370" s="165">
        <v>4</v>
      </c>
      <c r="I370" s="166"/>
      <c r="L370" s="162"/>
      <c r="M370" s="167"/>
      <c r="T370" s="168"/>
      <c r="AT370" s="163" t="s">
        <v>361</v>
      </c>
      <c r="AU370" s="163" t="s">
        <v>86</v>
      </c>
      <c r="AV370" s="13" t="s">
        <v>357</v>
      </c>
      <c r="AW370" s="13" t="s">
        <v>32</v>
      </c>
      <c r="AX370" s="13" t="s">
        <v>84</v>
      </c>
      <c r="AY370" s="163" t="s">
        <v>350</v>
      </c>
    </row>
    <row r="371" spans="2:65" s="1" customFormat="1" ht="21.75" customHeight="1">
      <c r="B371" s="32"/>
      <c r="C371" s="187" t="s">
        <v>974</v>
      </c>
      <c r="D371" s="187" t="s">
        <v>1347</v>
      </c>
      <c r="E371" s="188" t="s">
        <v>9363</v>
      </c>
      <c r="F371" s="189" t="s">
        <v>9364</v>
      </c>
      <c r="G371" s="190" t="s">
        <v>496</v>
      </c>
      <c r="H371" s="191">
        <v>4</v>
      </c>
      <c r="I371" s="192"/>
      <c r="J371" s="193">
        <f>ROUND(I371*H371,2)</f>
        <v>0</v>
      </c>
      <c r="K371" s="189" t="s">
        <v>385</v>
      </c>
      <c r="L371" s="194"/>
      <c r="M371" s="195" t="s">
        <v>1</v>
      </c>
      <c r="N371" s="196" t="s">
        <v>41</v>
      </c>
      <c r="P371" s="147">
        <f>O371*H371</f>
        <v>0</v>
      </c>
      <c r="Q371" s="147">
        <v>0</v>
      </c>
      <c r="R371" s="147">
        <f>Q371*H371</f>
        <v>0</v>
      </c>
      <c r="S371" s="147">
        <v>0</v>
      </c>
      <c r="T371" s="148">
        <f>S371*H371</f>
        <v>0</v>
      </c>
      <c r="AR371" s="149" t="s">
        <v>468</v>
      </c>
      <c r="AT371" s="149" t="s">
        <v>1347</v>
      </c>
      <c r="AU371" s="149" t="s">
        <v>86</v>
      </c>
      <c r="AY371" s="17" t="s">
        <v>350</v>
      </c>
      <c r="BE371" s="150">
        <f>IF(N371="základní",J371,0)</f>
        <v>0</v>
      </c>
      <c r="BF371" s="150">
        <f>IF(N371="snížená",J371,0)</f>
        <v>0</v>
      </c>
      <c r="BG371" s="150">
        <f>IF(N371="zákl. přenesená",J371,0)</f>
        <v>0</v>
      </c>
      <c r="BH371" s="150">
        <f>IF(N371="sníž. přenesená",J371,0)</f>
        <v>0</v>
      </c>
      <c r="BI371" s="150">
        <f>IF(N371="nulová",J371,0)</f>
        <v>0</v>
      </c>
      <c r="BJ371" s="17" t="s">
        <v>84</v>
      </c>
      <c r="BK371" s="150">
        <f>ROUND(I371*H371,2)</f>
        <v>0</v>
      </c>
      <c r="BL371" s="17" t="s">
        <v>357</v>
      </c>
      <c r="BM371" s="149" t="s">
        <v>2236</v>
      </c>
    </row>
    <row r="372" spans="2:65" s="1" customFormat="1" ht="10.199999999999999">
      <c r="B372" s="32"/>
      <c r="D372" s="151" t="s">
        <v>359</v>
      </c>
      <c r="F372" s="152" t="s">
        <v>9364</v>
      </c>
      <c r="I372" s="153"/>
      <c r="L372" s="32"/>
      <c r="M372" s="154"/>
      <c r="T372" s="56"/>
      <c r="AT372" s="17" t="s">
        <v>359</v>
      </c>
      <c r="AU372" s="17" t="s">
        <v>86</v>
      </c>
    </row>
    <row r="373" spans="2:65" s="1" customFormat="1" ht="24.15" customHeight="1">
      <c r="B373" s="32"/>
      <c r="C373" s="138" t="s">
        <v>981</v>
      </c>
      <c r="D373" s="138" t="s">
        <v>352</v>
      </c>
      <c r="E373" s="139" t="s">
        <v>9365</v>
      </c>
      <c r="F373" s="140" t="s">
        <v>9366</v>
      </c>
      <c r="G373" s="141" t="s">
        <v>496</v>
      </c>
      <c r="H373" s="142">
        <v>8</v>
      </c>
      <c r="I373" s="143"/>
      <c r="J373" s="144">
        <f>ROUND(I373*H373,2)</f>
        <v>0</v>
      </c>
      <c r="K373" s="140" t="s">
        <v>385</v>
      </c>
      <c r="L373" s="32"/>
      <c r="M373" s="145" t="s">
        <v>1</v>
      </c>
      <c r="N373" s="146" t="s">
        <v>41</v>
      </c>
      <c r="P373" s="147">
        <f>O373*H373</f>
        <v>0</v>
      </c>
      <c r="Q373" s="147">
        <v>0</v>
      </c>
      <c r="R373" s="147">
        <f>Q373*H373</f>
        <v>0</v>
      </c>
      <c r="S373" s="147">
        <v>0</v>
      </c>
      <c r="T373" s="148">
        <f>S373*H373</f>
        <v>0</v>
      </c>
      <c r="AR373" s="149" t="s">
        <v>357</v>
      </c>
      <c r="AT373" s="149" t="s">
        <v>352</v>
      </c>
      <c r="AU373" s="149" t="s">
        <v>86</v>
      </c>
      <c r="AY373" s="17" t="s">
        <v>350</v>
      </c>
      <c r="BE373" s="150">
        <f>IF(N373="základní",J373,0)</f>
        <v>0</v>
      </c>
      <c r="BF373" s="150">
        <f>IF(N373="snížená",J373,0)</f>
        <v>0</v>
      </c>
      <c r="BG373" s="150">
        <f>IF(N373="zákl. přenesená",J373,0)</f>
        <v>0</v>
      </c>
      <c r="BH373" s="150">
        <f>IF(N373="sníž. přenesená",J373,0)</f>
        <v>0</v>
      </c>
      <c r="BI373" s="150">
        <f>IF(N373="nulová",J373,0)</f>
        <v>0</v>
      </c>
      <c r="BJ373" s="17" t="s">
        <v>84</v>
      </c>
      <c r="BK373" s="150">
        <f>ROUND(I373*H373,2)</f>
        <v>0</v>
      </c>
      <c r="BL373" s="17" t="s">
        <v>357</v>
      </c>
      <c r="BM373" s="149" t="s">
        <v>2261</v>
      </c>
    </row>
    <row r="374" spans="2:65" s="1" customFormat="1" ht="19.2">
      <c r="B374" s="32"/>
      <c r="D374" s="151" t="s">
        <v>359</v>
      </c>
      <c r="F374" s="152" t="s">
        <v>9366</v>
      </c>
      <c r="I374" s="153"/>
      <c r="L374" s="32"/>
      <c r="M374" s="154"/>
      <c r="T374" s="56"/>
      <c r="AT374" s="17" t="s">
        <v>359</v>
      </c>
      <c r="AU374" s="17" t="s">
        <v>86</v>
      </c>
    </row>
    <row r="375" spans="2:65" s="14" customFormat="1" ht="10.199999999999999">
      <c r="B375" s="169"/>
      <c r="D375" s="151" t="s">
        <v>361</v>
      </c>
      <c r="E375" s="170" t="s">
        <v>1</v>
      </c>
      <c r="F375" s="171" t="s">
        <v>9141</v>
      </c>
      <c r="H375" s="170" t="s">
        <v>1</v>
      </c>
      <c r="I375" s="172"/>
      <c r="L375" s="169"/>
      <c r="M375" s="173"/>
      <c r="T375" s="174"/>
      <c r="AT375" s="170" t="s">
        <v>361</v>
      </c>
      <c r="AU375" s="170" t="s">
        <v>86</v>
      </c>
      <c r="AV375" s="14" t="s">
        <v>84</v>
      </c>
      <c r="AW375" s="14" t="s">
        <v>32</v>
      </c>
      <c r="AX375" s="14" t="s">
        <v>76</v>
      </c>
      <c r="AY375" s="170" t="s">
        <v>350</v>
      </c>
    </row>
    <row r="376" spans="2:65" s="12" customFormat="1" ht="10.199999999999999">
      <c r="B376" s="155"/>
      <c r="D376" s="151" t="s">
        <v>361</v>
      </c>
      <c r="E376" s="156" t="s">
        <v>1</v>
      </c>
      <c r="F376" s="157" t="s">
        <v>9367</v>
      </c>
      <c r="H376" s="158">
        <v>8</v>
      </c>
      <c r="I376" s="159"/>
      <c r="L376" s="155"/>
      <c r="M376" s="160"/>
      <c r="T376" s="161"/>
      <c r="AT376" s="156" t="s">
        <v>361</v>
      </c>
      <c r="AU376" s="156" t="s">
        <v>86</v>
      </c>
      <c r="AV376" s="12" t="s">
        <v>86</v>
      </c>
      <c r="AW376" s="12" t="s">
        <v>32</v>
      </c>
      <c r="AX376" s="12" t="s">
        <v>76</v>
      </c>
      <c r="AY376" s="156" t="s">
        <v>350</v>
      </c>
    </row>
    <row r="377" spans="2:65" s="13" customFormat="1" ht="10.199999999999999">
      <c r="B377" s="162"/>
      <c r="D377" s="151" t="s">
        <v>361</v>
      </c>
      <c r="E377" s="163" t="s">
        <v>1</v>
      </c>
      <c r="F377" s="164" t="s">
        <v>364</v>
      </c>
      <c r="H377" s="165">
        <v>8</v>
      </c>
      <c r="I377" s="166"/>
      <c r="L377" s="162"/>
      <c r="M377" s="167"/>
      <c r="T377" s="168"/>
      <c r="AT377" s="163" t="s">
        <v>361</v>
      </c>
      <c r="AU377" s="163" t="s">
        <v>86</v>
      </c>
      <c r="AV377" s="13" t="s">
        <v>357</v>
      </c>
      <c r="AW377" s="13" t="s">
        <v>32</v>
      </c>
      <c r="AX377" s="13" t="s">
        <v>84</v>
      </c>
      <c r="AY377" s="163" t="s">
        <v>350</v>
      </c>
    </row>
    <row r="378" spans="2:65" s="1" customFormat="1" ht="24.15" customHeight="1">
      <c r="B378" s="32"/>
      <c r="C378" s="187" t="s">
        <v>987</v>
      </c>
      <c r="D378" s="187" t="s">
        <v>1347</v>
      </c>
      <c r="E378" s="188" t="s">
        <v>9368</v>
      </c>
      <c r="F378" s="189" t="s">
        <v>9369</v>
      </c>
      <c r="G378" s="190" t="s">
        <v>496</v>
      </c>
      <c r="H378" s="191">
        <v>8</v>
      </c>
      <c r="I378" s="192"/>
      <c r="J378" s="193">
        <f>ROUND(I378*H378,2)</f>
        <v>0</v>
      </c>
      <c r="K378" s="189" t="s">
        <v>385</v>
      </c>
      <c r="L378" s="194"/>
      <c r="M378" s="195" t="s">
        <v>1</v>
      </c>
      <c r="N378" s="196" t="s">
        <v>41</v>
      </c>
      <c r="P378" s="147">
        <f>O378*H378</f>
        <v>0</v>
      </c>
      <c r="Q378" s="147">
        <v>0</v>
      </c>
      <c r="R378" s="147">
        <f>Q378*H378</f>
        <v>0</v>
      </c>
      <c r="S378" s="147">
        <v>0</v>
      </c>
      <c r="T378" s="148">
        <f>S378*H378</f>
        <v>0</v>
      </c>
      <c r="AR378" s="149" t="s">
        <v>468</v>
      </c>
      <c r="AT378" s="149" t="s">
        <v>1347</v>
      </c>
      <c r="AU378" s="149" t="s">
        <v>86</v>
      </c>
      <c r="AY378" s="17" t="s">
        <v>350</v>
      </c>
      <c r="BE378" s="150">
        <f>IF(N378="základní",J378,0)</f>
        <v>0</v>
      </c>
      <c r="BF378" s="150">
        <f>IF(N378="snížená",J378,0)</f>
        <v>0</v>
      </c>
      <c r="BG378" s="150">
        <f>IF(N378="zákl. přenesená",J378,0)</f>
        <v>0</v>
      </c>
      <c r="BH378" s="150">
        <f>IF(N378="sníž. přenesená",J378,0)</f>
        <v>0</v>
      </c>
      <c r="BI378" s="150">
        <f>IF(N378="nulová",J378,0)</f>
        <v>0</v>
      </c>
      <c r="BJ378" s="17" t="s">
        <v>84</v>
      </c>
      <c r="BK378" s="150">
        <f>ROUND(I378*H378,2)</f>
        <v>0</v>
      </c>
      <c r="BL378" s="17" t="s">
        <v>357</v>
      </c>
      <c r="BM378" s="149" t="s">
        <v>2282</v>
      </c>
    </row>
    <row r="379" spans="2:65" s="1" customFormat="1" ht="10.199999999999999">
      <c r="B379" s="32"/>
      <c r="D379" s="151" t="s">
        <v>359</v>
      </c>
      <c r="F379" s="152" t="s">
        <v>9369</v>
      </c>
      <c r="I379" s="153"/>
      <c r="L379" s="32"/>
      <c r="M379" s="154"/>
      <c r="T379" s="56"/>
      <c r="AT379" s="17" t="s">
        <v>359</v>
      </c>
      <c r="AU379" s="17" t="s">
        <v>86</v>
      </c>
    </row>
    <row r="380" spans="2:65" s="1" customFormat="1" ht="24.15" customHeight="1">
      <c r="B380" s="32"/>
      <c r="C380" s="138" t="s">
        <v>993</v>
      </c>
      <c r="D380" s="138" t="s">
        <v>352</v>
      </c>
      <c r="E380" s="139" t="s">
        <v>9370</v>
      </c>
      <c r="F380" s="140" t="s">
        <v>9371</v>
      </c>
      <c r="G380" s="141" t="s">
        <v>496</v>
      </c>
      <c r="H380" s="142">
        <v>4</v>
      </c>
      <c r="I380" s="143"/>
      <c r="J380" s="144">
        <f>ROUND(I380*H380,2)</f>
        <v>0</v>
      </c>
      <c r="K380" s="140" t="s">
        <v>385</v>
      </c>
      <c r="L380" s="32"/>
      <c r="M380" s="145" t="s">
        <v>1</v>
      </c>
      <c r="N380" s="146" t="s">
        <v>41</v>
      </c>
      <c r="P380" s="147">
        <f>O380*H380</f>
        <v>0</v>
      </c>
      <c r="Q380" s="147">
        <v>0</v>
      </c>
      <c r="R380" s="147">
        <f>Q380*H380</f>
        <v>0</v>
      </c>
      <c r="S380" s="147">
        <v>0</v>
      </c>
      <c r="T380" s="148">
        <f>S380*H380</f>
        <v>0</v>
      </c>
      <c r="AR380" s="149" t="s">
        <v>357</v>
      </c>
      <c r="AT380" s="149" t="s">
        <v>352</v>
      </c>
      <c r="AU380" s="149" t="s">
        <v>86</v>
      </c>
      <c r="AY380" s="17" t="s">
        <v>350</v>
      </c>
      <c r="BE380" s="150">
        <f>IF(N380="základní",J380,0)</f>
        <v>0</v>
      </c>
      <c r="BF380" s="150">
        <f>IF(N380="snížená",J380,0)</f>
        <v>0</v>
      </c>
      <c r="BG380" s="150">
        <f>IF(N380="zákl. přenesená",J380,0)</f>
        <v>0</v>
      </c>
      <c r="BH380" s="150">
        <f>IF(N380="sníž. přenesená",J380,0)</f>
        <v>0</v>
      </c>
      <c r="BI380" s="150">
        <f>IF(N380="nulová",J380,0)</f>
        <v>0</v>
      </c>
      <c r="BJ380" s="17" t="s">
        <v>84</v>
      </c>
      <c r="BK380" s="150">
        <f>ROUND(I380*H380,2)</f>
        <v>0</v>
      </c>
      <c r="BL380" s="17" t="s">
        <v>357</v>
      </c>
      <c r="BM380" s="149" t="s">
        <v>2298</v>
      </c>
    </row>
    <row r="381" spans="2:65" s="1" customFormat="1" ht="19.2">
      <c r="B381" s="32"/>
      <c r="D381" s="151" t="s">
        <v>359</v>
      </c>
      <c r="F381" s="152" t="s">
        <v>9371</v>
      </c>
      <c r="I381" s="153"/>
      <c r="L381" s="32"/>
      <c r="M381" s="154"/>
      <c r="T381" s="56"/>
      <c r="AT381" s="17" t="s">
        <v>359</v>
      </c>
      <c r="AU381" s="17" t="s">
        <v>86</v>
      </c>
    </row>
    <row r="382" spans="2:65" s="14" customFormat="1" ht="10.199999999999999">
      <c r="B382" s="169"/>
      <c r="D382" s="151" t="s">
        <v>361</v>
      </c>
      <c r="E382" s="170" t="s">
        <v>1</v>
      </c>
      <c r="F382" s="171" t="s">
        <v>9141</v>
      </c>
      <c r="H382" s="170" t="s">
        <v>1</v>
      </c>
      <c r="I382" s="172"/>
      <c r="L382" s="169"/>
      <c r="M382" s="173"/>
      <c r="T382" s="174"/>
      <c r="AT382" s="170" t="s">
        <v>361</v>
      </c>
      <c r="AU382" s="170" t="s">
        <v>86</v>
      </c>
      <c r="AV382" s="14" t="s">
        <v>84</v>
      </c>
      <c r="AW382" s="14" t="s">
        <v>32</v>
      </c>
      <c r="AX382" s="14" t="s">
        <v>76</v>
      </c>
      <c r="AY382" s="170" t="s">
        <v>350</v>
      </c>
    </row>
    <row r="383" spans="2:65" s="12" customFormat="1" ht="10.199999999999999">
      <c r="B383" s="155"/>
      <c r="D383" s="151" t="s">
        <v>361</v>
      </c>
      <c r="E383" s="156" t="s">
        <v>1</v>
      </c>
      <c r="F383" s="157" t="s">
        <v>357</v>
      </c>
      <c r="H383" s="158">
        <v>4</v>
      </c>
      <c r="I383" s="159"/>
      <c r="L383" s="155"/>
      <c r="M383" s="160"/>
      <c r="T383" s="161"/>
      <c r="AT383" s="156" t="s">
        <v>361</v>
      </c>
      <c r="AU383" s="156" t="s">
        <v>86</v>
      </c>
      <c r="AV383" s="12" t="s">
        <v>86</v>
      </c>
      <c r="AW383" s="12" t="s">
        <v>32</v>
      </c>
      <c r="AX383" s="12" t="s">
        <v>76</v>
      </c>
      <c r="AY383" s="156" t="s">
        <v>350</v>
      </c>
    </row>
    <row r="384" spans="2:65" s="13" customFormat="1" ht="10.199999999999999">
      <c r="B384" s="162"/>
      <c r="D384" s="151" t="s">
        <v>361</v>
      </c>
      <c r="E384" s="163" t="s">
        <v>1</v>
      </c>
      <c r="F384" s="164" t="s">
        <v>364</v>
      </c>
      <c r="H384" s="165">
        <v>4</v>
      </c>
      <c r="I384" s="166"/>
      <c r="L384" s="162"/>
      <c r="M384" s="167"/>
      <c r="T384" s="168"/>
      <c r="AT384" s="163" t="s">
        <v>361</v>
      </c>
      <c r="AU384" s="163" t="s">
        <v>86</v>
      </c>
      <c r="AV384" s="13" t="s">
        <v>357</v>
      </c>
      <c r="AW384" s="13" t="s">
        <v>32</v>
      </c>
      <c r="AX384" s="13" t="s">
        <v>84</v>
      </c>
      <c r="AY384" s="163" t="s">
        <v>350</v>
      </c>
    </row>
    <row r="385" spans="2:65" s="1" customFormat="1" ht="16.5" customHeight="1">
      <c r="B385" s="32"/>
      <c r="C385" s="187" t="s">
        <v>1001</v>
      </c>
      <c r="D385" s="187" t="s">
        <v>1347</v>
      </c>
      <c r="E385" s="188" t="s">
        <v>9372</v>
      </c>
      <c r="F385" s="189" t="s">
        <v>9373</v>
      </c>
      <c r="G385" s="190" t="s">
        <v>496</v>
      </c>
      <c r="H385" s="191">
        <v>4</v>
      </c>
      <c r="I385" s="192"/>
      <c r="J385" s="193">
        <f>ROUND(I385*H385,2)</f>
        <v>0</v>
      </c>
      <c r="K385" s="189" t="s">
        <v>385</v>
      </c>
      <c r="L385" s="194"/>
      <c r="M385" s="195" t="s">
        <v>1</v>
      </c>
      <c r="N385" s="196" t="s">
        <v>41</v>
      </c>
      <c r="P385" s="147">
        <f>O385*H385</f>
        <v>0</v>
      </c>
      <c r="Q385" s="147">
        <v>0</v>
      </c>
      <c r="R385" s="147">
        <f>Q385*H385</f>
        <v>0</v>
      </c>
      <c r="S385" s="147">
        <v>0</v>
      </c>
      <c r="T385" s="148">
        <f>S385*H385</f>
        <v>0</v>
      </c>
      <c r="AR385" s="149" t="s">
        <v>468</v>
      </c>
      <c r="AT385" s="149" t="s">
        <v>1347</v>
      </c>
      <c r="AU385" s="149" t="s">
        <v>86</v>
      </c>
      <c r="AY385" s="17" t="s">
        <v>350</v>
      </c>
      <c r="BE385" s="150">
        <f>IF(N385="základní",J385,0)</f>
        <v>0</v>
      </c>
      <c r="BF385" s="150">
        <f>IF(N385="snížená",J385,0)</f>
        <v>0</v>
      </c>
      <c r="BG385" s="150">
        <f>IF(N385="zákl. přenesená",J385,0)</f>
        <v>0</v>
      </c>
      <c r="BH385" s="150">
        <f>IF(N385="sníž. přenesená",J385,0)</f>
        <v>0</v>
      </c>
      <c r="BI385" s="150">
        <f>IF(N385="nulová",J385,0)</f>
        <v>0</v>
      </c>
      <c r="BJ385" s="17" t="s">
        <v>84</v>
      </c>
      <c r="BK385" s="150">
        <f>ROUND(I385*H385,2)</f>
        <v>0</v>
      </c>
      <c r="BL385" s="17" t="s">
        <v>357</v>
      </c>
      <c r="BM385" s="149" t="s">
        <v>2322</v>
      </c>
    </row>
    <row r="386" spans="2:65" s="1" customFormat="1" ht="10.199999999999999">
      <c r="B386" s="32"/>
      <c r="D386" s="151" t="s">
        <v>359</v>
      </c>
      <c r="F386" s="152" t="s">
        <v>9373</v>
      </c>
      <c r="I386" s="153"/>
      <c r="L386" s="32"/>
      <c r="M386" s="154"/>
      <c r="T386" s="56"/>
      <c r="AT386" s="17" t="s">
        <v>359</v>
      </c>
      <c r="AU386" s="17" t="s">
        <v>86</v>
      </c>
    </row>
    <row r="387" spans="2:65" s="1" customFormat="1" ht="16.5" customHeight="1">
      <c r="B387" s="32"/>
      <c r="C387" s="187" t="s">
        <v>1008</v>
      </c>
      <c r="D387" s="187" t="s">
        <v>1347</v>
      </c>
      <c r="E387" s="188" t="s">
        <v>9374</v>
      </c>
      <c r="F387" s="189" t="s">
        <v>9375</v>
      </c>
      <c r="G387" s="190" t="s">
        <v>496</v>
      </c>
      <c r="H387" s="191">
        <v>4</v>
      </c>
      <c r="I387" s="192"/>
      <c r="J387" s="193">
        <f>ROUND(I387*H387,2)</f>
        <v>0</v>
      </c>
      <c r="K387" s="189" t="s">
        <v>385</v>
      </c>
      <c r="L387" s="194"/>
      <c r="M387" s="195" t="s">
        <v>1</v>
      </c>
      <c r="N387" s="196" t="s">
        <v>41</v>
      </c>
      <c r="P387" s="147">
        <f>O387*H387</f>
        <v>0</v>
      </c>
      <c r="Q387" s="147">
        <v>0</v>
      </c>
      <c r="R387" s="147">
        <f>Q387*H387</f>
        <v>0</v>
      </c>
      <c r="S387" s="147">
        <v>0</v>
      </c>
      <c r="T387" s="148">
        <f>S387*H387</f>
        <v>0</v>
      </c>
      <c r="AR387" s="149" t="s">
        <v>468</v>
      </c>
      <c r="AT387" s="149" t="s">
        <v>1347</v>
      </c>
      <c r="AU387" s="149" t="s">
        <v>86</v>
      </c>
      <c r="AY387" s="17" t="s">
        <v>350</v>
      </c>
      <c r="BE387" s="150">
        <f>IF(N387="základní",J387,0)</f>
        <v>0</v>
      </c>
      <c r="BF387" s="150">
        <f>IF(N387="snížená",J387,0)</f>
        <v>0</v>
      </c>
      <c r="BG387" s="150">
        <f>IF(N387="zákl. přenesená",J387,0)</f>
        <v>0</v>
      </c>
      <c r="BH387" s="150">
        <f>IF(N387="sníž. přenesená",J387,0)</f>
        <v>0</v>
      </c>
      <c r="BI387" s="150">
        <f>IF(N387="nulová",J387,0)</f>
        <v>0</v>
      </c>
      <c r="BJ387" s="17" t="s">
        <v>84</v>
      </c>
      <c r="BK387" s="150">
        <f>ROUND(I387*H387,2)</f>
        <v>0</v>
      </c>
      <c r="BL387" s="17" t="s">
        <v>357</v>
      </c>
      <c r="BM387" s="149" t="s">
        <v>2336</v>
      </c>
    </row>
    <row r="388" spans="2:65" s="1" customFormat="1" ht="10.199999999999999">
      <c r="B388" s="32"/>
      <c r="D388" s="151" t="s">
        <v>359</v>
      </c>
      <c r="F388" s="152" t="s">
        <v>9375</v>
      </c>
      <c r="I388" s="153"/>
      <c r="L388" s="32"/>
      <c r="M388" s="154"/>
      <c r="T388" s="56"/>
      <c r="AT388" s="17" t="s">
        <v>359</v>
      </c>
      <c r="AU388" s="17" t="s">
        <v>86</v>
      </c>
    </row>
    <row r="389" spans="2:65" s="1" customFormat="1" ht="21.75" customHeight="1">
      <c r="B389" s="32"/>
      <c r="C389" s="138" t="s">
        <v>1014</v>
      </c>
      <c r="D389" s="138" t="s">
        <v>352</v>
      </c>
      <c r="E389" s="139" t="s">
        <v>9376</v>
      </c>
      <c r="F389" s="140" t="s">
        <v>9377</v>
      </c>
      <c r="G389" s="141" t="s">
        <v>551</v>
      </c>
      <c r="H389" s="142">
        <v>224</v>
      </c>
      <c r="I389" s="143"/>
      <c r="J389" s="144">
        <f>ROUND(I389*H389,2)</f>
        <v>0</v>
      </c>
      <c r="K389" s="140" t="s">
        <v>385</v>
      </c>
      <c r="L389" s="32"/>
      <c r="M389" s="145" t="s">
        <v>1</v>
      </c>
      <c r="N389" s="146" t="s">
        <v>41</v>
      </c>
      <c r="P389" s="147">
        <f>O389*H389</f>
        <v>0</v>
      </c>
      <c r="Q389" s="147">
        <v>0</v>
      </c>
      <c r="R389" s="147">
        <f>Q389*H389</f>
        <v>0</v>
      </c>
      <c r="S389" s="147">
        <v>0</v>
      </c>
      <c r="T389" s="148">
        <f>S389*H389</f>
        <v>0</v>
      </c>
      <c r="AR389" s="149" t="s">
        <v>357</v>
      </c>
      <c r="AT389" s="149" t="s">
        <v>352</v>
      </c>
      <c r="AU389" s="149" t="s">
        <v>86</v>
      </c>
      <c r="AY389" s="17" t="s">
        <v>350</v>
      </c>
      <c r="BE389" s="150">
        <f>IF(N389="základní",J389,0)</f>
        <v>0</v>
      </c>
      <c r="BF389" s="150">
        <f>IF(N389="snížená",J389,0)</f>
        <v>0</v>
      </c>
      <c r="BG389" s="150">
        <f>IF(N389="zákl. přenesená",J389,0)</f>
        <v>0</v>
      </c>
      <c r="BH389" s="150">
        <f>IF(N389="sníž. přenesená",J389,0)</f>
        <v>0</v>
      </c>
      <c r="BI389" s="150">
        <f>IF(N389="nulová",J389,0)</f>
        <v>0</v>
      </c>
      <c r="BJ389" s="17" t="s">
        <v>84</v>
      </c>
      <c r="BK389" s="150">
        <f>ROUND(I389*H389,2)</f>
        <v>0</v>
      </c>
      <c r="BL389" s="17" t="s">
        <v>357</v>
      </c>
      <c r="BM389" s="149" t="s">
        <v>2357</v>
      </c>
    </row>
    <row r="390" spans="2:65" s="1" customFormat="1" ht="10.199999999999999">
      <c r="B390" s="32"/>
      <c r="D390" s="151" t="s">
        <v>359</v>
      </c>
      <c r="F390" s="152" t="s">
        <v>9377</v>
      </c>
      <c r="I390" s="153"/>
      <c r="L390" s="32"/>
      <c r="M390" s="154"/>
      <c r="T390" s="56"/>
      <c r="AT390" s="17" t="s">
        <v>359</v>
      </c>
      <c r="AU390" s="17" t="s">
        <v>86</v>
      </c>
    </row>
    <row r="391" spans="2:65" s="14" customFormat="1" ht="10.199999999999999">
      <c r="B391" s="169"/>
      <c r="D391" s="151" t="s">
        <v>361</v>
      </c>
      <c r="E391" s="170" t="s">
        <v>1</v>
      </c>
      <c r="F391" s="171" t="s">
        <v>9141</v>
      </c>
      <c r="H391" s="170" t="s">
        <v>1</v>
      </c>
      <c r="I391" s="172"/>
      <c r="L391" s="169"/>
      <c r="M391" s="173"/>
      <c r="T391" s="174"/>
      <c r="AT391" s="170" t="s">
        <v>361</v>
      </c>
      <c r="AU391" s="170" t="s">
        <v>86</v>
      </c>
      <c r="AV391" s="14" t="s">
        <v>84</v>
      </c>
      <c r="AW391" s="14" t="s">
        <v>32</v>
      </c>
      <c r="AX391" s="14" t="s">
        <v>76</v>
      </c>
      <c r="AY391" s="170" t="s">
        <v>350</v>
      </c>
    </row>
    <row r="392" spans="2:65" s="12" customFormat="1" ht="10.199999999999999">
      <c r="B392" s="155"/>
      <c r="D392" s="151" t="s">
        <v>361</v>
      </c>
      <c r="E392" s="156" t="s">
        <v>1</v>
      </c>
      <c r="F392" s="157" t="s">
        <v>9378</v>
      </c>
      <c r="H392" s="158">
        <v>224</v>
      </c>
      <c r="I392" s="159"/>
      <c r="L392" s="155"/>
      <c r="M392" s="160"/>
      <c r="T392" s="161"/>
      <c r="AT392" s="156" t="s">
        <v>361</v>
      </c>
      <c r="AU392" s="156" t="s">
        <v>86</v>
      </c>
      <c r="AV392" s="12" t="s">
        <v>86</v>
      </c>
      <c r="AW392" s="12" t="s">
        <v>32</v>
      </c>
      <c r="AX392" s="12" t="s">
        <v>76</v>
      </c>
      <c r="AY392" s="156" t="s">
        <v>350</v>
      </c>
    </row>
    <row r="393" spans="2:65" s="13" customFormat="1" ht="10.199999999999999">
      <c r="B393" s="162"/>
      <c r="D393" s="151" t="s">
        <v>361</v>
      </c>
      <c r="E393" s="163" t="s">
        <v>1</v>
      </c>
      <c r="F393" s="164" t="s">
        <v>364</v>
      </c>
      <c r="H393" s="165">
        <v>224</v>
      </c>
      <c r="I393" s="166"/>
      <c r="L393" s="162"/>
      <c r="M393" s="167"/>
      <c r="T393" s="168"/>
      <c r="AT393" s="163" t="s">
        <v>361</v>
      </c>
      <c r="AU393" s="163" t="s">
        <v>86</v>
      </c>
      <c r="AV393" s="13" t="s">
        <v>357</v>
      </c>
      <c r="AW393" s="13" t="s">
        <v>32</v>
      </c>
      <c r="AX393" s="13" t="s">
        <v>84</v>
      </c>
      <c r="AY393" s="163" t="s">
        <v>350</v>
      </c>
    </row>
    <row r="394" spans="2:65" s="11" customFormat="1" ht="22.8" customHeight="1">
      <c r="B394" s="126"/>
      <c r="D394" s="127" t="s">
        <v>75</v>
      </c>
      <c r="E394" s="136" t="s">
        <v>474</v>
      </c>
      <c r="F394" s="136" t="s">
        <v>500</v>
      </c>
      <c r="I394" s="129"/>
      <c r="J394" s="137">
        <f>BK394</f>
        <v>0</v>
      </c>
      <c r="L394" s="126"/>
      <c r="M394" s="131"/>
      <c r="P394" s="132">
        <f>SUM(P395:P404)</f>
        <v>0</v>
      </c>
      <c r="R394" s="132">
        <f>SUM(R395:R404)</f>
        <v>0</v>
      </c>
      <c r="T394" s="133">
        <f>SUM(T395:T404)</f>
        <v>0</v>
      </c>
      <c r="AR394" s="127" t="s">
        <v>84</v>
      </c>
      <c r="AT394" s="134" t="s">
        <v>75</v>
      </c>
      <c r="AU394" s="134" t="s">
        <v>84</v>
      </c>
      <c r="AY394" s="127" t="s">
        <v>350</v>
      </c>
      <c r="BK394" s="135">
        <f>SUM(BK395:BK404)</f>
        <v>0</v>
      </c>
    </row>
    <row r="395" spans="2:65" s="1" customFormat="1" ht="16.5" customHeight="1">
      <c r="B395" s="32"/>
      <c r="C395" s="138" t="s">
        <v>1023</v>
      </c>
      <c r="D395" s="138" t="s">
        <v>352</v>
      </c>
      <c r="E395" s="139" t="s">
        <v>9219</v>
      </c>
      <c r="F395" s="140" t="s">
        <v>9220</v>
      </c>
      <c r="G395" s="141" t="s">
        <v>5036</v>
      </c>
      <c r="H395" s="142">
        <v>1</v>
      </c>
      <c r="I395" s="143"/>
      <c r="J395" s="144">
        <f>ROUND(I395*H395,2)</f>
        <v>0</v>
      </c>
      <c r="K395" s="140" t="s">
        <v>8850</v>
      </c>
      <c r="L395" s="32"/>
      <c r="M395" s="145" t="s">
        <v>1</v>
      </c>
      <c r="N395" s="146" t="s">
        <v>41</v>
      </c>
      <c r="P395" s="147">
        <f>O395*H395</f>
        <v>0</v>
      </c>
      <c r="Q395" s="147">
        <v>0</v>
      </c>
      <c r="R395" s="147">
        <f>Q395*H395</f>
        <v>0</v>
      </c>
      <c r="S395" s="147">
        <v>0</v>
      </c>
      <c r="T395" s="148">
        <f>S395*H395</f>
        <v>0</v>
      </c>
      <c r="AR395" s="149" t="s">
        <v>357</v>
      </c>
      <c r="AT395" s="149" t="s">
        <v>352</v>
      </c>
      <c r="AU395" s="149" t="s">
        <v>86</v>
      </c>
      <c r="AY395" s="17" t="s">
        <v>350</v>
      </c>
      <c r="BE395" s="150">
        <f>IF(N395="základní",J395,0)</f>
        <v>0</v>
      </c>
      <c r="BF395" s="150">
        <f>IF(N395="snížená",J395,0)</f>
        <v>0</v>
      </c>
      <c r="BG395" s="150">
        <f>IF(N395="zákl. přenesená",J395,0)</f>
        <v>0</v>
      </c>
      <c r="BH395" s="150">
        <f>IF(N395="sníž. přenesená",J395,0)</f>
        <v>0</v>
      </c>
      <c r="BI395" s="150">
        <f>IF(N395="nulová",J395,0)</f>
        <v>0</v>
      </c>
      <c r="BJ395" s="17" t="s">
        <v>84</v>
      </c>
      <c r="BK395" s="150">
        <f>ROUND(I395*H395,2)</f>
        <v>0</v>
      </c>
      <c r="BL395" s="17" t="s">
        <v>357</v>
      </c>
      <c r="BM395" s="149" t="s">
        <v>2367</v>
      </c>
    </row>
    <row r="396" spans="2:65" s="1" customFormat="1" ht="10.199999999999999">
      <c r="B396" s="32"/>
      <c r="D396" s="151" t="s">
        <v>359</v>
      </c>
      <c r="F396" s="152" t="s">
        <v>9220</v>
      </c>
      <c r="I396" s="153"/>
      <c r="L396" s="32"/>
      <c r="M396" s="154"/>
      <c r="T396" s="56"/>
      <c r="AT396" s="17" t="s">
        <v>359</v>
      </c>
      <c r="AU396" s="17" t="s">
        <v>86</v>
      </c>
    </row>
    <row r="397" spans="2:65" s="1" customFormat="1" ht="37.799999999999997" customHeight="1">
      <c r="B397" s="32"/>
      <c r="C397" s="138" t="s">
        <v>1034</v>
      </c>
      <c r="D397" s="138" t="s">
        <v>352</v>
      </c>
      <c r="E397" s="139" t="s">
        <v>9379</v>
      </c>
      <c r="F397" s="140" t="s">
        <v>9380</v>
      </c>
      <c r="G397" s="141" t="s">
        <v>551</v>
      </c>
      <c r="H397" s="142">
        <v>170</v>
      </c>
      <c r="I397" s="143"/>
      <c r="J397" s="144">
        <f>ROUND(I397*H397,2)</f>
        <v>0</v>
      </c>
      <c r="K397" s="140" t="s">
        <v>385</v>
      </c>
      <c r="L397" s="32"/>
      <c r="M397" s="145" t="s">
        <v>1</v>
      </c>
      <c r="N397" s="146" t="s">
        <v>41</v>
      </c>
      <c r="P397" s="147">
        <f>O397*H397</f>
        <v>0</v>
      </c>
      <c r="Q397" s="147">
        <v>0</v>
      </c>
      <c r="R397" s="147">
        <f>Q397*H397</f>
        <v>0</v>
      </c>
      <c r="S397" s="147">
        <v>0</v>
      </c>
      <c r="T397" s="148">
        <f>S397*H397</f>
        <v>0</v>
      </c>
      <c r="AR397" s="149" t="s">
        <v>357</v>
      </c>
      <c r="AT397" s="149" t="s">
        <v>352</v>
      </c>
      <c r="AU397" s="149" t="s">
        <v>86</v>
      </c>
      <c r="AY397" s="17" t="s">
        <v>350</v>
      </c>
      <c r="BE397" s="150">
        <f>IF(N397="základní",J397,0)</f>
        <v>0</v>
      </c>
      <c r="BF397" s="150">
        <f>IF(N397="snížená",J397,0)</f>
        <v>0</v>
      </c>
      <c r="BG397" s="150">
        <f>IF(N397="zákl. přenesená",J397,0)</f>
        <v>0</v>
      </c>
      <c r="BH397" s="150">
        <f>IF(N397="sníž. přenesená",J397,0)</f>
        <v>0</v>
      </c>
      <c r="BI397" s="150">
        <f>IF(N397="nulová",J397,0)</f>
        <v>0</v>
      </c>
      <c r="BJ397" s="17" t="s">
        <v>84</v>
      </c>
      <c r="BK397" s="150">
        <f>ROUND(I397*H397,2)</f>
        <v>0</v>
      </c>
      <c r="BL397" s="17" t="s">
        <v>357</v>
      </c>
      <c r="BM397" s="149" t="s">
        <v>2377</v>
      </c>
    </row>
    <row r="398" spans="2:65" s="1" customFormat="1" ht="19.2">
      <c r="B398" s="32"/>
      <c r="D398" s="151" t="s">
        <v>359</v>
      </c>
      <c r="F398" s="152" t="s">
        <v>9380</v>
      </c>
      <c r="I398" s="153"/>
      <c r="L398" s="32"/>
      <c r="M398" s="154"/>
      <c r="T398" s="56"/>
      <c r="AT398" s="17" t="s">
        <v>359</v>
      </c>
      <c r="AU398" s="17" t="s">
        <v>86</v>
      </c>
    </row>
    <row r="399" spans="2:65" s="1" customFormat="1" ht="24.15" customHeight="1">
      <c r="B399" s="32"/>
      <c r="C399" s="138" t="s">
        <v>1042</v>
      </c>
      <c r="D399" s="138" t="s">
        <v>352</v>
      </c>
      <c r="E399" s="139" t="s">
        <v>9381</v>
      </c>
      <c r="F399" s="140" t="s">
        <v>9382</v>
      </c>
      <c r="G399" s="141" t="s">
        <v>551</v>
      </c>
      <c r="H399" s="142">
        <v>170</v>
      </c>
      <c r="I399" s="143"/>
      <c r="J399" s="144">
        <f>ROUND(I399*H399,2)</f>
        <v>0</v>
      </c>
      <c r="K399" s="140" t="s">
        <v>385</v>
      </c>
      <c r="L399" s="32"/>
      <c r="M399" s="145" t="s">
        <v>1</v>
      </c>
      <c r="N399" s="146" t="s">
        <v>41</v>
      </c>
      <c r="P399" s="147">
        <f>O399*H399</f>
        <v>0</v>
      </c>
      <c r="Q399" s="147">
        <v>0</v>
      </c>
      <c r="R399" s="147">
        <f>Q399*H399</f>
        <v>0</v>
      </c>
      <c r="S399" s="147">
        <v>0</v>
      </c>
      <c r="T399" s="148">
        <f>S399*H399</f>
        <v>0</v>
      </c>
      <c r="AR399" s="149" t="s">
        <v>357</v>
      </c>
      <c r="AT399" s="149" t="s">
        <v>352</v>
      </c>
      <c r="AU399" s="149" t="s">
        <v>86</v>
      </c>
      <c r="AY399" s="17" t="s">
        <v>350</v>
      </c>
      <c r="BE399" s="150">
        <f>IF(N399="základní",J399,0)</f>
        <v>0</v>
      </c>
      <c r="BF399" s="150">
        <f>IF(N399="snížená",J399,0)</f>
        <v>0</v>
      </c>
      <c r="BG399" s="150">
        <f>IF(N399="zákl. přenesená",J399,0)</f>
        <v>0</v>
      </c>
      <c r="BH399" s="150">
        <f>IF(N399="sníž. přenesená",J399,0)</f>
        <v>0</v>
      </c>
      <c r="BI399" s="150">
        <f>IF(N399="nulová",J399,0)</f>
        <v>0</v>
      </c>
      <c r="BJ399" s="17" t="s">
        <v>84</v>
      </c>
      <c r="BK399" s="150">
        <f>ROUND(I399*H399,2)</f>
        <v>0</v>
      </c>
      <c r="BL399" s="17" t="s">
        <v>357</v>
      </c>
      <c r="BM399" s="149" t="s">
        <v>2388</v>
      </c>
    </row>
    <row r="400" spans="2:65" s="1" customFormat="1" ht="19.2">
      <c r="B400" s="32"/>
      <c r="D400" s="151" t="s">
        <v>359</v>
      </c>
      <c r="F400" s="152" t="s">
        <v>9382</v>
      </c>
      <c r="I400" s="153"/>
      <c r="L400" s="32"/>
      <c r="M400" s="154"/>
      <c r="T400" s="56"/>
      <c r="AT400" s="17" t="s">
        <v>359</v>
      </c>
      <c r="AU400" s="17" t="s">
        <v>86</v>
      </c>
    </row>
    <row r="401" spans="2:65" s="12" customFormat="1" ht="10.199999999999999">
      <c r="B401" s="155"/>
      <c r="D401" s="151" t="s">
        <v>361</v>
      </c>
      <c r="E401" s="156" t="s">
        <v>1</v>
      </c>
      <c r="F401" s="157" t="s">
        <v>9383</v>
      </c>
      <c r="H401" s="158">
        <v>170</v>
      </c>
      <c r="I401" s="159"/>
      <c r="L401" s="155"/>
      <c r="M401" s="160"/>
      <c r="T401" s="161"/>
      <c r="AT401" s="156" t="s">
        <v>361</v>
      </c>
      <c r="AU401" s="156" t="s">
        <v>86</v>
      </c>
      <c r="AV401" s="12" t="s">
        <v>86</v>
      </c>
      <c r="AW401" s="12" t="s">
        <v>32</v>
      </c>
      <c r="AX401" s="12" t="s">
        <v>76</v>
      </c>
      <c r="AY401" s="156" t="s">
        <v>350</v>
      </c>
    </row>
    <row r="402" spans="2:65" s="13" customFormat="1" ht="10.199999999999999">
      <c r="B402" s="162"/>
      <c r="D402" s="151" t="s">
        <v>361</v>
      </c>
      <c r="E402" s="163" t="s">
        <v>1</v>
      </c>
      <c r="F402" s="164" t="s">
        <v>364</v>
      </c>
      <c r="H402" s="165">
        <v>170</v>
      </c>
      <c r="I402" s="166"/>
      <c r="L402" s="162"/>
      <c r="M402" s="167"/>
      <c r="T402" s="168"/>
      <c r="AT402" s="163" t="s">
        <v>361</v>
      </c>
      <c r="AU402" s="163" t="s">
        <v>86</v>
      </c>
      <c r="AV402" s="13" t="s">
        <v>357</v>
      </c>
      <c r="AW402" s="13" t="s">
        <v>32</v>
      </c>
      <c r="AX402" s="13" t="s">
        <v>84</v>
      </c>
      <c r="AY402" s="163" t="s">
        <v>350</v>
      </c>
    </row>
    <row r="403" spans="2:65" s="1" customFormat="1" ht="66.75" customHeight="1">
      <c r="B403" s="32"/>
      <c r="C403" s="138" t="s">
        <v>1050</v>
      </c>
      <c r="D403" s="138" t="s">
        <v>352</v>
      </c>
      <c r="E403" s="139" t="s">
        <v>9384</v>
      </c>
      <c r="F403" s="140" t="s">
        <v>9385</v>
      </c>
      <c r="G403" s="141" t="s">
        <v>355</v>
      </c>
      <c r="H403" s="142">
        <v>50</v>
      </c>
      <c r="I403" s="143"/>
      <c r="J403" s="144">
        <f>ROUND(I403*H403,2)</f>
        <v>0</v>
      </c>
      <c r="K403" s="140" t="s">
        <v>385</v>
      </c>
      <c r="L403" s="32"/>
      <c r="M403" s="145" t="s">
        <v>1</v>
      </c>
      <c r="N403" s="146" t="s">
        <v>41</v>
      </c>
      <c r="P403" s="147">
        <f>O403*H403</f>
        <v>0</v>
      </c>
      <c r="Q403" s="147">
        <v>0</v>
      </c>
      <c r="R403" s="147">
        <f>Q403*H403</f>
        <v>0</v>
      </c>
      <c r="S403" s="147">
        <v>0</v>
      </c>
      <c r="T403" s="148">
        <f>S403*H403</f>
        <v>0</v>
      </c>
      <c r="AR403" s="149" t="s">
        <v>357</v>
      </c>
      <c r="AT403" s="149" t="s">
        <v>352</v>
      </c>
      <c r="AU403" s="149" t="s">
        <v>86</v>
      </c>
      <c r="AY403" s="17" t="s">
        <v>350</v>
      </c>
      <c r="BE403" s="150">
        <f>IF(N403="základní",J403,0)</f>
        <v>0</v>
      </c>
      <c r="BF403" s="150">
        <f>IF(N403="snížená",J403,0)</f>
        <v>0</v>
      </c>
      <c r="BG403" s="150">
        <f>IF(N403="zákl. přenesená",J403,0)</f>
        <v>0</v>
      </c>
      <c r="BH403" s="150">
        <f>IF(N403="sníž. přenesená",J403,0)</f>
        <v>0</v>
      </c>
      <c r="BI403" s="150">
        <f>IF(N403="nulová",J403,0)</f>
        <v>0</v>
      </c>
      <c r="BJ403" s="17" t="s">
        <v>84</v>
      </c>
      <c r="BK403" s="150">
        <f>ROUND(I403*H403,2)</f>
        <v>0</v>
      </c>
      <c r="BL403" s="17" t="s">
        <v>357</v>
      </c>
      <c r="BM403" s="149" t="s">
        <v>2407</v>
      </c>
    </row>
    <row r="404" spans="2:65" s="1" customFormat="1" ht="48">
      <c r="B404" s="32"/>
      <c r="D404" s="151" t="s">
        <v>359</v>
      </c>
      <c r="F404" s="152" t="s">
        <v>9385</v>
      </c>
      <c r="I404" s="153"/>
      <c r="L404" s="32"/>
      <c r="M404" s="154"/>
      <c r="T404" s="56"/>
      <c r="AT404" s="17" t="s">
        <v>359</v>
      </c>
      <c r="AU404" s="17" t="s">
        <v>86</v>
      </c>
    </row>
    <row r="405" spans="2:65" s="11" customFormat="1" ht="22.8" customHeight="1">
      <c r="B405" s="126"/>
      <c r="D405" s="127" t="s">
        <v>75</v>
      </c>
      <c r="E405" s="136" t="s">
        <v>870</v>
      </c>
      <c r="F405" s="136" t="s">
        <v>871</v>
      </c>
      <c r="I405" s="129"/>
      <c r="J405" s="137">
        <f>BK405</f>
        <v>0</v>
      </c>
      <c r="L405" s="126"/>
      <c r="M405" s="131"/>
      <c r="P405" s="132">
        <f>SUM(P406:P421)</f>
        <v>0</v>
      </c>
      <c r="R405" s="132">
        <f>SUM(R406:R421)</f>
        <v>0</v>
      </c>
      <c r="T405" s="133">
        <f>SUM(T406:T421)</f>
        <v>0</v>
      </c>
      <c r="AR405" s="127" t="s">
        <v>84</v>
      </c>
      <c r="AT405" s="134" t="s">
        <v>75</v>
      </c>
      <c r="AU405" s="134" t="s">
        <v>84</v>
      </c>
      <c r="AY405" s="127" t="s">
        <v>350</v>
      </c>
      <c r="BK405" s="135">
        <f>SUM(BK406:BK421)</f>
        <v>0</v>
      </c>
    </row>
    <row r="406" spans="2:65" s="1" customFormat="1" ht="37.799999999999997" customHeight="1">
      <c r="B406" s="32"/>
      <c r="C406" s="138" t="s">
        <v>1059</v>
      </c>
      <c r="D406" s="138" t="s">
        <v>352</v>
      </c>
      <c r="E406" s="139" t="s">
        <v>9223</v>
      </c>
      <c r="F406" s="140" t="s">
        <v>9224</v>
      </c>
      <c r="G406" s="141" t="s">
        <v>483</v>
      </c>
      <c r="H406" s="142">
        <v>75</v>
      </c>
      <c r="I406" s="143"/>
      <c r="J406" s="144">
        <f>ROUND(I406*H406,2)</f>
        <v>0</v>
      </c>
      <c r="K406" s="140" t="s">
        <v>385</v>
      </c>
      <c r="L406" s="32"/>
      <c r="M406" s="145" t="s">
        <v>1</v>
      </c>
      <c r="N406" s="146" t="s">
        <v>41</v>
      </c>
      <c r="P406" s="147">
        <f>O406*H406</f>
        <v>0</v>
      </c>
      <c r="Q406" s="147">
        <v>0</v>
      </c>
      <c r="R406" s="147">
        <f>Q406*H406</f>
        <v>0</v>
      </c>
      <c r="S406" s="147">
        <v>0</v>
      </c>
      <c r="T406" s="148">
        <f>S406*H406</f>
        <v>0</v>
      </c>
      <c r="AR406" s="149" t="s">
        <v>357</v>
      </c>
      <c r="AT406" s="149" t="s">
        <v>352</v>
      </c>
      <c r="AU406" s="149" t="s">
        <v>86</v>
      </c>
      <c r="AY406" s="17" t="s">
        <v>350</v>
      </c>
      <c r="BE406" s="150">
        <f>IF(N406="základní",J406,0)</f>
        <v>0</v>
      </c>
      <c r="BF406" s="150">
        <f>IF(N406="snížená",J406,0)</f>
        <v>0</v>
      </c>
      <c r="BG406" s="150">
        <f>IF(N406="zákl. přenesená",J406,0)</f>
        <v>0</v>
      </c>
      <c r="BH406" s="150">
        <f>IF(N406="sníž. přenesená",J406,0)</f>
        <v>0</v>
      </c>
      <c r="BI406" s="150">
        <f>IF(N406="nulová",J406,0)</f>
        <v>0</v>
      </c>
      <c r="BJ406" s="17" t="s">
        <v>84</v>
      </c>
      <c r="BK406" s="150">
        <f>ROUND(I406*H406,2)</f>
        <v>0</v>
      </c>
      <c r="BL406" s="17" t="s">
        <v>357</v>
      </c>
      <c r="BM406" s="149" t="s">
        <v>2445</v>
      </c>
    </row>
    <row r="407" spans="2:65" s="1" customFormat="1" ht="28.8">
      <c r="B407" s="32"/>
      <c r="D407" s="151" t="s">
        <v>359</v>
      </c>
      <c r="F407" s="152" t="s">
        <v>9224</v>
      </c>
      <c r="I407" s="153"/>
      <c r="L407" s="32"/>
      <c r="M407" s="154"/>
      <c r="T407" s="56"/>
      <c r="AT407" s="17" t="s">
        <v>359</v>
      </c>
      <c r="AU407" s="17" t="s">
        <v>86</v>
      </c>
    </row>
    <row r="408" spans="2:65" s="1" customFormat="1" ht="37.799999999999997" customHeight="1">
      <c r="B408" s="32"/>
      <c r="C408" s="138" t="s">
        <v>1080</v>
      </c>
      <c r="D408" s="138" t="s">
        <v>352</v>
      </c>
      <c r="E408" s="139" t="s">
        <v>9225</v>
      </c>
      <c r="F408" s="140" t="s">
        <v>9226</v>
      </c>
      <c r="G408" s="141" t="s">
        <v>483</v>
      </c>
      <c r="H408" s="142">
        <v>675</v>
      </c>
      <c r="I408" s="143"/>
      <c r="J408" s="144">
        <f>ROUND(I408*H408,2)</f>
        <v>0</v>
      </c>
      <c r="K408" s="140" t="s">
        <v>385</v>
      </c>
      <c r="L408" s="32"/>
      <c r="M408" s="145" t="s">
        <v>1</v>
      </c>
      <c r="N408" s="146" t="s">
        <v>41</v>
      </c>
      <c r="P408" s="147">
        <f>O408*H408</f>
        <v>0</v>
      </c>
      <c r="Q408" s="147">
        <v>0</v>
      </c>
      <c r="R408" s="147">
        <f>Q408*H408</f>
        <v>0</v>
      </c>
      <c r="S408" s="147">
        <v>0</v>
      </c>
      <c r="T408" s="148">
        <f>S408*H408</f>
        <v>0</v>
      </c>
      <c r="AR408" s="149" t="s">
        <v>357</v>
      </c>
      <c r="AT408" s="149" t="s">
        <v>352</v>
      </c>
      <c r="AU408" s="149" t="s">
        <v>86</v>
      </c>
      <c r="AY408" s="17" t="s">
        <v>350</v>
      </c>
      <c r="BE408" s="150">
        <f>IF(N408="základní",J408,0)</f>
        <v>0</v>
      </c>
      <c r="BF408" s="150">
        <f>IF(N408="snížená",J408,0)</f>
        <v>0</v>
      </c>
      <c r="BG408" s="150">
        <f>IF(N408="zákl. přenesená",J408,0)</f>
        <v>0</v>
      </c>
      <c r="BH408" s="150">
        <f>IF(N408="sníž. přenesená",J408,0)</f>
        <v>0</v>
      </c>
      <c r="BI408" s="150">
        <f>IF(N408="nulová",J408,0)</f>
        <v>0</v>
      </c>
      <c r="BJ408" s="17" t="s">
        <v>84</v>
      </c>
      <c r="BK408" s="150">
        <f>ROUND(I408*H408,2)</f>
        <v>0</v>
      </c>
      <c r="BL408" s="17" t="s">
        <v>357</v>
      </c>
      <c r="BM408" s="149" t="s">
        <v>2449</v>
      </c>
    </row>
    <row r="409" spans="2:65" s="1" customFormat="1" ht="28.8">
      <c r="B409" s="32"/>
      <c r="D409" s="151" t="s">
        <v>359</v>
      </c>
      <c r="F409" s="152" t="s">
        <v>9226</v>
      </c>
      <c r="I409" s="153"/>
      <c r="L409" s="32"/>
      <c r="M409" s="154"/>
      <c r="T409" s="56"/>
      <c r="AT409" s="17" t="s">
        <v>359</v>
      </c>
      <c r="AU409" s="17" t="s">
        <v>86</v>
      </c>
    </row>
    <row r="410" spans="2:65" s="12" customFormat="1" ht="10.199999999999999">
      <c r="B410" s="155"/>
      <c r="D410" s="151" t="s">
        <v>361</v>
      </c>
      <c r="E410" s="156" t="s">
        <v>1</v>
      </c>
      <c r="F410" s="157" t="s">
        <v>9386</v>
      </c>
      <c r="H410" s="158">
        <v>675</v>
      </c>
      <c r="I410" s="159"/>
      <c r="L410" s="155"/>
      <c r="M410" s="160"/>
      <c r="T410" s="161"/>
      <c r="AT410" s="156" t="s">
        <v>361</v>
      </c>
      <c r="AU410" s="156" t="s">
        <v>86</v>
      </c>
      <c r="AV410" s="12" t="s">
        <v>86</v>
      </c>
      <c r="AW410" s="12" t="s">
        <v>32</v>
      </c>
      <c r="AX410" s="12" t="s">
        <v>76</v>
      </c>
      <c r="AY410" s="156" t="s">
        <v>350</v>
      </c>
    </row>
    <row r="411" spans="2:65" s="13" customFormat="1" ht="10.199999999999999">
      <c r="B411" s="162"/>
      <c r="D411" s="151" t="s">
        <v>361</v>
      </c>
      <c r="E411" s="163" t="s">
        <v>1</v>
      </c>
      <c r="F411" s="164" t="s">
        <v>364</v>
      </c>
      <c r="H411" s="165">
        <v>675</v>
      </c>
      <c r="I411" s="166"/>
      <c r="L411" s="162"/>
      <c r="M411" s="167"/>
      <c r="T411" s="168"/>
      <c r="AT411" s="163" t="s">
        <v>361</v>
      </c>
      <c r="AU411" s="163" t="s">
        <v>86</v>
      </c>
      <c r="AV411" s="13" t="s">
        <v>357</v>
      </c>
      <c r="AW411" s="13" t="s">
        <v>32</v>
      </c>
      <c r="AX411" s="13" t="s">
        <v>84</v>
      </c>
      <c r="AY411" s="163" t="s">
        <v>350</v>
      </c>
    </row>
    <row r="412" spans="2:65" s="1" customFormat="1" ht="37.799999999999997" customHeight="1">
      <c r="B412" s="32"/>
      <c r="C412" s="138" t="s">
        <v>1092</v>
      </c>
      <c r="D412" s="138" t="s">
        <v>352</v>
      </c>
      <c r="E412" s="139" t="s">
        <v>9387</v>
      </c>
      <c r="F412" s="140" t="s">
        <v>9388</v>
      </c>
      <c r="G412" s="141" t="s">
        <v>483</v>
      </c>
      <c r="H412" s="142">
        <v>31.6</v>
      </c>
      <c r="I412" s="143"/>
      <c r="J412" s="144">
        <f>ROUND(I412*H412,2)</f>
        <v>0</v>
      </c>
      <c r="K412" s="140" t="s">
        <v>385</v>
      </c>
      <c r="L412" s="32"/>
      <c r="M412" s="145" t="s">
        <v>1</v>
      </c>
      <c r="N412" s="146" t="s">
        <v>41</v>
      </c>
      <c r="P412" s="147">
        <f>O412*H412</f>
        <v>0</v>
      </c>
      <c r="Q412" s="147">
        <v>0</v>
      </c>
      <c r="R412" s="147">
        <f>Q412*H412</f>
        <v>0</v>
      </c>
      <c r="S412" s="147">
        <v>0</v>
      </c>
      <c r="T412" s="148">
        <f>S412*H412</f>
        <v>0</v>
      </c>
      <c r="AR412" s="149" t="s">
        <v>357</v>
      </c>
      <c r="AT412" s="149" t="s">
        <v>352</v>
      </c>
      <c r="AU412" s="149" t="s">
        <v>86</v>
      </c>
      <c r="AY412" s="17" t="s">
        <v>350</v>
      </c>
      <c r="BE412" s="150">
        <f>IF(N412="základní",J412,0)</f>
        <v>0</v>
      </c>
      <c r="BF412" s="150">
        <f>IF(N412="snížená",J412,0)</f>
        <v>0</v>
      </c>
      <c r="BG412" s="150">
        <f>IF(N412="zákl. přenesená",J412,0)</f>
        <v>0</v>
      </c>
      <c r="BH412" s="150">
        <f>IF(N412="sníž. přenesená",J412,0)</f>
        <v>0</v>
      </c>
      <c r="BI412" s="150">
        <f>IF(N412="nulová",J412,0)</f>
        <v>0</v>
      </c>
      <c r="BJ412" s="17" t="s">
        <v>84</v>
      </c>
      <c r="BK412" s="150">
        <f>ROUND(I412*H412,2)</f>
        <v>0</v>
      </c>
      <c r="BL412" s="17" t="s">
        <v>357</v>
      </c>
      <c r="BM412" s="149" t="s">
        <v>2462</v>
      </c>
    </row>
    <row r="413" spans="2:65" s="1" customFormat="1" ht="28.8">
      <c r="B413" s="32"/>
      <c r="D413" s="151" t="s">
        <v>359</v>
      </c>
      <c r="F413" s="152" t="s">
        <v>9388</v>
      </c>
      <c r="I413" s="153"/>
      <c r="L413" s="32"/>
      <c r="M413" s="154"/>
      <c r="T413" s="56"/>
      <c r="AT413" s="17" t="s">
        <v>359</v>
      </c>
      <c r="AU413" s="17" t="s">
        <v>86</v>
      </c>
    </row>
    <row r="414" spans="2:65" s="1" customFormat="1" ht="37.799999999999997" customHeight="1">
      <c r="B414" s="32"/>
      <c r="C414" s="138" t="s">
        <v>804</v>
      </c>
      <c r="D414" s="138" t="s">
        <v>352</v>
      </c>
      <c r="E414" s="139" t="s">
        <v>9389</v>
      </c>
      <c r="F414" s="140" t="s">
        <v>9226</v>
      </c>
      <c r="G414" s="141" t="s">
        <v>483</v>
      </c>
      <c r="H414" s="142">
        <v>284.94</v>
      </c>
      <c r="I414" s="143"/>
      <c r="J414" s="144">
        <f>ROUND(I414*H414,2)</f>
        <v>0</v>
      </c>
      <c r="K414" s="140" t="s">
        <v>385</v>
      </c>
      <c r="L414" s="32"/>
      <c r="M414" s="145" t="s">
        <v>1</v>
      </c>
      <c r="N414" s="146" t="s">
        <v>41</v>
      </c>
      <c r="P414" s="147">
        <f>O414*H414</f>
        <v>0</v>
      </c>
      <c r="Q414" s="147">
        <v>0</v>
      </c>
      <c r="R414" s="147">
        <f>Q414*H414</f>
        <v>0</v>
      </c>
      <c r="S414" s="147">
        <v>0</v>
      </c>
      <c r="T414" s="148">
        <f>S414*H414</f>
        <v>0</v>
      </c>
      <c r="AR414" s="149" t="s">
        <v>357</v>
      </c>
      <c r="AT414" s="149" t="s">
        <v>352</v>
      </c>
      <c r="AU414" s="149" t="s">
        <v>86</v>
      </c>
      <c r="AY414" s="17" t="s">
        <v>350</v>
      </c>
      <c r="BE414" s="150">
        <f>IF(N414="základní",J414,0)</f>
        <v>0</v>
      </c>
      <c r="BF414" s="150">
        <f>IF(N414="snížená",J414,0)</f>
        <v>0</v>
      </c>
      <c r="BG414" s="150">
        <f>IF(N414="zákl. přenesená",J414,0)</f>
        <v>0</v>
      </c>
      <c r="BH414" s="150">
        <f>IF(N414="sníž. přenesená",J414,0)</f>
        <v>0</v>
      </c>
      <c r="BI414" s="150">
        <f>IF(N414="nulová",J414,0)</f>
        <v>0</v>
      </c>
      <c r="BJ414" s="17" t="s">
        <v>84</v>
      </c>
      <c r="BK414" s="150">
        <f>ROUND(I414*H414,2)</f>
        <v>0</v>
      </c>
      <c r="BL414" s="17" t="s">
        <v>357</v>
      </c>
      <c r="BM414" s="149" t="s">
        <v>2466</v>
      </c>
    </row>
    <row r="415" spans="2:65" s="1" customFormat="1" ht="28.8">
      <c r="B415" s="32"/>
      <c r="D415" s="151" t="s">
        <v>359</v>
      </c>
      <c r="F415" s="152" t="s">
        <v>9226</v>
      </c>
      <c r="I415" s="153"/>
      <c r="L415" s="32"/>
      <c r="M415" s="154"/>
      <c r="T415" s="56"/>
      <c r="AT415" s="17" t="s">
        <v>359</v>
      </c>
      <c r="AU415" s="17" t="s">
        <v>86</v>
      </c>
    </row>
    <row r="416" spans="2:65" s="12" customFormat="1" ht="10.199999999999999">
      <c r="B416" s="155"/>
      <c r="D416" s="151" t="s">
        <v>361</v>
      </c>
      <c r="E416" s="156" t="s">
        <v>1</v>
      </c>
      <c r="F416" s="157" t="s">
        <v>9390</v>
      </c>
      <c r="H416" s="158">
        <v>284.94</v>
      </c>
      <c r="I416" s="159"/>
      <c r="L416" s="155"/>
      <c r="M416" s="160"/>
      <c r="T416" s="161"/>
      <c r="AT416" s="156" t="s">
        <v>361</v>
      </c>
      <c r="AU416" s="156" t="s">
        <v>86</v>
      </c>
      <c r="AV416" s="12" t="s">
        <v>86</v>
      </c>
      <c r="AW416" s="12" t="s">
        <v>32</v>
      </c>
      <c r="AX416" s="12" t="s">
        <v>76</v>
      </c>
      <c r="AY416" s="156" t="s">
        <v>350</v>
      </c>
    </row>
    <row r="417" spans="2:65" s="13" customFormat="1" ht="10.199999999999999">
      <c r="B417" s="162"/>
      <c r="D417" s="151" t="s">
        <v>361</v>
      </c>
      <c r="E417" s="163" t="s">
        <v>1</v>
      </c>
      <c r="F417" s="164" t="s">
        <v>364</v>
      </c>
      <c r="H417" s="165">
        <v>284.94</v>
      </c>
      <c r="I417" s="166"/>
      <c r="L417" s="162"/>
      <c r="M417" s="167"/>
      <c r="T417" s="168"/>
      <c r="AT417" s="163" t="s">
        <v>361</v>
      </c>
      <c r="AU417" s="163" t="s">
        <v>86</v>
      </c>
      <c r="AV417" s="13" t="s">
        <v>357</v>
      </c>
      <c r="AW417" s="13" t="s">
        <v>32</v>
      </c>
      <c r="AX417" s="13" t="s">
        <v>84</v>
      </c>
      <c r="AY417" s="163" t="s">
        <v>350</v>
      </c>
    </row>
    <row r="418" spans="2:65" s="1" customFormat="1" ht="44.25" customHeight="1">
      <c r="B418" s="32"/>
      <c r="C418" s="138" t="s">
        <v>813</v>
      </c>
      <c r="D418" s="138" t="s">
        <v>352</v>
      </c>
      <c r="E418" s="139" t="s">
        <v>9228</v>
      </c>
      <c r="F418" s="140" t="s">
        <v>485</v>
      </c>
      <c r="G418" s="141" t="s">
        <v>483</v>
      </c>
      <c r="H418" s="142">
        <v>75</v>
      </c>
      <c r="I418" s="143"/>
      <c r="J418" s="144">
        <f>ROUND(I418*H418,2)</f>
        <v>0</v>
      </c>
      <c r="K418" s="140" t="s">
        <v>385</v>
      </c>
      <c r="L418" s="32"/>
      <c r="M418" s="145" t="s">
        <v>1</v>
      </c>
      <c r="N418" s="146" t="s">
        <v>41</v>
      </c>
      <c r="P418" s="147">
        <f>O418*H418</f>
        <v>0</v>
      </c>
      <c r="Q418" s="147">
        <v>0</v>
      </c>
      <c r="R418" s="147">
        <f>Q418*H418</f>
        <v>0</v>
      </c>
      <c r="S418" s="147">
        <v>0</v>
      </c>
      <c r="T418" s="148">
        <f>S418*H418</f>
        <v>0</v>
      </c>
      <c r="AR418" s="149" t="s">
        <v>357</v>
      </c>
      <c r="AT418" s="149" t="s">
        <v>352</v>
      </c>
      <c r="AU418" s="149" t="s">
        <v>86</v>
      </c>
      <c r="AY418" s="17" t="s">
        <v>350</v>
      </c>
      <c r="BE418" s="150">
        <f>IF(N418="základní",J418,0)</f>
        <v>0</v>
      </c>
      <c r="BF418" s="150">
        <f>IF(N418="snížená",J418,0)</f>
        <v>0</v>
      </c>
      <c r="BG418" s="150">
        <f>IF(N418="zákl. přenesená",J418,0)</f>
        <v>0</v>
      </c>
      <c r="BH418" s="150">
        <f>IF(N418="sníž. přenesená",J418,0)</f>
        <v>0</v>
      </c>
      <c r="BI418" s="150">
        <f>IF(N418="nulová",J418,0)</f>
        <v>0</v>
      </c>
      <c r="BJ418" s="17" t="s">
        <v>84</v>
      </c>
      <c r="BK418" s="150">
        <f>ROUND(I418*H418,2)</f>
        <v>0</v>
      </c>
      <c r="BL418" s="17" t="s">
        <v>357</v>
      </c>
      <c r="BM418" s="149" t="s">
        <v>2471</v>
      </c>
    </row>
    <row r="419" spans="2:65" s="1" customFormat="1" ht="28.8">
      <c r="B419" s="32"/>
      <c r="D419" s="151" t="s">
        <v>359</v>
      </c>
      <c r="F419" s="152" t="s">
        <v>485</v>
      </c>
      <c r="I419" s="153"/>
      <c r="L419" s="32"/>
      <c r="M419" s="154"/>
      <c r="T419" s="56"/>
      <c r="AT419" s="17" t="s">
        <v>359</v>
      </c>
      <c r="AU419" s="17" t="s">
        <v>86</v>
      </c>
    </row>
    <row r="420" spans="2:65" s="1" customFormat="1" ht="44.25" customHeight="1">
      <c r="B420" s="32"/>
      <c r="C420" s="138" t="s">
        <v>865</v>
      </c>
      <c r="D420" s="138" t="s">
        <v>352</v>
      </c>
      <c r="E420" s="139" t="s">
        <v>9229</v>
      </c>
      <c r="F420" s="140" t="s">
        <v>9230</v>
      </c>
      <c r="G420" s="141" t="s">
        <v>483</v>
      </c>
      <c r="H420" s="142">
        <v>31.6</v>
      </c>
      <c r="I420" s="143"/>
      <c r="J420" s="144">
        <f>ROUND(I420*H420,2)</f>
        <v>0</v>
      </c>
      <c r="K420" s="140" t="s">
        <v>385</v>
      </c>
      <c r="L420" s="32"/>
      <c r="M420" s="145" t="s">
        <v>1</v>
      </c>
      <c r="N420" s="146" t="s">
        <v>41</v>
      </c>
      <c r="P420" s="147">
        <f>O420*H420</f>
        <v>0</v>
      </c>
      <c r="Q420" s="147">
        <v>0</v>
      </c>
      <c r="R420" s="147">
        <f>Q420*H420</f>
        <v>0</v>
      </c>
      <c r="S420" s="147">
        <v>0</v>
      </c>
      <c r="T420" s="148">
        <f>S420*H420</f>
        <v>0</v>
      </c>
      <c r="AR420" s="149" t="s">
        <v>357</v>
      </c>
      <c r="AT420" s="149" t="s">
        <v>352</v>
      </c>
      <c r="AU420" s="149" t="s">
        <v>86</v>
      </c>
      <c r="AY420" s="17" t="s">
        <v>350</v>
      </c>
      <c r="BE420" s="150">
        <f>IF(N420="základní",J420,0)</f>
        <v>0</v>
      </c>
      <c r="BF420" s="150">
        <f>IF(N420="snížená",J420,0)</f>
        <v>0</v>
      </c>
      <c r="BG420" s="150">
        <f>IF(N420="zákl. přenesená",J420,0)</f>
        <v>0</v>
      </c>
      <c r="BH420" s="150">
        <f>IF(N420="sníž. přenesená",J420,0)</f>
        <v>0</v>
      </c>
      <c r="BI420" s="150">
        <f>IF(N420="nulová",J420,0)</f>
        <v>0</v>
      </c>
      <c r="BJ420" s="17" t="s">
        <v>84</v>
      </c>
      <c r="BK420" s="150">
        <f>ROUND(I420*H420,2)</f>
        <v>0</v>
      </c>
      <c r="BL420" s="17" t="s">
        <v>357</v>
      </c>
      <c r="BM420" s="149" t="s">
        <v>2481</v>
      </c>
    </row>
    <row r="421" spans="2:65" s="1" customFormat="1" ht="28.8">
      <c r="B421" s="32"/>
      <c r="D421" s="151" t="s">
        <v>359</v>
      </c>
      <c r="F421" s="152" t="s">
        <v>9230</v>
      </c>
      <c r="I421" s="153"/>
      <c r="L421" s="32"/>
      <c r="M421" s="154"/>
      <c r="T421" s="56"/>
      <c r="AT421" s="17" t="s">
        <v>359</v>
      </c>
      <c r="AU421" s="17" t="s">
        <v>86</v>
      </c>
    </row>
    <row r="422" spans="2:65" s="11" customFormat="1" ht="22.8" customHeight="1">
      <c r="B422" s="126"/>
      <c r="D422" s="127" t="s">
        <v>75</v>
      </c>
      <c r="E422" s="136" t="s">
        <v>900</v>
      </c>
      <c r="F422" s="136" t="s">
        <v>901</v>
      </c>
      <c r="I422" s="129"/>
      <c r="J422" s="137">
        <f>BK422</f>
        <v>0</v>
      </c>
      <c r="L422" s="126"/>
      <c r="M422" s="131"/>
      <c r="P422" s="132">
        <f>SUM(P423:P426)</f>
        <v>0</v>
      </c>
      <c r="R422" s="132">
        <f>SUM(R423:R426)</f>
        <v>0</v>
      </c>
      <c r="T422" s="133">
        <f>SUM(T423:T426)</f>
        <v>0</v>
      </c>
      <c r="AR422" s="127" t="s">
        <v>84</v>
      </c>
      <c r="AT422" s="134" t="s">
        <v>75</v>
      </c>
      <c r="AU422" s="134" t="s">
        <v>84</v>
      </c>
      <c r="AY422" s="127" t="s">
        <v>350</v>
      </c>
      <c r="BK422" s="135">
        <f>SUM(BK423:BK426)</f>
        <v>0</v>
      </c>
    </row>
    <row r="423" spans="2:65" s="1" customFormat="1" ht="49.05" customHeight="1">
      <c r="B423" s="32"/>
      <c r="C423" s="138" t="s">
        <v>902</v>
      </c>
      <c r="D423" s="138" t="s">
        <v>352</v>
      </c>
      <c r="E423" s="139" t="s">
        <v>9231</v>
      </c>
      <c r="F423" s="140" t="s">
        <v>9232</v>
      </c>
      <c r="G423" s="141" t="s">
        <v>483</v>
      </c>
      <c r="H423" s="142">
        <v>105.40300000000001</v>
      </c>
      <c r="I423" s="143"/>
      <c r="J423" s="144">
        <f>ROUND(I423*H423,2)</f>
        <v>0</v>
      </c>
      <c r="K423" s="140" t="s">
        <v>385</v>
      </c>
      <c r="L423" s="32"/>
      <c r="M423" s="145" t="s">
        <v>1</v>
      </c>
      <c r="N423" s="146" t="s">
        <v>41</v>
      </c>
      <c r="P423" s="147">
        <f>O423*H423</f>
        <v>0</v>
      </c>
      <c r="Q423" s="147">
        <v>0</v>
      </c>
      <c r="R423" s="147">
        <f>Q423*H423</f>
        <v>0</v>
      </c>
      <c r="S423" s="147">
        <v>0</v>
      </c>
      <c r="T423" s="148">
        <f>S423*H423</f>
        <v>0</v>
      </c>
      <c r="AR423" s="149" t="s">
        <v>357</v>
      </c>
      <c r="AT423" s="149" t="s">
        <v>352</v>
      </c>
      <c r="AU423" s="149" t="s">
        <v>86</v>
      </c>
      <c r="AY423" s="17" t="s">
        <v>350</v>
      </c>
      <c r="BE423" s="150">
        <f>IF(N423="základní",J423,0)</f>
        <v>0</v>
      </c>
      <c r="BF423" s="150">
        <f>IF(N423="snížená",J423,0)</f>
        <v>0</v>
      </c>
      <c r="BG423" s="150">
        <f>IF(N423="zákl. přenesená",J423,0)</f>
        <v>0</v>
      </c>
      <c r="BH423" s="150">
        <f>IF(N423="sníž. přenesená",J423,0)</f>
        <v>0</v>
      </c>
      <c r="BI423" s="150">
        <f>IF(N423="nulová",J423,0)</f>
        <v>0</v>
      </c>
      <c r="BJ423" s="17" t="s">
        <v>84</v>
      </c>
      <c r="BK423" s="150">
        <f>ROUND(I423*H423,2)</f>
        <v>0</v>
      </c>
      <c r="BL423" s="17" t="s">
        <v>357</v>
      </c>
      <c r="BM423" s="149" t="s">
        <v>2493</v>
      </c>
    </row>
    <row r="424" spans="2:65" s="1" customFormat="1" ht="28.8">
      <c r="B424" s="32"/>
      <c r="D424" s="151" t="s">
        <v>359</v>
      </c>
      <c r="F424" s="152" t="s">
        <v>9232</v>
      </c>
      <c r="I424" s="153"/>
      <c r="L424" s="32"/>
      <c r="M424" s="154"/>
      <c r="T424" s="56"/>
      <c r="AT424" s="17" t="s">
        <v>359</v>
      </c>
      <c r="AU424" s="17" t="s">
        <v>86</v>
      </c>
    </row>
    <row r="425" spans="2:65" s="1" customFormat="1" ht="55.5" customHeight="1">
      <c r="B425" s="32"/>
      <c r="C425" s="138" t="s">
        <v>1859</v>
      </c>
      <c r="D425" s="138" t="s">
        <v>352</v>
      </c>
      <c r="E425" s="139" t="s">
        <v>9233</v>
      </c>
      <c r="F425" s="140" t="s">
        <v>9234</v>
      </c>
      <c r="G425" s="141" t="s">
        <v>483</v>
      </c>
      <c r="H425" s="142">
        <v>105.40300000000001</v>
      </c>
      <c r="I425" s="143"/>
      <c r="J425" s="144">
        <f>ROUND(I425*H425,2)</f>
        <v>0</v>
      </c>
      <c r="K425" s="140" t="s">
        <v>385</v>
      </c>
      <c r="L425" s="32"/>
      <c r="M425" s="145" t="s">
        <v>1</v>
      </c>
      <c r="N425" s="146" t="s">
        <v>41</v>
      </c>
      <c r="P425" s="147">
        <f>O425*H425</f>
        <v>0</v>
      </c>
      <c r="Q425" s="147">
        <v>0</v>
      </c>
      <c r="R425" s="147">
        <f>Q425*H425</f>
        <v>0</v>
      </c>
      <c r="S425" s="147">
        <v>0</v>
      </c>
      <c r="T425" s="148">
        <f>S425*H425</f>
        <v>0</v>
      </c>
      <c r="AR425" s="149" t="s">
        <v>357</v>
      </c>
      <c r="AT425" s="149" t="s">
        <v>352</v>
      </c>
      <c r="AU425" s="149" t="s">
        <v>86</v>
      </c>
      <c r="AY425" s="17" t="s">
        <v>350</v>
      </c>
      <c r="BE425" s="150">
        <f>IF(N425="základní",J425,0)</f>
        <v>0</v>
      </c>
      <c r="BF425" s="150">
        <f>IF(N425="snížená",J425,0)</f>
        <v>0</v>
      </c>
      <c r="BG425" s="150">
        <f>IF(N425="zákl. přenesená",J425,0)</f>
        <v>0</v>
      </c>
      <c r="BH425" s="150">
        <f>IF(N425="sníž. přenesená",J425,0)</f>
        <v>0</v>
      </c>
      <c r="BI425" s="150">
        <f>IF(N425="nulová",J425,0)</f>
        <v>0</v>
      </c>
      <c r="BJ425" s="17" t="s">
        <v>84</v>
      </c>
      <c r="BK425" s="150">
        <f>ROUND(I425*H425,2)</f>
        <v>0</v>
      </c>
      <c r="BL425" s="17" t="s">
        <v>357</v>
      </c>
      <c r="BM425" s="149" t="s">
        <v>2504</v>
      </c>
    </row>
    <row r="426" spans="2:65" s="1" customFormat="1" ht="38.4">
      <c r="B426" s="32"/>
      <c r="D426" s="151" t="s">
        <v>359</v>
      </c>
      <c r="F426" s="152" t="s">
        <v>9234</v>
      </c>
      <c r="I426" s="153"/>
      <c r="L426" s="32"/>
      <c r="M426" s="154"/>
      <c r="T426" s="56"/>
      <c r="AT426" s="17" t="s">
        <v>359</v>
      </c>
      <c r="AU426" s="17" t="s">
        <v>86</v>
      </c>
    </row>
    <row r="427" spans="2:65" s="11" customFormat="1" ht="25.95" customHeight="1">
      <c r="B427" s="126"/>
      <c r="D427" s="127" t="s">
        <v>75</v>
      </c>
      <c r="E427" s="128" t="s">
        <v>907</v>
      </c>
      <c r="F427" s="128" t="s">
        <v>908</v>
      </c>
      <c r="I427" s="129"/>
      <c r="J427" s="130">
        <f>BK427</f>
        <v>0</v>
      </c>
      <c r="L427" s="126"/>
      <c r="M427" s="131"/>
      <c r="P427" s="132">
        <f>P428+P441</f>
        <v>0</v>
      </c>
      <c r="R427" s="132">
        <f>R428+R441</f>
        <v>0</v>
      </c>
      <c r="T427" s="133">
        <f>T428+T441</f>
        <v>0</v>
      </c>
      <c r="AR427" s="127" t="s">
        <v>86</v>
      </c>
      <c r="AT427" s="134" t="s">
        <v>75</v>
      </c>
      <c r="AU427" s="134" t="s">
        <v>76</v>
      </c>
      <c r="AY427" s="127" t="s">
        <v>350</v>
      </c>
      <c r="BK427" s="135">
        <f>BK428+BK441</f>
        <v>0</v>
      </c>
    </row>
    <row r="428" spans="2:65" s="11" customFormat="1" ht="22.8" customHeight="1">
      <c r="B428" s="126"/>
      <c r="D428" s="127" t="s">
        <v>75</v>
      </c>
      <c r="E428" s="136" t="s">
        <v>8846</v>
      </c>
      <c r="F428" s="136" t="s">
        <v>8847</v>
      </c>
      <c r="I428" s="129"/>
      <c r="J428" s="137">
        <f>BK428</f>
        <v>0</v>
      </c>
      <c r="L428" s="126"/>
      <c r="M428" s="131"/>
      <c r="P428" s="132">
        <f>SUM(P429:P440)</f>
        <v>0</v>
      </c>
      <c r="R428" s="132">
        <f>SUM(R429:R440)</f>
        <v>0</v>
      </c>
      <c r="T428" s="133">
        <f>SUM(T429:T440)</f>
        <v>0</v>
      </c>
      <c r="AR428" s="127" t="s">
        <v>86</v>
      </c>
      <c r="AT428" s="134" t="s">
        <v>75</v>
      </c>
      <c r="AU428" s="134" t="s">
        <v>84</v>
      </c>
      <c r="AY428" s="127" t="s">
        <v>350</v>
      </c>
      <c r="BK428" s="135">
        <f>SUM(BK429:BK440)</f>
        <v>0</v>
      </c>
    </row>
    <row r="429" spans="2:65" s="1" customFormat="1" ht="37.799999999999997" customHeight="1">
      <c r="B429" s="32"/>
      <c r="C429" s="138" t="s">
        <v>1864</v>
      </c>
      <c r="D429" s="138" t="s">
        <v>352</v>
      </c>
      <c r="E429" s="139" t="s">
        <v>9391</v>
      </c>
      <c r="F429" s="140" t="s">
        <v>9392</v>
      </c>
      <c r="G429" s="141" t="s">
        <v>496</v>
      </c>
      <c r="H429" s="142">
        <v>2</v>
      </c>
      <c r="I429" s="143"/>
      <c r="J429" s="144">
        <f>ROUND(I429*H429,2)</f>
        <v>0</v>
      </c>
      <c r="K429" s="140" t="s">
        <v>385</v>
      </c>
      <c r="L429" s="32"/>
      <c r="M429" s="145" t="s">
        <v>1</v>
      </c>
      <c r="N429" s="146" t="s">
        <v>41</v>
      </c>
      <c r="P429" s="147">
        <f>O429*H429</f>
        <v>0</v>
      </c>
      <c r="Q429" s="147">
        <v>0</v>
      </c>
      <c r="R429" s="147">
        <f>Q429*H429</f>
        <v>0</v>
      </c>
      <c r="S429" s="147">
        <v>0</v>
      </c>
      <c r="T429" s="148">
        <f>S429*H429</f>
        <v>0</v>
      </c>
      <c r="AR429" s="149" t="s">
        <v>530</v>
      </c>
      <c r="AT429" s="149" t="s">
        <v>352</v>
      </c>
      <c r="AU429" s="149" t="s">
        <v>86</v>
      </c>
      <c r="AY429" s="17" t="s">
        <v>350</v>
      </c>
      <c r="BE429" s="150">
        <f>IF(N429="základní",J429,0)</f>
        <v>0</v>
      </c>
      <c r="BF429" s="150">
        <f>IF(N429="snížená",J429,0)</f>
        <v>0</v>
      </c>
      <c r="BG429" s="150">
        <f>IF(N429="zákl. přenesená",J429,0)</f>
        <v>0</v>
      </c>
      <c r="BH429" s="150">
        <f>IF(N429="sníž. přenesená",J429,0)</f>
        <v>0</v>
      </c>
      <c r="BI429" s="150">
        <f>IF(N429="nulová",J429,0)</f>
        <v>0</v>
      </c>
      <c r="BJ429" s="17" t="s">
        <v>84</v>
      </c>
      <c r="BK429" s="150">
        <f>ROUND(I429*H429,2)</f>
        <v>0</v>
      </c>
      <c r="BL429" s="17" t="s">
        <v>530</v>
      </c>
      <c r="BM429" s="149" t="s">
        <v>2516</v>
      </c>
    </row>
    <row r="430" spans="2:65" s="1" customFormat="1" ht="19.2">
      <c r="B430" s="32"/>
      <c r="D430" s="151" t="s">
        <v>359</v>
      </c>
      <c r="F430" s="152" t="s">
        <v>9392</v>
      </c>
      <c r="I430" s="153"/>
      <c r="L430" s="32"/>
      <c r="M430" s="154"/>
      <c r="T430" s="56"/>
      <c r="AT430" s="17" t="s">
        <v>359</v>
      </c>
      <c r="AU430" s="17" t="s">
        <v>86</v>
      </c>
    </row>
    <row r="431" spans="2:65" s="14" customFormat="1" ht="10.199999999999999">
      <c r="B431" s="169"/>
      <c r="D431" s="151" t="s">
        <v>361</v>
      </c>
      <c r="E431" s="170" t="s">
        <v>1</v>
      </c>
      <c r="F431" s="171" t="s">
        <v>9141</v>
      </c>
      <c r="H431" s="170" t="s">
        <v>1</v>
      </c>
      <c r="I431" s="172"/>
      <c r="L431" s="169"/>
      <c r="M431" s="173"/>
      <c r="T431" s="174"/>
      <c r="AT431" s="170" t="s">
        <v>361</v>
      </c>
      <c r="AU431" s="170" t="s">
        <v>86</v>
      </c>
      <c r="AV431" s="14" t="s">
        <v>84</v>
      </c>
      <c r="AW431" s="14" t="s">
        <v>32</v>
      </c>
      <c r="AX431" s="14" t="s">
        <v>76</v>
      </c>
      <c r="AY431" s="170" t="s">
        <v>350</v>
      </c>
    </row>
    <row r="432" spans="2:65" s="12" customFormat="1" ht="10.199999999999999">
      <c r="B432" s="155"/>
      <c r="D432" s="151" t="s">
        <v>361</v>
      </c>
      <c r="E432" s="156" t="s">
        <v>1</v>
      </c>
      <c r="F432" s="157" t="s">
        <v>86</v>
      </c>
      <c r="H432" s="158">
        <v>2</v>
      </c>
      <c r="I432" s="159"/>
      <c r="L432" s="155"/>
      <c r="M432" s="160"/>
      <c r="T432" s="161"/>
      <c r="AT432" s="156" t="s">
        <v>361</v>
      </c>
      <c r="AU432" s="156" t="s">
        <v>86</v>
      </c>
      <c r="AV432" s="12" t="s">
        <v>86</v>
      </c>
      <c r="AW432" s="12" t="s">
        <v>32</v>
      </c>
      <c r="AX432" s="12" t="s">
        <v>76</v>
      </c>
      <c r="AY432" s="156" t="s">
        <v>350</v>
      </c>
    </row>
    <row r="433" spans="2:65" s="13" customFormat="1" ht="10.199999999999999">
      <c r="B433" s="162"/>
      <c r="D433" s="151" t="s">
        <v>361</v>
      </c>
      <c r="E433" s="163" t="s">
        <v>1</v>
      </c>
      <c r="F433" s="164" t="s">
        <v>364</v>
      </c>
      <c r="H433" s="165">
        <v>2</v>
      </c>
      <c r="I433" s="166"/>
      <c r="L433" s="162"/>
      <c r="M433" s="167"/>
      <c r="T433" s="168"/>
      <c r="AT433" s="163" t="s">
        <v>361</v>
      </c>
      <c r="AU433" s="163" t="s">
        <v>86</v>
      </c>
      <c r="AV433" s="13" t="s">
        <v>357</v>
      </c>
      <c r="AW433" s="13" t="s">
        <v>32</v>
      </c>
      <c r="AX433" s="13" t="s">
        <v>84</v>
      </c>
      <c r="AY433" s="163" t="s">
        <v>350</v>
      </c>
    </row>
    <row r="434" spans="2:65" s="1" customFormat="1" ht="24.15" customHeight="1">
      <c r="B434" s="32"/>
      <c r="C434" s="138" t="s">
        <v>1871</v>
      </c>
      <c r="D434" s="138" t="s">
        <v>352</v>
      </c>
      <c r="E434" s="139" t="s">
        <v>9393</v>
      </c>
      <c r="F434" s="140" t="s">
        <v>9394</v>
      </c>
      <c r="G434" s="141" t="s">
        <v>496</v>
      </c>
      <c r="H434" s="142">
        <v>15</v>
      </c>
      <c r="I434" s="143"/>
      <c r="J434" s="144">
        <f>ROUND(I434*H434,2)</f>
        <v>0</v>
      </c>
      <c r="K434" s="140" t="s">
        <v>385</v>
      </c>
      <c r="L434" s="32"/>
      <c r="M434" s="145" t="s">
        <v>1</v>
      </c>
      <c r="N434" s="146" t="s">
        <v>41</v>
      </c>
      <c r="P434" s="147">
        <f>O434*H434</f>
        <v>0</v>
      </c>
      <c r="Q434" s="147">
        <v>0</v>
      </c>
      <c r="R434" s="147">
        <f>Q434*H434</f>
        <v>0</v>
      </c>
      <c r="S434" s="147">
        <v>0</v>
      </c>
      <c r="T434" s="148">
        <f>S434*H434</f>
        <v>0</v>
      </c>
      <c r="AR434" s="149" t="s">
        <v>530</v>
      </c>
      <c r="AT434" s="149" t="s">
        <v>352</v>
      </c>
      <c r="AU434" s="149" t="s">
        <v>86</v>
      </c>
      <c r="AY434" s="17" t="s">
        <v>350</v>
      </c>
      <c r="BE434" s="150">
        <f>IF(N434="základní",J434,0)</f>
        <v>0</v>
      </c>
      <c r="BF434" s="150">
        <f>IF(N434="snížená",J434,0)</f>
        <v>0</v>
      </c>
      <c r="BG434" s="150">
        <f>IF(N434="zákl. přenesená",J434,0)</f>
        <v>0</v>
      </c>
      <c r="BH434" s="150">
        <f>IF(N434="sníž. přenesená",J434,0)</f>
        <v>0</v>
      </c>
      <c r="BI434" s="150">
        <f>IF(N434="nulová",J434,0)</f>
        <v>0</v>
      </c>
      <c r="BJ434" s="17" t="s">
        <v>84</v>
      </c>
      <c r="BK434" s="150">
        <f>ROUND(I434*H434,2)</f>
        <v>0</v>
      </c>
      <c r="BL434" s="17" t="s">
        <v>530</v>
      </c>
      <c r="BM434" s="149" t="s">
        <v>2530</v>
      </c>
    </row>
    <row r="435" spans="2:65" s="1" customFormat="1" ht="19.2">
      <c r="B435" s="32"/>
      <c r="D435" s="151" t="s">
        <v>359</v>
      </c>
      <c r="F435" s="152" t="s">
        <v>9394</v>
      </c>
      <c r="I435" s="153"/>
      <c r="L435" s="32"/>
      <c r="M435" s="154"/>
      <c r="T435" s="56"/>
      <c r="AT435" s="17" t="s">
        <v>359</v>
      </c>
      <c r="AU435" s="17" t="s">
        <v>86</v>
      </c>
    </row>
    <row r="436" spans="2:65" s="14" customFormat="1" ht="10.199999999999999">
      <c r="B436" s="169"/>
      <c r="D436" s="151" t="s">
        <v>361</v>
      </c>
      <c r="E436" s="170" t="s">
        <v>1</v>
      </c>
      <c r="F436" s="171" t="s">
        <v>9141</v>
      </c>
      <c r="H436" s="170" t="s">
        <v>1</v>
      </c>
      <c r="I436" s="172"/>
      <c r="L436" s="169"/>
      <c r="M436" s="173"/>
      <c r="T436" s="174"/>
      <c r="AT436" s="170" t="s">
        <v>361</v>
      </c>
      <c r="AU436" s="170" t="s">
        <v>86</v>
      </c>
      <c r="AV436" s="14" t="s">
        <v>84</v>
      </c>
      <c r="AW436" s="14" t="s">
        <v>32</v>
      </c>
      <c r="AX436" s="14" t="s">
        <v>76</v>
      </c>
      <c r="AY436" s="170" t="s">
        <v>350</v>
      </c>
    </row>
    <row r="437" spans="2:65" s="12" customFormat="1" ht="10.199999999999999">
      <c r="B437" s="155"/>
      <c r="D437" s="151" t="s">
        <v>361</v>
      </c>
      <c r="E437" s="156" t="s">
        <v>1</v>
      </c>
      <c r="F437" s="157" t="s">
        <v>522</v>
      </c>
      <c r="H437" s="158">
        <v>15</v>
      </c>
      <c r="I437" s="159"/>
      <c r="L437" s="155"/>
      <c r="M437" s="160"/>
      <c r="T437" s="161"/>
      <c r="AT437" s="156" t="s">
        <v>361</v>
      </c>
      <c r="AU437" s="156" t="s">
        <v>86</v>
      </c>
      <c r="AV437" s="12" t="s">
        <v>86</v>
      </c>
      <c r="AW437" s="12" t="s">
        <v>32</v>
      </c>
      <c r="AX437" s="12" t="s">
        <v>76</v>
      </c>
      <c r="AY437" s="156" t="s">
        <v>350</v>
      </c>
    </row>
    <row r="438" spans="2:65" s="13" customFormat="1" ht="10.199999999999999">
      <c r="B438" s="162"/>
      <c r="D438" s="151" t="s">
        <v>361</v>
      </c>
      <c r="E438" s="163" t="s">
        <v>1</v>
      </c>
      <c r="F438" s="164" t="s">
        <v>364</v>
      </c>
      <c r="H438" s="165">
        <v>15</v>
      </c>
      <c r="I438" s="166"/>
      <c r="L438" s="162"/>
      <c r="M438" s="167"/>
      <c r="T438" s="168"/>
      <c r="AT438" s="163" t="s">
        <v>361</v>
      </c>
      <c r="AU438" s="163" t="s">
        <v>86</v>
      </c>
      <c r="AV438" s="13" t="s">
        <v>357</v>
      </c>
      <c r="AW438" s="13" t="s">
        <v>32</v>
      </c>
      <c r="AX438" s="13" t="s">
        <v>84</v>
      </c>
      <c r="AY438" s="163" t="s">
        <v>350</v>
      </c>
    </row>
    <row r="439" spans="2:65" s="1" customFormat="1" ht="49.05" customHeight="1">
      <c r="B439" s="32"/>
      <c r="C439" s="138" t="s">
        <v>1876</v>
      </c>
      <c r="D439" s="138" t="s">
        <v>352</v>
      </c>
      <c r="E439" s="139" t="s">
        <v>8895</v>
      </c>
      <c r="F439" s="140" t="s">
        <v>8896</v>
      </c>
      <c r="G439" s="141" t="s">
        <v>483</v>
      </c>
      <c r="H439" s="142">
        <v>4.2999999999999997E-2</v>
      </c>
      <c r="I439" s="143"/>
      <c r="J439" s="144">
        <f>ROUND(I439*H439,2)</f>
        <v>0</v>
      </c>
      <c r="K439" s="140" t="s">
        <v>385</v>
      </c>
      <c r="L439" s="32"/>
      <c r="M439" s="145" t="s">
        <v>1</v>
      </c>
      <c r="N439" s="146" t="s">
        <v>41</v>
      </c>
      <c r="P439" s="147">
        <f>O439*H439</f>
        <v>0</v>
      </c>
      <c r="Q439" s="147">
        <v>0</v>
      </c>
      <c r="R439" s="147">
        <f>Q439*H439</f>
        <v>0</v>
      </c>
      <c r="S439" s="147">
        <v>0</v>
      </c>
      <c r="T439" s="148">
        <f>S439*H439</f>
        <v>0</v>
      </c>
      <c r="AR439" s="149" t="s">
        <v>530</v>
      </c>
      <c r="AT439" s="149" t="s">
        <v>352</v>
      </c>
      <c r="AU439" s="149" t="s">
        <v>86</v>
      </c>
      <c r="AY439" s="17" t="s">
        <v>350</v>
      </c>
      <c r="BE439" s="150">
        <f>IF(N439="základní",J439,0)</f>
        <v>0</v>
      </c>
      <c r="BF439" s="150">
        <f>IF(N439="snížená",J439,0)</f>
        <v>0</v>
      </c>
      <c r="BG439" s="150">
        <f>IF(N439="zákl. přenesená",J439,0)</f>
        <v>0</v>
      </c>
      <c r="BH439" s="150">
        <f>IF(N439="sníž. přenesená",J439,0)</f>
        <v>0</v>
      </c>
      <c r="BI439" s="150">
        <f>IF(N439="nulová",J439,0)</f>
        <v>0</v>
      </c>
      <c r="BJ439" s="17" t="s">
        <v>84</v>
      </c>
      <c r="BK439" s="150">
        <f>ROUND(I439*H439,2)</f>
        <v>0</v>
      </c>
      <c r="BL439" s="17" t="s">
        <v>530</v>
      </c>
      <c r="BM439" s="149" t="s">
        <v>2543</v>
      </c>
    </row>
    <row r="440" spans="2:65" s="1" customFormat="1" ht="28.8">
      <c r="B440" s="32"/>
      <c r="D440" s="151" t="s">
        <v>359</v>
      </c>
      <c r="F440" s="152" t="s">
        <v>8896</v>
      </c>
      <c r="I440" s="153"/>
      <c r="L440" s="32"/>
      <c r="M440" s="154"/>
      <c r="T440" s="56"/>
      <c r="AT440" s="17" t="s">
        <v>359</v>
      </c>
      <c r="AU440" s="17" t="s">
        <v>86</v>
      </c>
    </row>
    <row r="441" spans="2:65" s="11" customFormat="1" ht="22.8" customHeight="1">
      <c r="B441" s="126"/>
      <c r="D441" s="127" t="s">
        <v>75</v>
      </c>
      <c r="E441" s="136" t="s">
        <v>9014</v>
      </c>
      <c r="F441" s="136" t="s">
        <v>9015</v>
      </c>
      <c r="I441" s="129"/>
      <c r="J441" s="137">
        <f>BK441</f>
        <v>0</v>
      </c>
      <c r="L441" s="126"/>
      <c r="M441" s="131"/>
      <c r="P441" s="132">
        <f>SUM(P442:P454)</f>
        <v>0</v>
      </c>
      <c r="R441" s="132">
        <f>SUM(R442:R454)</f>
        <v>0</v>
      </c>
      <c r="T441" s="133">
        <f>SUM(T442:T454)</f>
        <v>0</v>
      </c>
      <c r="AR441" s="127" t="s">
        <v>86</v>
      </c>
      <c r="AT441" s="134" t="s">
        <v>75</v>
      </c>
      <c r="AU441" s="134" t="s">
        <v>84</v>
      </c>
      <c r="AY441" s="127" t="s">
        <v>350</v>
      </c>
      <c r="BK441" s="135">
        <f>SUM(BK442:BK454)</f>
        <v>0</v>
      </c>
    </row>
    <row r="442" spans="2:65" s="1" customFormat="1" ht="37.799999999999997" customHeight="1">
      <c r="B442" s="32"/>
      <c r="C442" s="138" t="s">
        <v>1881</v>
      </c>
      <c r="D442" s="138" t="s">
        <v>352</v>
      </c>
      <c r="E442" s="139" t="s">
        <v>9395</v>
      </c>
      <c r="F442" s="140" t="s">
        <v>9396</v>
      </c>
      <c r="G442" s="141" t="s">
        <v>496</v>
      </c>
      <c r="H442" s="142">
        <v>2</v>
      </c>
      <c r="I442" s="143"/>
      <c r="J442" s="144">
        <f>ROUND(I442*H442,2)</f>
        <v>0</v>
      </c>
      <c r="K442" s="140" t="s">
        <v>385</v>
      </c>
      <c r="L442" s="32"/>
      <c r="M442" s="145" t="s">
        <v>1</v>
      </c>
      <c r="N442" s="146" t="s">
        <v>41</v>
      </c>
      <c r="P442" s="147">
        <f>O442*H442</f>
        <v>0</v>
      </c>
      <c r="Q442" s="147">
        <v>0</v>
      </c>
      <c r="R442" s="147">
        <f>Q442*H442</f>
        <v>0</v>
      </c>
      <c r="S442" s="147">
        <v>0</v>
      </c>
      <c r="T442" s="148">
        <f>S442*H442</f>
        <v>0</v>
      </c>
      <c r="AR442" s="149" t="s">
        <v>530</v>
      </c>
      <c r="AT442" s="149" t="s">
        <v>352</v>
      </c>
      <c r="AU442" s="149" t="s">
        <v>86</v>
      </c>
      <c r="AY442" s="17" t="s">
        <v>350</v>
      </c>
      <c r="BE442" s="150">
        <f>IF(N442="základní",J442,0)</f>
        <v>0</v>
      </c>
      <c r="BF442" s="150">
        <f>IF(N442="snížená",J442,0)</f>
        <v>0</v>
      </c>
      <c r="BG442" s="150">
        <f>IF(N442="zákl. přenesená",J442,0)</f>
        <v>0</v>
      </c>
      <c r="BH442" s="150">
        <f>IF(N442="sníž. přenesená",J442,0)</f>
        <v>0</v>
      </c>
      <c r="BI442" s="150">
        <f>IF(N442="nulová",J442,0)</f>
        <v>0</v>
      </c>
      <c r="BJ442" s="17" t="s">
        <v>84</v>
      </c>
      <c r="BK442" s="150">
        <f>ROUND(I442*H442,2)</f>
        <v>0</v>
      </c>
      <c r="BL442" s="17" t="s">
        <v>530</v>
      </c>
      <c r="BM442" s="149" t="s">
        <v>2555</v>
      </c>
    </row>
    <row r="443" spans="2:65" s="1" customFormat="1" ht="19.2">
      <c r="B443" s="32"/>
      <c r="D443" s="151" t="s">
        <v>359</v>
      </c>
      <c r="F443" s="152" t="s">
        <v>9396</v>
      </c>
      <c r="I443" s="153"/>
      <c r="L443" s="32"/>
      <c r="M443" s="154"/>
      <c r="T443" s="56"/>
      <c r="AT443" s="17" t="s">
        <v>359</v>
      </c>
      <c r="AU443" s="17" t="s">
        <v>86</v>
      </c>
    </row>
    <row r="444" spans="2:65" s="14" customFormat="1" ht="10.199999999999999">
      <c r="B444" s="169"/>
      <c r="D444" s="151" t="s">
        <v>361</v>
      </c>
      <c r="E444" s="170" t="s">
        <v>1</v>
      </c>
      <c r="F444" s="171" t="s">
        <v>9141</v>
      </c>
      <c r="H444" s="170" t="s">
        <v>1</v>
      </c>
      <c r="I444" s="172"/>
      <c r="L444" s="169"/>
      <c r="M444" s="173"/>
      <c r="T444" s="174"/>
      <c r="AT444" s="170" t="s">
        <v>361</v>
      </c>
      <c r="AU444" s="170" t="s">
        <v>86</v>
      </c>
      <c r="AV444" s="14" t="s">
        <v>84</v>
      </c>
      <c r="AW444" s="14" t="s">
        <v>32</v>
      </c>
      <c r="AX444" s="14" t="s">
        <v>76</v>
      </c>
      <c r="AY444" s="170" t="s">
        <v>350</v>
      </c>
    </row>
    <row r="445" spans="2:65" s="12" customFormat="1" ht="10.199999999999999">
      <c r="B445" s="155"/>
      <c r="D445" s="151" t="s">
        <v>361</v>
      </c>
      <c r="E445" s="156" t="s">
        <v>1</v>
      </c>
      <c r="F445" s="157" t="s">
        <v>86</v>
      </c>
      <c r="H445" s="158">
        <v>2</v>
      </c>
      <c r="I445" s="159"/>
      <c r="L445" s="155"/>
      <c r="M445" s="160"/>
      <c r="T445" s="161"/>
      <c r="AT445" s="156" t="s">
        <v>361</v>
      </c>
      <c r="AU445" s="156" t="s">
        <v>86</v>
      </c>
      <c r="AV445" s="12" t="s">
        <v>86</v>
      </c>
      <c r="AW445" s="12" t="s">
        <v>32</v>
      </c>
      <c r="AX445" s="12" t="s">
        <v>76</v>
      </c>
      <c r="AY445" s="156" t="s">
        <v>350</v>
      </c>
    </row>
    <row r="446" spans="2:65" s="13" customFormat="1" ht="10.199999999999999">
      <c r="B446" s="162"/>
      <c r="D446" s="151" t="s">
        <v>361</v>
      </c>
      <c r="E446" s="163" t="s">
        <v>1</v>
      </c>
      <c r="F446" s="164" t="s">
        <v>364</v>
      </c>
      <c r="H446" s="165">
        <v>2</v>
      </c>
      <c r="I446" s="166"/>
      <c r="L446" s="162"/>
      <c r="M446" s="167"/>
      <c r="T446" s="168"/>
      <c r="AT446" s="163" t="s">
        <v>361</v>
      </c>
      <c r="AU446" s="163" t="s">
        <v>86</v>
      </c>
      <c r="AV446" s="13" t="s">
        <v>357</v>
      </c>
      <c r="AW446" s="13" t="s">
        <v>32</v>
      </c>
      <c r="AX446" s="13" t="s">
        <v>84</v>
      </c>
      <c r="AY446" s="163" t="s">
        <v>350</v>
      </c>
    </row>
    <row r="447" spans="2:65" s="1" customFormat="1" ht="24.15" customHeight="1">
      <c r="B447" s="32"/>
      <c r="C447" s="187" t="s">
        <v>1906</v>
      </c>
      <c r="D447" s="187" t="s">
        <v>1347</v>
      </c>
      <c r="E447" s="188" t="s">
        <v>9082</v>
      </c>
      <c r="F447" s="189" t="s">
        <v>9397</v>
      </c>
      <c r="G447" s="190" t="s">
        <v>5036</v>
      </c>
      <c r="H447" s="191">
        <v>2</v>
      </c>
      <c r="I447" s="192"/>
      <c r="J447" s="193">
        <f>ROUND(I447*H447,2)</f>
        <v>0</v>
      </c>
      <c r="K447" s="189" t="s">
        <v>8850</v>
      </c>
      <c r="L447" s="194"/>
      <c r="M447" s="195" t="s">
        <v>1</v>
      </c>
      <c r="N447" s="196" t="s">
        <v>41</v>
      </c>
      <c r="P447" s="147">
        <f>O447*H447</f>
        <v>0</v>
      </c>
      <c r="Q447" s="147">
        <v>0</v>
      </c>
      <c r="R447" s="147">
        <f>Q447*H447</f>
        <v>0</v>
      </c>
      <c r="S447" s="147">
        <v>0</v>
      </c>
      <c r="T447" s="148">
        <f>S447*H447</f>
        <v>0</v>
      </c>
      <c r="AR447" s="149" t="s">
        <v>695</v>
      </c>
      <c r="AT447" s="149" t="s">
        <v>1347</v>
      </c>
      <c r="AU447" s="149" t="s">
        <v>86</v>
      </c>
      <c r="AY447" s="17" t="s">
        <v>350</v>
      </c>
      <c r="BE447" s="150">
        <f>IF(N447="základní",J447,0)</f>
        <v>0</v>
      </c>
      <c r="BF447" s="150">
        <f>IF(N447="snížená",J447,0)</f>
        <v>0</v>
      </c>
      <c r="BG447" s="150">
        <f>IF(N447="zákl. přenesená",J447,0)</f>
        <v>0</v>
      </c>
      <c r="BH447" s="150">
        <f>IF(N447="sníž. přenesená",J447,0)</f>
        <v>0</v>
      </c>
      <c r="BI447" s="150">
        <f>IF(N447="nulová",J447,0)</f>
        <v>0</v>
      </c>
      <c r="BJ447" s="17" t="s">
        <v>84</v>
      </c>
      <c r="BK447" s="150">
        <f>ROUND(I447*H447,2)</f>
        <v>0</v>
      </c>
      <c r="BL447" s="17" t="s">
        <v>530</v>
      </c>
      <c r="BM447" s="149" t="s">
        <v>2566</v>
      </c>
    </row>
    <row r="448" spans="2:65" s="1" customFormat="1" ht="19.2">
      <c r="B448" s="32"/>
      <c r="D448" s="151" t="s">
        <v>359</v>
      </c>
      <c r="F448" s="152" t="s">
        <v>9397</v>
      </c>
      <c r="I448" s="153"/>
      <c r="L448" s="32"/>
      <c r="M448" s="154"/>
      <c r="T448" s="56"/>
      <c r="AT448" s="17" t="s">
        <v>359</v>
      </c>
      <c r="AU448" s="17" t="s">
        <v>86</v>
      </c>
    </row>
    <row r="449" spans="2:65" s="1" customFormat="1" ht="44.25" customHeight="1">
      <c r="B449" s="32"/>
      <c r="C449" s="138" t="s">
        <v>1931</v>
      </c>
      <c r="D449" s="138" t="s">
        <v>352</v>
      </c>
      <c r="E449" s="139" t="s">
        <v>9018</v>
      </c>
      <c r="F449" s="140" t="s">
        <v>9019</v>
      </c>
      <c r="G449" s="141" t="s">
        <v>483</v>
      </c>
      <c r="H449" s="142">
        <v>0.02</v>
      </c>
      <c r="I449" s="143"/>
      <c r="J449" s="144">
        <f>ROUND(I449*H449,2)</f>
        <v>0</v>
      </c>
      <c r="K449" s="140" t="s">
        <v>385</v>
      </c>
      <c r="L449" s="32"/>
      <c r="M449" s="145" t="s">
        <v>1</v>
      </c>
      <c r="N449" s="146" t="s">
        <v>41</v>
      </c>
      <c r="P449" s="147">
        <f>O449*H449</f>
        <v>0</v>
      </c>
      <c r="Q449" s="147">
        <v>0</v>
      </c>
      <c r="R449" s="147">
        <f>Q449*H449</f>
        <v>0</v>
      </c>
      <c r="S449" s="147">
        <v>0</v>
      </c>
      <c r="T449" s="148">
        <f>S449*H449</f>
        <v>0</v>
      </c>
      <c r="AR449" s="149" t="s">
        <v>530</v>
      </c>
      <c r="AT449" s="149" t="s">
        <v>352</v>
      </c>
      <c r="AU449" s="149" t="s">
        <v>86</v>
      </c>
      <c r="AY449" s="17" t="s">
        <v>350</v>
      </c>
      <c r="BE449" s="150">
        <f>IF(N449="základní",J449,0)</f>
        <v>0</v>
      </c>
      <c r="BF449" s="150">
        <f>IF(N449="snížená",J449,0)</f>
        <v>0</v>
      </c>
      <c r="BG449" s="150">
        <f>IF(N449="zákl. přenesená",J449,0)</f>
        <v>0</v>
      </c>
      <c r="BH449" s="150">
        <f>IF(N449="sníž. přenesená",J449,0)</f>
        <v>0</v>
      </c>
      <c r="BI449" s="150">
        <f>IF(N449="nulová",J449,0)</f>
        <v>0</v>
      </c>
      <c r="BJ449" s="17" t="s">
        <v>84</v>
      </c>
      <c r="BK449" s="150">
        <f>ROUND(I449*H449,2)</f>
        <v>0</v>
      </c>
      <c r="BL449" s="17" t="s">
        <v>530</v>
      </c>
      <c r="BM449" s="149" t="s">
        <v>2576</v>
      </c>
    </row>
    <row r="450" spans="2:65" s="1" customFormat="1" ht="28.8">
      <c r="B450" s="32"/>
      <c r="D450" s="151" t="s">
        <v>359</v>
      </c>
      <c r="F450" s="152" t="s">
        <v>9019</v>
      </c>
      <c r="I450" s="153"/>
      <c r="L450" s="32"/>
      <c r="M450" s="154"/>
      <c r="T450" s="56"/>
      <c r="AT450" s="17" t="s">
        <v>359</v>
      </c>
      <c r="AU450" s="17" t="s">
        <v>86</v>
      </c>
    </row>
    <row r="451" spans="2:65" s="1" customFormat="1" ht="49.05" customHeight="1">
      <c r="B451" s="32"/>
      <c r="C451" s="138" t="s">
        <v>1936</v>
      </c>
      <c r="D451" s="138" t="s">
        <v>352</v>
      </c>
      <c r="E451" s="139" t="s">
        <v>9020</v>
      </c>
      <c r="F451" s="140" t="s">
        <v>9021</v>
      </c>
      <c r="G451" s="141" t="s">
        <v>483</v>
      </c>
      <c r="H451" s="142">
        <v>0.02</v>
      </c>
      <c r="I451" s="143"/>
      <c r="J451" s="144">
        <f>ROUND(I451*H451,2)</f>
        <v>0</v>
      </c>
      <c r="K451" s="140" t="s">
        <v>385</v>
      </c>
      <c r="L451" s="32"/>
      <c r="M451" s="145" t="s">
        <v>1</v>
      </c>
      <c r="N451" s="146" t="s">
        <v>41</v>
      </c>
      <c r="P451" s="147">
        <f>O451*H451</f>
        <v>0</v>
      </c>
      <c r="Q451" s="147">
        <v>0</v>
      </c>
      <c r="R451" s="147">
        <f>Q451*H451</f>
        <v>0</v>
      </c>
      <c r="S451" s="147">
        <v>0</v>
      </c>
      <c r="T451" s="148">
        <f>S451*H451</f>
        <v>0</v>
      </c>
      <c r="AR451" s="149" t="s">
        <v>530</v>
      </c>
      <c r="AT451" s="149" t="s">
        <v>352</v>
      </c>
      <c r="AU451" s="149" t="s">
        <v>86</v>
      </c>
      <c r="AY451" s="17" t="s">
        <v>350</v>
      </c>
      <c r="BE451" s="150">
        <f>IF(N451="základní",J451,0)</f>
        <v>0</v>
      </c>
      <c r="BF451" s="150">
        <f>IF(N451="snížená",J451,0)</f>
        <v>0</v>
      </c>
      <c r="BG451" s="150">
        <f>IF(N451="zákl. přenesená",J451,0)</f>
        <v>0</v>
      </c>
      <c r="BH451" s="150">
        <f>IF(N451="sníž. přenesená",J451,0)</f>
        <v>0</v>
      </c>
      <c r="BI451" s="150">
        <f>IF(N451="nulová",J451,0)</f>
        <v>0</v>
      </c>
      <c r="BJ451" s="17" t="s">
        <v>84</v>
      </c>
      <c r="BK451" s="150">
        <f>ROUND(I451*H451,2)</f>
        <v>0</v>
      </c>
      <c r="BL451" s="17" t="s">
        <v>530</v>
      </c>
      <c r="BM451" s="149" t="s">
        <v>2586</v>
      </c>
    </row>
    <row r="452" spans="2:65" s="1" customFormat="1" ht="38.4">
      <c r="B452" s="32"/>
      <c r="D452" s="151" t="s">
        <v>359</v>
      </c>
      <c r="F452" s="152" t="s">
        <v>9021</v>
      </c>
      <c r="I452" s="153"/>
      <c r="L452" s="32"/>
      <c r="M452" s="154"/>
      <c r="T452" s="56"/>
      <c r="AT452" s="17" t="s">
        <v>359</v>
      </c>
      <c r="AU452" s="17" t="s">
        <v>86</v>
      </c>
    </row>
    <row r="453" spans="2:65" s="1" customFormat="1" ht="49.05" customHeight="1">
      <c r="B453" s="32"/>
      <c r="C453" s="138" t="s">
        <v>1961</v>
      </c>
      <c r="D453" s="138" t="s">
        <v>352</v>
      </c>
      <c r="E453" s="139" t="s">
        <v>9022</v>
      </c>
      <c r="F453" s="140" t="s">
        <v>9023</v>
      </c>
      <c r="G453" s="141" t="s">
        <v>483</v>
      </c>
      <c r="H453" s="142">
        <v>0.02</v>
      </c>
      <c r="I453" s="143"/>
      <c r="J453" s="144">
        <f>ROUND(I453*H453,2)</f>
        <v>0</v>
      </c>
      <c r="K453" s="140" t="s">
        <v>385</v>
      </c>
      <c r="L453" s="32"/>
      <c r="M453" s="145" t="s">
        <v>1</v>
      </c>
      <c r="N453" s="146" t="s">
        <v>41</v>
      </c>
      <c r="P453" s="147">
        <f>O453*H453</f>
        <v>0</v>
      </c>
      <c r="Q453" s="147">
        <v>0</v>
      </c>
      <c r="R453" s="147">
        <f>Q453*H453</f>
        <v>0</v>
      </c>
      <c r="S453" s="147">
        <v>0</v>
      </c>
      <c r="T453" s="148">
        <f>S453*H453</f>
        <v>0</v>
      </c>
      <c r="AR453" s="149" t="s">
        <v>530</v>
      </c>
      <c r="AT453" s="149" t="s">
        <v>352</v>
      </c>
      <c r="AU453" s="149" t="s">
        <v>86</v>
      </c>
      <c r="AY453" s="17" t="s">
        <v>350</v>
      </c>
      <c r="BE453" s="150">
        <f>IF(N453="základní",J453,0)</f>
        <v>0</v>
      </c>
      <c r="BF453" s="150">
        <f>IF(N453="snížená",J453,0)</f>
        <v>0</v>
      </c>
      <c r="BG453" s="150">
        <f>IF(N453="zákl. přenesená",J453,0)</f>
        <v>0</v>
      </c>
      <c r="BH453" s="150">
        <f>IF(N453="sníž. přenesená",J453,0)</f>
        <v>0</v>
      </c>
      <c r="BI453" s="150">
        <f>IF(N453="nulová",J453,0)</f>
        <v>0</v>
      </c>
      <c r="BJ453" s="17" t="s">
        <v>84</v>
      </c>
      <c r="BK453" s="150">
        <f>ROUND(I453*H453,2)</f>
        <v>0</v>
      </c>
      <c r="BL453" s="17" t="s">
        <v>530</v>
      </c>
      <c r="BM453" s="149" t="s">
        <v>2595</v>
      </c>
    </row>
    <row r="454" spans="2:65" s="1" customFormat="1" ht="28.8">
      <c r="B454" s="32"/>
      <c r="D454" s="151" t="s">
        <v>359</v>
      </c>
      <c r="F454" s="152" t="s">
        <v>9023</v>
      </c>
      <c r="I454" s="153"/>
      <c r="L454" s="32"/>
      <c r="M454" s="154"/>
      <c r="T454" s="56"/>
      <c r="AT454" s="17" t="s">
        <v>359</v>
      </c>
      <c r="AU454" s="17" t="s">
        <v>86</v>
      </c>
    </row>
    <row r="455" spans="2:65" s="11" customFormat="1" ht="25.95" customHeight="1">
      <c r="B455" s="126"/>
      <c r="D455" s="127" t="s">
        <v>75</v>
      </c>
      <c r="E455" s="128" t="s">
        <v>135</v>
      </c>
      <c r="F455" s="128" t="s">
        <v>9123</v>
      </c>
      <c r="I455" s="129"/>
      <c r="J455" s="130">
        <f>BK455</f>
        <v>0</v>
      </c>
      <c r="L455" s="126"/>
      <c r="M455" s="131"/>
      <c r="P455" s="132">
        <f>P456+P467+P470+P473</f>
        <v>0</v>
      </c>
      <c r="R455" s="132">
        <f>R456+R467+R470+R473</f>
        <v>0</v>
      </c>
      <c r="T455" s="133">
        <f>T456+T467+T470+T473</f>
        <v>0</v>
      </c>
      <c r="AR455" s="127" t="s">
        <v>389</v>
      </c>
      <c r="AT455" s="134" t="s">
        <v>75</v>
      </c>
      <c r="AU455" s="134" t="s">
        <v>76</v>
      </c>
      <c r="AY455" s="127" t="s">
        <v>350</v>
      </c>
      <c r="BK455" s="135">
        <f>BK456+BK467+BK470+BK473</f>
        <v>0</v>
      </c>
    </row>
    <row r="456" spans="2:65" s="11" customFormat="1" ht="22.8" customHeight="1">
      <c r="B456" s="126"/>
      <c r="D456" s="127" t="s">
        <v>75</v>
      </c>
      <c r="E456" s="136" t="s">
        <v>9124</v>
      </c>
      <c r="F456" s="136" t="s">
        <v>9125</v>
      </c>
      <c r="I456" s="129"/>
      <c r="J456" s="137">
        <f>BK456</f>
        <v>0</v>
      </c>
      <c r="L456" s="126"/>
      <c r="M456" s="131"/>
      <c r="P456" s="132">
        <f>SUM(P457:P466)</f>
        <v>0</v>
      </c>
      <c r="R456" s="132">
        <f>SUM(R457:R466)</f>
        <v>0</v>
      </c>
      <c r="T456" s="133">
        <f>SUM(T457:T466)</f>
        <v>0</v>
      </c>
      <c r="AR456" s="127" t="s">
        <v>389</v>
      </c>
      <c r="AT456" s="134" t="s">
        <v>75</v>
      </c>
      <c r="AU456" s="134" t="s">
        <v>84</v>
      </c>
      <c r="AY456" s="127" t="s">
        <v>350</v>
      </c>
      <c r="BK456" s="135">
        <f>SUM(BK457:BK466)</f>
        <v>0</v>
      </c>
    </row>
    <row r="457" spans="2:65" s="1" customFormat="1" ht="16.5" customHeight="1">
      <c r="B457" s="32"/>
      <c r="C457" s="138" t="s">
        <v>1969</v>
      </c>
      <c r="D457" s="138" t="s">
        <v>352</v>
      </c>
      <c r="E457" s="139" t="s">
        <v>9249</v>
      </c>
      <c r="F457" s="140" t="s">
        <v>9250</v>
      </c>
      <c r="G457" s="141" t="s">
        <v>9251</v>
      </c>
      <c r="H457" s="142">
        <v>16</v>
      </c>
      <c r="I457" s="143"/>
      <c r="J457" s="144">
        <f>ROUND(I457*H457,2)</f>
        <v>0</v>
      </c>
      <c r="K457" s="140" t="s">
        <v>385</v>
      </c>
      <c r="L457" s="32"/>
      <c r="M457" s="145" t="s">
        <v>1</v>
      </c>
      <c r="N457" s="146" t="s">
        <v>41</v>
      </c>
      <c r="P457" s="147">
        <f>O457*H457</f>
        <v>0</v>
      </c>
      <c r="Q457" s="147">
        <v>0</v>
      </c>
      <c r="R457" s="147">
        <f>Q457*H457</f>
        <v>0</v>
      </c>
      <c r="S457" s="147">
        <v>0</v>
      </c>
      <c r="T457" s="148">
        <f>S457*H457</f>
        <v>0</v>
      </c>
      <c r="AR457" s="149" t="s">
        <v>357</v>
      </c>
      <c r="AT457" s="149" t="s">
        <v>352</v>
      </c>
      <c r="AU457" s="149" t="s">
        <v>86</v>
      </c>
      <c r="AY457" s="17" t="s">
        <v>350</v>
      </c>
      <c r="BE457" s="150">
        <f>IF(N457="základní",J457,0)</f>
        <v>0</v>
      </c>
      <c r="BF457" s="150">
        <f>IF(N457="snížená",J457,0)</f>
        <v>0</v>
      </c>
      <c r="BG457" s="150">
        <f>IF(N457="zákl. přenesená",J457,0)</f>
        <v>0</v>
      </c>
      <c r="BH457" s="150">
        <f>IF(N457="sníž. přenesená",J457,0)</f>
        <v>0</v>
      </c>
      <c r="BI457" s="150">
        <f>IF(N457="nulová",J457,0)</f>
        <v>0</v>
      </c>
      <c r="BJ457" s="17" t="s">
        <v>84</v>
      </c>
      <c r="BK457" s="150">
        <f>ROUND(I457*H457,2)</f>
        <v>0</v>
      </c>
      <c r="BL457" s="17" t="s">
        <v>357</v>
      </c>
      <c r="BM457" s="149" t="s">
        <v>2605</v>
      </c>
    </row>
    <row r="458" spans="2:65" s="1" customFormat="1" ht="10.199999999999999">
      <c r="B458" s="32"/>
      <c r="D458" s="151" t="s">
        <v>359</v>
      </c>
      <c r="F458" s="152" t="s">
        <v>9250</v>
      </c>
      <c r="I458" s="153"/>
      <c r="L458" s="32"/>
      <c r="M458" s="154"/>
      <c r="T458" s="56"/>
      <c r="AT458" s="17" t="s">
        <v>359</v>
      </c>
      <c r="AU458" s="17" t="s">
        <v>86</v>
      </c>
    </row>
    <row r="459" spans="2:65" s="14" customFormat="1" ht="10.199999999999999">
      <c r="B459" s="169"/>
      <c r="D459" s="151" t="s">
        <v>361</v>
      </c>
      <c r="E459" s="170" t="s">
        <v>1</v>
      </c>
      <c r="F459" s="171" t="s">
        <v>9252</v>
      </c>
      <c r="H459" s="170" t="s">
        <v>1</v>
      </c>
      <c r="I459" s="172"/>
      <c r="L459" s="169"/>
      <c r="M459" s="173"/>
      <c r="T459" s="174"/>
      <c r="AT459" s="170" t="s">
        <v>361</v>
      </c>
      <c r="AU459" s="170" t="s">
        <v>86</v>
      </c>
      <c r="AV459" s="14" t="s">
        <v>84</v>
      </c>
      <c r="AW459" s="14" t="s">
        <v>32</v>
      </c>
      <c r="AX459" s="14" t="s">
        <v>76</v>
      </c>
      <c r="AY459" s="170" t="s">
        <v>350</v>
      </c>
    </row>
    <row r="460" spans="2:65" s="12" customFormat="1" ht="10.199999999999999">
      <c r="B460" s="155"/>
      <c r="D460" s="151" t="s">
        <v>361</v>
      </c>
      <c r="E460" s="156" t="s">
        <v>1</v>
      </c>
      <c r="F460" s="157" t="s">
        <v>530</v>
      </c>
      <c r="H460" s="158">
        <v>16</v>
      </c>
      <c r="I460" s="159"/>
      <c r="L460" s="155"/>
      <c r="M460" s="160"/>
      <c r="T460" s="161"/>
      <c r="AT460" s="156" t="s">
        <v>361</v>
      </c>
      <c r="AU460" s="156" t="s">
        <v>86</v>
      </c>
      <c r="AV460" s="12" t="s">
        <v>86</v>
      </c>
      <c r="AW460" s="12" t="s">
        <v>32</v>
      </c>
      <c r="AX460" s="12" t="s">
        <v>76</v>
      </c>
      <c r="AY460" s="156" t="s">
        <v>350</v>
      </c>
    </row>
    <row r="461" spans="2:65" s="13" customFormat="1" ht="10.199999999999999">
      <c r="B461" s="162"/>
      <c r="D461" s="151" t="s">
        <v>361</v>
      </c>
      <c r="E461" s="163" t="s">
        <v>1</v>
      </c>
      <c r="F461" s="164" t="s">
        <v>364</v>
      </c>
      <c r="H461" s="165">
        <v>16</v>
      </c>
      <c r="I461" s="166"/>
      <c r="L461" s="162"/>
      <c r="M461" s="167"/>
      <c r="T461" s="168"/>
      <c r="AT461" s="163" t="s">
        <v>361</v>
      </c>
      <c r="AU461" s="163" t="s">
        <v>86</v>
      </c>
      <c r="AV461" s="13" t="s">
        <v>357</v>
      </c>
      <c r="AW461" s="13" t="s">
        <v>32</v>
      </c>
      <c r="AX461" s="13" t="s">
        <v>84</v>
      </c>
      <c r="AY461" s="163" t="s">
        <v>350</v>
      </c>
    </row>
    <row r="462" spans="2:65" s="1" customFormat="1" ht="16.5" customHeight="1">
      <c r="B462" s="32"/>
      <c r="C462" s="138" t="s">
        <v>1977</v>
      </c>
      <c r="D462" s="138" t="s">
        <v>352</v>
      </c>
      <c r="E462" s="139" t="s">
        <v>9253</v>
      </c>
      <c r="F462" s="140" t="s">
        <v>9254</v>
      </c>
      <c r="G462" s="141" t="s">
        <v>9251</v>
      </c>
      <c r="H462" s="142">
        <v>24</v>
      </c>
      <c r="I462" s="143"/>
      <c r="J462" s="144">
        <f>ROUND(I462*H462,2)</f>
        <v>0</v>
      </c>
      <c r="K462" s="140" t="s">
        <v>385</v>
      </c>
      <c r="L462" s="32"/>
      <c r="M462" s="145" t="s">
        <v>1</v>
      </c>
      <c r="N462" s="146" t="s">
        <v>41</v>
      </c>
      <c r="P462" s="147">
        <f>O462*H462</f>
        <v>0</v>
      </c>
      <c r="Q462" s="147">
        <v>0</v>
      </c>
      <c r="R462" s="147">
        <f>Q462*H462</f>
        <v>0</v>
      </c>
      <c r="S462" s="147">
        <v>0</v>
      </c>
      <c r="T462" s="148">
        <f>S462*H462</f>
        <v>0</v>
      </c>
      <c r="AR462" s="149" t="s">
        <v>357</v>
      </c>
      <c r="AT462" s="149" t="s">
        <v>352</v>
      </c>
      <c r="AU462" s="149" t="s">
        <v>86</v>
      </c>
      <c r="AY462" s="17" t="s">
        <v>350</v>
      </c>
      <c r="BE462" s="150">
        <f>IF(N462="základní",J462,0)</f>
        <v>0</v>
      </c>
      <c r="BF462" s="150">
        <f>IF(N462="snížená",J462,0)</f>
        <v>0</v>
      </c>
      <c r="BG462" s="150">
        <f>IF(N462="zákl. přenesená",J462,0)</f>
        <v>0</v>
      </c>
      <c r="BH462" s="150">
        <f>IF(N462="sníž. přenesená",J462,0)</f>
        <v>0</v>
      </c>
      <c r="BI462" s="150">
        <f>IF(N462="nulová",J462,0)</f>
        <v>0</v>
      </c>
      <c r="BJ462" s="17" t="s">
        <v>84</v>
      </c>
      <c r="BK462" s="150">
        <f>ROUND(I462*H462,2)</f>
        <v>0</v>
      </c>
      <c r="BL462" s="17" t="s">
        <v>357</v>
      </c>
      <c r="BM462" s="149" t="s">
        <v>2618</v>
      </c>
    </row>
    <row r="463" spans="2:65" s="1" customFormat="1" ht="10.199999999999999">
      <c r="B463" s="32"/>
      <c r="D463" s="151" t="s">
        <v>359</v>
      </c>
      <c r="F463" s="152" t="s">
        <v>9254</v>
      </c>
      <c r="I463" s="153"/>
      <c r="L463" s="32"/>
      <c r="M463" s="154"/>
      <c r="T463" s="56"/>
      <c r="AT463" s="17" t="s">
        <v>359</v>
      </c>
      <c r="AU463" s="17" t="s">
        <v>86</v>
      </c>
    </row>
    <row r="464" spans="2:65" s="14" customFormat="1" ht="10.199999999999999">
      <c r="B464" s="169"/>
      <c r="D464" s="151" t="s">
        <v>361</v>
      </c>
      <c r="E464" s="170" t="s">
        <v>1</v>
      </c>
      <c r="F464" s="171" t="s">
        <v>9255</v>
      </c>
      <c r="H464" s="170" t="s">
        <v>1</v>
      </c>
      <c r="I464" s="172"/>
      <c r="L464" s="169"/>
      <c r="M464" s="173"/>
      <c r="T464" s="174"/>
      <c r="AT464" s="170" t="s">
        <v>361</v>
      </c>
      <c r="AU464" s="170" t="s">
        <v>86</v>
      </c>
      <c r="AV464" s="14" t="s">
        <v>84</v>
      </c>
      <c r="AW464" s="14" t="s">
        <v>32</v>
      </c>
      <c r="AX464" s="14" t="s">
        <v>76</v>
      </c>
      <c r="AY464" s="170" t="s">
        <v>350</v>
      </c>
    </row>
    <row r="465" spans="2:65" s="12" customFormat="1" ht="10.199999999999999">
      <c r="B465" s="155"/>
      <c r="D465" s="151" t="s">
        <v>361</v>
      </c>
      <c r="E465" s="156" t="s">
        <v>1</v>
      </c>
      <c r="F465" s="157" t="s">
        <v>596</v>
      </c>
      <c r="H465" s="158">
        <v>24</v>
      </c>
      <c r="I465" s="159"/>
      <c r="L465" s="155"/>
      <c r="M465" s="160"/>
      <c r="T465" s="161"/>
      <c r="AT465" s="156" t="s">
        <v>361</v>
      </c>
      <c r="AU465" s="156" t="s">
        <v>86</v>
      </c>
      <c r="AV465" s="12" t="s">
        <v>86</v>
      </c>
      <c r="AW465" s="12" t="s">
        <v>32</v>
      </c>
      <c r="AX465" s="12" t="s">
        <v>76</v>
      </c>
      <c r="AY465" s="156" t="s">
        <v>350</v>
      </c>
    </row>
    <row r="466" spans="2:65" s="13" customFormat="1" ht="10.199999999999999">
      <c r="B466" s="162"/>
      <c r="D466" s="151" t="s">
        <v>361</v>
      </c>
      <c r="E466" s="163" t="s">
        <v>1</v>
      </c>
      <c r="F466" s="164" t="s">
        <v>364</v>
      </c>
      <c r="H466" s="165">
        <v>24</v>
      </c>
      <c r="I466" s="166"/>
      <c r="L466" s="162"/>
      <c r="M466" s="167"/>
      <c r="T466" s="168"/>
      <c r="AT466" s="163" t="s">
        <v>361</v>
      </c>
      <c r="AU466" s="163" t="s">
        <v>86</v>
      </c>
      <c r="AV466" s="13" t="s">
        <v>357</v>
      </c>
      <c r="AW466" s="13" t="s">
        <v>32</v>
      </c>
      <c r="AX466" s="13" t="s">
        <v>84</v>
      </c>
      <c r="AY466" s="163" t="s">
        <v>350</v>
      </c>
    </row>
    <row r="467" spans="2:65" s="11" customFormat="1" ht="22.8" customHeight="1">
      <c r="B467" s="126"/>
      <c r="D467" s="127" t="s">
        <v>75</v>
      </c>
      <c r="E467" s="136" t="s">
        <v>9127</v>
      </c>
      <c r="F467" s="136" t="s">
        <v>9128</v>
      </c>
      <c r="I467" s="129"/>
      <c r="J467" s="137">
        <f>BK467</f>
        <v>0</v>
      </c>
      <c r="L467" s="126"/>
      <c r="M467" s="131"/>
      <c r="P467" s="132">
        <f>SUM(P468:P469)</f>
        <v>0</v>
      </c>
      <c r="R467" s="132">
        <f>SUM(R468:R469)</f>
        <v>0</v>
      </c>
      <c r="T467" s="133">
        <f>SUM(T468:T469)</f>
        <v>0</v>
      </c>
      <c r="AR467" s="127" t="s">
        <v>389</v>
      </c>
      <c r="AT467" s="134" t="s">
        <v>75</v>
      </c>
      <c r="AU467" s="134" t="s">
        <v>84</v>
      </c>
      <c r="AY467" s="127" t="s">
        <v>350</v>
      </c>
      <c r="BK467" s="135">
        <f>SUM(BK468:BK469)</f>
        <v>0</v>
      </c>
    </row>
    <row r="468" spans="2:65" s="1" customFormat="1" ht="16.5" customHeight="1">
      <c r="B468" s="32"/>
      <c r="C468" s="138" t="s">
        <v>1985</v>
      </c>
      <c r="D468" s="138" t="s">
        <v>352</v>
      </c>
      <c r="E468" s="139" t="s">
        <v>9129</v>
      </c>
      <c r="F468" s="140" t="s">
        <v>9128</v>
      </c>
      <c r="G468" s="141" t="s">
        <v>5036</v>
      </c>
      <c r="H468" s="142">
        <v>1</v>
      </c>
      <c r="I468" s="143"/>
      <c r="J468" s="144">
        <f>ROUND(I468*H468,2)</f>
        <v>0</v>
      </c>
      <c r="K468" s="140" t="s">
        <v>385</v>
      </c>
      <c r="L468" s="32"/>
      <c r="M468" s="145" t="s">
        <v>1</v>
      </c>
      <c r="N468" s="146" t="s">
        <v>41</v>
      </c>
      <c r="P468" s="147">
        <f>O468*H468</f>
        <v>0</v>
      </c>
      <c r="Q468" s="147">
        <v>0</v>
      </c>
      <c r="R468" s="147">
        <f>Q468*H468</f>
        <v>0</v>
      </c>
      <c r="S468" s="147">
        <v>0</v>
      </c>
      <c r="T468" s="148">
        <f>S468*H468</f>
        <v>0</v>
      </c>
      <c r="AR468" s="149" t="s">
        <v>357</v>
      </c>
      <c r="AT468" s="149" t="s">
        <v>352</v>
      </c>
      <c r="AU468" s="149" t="s">
        <v>86</v>
      </c>
      <c r="AY468" s="17" t="s">
        <v>350</v>
      </c>
      <c r="BE468" s="150">
        <f>IF(N468="základní",J468,0)</f>
        <v>0</v>
      </c>
      <c r="BF468" s="150">
        <f>IF(N468="snížená",J468,0)</f>
        <v>0</v>
      </c>
      <c r="BG468" s="150">
        <f>IF(N468="zákl. přenesená",J468,0)</f>
        <v>0</v>
      </c>
      <c r="BH468" s="150">
        <f>IF(N468="sníž. přenesená",J468,0)</f>
        <v>0</v>
      </c>
      <c r="BI468" s="150">
        <f>IF(N468="nulová",J468,0)</f>
        <v>0</v>
      </c>
      <c r="BJ468" s="17" t="s">
        <v>84</v>
      </c>
      <c r="BK468" s="150">
        <f>ROUND(I468*H468,2)</f>
        <v>0</v>
      </c>
      <c r="BL468" s="17" t="s">
        <v>357</v>
      </c>
      <c r="BM468" s="149" t="s">
        <v>2629</v>
      </c>
    </row>
    <row r="469" spans="2:65" s="1" customFormat="1" ht="10.199999999999999">
      <c r="B469" s="32"/>
      <c r="D469" s="151" t="s">
        <v>359</v>
      </c>
      <c r="F469" s="152" t="s">
        <v>9128</v>
      </c>
      <c r="I469" s="153"/>
      <c r="L469" s="32"/>
      <c r="M469" s="154"/>
      <c r="T469" s="56"/>
      <c r="AT469" s="17" t="s">
        <v>359</v>
      </c>
      <c r="AU469" s="17" t="s">
        <v>86</v>
      </c>
    </row>
    <row r="470" spans="2:65" s="11" customFormat="1" ht="22.8" customHeight="1">
      <c r="B470" s="126"/>
      <c r="D470" s="127" t="s">
        <v>75</v>
      </c>
      <c r="E470" s="136" t="s">
        <v>9130</v>
      </c>
      <c r="F470" s="136" t="s">
        <v>9131</v>
      </c>
      <c r="I470" s="129"/>
      <c r="J470" s="137">
        <f>BK470</f>
        <v>0</v>
      </c>
      <c r="L470" s="126"/>
      <c r="M470" s="131"/>
      <c r="P470" s="132">
        <f>SUM(P471:P472)</f>
        <v>0</v>
      </c>
      <c r="R470" s="132">
        <f>SUM(R471:R472)</f>
        <v>0</v>
      </c>
      <c r="T470" s="133">
        <f>SUM(T471:T472)</f>
        <v>0</v>
      </c>
      <c r="AR470" s="127" t="s">
        <v>389</v>
      </c>
      <c r="AT470" s="134" t="s">
        <v>75</v>
      </c>
      <c r="AU470" s="134" t="s">
        <v>84</v>
      </c>
      <c r="AY470" s="127" t="s">
        <v>350</v>
      </c>
      <c r="BK470" s="135">
        <f>SUM(BK471:BK472)</f>
        <v>0</v>
      </c>
    </row>
    <row r="471" spans="2:65" s="1" customFormat="1" ht="16.5" customHeight="1">
      <c r="B471" s="32"/>
      <c r="C471" s="138" t="s">
        <v>1990</v>
      </c>
      <c r="D471" s="138" t="s">
        <v>352</v>
      </c>
      <c r="E471" s="139" t="s">
        <v>9132</v>
      </c>
      <c r="F471" s="140" t="s">
        <v>9133</v>
      </c>
      <c r="G471" s="141" t="s">
        <v>5036</v>
      </c>
      <c r="H471" s="142">
        <v>1</v>
      </c>
      <c r="I471" s="143"/>
      <c r="J471" s="144">
        <f>ROUND(I471*H471,2)</f>
        <v>0</v>
      </c>
      <c r="K471" s="140" t="s">
        <v>385</v>
      </c>
      <c r="L471" s="32"/>
      <c r="M471" s="145" t="s">
        <v>1</v>
      </c>
      <c r="N471" s="146" t="s">
        <v>41</v>
      </c>
      <c r="P471" s="147">
        <f>O471*H471</f>
        <v>0</v>
      </c>
      <c r="Q471" s="147">
        <v>0</v>
      </c>
      <c r="R471" s="147">
        <f>Q471*H471</f>
        <v>0</v>
      </c>
      <c r="S471" s="147">
        <v>0</v>
      </c>
      <c r="T471" s="148">
        <f>S471*H471</f>
        <v>0</v>
      </c>
      <c r="AR471" s="149" t="s">
        <v>357</v>
      </c>
      <c r="AT471" s="149" t="s">
        <v>352</v>
      </c>
      <c r="AU471" s="149" t="s">
        <v>86</v>
      </c>
      <c r="AY471" s="17" t="s">
        <v>350</v>
      </c>
      <c r="BE471" s="150">
        <f>IF(N471="základní",J471,0)</f>
        <v>0</v>
      </c>
      <c r="BF471" s="150">
        <f>IF(N471="snížená",J471,0)</f>
        <v>0</v>
      </c>
      <c r="BG471" s="150">
        <f>IF(N471="zákl. přenesená",J471,0)</f>
        <v>0</v>
      </c>
      <c r="BH471" s="150">
        <f>IF(N471="sníž. přenesená",J471,0)</f>
        <v>0</v>
      </c>
      <c r="BI471" s="150">
        <f>IF(N471="nulová",J471,0)</f>
        <v>0</v>
      </c>
      <c r="BJ471" s="17" t="s">
        <v>84</v>
      </c>
      <c r="BK471" s="150">
        <f>ROUND(I471*H471,2)</f>
        <v>0</v>
      </c>
      <c r="BL471" s="17" t="s">
        <v>357</v>
      </c>
      <c r="BM471" s="149" t="s">
        <v>2639</v>
      </c>
    </row>
    <row r="472" spans="2:65" s="1" customFormat="1" ht="10.199999999999999">
      <c r="B472" s="32"/>
      <c r="D472" s="151" t="s">
        <v>359</v>
      </c>
      <c r="F472" s="152" t="s">
        <v>9133</v>
      </c>
      <c r="I472" s="153"/>
      <c r="L472" s="32"/>
      <c r="M472" s="154"/>
      <c r="T472" s="56"/>
      <c r="AT472" s="17" t="s">
        <v>359</v>
      </c>
      <c r="AU472" s="17" t="s">
        <v>86</v>
      </c>
    </row>
    <row r="473" spans="2:65" s="11" customFormat="1" ht="22.8" customHeight="1">
      <c r="B473" s="126"/>
      <c r="D473" s="127" t="s">
        <v>75</v>
      </c>
      <c r="E473" s="136" t="s">
        <v>9134</v>
      </c>
      <c r="F473" s="136" t="s">
        <v>9135</v>
      </c>
      <c r="I473" s="129"/>
      <c r="J473" s="137">
        <f>BK473</f>
        <v>0</v>
      </c>
      <c r="L473" s="126"/>
      <c r="M473" s="131"/>
      <c r="P473" s="132">
        <f>SUM(P474:P475)</f>
        <v>0</v>
      </c>
      <c r="R473" s="132">
        <f>SUM(R474:R475)</f>
        <v>0</v>
      </c>
      <c r="T473" s="133">
        <f>SUM(T474:T475)</f>
        <v>0</v>
      </c>
      <c r="AR473" s="127" t="s">
        <v>389</v>
      </c>
      <c r="AT473" s="134" t="s">
        <v>75</v>
      </c>
      <c r="AU473" s="134" t="s">
        <v>84</v>
      </c>
      <c r="AY473" s="127" t="s">
        <v>350</v>
      </c>
      <c r="BK473" s="135">
        <f>SUM(BK474:BK475)</f>
        <v>0</v>
      </c>
    </row>
    <row r="474" spans="2:65" s="1" customFormat="1" ht="16.5" customHeight="1">
      <c r="B474" s="32"/>
      <c r="C474" s="138" t="s">
        <v>1998</v>
      </c>
      <c r="D474" s="138" t="s">
        <v>352</v>
      </c>
      <c r="E474" s="139" t="s">
        <v>9256</v>
      </c>
      <c r="F474" s="140" t="s">
        <v>9135</v>
      </c>
      <c r="G474" s="141" t="s">
        <v>5036</v>
      </c>
      <c r="H474" s="142">
        <v>1</v>
      </c>
      <c r="I474" s="143"/>
      <c r="J474" s="144">
        <f>ROUND(I474*H474,2)</f>
        <v>0</v>
      </c>
      <c r="K474" s="140" t="s">
        <v>385</v>
      </c>
      <c r="L474" s="32"/>
      <c r="M474" s="145" t="s">
        <v>1</v>
      </c>
      <c r="N474" s="146" t="s">
        <v>41</v>
      </c>
      <c r="P474" s="147">
        <f>O474*H474</f>
        <v>0</v>
      </c>
      <c r="Q474" s="147">
        <v>0</v>
      </c>
      <c r="R474" s="147">
        <f>Q474*H474</f>
        <v>0</v>
      </c>
      <c r="S474" s="147">
        <v>0</v>
      </c>
      <c r="T474" s="148">
        <f>S474*H474</f>
        <v>0</v>
      </c>
      <c r="AR474" s="149" t="s">
        <v>357</v>
      </c>
      <c r="AT474" s="149" t="s">
        <v>352</v>
      </c>
      <c r="AU474" s="149" t="s">
        <v>86</v>
      </c>
      <c r="AY474" s="17" t="s">
        <v>350</v>
      </c>
      <c r="BE474" s="150">
        <f>IF(N474="základní",J474,0)</f>
        <v>0</v>
      </c>
      <c r="BF474" s="150">
        <f>IF(N474="snížená",J474,0)</f>
        <v>0</v>
      </c>
      <c r="BG474" s="150">
        <f>IF(N474="zákl. přenesená",J474,0)</f>
        <v>0</v>
      </c>
      <c r="BH474" s="150">
        <f>IF(N474="sníž. přenesená",J474,0)</f>
        <v>0</v>
      </c>
      <c r="BI474" s="150">
        <f>IF(N474="nulová",J474,0)</f>
        <v>0</v>
      </c>
      <c r="BJ474" s="17" t="s">
        <v>84</v>
      </c>
      <c r="BK474" s="150">
        <f>ROUND(I474*H474,2)</f>
        <v>0</v>
      </c>
      <c r="BL474" s="17" t="s">
        <v>357</v>
      </c>
      <c r="BM474" s="149" t="s">
        <v>2650</v>
      </c>
    </row>
    <row r="475" spans="2:65" s="1" customFormat="1" ht="10.199999999999999">
      <c r="B475" s="32"/>
      <c r="D475" s="151" t="s">
        <v>359</v>
      </c>
      <c r="F475" s="152" t="s">
        <v>9135</v>
      </c>
      <c r="I475" s="153"/>
      <c r="L475" s="32"/>
      <c r="M475" s="198"/>
      <c r="N475" s="199"/>
      <c r="O475" s="199"/>
      <c r="P475" s="199"/>
      <c r="Q475" s="199"/>
      <c r="R475" s="199"/>
      <c r="S475" s="199"/>
      <c r="T475" s="200"/>
      <c r="AT475" s="17" t="s">
        <v>359</v>
      </c>
      <c r="AU475" s="17" t="s">
        <v>86</v>
      </c>
    </row>
    <row r="476" spans="2:65" s="1" customFormat="1" ht="6.9" customHeight="1">
      <c r="B476" s="44"/>
      <c r="C476" s="45"/>
      <c r="D476" s="45"/>
      <c r="E476" s="45"/>
      <c r="F476" s="45"/>
      <c r="G476" s="45"/>
      <c r="H476" s="45"/>
      <c r="I476" s="45"/>
      <c r="J476" s="45"/>
      <c r="K476" s="45"/>
      <c r="L476" s="32"/>
    </row>
  </sheetData>
  <sheetProtection algorithmName="SHA-512" hashValue="Uv193v9iHcb1j5yB6RPgO6aVirvTymEk2/f1c7/Ack7whrOrevC4eL3wAbd5UpTy0QfY1gk0I4pzezVYgiOcfg==" saltValue="Xb14z3Vxbi+vN7sxtIUJmvCQ7IzIZME7kFI93Yz/pgh96/vXTVk1IKEWLPItHc5k5VaQcmYW2/BnwGOuBb4LgA==" spinCount="100000" sheet="1" objects="1" scenarios="1" formatColumns="0" formatRows="0" autoFilter="0"/>
  <autoFilter ref="C136:K475" xr:uid="{00000000-0009-0000-0000-00000C000000}"/>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314"/>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25"/>
      <c r="M2" s="225"/>
      <c r="N2" s="225"/>
      <c r="O2" s="225"/>
      <c r="P2" s="225"/>
      <c r="Q2" s="225"/>
      <c r="R2" s="225"/>
      <c r="S2" s="225"/>
      <c r="T2" s="225"/>
      <c r="U2" s="225"/>
      <c r="V2" s="225"/>
      <c r="AT2" s="17" t="s">
        <v>131</v>
      </c>
    </row>
    <row r="3" spans="2:46" ht="6.9" customHeight="1">
      <c r="B3" s="18"/>
      <c r="C3" s="19"/>
      <c r="D3" s="19"/>
      <c r="E3" s="19"/>
      <c r="F3" s="19"/>
      <c r="G3" s="19"/>
      <c r="H3" s="19"/>
      <c r="I3" s="19"/>
      <c r="J3" s="19"/>
      <c r="K3" s="19"/>
      <c r="L3" s="20"/>
      <c r="AT3" s="17" t="s">
        <v>86</v>
      </c>
    </row>
    <row r="4" spans="2:46" ht="24.9" customHeight="1">
      <c r="B4" s="20"/>
      <c r="D4" s="21" t="s">
        <v>142</v>
      </c>
      <c r="L4" s="20"/>
      <c r="M4" s="94" t="s">
        <v>10</v>
      </c>
      <c r="AT4" s="17" t="s">
        <v>4</v>
      </c>
    </row>
    <row r="5" spans="2:46" ht="6.9"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ht="12" customHeight="1">
      <c r="B8" s="20"/>
      <c r="D8" s="27" t="s">
        <v>151</v>
      </c>
      <c r="L8" s="20"/>
    </row>
    <row r="9" spans="2:46" s="1" customFormat="1" ht="16.5" customHeight="1">
      <c r="B9" s="32"/>
      <c r="E9" s="256" t="s">
        <v>8728</v>
      </c>
      <c r="F9" s="258"/>
      <c r="G9" s="258"/>
      <c r="H9" s="258"/>
      <c r="L9" s="32"/>
    </row>
    <row r="10" spans="2:46" s="1" customFormat="1" ht="12" customHeight="1">
      <c r="B10" s="32"/>
      <c r="D10" s="27" t="s">
        <v>4933</v>
      </c>
      <c r="L10" s="32"/>
    </row>
    <row r="11" spans="2:46" s="1" customFormat="1" ht="16.5" customHeight="1">
      <c r="B11" s="32"/>
      <c r="E11" s="219" t="s">
        <v>9398</v>
      </c>
      <c r="F11" s="258"/>
      <c r="G11" s="258"/>
      <c r="H11" s="258"/>
      <c r="L11" s="32"/>
    </row>
    <row r="12" spans="2:46" s="1" customFormat="1" ht="10.199999999999999">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5. 12. 2022</v>
      </c>
      <c r="L14" s="32"/>
    </row>
    <row r="15" spans="2:46" s="1" customFormat="1" ht="10.8"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24"/>
      <c r="G20" s="224"/>
      <c r="H20" s="224"/>
      <c r="I20" s="27" t="s">
        <v>27</v>
      </c>
      <c r="J20" s="28" t="str">
        <f>'Rekapitulace stavby'!AN14</f>
        <v>Vyplň údaj</v>
      </c>
      <c r="L20" s="32"/>
    </row>
    <row r="21" spans="2:12" s="1" customFormat="1" ht="6.9"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 customHeight="1">
      <c r="B24" s="32"/>
      <c r="L24" s="32"/>
    </row>
    <row r="25" spans="2:12" s="1" customFormat="1" ht="12" customHeight="1">
      <c r="B25" s="32"/>
      <c r="D25" s="27" t="s">
        <v>33</v>
      </c>
      <c r="I25" s="27" t="s">
        <v>25</v>
      </c>
      <c r="J25" s="25" t="s">
        <v>1</v>
      </c>
      <c r="L25" s="32"/>
    </row>
    <row r="26" spans="2:12" s="1" customFormat="1" ht="18" customHeight="1">
      <c r="B26" s="32"/>
      <c r="E26" s="25" t="s">
        <v>8730</v>
      </c>
      <c r="I26" s="27" t="s">
        <v>27</v>
      </c>
      <c r="J26" s="25" t="s">
        <v>1</v>
      </c>
      <c r="L26" s="32"/>
    </row>
    <row r="27" spans="2:12" s="1" customFormat="1" ht="6.9" customHeight="1">
      <c r="B27" s="32"/>
      <c r="L27" s="32"/>
    </row>
    <row r="28" spans="2:12" s="1" customFormat="1" ht="12" customHeight="1">
      <c r="B28" s="32"/>
      <c r="D28" s="27" t="s">
        <v>35</v>
      </c>
      <c r="L28" s="32"/>
    </row>
    <row r="29" spans="2:12" s="7" customFormat="1" ht="16.5" customHeight="1">
      <c r="B29" s="95"/>
      <c r="E29" s="229" t="s">
        <v>1</v>
      </c>
      <c r="F29" s="229"/>
      <c r="G29" s="229"/>
      <c r="H29" s="229"/>
      <c r="L29" s="95"/>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7" t="s">
        <v>36</v>
      </c>
      <c r="J32" s="66">
        <f>ROUND(J134, 2)</f>
        <v>0</v>
      </c>
      <c r="L32" s="32"/>
    </row>
    <row r="33" spans="2:12" s="1" customFormat="1" ht="6.9" customHeight="1">
      <c r="B33" s="32"/>
      <c r="D33" s="53"/>
      <c r="E33" s="53"/>
      <c r="F33" s="53"/>
      <c r="G33" s="53"/>
      <c r="H33" s="53"/>
      <c r="I33" s="53"/>
      <c r="J33" s="53"/>
      <c r="K33" s="53"/>
      <c r="L33" s="32"/>
    </row>
    <row r="34" spans="2:12" s="1" customFormat="1" ht="14.4" customHeight="1">
      <c r="B34" s="32"/>
      <c r="F34" s="35" t="s">
        <v>38</v>
      </c>
      <c r="I34" s="35" t="s">
        <v>37</v>
      </c>
      <c r="J34" s="35" t="s">
        <v>39</v>
      </c>
      <c r="L34" s="32"/>
    </row>
    <row r="35" spans="2:12" s="1" customFormat="1" ht="14.4" customHeight="1">
      <c r="B35" s="32"/>
      <c r="D35" s="55" t="s">
        <v>40</v>
      </c>
      <c r="E35" s="27" t="s">
        <v>41</v>
      </c>
      <c r="F35" s="86">
        <f>ROUND((SUM(BE134:BE313)),  2)</f>
        <v>0</v>
      </c>
      <c r="I35" s="98">
        <v>0.21</v>
      </c>
      <c r="J35" s="86">
        <f>ROUND(((SUM(BE134:BE313))*I35),  2)</f>
        <v>0</v>
      </c>
      <c r="L35" s="32"/>
    </row>
    <row r="36" spans="2:12" s="1" customFormat="1" ht="14.4" customHeight="1">
      <c r="B36" s="32"/>
      <c r="E36" s="27" t="s">
        <v>42</v>
      </c>
      <c r="F36" s="86">
        <f>ROUND((SUM(BF134:BF313)),  2)</f>
        <v>0</v>
      </c>
      <c r="I36" s="98">
        <v>0.12</v>
      </c>
      <c r="J36" s="86">
        <f>ROUND(((SUM(BF134:BF313))*I36),  2)</f>
        <v>0</v>
      </c>
      <c r="L36" s="32"/>
    </row>
    <row r="37" spans="2:12" s="1" customFormat="1" ht="14.4" hidden="1" customHeight="1">
      <c r="B37" s="32"/>
      <c r="E37" s="27" t="s">
        <v>43</v>
      </c>
      <c r="F37" s="86">
        <f>ROUND((SUM(BG134:BG313)),  2)</f>
        <v>0</v>
      </c>
      <c r="I37" s="98">
        <v>0.21</v>
      </c>
      <c r="J37" s="86">
        <f>0</f>
        <v>0</v>
      </c>
      <c r="L37" s="32"/>
    </row>
    <row r="38" spans="2:12" s="1" customFormat="1" ht="14.4" hidden="1" customHeight="1">
      <c r="B38" s="32"/>
      <c r="E38" s="27" t="s">
        <v>44</v>
      </c>
      <c r="F38" s="86">
        <f>ROUND((SUM(BH134:BH313)),  2)</f>
        <v>0</v>
      </c>
      <c r="I38" s="98">
        <v>0.12</v>
      </c>
      <c r="J38" s="86">
        <f>0</f>
        <v>0</v>
      </c>
      <c r="L38" s="32"/>
    </row>
    <row r="39" spans="2:12" s="1" customFormat="1" ht="14.4" hidden="1" customHeight="1">
      <c r="B39" s="32"/>
      <c r="E39" s="27" t="s">
        <v>45</v>
      </c>
      <c r="F39" s="86">
        <f>ROUND((SUM(BI134:BI313)),  2)</f>
        <v>0</v>
      </c>
      <c r="I39" s="98">
        <v>0</v>
      </c>
      <c r="J39" s="86">
        <f>0</f>
        <v>0</v>
      </c>
      <c r="L39" s="32"/>
    </row>
    <row r="40" spans="2:12" s="1" customFormat="1" ht="6.9" customHeight="1">
      <c r="B40" s="32"/>
      <c r="L40" s="32"/>
    </row>
    <row r="41" spans="2:12" s="1" customFormat="1" ht="25.35" customHeight="1">
      <c r="B41" s="32"/>
      <c r="C41" s="99"/>
      <c r="D41" s="100" t="s">
        <v>46</v>
      </c>
      <c r="E41" s="57"/>
      <c r="F41" s="57"/>
      <c r="G41" s="101" t="s">
        <v>47</v>
      </c>
      <c r="H41" s="102" t="s">
        <v>48</v>
      </c>
      <c r="I41" s="57"/>
      <c r="J41" s="103">
        <f>SUM(J32:J39)</f>
        <v>0</v>
      </c>
      <c r="K41" s="104"/>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49</v>
      </c>
      <c r="E50" s="42"/>
      <c r="F50" s="42"/>
      <c r="G50" s="41" t="s">
        <v>50</v>
      </c>
      <c r="H50" s="42"/>
      <c r="I50" s="42"/>
      <c r="J50" s="42"/>
      <c r="K50" s="42"/>
      <c r="L50" s="32"/>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3.2">
      <c r="B61" s="32"/>
      <c r="D61" s="43" t="s">
        <v>51</v>
      </c>
      <c r="E61" s="34"/>
      <c r="F61" s="105" t="s">
        <v>52</v>
      </c>
      <c r="G61" s="43" t="s">
        <v>51</v>
      </c>
      <c r="H61" s="34"/>
      <c r="I61" s="34"/>
      <c r="J61" s="106" t="s">
        <v>52</v>
      </c>
      <c r="K61" s="34"/>
      <c r="L61" s="32"/>
    </row>
    <row r="62" spans="2:12" ht="10.199999999999999">
      <c r="B62" s="20"/>
      <c r="L62" s="20"/>
    </row>
    <row r="63" spans="2:12" ht="10.199999999999999">
      <c r="B63" s="20"/>
      <c r="L63" s="20"/>
    </row>
    <row r="64" spans="2:12" ht="10.199999999999999">
      <c r="B64" s="20"/>
      <c r="L64" s="20"/>
    </row>
    <row r="65" spans="2:12" s="1" customFormat="1" ht="13.2">
      <c r="B65" s="32"/>
      <c r="D65" s="41" t="s">
        <v>53</v>
      </c>
      <c r="E65" s="42"/>
      <c r="F65" s="42"/>
      <c r="G65" s="41" t="s">
        <v>54</v>
      </c>
      <c r="H65" s="42"/>
      <c r="I65" s="42"/>
      <c r="J65" s="42"/>
      <c r="K65" s="42"/>
      <c r="L65" s="32"/>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3.2">
      <c r="B76" s="32"/>
      <c r="D76" s="43" t="s">
        <v>51</v>
      </c>
      <c r="E76" s="34"/>
      <c r="F76" s="105" t="s">
        <v>52</v>
      </c>
      <c r="G76" s="43" t="s">
        <v>51</v>
      </c>
      <c r="H76" s="34"/>
      <c r="I76" s="34"/>
      <c r="J76" s="106" t="s">
        <v>52</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299</v>
      </c>
      <c r="L82" s="32"/>
    </row>
    <row r="83" spans="2:12" s="1" customFormat="1" ht="6.9" customHeight="1">
      <c r="B83" s="32"/>
      <c r="L83" s="32"/>
    </row>
    <row r="84" spans="2:12" s="1" customFormat="1" ht="12" customHeight="1">
      <c r="B84" s="32"/>
      <c r="C84" s="27" t="s">
        <v>16</v>
      </c>
      <c r="L84" s="32"/>
    </row>
    <row r="85" spans="2:12" s="1" customFormat="1" ht="16.5" customHeight="1">
      <c r="B85" s="32"/>
      <c r="E85" s="256" t="str">
        <f>E7</f>
        <v>Rekonstrukce Kounicova domu, Berkova ul. č.p. 100, Česká Lípa</v>
      </c>
      <c r="F85" s="257"/>
      <c r="G85" s="257"/>
      <c r="H85" s="257"/>
      <c r="L85" s="32"/>
    </row>
    <row r="86" spans="2:12" ht="12" customHeight="1">
      <c r="B86" s="20"/>
      <c r="C86" s="27" t="s">
        <v>151</v>
      </c>
      <c r="L86" s="20"/>
    </row>
    <row r="87" spans="2:12" s="1" customFormat="1" ht="16.5" customHeight="1">
      <c r="B87" s="32"/>
      <c r="E87" s="256" t="s">
        <v>8728</v>
      </c>
      <c r="F87" s="258"/>
      <c r="G87" s="258"/>
      <c r="H87" s="258"/>
      <c r="L87" s="32"/>
    </row>
    <row r="88" spans="2:12" s="1" customFormat="1" ht="12" customHeight="1">
      <c r="B88" s="32"/>
      <c r="C88" s="27" t="s">
        <v>4933</v>
      </c>
      <c r="L88" s="32"/>
    </row>
    <row r="89" spans="2:12" s="1" customFormat="1" ht="16.5" customHeight="1">
      <c r="B89" s="32"/>
      <c r="E89" s="219" t="str">
        <f>E11</f>
        <v xml:space="preserve">D.1.4.2 - Plynová zařízení </v>
      </c>
      <c r="F89" s="258"/>
      <c r="G89" s="258"/>
      <c r="H89" s="258"/>
      <c r="L89" s="32"/>
    </row>
    <row r="90" spans="2:12" s="1" customFormat="1" ht="6.9" customHeight="1">
      <c r="B90" s="32"/>
      <c r="L90" s="32"/>
    </row>
    <row r="91" spans="2:12" s="1" customFormat="1" ht="12" customHeight="1">
      <c r="B91" s="32"/>
      <c r="C91" s="27" t="s">
        <v>20</v>
      </c>
      <c r="F91" s="25" t="str">
        <f>F14</f>
        <v>Berkova ul. č.p. 100</v>
      </c>
      <c r="I91" s="27" t="s">
        <v>22</v>
      </c>
      <c r="J91" s="52" t="str">
        <f>IF(J14="","",J14)</f>
        <v>5. 12. 2022</v>
      </c>
      <c r="L91" s="32"/>
    </row>
    <row r="92" spans="2:12" s="1" customFormat="1" ht="6.9" customHeight="1">
      <c r="B92" s="32"/>
      <c r="L92" s="32"/>
    </row>
    <row r="93" spans="2:12" s="1" customFormat="1" ht="25.65" customHeight="1">
      <c r="B93" s="32"/>
      <c r="C93" s="27" t="s">
        <v>24</v>
      </c>
      <c r="F93" s="25" t="str">
        <f>E17</f>
        <v>Město Česká Lípa</v>
      </c>
      <c r="I93" s="27" t="s">
        <v>30</v>
      </c>
      <c r="J93" s="30" t="str">
        <f>E23</f>
        <v>DigiTry Art Technologies s.r.o.</v>
      </c>
      <c r="L93" s="32"/>
    </row>
    <row r="94" spans="2:12" s="1" customFormat="1" ht="15.15" customHeight="1">
      <c r="B94" s="32"/>
      <c r="C94" s="27" t="s">
        <v>28</v>
      </c>
      <c r="F94" s="25" t="str">
        <f>IF(E20="","",E20)</f>
        <v>Vyplň údaj</v>
      </c>
      <c r="I94" s="27" t="s">
        <v>33</v>
      </c>
      <c r="J94" s="30" t="str">
        <f>E26</f>
        <v>Beránek</v>
      </c>
      <c r="L94" s="32"/>
    </row>
    <row r="95" spans="2:12" s="1" customFormat="1" ht="10.35" customHeight="1">
      <c r="B95" s="32"/>
      <c r="L95" s="32"/>
    </row>
    <row r="96" spans="2:12" s="1" customFormat="1" ht="29.25" customHeight="1">
      <c r="B96" s="32"/>
      <c r="C96" s="107" t="s">
        <v>314</v>
      </c>
      <c r="D96" s="99"/>
      <c r="E96" s="99"/>
      <c r="F96" s="99"/>
      <c r="G96" s="99"/>
      <c r="H96" s="99"/>
      <c r="I96" s="99"/>
      <c r="J96" s="108" t="s">
        <v>315</v>
      </c>
      <c r="K96" s="99"/>
      <c r="L96" s="32"/>
    </row>
    <row r="97" spans="2:47" s="1" customFormat="1" ht="10.35" customHeight="1">
      <c r="B97" s="32"/>
      <c r="L97" s="32"/>
    </row>
    <row r="98" spans="2:47" s="1" customFormat="1" ht="22.8" customHeight="1">
      <c r="B98" s="32"/>
      <c r="C98" s="109" t="s">
        <v>316</v>
      </c>
      <c r="J98" s="66">
        <f>J134</f>
        <v>0</v>
      </c>
      <c r="L98" s="32"/>
      <c r="AU98" s="17" t="s">
        <v>317</v>
      </c>
    </row>
    <row r="99" spans="2:47" s="8" customFormat="1" ht="24.9" customHeight="1">
      <c r="B99" s="110"/>
      <c r="D99" s="111" t="s">
        <v>318</v>
      </c>
      <c r="E99" s="112"/>
      <c r="F99" s="112"/>
      <c r="G99" s="112"/>
      <c r="H99" s="112"/>
      <c r="I99" s="112"/>
      <c r="J99" s="113">
        <f>J135</f>
        <v>0</v>
      </c>
      <c r="L99" s="110"/>
    </row>
    <row r="100" spans="2:47" s="9" customFormat="1" ht="19.95" customHeight="1">
      <c r="B100" s="114"/>
      <c r="D100" s="115" t="s">
        <v>321</v>
      </c>
      <c r="E100" s="116"/>
      <c r="F100" s="116"/>
      <c r="G100" s="116"/>
      <c r="H100" s="116"/>
      <c r="I100" s="116"/>
      <c r="J100" s="117">
        <f>J136</f>
        <v>0</v>
      </c>
      <c r="L100" s="114"/>
    </row>
    <row r="101" spans="2:47" s="9" customFormat="1" ht="19.95" customHeight="1">
      <c r="B101" s="114"/>
      <c r="D101" s="115" t="s">
        <v>322</v>
      </c>
      <c r="E101" s="116"/>
      <c r="F101" s="116"/>
      <c r="G101" s="116"/>
      <c r="H101" s="116"/>
      <c r="I101" s="116"/>
      <c r="J101" s="117">
        <f>J160</f>
        <v>0</v>
      </c>
      <c r="L101" s="114"/>
    </row>
    <row r="102" spans="2:47" s="9" customFormat="1" ht="19.95" customHeight="1">
      <c r="B102" s="114"/>
      <c r="D102" s="115" t="s">
        <v>323</v>
      </c>
      <c r="E102" s="116"/>
      <c r="F102" s="116"/>
      <c r="G102" s="116"/>
      <c r="H102" s="116"/>
      <c r="I102" s="116"/>
      <c r="J102" s="117">
        <f>J171</f>
        <v>0</v>
      </c>
      <c r="L102" s="114"/>
    </row>
    <row r="103" spans="2:47" s="8" customFormat="1" ht="24.9" customHeight="1">
      <c r="B103" s="110"/>
      <c r="D103" s="111" t="s">
        <v>324</v>
      </c>
      <c r="E103" s="112"/>
      <c r="F103" s="112"/>
      <c r="G103" s="112"/>
      <c r="H103" s="112"/>
      <c r="I103" s="112"/>
      <c r="J103" s="113">
        <f>J176</f>
        <v>0</v>
      </c>
      <c r="L103" s="110"/>
    </row>
    <row r="104" spans="2:47" s="9" customFormat="1" ht="19.95" customHeight="1">
      <c r="B104" s="114"/>
      <c r="D104" s="115" t="s">
        <v>9399</v>
      </c>
      <c r="E104" s="116"/>
      <c r="F104" s="116"/>
      <c r="G104" s="116"/>
      <c r="H104" s="116"/>
      <c r="I104" s="116"/>
      <c r="J104" s="117">
        <f>J177</f>
        <v>0</v>
      </c>
      <c r="L104" s="114"/>
    </row>
    <row r="105" spans="2:47" s="9" customFormat="1" ht="19.95" customHeight="1">
      <c r="B105" s="114"/>
      <c r="D105" s="115" t="s">
        <v>8737</v>
      </c>
      <c r="E105" s="116"/>
      <c r="F105" s="116"/>
      <c r="G105" s="116"/>
      <c r="H105" s="116"/>
      <c r="I105" s="116"/>
      <c r="J105" s="117">
        <f>J265</f>
        <v>0</v>
      </c>
      <c r="L105" s="114"/>
    </row>
    <row r="106" spans="2:47" s="9" customFormat="1" ht="19.95" customHeight="1">
      <c r="B106" s="114"/>
      <c r="D106" s="115" t="s">
        <v>1308</v>
      </c>
      <c r="E106" s="116"/>
      <c r="F106" s="116"/>
      <c r="G106" s="116"/>
      <c r="H106" s="116"/>
      <c r="I106" s="116"/>
      <c r="J106" s="117">
        <f>J282</f>
        <v>0</v>
      </c>
      <c r="L106" s="114"/>
    </row>
    <row r="107" spans="2:47" s="8" customFormat="1" ht="24.9" customHeight="1">
      <c r="B107" s="110"/>
      <c r="D107" s="111" t="s">
        <v>9400</v>
      </c>
      <c r="E107" s="112"/>
      <c r="F107" s="112"/>
      <c r="G107" s="112"/>
      <c r="H107" s="112"/>
      <c r="I107" s="112"/>
      <c r="J107" s="113">
        <f>J292</f>
        <v>0</v>
      </c>
      <c r="L107" s="110"/>
    </row>
    <row r="108" spans="2:47" s="8" customFormat="1" ht="24.9" customHeight="1">
      <c r="B108" s="110"/>
      <c r="D108" s="111" t="s">
        <v>8738</v>
      </c>
      <c r="E108" s="112"/>
      <c r="F108" s="112"/>
      <c r="G108" s="112"/>
      <c r="H108" s="112"/>
      <c r="I108" s="112"/>
      <c r="J108" s="113">
        <f>J303</f>
        <v>0</v>
      </c>
      <c r="L108" s="110"/>
    </row>
    <row r="109" spans="2:47" s="9" customFormat="1" ht="19.95" customHeight="1">
      <c r="B109" s="114"/>
      <c r="D109" s="115" t="s">
        <v>8739</v>
      </c>
      <c r="E109" s="116"/>
      <c r="F109" s="116"/>
      <c r="G109" s="116"/>
      <c r="H109" s="116"/>
      <c r="I109" s="116"/>
      <c r="J109" s="117">
        <f>J304</f>
        <v>0</v>
      </c>
      <c r="L109" s="114"/>
    </row>
    <row r="110" spans="2:47" s="9" customFormat="1" ht="19.95" customHeight="1">
      <c r="B110" s="114"/>
      <c r="D110" s="115" t="s">
        <v>8740</v>
      </c>
      <c r="E110" s="116"/>
      <c r="F110" s="116"/>
      <c r="G110" s="116"/>
      <c r="H110" s="116"/>
      <c r="I110" s="116"/>
      <c r="J110" s="117">
        <f>J305</f>
        <v>0</v>
      </c>
      <c r="L110" s="114"/>
    </row>
    <row r="111" spans="2:47" s="9" customFormat="1" ht="19.95" customHeight="1">
      <c r="B111" s="114"/>
      <c r="D111" s="115" t="s">
        <v>8741</v>
      </c>
      <c r="E111" s="116"/>
      <c r="F111" s="116"/>
      <c r="G111" s="116"/>
      <c r="H111" s="116"/>
      <c r="I111" s="116"/>
      <c r="J111" s="117">
        <f>J308</f>
        <v>0</v>
      </c>
      <c r="L111" s="114"/>
    </row>
    <row r="112" spans="2:47" s="9" customFormat="1" ht="19.95" customHeight="1">
      <c r="B112" s="114"/>
      <c r="D112" s="115" t="s">
        <v>8742</v>
      </c>
      <c r="E112" s="116"/>
      <c r="F112" s="116"/>
      <c r="G112" s="116"/>
      <c r="H112" s="116"/>
      <c r="I112" s="116"/>
      <c r="J112" s="117">
        <f>J311</f>
        <v>0</v>
      </c>
      <c r="L112" s="114"/>
    </row>
    <row r="113" spans="2:12" s="1" customFormat="1" ht="21.75" customHeight="1">
      <c r="B113" s="32"/>
      <c r="L113" s="32"/>
    </row>
    <row r="114" spans="2:12" s="1" customFormat="1" ht="6.9" customHeight="1">
      <c r="B114" s="44"/>
      <c r="C114" s="45"/>
      <c r="D114" s="45"/>
      <c r="E114" s="45"/>
      <c r="F114" s="45"/>
      <c r="G114" s="45"/>
      <c r="H114" s="45"/>
      <c r="I114" s="45"/>
      <c r="J114" s="45"/>
      <c r="K114" s="45"/>
      <c r="L114" s="32"/>
    </row>
    <row r="118" spans="2:12" s="1" customFormat="1" ht="6.9" customHeight="1">
      <c r="B118" s="46"/>
      <c r="C118" s="47"/>
      <c r="D118" s="47"/>
      <c r="E118" s="47"/>
      <c r="F118" s="47"/>
      <c r="G118" s="47"/>
      <c r="H118" s="47"/>
      <c r="I118" s="47"/>
      <c r="J118" s="47"/>
      <c r="K118" s="47"/>
      <c r="L118" s="32"/>
    </row>
    <row r="119" spans="2:12" s="1" customFormat="1" ht="24.9" customHeight="1">
      <c r="B119" s="32"/>
      <c r="C119" s="21" t="s">
        <v>335</v>
      </c>
      <c r="L119" s="32"/>
    </row>
    <row r="120" spans="2:12" s="1" customFormat="1" ht="6.9" customHeight="1">
      <c r="B120" s="32"/>
      <c r="L120" s="32"/>
    </row>
    <row r="121" spans="2:12" s="1" customFormat="1" ht="12" customHeight="1">
      <c r="B121" s="32"/>
      <c r="C121" s="27" t="s">
        <v>16</v>
      </c>
      <c r="L121" s="32"/>
    </row>
    <row r="122" spans="2:12" s="1" customFormat="1" ht="16.5" customHeight="1">
      <c r="B122" s="32"/>
      <c r="E122" s="256" t="str">
        <f>E7</f>
        <v>Rekonstrukce Kounicova domu, Berkova ul. č.p. 100, Česká Lípa</v>
      </c>
      <c r="F122" s="257"/>
      <c r="G122" s="257"/>
      <c r="H122" s="257"/>
      <c r="L122" s="32"/>
    </row>
    <row r="123" spans="2:12" ht="12" customHeight="1">
      <c r="B123" s="20"/>
      <c r="C123" s="27" t="s">
        <v>151</v>
      </c>
      <c r="L123" s="20"/>
    </row>
    <row r="124" spans="2:12" s="1" customFormat="1" ht="16.5" customHeight="1">
      <c r="B124" s="32"/>
      <c r="E124" s="256" t="s">
        <v>8728</v>
      </c>
      <c r="F124" s="258"/>
      <c r="G124" s="258"/>
      <c r="H124" s="258"/>
      <c r="L124" s="32"/>
    </row>
    <row r="125" spans="2:12" s="1" customFormat="1" ht="12" customHeight="1">
      <c r="B125" s="32"/>
      <c r="C125" s="27" t="s">
        <v>4933</v>
      </c>
      <c r="L125" s="32"/>
    </row>
    <row r="126" spans="2:12" s="1" customFormat="1" ht="16.5" customHeight="1">
      <c r="B126" s="32"/>
      <c r="E126" s="219" t="str">
        <f>E11</f>
        <v xml:space="preserve">D.1.4.2 - Plynová zařízení </v>
      </c>
      <c r="F126" s="258"/>
      <c r="G126" s="258"/>
      <c r="H126" s="258"/>
      <c r="L126" s="32"/>
    </row>
    <row r="127" spans="2:12" s="1" customFormat="1" ht="6.9" customHeight="1">
      <c r="B127" s="32"/>
      <c r="L127" s="32"/>
    </row>
    <row r="128" spans="2:12" s="1" customFormat="1" ht="12" customHeight="1">
      <c r="B128" s="32"/>
      <c r="C128" s="27" t="s">
        <v>20</v>
      </c>
      <c r="F128" s="25" t="str">
        <f>F14</f>
        <v>Berkova ul. č.p. 100</v>
      </c>
      <c r="I128" s="27" t="s">
        <v>22</v>
      </c>
      <c r="J128" s="52" t="str">
        <f>IF(J14="","",J14)</f>
        <v>5. 12. 2022</v>
      </c>
      <c r="L128" s="32"/>
    </row>
    <row r="129" spans="2:65" s="1" customFormat="1" ht="6.9" customHeight="1">
      <c r="B129" s="32"/>
      <c r="L129" s="32"/>
    </row>
    <row r="130" spans="2:65" s="1" customFormat="1" ht="25.65" customHeight="1">
      <c r="B130" s="32"/>
      <c r="C130" s="27" t="s">
        <v>24</v>
      </c>
      <c r="F130" s="25" t="str">
        <f>E17</f>
        <v>Město Česká Lípa</v>
      </c>
      <c r="I130" s="27" t="s">
        <v>30</v>
      </c>
      <c r="J130" s="30" t="str">
        <f>E23</f>
        <v>DigiTry Art Technologies s.r.o.</v>
      </c>
      <c r="L130" s="32"/>
    </row>
    <row r="131" spans="2:65" s="1" customFormat="1" ht="15.15" customHeight="1">
      <c r="B131" s="32"/>
      <c r="C131" s="27" t="s">
        <v>28</v>
      </c>
      <c r="F131" s="25" t="str">
        <f>IF(E20="","",E20)</f>
        <v>Vyplň údaj</v>
      </c>
      <c r="I131" s="27" t="s">
        <v>33</v>
      </c>
      <c r="J131" s="30" t="str">
        <f>E26</f>
        <v>Beránek</v>
      </c>
      <c r="L131" s="32"/>
    </row>
    <row r="132" spans="2:65" s="1" customFormat="1" ht="10.35" customHeight="1">
      <c r="B132" s="32"/>
      <c r="L132" s="32"/>
    </row>
    <row r="133" spans="2:65" s="10" customFormat="1" ht="29.25" customHeight="1">
      <c r="B133" s="118"/>
      <c r="C133" s="119" t="s">
        <v>336</v>
      </c>
      <c r="D133" s="120" t="s">
        <v>61</v>
      </c>
      <c r="E133" s="120" t="s">
        <v>57</v>
      </c>
      <c r="F133" s="120" t="s">
        <v>58</v>
      </c>
      <c r="G133" s="120" t="s">
        <v>337</v>
      </c>
      <c r="H133" s="120" t="s">
        <v>338</v>
      </c>
      <c r="I133" s="120" t="s">
        <v>339</v>
      </c>
      <c r="J133" s="120" t="s">
        <v>315</v>
      </c>
      <c r="K133" s="121" t="s">
        <v>340</v>
      </c>
      <c r="L133" s="118"/>
      <c r="M133" s="59" t="s">
        <v>1</v>
      </c>
      <c r="N133" s="60" t="s">
        <v>40</v>
      </c>
      <c r="O133" s="60" t="s">
        <v>341</v>
      </c>
      <c r="P133" s="60" t="s">
        <v>342</v>
      </c>
      <c r="Q133" s="60" t="s">
        <v>343</v>
      </c>
      <c r="R133" s="60" t="s">
        <v>344</v>
      </c>
      <c r="S133" s="60" t="s">
        <v>345</v>
      </c>
      <c r="T133" s="61" t="s">
        <v>346</v>
      </c>
    </row>
    <row r="134" spans="2:65" s="1" customFormat="1" ht="22.8" customHeight="1">
      <c r="B134" s="32"/>
      <c r="C134" s="64" t="s">
        <v>347</v>
      </c>
      <c r="J134" s="122">
        <f>BK134</f>
        <v>0</v>
      </c>
      <c r="L134" s="32"/>
      <c r="M134" s="62"/>
      <c r="N134" s="53"/>
      <c r="O134" s="53"/>
      <c r="P134" s="123">
        <f>P135+P176+P292+P303</f>
        <v>0</v>
      </c>
      <c r="Q134" s="53"/>
      <c r="R134" s="123">
        <f>R135+R176+R292+R303</f>
        <v>0</v>
      </c>
      <c r="S134" s="53"/>
      <c r="T134" s="124">
        <f>T135+T176+T292+T303</f>
        <v>0</v>
      </c>
      <c r="AT134" s="17" t="s">
        <v>75</v>
      </c>
      <c r="AU134" s="17" t="s">
        <v>317</v>
      </c>
      <c r="BK134" s="125">
        <f>BK135+BK176+BK292+BK303</f>
        <v>0</v>
      </c>
    </row>
    <row r="135" spans="2:65" s="11" customFormat="1" ht="25.95" customHeight="1">
      <c r="B135" s="126"/>
      <c r="D135" s="127" t="s">
        <v>75</v>
      </c>
      <c r="E135" s="128" t="s">
        <v>348</v>
      </c>
      <c r="F135" s="128" t="s">
        <v>349</v>
      </c>
      <c r="I135" s="129"/>
      <c r="J135" s="130">
        <f>BK135</f>
        <v>0</v>
      </c>
      <c r="L135" s="126"/>
      <c r="M135" s="131"/>
      <c r="P135" s="132">
        <f>P136+P160+P171</f>
        <v>0</v>
      </c>
      <c r="R135" s="132">
        <f>R136+R160+R171</f>
        <v>0</v>
      </c>
      <c r="T135" s="133">
        <f>T136+T160+T171</f>
        <v>0</v>
      </c>
      <c r="AR135" s="127" t="s">
        <v>84</v>
      </c>
      <c r="AT135" s="134" t="s">
        <v>75</v>
      </c>
      <c r="AU135" s="134" t="s">
        <v>76</v>
      </c>
      <c r="AY135" s="127" t="s">
        <v>350</v>
      </c>
      <c r="BK135" s="135">
        <f>BK136+BK160+BK171</f>
        <v>0</v>
      </c>
    </row>
    <row r="136" spans="2:65" s="11" customFormat="1" ht="22.8" customHeight="1">
      <c r="B136" s="126"/>
      <c r="D136" s="127" t="s">
        <v>75</v>
      </c>
      <c r="E136" s="136" t="s">
        <v>474</v>
      </c>
      <c r="F136" s="136" t="s">
        <v>500</v>
      </c>
      <c r="I136" s="129"/>
      <c r="J136" s="137">
        <f>BK136</f>
        <v>0</v>
      </c>
      <c r="L136" s="126"/>
      <c r="M136" s="131"/>
      <c r="P136" s="132">
        <f>SUM(P137:P159)</f>
        <v>0</v>
      </c>
      <c r="R136" s="132">
        <f>SUM(R137:R159)</f>
        <v>0</v>
      </c>
      <c r="T136" s="133">
        <f>SUM(T137:T159)</f>
        <v>0</v>
      </c>
      <c r="AR136" s="127" t="s">
        <v>84</v>
      </c>
      <c r="AT136" s="134" t="s">
        <v>75</v>
      </c>
      <c r="AU136" s="134" t="s">
        <v>84</v>
      </c>
      <c r="AY136" s="127" t="s">
        <v>350</v>
      </c>
      <c r="BK136" s="135">
        <f>SUM(BK137:BK159)</f>
        <v>0</v>
      </c>
    </row>
    <row r="137" spans="2:65" s="1" customFormat="1" ht="49.05" customHeight="1">
      <c r="B137" s="32"/>
      <c r="C137" s="138" t="s">
        <v>84</v>
      </c>
      <c r="D137" s="138" t="s">
        <v>352</v>
      </c>
      <c r="E137" s="139" t="s">
        <v>9401</v>
      </c>
      <c r="F137" s="140" t="s">
        <v>9402</v>
      </c>
      <c r="G137" s="141" t="s">
        <v>496</v>
      </c>
      <c r="H137" s="142">
        <v>1</v>
      </c>
      <c r="I137" s="143"/>
      <c r="J137" s="144">
        <f>ROUND(I137*H137,2)</f>
        <v>0</v>
      </c>
      <c r="K137" s="140" t="s">
        <v>385</v>
      </c>
      <c r="L137" s="32"/>
      <c r="M137" s="145" t="s">
        <v>1</v>
      </c>
      <c r="N137" s="146" t="s">
        <v>41</v>
      </c>
      <c r="P137" s="147">
        <f>O137*H137</f>
        <v>0</v>
      </c>
      <c r="Q137" s="147">
        <v>0</v>
      </c>
      <c r="R137" s="147">
        <f>Q137*H137</f>
        <v>0</v>
      </c>
      <c r="S137" s="147">
        <v>0</v>
      </c>
      <c r="T137" s="148">
        <f>S137*H137</f>
        <v>0</v>
      </c>
      <c r="AR137" s="149" t="s">
        <v>357</v>
      </c>
      <c r="AT137" s="149" t="s">
        <v>352</v>
      </c>
      <c r="AU137" s="149" t="s">
        <v>86</v>
      </c>
      <c r="AY137" s="17" t="s">
        <v>350</v>
      </c>
      <c r="BE137" s="150">
        <f>IF(N137="základní",J137,0)</f>
        <v>0</v>
      </c>
      <c r="BF137" s="150">
        <f>IF(N137="snížená",J137,0)</f>
        <v>0</v>
      </c>
      <c r="BG137" s="150">
        <f>IF(N137="zákl. přenesená",J137,0)</f>
        <v>0</v>
      </c>
      <c r="BH137" s="150">
        <f>IF(N137="sníž. přenesená",J137,0)</f>
        <v>0</v>
      </c>
      <c r="BI137" s="150">
        <f>IF(N137="nulová",J137,0)</f>
        <v>0</v>
      </c>
      <c r="BJ137" s="17" t="s">
        <v>84</v>
      </c>
      <c r="BK137" s="150">
        <f>ROUND(I137*H137,2)</f>
        <v>0</v>
      </c>
      <c r="BL137" s="17" t="s">
        <v>357</v>
      </c>
      <c r="BM137" s="149" t="s">
        <v>86</v>
      </c>
    </row>
    <row r="138" spans="2:65" s="1" customFormat="1" ht="28.8">
      <c r="B138" s="32"/>
      <c r="D138" s="151" t="s">
        <v>359</v>
      </c>
      <c r="F138" s="152" t="s">
        <v>9402</v>
      </c>
      <c r="I138" s="153"/>
      <c r="L138" s="32"/>
      <c r="M138" s="154"/>
      <c r="T138" s="56"/>
      <c r="AT138" s="17" t="s">
        <v>359</v>
      </c>
      <c r="AU138" s="17" t="s">
        <v>86</v>
      </c>
    </row>
    <row r="139" spans="2:65" s="12" customFormat="1" ht="10.199999999999999">
      <c r="B139" s="155"/>
      <c r="D139" s="151" t="s">
        <v>361</v>
      </c>
      <c r="E139" s="156" t="s">
        <v>1</v>
      </c>
      <c r="F139" s="157" t="s">
        <v>84</v>
      </c>
      <c r="H139" s="158">
        <v>1</v>
      </c>
      <c r="I139" s="159"/>
      <c r="L139" s="155"/>
      <c r="M139" s="160"/>
      <c r="T139" s="161"/>
      <c r="AT139" s="156" t="s">
        <v>361</v>
      </c>
      <c r="AU139" s="156" t="s">
        <v>86</v>
      </c>
      <c r="AV139" s="12" t="s">
        <v>86</v>
      </c>
      <c r="AW139" s="12" t="s">
        <v>32</v>
      </c>
      <c r="AX139" s="12" t="s">
        <v>76</v>
      </c>
      <c r="AY139" s="156" t="s">
        <v>350</v>
      </c>
    </row>
    <row r="140" spans="2:65" s="13" customFormat="1" ht="10.199999999999999">
      <c r="B140" s="162"/>
      <c r="D140" s="151" t="s">
        <v>361</v>
      </c>
      <c r="E140" s="163" t="s">
        <v>1</v>
      </c>
      <c r="F140" s="164" t="s">
        <v>364</v>
      </c>
      <c r="H140" s="165">
        <v>1</v>
      </c>
      <c r="I140" s="166"/>
      <c r="L140" s="162"/>
      <c r="M140" s="167"/>
      <c r="T140" s="168"/>
      <c r="AT140" s="163" t="s">
        <v>361</v>
      </c>
      <c r="AU140" s="163" t="s">
        <v>86</v>
      </c>
      <c r="AV140" s="13" t="s">
        <v>357</v>
      </c>
      <c r="AW140" s="13" t="s">
        <v>32</v>
      </c>
      <c r="AX140" s="13" t="s">
        <v>84</v>
      </c>
      <c r="AY140" s="163" t="s">
        <v>350</v>
      </c>
    </row>
    <row r="141" spans="2:65" s="1" customFormat="1" ht="49.05" customHeight="1">
      <c r="B141" s="32"/>
      <c r="C141" s="138" t="s">
        <v>86</v>
      </c>
      <c r="D141" s="138" t="s">
        <v>352</v>
      </c>
      <c r="E141" s="139" t="s">
        <v>9403</v>
      </c>
      <c r="F141" s="140" t="s">
        <v>9404</v>
      </c>
      <c r="G141" s="141" t="s">
        <v>496</v>
      </c>
      <c r="H141" s="142">
        <v>2</v>
      </c>
      <c r="I141" s="143"/>
      <c r="J141" s="144">
        <f>ROUND(I141*H141,2)</f>
        <v>0</v>
      </c>
      <c r="K141" s="140" t="s">
        <v>385</v>
      </c>
      <c r="L141" s="32"/>
      <c r="M141" s="145" t="s">
        <v>1</v>
      </c>
      <c r="N141" s="146" t="s">
        <v>41</v>
      </c>
      <c r="P141" s="147">
        <f>O141*H141</f>
        <v>0</v>
      </c>
      <c r="Q141" s="147">
        <v>0</v>
      </c>
      <c r="R141" s="147">
        <f>Q141*H141</f>
        <v>0</v>
      </c>
      <c r="S141" s="147">
        <v>0</v>
      </c>
      <c r="T141" s="148">
        <f>S141*H141</f>
        <v>0</v>
      </c>
      <c r="AR141" s="149" t="s">
        <v>357</v>
      </c>
      <c r="AT141" s="149" t="s">
        <v>352</v>
      </c>
      <c r="AU141" s="149" t="s">
        <v>86</v>
      </c>
      <c r="AY141" s="17" t="s">
        <v>350</v>
      </c>
      <c r="BE141" s="150">
        <f>IF(N141="základní",J141,0)</f>
        <v>0</v>
      </c>
      <c r="BF141" s="150">
        <f>IF(N141="snížená",J141,0)</f>
        <v>0</v>
      </c>
      <c r="BG141" s="150">
        <f>IF(N141="zákl. přenesená",J141,0)</f>
        <v>0</v>
      </c>
      <c r="BH141" s="150">
        <f>IF(N141="sníž. přenesená",J141,0)</f>
        <v>0</v>
      </c>
      <c r="BI141" s="150">
        <f>IF(N141="nulová",J141,0)</f>
        <v>0</v>
      </c>
      <c r="BJ141" s="17" t="s">
        <v>84</v>
      </c>
      <c r="BK141" s="150">
        <f>ROUND(I141*H141,2)</f>
        <v>0</v>
      </c>
      <c r="BL141" s="17" t="s">
        <v>357</v>
      </c>
      <c r="BM141" s="149" t="s">
        <v>357</v>
      </c>
    </row>
    <row r="142" spans="2:65" s="1" customFormat="1" ht="28.8">
      <c r="B142" s="32"/>
      <c r="D142" s="151" t="s">
        <v>359</v>
      </c>
      <c r="F142" s="152" t="s">
        <v>9404</v>
      </c>
      <c r="I142" s="153"/>
      <c r="L142" s="32"/>
      <c r="M142" s="154"/>
      <c r="T142" s="56"/>
      <c r="AT142" s="17" t="s">
        <v>359</v>
      </c>
      <c r="AU142" s="17" t="s">
        <v>86</v>
      </c>
    </row>
    <row r="143" spans="2:65" s="12" customFormat="1" ht="10.199999999999999">
      <c r="B143" s="155"/>
      <c r="D143" s="151" t="s">
        <v>361</v>
      </c>
      <c r="E143" s="156" t="s">
        <v>1</v>
      </c>
      <c r="F143" s="157" t="s">
        <v>86</v>
      </c>
      <c r="H143" s="158">
        <v>2</v>
      </c>
      <c r="I143" s="159"/>
      <c r="L143" s="155"/>
      <c r="M143" s="160"/>
      <c r="T143" s="161"/>
      <c r="AT143" s="156" t="s">
        <v>361</v>
      </c>
      <c r="AU143" s="156" t="s">
        <v>86</v>
      </c>
      <c r="AV143" s="12" t="s">
        <v>86</v>
      </c>
      <c r="AW143" s="12" t="s">
        <v>32</v>
      </c>
      <c r="AX143" s="12" t="s">
        <v>76</v>
      </c>
      <c r="AY143" s="156" t="s">
        <v>350</v>
      </c>
    </row>
    <row r="144" spans="2:65" s="13" customFormat="1" ht="10.199999999999999">
      <c r="B144" s="162"/>
      <c r="D144" s="151" t="s">
        <v>361</v>
      </c>
      <c r="E144" s="163" t="s">
        <v>1</v>
      </c>
      <c r="F144" s="164" t="s">
        <v>364</v>
      </c>
      <c r="H144" s="165">
        <v>2</v>
      </c>
      <c r="I144" s="166"/>
      <c r="L144" s="162"/>
      <c r="M144" s="167"/>
      <c r="T144" s="168"/>
      <c r="AT144" s="163" t="s">
        <v>361</v>
      </c>
      <c r="AU144" s="163" t="s">
        <v>86</v>
      </c>
      <c r="AV144" s="13" t="s">
        <v>357</v>
      </c>
      <c r="AW144" s="13" t="s">
        <v>32</v>
      </c>
      <c r="AX144" s="13" t="s">
        <v>84</v>
      </c>
      <c r="AY144" s="163" t="s">
        <v>350</v>
      </c>
    </row>
    <row r="145" spans="2:65" s="1" customFormat="1" ht="49.05" customHeight="1">
      <c r="B145" s="32"/>
      <c r="C145" s="138" t="s">
        <v>371</v>
      </c>
      <c r="D145" s="138" t="s">
        <v>352</v>
      </c>
      <c r="E145" s="139" t="s">
        <v>9405</v>
      </c>
      <c r="F145" s="140" t="s">
        <v>9406</v>
      </c>
      <c r="G145" s="141" t="s">
        <v>496</v>
      </c>
      <c r="H145" s="142">
        <v>1</v>
      </c>
      <c r="I145" s="143"/>
      <c r="J145" s="144">
        <f>ROUND(I145*H145,2)</f>
        <v>0</v>
      </c>
      <c r="K145" s="140" t="s">
        <v>385</v>
      </c>
      <c r="L145" s="32"/>
      <c r="M145" s="145" t="s">
        <v>1</v>
      </c>
      <c r="N145" s="146" t="s">
        <v>41</v>
      </c>
      <c r="P145" s="147">
        <f>O145*H145</f>
        <v>0</v>
      </c>
      <c r="Q145" s="147">
        <v>0</v>
      </c>
      <c r="R145" s="147">
        <f>Q145*H145</f>
        <v>0</v>
      </c>
      <c r="S145" s="147">
        <v>0</v>
      </c>
      <c r="T145" s="148">
        <f>S145*H145</f>
        <v>0</v>
      </c>
      <c r="AR145" s="149" t="s">
        <v>357</v>
      </c>
      <c r="AT145" s="149" t="s">
        <v>352</v>
      </c>
      <c r="AU145" s="149" t="s">
        <v>86</v>
      </c>
      <c r="AY145" s="17" t="s">
        <v>350</v>
      </c>
      <c r="BE145" s="150">
        <f>IF(N145="základní",J145,0)</f>
        <v>0</v>
      </c>
      <c r="BF145" s="150">
        <f>IF(N145="snížená",J145,0)</f>
        <v>0</v>
      </c>
      <c r="BG145" s="150">
        <f>IF(N145="zákl. přenesená",J145,0)</f>
        <v>0</v>
      </c>
      <c r="BH145" s="150">
        <f>IF(N145="sníž. přenesená",J145,0)</f>
        <v>0</v>
      </c>
      <c r="BI145" s="150">
        <f>IF(N145="nulová",J145,0)</f>
        <v>0</v>
      </c>
      <c r="BJ145" s="17" t="s">
        <v>84</v>
      </c>
      <c r="BK145" s="150">
        <f>ROUND(I145*H145,2)</f>
        <v>0</v>
      </c>
      <c r="BL145" s="17" t="s">
        <v>357</v>
      </c>
      <c r="BM145" s="149" t="s">
        <v>456</v>
      </c>
    </row>
    <row r="146" spans="2:65" s="1" customFormat="1" ht="28.8">
      <c r="B146" s="32"/>
      <c r="D146" s="151" t="s">
        <v>359</v>
      </c>
      <c r="F146" s="152" t="s">
        <v>9406</v>
      </c>
      <c r="I146" s="153"/>
      <c r="L146" s="32"/>
      <c r="M146" s="154"/>
      <c r="T146" s="56"/>
      <c r="AT146" s="17" t="s">
        <v>359</v>
      </c>
      <c r="AU146" s="17" t="s">
        <v>86</v>
      </c>
    </row>
    <row r="147" spans="2:65" s="1" customFormat="1" ht="37.799999999999997" customHeight="1">
      <c r="B147" s="32"/>
      <c r="C147" s="138" t="s">
        <v>357</v>
      </c>
      <c r="D147" s="138" t="s">
        <v>352</v>
      </c>
      <c r="E147" s="139" t="s">
        <v>8806</v>
      </c>
      <c r="F147" s="140" t="s">
        <v>8807</v>
      </c>
      <c r="G147" s="141" t="s">
        <v>355</v>
      </c>
      <c r="H147" s="142">
        <v>75</v>
      </c>
      <c r="I147" s="143"/>
      <c r="J147" s="144">
        <f>ROUND(I147*H147,2)</f>
        <v>0</v>
      </c>
      <c r="K147" s="140" t="s">
        <v>385</v>
      </c>
      <c r="L147" s="32"/>
      <c r="M147" s="145" t="s">
        <v>1</v>
      </c>
      <c r="N147" s="146" t="s">
        <v>41</v>
      </c>
      <c r="P147" s="147">
        <f>O147*H147</f>
        <v>0</v>
      </c>
      <c r="Q147" s="147">
        <v>0</v>
      </c>
      <c r="R147" s="147">
        <f>Q147*H147</f>
        <v>0</v>
      </c>
      <c r="S147" s="147">
        <v>0</v>
      </c>
      <c r="T147" s="148">
        <f>S147*H147</f>
        <v>0</v>
      </c>
      <c r="AR147" s="149" t="s">
        <v>357</v>
      </c>
      <c r="AT147" s="149" t="s">
        <v>352</v>
      </c>
      <c r="AU147" s="149" t="s">
        <v>86</v>
      </c>
      <c r="AY147" s="17" t="s">
        <v>350</v>
      </c>
      <c r="BE147" s="150">
        <f>IF(N147="základní",J147,0)</f>
        <v>0</v>
      </c>
      <c r="BF147" s="150">
        <f>IF(N147="snížená",J147,0)</f>
        <v>0</v>
      </c>
      <c r="BG147" s="150">
        <f>IF(N147="zákl. přenesená",J147,0)</f>
        <v>0</v>
      </c>
      <c r="BH147" s="150">
        <f>IF(N147="sníž. přenesená",J147,0)</f>
        <v>0</v>
      </c>
      <c r="BI147" s="150">
        <f>IF(N147="nulová",J147,0)</f>
        <v>0</v>
      </c>
      <c r="BJ147" s="17" t="s">
        <v>84</v>
      </c>
      <c r="BK147" s="150">
        <f>ROUND(I147*H147,2)</f>
        <v>0</v>
      </c>
      <c r="BL147" s="17" t="s">
        <v>357</v>
      </c>
      <c r="BM147" s="149" t="s">
        <v>468</v>
      </c>
    </row>
    <row r="148" spans="2:65" s="1" customFormat="1" ht="28.8">
      <c r="B148" s="32"/>
      <c r="D148" s="151" t="s">
        <v>359</v>
      </c>
      <c r="F148" s="152" t="s">
        <v>8807</v>
      </c>
      <c r="I148" s="153"/>
      <c r="L148" s="32"/>
      <c r="M148" s="154"/>
      <c r="T148" s="56"/>
      <c r="AT148" s="17" t="s">
        <v>359</v>
      </c>
      <c r="AU148" s="17" t="s">
        <v>86</v>
      </c>
    </row>
    <row r="149" spans="2:65" s="12" customFormat="1" ht="10.199999999999999">
      <c r="B149" s="155"/>
      <c r="D149" s="151" t="s">
        <v>361</v>
      </c>
      <c r="E149" s="156" t="s">
        <v>1</v>
      </c>
      <c r="F149" s="157" t="s">
        <v>9407</v>
      </c>
      <c r="H149" s="158">
        <v>75</v>
      </c>
      <c r="I149" s="159"/>
      <c r="L149" s="155"/>
      <c r="M149" s="160"/>
      <c r="T149" s="161"/>
      <c r="AT149" s="156" t="s">
        <v>361</v>
      </c>
      <c r="AU149" s="156" t="s">
        <v>86</v>
      </c>
      <c r="AV149" s="12" t="s">
        <v>86</v>
      </c>
      <c r="AW149" s="12" t="s">
        <v>32</v>
      </c>
      <c r="AX149" s="12" t="s">
        <v>76</v>
      </c>
      <c r="AY149" s="156" t="s">
        <v>350</v>
      </c>
    </row>
    <row r="150" spans="2:65" s="13" customFormat="1" ht="10.199999999999999">
      <c r="B150" s="162"/>
      <c r="D150" s="151" t="s">
        <v>361</v>
      </c>
      <c r="E150" s="163" t="s">
        <v>1</v>
      </c>
      <c r="F150" s="164" t="s">
        <v>364</v>
      </c>
      <c r="H150" s="165">
        <v>75</v>
      </c>
      <c r="I150" s="166"/>
      <c r="L150" s="162"/>
      <c r="M150" s="167"/>
      <c r="T150" s="168"/>
      <c r="AT150" s="163" t="s">
        <v>361</v>
      </c>
      <c r="AU150" s="163" t="s">
        <v>86</v>
      </c>
      <c r="AV150" s="13" t="s">
        <v>357</v>
      </c>
      <c r="AW150" s="13" t="s">
        <v>32</v>
      </c>
      <c r="AX150" s="13" t="s">
        <v>84</v>
      </c>
      <c r="AY150" s="163" t="s">
        <v>350</v>
      </c>
    </row>
    <row r="151" spans="2:65" s="1" customFormat="1" ht="44.25" customHeight="1">
      <c r="B151" s="32"/>
      <c r="C151" s="138" t="s">
        <v>389</v>
      </c>
      <c r="D151" s="138" t="s">
        <v>352</v>
      </c>
      <c r="E151" s="139" t="s">
        <v>5642</v>
      </c>
      <c r="F151" s="140" t="s">
        <v>5645</v>
      </c>
      <c r="G151" s="141" t="s">
        <v>551</v>
      </c>
      <c r="H151" s="142">
        <v>2.2999999999999998</v>
      </c>
      <c r="I151" s="143"/>
      <c r="J151" s="144">
        <f>ROUND(I151*H151,2)</f>
        <v>0</v>
      </c>
      <c r="K151" s="140" t="s">
        <v>385</v>
      </c>
      <c r="L151" s="32"/>
      <c r="M151" s="145" t="s">
        <v>1</v>
      </c>
      <c r="N151" s="146" t="s">
        <v>41</v>
      </c>
      <c r="P151" s="147">
        <f>O151*H151</f>
        <v>0</v>
      </c>
      <c r="Q151" s="147">
        <v>0</v>
      </c>
      <c r="R151" s="147">
        <f>Q151*H151</f>
        <v>0</v>
      </c>
      <c r="S151" s="147">
        <v>0</v>
      </c>
      <c r="T151" s="148">
        <f>S151*H151</f>
        <v>0</v>
      </c>
      <c r="AR151" s="149" t="s">
        <v>357</v>
      </c>
      <c r="AT151" s="149" t="s">
        <v>352</v>
      </c>
      <c r="AU151" s="149" t="s">
        <v>86</v>
      </c>
      <c r="AY151" s="17" t="s">
        <v>350</v>
      </c>
      <c r="BE151" s="150">
        <f>IF(N151="základní",J151,0)</f>
        <v>0</v>
      </c>
      <c r="BF151" s="150">
        <f>IF(N151="snížená",J151,0)</f>
        <v>0</v>
      </c>
      <c r="BG151" s="150">
        <f>IF(N151="zákl. přenesená",J151,0)</f>
        <v>0</v>
      </c>
      <c r="BH151" s="150">
        <f>IF(N151="sníž. přenesená",J151,0)</f>
        <v>0</v>
      </c>
      <c r="BI151" s="150">
        <f>IF(N151="nulová",J151,0)</f>
        <v>0</v>
      </c>
      <c r="BJ151" s="17" t="s">
        <v>84</v>
      </c>
      <c r="BK151" s="150">
        <f>ROUND(I151*H151,2)</f>
        <v>0</v>
      </c>
      <c r="BL151" s="17" t="s">
        <v>357</v>
      </c>
      <c r="BM151" s="149" t="s">
        <v>480</v>
      </c>
    </row>
    <row r="152" spans="2:65" s="1" customFormat="1" ht="28.8">
      <c r="B152" s="32"/>
      <c r="D152" s="151" t="s">
        <v>359</v>
      </c>
      <c r="F152" s="152" t="s">
        <v>5645</v>
      </c>
      <c r="I152" s="153"/>
      <c r="L152" s="32"/>
      <c r="M152" s="154"/>
      <c r="T152" s="56"/>
      <c r="AT152" s="17" t="s">
        <v>359</v>
      </c>
      <c r="AU152" s="17" t="s">
        <v>86</v>
      </c>
    </row>
    <row r="153" spans="2:65" s="12" customFormat="1" ht="10.199999999999999">
      <c r="B153" s="155"/>
      <c r="D153" s="151" t="s">
        <v>361</v>
      </c>
      <c r="E153" s="156" t="s">
        <v>1</v>
      </c>
      <c r="F153" s="157" t="s">
        <v>9408</v>
      </c>
      <c r="H153" s="158">
        <v>2</v>
      </c>
      <c r="I153" s="159"/>
      <c r="L153" s="155"/>
      <c r="M153" s="160"/>
      <c r="T153" s="161"/>
      <c r="AT153" s="156" t="s">
        <v>361</v>
      </c>
      <c r="AU153" s="156" t="s">
        <v>86</v>
      </c>
      <c r="AV153" s="12" t="s">
        <v>86</v>
      </c>
      <c r="AW153" s="12" t="s">
        <v>32</v>
      </c>
      <c r="AX153" s="12" t="s">
        <v>76</v>
      </c>
      <c r="AY153" s="156" t="s">
        <v>350</v>
      </c>
    </row>
    <row r="154" spans="2:65" s="12" customFormat="1" ht="10.199999999999999">
      <c r="B154" s="155"/>
      <c r="D154" s="151" t="s">
        <v>361</v>
      </c>
      <c r="E154" s="156" t="s">
        <v>1</v>
      </c>
      <c r="F154" s="157" t="s">
        <v>9409</v>
      </c>
      <c r="H154" s="158">
        <v>0.3</v>
      </c>
      <c r="I154" s="159"/>
      <c r="L154" s="155"/>
      <c r="M154" s="160"/>
      <c r="T154" s="161"/>
      <c r="AT154" s="156" t="s">
        <v>361</v>
      </c>
      <c r="AU154" s="156" t="s">
        <v>86</v>
      </c>
      <c r="AV154" s="12" t="s">
        <v>86</v>
      </c>
      <c r="AW154" s="12" t="s">
        <v>32</v>
      </c>
      <c r="AX154" s="12" t="s">
        <v>76</v>
      </c>
      <c r="AY154" s="156" t="s">
        <v>350</v>
      </c>
    </row>
    <row r="155" spans="2:65" s="13" customFormat="1" ht="10.199999999999999">
      <c r="B155" s="162"/>
      <c r="D155" s="151" t="s">
        <v>361</v>
      </c>
      <c r="E155" s="163" t="s">
        <v>1</v>
      </c>
      <c r="F155" s="164" t="s">
        <v>364</v>
      </c>
      <c r="H155" s="165">
        <v>2.2999999999999998</v>
      </c>
      <c r="I155" s="166"/>
      <c r="L155" s="162"/>
      <c r="M155" s="167"/>
      <c r="T155" s="168"/>
      <c r="AT155" s="163" t="s">
        <v>361</v>
      </c>
      <c r="AU155" s="163" t="s">
        <v>86</v>
      </c>
      <c r="AV155" s="13" t="s">
        <v>357</v>
      </c>
      <c r="AW155" s="13" t="s">
        <v>32</v>
      </c>
      <c r="AX155" s="13" t="s">
        <v>84</v>
      </c>
      <c r="AY155" s="163" t="s">
        <v>350</v>
      </c>
    </row>
    <row r="156" spans="2:65" s="1" customFormat="1" ht="49.05" customHeight="1">
      <c r="B156" s="32"/>
      <c r="C156" s="138" t="s">
        <v>456</v>
      </c>
      <c r="D156" s="138" t="s">
        <v>352</v>
      </c>
      <c r="E156" s="139" t="s">
        <v>9410</v>
      </c>
      <c r="F156" s="140" t="s">
        <v>9411</v>
      </c>
      <c r="G156" s="141" t="s">
        <v>551</v>
      </c>
      <c r="H156" s="142">
        <v>0.3</v>
      </c>
      <c r="I156" s="143"/>
      <c r="J156" s="144">
        <f>ROUND(I156*H156,2)</f>
        <v>0</v>
      </c>
      <c r="K156" s="140" t="s">
        <v>385</v>
      </c>
      <c r="L156" s="32"/>
      <c r="M156" s="145" t="s">
        <v>1</v>
      </c>
      <c r="N156" s="146" t="s">
        <v>41</v>
      </c>
      <c r="P156" s="147">
        <f>O156*H156</f>
        <v>0</v>
      </c>
      <c r="Q156" s="147">
        <v>0</v>
      </c>
      <c r="R156" s="147">
        <f>Q156*H156</f>
        <v>0</v>
      </c>
      <c r="S156" s="147">
        <v>0</v>
      </c>
      <c r="T156" s="148">
        <f>S156*H156</f>
        <v>0</v>
      </c>
      <c r="AR156" s="149" t="s">
        <v>357</v>
      </c>
      <c r="AT156" s="149" t="s">
        <v>352</v>
      </c>
      <c r="AU156" s="149" t="s">
        <v>86</v>
      </c>
      <c r="AY156" s="17" t="s">
        <v>350</v>
      </c>
      <c r="BE156" s="150">
        <f>IF(N156="základní",J156,0)</f>
        <v>0</v>
      </c>
      <c r="BF156" s="150">
        <f>IF(N156="snížená",J156,0)</f>
        <v>0</v>
      </c>
      <c r="BG156" s="150">
        <f>IF(N156="zákl. přenesená",J156,0)</f>
        <v>0</v>
      </c>
      <c r="BH156" s="150">
        <f>IF(N156="sníž. přenesená",J156,0)</f>
        <v>0</v>
      </c>
      <c r="BI156" s="150">
        <f>IF(N156="nulová",J156,0)</f>
        <v>0</v>
      </c>
      <c r="BJ156" s="17" t="s">
        <v>84</v>
      </c>
      <c r="BK156" s="150">
        <f>ROUND(I156*H156,2)</f>
        <v>0</v>
      </c>
      <c r="BL156" s="17" t="s">
        <v>357</v>
      </c>
      <c r="BM156" s="149" t="s">
        <v>8</v>
      </c>
    </row>
    <row r="157" spans="2:65" s="1" customFormat="1" ht="28.8">
      <c r="B157" s="32"/>
      <c r="D157" s="151" t="s">
        <v>359</v>
      </c>
      <c r="F157" s="152" t="s">
        <v>9411</v>
      </c>
      <c r="I157" s="153"/>
      <c r="L157" s="32"/>
      <c r="M157" s="154"/>
      <c r="T157" s="56"/>
      <c r="AT157" s="17" t="s">
        <v>359</v>
      </c>
      <c r="AU157" s="17" t="s">
        <v>86</v>
      </c>
    </row>
    <row r="158" spans="2:65" s="12" customFormat="1" ht="10.199999999999999">
      <c r="B158" s="155"/>
      <c r="D158" s="151" t="s">
        <v>361</v>
      </c>
      <c r="E158" s="156" t="s">
        <v>1</v>
      </c>
      <c r="F158" s="157" t="s">
        <v>9409</v>
      </c>
      <c r="H158" s="158">
        <v>0.3</v>
      </c>
      <c r="I158" s="159"/>
      <c r="L158" s="155"/>
      <c r="M158" s="160"/>
      <c r="T158" s="161"/>
      <c r="AT158" s="156" t="s">
        <v>361</v>
      </c>
      <c r="AU158" s="156" t="s">
        <v>86</v>
      </c>
      <c r="AV158" s="12" t="s">
        <v>86</v>
      </c>
      <c r="AW158" s="12" t="s">
        <v>32</v>
      </c>
      <c r="AX158" s="12" t="s">
        <v>76</v>
      </c>
      <c r="AY158" s="156" t="s">
        <v>350</v>
      </c>
    </row>
    <row r="159" spans="2:65" s="13" customFormat="1" ht="10.199999999999999">
      <c r="B159" s="162"/>
      <c r="D159" s="151" t="s">
        <v>361</v>
      </c>
      <c r="E159" s="163" t="s">
        <v>1</v>
      </c>
      <c r="F159" s="164" t="s">
        <v>364</v>
      </c>
      <c r="H159" s="165">
        <v>0.3</v>
      </c>
      <c r="I159" s="166"/>
      <c r="L159" s="162"/>
      <c r="M159" s="167"/>
      <c r="T159" s="168"/>
      <c r="AT159" s="163" t="s">
        <v>361</v>
      </c>
      <c r="AU159" s="163" t="s">
        <v>86</v>
      </c>
      <c r="AV159" s="13" t="s">
        <v>357</v>
      </c>
      <c r="AW159" s="13" t="s">
        <v>32</v>
      </c>
      <c r="AX159" s="13" t="s">
        <v>84</v>
      </c>
      <c r="AY159" s="163" t="s">
        <v>350</v>
      </c>
    </row>
    <row r="160" spans="2:65" s="11" customFormat="1" ht="22.8" customHeight="1">
      <c r="B160" s="126"/>
      <c r="D160" s="127" t="s">
        <v>75</v>
      </c>
      <c r="E160" s="136" t="s">
        <v>870</v>
      </c>
      <c r="F160" s="136" t="s">
        <v>871</v>
      </c>
      <c r="I160" s="129"/>
      <c r="J160" s="137">
        <f>BK160</f>
        <v>0</v>
      </c>
      <c r="L160" s="126"/>
      <c r="M160" s="131"/>
      <c r="P160" s="132">
        <f>SUM(P161:P170)</f>
        <v>0</v>
      </c>
      <c r="R160" s="132">
        <f>SUM(R161:R170)</f>
        <v>0</v>
      </c>
      <c r="T160" s="133">
        <f>SUM(T161:T170)</f>
        <v>0</v>
      </c>
      <c r="AR160" s="127" t="s">
        <v>84</v>
      </c>
      <c r="AT160" s="134" t="s">
        <v>75</v>
      </c>
      <c r="AU160" s="134" t="s">
        <v>84</v>
      </c>
      <c r="AY160" s="127" t="s">
        <v>350</v>
      </c>
      <c r="BK160" s="135">
        <f>SUM(BK161:BK170)</f>
        <v>0</v>
      </c>
    </row>
    <row r="161" spans="2:65" s="1" customFormat="1" ht="37.799999999999997" customHeight="1">
      <c r="B161" s="32"/>
      <c r="C161" s="138" t="s">
        <v>462</v>
      </c>
      <c r="D161" s="138" t="s">
        <v>352</v>
      </c>
      <c r="E161" s="139" t="s">
        <v>9412</v>
      </c>
      <c r="F161" s="140" t="s">
        <v>9413</v>
      </c>
      <c r="G161" s="141" t="s">
        <v>483</v>
      </c>
      <c r="H161" s="142">
        <v>1.6E-2</v>
      </c>
      <c r="I161" s="143"/>
      <c r="J161" s="144">
        <f>ROUND(I161*H161,2)</f>
        <v>0</v>
      </c>
      <c r="K161" s="140" t="s">
        <v>385</v>
      </c>
      <c r="L161" s="32"/>
      <c r="M161" s="145" t="s">
        <v>1</v>
      </c>
      <c r="N161" s="146" t="s">
        <v>41</v>
      </c>
      <c r="P161" s="147">
        <f>O161*H161</f>
        <v>0</v>
      </c>
      <c r="Q161" s="147">
        <v>0</v>
      </c>
      <c r="R161" s="147">
        <f>Q161*H161</f>
        <v>0</v>
      </c>
      <c r="S161" s="147">
        <v>0</v>
      </c>
      <c r="T161" s="148">
        <f>S161*H161</f>
        <v>0</v>
      </c>
      <c r="AR161" s="149" t="s">
        <v>357</v>
      </c>
      <c r="AT161" s="149" t="s">
        <v>352</v>
      </c>
      <c r="AU161" s="149" t="s">
        <v>86</v>
      </c>
      <c r="AY161" s="17" t="s">
        <v>350</v>
      </c>
      <c r="BE161" s="150">
        <f>IF(N161="základní",J161,0)</f>
        <v>0</v>
      </c>
      <c r="BF161" s="150">
        <f>IF(N161="snížená",J161,0)</f>
        <v>0</v>
      </c>
      <c r="BG161" s="150">
        <f>IF(N161="zákl. přenesená",J161,0)</f>
        <v>0</v>
      </c>
      <c r="BH161" s="150">
        <f>IF(N161="sníž. přenesená",J161,0)</f>
        <v>0</v>
      </c>
      <c r="BI161" s="150">
        <f>IF(N161="nulová",J161,0)</f>
        <v>0</v>
      </c>
      <c r="BJ161" s="17" t="s">
        <v>84</v>
      </c>
      <c r="BK161" s="150">
        <f>ROUND(I161*H161,2)</f>
        <v>0</v>
      </c>
      <c r="BL161" s="17" t="s">
        <v>357</v>
      </c>
      <c r="BM161" s="149" t="s">
        <v>511</v>
      </c>
    </row>
    <row r="162" spans="2:65" s="1" customFormat="1" ht="19.2">
      <c r="B162" s="32"/>
      <c r="D162" s="151" t="s">
        <v>359</v>
      </c>
      <c r="F162" s="152" t="s">
        <v>9413</v>
      </c>
      <c r="I162" s="153"/>
      <c r="L162" s="32"/>
      <c r="M162" s="154"/>
      <c r="T162" s="56"/>
      <c r="AT162" s="17" t="s">
        <v>359</v>
      </c>
      <c r="AU162" s="17" t="s">
        <v>86</v>
      </c>
    </row>
    <row r="163" spans="2:65" s="1" customFormat="1" ht="33" customHeight="1">
      <c r="B163" s="32"/>
      <c r="C163" s="138" t="s">
        <v>468</v>
      </c>
      <c r="D163" s="138" t="s">
        <v>352</v>
      </c>
      <c r="E163" s="139" t="s">
        <v>878</v>
      </c>
      <c r="F163" s="140" t="s">
        <v>881</v>
      </c>
      <c r="G163" s="141" t="s">
        <v>483</v>
      </c>
      <c r="H163" s="142">
        <v>1.6E-2</v>
      </c>
      <c r="I163" s="143"/>
      <c r="J163" s="144">
        <f>ROUND(I163*H163,2)</f>
        <v>0</v>
      </c>
      <c r="K163" s="140" t="s">
        <v>385</v>
      </c>
      <c r="L163" s="32"/>
      <c r="M163" s="145" t="s">
        <v>1</v>
      </c>
      <c r="N163" s="146" t="s">
        <v>41</v>
      </c>
      <c r="P163" s="147">
        <f>O163*H163</f>
        <v>0</v>
      </c>
      <c r="Q163" s="147">
        <v>0</v>
      </c>
      <c r="R163" s="147">
        <f>Q163*H163</f>
        <v>0</v>
      </c>
      <c r="S163" s="147">
        <v>0</v>
      </c>
      <c r="T163" s="148">
        <f>S163*H163</f>
        <v>0</v>
      </c>
      <c r="AR163" s="149" t="s">
        <v>357</v>
      </c>
      <c r="AT163" s="149" t="s">
        <v>352</v>
      </c>
      <c r="AU163" s="149" t="s">
        <v>86</v>
      </c>
      <c r="AY163" s="17" t="s">
        <v>350</v>
      </c>
      <c r="BE163" s="150">
        <f>IF(N163="základní",J163,0)</f>
        <v>0</v>
      </c>
      <c r="BF163" s="150">
        <f>IF(N163="snížená",J163,0)</f>
        <v>0</v>
      </c>
      <c r="BG163" s="150">
        <f>IF(N163="zákl. přenesená",J163,0)</f>
        <v>0</v>
      </c>
      <c r="BH163" s="150">
        <f>IF(N163="sníž. přenesená",J163,0)</f>
        <v>0</v>
      </c>
      <c r="BI163" s="150">
        <f>IF(N163="nulová",J163,0)</f>
        <v>0</v>
      </c>
      <c r="BJ163" s="17" t="s">
        <v>84</v>
      </c>
      <c r="BK163" s="150">
        <f>ROUND(I163*H163,2)</f>
        <v>0</v>
      </c>
      <c r="BL163" s="17" t="s">
        <v>357</v>
      </c>
      <c r="BM163" s="149" t="s">
        <v>530</v>
      </c>
    </row>
    <row r="164" spans="2:65" s="1" customFormat="1" ht="19.2">
      <c r="B164" s="32"/>
      <c r="D164" s="151" t="s">
        <v>359</v>
      </c>
      <c r="F164" s="152" t="s">
        <v>881</v>
      </c>
      <c r="I164" s="153"/>
      <c r="L164" s="32"/>
      <c r="M164" s="154"/>
      <c r="T164" s="56"/>
      <c r="AT164" s="17" t="s">
        <v>359</v>
      </c>
      <c r="AU164" s="17" t="s">
        <v>86</v>
      </c>
    </row>
    <row r="165" spans="2:65" s="1" customFormat="1" ht="44.25" customHeight="1">
      <c r="B165" s="32"/>
      <c r="C165" s="138" t="s">
        <v>474</v>
      </c>
      <c r="D165" s="138" t="s">
        <v>352</v>
      </c>
      <c r="E165" s="139" t="s">
        <v>883</v>
      </c>
      <c r="F165" s="140" t="s">
        <v>886</v>
      </c>
      <c r="G165" s="141" t="s">
        <v>483</v>
      </c>
      <c r="H165" s="142">
        <v>0.14399999999999999</v>
      </c>
      <c r="I165" s="143"/>
      <c r="J165" s="144">
        <f>ROUND(I165*H165,2)</f>
        <v>0</v>
      </c>
      <c r="K165" s="140" t="s">
        <v>385</v>
      </c>
      <c r="L165" s="32"/>
      <c r="M165" s="145" t="s">
        <v>1</v>
      </c>
      <c r="N165" s="146" t="s">
        <v>41</v>
      </c>
      <c r="P165" s="147">
        <f>O165*H165</f>
        <v>0</v>
      </c>
      <c r="Q165" s="147">
        <v>0</v>
      </c>
      <c r="R165" s="147">
        <f>Q165*H165</f>
        <v>0</v>
      </c>
      <c r="S165" s="147">
        <v>0</v>
      </c>
      <c r="T165" s="148">
        <f>S165*H165</f>
        <v>0</v>
      </c>
      <c r="AR165" s="149" t="s">
        <v>357</v>
      </c>
      <c r="AT165" s="149" t="s">
        <v>352</v>
      </c>
      <c r="AU165" s="149" t="s">
        <v>86</v>
      </c>
      <c r="AY165" s="17" t="s">
        <v>350</v>
      </c>
      <c r="BE165" s="150">
        <f>IF(N165="základní",J165,0)</f>
        <v>0</v>
      </c>
      <c r="BF165" s="150">
        <f>IF(N165="snížená",J165,0)</f>
        <v>0</v>
      </c>
      <c r="BG165" s="150">
        <f>IF(N165="zákl. přenesená",J165,0)</f>
        <v>0</v>
      </c>
      <c r="BH165" s="150">
        <f>IF(N165="sníž. přenesená",J165,0)</f>
        <v>0</v>
      </c>
      <c r="BI165" s="150">
        <f>IF(N165="nulová",J165,0)</f>
        <v>0</v>
      </c>
      <c r="BJ165" s="17" t="s">
        <v>84</v>
      </c>
      <c r="BK165" s="150">
        <f>ROUND(I165*H165,2)</f>
        <v>0</v>
      </c>
      <c r="BL165" s="17" t="s">
        <v>357</v>
      </c>
      <c r="BM165" s="149" t="s">
        <v>548</v>
      </c>
    </row>
    <row r="166" spans="2:65" s="1" customFormat="1" ht="28.8">
      <c r="B166" s="32"/>
      <c r="D166" s="151" t="s">
        <v>359</v>
      </c>
      <c r="F166" s="152" t="s">
        <v>886</v>
      </c>
      <c r="I166" s="153"/>
      <c r="L166" s="32"/>
      <c r="M166" s="154"/>
      <c r="T166" s="56"/>
      <c r="AT166" s="17" t="s">
        <v>359</v>
      </c>
      <c r="AU166" s="17" t="s">
        <v>86</v>
      </c>
    </row>
    <row r="167" spans="2:65" s="12" customFormat="1" ht="10.199999999999999">
      <c r="B167" s="155"/>
      <c r="D167" s="151" t="s">
        <v>361</v>
      </c>
      <c r="E167" s="156" t="s">
        <v>1</v>
      </c>
      <c r="F167" s="157" t="s">
        <v>9414</v>
      </c>
      <c r="H167" s="158">
        <v>0.14399999999999999</v>
      </c>
      <c r="I167" s="159"/>
      <c r="L167" s="155"/>
      <c r="M167" s="160"/>
      <c r="T167" s="161"/>
      <c r="AT167" s="156" t="s">
        <v>361</v>
      </c>
      <c r="AU167" s="156" t="s">
        <v>86</v>
      </c>
      <c r="AV167" s="12" t="s">
        <v>86</v>
      </c>
      <c r="AW167" s="12" t="s">
        <v>32</v>
      </c>
      <c r="AX167" s="12" t="s">
        <v>76</v>
      </c>
      <c r="AY167" s="156" t="s">
        <v>350</v>
      </c>
    </row>
    <row r="168" spans="2:65" s="13" customFormat="1" ht="10.199999999999999">
      <c r="B168" s="162"/>
      <c r="D168" s="151" t="s">
        <v>361</v>
      </c>
      <c r="E168" s="163" t="s">
        <v>1</v>
      </c>
      <c r="F168" s="164" t="s">
        <v>364</v>
      </c>
      <c r="H168" s="165">
        <v>0.14399999999999999</v>
      </c>
      <c r="I168" s="166"/>
      <c r="L168" s="162"/>
      <c r="M168" s="167"/>
      <c r="T168" s="168"/>
      <c r="AT168" s="163" t="s">
        <v>361</v>
      </c>
      <c r="AU168" s="163" t="s">
        <v>86</v>
      </c>
      <c r="AV168" s="13" t="s">
        <v>357</v>
      </c>
      <c r="AW168" s="13" t="s">
        <v>32</v>
      </c>
      <c r="AX168" s="13" t="s">
        <v>84</v>
      </c>
      <c r="AY168" s="163" t="s">
        <v>350</v>
      </c>
    </row>
    <row r="169" spans="2:65" s="1" customFormat="1" ht="44.25" customHeight="1">
      <c r="B169" s="32"/>
      <c r="C169" s="138" t="s">
        <v>480</v>
      </c>
      <c r="D169" s="138" t="s">
        <v>352</v>
      </c>
      <c r="E169" s="139" t="s">
        <v>895</v>
      </c>
      <c r="F169" s="140" t="s">
        <v>896</v>
      </c>
      <c r="G169" s="141" t="s">
        <v>483</v>
      </c>
      <c r="H169" s="142">
        <v>1.6E-2</v>
      </c>
      <c r="I169" s="143"/>
      <c r="J169" s="144">
        <f>ROUND(I169*H169,2)</f>
        <v>0</v>
      </c>
      <c r="K169" s="140" t="s">
        <v>356</v>
      </c>
      <c r="L169" s="32"/>
      <c r="M169" s="145" t="s">
        <v>1</v>
      </c>
      <c r="N169" s="146" t="s">
        <v>41</v>
      </c>
      <c r="P169" s="147">
        <f>O169*H169</f>
        <v>0</v>
      </c>
      <c r="Q169" s="147">
        <v>0</v>
      </c>
      <c r="R169" s="147">
        <f>Q169*H169</f>
        <v>0</v>
      </c>
      <c r="S169" s="147">
        <v>0</v>
      </c>
      <c r="T169" s="148">
        <f>S169*H169</f>
        <v>0</v>
      </c>
      <c r="AR169" s="149" t="s">
        <v>357</v>
      </c>
      <c r="AT169" s="149" t="s">
        <v>352</v>
      </c>
      <c r="AU169" s="149" t="s">
        <v>86</v>
      </c>
      <c r="AY169" s="17" t="s">
        <v>350</v>
      </c>
      <c r="BE169" s="150">
        <f>IF(N169="základní",J169,0)</f>
        <v>0</v>
      </c>
      <c r="BF169" s="150">
        <f>IF(N169="snížená",J169,0)</f>
        <v>0</v>
      </c>
      <c r="BG169" s="150">
        <f>IF(N169="zákl. přenesená",J169,0)</f>
        <v>0</v>
      </c>
      <c r="BH169" s="150">
        <f>IF(N169="sníž. přenesená",J169,0)</f>
        <v>0</v>
      </c>
      <c r="BI169" s="150">
        <f>IF(N169="nulová",J169,0)</f>
        <v>0</v>
      </c>
      <c r="BJ169" s="17" t="s">
        <v>84</v>
      </c>
      <c r="BK169" s="150">
        <f>ROUND(I169*H169,2)</f>
        <v>0</v>
      </c>
      <c r="BL169" s="17" t="s">
        <v>357</v>
      </c>
      <c r="BM169" s="149" t="s">
        <v>9415</v>
      </c>
    </row>
    <row r="170" spans="2:65" s="1" customFormat="1" ht="28.8">
      <c r="B170" s="32"/>
      <c r="D170" s="151" t="s">
        <v>359</v>
      </c>
      <c r="F170" s="152" t="s">
        <v>898</v>
      </c>
      <c r="I170" s="153"/>
      <c r="L170" s="32"/>
      <c r="M170" s="154"/>
      <c r="T170" s="56"/>
      <c r="AT170" s="17" t="s">
        <v>359</v>
      </c>
      <c r="AU170" s="17" t="s">
        <v>86</v>
      </c>
    </row>
    <row r="171" spans="2:65" s="11" customFormat="1" ht="22.8" customHeight="1">
      <c r="B171" s="126"/>
      <c r="D171" s="127" t="s">
        <v>75</v>
      </c>
      <c r="E171" s="136" t="s">
        <v>900</v>
      </c>
      <c r="F171" s="136" t="s">
        <v>901</v>
      </c>
      <c r="I171" s="129"/>
      <c r="J171" s="137">
        <f>BK171</f>
        <v>0</v>
      </c>
      <c r="L171" s="126"/>
      <c r="M171" s="131"/>
      <c r="P171" s="132">
        <f>SUM(P172:P175)</f>
        <v>0</v>
      </c>
      <c r="R171" s="132">
        <f>SUM(R172:R175)</f>
        <v>0</v>
      </c>
      <c r="T171" s="133">
        <f>SUM(T172:T175)</f>
        <v>0</v>
      </c>
      <c r="AR171" s="127" t="s">
        <v>84</v>
      </c>
      <c r="AT171" s="134" t="s">
        <v>75</v>
      </c>
      <c r="AU171" s="134" t="s">
        <v>84</v>
      </c>
      <c r="AY171" s="127" t="s">
        <v>350</v>
      </c>
      <c r="BK171" s="135">
        <f>SUM(BK172:BK175)</f>
        <v>0</v>
      </c>
    </row>
    <row r="172" spans="2:65" s="1" customFormat="1" ht="55.5" customHeight="1">
      <c r="B172" s="32"/>
      <c r="C172" s="138" t="s">
        <v>487</v>
      </c>
      <c r="D172" s="138" t="s">
        <v>352</v>
      </c>
      <c r="E172" s="139" t="s">
        <v>8817</v>
      </c>
      <c r="F172" s="140" t="s">
        <v>8818</v>
      </c>
      <c r="G172" s="141" t="s">
        <v>483</v>
      </c>
      <c r="H172" s="142">
        <v>1.9E-2</v>
      </c>
      <c r="I172" s="143"/>
      <c r="J172" s="144">
        <f>ROUND(I172*H172,2)</f>
        <v>0</v>
      </c>
      <c r="K172" s="140" t="s">
        <v>385</v>
      </c>
      <c r="L172" s="32"/>
      <c r="M172" s="145" t="s">
        <v>1</v>
      </c>
      <c r="N172" s="146" t="s">
        <v>41</v>
      </c>
      <c r="P172" s="147">
        <f>O172*H172</f>
        <v>0</v>
      </c>
      <c r="Q172" s="147">
        <v>0</v>
      </c>
      <c r="R172" s="147">
        <f>Q172*H172</f>
        <v>0</v>
      </c>
      <c r="S172" s="147">
        <v>0</v>
      </c>
      <c r="T172" s="148">
        <f>S172*H172</f>
        <v>0</v>
      </c>
      <c r="AR172" s="149" t="s">
        <v>357</v>
      </c>
      <c r="AT172" s="149" t="s">
        <v>352</v>
      </c>
      <c r="AU172" s="149" t="s">
        <v>86</v>
      </c>
      <c r="AY172" s="17" t="s">
        <v>350</v>
      </c>
      <c r="BE172" s="150">
        <f>IF(N172="základní",J172,0)</f>
        <v>0</v>
      </c>
      <c r="BF172" s="150">
        <f>IF(N172="snížená",J172,0)</f>
        <v>0</v>
      </c>
      <c r="BG172" s="150">
        <f>IF(N172="zákl. přenesená",J172,0)</f>
        <v>0</v>
      </c>
      <c r="BH172" s="150">
        <f>IF(N172="sníž. přenesená",J172,0)</f>
        <v>0</v>
      </c>
      <c r="BI172" s="150">
        <f>IF(N172="nulová",J172,0)</f>
        <v>0</v>
      </c>
      <c r="BJ172" s="17" t="s">
        <v>84</v>
      </c>
      <c r="BK172" s="150">
        <f>ROUND(I172*H172,2)</f>
        <v>0</v>
      </c>
      <c r="BL172" s="17" t="s">
        <v>357</v>
      </c>
      <c r="BM172" s="149" t="s">
        <v>576</v>
      </c>
    </row>
    <row r="173" spans="2:65" s="1" customFormat="1" ht="38.4">
      <c r="B173" s="32"/>
      <c r="D173" s="151" t="s">
        <v>359</v>
      </c>
      <c r="F173" s="152" t="s">
        <v>8818</v>
      </c>
      <c r="I173" s="153"/>
      <c r="L173" s="32"/>
      <c r="M173" s="154"/>
      <c r="T173" s="56"/>
      <c r="AT173" s="17" t="s">
        <v>359</v>
      </c>
      <c r="AU173" s="17" t="s">
        <v>86</v>
      </c>
    </row>
    <row r="174" spans="2:65" s="1" customFormat="1" ht="66.75" customHeight="1">
      <c r="B174" s="32"/>
      <c r="C174" s="138" t="s">
        <v>8</v>
      </c>
      <c r="D174" s="138" t="s">
        <v>352</v>
      </c>
      <c r="E174" s="139" t="s">
        <v>9416</v>
      </c>
      <c r="F174" s="140" t="s">
        <v>9417</v>
      </c>
      <c r="G174" s="141" t="s">
        <v>483</v>
      </c>
      <c r="H174" s="142">
        <v>1.9E-2</v>
      </c>
      <c r="I174" s="143"/>
      <c r="J174" s="144">
        <f>ROUND(I174*H174,2)</f>
        <v>0</v>
      </c>
      <c r="K174" s="140" t="s">
        <v>385</v>
      </c>
      <c r="L174" s="32"/>
      <c r="M174" s="145" t="s">
        <v>1</v>
      </c>
      <c r="N174" s="146" t="s">
        <v>41</v>
      </c>
      <c r="P174" s="147">
        <f>O174*H174</f>
        <v>0</v>
      </c>
      <c r="Q174" s="147">
        <v>0</v>
      </c>
      <c r="R174" s="147">
        <f>Q174*H174</f>
        <v>0</v>
      </c>
      <c r="S174" s="147">
        <v>0</v>
      </c>
      <c r="T174" s="148">
        <f>S174*H174</f>
        <v>0</v>
      </c>
      <c r="AR174" s="149" t="s">
        <v>357</v>
      </c>
      <c r="AT174" s="149" t="s">
        <v>352</v>
      </c>
      <c r="AU174" s="149" t="s">
        <v>86</v>
      </c>
      <c r="AY174" s="17" t="s">
        <v>350</v>
      </c>
      <c r="BE174" s="150">
        <f>IF(N174="základní",J174,0)</f>
        <v>0</v>
      </c>
      <c r="BF174" s="150">
        <f>IF(N174="snížená",J174,0)</f>
        <v>0</v>
      </c>
      <c r="BG174" s="150">
        <f>IF(N174="zákl. přenesená",J174,0)</f>
        <v>0</v>
      </c>
      <c r="BH174" s="150">
        <f>IF(N174="sníž. přenesená",J174,0)</f>
        <v>0</v>
      </c>
      <c r="BI174" s="150">
        <f>IF(N174="nulová",J174,0)</f>
        <v>0</v>
      </c>
      <c r="BJ174" s="17" t="s">
        <v>84</v>
      </c>
      <c r="BK174" s="150">
        <f>ROUND(I174*H174,2)</f>
        <v>0</v>
      </c>
      <c r="BL174" s="17" t="s">
        <v>357</v>
      </c>
      <c r="BM174" s="149" t="s">
        <v>596</v>
      </c>
    </row>
    <row r="175" spans="2:65" s="1" customFormat="1" ht="38.4">
      <c r="B175" s="32"/>
      <c r="D175" s="151" t="s">
        <v>359</v>
      </c>
      <c r="F175" s="152" t="s">
        <v>9417</v>
      </c>
      <c r="I175" s="153"/>
      <c r="L175" s="32"/>
      <c r="M175" s="154"/>
      <c r="T175" s="56"/>
      <c r="AT175" s="17" t="s">
        <v>359</v>
      </c>
      <c r="AU175" s="17" t="s">
        <v>86</v>
      </c>
    </row>
    <row r="176" spans="2:65" s="11" customFormat="1" ht="25.95" customHeight="1">
      <c r="B176" s="126"/>
      <c r="D176" s="127" t="s">
        <v>75</v>
      </c>
      <c r="E176" s="128" t="s">
        <v>907</v>
      </c>
      <c r="F176" s="128" t="s">
        <v>908</v>
      </c>
      <c r="I176" s="129"/>
      <c r="J176" s="130">
        <f>BK176</f>
        <v>0</v>
      </c>
      <c r="L176" s="126"/>
      <c r="M176" s="131"/>
      <c r="P176" s="132">
        <f>P177+P265+P282</f>
        <v>0</v>
      </c>
      <c r="R176" s="132">
        <f>R177+R265+R282</f>
        <v>0</v>
      </c>
      <c r="T176" s="133">
        <f>T177+T265+T282</f>
        <v>0</v>
      </c>
      <c r="AR176" s="127" t="s">
        <v>86</v>
      </c>
      <c r="AT176" s="134" t="s">
        <v>75</v>
      </c>
      <c r="AU176" s="134" t="s">
        <v>76</v>
      </c>
      <c r="AY176" s="127" t="s">
        <v>350</v>
      </c>
      <c r="BK176" s="135">
        <f>BK177+BK265+BK282</f>
        <v>0</v>
      </c>
    </row>
    <row r="177" spans="2:65" s="11" customFormat="1" ht="22.8" customHeight="1">
      <c r="B177" s="126"/>
      <c r="D177" s="127" t="s">
        <v>75</v>
      </c>
      <c r="E177" s="136" t="s">
        <v>9418</v>
      </c>
      <c r="F177" s="136" t="s">
        <v>9419</v>
      </c>
      <c r="I177" s="129"/>
      <c r="J177" s="137">
        <f>BK177</f>
        <v>0</v>
      </c>
      <c r="L177" s="126"/>
      <c r="M177" s="131"/>
      <c r="P177" s="132">
        <f>SUM(P178:P264)</f>
        <v>0</v>
      </c>
      <c r="R177" s="132">
        <f>SUM(R178:R264)</f>
        <v>0</v>
      </c>
      <c r="T177" s="133">
        <f>SUM(T178:T264)</f>
        <v>0</v>
      </c>
      <c r="AR177" s="127" t="s">
        <v>86</v>
      </c>
      <c r="AT177" s="134" t="s">
        <v>75</v>
      </c>
      <c r="AU177" s="134" t="s">
        <v>84</v>
      </c>
      <c r="AY177" s="127" t="s">
        <v>350</v>
      </c>
      <c r="BK177" s="135">
        <f>SUM(BK178:BK264)</f>
        <v>0</v>
      </c>
    </row>
    <row r="178" spans="2:65" s="1" customFormat="1" ht="33" customHeight="1">
      <c r="B178" s="32"/>
      <c r="C178" s="138" t="s">
        <v>501</v>
      </c>
      <c r="D178" s="138" t="s">
        <v>352</v>
      </c>
      <c r="E178" s="139" t="s">
        <v>9420</v>
      </c>
      <c r="F178" s="140" t="s">
        <v>9421</v>
      </c>
      <c r="G178" s="141" t="s">
        <v>551</v>
      </c>
      <c r="H178" s="142">
        <v>2</v>
      </c>
      <c r="I178" s="143"/>
      <c r="J178" s="144">
        <f>ROUND(I178*H178,2)</f>
        <v>0</v>
      </c>
      <c r="K178" s="140" t="s">
        <v>385</v>
      </c>
      <c r="L178" s="32"/>
      <c r="M178" s="145" t="s">
        <v>1</v>
      </c>
      <c r="N178" s="146" t="s">
        <v>41</v>
      </c>
      <c r="P178" s="147">
        <f>O178*H178</f>
        <v>0</v>
      </c>
      <c r="Q178" s="147">
        <v>0</v>
      </c>
      <c r="R178" s="147">
        <f>Q178*H178</f>
        <v>0</v>
      </c>
      <c r="S178" s="147">
        <v>0</v>
      </c>
      <c r="T178" s="148">
        <f>S178*H178</f>
        <v>0</v>
      </c>
      <c r="AR178" s="149" t="s">
        <v>530</v>
      </c>
      <c r="AT178" s="149" t="s">
        <v>352</v>
      </c>
      <c r="AU178" s="149" t="s">
        <v>86</v>
      </c>
      <c r="AY178" s="17" t="s">
        <v>350</v>
      </c>
      <c r="BE178" s="150">
        <f>IF(N178="základní",J178,0)</f>
        <v>0</v>
      </c>
      <c r="BF178" s="150">
        <f>IF(N178="snížená",J178,0)</f>
        <v>0</v>
      </c>
      <c r="BG178" s="150">
        <f>IF(N178="zákl. přenesená",J178,0)</f>
        <v>0</v>
      </c>
      <c r="BH178" s="150">
        <f>IF(N178="sníž. přenesená",J178,0)</f>
        <v>0</v>
      </c>
      <c r="BI178" s="150">
        <f>IF(N178="nulová",J178,0)</f>
        <v>0</v>
      </c>
      <c r="BJ178" s="17" t="s">
        <v>84</v>
      </c>
      <c r="BK178" s="150">
        <f>ROUND(I178*H178,2)</f>
        <v>0</v>
      </c>
      <c r="BL178" s="17" t="s">
        <v>530</v>
      </c>
      <c r="BM178" s="149" t="s">
        <v>655</v>
      </c>
    </row>
    <row r="179" spans="2:65" s="1" customFormat="1" ht="19.2">
      <c r="B179" s="32"/>
      <c r="D179" s="151" t="s">
        <v>359</v>
      </c>
      <c r="F179" s="152" t="s">
        <v>9421</v>
      </c>
      <c r="I179" s="153"/>
      <c r="L179" s="32"/>
      <c r="M179" s="154"/>
      <c r="T179" s="56"/>
      <c r="AT179" s="17" t="s">
        <v>359</v>
      </c>
      <c r="AU179" s="17" t="s">
        <v>86</v>
      </c>
    </row>
    <row r="180" spans="2:65" s="14" customFormat="1" ht="10.199999999999999">
      <c r="B180" s="169"/>
      <c r="D180" s="151" t="s">
        <v>361</v>
      </c>
      <c r="E180" s="170" t="s">
        <v>1</v>
      </c>
      <c r="F180" s="171" t="s">
        <v>9177</v>
      </c>
      <c r="H180" s="170" t="s">
        <v>1</v>
      </c>
      <c r="I180" s="172"/>
      <c r="L180" s="169"/>
      <c r="M180" s="173"/>
      <c r="T180" s="174"/>
      <c r="AT180" s="170" t="s">
        <v>361</v>
      </c>
      <c r="AU180" s="170" t="s">
        <v>86</v>
      </c>
      <c r="AV180" s="14" t="s">
        <v>84</v>
      </c>
      <c r="AW180" s="14" t="s">
        <v>32</v>
      </c>
      <c r="AX180" s="14" t="s">
        <v>76</v>
      </c>
      <c r="AY180" s="170" t="s">
        <v>350</v>
      </c>
    </row>
    <row r="181" spans="2:65" s="12" customFormat="1" ht="10.199999999999999">
      <c r="B181" s="155"/>
      <c r="D181" s="151" t="s">
        <v>361</v>
      </c>
      <c r="E181" s="156" t="s">
        <v>1</v>
      </c>
      <c r="F181" s="157" t="s">
        <v>8787</v>
      </c>
      <c r="H181" s="158">
        <v>2</v>
      </c>
      <c r="I181" s="159"/>
      <c r="L181" s="155"/>
      <c r="M181" s="160"/>
      <c r="T181" s="161"/>
      <c r="AT181" s="156" t="s">
        <v>361</v>
      </c>
      <c r="AU181" s="156" t="s">
        <v>86</v>
      </c>
      <c r="AV181" s="12" t="s">
        <v>86</v>
      </c>
      <c r="AW181" s="12" t="s">
        <v>32</v>
      </c>
      <c r="AX181" s="12" t="s">
        <v>76</v>
      </c>
      <c r="AY181" s="156" t="s">
        <v>350</v>
      </c>
    </row>
    <row r="182" spans="2:65" s="13" customFormat="1" ht="10.199999999999999">
      <c r="B182" s="162"/>
      <c r="D182" s="151" t="s">
        <v>361</v>
      </c>
      <c r="E182" s="163" t="s">
        <v>1</v>
      </c>
      <c r="F182" s="164" t="s">
        <v>364</v>
      </c>
      <c r="H182" s="165">
        <v>2</v>
      </c>
      <c r="I182" s="166"/>
      <c r="L182" s="162"/>
      <c r="M182" s="167"/>
      <c r="T182" s="168"/>
      <c r="AT182" s="163" t="s">
        <v>361</v>
      </c>
      <c r="AU182" s="163" t="s">
        <v>86</v>
      </c>
      <c r="AV182" s="13" t="s">
        <v>357</v>
      </c>
      <c r="AW182" s="13" t="s">
        <v>32</v>
      </c>
      <c r="AX182" s="13" t="s">
        <v>84</v>
      </c>
      <c r="AY182" s="163" t="s">
        <v>350</v>
      </c>
    </row>
    <row r="183" spans="2:65" s="1" customFormat="1" ht="24.15" customHeight="1">
      <c r="B183" s="32"/>
      <c r="C183" s="138" t="s">
        <v>511</v>
      </c>
      <c r="D183" s="138" t="s">
        <v>352</v>
      </c>
      <c r="E183" s="139" t="s">
        <v>9422</v>
      </c>
      <c r="F183" s="140" t="s">
        <v>9423</v>
      </c>
      <c r="G183" s="141" t="s">
        <v>551</v>
      </c>
      <c r="H183" s="142">
        <v>2</v>
      </c>
      <c r="I183" s="143"/>
      <c r="J183" s="144">
        <f>ROUND(I183*H183,2)</f>
        <v>0</v>
      </c>
      <c r="K183" s="140" t="s">
        <v>385</v>
      </c>
      <c r="L183" s="32"/>
      <c r="M183" s="145" t="s">
        <v>1</v>
      </c>
      <c r="N183" s="146" t="s">
        <v>41</v>
      </c>
      <c r="P183" s="147">
        <f>O183*H183</f>
        <v>0</v>
      </c>
      <c r="Q183" s="147">
        <v>0</v>
      </c>
      <c r="R183" s="147">
        <f>Q183*H183</f>
        <v>0</v>
      </c>
      <c r="S183" s="147">
        <v>0</v>
      </c>
      <c r="T183" s="148">
        <f>S183*H183</f>
        <v>0</v>
      </c>
      <c r="AR183" s="149" t="s">
        <v>530</v>
      </c>
      <c r="AT183" s="149" t="s">
        <v>352</v>
      </c>
      <c r="AU183" s="149" t="s">
        <v>86</v>
      </c>
      <c r="AY183" s="17" t="s">
        <v>350</v>
      </c>
      <c r="BE183" s="150">
        <f>IF(N183="základní",J183,0)</f>
        <v>0</v>
      </c>
      <c r="BF183" s="150">
        <f>IF(N183="snížená",J183,0)</f>
        <v>0</v>
      </c>
      <c r="BG183" s="150">
        <f>IF(N183="zákl. přenesená",J183,0)</f>
        <v>0</v>
      </c>
      <c r="BH183" s="150">
        <f>IF(N183="sníž. přenesená",J183,0)</f>
        <v>0</v>
      </c>
      <c r="BI183" s="150">
        <f>IF(N183="nulová",J183,0)</f>
        <v>0</v>
      </c>
      <c r="BJ183" s="17" t="s">
        <v>84</v>
      </c>
      <c r="BK183" s="150">
        <f>ROUND(I183*H183,2)</f>
        <v>0</v>
      </c>
      <c r="BL183" s="17" t="s">
        <v>530</v>
      </c>
      <c r="BM183" s="149" t="s">
        <v>669</v>
      </c>
    </row>
    <row r="184" spans="2:65" s="1" customFormat="1" ht="19.2">
      <c r="B184" s="32"/>
      <c r="D184" s="151" t="s">
        <v>359</v>
      </c>
      <c r="F184" s="152" t="s">
        <v>9423</v>
      </c>
      <c r="I184" s="153"/>
      <c r="L184" s="32"/>
      <c r="M184" s="154"/>
      <c r="T184" s="56"/>
      <c r="AT184" s="17" t="s">
        <v>359</v>
      </c>
      <c r="AU184" s="17" t="s">
        <v>86</v>
      </c>
    </row>
    <row r="185" spans="2:65" s="14" customFormat="1" ht="10.199999999999999">
      <c r="B185" s="169"/>
      <c r="D185" s="151" t="s">
        <v>361</v>
      </c>
      <c r="E185" s="170" t="s">
        <v>1</v>
      </c>
      <c r="F185" s="171" t="s">
        <v>9177</v>
      </c>
      <c r="H185" s="170" t="s">
        <v>1</v>
      </c>
      <c r="I185" s="172"/>
      <c r="L185" s="169"/>
      <c r="M185" s="173"/>
      <c r="T185" s="174"/>
      <c r="AT185" s="170" t="s">
        <v>361</v>
      </c>
      <c r="AU185" s="170" t="s">
        <v>86</v>
      </c>
      <c r="AV185" s="14" t="s">
        <v>84</v>
      </c>
      <c r="AW185" s="14" t="s">
        <v>32</v>
      </c>
      <c r="AX185" s="14" t="s">
        <v>76</v>
      </c>
      <c r="AY185" s="170" t="s">
        <v>350</v>
      </c>
    </row>
    <row r="186" spans="2:65" s="12" customFormat="1" ht="10.199999999999999">
      <c r="B186" s="155"/>
      <c r="D186" s="151" t="s">
        <v>361</v>
      </c>
      <c r="E186" s="156" t="s">
        <v>1</v>
      </c>
      <c r="F186" s="157" t="s">
        <v>8787</v>
      </c>
      <c r="H186" s="158">
        <v>2</v>
      </c>
      <c r="I186" s="159"/>
      <c r="L186" s="155"/>
      <c r="M186" s="160"/>
      <c r="T186" s="161"/>
      <c r="AT186" s="156" t="s">
        <v>361</v>
      </c>
      <c r="AU186" s="156" t="s">
        <v>86</v>
      </c>
      <c r="AV186" s="12" t="s">
        <v>86</v>
      </c>
      <c r="AW186" s="12" t="s">
        <v>32</v>
      </c>
      <c r="AX186" s="12" t="s">
        <v>76</v>
      </c>
      <c r="AY186" s="156" t="s">
        <v>350</v>
      </c>
    </row>
    <row r="187" spans="2:65" s="13" customFormat="1" ht="10.199999999999999">
      <c r="B187" s="162"/>
      <c r="D187" s="151" t="s">
        <v>361</v>
      </c>
      <c r="E187" s="163" t="s">
        <v>1</v>
      </c>
      <c r="F187" s="164" t="s">
        <v>364</v>
      </c>
      <c r="H187" s="165">
        <v>2</v>
      </c>
      <c r="I187" s="166"/>
      <c r="L187" s="162"/>
      <c r="M187" s="167"/>
      <c r="T187" s="168"/>
      <c r="AT187" s="163" t="s">
        <v>361</v>
      </c>
      <c r="AU187" s="163" t="s">
        <v>86</v>
      </c>
      <c r="AV187" s="13" t="s">
        <v>357</v>
      </c>
      <c r="AW187" s="13" t="s">
        <v>32</v>
      </c>
      <c r="AX187" s="13" t="s">
        <v>84</v>
      </c>
      <c r="AY187" s="163" t="s">
        <v>350</v>
      </c>
    </row>
    <row r="188" spans="2:65" s="1" customFormat="1" ht="24.15" customHeight="1">
      <c r="B188" s="32"/>
      <c r="C188" s="138" t="s">
        <v>522</v>
      </c>
      <c r="D188" s="138" t="s">
        <v>352</v>
      </c>
      <c r="E188" s="139" t="s">
        <v>9424</v>
      </c>
      <c r="F188" s="140" t="s">
        <v>9425</v>
      </c>
      <c r="G188" s="141" t="s">
        <v>551</v>
      </c>
      <c r="H188" s="142">
        <v>2</v>
      </c>
      <c r="I188" s="143"/>
      <c r="J188" s="144">
        <f>ROUND(I188*H188,2)</f>
        <v>0</v>
      </c>
      <c r="K188" s="140" t="s">
        <v>385</v>
      </c>
      <c r="L188" s="32"/>
      <c r="M188" s="145" t="s">
        <v>1</v>
      </c>
      <c r="N188" s="146" t="s">
        <v>41</v>
      </c>
      <c r="P188" s="147">
        <f>O188*H188</f>
        <v>0</v>
      </c>
      <c r="Q188" s="147">
        <v>0</v>
      </c>
      <c r="R188" s="147">
        <f>Q188*H188</f>
        <v>0</v>
      </c>
      <c r="S188" s="147">
        <v>0</v>
      </c>
      <c r="T188" s="148">
        <f>S188*H188</f>
        <v>0</v>
      </c>
      <c r="AR188" s="149" t="s">
        <v>530</v>
      </c>
      <c r="AT188" s="149" t="s">
        <v>352</v>
      </c>
      <c r="AU188" s="149" t="s">
        <v>86</v>
      </c>
      <c r="AY188" s="17" t="s">
        <v>350</v>
      </c>
      <c r="BE188" s="150">
        <f>IF(N188="základní",J188,0)</f>
        <v>0</v>
      </c>
      <c r="BF188" s="150">
        <f>IF(N188="snížená",J188,0)</f>
        <v>0</v>
      </c>
      <c r="BG188" s="150">
        <f>IF(N188="zákl. přenesená",J188,0)</f>
        <v>0</v>
      </c>
      <c r="BH188" s="150">
        <f>IF(N188="sníž. přenesená",J188,0)</f>
        <v>0</v>
      </c>
      <c r="BI188" s="150">
        <f>IF(N188="nulová",J188,0)</f>
        <v>0</v>
      </c>
      <c r="BJ188" s="17" t="s">
        <v>84</v>
      </c>
      <c r="BK188" s="150">
        <f>ROUND(I188*H188,2)</f>
        <v>0</v>
      </c>
      <c r="BL188" s="17" t="s">
        <v>530</v>
      </c>
      <c r="BM188" s="149" t="s">
        <v>682</v>
      </c>
    </row>
    <row r="189" spans="2:65" s="1" customFormat="1" ht="19.2">
      <c r="B189" s="32"/>
      <c r="D189" s="151" t="s">
        <v>359</v>
      </c>
      <c r="F189" s="152" t="s">
        <v>9425</v>
      </c>
      <c r="I189" s="153"/>
      <c r="L189" s="32"/>
      <c r="M189" s="154"/>
      <c r="T189" s="56"/>
      <c r="AT189" s="17" t="s">
        <v>359</v>
      </c>
      <c r="AU189" s="17" t="s">
        <v>86</v>
      </c>
    </row>
    <row r="190" spans="2:65" s="14" customFormat="1" ht="10.199999999999999">
      <c r="B190" s="169"/>
      <c r="D190" s="151" t="s">
        <v>361</v>
      </c>
      <c r="E190" s="170" t="s">
        <v>1</v>
      </c>
      <c r="F190" s="171" t="s">
        <v>9177</v>
      </c>
      <c r="H190" s="170" t="s">
        <v>1</v>
      </c>
      <c r="I190" s="172"/>
      <c r="L190" s="169"/>
      <c r="M190" s="173"/>
      <c r="T190" s="174"/>
      <c r="AT190" s="170" t="s">
        <v>361</v>
      </c>
      <c r="AU190" s="170" t="s">
        <v>86</v>
      </c>
      <c r="AV190" s="14" t="s">
        <v>84</v>
      </c>
      <c r="AW190" s="14" t="s">
        <v>32</v>
      </c>
      <c r="AX190" s="14" t="s">
        <v>76</v>
      </c>
      <c r="AY190" s="170" t="s">
        <v>350</v>
      </c>
    </row>
    <row r="191" spans="2:65" s="12" customFormat="1" ht="10.199999999999999">
      <c r="B191" s="155"/>
      <c r="D191" s="151" t="s">
        <v>361</v>
      </c>
      <c r="E191" s="156" t="s">
        <v>1</v>
      </c>
      <c r="F191" s="157" t="s">
        <v>9408</v>
      </c>
      <c r="H191" s="158">
        <v>2</v>
      </c>
      <c r="I191" s="159"/>
      <c r="L191" s="155"/>
      <c r="M191" s="160"/>
      <c r="T191" s="161"/>
      <c r="AT191" s="156" t="s">
        <v>361</v>
      </c>
      <c r="AU191" s="156" t="s">
        <v>86</v>
      </c>
      <c r="AV191" s="12" t="s">
        <v>86</v>
      </c>
      <c r="AW191" s="12" t="s">
        <v>32</v>
      </c>
      <c r="AX191" s="12" t="s">
        <v>76</v>
      </c>
      <c r="AY191" s="156" t="s">
        <v>350</v>
      </c>
    </row>
    <row r="192" spans="2:65" s="13" customFormat="1" ht="10.199999999999999">
      <c r="B192" s="162"/>
      <c r="D192" s="151" t="s">
        <v>361</v>
      </c>
      <c r="E192" s="163" t="s">
        <v>1</v>
      </c>
      <c r="F192" s="164" t="s">
        <v>364</v>
      </c>
      <c r="H192" s="165">
        <v>2</v>
      </c>
      <c r="I192" s="166"/>
      <c r="L192" s="162"/>
      <c r="M192" s="167"/>
      <c r="T192" s="168"/>
      <c r="AT192" s="163" t="s">
        <v>361</v>
      </c>
      <c r="AU192" s="163" t="s">
        <v>86</v>
      </c>
      <c r="AV192" s="13" t="s">
        <v>357</v>
      </c>
      <c r="AW192" s="13" t="s">
        <v>32</v>
      </c>
      <c r="AX192" s="13" t="s">
        <v>84</v>
      </c>
      <c r="AY192" s="163" t="s">
        <v>350</v>
      </c>
    </row>
    <row r="193" spans="2:65" s="1" customFormat="1" ht="24.15" customHeight="1">
      <c r="B193" s="32"/>
      <c r="C193" s="138" t="s">
        <v>530</v>
      </c>
      <c r="D193" s="138" t="s">
        <v>352</v>
      </c>
      <c r="E193" s="139" t="s">
        <v>9426</v>
      </c>
      <c r="F193" s="140" t="s">
        <v>9427</v>
      </c>
      <c r="G193" s="141" t="s">
        <v>551</v>
      </c>
      <c r="H193" s="142">
        <v>5</v>
      </c>
      <c r="I193" s="143"/>
      <c r="J193" s="144">
        <f>ROUND(I193*H193,2)</f>
        <v>0</v>
      </c>
      <c r="K193" s="140" t="s">
        <v>385</v>
      </c>
      <c r="L193" s="32"/>
      <c r="M193" s="145" t="s">
        <v>1</v>
      </c>
      <c r="N193" s="146" t="s">
        <v>41</v>
      </c>
      <c r="P193" s="147">
        <f>O193*H193</f>
        <v>0</v>
      </c>
      <c r="Q193" s="147">
        <v>0</v>
      </c>
      <c r="R193" s="147">
        <f>Q193*H193</f>
        <v>0</v>
      </c>
      <c r="S193" s="147">
        <v>0</v>
      </c>
      <c r="T193" s="148">
        <f>S193*H193</f>
        <v>0</v>
      </c>
      <c r="AR193" s="149" t="s">
        <v>530</v>
      </c>
      <c r="AT193" s="149" t="s">
        <v>352</v>
      </c>
      <c r="AU193" s="149" t="s">
        <v>86</v>
      </c>
      <c r="AY193" s="17" t="s">
        <v>350</v>
      </c>
      <c r="BE193" s="150">
        <f>IF(N193="základní",J193,0)</f>
        <v>0</v>
      </c>
      <c r="BF193" s="150">
        <f>IF(N193="snížená",J193,0)</f>
        <v>0</v>
      </c>
      <c r="BG193" s="150">
        <f>IF(N193="zákl. přenesená",J193,0)</f>
        <v>0</v>
      </c>
      <c r="BH193" s="150">
        <f>IF(N193="sníž. přenesená",J193,0)</f>
        <v>0</v>
      </c>
      <c r="BI193" s="150">
        <f>IF(N193="nulová",J193,0)</f>
        <v>0</v>
      </c>
      <c r="BJ193" s="17" t="s">
        <v>84</v>
      </c>
      <c r="BK193" s="150">
        <f>ROUND(I193*H193,2)</f>
        <v>0</v>
      </c>
      <c r="BL193" s="17" t="s">
        <v>530</v>
      </c>
      <c r="BM193" s="149" t="s">
        <v>695</v>
      </c>
    </row>
    <row r="194" spans="2:65" s="1" customFormat="1" ht="19.2">
      <c r="B194" s="32"/>
      <c r="D194" s="151" t="s">
        <v>359</v>
      </c>
      <c r="F194" s="152" t="s">
        <v>9427</v>
      </c>
      <c r="I194" s="153"/>
      <c r="L194" s="32"/>
      <c r="M194" s="154"/>
      <c r="T194" s="56"/>
      <c r="AT194" s="17" t="s">
        <v>359</v>
      </c>
      <c r="AU194" s="17" t="s">
        <v>86</v>
      </c>
    </row>
    <row r="195" spans="2:65" s="14" customFormat="1" ht="10.199999999999999">
      <c r="B195" s="169"/>
      <c r="D195" s="151" t="s">
        <v>361</v>
      </c>
      <c r="E195" s="170" t="s">
        <v>1</v>
      </c>
      <c r="F195" s="171" t="s">
        <v>9177</v>
      </c>
      <c r="H195" s="170" t="s">
        <v>1</v>
      </c>
      <c r="I195" s="172"/>
      <c r="L195" s="169"/>
      <c r="M195" s="173"/>
      <c r="T195" s="174"/>
      <c r="AT195" s="170" t="s">
        <v>361</v>
      </c>
      <c r="AU195" s="170" t="s">
        <v>86</v>
      </c>
      <c r="AV195" s="14" t="s">
        <v>84</v>
      </c>
      <c r="AW195" s="14" t="s">
        <v>32</v>
      </c>
      <c r="AX195" s="14" t="s">
        <v>76</v>
      </c>
      <c r="AY195" s="170" t="s">
        <v>350</v>
      </c>
    </row>
    <row r="196" spans="2:65" s="12" customFormat="1" ht="10.199999999999999">
      <c r="B196" s="155"/>
      <c r="D196" s="151" t="s">
        <v>361</v>
      </c>
      <c r="E196" s="156" t="s">
        <v>1</v>
      </c>
      <c r="F196" s="157" t="s">
        <v>9428</v>
      </c>
      <c r="H196" s="158">
        <v>5</v>
      </c>
      <c r="I196" s="159"/>
      <c r="L196" s="155"/>
      <c r="M196" s="160"/>
      <c r="T196" s="161"/>
      <c r="AT196" s="156" t="s">
        <v>361</v>
      </c>
      <c r="AU196" s="156" t="s">
        <v>86</v>
      </c>
      <c r="AV196" s="12" t="s">
        <v>86</v>
      </c>
      <c r="AW196" s="12" t="s">
        <v>32</v>
      </c>
      <c r="AX196" s="12" t="s">
        <v>76</v>
      </c>
      <c r="AY196" s="156" t="s">
        <v>350</v>
      </c>
    </row>
    <row r="197" spans="2:65" s="13" customFormat="1" ht="10.199999999999999">
      <c r="B197" s="162"/>
      <c r="D197" s="151" t="s">
        <v>361</v>
      </c>
      <c r="E197" s="163" t="s">
        <v>1</v>
      </c>
      <c r="F197" s="164" t="s">
        <v>364</v>
      </c>
      <c r="H197" s="165">
        <v>5</v>
      </c>
      <c r="I197" s="166"/>
      <c r="L197" s="162"/>
      <c r="M197" s="167"/>
      <c r="T197" s="168"/>
      <c r="AT197" s="163" t="s">
        <v>361</v>
      </c>
      <c r="AU197" s="163" t="s">
        <v>86</v>
      </c>
      <c r="AV197" s="13" t="s">
        <v>357</v>
      </c>
      <c r="AW197" s="13" t="s">
        <v>32</v>
      </c>
      <c r="AX197" s="13" t="s">
        <v>84</v>
      </c>
      <c r="AY197" s="163" t="s">
        <v>350</v>
      </c>
    </row>
    <row r="198" spans="2:65" s="1" customFormat="1" ht="24.15" customHeight="1">
      <c r="B198" s="32"/>
      <c r="C198" s="138" t="s">
        <v>541</v>
      </c>
      <c r="D198" s="138" t="s">
        <v>352</v>
      </c>
      <c r="E198" s="139" t="s">
        <v>9429</v>
      </c>
      <c r="F198" s="140" t="s">
        <v>9430</v>
      </c>
      <c r="G198" s="141" t="s">
        <v>551</v>
      </c>
      <c r="H198" s="142">
        <v>2</v>
      </c>
      <c r="I198" s="143"/>
      <c r="J198" s="144">
        <f>ROUND(I198*H198,2)</f>
        <v>0</v>
      </c>
      <c r="K198" s="140" t="s">
        <v>385</v>
      </c>
      <c r="L198" s="32"/>
      <c r="M198" s="145" t="s">
        <v>1</v>
      </c>
      <c r="N198" s="146" t="s">
        <v>41</v>
      </c>
      <c r="P198" s="147">
        <f>O198*H198</f>
        <v>0</v>
      </c>
      <c r="Q198" s="147">
        <v>0</v>
      </c>
      <c r="R198" s="147">
        <f>Q198*H198</f>
        <v>0</v>
      </c>
      <c r="S198" s="147">
        <v>0</v>
      </c>
      <c r="T198" s="148">
        <f>S198*H198</f>
        <v>0</v>
      </c>
      <c r="AR198" s="149" t="s">
        <v>530</v>
      </c>
      <c r="AT198" s="149" t="s">
        <v>352</v>
      </c>
      <c r="AU198" s="149" t="s">
        <v>86</v>
      </c>
      <c r="AY198" s="17" t="s">
        <v>350</v>
      </c>
      <c r="BE198" s="150">
        <f>IF(N198="základní",J198,0)</f>
        <v>0</v>
      </c>
      <c r="BF198" s="150">
        <f>IF(N198="snížená",J198,0)</f>
        <v>0</v>
      </c>
      <c r="BG198" s="150">
        <f>IF(N198="zákl. přenesená",J198,0)</f>
        <v>0</v>
      </c>
      <c r="BH198" s="150">
        <f>IF(N198="sníž. přenesená",J198,0)</f>
        <v>0</v>
      </c>
      <c r="BI198" s="150">
        <f>IF(N198="nulová",J198,0)</f>
        <v>0</v>
      </c>
      <c r="BJ198" s="17" t="s">
        <v>84</v>
      </c>
      <c r="BK198" s="150">
        <f>ROUND(I198*H198,2)</f>
        <v>0</v>
      </c>
      <c r="BL198" s="17" t="s">
        <v>530</v>
      </c>
      <c r="BM198" s="149" t="s">
        <v>707</v>
      </c>
    </row>
    <row r="199" spans="2:65" s="1" customFormat="1" ht="19.2">
      <c r="B199" s="32"/>
      <c r="D199" s="151" t="s">
        <v>359</v>
      </c>
      <c r="F199" s="152" t="s">
        <v>9430</v>
      </c>
      <c r="I199" s="153"/>
      <c r="L199" s="32"/>
      <c r="M199" s="154"/>
      <c r="T199" s="56"/>
      <c r="AT199" s="17" t="s">
        <v>359</v>
      </c>
      <c r="AU199" s="17" t="s">
        <v>86</v>
      </c>
    </row>
    <row r="200" spans="2:65" s="14" customFormat="1" ht="10.199999999999999">
      <c r="B200" s="169"/>
      <c r="D200" s="151" t="s">
        <v>361</v>
      </c>
      <c r="E200" s="170" t="s">
        <v>1</v>
      </c>
      <c r="F200" s="171" t="s">
        <v>9177</v>
      </c>
      <c r="H200" s="170" t="s">
        <v>1</v>
      </c>
      <c r="I200" s="172"/>
      <c r="L200" s="169"/>
      <c r="M200" s="173"/>
      <c r="T200" s="174"/>
      <c r="AT200" s="170" t="s">
        <v>361</v>
      </c>
      <c r="AU200" s="170" t="s">
        <v>86</v>
      </c>
      <c r="AV200" s="14" t="s">
        <v>84</v>
      </c>
      <c r="AW200" s="14" t="s">
        <v>32</v>
      </c>
      <c r="AX200" s="14" t="s">
        <v>76</v>
      </c>
      <c r="AY200" s="170" t="s">
        <v>350</v>
      </c>
    </row>
    <row r="201" spans="2:65" s="12" customFormat="1" ht="10.199999999999999">
      <c r="B201" s="155"/>
      <c r="D201" s="151" t="s">
        <v>361</v>
      </c>
      <c r="E201" s="156" t="s">
        <v>1</v>
      </c>
      <c r="F201" s="157" t="s">
        <v>8787</v>
      </c>
      <c r="H201" s="158">
        <v>2</v>
      </c>
      <c r="I201" s="159"/>
      <c r="L201" s="155"/>
      <c r="M201" s="160"/>
      <c r="T201" s="161"/>
      <c r="AT201" s="156" t="s">
        <v>361</v>
      </c>
      <c r="AU201" s="156" t="s">
        <v>86</v>
      </c>
      <c r="AV201" s="12" t="s">
        <v>86</v>
      </c>
      <c r="AW201" s="12" t="s">
        <v>32</v>
      </c>
      <c r="AX201" s="12" t="s">
        <v>76</v>
      </c>
      <c r="AY201" s="156" t="s">
        <v>350</v>
      </c>
    </row>
    <row r="202" spans="2:65" s="13" customFormat="1" ht="10.199999999999999">
      <c r="B202" s="162"/>
      <c r="D202" s="151" t="s">
        <v>361</v>
      </c>
      <c r="E202" s="163" t="s">
        <v>1</v>
      </c>
      <c r="F202" s="164" t="s">
        <v>364</v>
      </c>
      <c r="H202" s="165">
        <v>2</v>
      </c>
      <c r="I202" s="166"/>
      <c r="L202" s="162"/>
      <c r="M202" s="167"/>
      <c r="T202" s="168"/>
      <c r="AT202" s="163" t="s">
        <v>361</v>
      </c>
      <c r="AU202" s="163" t="s">
        <v>86</v>
      </c>
      <c r="AV202" s="13" t="s">
        <v>357</v>
      </c>
      <c r="AW202" s="13" t="s">
        <v>32</v>
      </c>
      <c r="AX202" s="13" t="s">
        <v>84</v>
      </c>
      <c r="AY202" s="163" t="s">
        <v>350</v>
      </c>
    </row>
    <row r="203" spans="2:65" s="1" customFormat="1" ht="24.15" customHeight="1">
      <c r="B203" s="32"/>
      <c r="C203" s="138" t="s">
        <v>548</v>
      </c>
      <c r="D203" s="138" t="s">
        <v>352</v>
      </c>
      <c r="E203" s="139" t="s">
        <v>9431</v>
      </c>
      <c r="F203" s="140" t="s">
        <v>9432</v>
      </c>
      <c r="G203" s="141" t="s">
        <v>551</v>
      </c>
      <c r="H203" s="142">
        <v>20</v>
      </c>
      <c r="I203" s="143"/>
      <c r="J203" s="144">
        <f>ROUND(I203*H203,2)</f>
        <v>0</v>
      </c>
      <c r="K203" s="140" t="s">
        <v>385</v>
      </c>
      <c r="L203" s="32"/>
      <c r="M203" s="145" t="s">
        <v>1</v>
      </c>
      <c r="N203" s="146" t="s">
        <v>41</v>
      </c>
      <c r="P203" s="147">
        <f>O203*H203</f>
        <v>0</v>
      </c>
      <c r="Q203" s="147">
        <v>0</v>
      </c>
      <c r="R203" s="147">
        <f>Q203*H203</f>
        <v>0</v>
      </c>
      <c r="S203" s="147">
        <v>0</v>
      </c>
      <c r="T203" s="148">
        <f>S203*H203</f>
        <v>0</v>
      </c>
      <c r="AR203" s="149" t="s">
        <v>530</v>
      </c>
      <c r="AT203" s="149" t="s">
        <v>352</v>
      </c>
      <c r="AU203" s="149" t="s">
        <v>86</v>
      </c>
      <c r="AY203" s="17" t="s">
        <v>350</v>
      </c>
      <c r="BE203" s="150">
        <f>IF(N203="základní",J203,0)</f>
        <v>0</v>
      </c>
      <c r="BF203" s="150">
        <f>IF(N203="snížená",J203,0)</f>
        <v>0</v>
      </c>
      <c r="BG203" s="150">
        <f>IF(N203="zákl. přenesená",J203,0)</f>
        <v>0</v>
      </c>
      <c r="BH203" s="150">
        <f>IF(N203="sníž. přenesená",J203,0)</f>
        <v>0</v>
      </c>
      <c r="BI203" s="150">
        <f>IF(N203="nulová",J203,0)</f>
        <v>0</v>
      </c>
      <c r="BJ203" s="17" t="s">
        <v>84</v>
      </c>
      <c r="BK203" s="150">
        <f>ROUND(I203*H203,2)</f>
        <v>0</v>
      </c>
      <c r="BL203" s="17" t="s">
        <v>530</v>
      </c>
      <c r="BM203" s="149" t="s">
        <v>722</v>
      </c>
    </row>
    <row r="204" spans="2:65" s="1" customFormat="1" ht="19.2">
      <c r="B204" s="32"/>
      <c r="D204" s="151" t="s">
        <v>359</v>
      </c>
      <c r="F204" s="152" t="s">
        <v>9432</v>
      </c>
      <c r="I204" s="153"/>
      <c r="L204" s="32"/>
      <c r="M204" s="154"/>
      <c r="T204" s="56"/>
      <c r="AT204" s="17" t="s">
        <v>359</v>
      </c>
      <c r="AU204" s="17" t="s">
        <v>86</v>
      </c>
    </row>
    <row r="205" spans="2:65" s="14" customFormat="1" ht="10.199999999999999">
      <c r="B205" s="169"/>
      <c r="D205" s="151" t="s">
        <v>361</v>
      </c>
      <c r="E205" s="170" t="s">
        <v>1</v>
      </c>
      <c r="F205" s="171" t="s">
        <v>9177</v>
      </c>
      <c r="H205" s="170" t="s">
        <v>1</v>
      </c>
      <c r="I205" s="172"/>
      <c r="L205" s="169"/>
      <c r="M205" s="173"/>
      <c r="T205" s="174"/>
      <c r="AT205" s="170" t="s">
        <v>361</v>
      </c>
      <c r="AU205" s="170" t="s">
        <v>86</v>
      </c>
      <c r="AV205" s="14" t="s">
        <v>84</v>
      </c>
      <c r="AW205" s="14" t="s">
        <v>32</v>
      </c>
      <c r="AX205" s="14" t="s">
        <v>76</v>
      </c>
      <c r="AY205" s="170" t="s">
        <v>350</v>
      </c>
    </row>
    <row r="206" spans="2:65" s="12" customFormat="1" ht="10.199999999999999">
      <c r="B206" s="155"/>
      <c r="D206" s="151" t="s">
        <v>361</v>
      </c>
      <c r="E206" s="156" t="s">
        <v>1</v>
      </c>
      <c r="F206" s="157" t="s">
        <v>9142</v>
      </c>
      <c r="H206" s="158">
        <v>20</v>
      </c>
      <c r="I206" s="159"/>
      <c r="L206" s="155"/>
      <c r="M206" s="160"/>
      <c r="T206" s="161"/>
      <c r="AT206" s="156" t="s">
        <v>361</v>
      </c>
      <c r="AU206" s="156" t="s">
        <v>86</v>
      </c>
      <c r="AV206" s="12" t="s">
        <v>86</v>
      </c>
      <c r="AW206" s="12" t="s">
        <v>32</v>
      </c>
      <c r="AX206" s="12" t="s">
        <v>76</v>
      </c>
      <c r="AY206" s="156" t="s">
        <v>350</v>
      </c>
    </row>
    <row r="207" spans="2:65" s="13" customFormat="1" ht="10.199999999999999">
      <c r="B207" s="162"/>
      <c r="D207" s="151" t="s">
        <v>361</v>
      </c>
      <c r="E207" s="163" t="s">
        <v>1</v>
      </c>
      <c r="F207" s="164" t="s">
        <v>364</v>
      </c>
      <c r="H207" s="165">
        <v>20</v>
      </c>
      <c r="I207" s="166"/>
      <c r="L207" s="162"/>
      <c r="M207" s="167"/>
      <c r="T207" s="168"/>
      <c r="AT207" s="163" t="s">
        <v>361</v>
      </c>
      <c r="AU207" s="163" t="s">
        <v>86</v>
      </c>
      <c r="AV207" s="13" t="s">
        <v>357</v>
      </c>
      <c r="AW207" s="13" t="s">
        <v>32</v>
      </c>
      <c r="AX207" s="13" t="s">
        <v>84</v>
      </c>
      <c r="AY207" s="163" t="s">
        <v>350</v>
      </c>
    </row>
    <row r="208" spans="2:65" s="1" customFormat="1" ht="24.15" customHeight="1">
      <c r="B208" s="32"/>
      <c r="C208" s="138" t="s">
        <v>556</v>
      </c>
      <c r="D208" s="138" t="s">
        <v>352</v>
      </c>
      <c r="E208" s="139" t="s">
        <v>9433</v>
      </c>
      <c r="F208" s="140" t="s">
        <v>9434</v>
      </c>
      <c r="G208" s="141" t="s">
        <v>551</v>
      </c>
      <c r="H208" s="142">
        <v>50</v>
      </c>
      <c r="I208" s="143"/>
      <c r="J208" s="144">
        <f>ROUND(I208*H208,2)</f>
        <v>0</v>
      </c>
      <c r="K208" s="140" t="s">
        <v>385</v>
      </c>
      <c r="L208" s="32"/>
      <c r="M208" s="145" t="s">
        <v>1</v>
      </c>
      <c r="N208" s="146" t="s">
        <v>41</v>
      </c>
      <c r="P208" s="147">
        <f>O208*H208</f>
        <v>0</v>
      </c>
      <c r="Q208" s="147">
        <v>0</v>
      </c>
      <c r="R208" s="147">
        <f>Q208*H208</f>
        <v>0</v>
      </c>
      <c r="S208" s="147">
        <v>0</v>
      </c>
      <c r="T208" s="148">
        <f>S208*H208</f>
        <v>0</v>
      </c>
      <c r="AR208" s="149" t="s">
        <v>530</v>
      </c>
      <c r="AT208" s="149" t="s">
        <v>352</v>
      </c>
      <c r="AU208" s="149" t="s">
        <v>86</v>
      </c>
      <c r="AY208" s="17" t="s">
        <v>350</v>
      </c>
      <c r="BE208" s="150">
        <f>IF(N208="základní",J208,0)</f>
        <v>0</v>
      </c>
      <c r="BF208" s="150">
        <f>IF(N208="snížená",J208,0)</f>
        <v>0</v>
      </c>
      <c r="BG208" s="150">
        <f>IF(N208="zákl. přenesená",J208,0)</f>
        <v>0</v>
      </c>
      <c r="BH208" s="150">
        <f>IF(N208="sníž. přenesená",J208,0)</f>
        <v>0</v>
      </c>
      <c r="BI208" s="150">
        <f>IF(N208="nulová",J208,0)</f>
        <v>0</v>
      </c>
      <c r="BJ208" s="17" t="s">
        <v>84</v>
      </c>
      <c r="BK208" s="150">
        <f>ROUND(I208*H208,2)</f>
        <v>0</v>
      </c>
      <c r="BL208" s="17" t="s">
        <v>530</v>
      </c>
      <c r="BM208" s="149" t="s">
        <v>735</v>
      </c>
    </row>
    <row r="209" spans="2:65" s="1" customFormat="1" ht="19.2">
      <c r="B209" s="32"/>
      <c r="D209" s="151" t="s">
        <v>359</v>
      </c>
      <c r="F209" s="152" t="s">
        <v>9434</v>
      </c>
      <c r="I209" s="153"/>
      <c r="L209" s="32"/>
      <c r="M209" s="154"/>
      <c r="T209" s="56"/>
      <c r="AT209" s="17" t="s">
        <v>359</v>
      </c>
      <c r="AU209" s="17" t="s">
        <v>86</v>
      </c>
    </row>
    <row r="210" spans="2:65" s="14" customFormat="1" ht="10.199999999999999">
      <c r="B210" s="169"/>
      <c r="D210" s="151" t="s">
        <v>361</v>
      </c>
      <c r="E210" s="170" t="s">
        <v>1</v>
      </c>
      <c r="F210" s="171" t="s">
        <v>9177</v>
      </c>
      <c r="H210" s="170" t="s">
        <v>1</v>
      </c>
      <c r="I210" s="172"/>
      <c r="L210" s="169"/>
      <c r="M210" s="173"/>
      <c r="T210" s="174"/>
      <c r="AT210" s="170" t="s">
        <v>361</v>
      </c>
      <c r="AU210" s="170" t="s">
        <v>86</v>
      </c>
      <c r="AV210" s="14" t="s">
        <v>84</v>
      </c>
      <c r="AW210" s="14" t="s">
        <v>32</v>
      </c>
      <c r="AX210" s="14" t="s">
        <v>76</v>
      </c>
      <c r="AY210" s="170" t="s">
        <v>350</v>
      </c>
    </row>
    <row r="211" spans="2:65" s="12" customFormat="1" ht="10.199999999999999">
      <c r="B211" s="155"/>
      <c r="D211" s="151" t="s">
        <v>361</v>
      </c>
      <c r="E211" s="156" t="s">
        <v>1</v>
      </c>
      <c r="F211" s="157" t="s">
        <v>8912</v>
      </c>
      <c r="H211" s="158">
        <v>50</v>
      </c>
      <c r="I211" s="159"/>
      <c r="L211" s="155"/>
      <c r="M211" s="160"/>
      <c r="T211" s="161"/>
      <c r="AT211" s="156" t="s">
        <v>361</v>
      </c>
      <c r="AU211" s="156" t="s">
        <v>86</v>
      </c>
      <c r="AV211" s="12" t="s">
        <v>86</v>
      </c>
      <c r="AW211" s="12" t="s">
        <v>32</v>
      </c>
      <c r="AX211" s="12" t="s">
        <v>76</v>
      </c>
      <c r="AY211" s="156" t="s">
        <v>350</v>
      </c>
    </row>
    <row r="212" spans="2:65" s="13" customFormat="1" ht="10.199999999999999">
      <c r="B212" s="162"/>
      <c r="D212" s="151" t="s">
        <v>361</v>
      </c>
      <c r="E212" s="163" t="s">
        <v>1</v>
      </c>
      <c r="F212" s="164" t="s">
        <v>364</v>
      </c>
      <c r="H212" s="165">
        <v>50</v>
      </c>
      <c r="I212" s="166"/>
      <c r="L212" s="162"/>
      <c r="M212" s="167"/>
      <c r="T212" s="168"/>
      <c r="AT212" s="163" t="s">
        <v>361</v>
      </c>
      <c r="AU212" s="163" t="s">
        <v>86</v>
      </c>
      <c r="AV212" s="13" t="s">
        <v>357</v>
      </c>
      <c r="AW212" s="13" t="s">
        <v>32</v>
      </c>
      <c r="AX212" s="13" t="s">
        <v>84</v>
      </c>
      <c r="AY212" s="163" t="s">
        <v>350</v>
      </c>
    </row>
    <row r="213" spans="2:65" s="1" customFormat="1" ht="24.15" customHeight="1">
      <c r="B213" s="32"/>
      <c r="C213" s="138" t="s">
        <v>563</v>
      </c>
      <c r="D213" s="138" t="s">
        <v>352</v>
      </c>
      <c r="E213" s="139" t="s">
        <v>9435</v>
      </c>
      <c r="F213" s="140" t="s">
        <v>9436</v>
      </c>
      <c r="G213" s="141" t="s">
        <v>496</v>
      </c>
      <c r="H213" s="142">
        <v>1</v>
      </c>
      <c r="I213" s="143"/>
      <c r="J213" s="144">
        <f>ROUND(I213*H213,2)</f>
        <v>0</v>
      </c>
      <c r="K213" s="140" t="s">
        <v>385</v>
      </c>
      <c r="L213" s="32"/>
      <c r="M213" s="145" t="s">
        <v>1</v>
      </c>
      <c r="N213" s="146" t="s">
        <v>41</v>
      </c>
      <c r="P213" s="147">
        <f>O213*H213</f>
        <v>0</v>
      </c>
      <c r="Q213" s="147">
        <v>0</v>
      </c>
      <c r="R213" s="147">
        <f>Q213*H213</f>
        <v>0</v>
      </c>
      <c r="S213" s="147">
        <v>0</v>
      </c>
      <c r="T213" s="148">
        <f>S213*H213</f>
        <v>0</v>
      </c>
      <c r="AR213" s="149" t="s">
        <v>530</v>
      </c>
      <c r="AT213" s="149" t="s">
        <v>352</v>
      </c>
      <c r="AU213" s="149" t="s">
        <v>86</v>
      </c>
      <c r="AY213" s="17" t="s">
        <v>350</v>
      </c>
      <c r="BE213" s="150">
        <f>IF(N213="základní",J213,0)</f>
        <v>0</v>
      </c>
      <c r="BF213" s="150">
        <f>IF(N213="snížená",J213,0)</f>
        <v>0</v>
      </c>
      <c r="BG213" s="150">
        <f>IF(N213="zákl. přenesená",J213,0)</f>
        <v>0</v>
      </c>
      <c r="BH213" s="150">
        <f>IF(N213="sníž. přenesená",J213,0)</f>
        <v>0</v>
      </c>
      <c r="BI213" s="150">
        <f>IF(N213="nulová",J213,0)</f>
        <v>0</v>
      </c>
      <c r="BJ213" s="17" t="s">
        <v>84</v>
      </c>
      <c r="BK213" s="150">
        <f>ROUND(I213*H213,2)</f>
        <v>0</v>
      </c>
      <c r="BL213" s="17" t="s">
        <v>530</v>
      </c>
      <c r="BM213" s="149" t="s">
        <v>748</v>
      </c>
    </row>
    <row r="214" spans="2:65" s="1" customFormat="1" ht="19.2">
      <c r="B214" s="32"/>
      <c r="D214" s="151" t="s">
        <v>359</v>
      </c>
      <c r="F214" s="152" t="s">
        <v>9436</v>
      </c>
      <c r="I214" s="153"/>
      <c r="L214" s="32"/>
      <c r="M214" s="154"/>
      <c r="T214" s="56"/>
      <c r="AT214" s="17" t="s">
        <v>359</v>
      </c>
      <c r="AU214" s="17" t="s">
        <v>86</v>
      </c>
    </row>
    <row r="215" spans="2:65" s="14" customFormat="1" ht="10.199999999999999">
      <c r="B215" s="169"/>
      <c r="D215" s="151" t="s">
        <v>361</v>
      </c>
      <c r="E215" s="170" t="s">
        <v>1</v>
      </c>
      <c r="F215" s="171" t="s">
        <v>9177</v>
      </c>
      <c r="H215" s="170" t="s">
        <v>1</v>
      </c>
      <c r="I215" s="172"/>
      <c r="L215" s="169"/>
      <c r="M215" s="173"/>
      <c r="T215" s="174"/>
      <c r="AT215" s="170" t="s">
        <v>361</v>
      </c>
      <c r="AU215" s="170" t="s">
        <v>86</v>
      </c>
      <c r="AV215" s="14" t="s">
        <v>84</v>
      </c>
      <c r="AW215" s="14" t="s">
        <v>32</v>
      </c>
      <c r="AX215" s="14" t="s">
        <v>76</v>
      </c>
      <c r="AY215" s="170" t="s">
        <v>350</v>
      </c>
    </row>
    <row r="216" spans="2:65" s="12" customFormat="1" ht="10.199999999999999">
      <c r="B216" s="155"/>
      <c r="D216" s="151" t="s">
        <v>361</v>
      </c>
      <c r="E216" s="156" t="s">
        <v>1</v>
      </c>
      <c r="F216" s="157" t="s">
        <v>84</v>
      </c>
      <c r="H216" s="158">
        <v>1</v>
      </c>
      <c r="I216" s="159"/>
      <c r="L216" s="155"/>
      <c r="M216" s="160"/>
      <c r="T216" s="161"/>
      <c r="AT216" s="156" t="s">
        <v>361</v>
      </c>
      <c r="AU216" s="156" t="s">
        <v>86</v>
      </c>
      <c r="AV216" s="12" t="s">
        <v>86</v>
      </c>
      <c r="AW216" s="12" t="s">
        <v>32</v>
      </c>
      <c r="AX216" s="12" t="s">
        <v>76</v>
      </c>
      <c r="AY216" s="156" t="s">
        <v>350</v>
      </c>
    </row>
    <row r="217" spans="2:65" s="13" customFormat="1" ht="10.199999999999999">
      <c r="B217" s="162"/>
      <c r="D217" s="151" t="s">
        <v>361</v>
      </c>
      <c r="E217" s="163" t="s">
        <v>1</v>
      </c>
      <c r="F217" s="164" t="s">
        <v>364</v>
      </c>
      <c r="H217" s="165">
        <v>1</v>
      </c>
      <c r="I217" s="166"/>
      <c r="L217" s="162"/>
      <c r="M217" s="167"/>
      <c r="T217" s="168"/>
      <c r="AT217" s="163" t="s">
        <v>361</v>
      </c>
      <c r="AU217" s="163" t="s">
        <v>86</v>
      </c>
      <c r="AV217" s="13" t="s">
        <v>357</v>
      </c>
      <c r="AW217" s="13" t="s">
        <v>32</v>
      </c>
      <c r="AX217" s="13" t="s">
        <v>84</v>
      </c>
      <c r="AY217" s="163" t="s">
        <v>350</v>
      </c>
    </row>
    <row r="218" spans="2:65" s="1" customFormat="1" ht="33" customHeight="1">
      <c r="B218" s="32"/>
      <c r="C218" s="138" t="s">
        <v>7</v>
      </c>
      <c r="D218" s="138" t="s">
        <v>352</v>
      </c>
      <c r="E218" s="139" t="s">
        <v>9437</v>
      </c>
      <c r="F218" s="140" t="s">
        <v>9438</v>
      </c>
      <c r="G218" s="141" t="s">
        <v>496</v>
      </c>
      <c r="H218" s="142">
        <v>2</v>
      </c>
      <c r="I218" s="143"/>
      <c r="J218" s="144">
        <f>ROUND(I218*H218,2)</f>
        <v>0</v>
      </c>
      <c r="K218" s="140" t="s">
        <v>385</v>
      </c>
      <c r="L218" s="32"/>
      <c r="M218" s="145" t="s">
        <v>1</v>
      </c>
      <c r="N218" s="146" t="s">
        <v>41</v>
      </c>
      <c r="P218" s="147">
        <f>O218*H218</f>
        <v>0</v>
      </c>
      <c r="Q218" s="147">
        <v>0</v>
      </c>
      <c r="R218" s="147">
        <f>Q218*H218</f>
        <v>0</v>
      </c>
      <c r="S218" s="147">
        <v>0</v>
      </c>
      <c r="T218" s="148">
        <f>S218*H218</f>
        <v>0</v>
      </c>
      <c r="AR218" s="149" t="s">
        <v>530</v>
      </c>
      <c r="AT218" s="149" t="s">
        <v>352</v>
      </c>
      <c r="AU218" s="149" t="s">
        <v>86</v>
      </c>
      <c r="AY218" s="17" t="s">
        <v>350</v>
      </c>
      <c r="BE218" s="150">
        <f>IF(N218="základní",J218,0)</f>
        <v>0</v>
      </c>
      <c r="BF218" s="150">
        <f>IF(N218="snížená",J218,0)</f>
        <v>0</v>
      </c>
      <c r="BG218" s="150">
        <f>IF(N218="zákl. přenesená",J218,0)</f>
        <v>0</v>
      </c>
      <c r="BH218" s="150">
        <f>IF(N218="sníž. přenesená",J218,0)</f>
        <v>0</v>
      </c>
      <c r="BI218" s="150">
        <f>IF(N218="nulová",J218,0)</f>
        <v>0</v>
      </c>
      <c r="BJ218" s="17" t="s">
        <v>84</v>
      </c>
      <c r="BK218" s="150">
        <f>ROUND(I218*H218,2)</f>
        <v>0</v>
      </c>
      <c r="BL218" s="17" t="s">
        <v>530</v>
      </c>
      <c r="BM218" s="149" t="s">
        <v>767</v>
      </c>
    </row>
    <row r="219" spans="2:65" s="1" customFormat="1" ht="19.2">
      <c r="B219" s="32"/>
      <c r="D219" s="151" t="s">
        <v>359</v>
      </c>
      <c r="F219" s="152" t="s">
        <v>9438</v>
      </c>
      <c r="I219" s="153"/>
      <c r="L219" s="32"/>
      <c r="M219" s="154"/>
      <c r="T219" s="56"/>
      <c r="AT219" s="17" t="s">
        <v>359</v>
      </c>
      <c r="AU219" s="17" t="s">
        <v>86</v>
      </c>
    </row>
    <row r="220" spans="2:65" s="14" customFormat="1" ht="10.199999999999999">
      <c r="B220" s="169"/>
      <c r="D220" s="151" t="s">
        <v>361</v>
      </c>
      <c r="E220" s="170" t="s">
        <v>1</v>
      </c>
      <c r="F220" s="171" t="s">
        <v>9177</v>
      </c>
      <c r="H220" s="170" t="s">
        <v>1</v>
      </c>
      <c r="I220" s="172"/>
      <c r="L220" s="169"/>
      <c r="M220" s="173"/>
      <c r="T220" s="174"/>
      <c r="AT220" s="170" t="s">
        <v>361</v>
      </c>
      <c r="AU220" s="170" t="s">
        <v>86</v>
      </c>
      <c r="AV220" s="14" t="s">
        <v>84</v>
      </c>
      <c r="AW220" s="14" t="s">
        <v>32</v>
      </c>
      <c r="AX220" s="14" t="s">
        <v>76</v>
      </c>
      <c r="AY220" s="170" t="s">
        <v>350</v>
      </c>
    </row>
    <row r="221" spans="2:65" s="12" customFormat="1" ht="10.199999999999999">
      <c r="B221" s="155"/>
      <c r="D221" s="151" t="s">
        <v>361</v>
      </c>
      <c r="E221" s="156" t="s">
        <v>1</v>
      </c>
      <c r="F221" s="157" t="s">
        <v>86</v>
      </c>
      <c r="H221" s="158">
        <v>2</v>
      </c>
      <c r="I221" s="159"/>
      <c r="L221" s="155"/>
      <c r="M221" s="160"/>
      <c r="T221" s="161"/>
      <c r="AT221" s="156" t="s">
        <v>361</v>
      </c>
      <c r="AU221" s="156" t="s">
        <v>86</v>
      </c>
      <c r="AV221" s="12" t="s">
        <v>86</v>
      </c>
      <c r="AW221" s="12" t="s">
        <v>32</v>
      </c>
      <c r="AX221" s="12" t="s">
        <v>76</v>
      </c>
      <c r="AY221" s="156" t="s">
        <v>350</v>
      </c>
    </row>
    <row r="222" spans="2:65" s="13" customFormat="1" ht="10.199999999999999">
      <c r="B222" s="162"/>
      <c r="D222" s="151" t="s">
        <v>361</v>
      </c>
      <c r="E222" s="163" t="s">
        <v>1</v>
      </c>
      <c r="F222" s="164" t="s">
        <v>364</v>
      </c>
      <c r="H222" s="165">
        <v>2</v>
      </c>
      <c r="I222" s="166"/>
      <c r="L222" s="162"/>
      <c r="M222" s="167"/>
      <c r="T222" s="168"/>
      <c r="AT222" s="163" t="s">
        <v>361</v>
      </c>
      <c r="AU222" s="163" t="s">
        <v>86</v>
      </c>
      <c r="AV222" s="13" t="s">
        <v>357</v>
      </c>
      <c r="AW222" s="13" t="s">
        <v>32</v>
      </c>
      <c r="AX222" s="13" t="s">
        <v>84</v>
      </c>
      <c r="AY222" s="163" t="s">
        <v>350</v>
      </c>
    </row>
    <row r="223" spans="2:65" s="1" customFormat="1" ht="33" customHeight="1">
      <c r="B223" s="32"/>
      <c r="C223" s="138" t="s">
        <v>576</v>
      </c>
      <c r="D223" s="138" t="s">
        <v>352</v>
      </c>
      <c r="E223" s="139" t="s">
        <v>9439</v>
      </c>
      <c r="F223" s="140" t="s">
        <v>9440</v>
      </c>
      <c r="G223" s="141" t="s">
        <v>496</v>
      </c>
      <c r="H223" s="142">
        <v>2</v>
      </c>
      <c r="I223" s="143"/>
      <c r="J223" s="144">
        <f>ROUND(I223*H223,2)</f>
        <v>0</v>
      </c>
      <c r="K223" s="140" t="s">
        <v>385</v>
      </c>
      <c r="L223" s="32"/>
      <c r="M223" s="145" t="s">
        <v>1</v>
      </c>
      <c r="N223" s="146" t="s">
        <v>41</v>
      </c>
      <c r="P223" s="147">
        <f>O223*H223</f>
        <v>0</v>
      </c>
      <c r="Q223" s="147">
        <v>0</v>
      </c>
      <c r="R223" s="147">
        <f>Q223*H223</f>
        <v>0</v>
      </c>
      <c r="S223" s="147">
        <v>0</v>
      </c>
      <c r="T223" s="148">
        <f>S223*H223</f>
        <v>0</v>
      </c>
      <c r="AR223" s="149" t="s">
        <v>530</v>
      </c>
      <c r="AT223" s="149" t="s">
        <v>352</v>
      </c>
      <c r="AU223" s="149" t="s">
        <v>86</v>
      </c>
      <c r="AY223" s="17" t="s">
        <v>350</v>
      </c>
      <c r="BE223" s="150">
        <f>IF(N223="základní",J223,0)</f>
        <v>0</v>
      </c>
      <c r="BF223" s="150">
        <f>IF(N223="snížená",J223,0)</f>
        <v>0</v>
      </c>
      <c r="BG223" s="150">
        <f>IF(N223="zákl. přenesená",J223,0)</f>
        <v>0</v>
      </c>
      <c r="BH223" s="150">
        <f>IF(N223="sníž. přenesená",J223,0)</f>
        <v>0</v>
      </c>
      <c r="BI223" s="150">
        <f>IF(N223="nulová",J223,0)</f>
        <v>0</v>
      </c>
      <c r="BJ223" s="17" t="s">
        <v>84</v>
      </c>
      <c r="BK223" s="150">
        <f>ROUND(I223*H223,2)</f>
        <v>0</v>
      </c>
      <c r="BL223" s="17" t="s">
        <v>530</v>
      </c>
      <c r="BM223" s="149" t="s">
        <v>828</v>
      </c>
    </row>
    <row r="224" spans="2:65" s="1" customFormat="1" ht="19.2">
      <c r="B224" s="32"/>
      <c r="D224" s="151" t="s">
        <v>359</v>
      </c>
      <c r="F224" s="152" t="s">
        <v>9440</v>
      </c>
      <c r="I224" s="153"/>
      <c r="L224" s="32"/>
      <c r="M224" s="154"/>
      <c r="T224" s="56"/>
      <c r="AT224" s="17" t="s">
        <v>359</v>
      </c>
      <c r="AU224" s="17" t="s">
        <v>86</v>
      </c>
    </row>
    <row r="225" spans="2:65" s="14" customFormat="1" ht="10.199999999999999">
      <c r="B225" s="169"/>
      <c r="D225" s="151" t="s">
        <v>361</v>
      </c>
      <c r="E225" s="170" t="s">
        <v>1</v>
      </c>
      <c r="F225" s="171" t="s">
        <v>9177</v>
      </c>
      <c r="H225" s="170" t="s">
        <v>1</v>
      </c>
      <c r="I225" s="172"/>
      <c r="L225" s="169"/>
      <c r="M225" s="173"/>
      <c r="T225" s="174"/>
      <c r="AT225" s="170" t="s">
        <v>361</v>
      </c>
      <c r="AU225" s="170" t="s">
        <v>86</v>
      </c>
      <c r="AV225" s="14" t="s">
        <v>84</v>
      </c>
      <c r="AW225" s="14" t="s">
        <v>32</v>
      </c>
      <c r="AX225" s="14" t="s">
        <v>76</v>
      </c>
      <c r="AY225" s="170" t="s">
        <v>350</v>
      </c>
    </row>
    <row r="226" spans="2:65" s="12" customFormat="1" ht="10.199999999999999">
      <c r="B226" s="155"/>
      <c r="D226" s="151" t="s">
        <v>361</v>
      </c>
      <c r="E226" s="156" t="s">
        <v>1</v>
      </c>
      <c r="F226" s="157" t="s">
        <v>86</v>
      </c>
      <c r="H226" s="158">
        <v>2</v>
      </c>
      <c r="I226" s="159"/>
      <c r="L226" s="155"/>
      <c r="M226" s="160"/>
      <c r="T226" s="161"/>
      <c r="AT226" s="156" t="s">
        <v>361</v>
      </c>
      <c r="AU226" s="156" t="s">
        <v>86</v>
      </c>
      <c r="AV226" s="12" t="s">
        <v>86</v>
      </c>
      <c r="AW226" s="12" t="s">
        <v>32</v>
      </c>
      <c r="AX226" s="12" t="s">
        <v>76</v>
      </c>
      <c r="AY226" s="156" t="s">
        <v>350</v>
      </c>
    </row>
    <row r="227" spans="2:65" s="13" customFormat="1" ht="10.199999999999999">
      <c r="B227" s="162"/>
      <c r="D227" s="151" t="s">
        <v>361</v>
      </c>
      <c r="E227" s="163" t="s">
        <v>1</v>
      </c>
      <c r="F227" s="164" t="s">
        <v>364</v>
      </c>
      <c r="H227" s="165">
        <v>2</v>
      </c>
      <c r="I227" s="166"/>
      <c r="L227" s="162"/>
      <c r="M227" s="167"/>
      <c r="T227" s="168"/>
      <c r="AT227" s="163" t="s">
        <v>361</v>
      </c>
      <c r="AU227" s="163" t="s">
        <v>86</v>
      </c>
      <c r="AV227" s="13" t="s">
        <v>357</v>
      </c>
      <c r="AW227" s="13" t="s">
        <v>32</v>
      </c>
      <c r="AX227" s="13" t="s">
        <v>84</v>
      </c>
      <c r="AY227" s="163" t="s">
        <v>350</v>
      </c>
    </row>
    <row r="228" spans="2:65" s="1" customFormat="1" ht="33" customHeight="1">
      <c r="B228" s="32"/>
      <c r="C228" s="138" t="s">
        <v>582</v>
      </c>
      <c r="D228" s="138" t="s">
        <v>352</v>
      </c>
      <c r="E228" s="139" t="s">
        <v>9441</v>
      </c>
      <c r="F228" s="140" t="s">
        <v>9442</v>
      </c>
      <c r="G228" s="141" t="s">
        <v>496</v>
      </c>
      <c r="H228" s="142">
        <v>2</v>
      </c>
      <c r="I228" s="143"/>
      <c r="J228" s="144">
        <f>ROUND(I228*H228,2)</f>
        <v>0</v>
      </c>
      <c r="K228" s="140" t="s">
        <v>385</v>
      </c>
      <c r="L228" s="32"/>
      <c r="M228" s="145" t="s">
        <v>1</v>
      </c>
      <c r="N228" s="146" t="s">
        <v>41</v>
      </c>
      <c r="P228" s="147">
        <f>O228*H228</f>
        <v>0</v>
      </c>
      <c r="Q228" s="147">
        <v>0</v>
      </c>
      <c r="R228" s="147">
        <f>Q228*H228</f>
        <v>0</v>
      </c>
      <c r="S228" s="147">
        <v>0</v>
      </c>
      <c r="T228" s="148">
        <f>S228*H228</f>
        <v>0</v>
      </c>
      <c r="AR228" s="149" t="s">
        <v>530</v>
      </c>
      <c r="AT228" s="149" t="s">
        <v>352</v>
      </c>
      <c r="AU228" s="149" t="s">
        <v>86</v>
      </c>
      <c r="AY228" s="17" t="s">
        <v>350</v>
      </c>
      <c r="BE228" s="150">
        <f>IF(N228="základní",J228,0)</f>
        <v>0</v>
      </c>
      <c r="BF228" s="150">
        <f>IF(N228="snížená",J228,0)</f>
        <v>0</v>
      </c>
      <c r="BG228" s="150">
        <f>IF(N228="zákl. přenesená",J228,0)</f>
        <v>0</v>
      </c>
      <c r="BH228" s="150">
        <f>IF(N228="sníž. přenesená",J228,0)</f>
        <v>0</v>
      </c>
      <c r="BI228" s="150">
        <f>IF(N228="nulová",J228,0)</f>
        <v>0</v>
      </c>
      <c r="BJ228" s="17" t="s">
        <v>84</v>
      </c>
      <c r="BK228" s="150">
        <f>ROUND(I228*H228,2)</f>
        <v>0</v>
      </c>
      <c r="BL228" s="17" t="s">
        <v>530</v>
      </c>
      <c r="BM228" s="149" t="s">
        <v>854</v>
      </c>
    </row>
    <row r="229" spans="2:65" s="1" customFormat="1" ht="19.2">
      <c r="B229" s="32"/>
      <c r="D229" s="151" t="s">
        <v>359</v>
      </c>
      <c r="F229" s="152" t="s">
        <v>9442</v>
      </c>
      <c r="I229" s="153"/>
      <c r="L229" s="32"/>
      <c r="M229" s="154"/>
      <c r="T229" s="56"/>
      <c r="AT229" s="17" t="s">
        <v>359</v>
      </c>
      <c r="AU229" s="17" t="s">
        <v>86</v>
      </c>
    </row>
    <row r="230" spans="2:65" s="14" customFormat="1" ht="10.199999999999999">
      <c r="B230" s="169"/>
      <c r="D230" s="151" t="s">
        <v>361</v>
      </c>
      <c r="E230" s="170" t="s">
        <v>1</v>
      </c>
      <c r="F230" s="171" t="s">
        <v>9177</v>
      </c>
      <c r="H230" s="170" t="s">
        <v>1</v>
      </c>
      <c r="I230" s="172"/>
      <c r="L230" s="169"/>
      <c r="M230" s="173"/>
      <c r="T230" s="174"/>
      <c r="AT230" s="170" t="s">
        <v>361</v>
      </c>
      <c r="AU230" s="170" t="s">
        <v>86</v>
      </c>
      <c r="AV230" s="14" t="s">
        <v>84</v>
      </c>
      <c r="AW230" s="14" t="s">
        <v>32</v>
      </c>
      <c r="AX230" s="14" t="s">
        <v>76</v>
      </c>
      <c r="AY230" s="170" t="s">
        <v>350</v>
      </c>
    </row>
    <row r="231" spans="2:65" s="12" customFormat="1" ht="10.199999999999999">
      <c r="B231" s="155"/>
      <c r="D231" s="151" t="s">
        <v>361</v>
      </c>
      <c r="E231" s="156" t="s">
        <v>1</v>
      </c>
      <c r="F231" s="157" t="s">
        <v>8787</v>
      </c>
      <c r="H231" s="158">
        <v>2</v>
      </c>
      <c r="I231" s="159"/>
      <c r="L231" s="155"/>
      <c r="M231" s="160"/>
      <c r="T231" s="161"/>
      <c r="AT231" s="156" t="s">
        <v>361</v>
      </c>
      <c r="AU231" s="156" t="s">
        <v>86</v>
      </c>
      <c r="AV231" s="12" t="s">
        <v>86</v>
      </c>
      <c r="AW231" s="12" t="s">
        <v>32</v>
      </c>
      <c r="AX231" s="12" t="s">
        <v>76</v>
      </c>
      <c r="AY231" s="156" t="s">
        <v>350</v>
      </c>
    </row>
    <row r="232" spans="2:65" s="13" customFormat="1" ht="10.199999999999999">
      <c r="B232" s="162"/>
      <c r="D232" s="151" t="s">
        <v>361</v>
      </c>
      <c r="E232" s="163" t="s">
        <v>1</v>
      </c>
      <c r="F232" s="164" t="s">
        <v>364</v>
      </c>
      <c r="H232" s="165">
        <v>2</v>
      </c>
      <c r="I232" s="166"/>
      <c r="L232" s="162"/>
      <c r="M232" s="167"/>
      <c r="T232" s="168"/>
      <c r="AT232" s="163" t="s">
        <v>361</v>
      </c>
      <c r="AU232" s="163" t="s">
        <v>86</v>
      </c>
      <c r="AV232" s="13" t="s">
        <v>357</v>
      </c>
      <c r="AW232" s="13" t="s">
        <v>32</v>
      </c>
      <c r="AX232" s="13" t="s">
        <v>84</v>
      </c>
      <c r="AY232" s="163" t="s">
        <v>350</v>
      </c>
    </row>
    <row r="233" spans="2:65" s="1" customFormat="1" ht="33" customHeight="1">
      <c r="B233" s="32"/>
      <c r="C233" s="138" t="s">
        <v>596</v>
      </c>
      <c r="D233" s="138" t="s">
        <v>352</v>
      </c>
      <c r="E233" s="139" t="s">
        <v>9443</v>
      </c>
      <c r="F233" s="140" t="s">
        <v>9444</v>
      </c>
      <c r="G233" s="141" t="s">
        <v>496</v>
      </c>
      <c r="H233" s="142">
        <v>1</v>
      </c>
      <c r="I233" s="143"/>
      <c r="J233" s="144">
        <f>ROUND(I233*H233,2)</f>
        <v>0</v>
      </c>
      <c r="K233" s="140" t="s">
        <v>385</v>
      </c>
      <c r="L233" s="32"/>
      <c r="M233" s="145" t="s">
        <v>1</v>
      </c>
      <c r="N233" s="146" t="s">
        <v>41</v>
      </c>
      <c r="P233" s="147">
        <f>O233*H233</f>
        <v>0</v>
      </c>
      <c r="Q233" s="147">
        <v>0</v>
      </c>
      <c r="R233" s="147">
        <f>Q233*H233</f>
        <v>0</v>
      </c>
      <c r="S233" s="147">
        <v>0</v>
      </c>
      <c r="T233" s="148">
        <f>S233*H233</f>
        <v>0</v>
      </c>
      <c r="AR233" s="149" t="s">
        <v>530</v>
      </c>
      <c r="AT233" s="149" t="s">
        <v>352</v>
      </c>
      <c r="AU233" s="149" t="s">
        <v>86</v>
      </c>
      <c r="AY233" s="17" t="s">
        <v>350</v>
      </c>
      <c r="BE233" s="150">
        <f>IF(N233="základní",J233,0)</f>
        <v>0</v>
      </c>
      <c r="BF233" s="150">
        <f>IF(N233="snížená",J233,0)</f>
        <v>0</v>
      </c>
      <c r="BG233" s="150">
        <f>IF(N233="zákl. přenesená",J233,0)</f>
        <v>0</v>
      </c>
      <c r="BH233" s="150">
        <f>IF(N233="sníž. přenesená",J233,0)</f>
        <v>0</v>
      </c>
      <c r="BI233" s="150">
        <f>IF(N233="nulová",J233,0)</f>
        <v>0</v>
      </c>
      <c r="BJ233" s="17" t="s">
        <v>84</v>
      </c>
      <c r="BK233" s="150">
        <f>ROUND(I233*H233,2)</f>
        <v>0</v>
      </c>
      <c r="BL233" s="17" t="s">
        <v>530</v>
      </c>
      <c r="BM233" s="149" t="s">
        <v>877</v>
      </c>
    </row>
    <row r="234" spans="2:65" s="1" customFormat="1" ht="19.2">
      <c r="B234" s="32"/>
      <c r="D234" s="151" t="s">
        <v>359</v>
      </c>
      <c r="F234" s="152" t="s">
        <v>9444</v>
      </c>
      <c r="I234" s="153"/>
      <c r="L234" s="32"/>
      <c r="M234" s="154"/>
      <c r="T234" s="56"/>
      <c r="AT234" s="17" t="s">
        <v>359</v>
      </c>
      <c r="AU234" s="17" t="s">
        <v>86</v>
      </c>
    </row>
    <row r="235" spans="2:65" s="14" customFormat="1" ht="10.199999999999999">
      <c r="B235" s="169"/>
      <c r="D235" s="151" t="s">
        <v>361</v>
      </c>
      <c r="E235" s="170" t="s">
        <v>1</v>
      </c>
      <c r="F235" s="171" t="s">
        <v>9177</v>
      </c>
      <c r="H235" s="170" t="s">
        <v>1</v>
      </c>
      <c r="I235" s="172"/>
      <c r="L235" s="169"/>
      <c r="M235" s="173"/>
      <c r="T235" s="174"/>
      <c r="AT235" s="170" t="s">
        <v>361</v>
      </c>
      <c r="AU235" s="170" t="s">
        <v>86</v>
      </c>
      <c r="AV235" s="14" t="s">
        <v>84</v>
      </c>
      <c r="AW235" s="14" t="s">
        <v>32</v>
      </c>
      <c r="AX235" s="14" t="s">
        <v>76</v>
      </c>
      <c r="AY235" s="170" t="s">
        <v>350</v>
      </c>
    </row>
    <row r="236" spans="2:65" s="12" customFormat="1" ht="10.199999999999999">
      <c r="B236" s="155"/>
      <c r="D236" s="151" t="s">
        <v>361</v>
      </c>
      <c r="E236" s="156" t="s">
        <v>1</v>
      </c>
      <c r="F236" s="157" t="s">
        <v>84</v>
      </c>
      <c r="H236" s="158">
        <v>1</v>
      </c>
      <c r="I236" s="159"/>
      <c r="L236" s="155"/>
      <c r="M236" s="160"/>
      <c r="T236" s="161"/>
      <c r="AT236" s="156" t="s">
        <v>361</v>
      </c>
      <c r="AU236" s="156" t="s">
        <v>86</v>
      </c>
      <c r="AV236" s="12" t="s">
        <v>86</v>
      </c>
      <c r="AW236" s="12" t="s">
        <v>32</v>
      </c>
      <c r="AX236" s="12" t="s">
        <v>76</v>
      </c>
      <c r="AY236" s="156" t="s">
        <v>350</v>
      </c>
    </row>
    <row r="237" spans="2:65" s="13" customFormat="1" ht="10.199999999999999">
      <c r="B237" s="162"/>
      <c r="D237" s="151" t="s">
        <v>361</v>
      </c>
      <c r="E237" s="163" t="s">
        <v>1</v>
      </c>
      <c r="F237" s="164" t="s">
        <v>364</v>
      </c>
      <c r="H237" s="165">
        <v>1</v>
      </c>
      <c r="I237" s="166"/>
      <c r="L237" s="162"/>
      <c r="M237" s="167"/>
      <c r="T237" s="168"/>
      <c r="AT237" s="163" t="s">
        <v>361</v>
      </c>
      <c r="AU237" s="163" t="s">
        <v>86</v>
      </c>
      <c r="AV237" s="13" t="s">
        <v>357</v>
      </c>
      <c r="AW237" s="13" t="s">
        <v>32</v>
      </c>
      <c r="AX237" s="13" t="s">
        <v>84</v>
      </c>
      <c r="AY237" s="163" t="s">
        <v>350</v>
      </c>
    </row>
    <row r="238" spans="2:65" s="1" customFormat="1" ht="24.15" customHeight="1">
      <c r="B238" s="32"/>
      <c r="C238" s="138" t="s">
        <v>617</v>
      </c>
      <c r="D238" s="138" t="s">
        <v>352</v>
      </c>
      <c r="E238" s="139" t="s">
        <v>9445</v>
      </c>
      <c r="F238" s="140" t="s">
        <v>9446</v>
      </c>
      <c r="G238" s="141" t="s">
        <v>496</v>
      </c>
      <c r="H238" s="142">
        <v>1</v>
      </c>
      <c r="I238" s="143"/>
      <c r="J238" s="144">
        <f>ROUND(I238*H238,2)</f>
        <v>0</v>
      </c>
      <c r="K238" s="140" t="s">
        <v>385</v>
      </c>
      <c r="L238" s="32"/>
      <c r="M238" s="145" t="s">
        <v>1</v>
      </c>
      <c r="N238" s="146" t="s">
        <v>41</v>
      </c>
      <c r="P238" s="147">
        <f>O238*H238</f>
        <v>0</v>
      </c>
      <c r="Q238" s="147">
        <v>0</v>
      </c>
      <c r="R238" s="147">
        <f>Q238*H238</f>
        <v>0</v>
      </c>
      <c r="S238" s="147">
        <v>0</v>
      </c>
      <c r="T238" s="148">
        <f>S238*H238</f>
        <v>0</v>
      </c>
      <c r="AR238" s="149" t="s">
        <v>530</v>
      </c>
      <c r="AT238" s="149" t="s">
        <v>352</v>
      </c>
      <c r="AU238" s="149" t="s">
        <v>86</v>
      </c>
      <c r="AY238" s="17" t="s">
        <v>350</v>
      </c>
      <c r="BE238" s="150">
        <f>IF(N238="základní",J238,0)</f>
        <v>0</v>
      </c>
      <c r="BF238" s="150">
        <f>IF(N238="snížená",J238,0)</f>
        <v>0</v>
      </c>
      <c r="BG238" s="150">
        <f>IF(N238="zákl. přenesená",J238,0)</f>
        <v>0</v>
      </c>
      <c r="BH238" s="150">
        <f>IF(N238="sníž. přenesená",J238,0)</f>
        <v>0</v>
      </c>
      <c r="BI238" s="150">
        <f>IF(N238="nulová",J238,0)</f>
        <v>0</v>
      </c>
      <c r="BJ238" s="17" t="s">
        <v>84</v>
      </c>
      <c r="BK238" s="150">
        <f>ROUND(I238*H238,2)</f>
        <v>0</v>
      </c>
      <c r="BL238" s="17" t="s">
        <v>530</v>
      </c>
      <c r="BM238" s="149" t="s">
        <v>888</v>
      </c>
    </row>
    <row r="239" spans="2:65" s="1" customFormat="1" ht="19.2">
      <c r="B239" s="32"/>
      <c r="D239" s="151" t="s">
        <v>359</v>
      </c>
      <c r="F239" s="152" t="s">
        <v>9446</v>
      </c>
      <c r="I239" s="153"/>
      <c r="L239" s="32"/>
      <c r="M239" s="154"/>
      <c r="T239" s="56"/>
      <c r="AT239" s="17" t="s">
        <v>359</v>
      </c>
      <c r="AU239" s="17" t="s">
        <v>86</v>
      </c>
    </row>
    <row r="240" spans="2:65" s="14" customFormat="1" ht="10.199999999999999">
      <c r="B240" s="169"/>
      <c r="D240" s="151" t="s">
        <v>361</v>
      </c>
      <c r="E240" s="170" t="s">
        <v>1</v>
      </c>
      <c r="F240" s="171" t="s">
        <v>9177</v>
      </c>
      <c r="H240" s="170" t="s">
        <v>1</v>
      </c>
      <c r="I240" s="172"/>
      <c r="L240" s="169"/>
      <c r="M240" s="173"/>
      <c r="T240" s="174"/>
      <c r="AT240" s="170" t="s">
        <v>361</v>
      </c>
      <c r="AU240" s="170" t="s">
        <v>86</v>
      </c>
      <c r="AV240" s="14" t="s">
        <v>84</v>
      </c>
      <c r="AW240" s="14" t="s">
        <v>32</v>
      </c>
      <c r="AX240" s="14" t="s">
        <v>76</v>
      </c>
      <c r="AY240" s="170" t="s">
        <v>350</v>
      </c>
    </row>
    <row r="241" spans="2:65" s="12" customFormat="1" ht="10.199999999999999">
      <c r="B241" s="155"/>
      <c r="D241" s="151" t="s">
        <v>361</v>
      </c>
      <c r="E241" s="156" t="s">
        <v>1</v>
      </c>
      <c r="F241" s="157" t="s">
        <v>84</v>
      </c>
      <c r="H241" s="158">
        <v>1</v>
      </c>
      <c r="I241" s="159"/>
      <c r="L241" s="155"/>
      <c r="M241" s="160"/>
      <c r="T241" s="161"/>
      <c r="AT241" s="156" t="s">
        <v>361</v>
      </c>
      <c r="AU241" s="156" t="s">
        <v>86</v>
      </c>
      <c r="AV241" s="12" t="s">
        <v>86</v>
      </c>
      <c r="AW241" s="12" t="s">
        <v>32</v>
      </c>
      <c r="AX241" s="12" t="s">
        <v>76</v>
      </c>
      <c r="AY241" s="156" t="s">
        <v>350</v>
      </c>
    </row>
    <row r="242" spans="2:65" s="13" customFormat="1" ht="10.199999999999999">
      <c r="B242" s="162"/>
      <c r="D242" s="151" t="s">
        <v>361</v>
      </c>
      <c r="E242" s="163" t="s">
        <v>1</v>
      </c>
      <c r="F242" s="164" t="s">
        <v>364</v>
      </c>
      <c r="H242" s="165">
        <v>1</v>
      </c>
      <c r="I242" s="166"/>
      <c r="L242" s="162"/>
      <c r="M242" s="167"/>
      <c r="T242" s="168"/>
      <c r="AT242" s="163" t="s">
        <v>361</v>
      </c>
      <c r="AU242" s="163" t="s">
        <v>86</v>
      </c>
      <c r="AV242" s="13" t="s">
        <v>357</v>
      </c>
      <c r="AW242" s="13" t="s">
        <v>32</v>
      </c>
      <c r="AX242" s="13" t="s">
        <v>84</v>
      </c>
      <c r="AY242" s="163" t="s">
        <v>350</v>
      </c>
    </row>
    <row r="243" spans="2:65" s="1" customFormat="1" ht="24.15" customHeight="1">
      <c r="B243" s="32"/>
      <c r="C243" s="187" t="s">
        <v>655</v>
      </c>
      <c r="D243" s="187" t="s">
        <v>1347</v>
      </c>
      <c r="E243" s="188" t="s">
        <v>9241</v>
      </c>
      <c r="F243" s="189" t="s">
        <v>9447</v>
      </c>
      <c r="G243" s="190" t="s">
        <v>496</v>
      </c>
      <c r="H243" s="191">
        <v>1</v>
      </c>
      <c r="I243" s="192"/>
      <c r="J243" s="193">
        <f>ROUND(I243*H243,2)</f>
        <v>0</v>
      </c>
      <c r="K243" s="189" t="s">
        <v>9448</v>
      </c>
      <c r="L243" s="194"/>
      <c r="M243" s="195" t="s">
        <v>1</v>
      </c>
      <c r="N243" s="196" t="s">
        <v>41</v>
      </c>
      <c r="P243" s="147">
        <f>O243*H243</f>
        <v>0</v>
      </c>
      <c r="Q243" s="147">
        <v>0</v>
      </c>
      <c r="R243" s="147">
        <f>Q243*H243</f>
        <v>0</v>
      </c>
      <c r="S243" s="147">
        <v>0</v>
      </c>
      <c r="T243" s="148">
        <f>S243*H243</f>
        <v>0</v>
      </c>
      <c r="AR243" s="149" t="s">
        <v>695</v>
      </c>
      <c r="AT243" s="149" t="s">
        <v>1347</v>
      </c>
      <c r="AU243" s="149" t="s">
        <v>86</v>
      </c>
      <c r="AY243" s="17" t="s">
        <v>350</v>
      </c>
      <c r="BE243" s="150">
        <f>IF(N243="základní",J243,0)</f>
        <v>0</v>
      </c>
      <c r="BF243" s="150">
        <f>IF(N243="snížená",J243,0)</f>
        <v>0</v>
      </c>
      <c r="BG243" s="150">
        <f>IF(N243="zákl. přenesená",J243,0)</f>
        <v>0</v>
      </c>
      <c r="BH243" s="150">
        <f>IF(N243="sníž. přenesená",J243,0)</f>
        <v>0</v>
      </c>
      <c r="BI243" s="150">
        <f>IF(N243="nulová",J243,0)</f>
        <v>0</v>
      </c>
      <c r="BJ243" s="17" t="s">
        <v>84</v>
      </c>
      <c r="BK243" s="150">
        <f>ROUND(I243*H243,2)</f>
        <v>0</v>
      </c>
      <c r="BL243" s="17" t="s">
        <v>530</v>
      </c>
      <c r="BM243" s="149" t="s">
        <v>911</v>
      </c>
    </row>
    <row r="244" spans="2:65" s="1" customFormat="1" ht="19.2">
      <c r="B244" s="32"/>
      <c r="D244" s="151" t="s">
        <v>359</v>
      </c>
      <c r="F244" s="152" t="s">
        <v>9447</v>
      </c>
      <c r="I244" s="153"/>
      <c r="L244" s="32"/>
      <c r="M244" s="154"/>
      <c r="T244" s="56"/>
      <c r="AT244" s="17" t="s">
        <v>359</v>
      </c>
      <c r="AU244" s="17" t="s">
        <v>86</v>
      </c>
    </row>
    <row r="245" spans="2:65" s="1" customFormat="1" ht="24.15" customHeight="1">
      <c r="B245" s="32"/>
      <c r="C245" s="138" t="s">
        <v>662</v>
      </c>
      <c r="D245" s="138" t="s">
        <v>352</v>
      </c>
      <c r="E245" s="139" t="s">
        <v>9449</v>
      </c>
      <c r="F245" s="140" t="s">
        <v>9450</v>
      </c>
      <c r="G245" s="141" t="s">
        <v>496</v>
      </c>
      <c r="H245" s="142">
        <v>1</v>
      </c>
      <c r="I245" s="143"/>
      <c r="J245" s="144">
        <f>ROUND(I245*H245,2)</f>
        <v>0</v>
      </c>
      <c r="K245" s="140" t="s">
        <v>385</v>
      </c>
      <c r="L245" s="32"/>
      <c r="M245" s="145" t="s">
        <v>1</v>
      </c>
      <c r="N245" s="146" t="s">
        <v>41</v>
      </c>
      <c r="P245" s="147">
        <f>O245*H245</f>
        <v>0</v>
      </c>
      <c r="Q245" s="147">
        <v>0</v>
      </c>
      <c r="R245" s="147">
        <f>Q245*H245</f>
        <v>0</v>
      </c>
      <c r="S245" s="147">
        <v>0</v>
      </c>
      <c r="T245" s="148">
        <f>S245*H245</f>
        <v>0</v>
      </c>
      <c r="AR245" s="149" t="s">
        <v>530</v>
      </c>
      <c r="AT245" s="149" t="s">
        <v>352</v>
      </c>
      <c r="AU245" s="149" t="s">
        <v>86</v>
      </c>
      <c r="AY245" s="17" t="s">
        <v>350</v>
      </c>
      <c r="BE245" s="150">
        <f>IF(N245="základní",J245,0)</f>
        <v>0</v>
      </c>
      <c r="BF245" s="150">
        <f>IF(N245="snížená",J245,0)</f>
        <v>0</v>
      </c>
      <c r="BG245" s="150">
        <f>IF(N245="zákl. přenesená",J245,0)</f>
        <v>0</v>
      </c>
      <c r="BH245" s="150">
        <f>IF(N245="sníž. přenesená",J245,0)</f>
        <v>0</v>
      </c>
      <c r="BI245" s="150">
        <f>IF(N245="nulová",J245,0)</f>
        <v>0</v>
      </c>
      <c r="BJ245" s="17" t="s">
        <v>84</v>
      </c>
      <c r="BK245" s="150">
        <f>ROUND(I245*H245,2)</f>
        <v>0</v>
      </c>
      <c r="BL245" s="17" t="s">
        <v>530</v>
      </c>
      <c r="BM245" s="149" t="s">
        <v>924</v>
      </c>
    </row>
    <row r="246" spans="2:65" s="1" customFormat="1" ht="19.2">
      <c r="B246" s="32"/>
      <c r="D246" s="151" t="s">
        <v>359</v>
      </c>
      <c r="F246" s="152" t="s">
        <v>9450</v>
      </c>
      <c r="I246" s="153"/>
      <c r="L246" s="32"/>
      <c r="M246" s="154"/>
      <c r="T246" s="56"/>
      <c r="AT246" s="17" t="s">
        <v>359</v>
      </c>
      <c r="AU246" s="17" t="s">
        <v>86</v>
      </c>
    </row>
    <row r="247" spans="2:65" s="14" customFormat="1" ht="10.199999999999999">
      <c r="B247" s="169"/>
      <c r="D247" s="151" t="s">
        <v>361</v>
      </c>
      <c r="E247" s="170" t="s">
        <v>1</v>
      </c>
      <c r="F247" s="171" t="s">
        <v>9177</v>
      </c>
      <c r="H247" s="170" t="s">
        <v>1</v>
      </c>
      <c r="I247" s="172"/>
      <c r="L247" s="169"/>
      <c r="M247" s="173"/>
      <c r="T247" s="174"/>
      <c r="AT247" s="170" t="s">
        <v>361</v>
      </c>
      <c r="AU247" s="170" t="s">
        <v>86</v>
      </c>
      <c r="AV247" s="14" t="s">
        <v>84</v>
      </c>
      <c r="AW247" s="14" t="s">
        <v>32</v>
      </c>
      <c r="AX247" s="14" t="s">
        <v>76</v>
      </c>
      <c r="AY247" s="170" t="s">
        <v>350</v>
      </c>
    </row>
    <row r="248" spans="2:65" s="12" customFormat="1" ht="10.199999999999999">
      <c r="B248" s="155"/>
      <c r="D248" s="151" t="s">
        <v>361</v>
      </c>
      <c r="E248" s="156" t="s">
        <v>1</v>
      </c>
      <c r="F248" s="157" t="s">
        <v>84</v>
      </c>
      <c r="H248" s="158">
        <v>1</v>
      </c>
      <c r="I248" s="159"/>
      <c r="L248" s="155"/>
      <c r="M248" s="160"/>
      <c r="T248" s="161"/>
      <c r="AT248" s="156" t="s">
        <v>361</v>
      </c>
      <c r="AU248" s="156" t="s">
        <v>86</v>
      </c>
      <c r="AV248" s="12" t="s">
        <v>86</v>
      </c>
      <c r="AW248" s="12" t="s">
        <v>32</v>
      </c>
      <c r="AX248" s="12" t="s">
        <v>76</v>
      </c>
      <c r="AY248" s="156" t="s">
        <v>350</v>
      </c>
    </row>
    <row r="249" spans="2:65" s="13" customFormat="1" ht="10.199999999999999">
      <c r="B249" s="162"/>
      <c r="D249" s="151" t="s">
        <v>361</v>
      </c>
      <c r="E249" s="163" t="s">
        <v>1</v>
      </c>
      <c r="F249" s="164" t="s">
        <v>364</v>
      </c>
      <c r="H249" s="165">
        <v>1</v>
      </c>
      <c r="I249" s="166"/>
      <c r="L249" s="162"/>
      <c r="M249" s="167"/>
      <c r="T249" s="168"/>
      <c r="AT249" s="163" t="s">
        <v>361</v>
      </c>
      <c r="AU249" s="163" t="s">
        <v>86</v>
      </c>
      <c r="AV249" s="13" t="s">
        <v>357</v>
      </c>
      <c r="AW249" s="13" t="s">
        <v>32</v>
      </c>
      <c r="AX249" s="13" t="s">
        <v>84</v>
      </c>
      <c r="AY249" s="163" t="s">
        <v>350</v>
      </c>
    </row>
    <row r="250" spans="2:65" s="1" customFormat="1" ht="24.15" customHeight="1">
      <c r="B250" s="32"/>
      <c r="C250" s="187" t="s">
        <v>669</v>
      </c>
      <c r="D250" s="187" t="s">
        <v>1347</v>
      </c>
      <c r="E250" s="188" t="s">
        <v>9288</v>
      </c>
      <c r="F250" s="189" t="s">
        <v>9451</v>
      </c>
      <c r="G250" s="190" t="s">
        <v>496</v>
      </c>
      <c r="H250" s="191">
        <v>1</v>
      </c>
      <c r="I250" s="192"/>
      <c r="J250" s="193">
        <f>ROUND(I250*H250,2)</f>
        <v>0</v>
      </c>
      <c r="K250" s="189" t="s">
        <v>9448</v>
      </c>
      <c r="L250" s="194"/>
      <c r="M250" s="195" t="s">
        <v>1</v>
      </c>
      <c r="N250" s="196" t="s">
        <v>41</v>
      </c>
      <c r="P250" s="147">
        <f>O250*H250</f>
        <v>0</v>
      </c>
      <c r="Q250" s="147">
        <v>0</v>
      </c>
      <c r="R250" s="147">
        <f>Q250*H250</f>
        <v>0</v>
      </c>
      <c r="S250" s="147">
        <v>0</v>
      </c>
      <c r="T250" s="148">
        <f>S250*H250</f>
        <v>0</v>
      </c>
      <c r="AR250" s="149" t="s">
        <v>695</v>
      </c>
      <c r="AT250" s="149" t="s">
        <v>1347</v>
      </c>
      <c r="AU250" s="149" t="s">
        <v>86</v>
      </c>
      <c r="AY250" s="17" t="s">
        <v>350</v>
      </c>
      <c r="BE250" s="150">
        <f>IF(N250="základní",J250,0)</f>
        <v>0</v>
      </c>
      <c r="BF250" s="150">
        <f>IF(N250="snížená",J250,0)</f>
        <v>0</v>
      </c>
      <c r="BG250" s="150">
        <f>IF(N250="zákl. přenesená",J250,0)</f>
        <v>0</v>
      </c>
      <c r="BH250" s="150">
        <f>IF(N250="sníž. přenesená",J250,0)</f>
        <v>0</v>
      </c>
      <c r="BI250" s="150">
        <f>IF(N250="nulová",J250,0)</f>
        <v>0</v>
      </c>
      <c r="BJ250" s="17" t="s">
        <v>84</v>
      </c>
      <c r="BK250" s="150">
        <f>ROUND(I250*H250,2)</f>
        <v>0</v>
      </c>
      <c r="BL250" s="17" t="s">
        <v>530</v>
      </c>
      <c r="BM250" s="149" t="s">
        <v>937</v>
      </c>
    </row>
    <row r="251" spans="2:65" s="1" customFormat="1" ht="10.199999999999999">
      <c r="B251" s="32"/>
      <c r="D251" s="151" t="s">
        <v>359</v>
      </c>
      <c r="F251" s="152" t="s">
        <v>9451</v>
      </c>
      <c r="I251" s="153"/>
      <c r="L251" s="32"/>
      <c r="M251" s="154"/>
      <c r="T251" s="56"/>
      <c r="AT251" s="17" t="s">
        <v>359</v>
      </c>
      <c r="AU251" s="17" t="s">
        <v>86</v>
      </c>
    </row>
    <row r="252" spans="2:65" s="1" customFormat="1" ht="24.15" customHeight="1">
      <c r="B252" s="32"/>
      <c r="C252" s="138" t="s">
        <v>676</v>
      </c>
      <c r="D252" s="138" t="s">
        <v>352</v>
      </c>
      <c r="E252" s="139" t="s">
        <v>9452</v>
      </c>
      <c r="F252" s="140" t="s">
        <v>9453</v>
      </c>
      <c r="G252" s="141" t="s">
        <v>496</v>
      </c>
      <c r="H252" s="142">
        <v>1</v>
      </c>
      <c r="I252" s="143"/>
      <c r="J252" s="144">
        <f>ROUND(I252*H252,2)</f>
        <v>0</v>
      </c>
      <c r="K252" s="140" t="s">
        <v>385</v>
      </c>
      <c r="L252" s="32"/>
      <c r="M252" s="145" t="s">
        <v>1</v>
      </c>
      <c r="N252" s="146" t="s">
        <v>41</v>
      </c>
      <c r="P252" s="147">
        <f>O252*H252</f>
        <v>0</v>
      </c>
      <c r="Q252" s="147">
        <v>0</v>
      </c>
      <c r="R252" s="147">
        <f>Q252*H252</f>
        <v>0</v>
      </c>
      <c r="S252" s="147">
        <v>0</v>
      </c>
      <c r="T252" s="148">
        <f>S252*H252</f>
        <v>0</v>
      </c>
      <c r="AR252" s="149" t="s">
        <v>530</v>
      </c>
      <c r="AT252" s="149" t="s">
        <v>352</v>
      </c>
      <c r="AU252" s="149" t="s">
        <v>86</v>
      </c>
      <c r="AY252" s="17" t="s">
        <v>350</v>
      </c>
      <c r="BE252" s="150">
        <f>IF(N252="základní",J252,0)</f>
        <v>0</v>
      </c>
      <c r="BF252" s="150">
        <f>IF(N252="snížená",J252,0)</f>
        <v>0</v>
      </c>
      <c r="BG252" s="150">
        <f>IF(N252="zákl. přenesená",J252,0)</f>
        <v>0</v>
      </c>
      <c r="BH252" s="150">
        <f>IF(N252="sníž. přenesená",J252,0)</f>
        <v>0</v>
      </c>
      <c r="BI252" s="150">
        <f>IF(N252="nulová",J252,0)</f>
        <v>0</v>
      </c>
      <c r="BJ252" s="17" t="s">
        <v>84</v>
      </c>
      <c r="BK252" s="150">
        <f>ROUND(I252*H252,2)</f>
        <v>0</v>
      </c>
      <c r="BL252" s="17" t="s">
        <v>530</v>
      </c>
      <c r="BM252" s="149" t="s">
        <v>950</v>
      </c>
    </row>
    <row r="253" spans="2:65" s="1" customFormat="1" ht="19.2">
      <c r="B253" s="32"/>
      <c r="D253" s="151" t="s">
        <v>359</v>
      </c>
      <c r="F253" s="152" t="s">
        <v>9453</v>
      </c>
      <c r="I253" s="153"/>
      <c r="L253" s="32"/>
      <c r="M253" s="154"/>
      <c r="T253" s="56"/>
      <c r="AT253" s="17" t="s">
        <v>359</v>
      </c>
      <c r="AU253" s="17" t="s">
        <v>86</v>
      </c>
    </row>
    <row r="254" spans="2:65" s="14" customFormat="1" ht="10.199999999999999">
      <c r="B254" s="169"/>
      <c r="D254" s="151" t="s">
        <v>361</v>
      </c>
      <c r="E254" s="170" t="s">
        <v>1</v>
      </c>
      <c r="F254" s="171" t="s">
        <v>9177</v>
      </c>
      <c r="H254" s="170" t="s">
        <v>1</v>
      </c>
      <c r="I254" s="172"/>
      <c r="L254" s="169"/>
      <c r="M254" s="173"/>
      <c r="T254" s="174"/>
      <c r="AT254" s="170" t="s">
        <v>361</v>
      </c>
      <c r="AU254" s="170" t="s">
        <v>86</v>
      </c>
      <c r="AV254" s="14" t="s">
        <v>84</v>
      </c>
      <c r="AW254" s="14" t="s">
        <v>32</v>
      </c>
      <c r="AX254" s="14" t="s">
        <v>76</v>
      </c>
      <c r="AY254" s="170" t="s">
        <v>350</v>
      </c>
    </row>
    <row r="255" spans="2:65" s="12" customFormat="1" ht="10.199999999999999">
      <c r="B255" s="155"/>
      <c r="D255" s="151" t="s">
        <v>361</v>
      </c>
      <c r="E255" s="156" t="s">
        <v>1</v>
      </c>
      <c r="F255" s="157" t="s">
        <v>84</v>
      </c>
      <c r="H255" s="158">
        <v>1</v>
      </c>
      <c r="I255" s="159"/>
      <c r="L255" s="155"/>
      <c r="M255" s="160"/>
      <c r="T255" s="161"/>
      <c r="AT255" s="156" t="s">
        <v>361</v>
      </c>
      <c r="AU255" s="156" t="s">
        <v>86</v>
      </c>
      <c r="AV255" s="12" t="s">
        <v>86</v>
      </c>
      <c r="AW255" s="12" t="s">
        <v>32</v>
      </c>
      <c r="AX255" s="12" t="s">
        <v>76</v>
      </c>
      <c r="AY255" s="156" t="s">
        <v>350</v>
      </c>
    </row>
    <row r="256" spans="2:65" s="13" customFormat="1" ht="10.199999999999999">
      <c r="B256" s="162"/>
      <c r="D256" s="151" t="s">
        <v>361</v>
      </c>
      <c r="E256" s="163" t="s">
        <v>1</v>
      </c>
      <c r="F256" s="164" t="s">
        <v>364</v>
      </c>
      <c r="H256" s="165">
        <v>1</v>
      </c>
      <c r="I256" s="166"/>
      <c r="L256" s="162"/>
      <c r="M256" s="167"/>
      <c r="T256" s="168"/>
      <c r="AT256" s="163" t="s">
        <v>361</v>
      </c>
      <c r="AU256" s="163" t="s">
        <v>86</v>
      </c>
      <c r="AV256" s="13" t="s">
        <v>357</v>
      </c>
      <c r="AW256" s="13" t="s">
        <v>32</v>
      </c>
      <c r="AX256" s="13" t="s">
        <v>84</v>
      </c>
      <c r="AY256" s="163" t="s">
        <v>350</v>
      </c>
    </row>
    <row r="257" spans="2:65" s="1" customFormat="1" ht="24.15" customHeight="1">
      <c r="B257" s="32"/>
      <c r="C257" s="187" t="s">
        <v>682</v>
      </c>
      <c r="D257" s="187" t="s">
        <v>1347</v>
      </c>
      <c r="E257" s="188" t="s">
        <v>9454</v>
      </c>
      <c r="F257" s="189" t="s">
        <v>9455</v>
      </c>
      <c r="G257" s="190" t="s">
        <v>496</v>
      </c>
      <c r="H257" s="191">
        <v>1</v>
      </c>
      <c r="I257" s="192"/>
      <c r="J257" s="193">
        <f>ROUND(I257*H257,2)</f>
        <v>0</v>
      </c>
      <c r="K257" s="189" t="s">
        <v>9448</v>
      </c>
      <c r="L257" s="194"/>
      <c r="M257" s="195" t="s">
        <v>1</v>
      </c>
      <c r="N257" s="196" t="s">
        <v>41</v>
      </c>
      <c r="P257" s="147">
        <f>O257*H257</f>
        <v>0</v>
      </c>
      <c r="Q257" s="147">
        <v>0</v>
      </c>
      <c r="R257" s="147">
        <f>Q257*H257</f>
        <v>0</v>
      </c>
      <c r="S257" s="147">
        <v>0</v>
      </c>
      <c r="T257" s="148">
        <f>S257*H257</f>
        <v>0</v>
      </c>
      <c r="AR257" s="149" t="s">
        <v>695</v>
      </c>
      <c r="AT257" s="149" t="s">
        <v>1347</v>
      </c>
      <c r="AU257" s="149" t="s">
        <v>86</v>
      </c>
      <c r="AY257" s="17" t="s">
        <v>350</v>
      </c>
      <c r="BE257" s="150">
        <f>IF(N257="základní",J257,0)</f>
        <v>0</v>
      </c>
      <c r="BF257" s="150">
        <f>IF(N257="snížená",J257,0)</f>
        <v>0</v>
      </c>
      <c r="BG257" s="150">
        <f>IF(N257="zákl. přenesená",J257,0)</f>
        <v>0</v>
      </c>
      <c r="BH257" s="150">
        <f>IF(N257="sníž. přenesená",J257,0)</f>
        <v>0</v>
      </c>
      <c r="BI257" s="150">
        <f>IF(N257="nulová",J257,0)</f>
        <v>0</v>
      </c>
      <c r="BJ257" s="17" t="s">
        <v>84</v>
      </c>
      <c r="BK257" s="150">
        <f>ROUND(I257*H257,2)</f>
        <v>0</v>
      </c>
      <c r="BL257" s="17" t="s">
        <v>530</v>
      </c>
      <c r="BM257" s="149" t="s">
        <v>974</v>
      </c>
    </row>
    <row r="258" spans="2:65" s="1" customFormat="1" ht="10.199999999999999">
      <c r="B258" s="32"/>
      <c r="D258" s="151" t="s">
        <v>359</v>
      </c>
      <c r="F258" s="152" t="s">
        <v>9455</v>
      </c>
      <c r="I258" s="153"/>
      <c r="L258" s="32"/>
      <c r="M258" s="154"/>
      <c r="T258" s="56"/>
      <c r="AT258" s="17" t="s">
        <v>359</v>
      </c>
      <c r="AU258" s="17" t="s">
        <v>86</v>
      </c>
    </row>
    <row r="259" spans="2:65" s="1" customFormat="1" ht="44.25" customHeight="1">
      <c r="B259" s="32"/>
      <c r="C259" s="138" t="s">
        <v>688</v>
      </c>
      <c r="D259" s="138" t="s">
        <v>352</v>
      </c>
      <c r="E259" s="139" t="s">
        <v>9456</v>
      </c>
      <c r="F259" s="140" t="s">
        <v>9457</v>
      </c>
      <c r="G259" s="141" t="s">
        <v>483</v>
      </c>
      <c r="H259" s="142">
        <v>0.28899999999999998</v>
      </c>
      <c r="I259" s="143"/>
      <c r="J259" s="144">
        <f>ROUND(I259*H259,2)</f>
        <v>0</v>
      </c>
      <c r="K259" s="140" t="s">
        <v>385</v>
      </c>
      <c r="L259" s="32"/>
      <c r="M259" s="145" t="s">
        <v>1</v>
      </c>
      <c r="N259" s="146" t="s">
        <v>41</v>
      </c>
      <c r="P259" s="147">
        <f>O259*H259</f>
        <v>0</v>
      </c>
      <c r="Q259" s="147">
        <v>0</v>
      </c>
      <c r="R259" s="147">
        <f>Q259*H259</f>
        <v>0</v>
      </c>
      <c r="S259" s="147">
        <v>0</v>
      </c>
      <c r="T259" s="148">
        <f>S259*H259</f>
        <v>0</v>
      </c>
      <c r="AR259" s="149" t="s">
        <v>530</v>
      </c>
      <c r="AT259" s="149" t="s">
        <v>352</v>
      </c>
      <c r="AU259" s="149" t="s">
        <v>86</v>
      </c>
      <c r="AY259" s="17" t="s">
        <v>350</v>
      </c>
      <c r="BE259" s="150">
        <f>IF(N259="základní",J259,0)</f>
        <v>0</v>
      </c>
      <c r="BF259" s="150">
        <f>IF(N259="snížená",J259,0)</f>
        <v>0</v>
      </c>
      <c r="BG259" s="150">
        <f>IF(N259="zákl. přenesená",J259,0)</f>
        <v>0</v>
      </c>
      <c r="BH259" s="150">
        <f>IF(N259="sníž. přenesená",J259,0)</f>
        <v>0</v>
      </c>
      <c r="BI259" s="150">
        <f>IF(N259="nulová",J259,0)</f>
        <v>0</v>
      </c>
      <c r="BJ259" s="17" t="s">
        <v>84</v>
      </c>
      <c r="BK259" s="150">
        <f>ROUND(I259*H259,2)</f>
        <v>0</v>
      </c>
      <c r="BL259" s="17" t="s">
        <v>530</v>
      </c>
      <c r="BM259" s="149" t="s">
        <v>987</v>
      </c>
    </row>
    <row r="260" spans="2:65" s="1" customFormat="1" ht="28.8">
      <c r="B260" s="32"/>
      <c r="D260" s="151" t="s">
        <v>359</v>
      </c>
      <c r="F260" s="152" t="s">
        <v>9457</v>
      </c>
      <c r="I260" s="153"/>
      <c r="L260" s="32"/>
      <c r="M260" s="154"/>
      <c r="T260" s="56"/>
      <c r="AT260" s="17" t="s">
        <v>359</v>
      </c>
      <c r="AU260" s="17" t="s">
        <v>86</v>
      </c>
    </row>
    <row r="261" spans="2:65" s="1" customFormat="1" ht="49.05" customHeight="1">
      <c r="B261" s="32"/>
      <c r="C261" s="138" t="s">
        <v>695</v>
      </c>
      <c r="D261" s="138" t="s">
        <v>352</v>
      </c>
      <c r="E261" s="139" t="s">
        <v>9458</v>
      </c>
      <c r="F261" s="140" t="s">
        <v>9459</v>
      </c>
      <c r="G261" s="141" t="s">
        <v>483</v>
      </c>
      <c r="H261" s="142">
        <v>0.28899999999999998</v>
      </c>
      <c r="I261" s="143"/>
      <c r="J261" s="144">
        <f>ROUND(I261*H261,2)</f>
        <v>0</v>
      </c>
      <c r="K261" s="140" t="s">
        <v>385</v>
      </c>
      <c r="L261" s="32"/>
      <c r="M261" s="145" t="s">
        <v>1</v>
      </c>
      <c r="N261" s="146" t="s">
        <v>41</v>
      </c>
      <c r="P261" s="147">
        <f>O261*H261</f>
        <v>0</v>
      </c>
      <c r="Q261" s="147">
        <v>0</v>
      </c>
      <c r="R261" s="147">
        <f>Q261*H261</f>
        <v>0</v>
      </c>
      <c r="S261" s="147">
        <v>0</v>
      </c>
      <c r="T261" s="148">
        <f>S261*H261</f>
        <v>0</v>
      </c>
      <c r="AR261" s="149" t="s">
        <v>530</v>
      </c>
      <c r="AT261" s="149" t="s">
        <v>352</v>
      </c>
      <c r="AU261" s="149" t="s">
        <v>86</v>
      </c>
      <c r="AY261" s="17" t="s">
        <v>350</v>
      </c>
      <c r="BE261" s="150">
        <f>IF(N261="základní",J261,0)</f>
        <v>0</v>
      </c>
      <c r="BF261" s="150">
        <f>IF(N261="snížená",J261,0)</f>
        <v>0</v>
      </c>
      <c r="BG261" s="150">
        <f>IF(N261="zákl. přenesená",J261,0)</f>
        <v>0</v>
      </c>
      <c r="BH261" s="150">
        <f>IF(N261="sníž. přenesená",J261,0)</f>
        <v>0</v>
      </c>
      <c r="BI261" s="150">
        <f>IF(N261="nulová",J261,0)</f>
        <v>0</v>
      </c>
      <c r="BJ261" s="17" t="s">
        <v>84</v>
      </c>
      <c r="BK261" s="150">
        <f>ROUND(I261*H261,2)</f>
        <v>0</v>
      </c>
      <c r="BL261" s="17" t="s">
        <v>530</v>
      </c>
      <c r="BM261" s="149" t="s">
        <v>1001</v>
      </c>
    </row>
    <row r="262" spans="2:65" s="1" customFormat="1" ht="38.4">
      <c r="B262" s="32"/>
      <c r="D262" s="151" t="s">
        <v>359</v>
      </c>
      <c r="F262" s="152" t="s">
        <v>9459</v>
      </c>
      <c r="I262" s="153"/>
      <c r="L262" s="32"/>
      <c r="M262" s="154"/>
      <c r="T262" s="56"/>
      <c r="AT262" s="17" t="s">
        <v>359</v>
      </c>
      <c r="AU262" s="17" t="s">
        <v>86</v>
      </c>
    </row>
    <row r="263" spans="2:65" s="1" customFormat="1" ht="49.05" customHeight="1">
      <c r="B263" s="32"/>
      <c r="C263" s="138" t="s">
        <v>701</v>
      </c>
      <c r="D263" s="138" t="s">
        <v>352</v>
      </c>
      <c r="E263" s="139" t="s">
        <v>9460</v>
      </c>
      <c r="F263" s="140" t="s">
        <v>9461</v>
      </c>
      <c r="G263" s="141" t="s">
        <v>483</v>
      </c>
      <c r="H263" s="142">
        <v>0.28899999999999998</v>
      </c>
      <c r="I263" s="143"/>
      <c r="J263" s="144">
        <f>ROUND(I263*H263,2)</f>
        <v>0</v>
      </c>
      <c r="K263" s="140" t="s">
        <v>385</v>
      </c>
      <c r="L263" s="32"/>
      <c r="M263" s="145" t="s">
        <v>1</v>
      </c>
      <c r="N263" s="146" t="s">
        <v>41</v>
      </c>
      <c r="P263" s="147">
        <f>O263*H263</f>
        <v>0</v>
      </c>
      <c r="Q263" s="147">
        <v>0</v>
      </c>
      <c r="R263" s="147">
        <f>Q263*H263</f>
        <v>0</v>
      </c>
      <c r="S263" s="147">
        <v>0</v>
      </c>
      <c r="T263" s="148">
        <f>S263*H263</f>
        <v>0</v>
      </c>
      <c r="AR263" s="149" t="s">
        <v>530</v>
      </c>
      <c r="AT263" s="149" t="s">
        <v>352</v>
      </c>
      <c r="AU263" s="149" t="s">
        <v>86</v>
      </c>
      <c r="AY263" s="17" t="s">
        <v>350</v>
      </c>
      <c r="BE263" s="150">
        <f>IF(N263="základní",J263,0)</f>
        <v>0</v>
      </c>
      <c r="BF263" s="150">
        <f>IF(N263="snížená",J263,0)</f>
        <v>0</v>
      </c>
      <c r="BG263" s="150">
        <f>IF(N263="zákl. přenesená",J263,0)</f>
        <v>0</v>
      </c>
      <c r="BH263" s="150">
        <f>IF(N263="sníž. přenesená",J263,0)</f>
        <v>0</v>
      </c>
      <c r="BI263" s="150">
        <f>IF(N263="nulová",J263,0)</f>
        <v>0</v>
      </c>
      <c r="BJ263" s="17" t="s">
        <v>84</v>
      </c>
      <c r="BK263" s="150">
        <f>ROUND(I263*H263,2)</f>
        <v>0</v>
      </c>
      <c r="BL263" s="17" t="s">
        <v>530</v>
      </c>
      <c r="BM263" s="149" t="s">
        <v>1014</v>
      </c>
    </row>
    <row r="264" spans="2:65" s="1" customFormat="1" ht="28.8">
      <c r="B264" s="32"/>
      <c r="D264" s="151" t="s">
        <v>359</v>
      </c>
      <c r="F264" s="152" t="s">
        <v>9461</v>
      </c>
      <c r="I264" s="153"/>
      <c r="L264" s="32"/>
      <c r="M264" s="154"/>
      <c r="T264" s="56"/>
      <c r="AT264" s="17" t="s">
        <v>359</v>
      </c>
      <c r="AU264" s="17" t="s">
        <v>86</v>
      </c>
    </row>
    <row r="265" spans="2:65" s="11" customFormat="1" ht="22.8" customHeight="1">
      <c r="B265" s="126"/>
      <c r="D265" s="127" t="s">
        <v>75</v>
      </c>
      <c r="E265" s="136" t="s">
        <v>7795</v>
      </c>
      <c r="F265" s="136" t="s">
        <v>9108</v>
      </c>
      <c r="I265" s="129"/>
      <c r="J265" s="137">
        <f>BK265</f>
        <v>0</v>
      </c>
      <c r="L265" s="126"/>
      <c r="M265" s="131"/>
      <c r="P265" s="132">
        <f>SUM(P266:P281)</f>
        <v>0</v>
      </c>
      <c r="R265" s="132">
        <f>SUM(R266:R281)</f>
        <v>0</v>
      </c>
      <c r="T265" s="133">
        <f>SUM(T266:T281)</f>
        <v>0</v>
      </c>
      <c r="AR265" s="127" t="s">
        <v>86</v>
      </c>
      <c r="AT265" s="134" t="s">
        <v>75</v>
      </c>
      <c r="AU265" s="134" t="s">
        <v>84</v>
      </c>
      <c r="AY265" s="127" t="s">
        <v>350</v>
      </c>
      <c r="BK265" s="135">
        <f>SUM(BK266:BK281)</f>
        <v>0</v>
      </c>
    </row>
    <row r="266" spans="2:65" s="1" customFormat="1" ht="37.799999999999997" customHeight="1">
      <c r="B266" s="32"/>
      <c r="C266" s="138" t="s">
        <v>707</v>
      </c>
      <c r="D266" s="138" t="s">
        <v>352</v>
      </c>
      <c r="E266" s="139" t="s">
        <v>9109</v>
      </c>
      <c r="F266" s="140" t="s">
        <v>9110</v>
      </c>
      <c r="G266" s="141" t="s">
        <v>496</v>
      </c>
      <c r="H266" s="142">
        <v>2</v>
      </c>
      <c r="I266" s="143"/>
      <c r="J266" s="144">
        <f>ROUND(I266*H266,2)</f>
        <v>0</v>
      </c>
      <c r="K266" s="140" t="s">
        <v>385</v>
      </c>
      <c r="L266" s="32"/>
      <c r="M266" s="145" t="s">
        <v>1</v>
      </c>
      <c r="N266" s="146" t="s">
        <v>41</v>
      </c>
      <c r="P266" s="147">
        <f>O266*H266</f>
        <v>0</v>
      </c>
      <c r="Q266" s="147">
        <v>0</v>
      </c>
      <c r="R266" s="147">
        <f>Q266*H266</f>
        <v>0</v>
      </c>
      <c r="S266" s="147">
        <v>0</v>
      </c>
      <c r="T266" s="148">
        <f>S266*H266</f>
        <v>0</v>
      </c>
      <c r="AR266" s="149" t="s">
        <v>530</v>
      </c>
      <c r="AT266" s="149" t="s">
        <v>352</v>
      </c>
      <c r="AU266" s="149" t="s">
        <v>86</v>
      </c>
      <c r="AY266" s="17" t="s">
        <v>350</v>
      </c>
      <c r="BE266" s="150">
        <f>IF(N266="základní",J266,0)</f>
        <v>0</v>
      </c>
      <c r="BF266" s="150">
        <f>IF(N266="snížená",J266,0)</f>
        <v>0</v>
      </c>
      <c r="BG266" s="150">
        <f>IF(N266="zákl. přenesená",J266,0)</f>
        <v>0</v>
      </c>
      <c r="BH266" s="150">
        <f>IF(N266="sníž. přenesená",J266,0)</f>
        <v>0</v>
      </c>
      <c r="BI266" s="150">
        <f>IF(N266="nulová",J266,0)</f>
        <v>0</v>
      </c>
      <c r="BJ266" s="17" t="s">
        <v>84</v>
      </c>
      <c r="BK266" s="150">
        <f>ROUND(I266*H266,2)</f>
        <v>0</v>
      </c>
      <c r="BL266" s="17" t="s">
        <v>530</v>
      </c>
      <c r="BM266" s="149" t="s">
        <v>1034</v>
      </c>
    </row>
    <row r="267" spans="2:65" s="1" customFormat="1" ht="19.2">
      <c r="B267" s="32"/>
      <c r="D267" s="151" t="s">
        <v>359</v>
      </c>
      <c r="F267" s="152" t="s">
        <v>9110</v>
      </c>
      <c r="I267" s="153"/>
      <c r="L267" s="32"/>
      <c r="M267" s="154"/>
      <c r="T267" s="56"/>
      <c r="AT267" s="17" t="s">
        <v>359</v>
      </c>
      <c r="AU267" s="17" t="s">
        <v>86</v>
      </c>
    </row>
    <row r="268" spans="2:65" s="14" customFormat="1" ht="10.199999999999999">
      <c r="B268" s="169"/>
      <c r="D268" s="151" t="s">
        <v>361</v>
      </c>
      <c r="E268" s="170" t="s">
        <v>1</v>
      </c>
      <c r="F268" s="171" t="s">
        <v>9177</v>
      </c>
      <c r="H268" s="170" t="s">
        <v>1</v>
      </c>
      <c r="I268" s="172"/>
      <c r="L268" s="169"/>
      <c r="M268" s="173"/>
      <c r="T268" s="174"/>
      <c r="AT268" s="170" t="s">
        <v>361</v>
      </c>
      <c r="AU268" s="170" t="s">
        <v>86</v>
      </c>
      <c r="AV268" s="14" t="s">
        <v>84</v>
      </c>
      <c r="AW268" s="14" t="s">
        <v>32</v>
      </c>
      <c r="AX268" s="14" t="s">
        <v>76</v>
      </c>
      <c r="AY268" s="170" t="s">
        <v>350</v>
      </c>
    </row>
    <row r="269" spans="2:65" s="12" customFormat="1" ht="10.199999999999999">
      <c r="B269" s="155"/>
      <c r="D269" s="151" t="s">
        <v>361</v>
      </c>
      <c r="E269" s="156" t="s">
        <v>1</v>
      </c>
      <c r="F269" s="157" t="s">
        <v>9462</v>
      </c>
      <c r="H269" s="158">
        <v>2</v>
      </c>
      <c r="I269" s="159"/>
      <c r="L269" s="155"/>
      <c r="M269" s="160"/>
      <c r="T269" s="161"/>
      <c r="AT269" s="156" t="s">
        <v>361</v>
      </c>
      <c r="AU269" s="156" t="s">
        <v>86</v>
      </c>
      <c r="AV269" s="12" t="s">
        <v>86</v>
      </c>
      <c r="AW269" s="12" t="s">
        <v>32</v>
      </c>
      <c r="AX269" s="12" t="s">
        <v>76</v>
      </c>
      <c r="AY269" s="156" t="s">
        <v>350</v>
      </c>
    </row>
    <row r="270" spans="2:65" s="13" customFormat="1" ht="10.199999999999999">
      <c r="B270" s="162"/>
      <c r="D270" s="151" t="s">
        <v>361</v>
      </c>
      <c r="E270" s="163" t="s">
        <v>1</v>
      </c>
      <c r="F270" s="164" t="s">
        <v>364</v>
      </c>
      <c r="H270" s="165">
        <v>2</v>
      </c>
      <c r="I270" s="166"/>
      <c r="L270" s="162"/>
      <c r="M270" s="167"/>
      <c r="T270" s="168"/>
      <c r="AT270" s="163" t="s">
        <v>361</v>
      </c>
      <c r="AU270" s="163" t="s">
        <v>86</v>
      </c>
      <c r="AV270" s="13" t="s">
        <v>357</v>
      </c>
      <c r="AW270" s="13" t="s">
        <v>32</v>
      </c>
      <c r="AX270" s="13" t="s">
        <v>84</v>
      </c>
      <c r="AY270" s="163" t="s">
        <v>350</v>
      </c>
    </row>
    <row r="271" spans="2:65" s="1" customFormat="1" ht="24.15" customHeight="1">
      <c r="B271" s="32"/>
      <c r="C271" s="138" t="s">
        <v>713</v>
      </c>
      <c r="D271" s="138" t="s">
        <v>352</v>
      </c>
      <c r="E271" s="139" t="s">
        <v>9111</v>
      </c>
      <c r="F271" s="140" t="s">
        <v>9112</v>
      </c>
      <c r="G271" s="141" t="s">
        <v>496</v>
      </c>
      <c r="H271" s="142">
        <v>2</v>
      </c>
      <c r="I271" s="143"/>
      <c r="J271" s="144">
        <f>ROUND(I271*H271,2)</f>
        <v>0</v>
      </c>
      <c r="K271" s="140" t="s">
        <v>385</v>
      </c>
      <c r="L271" s="32"/>
      <c r="M271" s="145" t="s">
        <v>1</v>
      </c>
      <c r="N271" s="146" t="s">
        <v>41</v>
      </c>
      <c r="P271" s="147">
        <f>O271*H271</f>
        <v>0</v>
      </c>
      <c r="Q271" s="147">
        <v>0</v>
      </c>
      <c r="R271" s="147">
        <f>Q271*H271</f>
        <v>0</v>
      </c>
      <c r="S271" s="147">
        <v>0</v>
      </c>
      <c r="T271" s="148">
        <f>S271*H271</f>
        <v>0</v>
      </c>
      <c r="AR271" s="149" t="s">
        <v>530</v>
      </c>
      <c r="AT271" s="149" t="s">
        <v>352</v>
      </c>
      <c r="AU271" s="149" t="s">
        <v>86</v>
      </c>
      <c r="AY271" s="17" t="s">
        <v>350</v>
      </c>
      <c r="BE271" s="150">
        <f>IF(N271="základní",J271,0)</f>
        <v>0</v>
      </c>
      <c r="BF271" s="150">
        <f>IF(N271="snížená",J271,0)</f>
        <v>0</v>
      </c>
      <c r="BG271" s="150">
        <f>IF(N271="zákl. přenesená",J271,0)</f>
        <v>0</v>
      </c>
      <c r="BH271" s="150">
        <f>IF(N271="sníž. přenesená",J271,0)</f>
        <v>0</v>
      </c>
      <c r="BI271" s="150">
        <f>IF(N271="nulová",J271,0)</f>
        <v>0</v>
      </c>
      <c r="BJ271" s="17" t="s">
        <v>84</v>
      </c>
      <c r="BK271" s="150">
        <f>ROUND(I271*H271,2)</f>
        <v>0</v>
      </c>
      <c r="BL271" s="17" t="s">
        <v>530</v>
      </c>
      <c r="BM271" s="149" t="s">
        <v>1050</v>
      </c>
    </row>
    <row r="272" spans="2:65" s="1" customFormat="1" ht="19.2">
      <c r="B272" s="32"/>
      <c r="D272" s="151" t="s">
        <v>359</v>
      </c>
      <c r="F272" s="152" t="s">
        <v>9112</v>
      </c>
      <c r="I272" s="153"/>
      <c r="L272" s="32"/>
      <c r="M272" s="154"/>
      <c r="T272" s="56"/>
      <c r="AT272" s="17" t="s">
        <v>359</v>
      </c>
      <c r="AU272" s="17" t="s">
        <v>86</v>
      </c>
    </row>
    <row r="273" spans="2:65" s="14" customFormat="1" ht="10.199999999999999">
      <c r="B273" s="169"/>
      <c r="D273" s="151" t="s">
        <v>361</v>
      </c>
      <c r="E273" s="170" t="s">
        <v>1</v>
      </c>
      <c r="F273" s="171" t="s">
        <v>9177</v>
      </c>
      <c r="H273" s="170" t="s">
        <v>1</v>
      </c>
      <c r="I273" s="172"/>
      <c r="L273" s="169"/>
      <c r="M273" s="173"/>
      <c r="T273" s="174"/>
      <c r="AT273" s="170" t="s">
        <v>361</v>
      </c>
      <c r="AU273" s="170" t="s">
        <v>86</v>
      </c>
      <c r="AV273" s="14" t="s">
        <v>84</v>
      </c>
      <c r="AW273" s="14" t="s">
        <v>32</v>
      </c>
      <c r="AX273" s="14" t="s">
        <v>76</v>
      </c>
      <c r="AY273" s="170" t="s">
        <v>350</v>
      </c>
    </row>
    <row r="274" spans="2:65" s="12" customFormat="1" ht="10.199999999999999">
      <c r="B274" s="155"/>
      <c r="D274" s="151" t="s">
        <v>361</v>
      </c>
      <c r="E274" s="156" t="s">
        <v>1</v>
      </c>
      <c r="F274" s="157" t="s">
        <v>9462</v>
      </c>
      <c r="H274" s="158">
        <v>2</v>
      </c>
      <c r="I274" s="159"/>
      <c r="L274" s="155"/>
      <c r="M274" s="160"/>
      <c r="T274" s="161"/>
      <c r="AT274" s="156" t="s">
        <v>361</v>
      </c>
      <c r="AU274" s="156" t="s">
        <v>86</v>
      </c>
      <c r="AV274" s="12" t="s">
        <v>86</v>
      </c>
      <c r="AW274" s="12" t="s">
        <v>32</v>
      </c>
      <c r="AX274" s="12" t="s">
        <v>76</v>
      </c>
      <c r="AY274" s="156" t="s">
        <v>350</v>
      </c>
    </row>
    <row r="275" spans="2:65" s="13" customFormat="1" ht="10.199999999999999">
      <c r="B275" s="162"/>
      <c r="D275" s="151" t="s">
        <v>361</v>
      </c>
      <c r="E275" s="163" t="s">
        <v>1</v>
      </c>
      <c r="F275" s="164" t="s">
        <v>364</v>
      </c>
      <c r="H275" s="165">
        <v>2</v>
      </c>
      <c r="I275" s="166"/>
      <c r="L275" s="162"/>
      <c r="M275" s="167"/>
      <c r="T275" s="168"/>
      <c r="AT275" s="163" t="s">
        <v>361</v>
      </c>
      <c r="AU275" s="163" t="s">
        <v>86</v>
      </c>
      <c r="AV275" s="13" t="s">
        <v>357</v>
      </c>
      <c r="AW275" s="13" t="s">
        <v>32</v>
      </c>
      <c r="AX275" s="13" t="s">
        <v>84</v>
      </c>
      <c r="AY275" s="163" t="s">
        <v>350</v>
      </c>
    </row>
    <row r="276" spans="2:65" s="1" customFormat="1" ht="44.25" customHeight="1">
      <c r="B276" s="32"/>
      <c r="C276" s="138" t="s">
        <v>722</v>
      </c>
      <c r="D276" s="138" t="s">
        <v>352</v>
      </c>
      <c r="E276" s="139" t="s">
        <v>9113</v>
      </c>
      <c r="F276" s="140" t="s">
        <v>9114</v>
      </c>
      <c r="G276" s="141" t="s">
        <v>483</v>
      </c>
      <c r="H276" s="142">
        <v>4.0000000000000001E-3</v>
      </c>
      <c r="I276" s="143"/>
      <c r="J276" s="144">
        <f>ROUND(I276*H276,2)</f>
        <v>0</v>
      </c>
      <c r="K276" s="140" t="s">
        <v>385</v>
      </c>
      <c r="L276" s="32"/>
      <c r="M276" s="145" t="s">
        <v>1</v>
      </c>
      <c r="N276" s="146" t="s">
        <v>41</v>
      </c>
      <c r="P276" s="147">
        <f>O276*H276</f>
        <v>0</v>
      </c>
      <c r="Q276" s="147">
        <v>0</v>
      </c>
      <c r="R276" s="147">
        <f>Q276*H276</f>
        <v>0</v>
      </c>
      <c r="S276" s="147">
        <v>0</v>
      </c>
      <c r="T276" s="148">
        <f>S276*H276</f>
        <v>0</v>
      </c>
      <c r="AR276" s="149" t="s">
        <v>530</v>
      </c>
      <c r="AT276" s="149" t="s">
        <v>352</v>
      </c>
      <c r="AU276" s="149" t="s">
        <v>86</v>
      </c>
      <c r="AY276" s="17" t="s">
        <v>350</v>
      </c>
      <c r="BE276" s="150">
        <f>IF(N276="základní",J276,0)</f>
        <v>0</v>
      </c>
      <c r="BF276" s="150">
        <f>IF(N276="snížená",J276,0)</f>
        <v>0</v>
      </c>
      <c r="BG276" s="150">
        <f>IF(N276="zákl. přenesená",J276,0)</f>
        <v>0</v>
      </c>
      <c r="BH276" s="150">
        <f>IF(N276="sníž. přenesená",J276,0)</f>
        <v>0</v>
      </c>
      <c r="BI276" s="150">
        <f>IF(N276="nulová",J276,0)</f>
        <v>0</v>
      </c>
      <c r="BJ276" s="17" t="s">
        <v>84</v>
      </c>
      <c r="BK276" s="150">
        <f>ROUND(I276*H276,2)</f>
        <v>0</v>
      </c>
      <c r="BL276" s="17" t="s">
        <v>530</v>
      </c>
      <c r="BM276" s="149" t="s">
        <v>1080</v>
      </c>
    </row>
    <row r="277" spans="2:65" s="1" customFormat="1" ht="28.8">
      <c r="B277" s="32"/>
      <c r="D277" s="151" t="s">
        <v>359</v>
      </c>
      <c r="F277" s="152" t="s">
        <v>9114</v>
      </c>
      <c r="I277" s="153"/>
      <c r="L277" s="32"/>
      <c r="M277" s="154"/>
      <c r="T277" s="56"/>
      <c r="AT277" s="17" t="s">
        <v>359</v>
      </c>
      <c r="AU277" s="17" t="s">
        <v>86</v>
      </c>
    </row>
    <row r="278" spans="2:65" s="1" customFormat="1" ht="49.05" customHeight="1">
      <c r="B278" s="32"/>
      <c r="C278" s="138" t="s">
        <v>729</v>
      </c>
      <c r="D278" s="138" t="s">
        <v>352</v>
      </c>
      <c r="E278" s="139" t="s">
        <v>9115</v>
      </c>
      <c r="F278" s="140" t="s">
        <v>9116</v>
      </c>
      <c r="G278" s="141" t="s">
        <v>483</v>
      </c>
      <c r="H278" s="142">
        <v>4.0000000000000001E-3</v>
      </c>
      <c r="I278" s="143"/>
      <c r="J278" s="144">
        <f>ROUND(I278*H278,2)</f>
        <v>0</v>
      </c>
      <c r="K278" s="140" t="s">
        <v>385</v>
      </c>
      <c r="L278" s="32"/>
      <c r="M278" s="145" t="s">
        <v>1</v>
      </c>
      <c r="N278" s="146" t="s">
        <v>41</v>
      </c>
      <c r="P278" s="147">
        <f>O278*H278</f>
        <v>0</v>
      </c>
      <c r="Q278" s="147">
        <v>0</v>
      </c>
      <c r="R278" s="147">
        <f>Q278*H278</f>
        <v>0</v>
      </c>
      <c r="S278" s="147">
        <v>0</v>
      </c>
      <c r="T278" s="148">
        <f>S278*H278</f>
        <v>0</v>
      </c>
      <c r="AR278" s="149" t="s">
        <v>530</v>
      </c>
      <c r="AT278" s="149" t="s">
        <v>352</v>
      </c>
      <c r="AU278" s="149" t="s">
        <v>86</v>
      </c>
      <c r="AY278" s="17" t="s">
        <v>350</v>
      </c>
      <c r="BE278" s="150">
        <f>IF(N278="základní",J278,0)</f>
        <v>0</v>
      </c>
      <c r="BF278" s="150">
        <f>IF(N278="snížená",J278,0)</f>
        <v>0</v>
      </c>
      <c r="BG278" s="150">
        <f>IF(N278="zákl. přenesená",J278,0)</f>
        <v>0</v>
      </c>
      <c r="BH278" s="150">
        <f>IF(N278="sníž. přenesená",J278,0)</f>
        <v>0</v>
      </c>
      <c r="BI278" s="150">
        <f>IF(N278="nulová",J278,0)</f>
        <v>0</v>
      </c>
      <c r="BJ278" s="17" t="s">
        <v>84</v>
      </c>
      <c r="BK278" s="150">
        <f>ROUND(I278*H278,2)</f>
        <v>0</v>
      </c>
      <c r="BL278" s="17" t="s">
        <v>530</v>
      </c>
      <c r="BM278" s="149" t="s">
        <v>804</v>
      </c>
    </row>
    <row r="279" spans="2:65" s="1" customFormat="1" ht="38.4">
      <c r="B279" s="32"/>
      <c r="D279" s="151" t="s">
        <v>359</v>
      </c>
      <c r="F279" s="152" t="s">
        <v>9116</v>
      </c>
      <c r="I279" s="153"/>
      <c r="L279" s="32"/>
      <c r="M279" s="154"/>
      <c r="T279" s="56"/>
      <c r="AT279" s="17" t="s">
        <v>359</v>
      </c>
      <c r="AU279" s="17" t="s">
        <v>86</v>
      </c>
    </row>
    <row r="280" spans="2:65" s="1" customFormat="1" ht="49.05" customHeight="1">
      <c r="B280" s="32"/>
      <c r="C280" s="138" t="s">
        <v>735</v>
      </c>
      <c r="D280" s="138" t="s">
        <v>352</v>
      </c>
      <c r="E280" s="139" t="s">
        <v>9117</v>
      </c>
      <c r="F280" s="140" t="s">
        <v>9118</v>
      </c>
      <c r="G280" s="141" t="s">
        <v>483</v>
      </c>
      <c r="H280" s="142">
        <v>4.0000000000000001E-3</v>
      </c>
      <c r="I280" s="143"/>
      <c r="J280" s="144">
        <f>ROUND(I280*H280,2)</f>
        <v>0</v>
      </c>
      <c r="K280" s="140" t="s">
        <v>385</v>
      </c>
      <c r="L280" s="32"/>
      <c r="M280" s="145" t="s">
        <v>1</v>
      </c>
      <c r="N280" s="146" t="s">
        <v>41</v>
      </c>
      <c r="P280" s="147">
        <f>O280*H280</f>
        <v>0</v>
      </c>
      <c r="Q280" s="147">
        <v>0</v>
      </c>
      <c r="R280" s="147">
        <f>Q280*H280</f>
        <v>0</v>
      </c>
      <c r="S280" s="147">
        <v>0</v>
      </c>
      <c r="T280" s="148">
        <f>S280*H280</f>
        <v>0</v>
      </c>
      <c r="AR280" s="149" t="s">
        <v>530</v>
      </c>
      <c r="AT280" s="149" t="s">
        <v>352</v>
      </c>
      <c r="AU280" s="149" t="s">
        <v>86</v>
      </c>
      <c r="AY280" s="17" t="s">
        <v>350</v>
      </c>
      <c r="BE280" s="150">
        <f>IF(N280="základní",J280,0)</f>
        <v>0</v>
      </c>
      <c r="BF280" s="150">
        <f>IF(N280="snížená",J280,0)</f>
        <v>0</v>
      </c>
      <c r="BG280" s="150">
        <f>IF(N280="zákl. přenesená",J280,0)</f>
        <v>0</v>
      </c>
      <c r="BH280" s="150">
        <f>IF(N280="sníž. přenesená",J280,0)</f>
        <v>0</v>
      </c>
      <c r="BI280" s="150">
        <f>IF(N280="nulová",J280,0)</f>
        <v>0</v>
      </c>
      <c r="BJ280" s="17" t="s">
        <v>84</v>
      </c>
      <c r="BK280" s="150">
        <f>ROUND(I280*H280,2)</f>
        <v>0</v>
      </c>
      <c r="BL280" s="17" t="s">
        <v>530</v>
      </c>
      <c r="BM280" s="149" t="s">
        <v>865</v>
      </c>
    </row>
    <row r="281" spans="2:65" s="1" customFormat="1" ht="38.4">
      <c r="B281" s="32"/>
      <c r="D281" s="151" t="s">
        <v>359</v>
      </c>
      <c r="F281" s="152" t="s">
        <v>9118</v>
      </c>
      <c r="I281" s="153"/>
      <c r="L281" s="32"/>
      <c r="M281" s="154"/>
      <c r="T281" s="56"/>
      <c r="AT281" s="17" t="s">
        <v>359</v>
      </c>
      <c r="AU281" s="17" t="s">
        <v>86</v>
      </c>
    </row>
    <row r="282" spans="2:65" s="11" customFormat="1" ht="22.8" customHeight="1">
      <c r="B282" s="126"/>
      <c r="D282" s="127" t="s">
        <v>75</v>
      </c>
      <c r="E282" s="136" t="s">
        <v>4586</v>
      </c>
      <c r="F282" s="136" t="s">
        <v>4587</v>
      </c>
      <c r="I282" s="129"/>
      <c r="J282" s="137">
        <f>BK282</f>
        <v>0</v>
      </c>
      <c r="L282" s="126"/>
      <c r="M282" s="131"/>
      <c r="P282" s="132">
        <f>SUM(P283:P291)</f>
        <v>0</v>
      </c>
      <c r="R282" s="132">
        <f>SUM(R283:R291)</f>
        <v>0</v>
      </c>
      <c r="T282" s="133">
        <f>SUM(T283:T291)</f>
        <v>0</v>
      </c>
      <c r="AR282" s="127" t="s">
        <v>86</v>
      </c>
      <c r="AT282" s="134" t="s">
        <v>75</v>
      </c>
      <c r="AU282" s="134" t="s">
        <v>84</v>
      </c>
      <c r="AY282" s="127" t="s">
        <v>350</v>
      </c>
      <c r="BK282" s="135">
        <f>SUM(BK283:BK291)</f>
        <v>0</v>
      </c>
    </row>
    <row r="283" spans="2:65" s="1" customFormat="1" ht="37.799999999999997" customHeight="1">
      <c r="B283" s="32"/>
      <c r="C283" s="138" t="s">
        <v>742</v>
      </c>
      <c r="D283" s="138" t="s">
        <v>352</v>
      </c>
      <c r="E283" s="139" t="s">
        <v>9463</v>
      </c>
      <c r="F283" s="140" t="s">
        <v>9464</v>
      </c>
      <c r="G283" s="141" t="s">
        <v>551</v>
      </c>
      <c r="H283" s="142">
        <v>2</v>
      </c>
      <c r="I283" s="143"/>
      <c r="J283" s="144">
        <f>ROUND(I283*H283,2)</f>
        <v>0</v>
      </c>
      <c r="K283" s="140" t="s">
        <v>385</v>
      </c>
      <c r="L283" s="32"/>
      <c r="M283" s="145" t="s">
        <v>1</v>
      </c>
      <c r="N283" s="146" t="s">
        <v>41</v>
      </c>
      <c r="P283" s="147">
        <f>O283*H283</f>
        <v>0</v>
      </c>
      <c r="Q283" s="147">
        <v>0</v>
      </c>
      <c r="R283" s="147">
        <f>Q283*H283</f>
        <v>0</v>
      </c>
      <c r="S283" s="147">
        <v>0</v>
      </c>
      <c r="T283" s="148">
        <f>S283*H283</f>
        <v>0</v>
      </c>
      <c r="AR283" s="149" t="s">
        <v>530</v>
      </c>
      <c r="AT283" s="149" t="s">
        <v>352</v>
      </c>
      <c r="AU283" s="149" t="s">
        <v>86</v>
      </c>
      <c r="AY283" s="17" t="s">
        <v>350</v>
      </c>
      <c r="BE283" s="150">
        <f>IF(N283="základní",J283,0)</f>
        <v>0</v>
      </c>
      <c r="BF283" s="150">
        <f>IF(N283="snížená",J283,0)</f>
        <v>0</v>
      </c>
      <c r="BG283" s="150">
        <f>IF(N283="zákl. přenesená",J283,0)</f>
        <v>0</v>
      </c>
      <c r="BH283" s="150">
        <f>IF(N283="sníž. přenesená",J283,0)</f>
        <v>0</v>
      </c>
      <c r="BI283" s="150">
        <f>IF(N283="nulová",J283,0)</f>
        <v>0</v>
      </c>
      <c r="BJ283" s="17" t="s">
        <v>84</v>
      </c>
      <c r="BK283" s="150">
        <f>ROUND(I283*H283,2)</f>
        <v>0</v>
      </c>
      <c r="BL283" s="17" t="s">
        <v>530</v>
      </c>
      <c r="BM283" s="149" t="s">
        <v>1859</v>
      </c>
    </row>
    <row r="284" spans="2:65" s="1" customFormat="1" ht="19.2">
      <c r="B284" s="32"/>
      <c r="D284" s="151" t="s">
        <v>359</v>
      </c>
      <c r="F284" s="152" t="s">
        <v>9464</v>
      </c>
      <c r="I284" s="153"/>
      <c r="L284" s="32"/>
      <c r="M284" s="154"/>
      <c r="T284" s="56"/>
      <c r="AT284" s="17" t="s">
        <v>359</v>
      </c>
      <c r="AU284" s="17" t="s">
        <v>86</v>
      </c>
    </row>
    <row r="285" spans="2:65" s="14" customFormat="1" ht="10.199999999999999">
      <c r="B285" s="169"/>
      <c r="D285" s="151" t="s">
        <v>361</v>
      </c>
      <c r="E285" s="170" t="s">
        <v>1</v>
      </c>
      <c r="F285" s="171" t="s">
        <v>9465</v>
      </c>
      <c r="H285" s="170" t="s">
        <v>1</v>
      </c>
      <c r="I285" s="172"/>
      <c r="L285" s="169"/>
      <c r="M285" s="173"/>
      <c r="T285" s="174"/>
      <c r="AT285" s="170" t="s">
        <v>361</v>
      </c>
      <c r="AU285" s="170" t="s">
        <v>86</v>
      </c>
      <c r="AV285" s="14" t="s">
        <v>84</v>
      </c>
      <c r="AW285" s="14" t="s">
        <v>32</v>
      </c>
      <c r="AX285" s="14" t="s">
        <v>76</v>
      </c>
      <c r="AY285" s="170" t="s">
        <v>350</v>
      </c>
    </row>
    <row r="286" spans="2:65" s="12" customFormat="1" ht="10.199999999999999">
      <c r="B286" s="155"/>
      <c r="D286" s="151" t="s">
        <v>361</v>
      </c>
      <c r="E286" s="156" t="s">
        <v>1</v>
      </c>
      <c r="F286" s="157" t="s">
        <v>8787</v>
      </c>
      <c r="H286" s="158">
        <v>2</v>
      </c>
      <c r="I286" s="159"/>
      <c r="L286" s="155"/>
      <c r="M286" s="160"/>
      <c r="T286" s="161"/>
      <c r="AT286" s="156" t="s">
        <v>361</v>
      </c>
      <c r="AU286" s="156" t="s">
        <v>86</v>
      </c>
      <c r="AV286" s="12" t="s">
        <v>86</v>
      </c>
      <c r="AW286" s="12" t="s">
        <v>32</v>
      </c>
      <c r="AX286" s="12" t="s">
        <v>76</v>
      </c>
      <c r="AY286" s="156" t="s">
        <v>350</v>
      </c>
    </row>
    <row r="287" spans="2:65" s="13" customFormat="1" ht="10.199999999999999">
      <c r="B287" s="162"/>
      <c r="D287" s="151" t="s">
        <v>361</v>
      </c>
      <c r="E287" s="163" t="s">
        <v>1</v>
      </c>
      <c r="F287" s="164" t="s">
        <v>364</v>
      </c>
      <c r="H287" s="165">
        <v>2</v>
      </c>
      <c r="I287" s="166"/>
      <c r="L287" s="162"/>
      <c r="M287" s="167"/>
      <c r="T287" s="168"/>
      <c r="AT287" s="163" t="s">
        <v>361</v>
      </c>
      <c r="AU287" s="163" t="s">
        <v>86</v>
      </c>
      <c r="AV287" s="13" t="s">
        <v>357</v>
      </c>
      <c r="AW287" s="13" t="s">
        <v>32</v>
      </c>
      <c r="AX287" s="13" t="s">
        <v>84</v>
      </c>
      <c r="AY287" s="163" t="s">
        <v>350</v>
      </c>
    </row>
    <row r="288" spans="2:65" s="1" customFormat="1" ht="37.799999999999997" customHeight="1">
      <c r="B288" s="32"/>
      <c r="C288" s="138" t="s">
        <v>748</v>
      </c>
      <c r="D288" s="138" t="s">
        <v>352</v>
      </c>
      <c r="E288" s="139" t="s">
        <v>9466</v>
      </c>
      <c r="F288" s="140" t="s">
        <v>9467</v>
      </c>
      <c r="G288" s="141" t="s">
        <v>551</v>
      </c>
      <c r="H288" s="142">
        <v>2</v>
      </c>
      <c r="I288" s="143"/>
      <c r="J288" s="144">
        <f>ROUND(I288*H288,2)</f>
        <v>0</v>
      </c>
      <c r="K288" s="140" t="s">
        <v>385</v>
      </c>
      <c r="L288" s="32"/>
      <c r="M288" s="145" t="s">
        <v>1</v>
      </c>
      <c r="N288" s="146" t="s">
        <v>41</v>
      </c>
      <c r="P288" s="147">
        <f>O288*H288</f>
        <v>0</v>
      </c>
      <c r="Q288" s="147">
        <v>0</v>
      </c>
      <c r="R288" s="147">
        <f>Q288*H288</f>
        <v>0</v>
      </c>
      <c r="S288" s="147">
        <v>0</v>
      </c>
      <c r="T288" s="148">
        <f>S288*H288</f>
        <v>0</v>
      </c>
      <c r="AR288" s="149" t="s">
        <v>530</v>
      </c>
      <c r="AT288" s="149" t="s">
        <v>352</v>
      </c>
      <c r="AU288" s="149" t="s">
        <v>86</v>
      </c>
      <c r="AY288" s="17" t="s">
        <v>350</v>
      </c>
      <c r="BE288" s="150">
        <f>IF(N288="základní",J288,0)</f>
        <v>0</v>
      </c>
      <c r="BF288" s="150">
        <f>IF(N288="snížená",J288,0)</f>
        <v>0</v>
      </c>
      <c r="BG288" s="150">
        <f>IF(N288="zákl. přenesená",J288,0)</f>
        <v>0</v>
      </c>
      <c r="BH288" s="150">
        <f>IF(N288="sníž. přenesená",J288,0)</f>
        <v>0</v>
      </c>
      <c r="BI288" s="150">
        <f>IF(N288="nulová",J288,0)</f>
        <v>0</v>
      </c>
      <c r="BJ288" s="17" t="s">
        <v>84</v>
      </c>
      <c r="BK288" s="150">
        <f>ROUND(I288*H288,2)</f>
        <v>0</v>
      </c>
      <c r="BL288" s="17" t="s">
        <v>530</v>
      </c>
      <c r="BM288" s="149" t="s">
        <v>1871</v>
      </c>
    </row>
    <row r="289" spans="2:65" s="1" customFormat="1" ht="28.8">
      <c r="B289" s="32"/>
      <c r="D289" s="151" t="s">
        <v>359</v>
      </c>
      <c r="F289" s="152" t="s">
        <v>9467</v>
      </c>
      <c r="I289" s="153"/>
      <c r="L289" s="32"/>
      <c r="M289" s="154"/>
      <c r="T289" s="56"/>
      <c r="AT289" s="17" t="s">
        <v>359</v>
      </c>
      <c r="AU289" s="17" t="s">
        <v>86</v>
      </c>
    </row>
    <row r="290" spans="2:65" s="1" customFormat="1" ht="37.799999999999997" customHeight="1">
      <c r="B290" s="32"/>
      <c r="C290" s="138" t="s">
        <v>761</v>
      </c>
      <c r="D290" s="138" t="s">
        <v>352</v>
      </c>
      <c r="E290" s="139" t="s">
        <v>9468</v>
      </c>
      <c r="F290" s="140" t="s">
        <v>9469</v>
      </c>
      <c r="G290" s="141" t="s">
        <v>551</v>
      </c>
      <c r="H290" s="142">
        <v>2</v>
      </c>
      <c r="I290" s="143"/>
      <c r="J290" s="144">
        <f>ROUND(I290*H290,2)</f>
        <v>0</v>
      </c>
      <c r="K290" s="140" t="s">
        <v>385</v>
      </c>
      <c r="L290" s="32"/>
      <c r="M290" s="145" t="s">
        <v>1</v>
      </c>
      <c r="N290" s="146" t="s">
        <v>41</v>
      </c>
      <c r="P290" s="147">
        <f>O290*H290</f>
        <v>0</v>
      </c>
      <c r="Q290" s="147">
        <v>0</v>
      </c>
      <c r="R290" s="147">
        <f>Q290*H290</f>
        <v>0</v>
      </c>
      <c r="S290" s="147">
        <v>0</v>
      </c>
      <c r="T290" s="148">
        <f>S290*H290</f>
        <v>0</v>
      </c>
      <c r="AR290" s="149" t="s">
        <v>530</v>
      </c>
      <c r="AT290" s="149" t="s">
        <v>352</v>
      </c>
      <c r="AU290" s="149" t="s">
        <v>86</v>
      </c>
      <c r="AY290" s="17" t="s">
        <v>350</v>
      </c>
      <c r="BE290" s="150">
        <f>IF(N290="základní",J290,0)</f>
        <v>0</v>
      </c>
      <c r="BF290" s="150">
        <f>IF(N290="snížená",J290,0)</f>
        <v>0</v>
      </c>
      <c r="BG290" s="150">
        <f>IF(N290="zákl. přenesená",J290,0)</f>
        <v>0</v>
      </c>
      <c r="BH290" s="150">
        <f>IF(N290="sníž. přenesená",J290,0)</f>
        <v>0</v>
      </c>
      <c r="BI290" s="150">
        <f>IF(N290="nulová",J290,0)</f>
        <v>0</v>
      </c>
      <c r="BJ290" s="17" t="s">
        <v>84</v>
      </c>
      <c r="BK290" s="150">
        <f>ROUND(I290*H290,2)</f>
        <v>0</v>
      </c>
      <c r="BL290" s="17" t="s">
        <v>530</v>
      </c>
      <c r="BM290" s="149" t="s">
        <v>1881</v>
      </c>
    </row>
    <row r="291" spans="2:65" s="1" customFormat="1" ht="19.2">
      <c r="B291" s="32"/>
      <c r="D291" s="151" t="s">
        <v>359</v>
      </c>
      <c r="F291" s="152" t="s">
        <v>9469</v>
      </c>
      <c r="I291" s="153"/>
      <c r="L291" s="32"/>
      <c r="M291" s="154"/>
      <c r="T291" s="56"/>
      <c r="AT291" s="17" t="s">
        <v>359</v>
      </c>
      <c r="AU291" s="17" t="s">
        <v>86</v>
      </c>
    </row>
    <row r="292" spans="2:65" s="11" customFormat="1" ht="25.95" customHeight="1">
      <c r="B292" s="126"/>
      <c r="D292" s="127" t="s">
        <v>75</v>
      </c>
      <c r="E292" s="128" t="s">
        <v>9470</v>
      </c>
      <c r="F292" s="128" t="s">
        <v>8255</v>
      </c>
      <c r="I292" s="129"/>
      <c r="J292" s="130">
        <f>BK292</f>
        <v>0</v>
      </c>
      <c r="L292" s="126"/>
      <c r="M292" s="131"/>
      <c r="P292" s="132">
        <f>SUM(P293:P302)</f>
        <v>0</v>
      </c>
      <c r="R292" s="132">
        <f>SUM(R293:R302)</f>
        <v>0</v>
      </c>
      <c r="T292" s="133">
        <f>SUM(T293:T302)</f>
        <v>0</v>
      </c>
      <c r="AR292" s="127" t="s">
        <v>357</v>
      </c>
      <c r="AT292" s="134" t="s">
        <v>75</v>
      </c>
      <c r="AU292" s="134" t="s">
        <v>76</v>
      </c>
      <c r="AY292" s="127" t="s">
        <v>350</v>
      </c>
      <c r="BK292" s="135">
        <f>SUM(BK293:BK302)</f>
        <v>0</v>
      </c>
    </row>
    <row r="293" spans="2:65" s="1" customFormat="1" ht="24.15" customHeight="1">
      <c r="B293" s="32"/>
      <c r="C293" s="138" t="s">
        <v>767</v>
      </c>
      <c r="D293" s="138" t="s">
        <v>352</v>
      </c>
      <c r="E293" s="139" t="s">
        <v>9471</v>
      </c>
      <c r="F293" s="140" t="s">
        <v>9472</v>
      </c>
      <c r="G293" s="141" t="s">
        <v>5693</v>
      </c>
      <c r="H293" s="142">
        <v>4</v>
      </c>
      <c r="I293" s="143"/>
      <c r="J293" s="144">
        <f>ROUND(I293*H293,2)</f>
        <v>0</v>
      </c>
      <c r="K293" s="140" t="s">
        <v>385</v>
      </c>
      <c r="L293" s="32"/>
      <c r="M293" s="145" t="s">
        <v>1</v>
      </c>
      <c r="N293" s="146" t="s">
        <v>41</v>
      </c>
      <c r="P293" s="147">
        <f>O293*H293</f>
        <v>0</v>
      </c>
      <c r="Q293" s="147">
        <v>0</v>
      </c>
      <c r="R293" s="147">
        <f>Q293*H293</f>
        <v>0</v>
      </c>
      <c r="S293" s="147">
        <v>0</v>
      </c>
      <c r="T293" s="148">
        <f>S293*H293</f>
        <v>0</v>
      </c>
      <c r="AR293" s="149" t="s">
        <v>8719</v>
      </c>
      <c r="AT293" s="149" t="s">
        <v>352</v>
      </c>
      <c r="AU293" s="149" t="s">
        <v>84</v>
      </c>
      <c r="AY293" s="17" t="s">
        <v>350</v>
      </c>
      <c r="BE293" s="150">
        <f>IF(N293="základní",J293,0)</f>
        <v>0</v>
      </c>
      <c r="BF293" s="150">
        <f>IF(N293="snížená",J293,0)</f>
        <v>0</v>
      </c>
      <c r="BG293" s="150">
        <f>IF(N293="zákl. přenesená",J293,0)</f>
        <v>0</v>
      </c>
      <c r="BH293" s="150">
        <f>IF(N293="sníž. přenesená",J293,0)</f>
        <v>0</v>
      </c>
      <c r="BI293" s="150">
        <f>IF(N293="nulová",J293,0)</f>
        <v>0</v>
      </c>
      <c r="BJ293" s="17" t="s">
        <v>84</v>
      </c>
      <c r="BK293" s="150">
        <f>ROUND(I293*H293,2)</f>
        <v>0</v>
      </c>
      <c r="BL293" s="17" t="s">
        <v>8719</v>
      </c>
      <c r="BM293" s="149" t="s">
        <v>1931</v>
      </c>
    </row>
    <row r="294" spans="2:65" s="1" customFormat="1" ht="19.2">
      <c r="B294" s="32"/>
      <c r="D294" s="151" t="s">
        <v>359</v>
      </c>
      <c r="F294" s="152" t="s">
        <v>9472</v>
      </c>
      <c r="I294" s="153"/>
      <c r="L294" s="32"/>
      <c r="M294" s="154"/>
      <c r="T294" s="56"/>
      <c r="AT294" s="17" t="s">
        <v>359</v>
      </c>
      <c r="AU294" s="17" t="s">
        <v>84</v>
      </c>
    </row>
    <row r="295" spans="2:65" s="14" customFormat="1" ht="10.199999999999999">
      <c r="B295" s="169"/>
      <c r="D295" s="151" t="s">
        <v>361</v>
      </c>
      <c r="E295" s="170" t="s">
        <v>1</v>
      </c>
      <c r="F295" s="171" t="s">
        <v>9473</v>
      </c>
      <c r="H295" s="170" t="s">
        <v>1</v>
      </c>
      <c r="I295" s="172"/>
      <c r="L295" s="169"/>
      <c r="M295" s="173"/>
      <c r="T295" s="174"/>
      <c r="AT295" s="170" t="s">
        <v>361</v>
      </c>
      <c r="AU295" s="170" t="s">
        <v>84</v>
      </c>
      <c r="AV295" s="14" t="s">
        <v>84</v>
      </c>
      <c r="AW295" s="14" t="s">
        <v>32</v>
      </c>
      <c r="AX295" s="14" t="s">
        <v>76</v>
      </c>
      <c r="AY295" s="170" t="s">
        <v>350</v>
      </c>
    </row>
    <row r="296" spans="2:65" s="12" customFormat="1" ht="10.199999999999999">
      <c r="B296" s="155"/>
      <c r="D296" s="151" t="s">
        <v>361</v>
      </c>
      <c r="E296" s="156" t="s">
        <v>1</v>
      </c>
      <c r="F296" s="157" t="s">
        <v>357</v>
      </c>
      <c r="H296" s="158">
        <v>4</v>
      </c>
      <c r="I296" s="159"/>
      <c r="L296" s="155"/>
      <c r="M296" s="160"/>
      <c r="T296" s="161"/>
      <c r="AT296" s="156" t="s">
        <v>361</v>
      </c>
      <c r="AU296" s="156" t="s">
        <v>84</v>
      </c>
      <c r="AV296" s="12" t="s">
        <v>86</v>
      </c>
      <c r="AW296" s="12" t="s">
        <v>32</v>
      </c>
      <c r="AX296" s="12" t="s">
        <v>76</v>
      </c>
      <c r="AY296" s="156" t="s">
        <v>350</v>
      </c>
    </row>
    <row r="297" spans="2:65" s="13" customFormat="1" ht="10.199999999999999">
      <c r="B297" s="162"/>
      <c r="D297" s="151" t="s">
        <v>361</v>
      </c>
      <c r="E297" s="163" t="s">
        <v>1</v>
      </c>
      <c r="F297" s="164" t="s">
        <v>364</v>
      </c>
      <c r="H297" s="165">
        <v>4</v>
      </c>
      <c r="I297" s="166"/>
      <c r="L297" s="162"/>
      <c r="M297" s="167"/>
      <c r="T297" s="168"/>
      <c r="AT297" s="163" t="s">
        <v>361</v>
      </c>
      <c r="AU297" s="163" t="s">
        <v>84</v>
      </c>
      <c r="AV297" s="13" t="s">
        <v>357</v>
      </c>
      <c r="AW297" s="13" t="s">
        <v>32</v>
      </c>
      <c r="AX297" s="13" t="s">
        <v>84</v>
      </c>
      <c r="AY297" s="163" t="s">
        <v>350</v>
      </c>
    </row>
    <row r="298" spans="2:65" s="1" customFormat="1" ht="24.15" customHeight="1">
      <c r="B298" s="32"/>
      <c r="C298" s="138" t="s">
        <v>821</v>
      </c>
      <c r="D298" s="138" t="s">
        <v>352</v>
      </c>
      <c r="E298" s="139" t="s">
        <v>9474</v>
      </c>
      <c r="F298" s="140" t="s">
        <v>9475</v>
      </c>
      <c r="G298" s="141" t="s">
        <v>5693</v>
      </c>
      <c r="H298" s="142">
        <v>16</v>
      </c>
      <c r="I298" s="143"/>
      <c r="J298" s="144">
        <f>ROUND(I298*H298,2)</f>
        <v>0</v>
      </c>
      <c r="K298" s="140" t="s">
        <v>385</v>
      </c>
      <c r="L298" s="32"/>
      <c r="M298" s="145" t="s">
        <v>1</v>
      </c>
      <c r="N298" s="146" t="s">
        <v>41</v>
      </c>
      <c r="P298" s="147">
        <f>O298*H298</f>
        <v>0</v>
      </c>
      <c r="Q298" s="147">
        <v>0</v>
      </c>
      <c r="R298" s="147">
        <f>Q298*H298</f>
        <v>0</v>
      </c>
      <c r="S298" s="147">
        <v>0</v>
      </c>
      <c r="T298" s="148">
        <f>S298*H298</f>
        <v>0</v>
      </c>
      <c r="AR298" s="149" t="s">
        <v>8719</v>
      </c>
      <c r="AT298" s="149" t="s">
        <v>352</v>
      </c>
      <c r="AU298" s="149" t="s">
        <v>84</v>
      </c>
      <c r="AY298" s="17" t="s">
        <v>350</v>
      </c>
      <c r="BE298" s="150">
        <f>IF(N298="základní",J298,0)</f>
        <v>0</v>
      </c>
      <c r="BF298" s="150">
        <f>IF(N298="snížená",J298,0)</f>
        <v>0</v>
      </c>
      <c r="BG298" s="150">
        <f>IF(N298="zákl. přenesená",J298,0)</f>
        <v>0</v>
      </c>
      <c r="BH298" s="150">
        <f>IF(N298="sníž. přenesená",J298,0)</f>
        <v>0</v>
      </c>
      <c r="BI298" s="150">
        <f>IF(N298="nulová",J298,0)</f>
        <v>0</v>
      </c>
      <c r="BJ298" s="17" t="s">
        <v>84</v>
      </c>
      <c r="BK298" s="150">
        <f>ROUND(I298*H298,2)</f>
        <v>0</v>
      </c>
      <c r="BL298" s="17" t="s">
        <v>8719</v>
      </c>
      <c r="BM298" s="149" t="s">
        <v>1961</v>
      </c>
    </row>
    <row r="299" spans="2:65" s="1" customFormat="1" ht="19.2">
      <c r="B299" s="32"/>
      <c r="D299" s="151" t="s">
        <v>359</v>
      </c>
      <c r="F299" s="152" t="s">
        <v>9475</v>
      </c>
      <c r="I299" s="153"/>
      <c r="L299" s="32"/>
      <c r="M299" s="154"/>
      <c r="T299" s="56"/>
      <c r="AT299" s="17" t="s">
        <v>359</v>
      </c>
      <c r="AU299" s="17" t="s">
        <v>84</v>
      </c>
    </row>
    <row r="300" spans="2:65" s="14" customFormat="1" ht="10.199999999999999">
      <c r="B300" s="169"/>
      <c r="D300" s="151" t="s">
        <v>361</v>
      </c>
      <c r="E300" s="170" t="s">
        <v>1</v>
      </c>
      <c r="F300" s="171" t="s">
        <v>9476</v>
      </c>
      <c r="H300" s="170" t="s">
        <v>1</v>
      </c>
      <c r="I300" s="172"/>
      <c r="L300" s="169"/>
      <c r="M300" s="173"/>
      <c r="T300" s="174"/>
      <c r="AT300" s="170" t="s">
        <v>361</v>
      </c>
      <c r="AU300" s="170" t="s">
        <v>84</v>
      </c>
      <c r="AV300" s="14" t="s">
        <v>84</v>
      </c>
      <c r="AW300" s="14" t="s">
        <v>32</v>
      </c>
      <c r="AX300" s="14" t="s">
        <v>76</v>
      </c>
      <c r="AY300" s="170" t="s">
        <v>350</v>
      </c>
    </row>
    <row r="301" spans="2:65" s="12" customFormat="1" ht="10.199999999999999">
      <c r="B301" s="155"/>
      <c r="D301" s="151" t="s">
        <v>361</v>
      </c>
      <c r="E301" s="156" t="s">
        <v>1</v>
      </c>
      <c r="F301" s="157" t="s">
        <v>9477</v>
      </c>
      <c r="H301" s="158">
        <v>16</v>
      </c>
      <c r="I301" s="159"/>
      <c r="L301" s="155"/>
      <c r="M301" s="160"/>
      <c r="T301" s="161"/>
      <c r="AT301" s="156" t="s">
        <v>361</v>
      </c>
      <c r="AU301" s="156" t="s">
        <v>84</v>
      </c>
      <c r="AV301" s="12" t="s">
        <v>86</v>
      </c>
      <c r="AW301" s="12" t="s">
        <v>32</v>
      </c>
      <c r="AX301" s="12" t="s">
        <v>76</v>
      </c>
      <c r="AY301" s="156" t="s">
        <v>350</v>
      </c>
    </row>
    <row r="302" spans="2:65" s="13" customFormat="1" ht="10.199999999999999">
      <c r="B302" s="162"/>
      <c r="D302" s="151" t="s">
        <v>361</v>
      </c>
      <c r="E302" s="163" t="s">
        <v>1</v>
      </c>
      <c r="F302" s="164" t="s">
        <v>364</v>
      </c>
      <c r="H302" s="165">
        <v>16</v>
      </c>
      <c r="I302" s="166"/>
      <c r="L302" s="162"/>
      <c r="M302" s="167"/>
      <c r="T302" s="168"/>
      <c r="AT302" s="163" t="s">
        <v>361</v>
      </c>
      <c r="AU302" s="163" t="s">
        <v>84</v>
      </c>
      <c r="AV302" s="13" t="s">
        <v>357</v>
      </c>
      <c r="AW302" s="13" t="s">
        <v>32</v>
      </c>
      <c r="AX302" s="13" t="s">
        <v>84</v>
      </c>
      <c r="AY302" s="163" t="s">
        <v>350</v>
      </c>
    </row>
    <row r="303" spans="2:65" s="11" customFormat="1" ht="25.95" customHeight="1">
      <c r="B303" s="126"/>
      <c r="D303" s="127" t="s">
        <v>75</v>
      </c>
      <c r="E303" s="128" t="s">
        <v>135</v>
      </c>
      <c r="F303" s="128" t="s">
        <v>9123</v>
      </c>
      <c r="I303" s="129"/>
      <c r="J303" s="130">
        <f>BK303</f>
        <v>0</v>
      </c>
      <c r="L303" s="126"/>
      <c r="M303" s="131"/>
      <c r="P303" s="132">
        <f>P304+P305+P308+P311</f>
        <v>0</v>
      </c>
      <c r="R303" s="132">
        <f>R304+R305+R308+R311</f>
        <v>0</v>
      </c>
      <c r="T303" s="133">
        <f>T304+T305+T308+T311</f>
        <v>0</v>
      </c>
      <c r="AR303" s="127" t="s">
        <v>389</v>
      </c>
      <c r="AT303" s="134" t="s">
        <v>75</v>
      </c>
      <c r="AU303" s="134" t="s">
        <v>76</v>
      </c>
      <c r="AY303" s="127" t="s">
        <v>350</v>
      </c>
      <c r="BK303" s="135">
        <f>BK304+BK305+BK308+BK311</f>
        <v>0</v>
      </c>
    </row>
    <row r="304" spans="2:65" s="11" customFormat="1" ht="22.8" customHeight="1">
      <c r="B304" s="126"/>
      <c r="D304" s="127" t="s">
        <v>75</v>
      </c>
      <c r="E304" s="136" t="s">
        <v>9124</v>
      </c>
      <c r="F304" s="136" t="s">
        <v>9125</v>
      </c>
      <c r="I304" s="129"/>
      <c r="J304" s="137">
        <f>BK304</f>
        <v>0</v>
      </c>
      <c r="L304" s="126"/>
      <c r="M304" s="131"/>
      <c r="P304" s="132">
        <v>0</v>
      </c>
      <c r="R304" s="132">
        <v>0</v>
      </c>
      <c r="T304" s="133">
        <v>0</v>
      </c>
      <c r="AR304" s="127" t="s">
        <v>389</v>
      </c>
      <c r="AT304" s="134" t="s">
        <v>75</v>
      </c>
      <c r="AU304" s="134" t="s">
        <v>84</v>
      </c>
      <c r="AY304" s="127" t="s">
        <v>350</v>
      </c>
      <c r="BK304" s="135">
        <v>0</v>
      </c>
    </row>
    <row r="305" spans="2:65" s="11" customFormat="1" ht="22.8" customHeight="1">
      <c r="B305" s="126"/>
      <c r="D305" s="127" t="s">
        <v>75</v>
      </c>
      <c r="E305" s="136" t="s">
        <v>9127</v>
      </c>
      <c r="F305" s="136" t="s">
        <v>9128</v>
      </c>
      <c r="I305" s="129"/>
      <c r="J305" s="137">
        <f>BK305</f>
        <v>0</v>
      </c>
      <c r="L305" s="126"/>
      <c r="M305" s="131"/>
      <c r="P305" s="132">
        <f>SUM(P306:P307)</f>
        <v>0</v>
      </c>
      <c r="R305" s="132">
        <f>SUM(R306:R307)</f>
        <v>0</v>
      </c>
      <c r="T305" s="133">
        <f>SUM(T306:T307)</f>
        <v>0</v>
      </c>
      <c r="AR305" s="127" t="s">
        <v>389</v>
      </c>
      <c r="AT305" s="134" t="s">
        <v>75</v>
      </c>
      <c r="AU305" s="134" t="s">
        <v>84</v>
      </c>
      <c r="AY305" s="127" t="s">
        <v>350</v>
      </c>
      <c r="BK305" s="135">
        <f>SUM(BK306:BK307)</f>
        <v>0</v>
      </c>
    </row>
    <row r="306" spans="2:65" s="1" customFormat="1" ht="16.5" customHeight="1">
      <c r="B306" s="32"/>
      <c r="C306" s="138" t="s">
        <v>828</v>
      </c>
      <c r="D306" s="138" t="s">
        <v>352</v>
      </c>
      <c r="E306" s="139" t="s">
        <v>9129</v>
      </c>
      <c r="F306" s="140" t="s">
        <v>9128</v>
      </c>
      <c r="G306" s="141" t="s">
        <v>5036</v>
      </c>
      <c r="H306" s="142">
        <v>1</v>
      </c>
      <c r="I306" s="143"/>
      <c r="J306" s="144">
        <f>ROUND(I306*H306,2)</f>
        <v>0</v>
      </c>
      <c r="K306" s="140" t="s">
        <v>385</v>
      </c>
      <c r="L306" s="32"/>
      <c r="M306" s="145" t="s">
        <v>1</v>
      </c>
      <c r="N306" s="146" t="s">
        <v>41</v>
      </c>
      <c r="P306" s="147">
        <f>O306*H306</f>
        <v>0</v>
      </c>
      <c r="Q306" s="147">
        <v>0</v>
      </c>
      <c r="R306" s="147">
        <f>Q306*H306</f>
        <v>0</v>
      </c>
      <c r="S306" s="147">
        <v>0</v>
      </c>
      <c r="T306" s="148">
        <f>S306*H306</f>
        <v>0</v>
      </c>
      <c r="AR306" s="149" t="s">
        <v>357</v>
      </c>
      <c r="AT306" s="149" t="s">
        <v>352</v>
      </c>
      <c r="AU306" s="149" t="s">
        <v>86</v>
      </c>
      <c r="AY306" s="17" t="s">
        <v>350</v>
      </c>
      <c r="BE306" s="150">
        <f>IF(N306="základní",J306,0)</f>
        <v>0</v>
      </c>
      <c r="BF306" s="150">
        <f>IF(N306="snížená",J306,0)</f>
        <v>0</v>
      </c>
      <c r="BG306" s="150">
        <f>IF(N306="zákl. přenesená",J306,0)</f>
        <v>0</v>
      </c>
      <c r="BH306" s="150">
        <f>IF(N306="sníž. přenesená",J306,0)</f>
        <v>0</v>
      </c>
      <c r="BI306" s="150">
        <f>IF(N306="nulová",J306,0)</f>
        <v>0</v>
      </c>
      <c r="BJ306" s="17" t="s">
        <v>84</v>
      </c>
      <c r="BK306" s="150">
        <f>ROUND(I306*H306,2)</f>
        <v>0</v>
      </c>
      <c r="BL306" s="17" t="s">
        <v>357</v>
      </c>
      <c r="BM306" s="149" t="s">
        <v>1977</v>
      </c>
    </row>
    <row r="307" spans="2:65" s="1" customFormat="1" ht="10.199999999999999">
      <c r="B307" s="32"/>
      <c r="D307" s="151" t="s">
        <v>359</v>
      </c>
      <c r="F307" s="152" t="s">
        <v>9128</v>
      </c>
      <c r="I307" s="153"/>
      <c r="L307" s="32"/>
      <c r="M307" s="154"/>
      <c r="T307" s="56"/>
      <c r="AT307" s="17" t="s">
        <v>359</v>
      </c>
      <c r="AU307" s="17" t="s">
        <v>86</v>
      </c>
    </row>
    <row r="308" spans="2:65" s="11" customFormat="1" ht="22.8" customHeight="1">
      <c r="B308" s="126"/>
      <c r="D308" s="127" t="s">
        <v>75</v>
      </c>
      <c r="E308" s="136" t="s">
        <v>9130</v>
      </c>
      <c r="F308" s="136" t="s">
        <v>9131</v>
      </c>
      <c r="I308" s="129"/>
      <c r="J308" s="137">
        <f>BK308</f>
        <v>0</v>
      </c>
      <c r="L308" s="126"/>
      <c r="M308" s="131"/>
      <c r="P308" s="132">
        <f>SUM(P309:P310)</f>
        <v>0</v>
      </c>
      <c r="R308" s="132">
        <f>SUM(R309:R310)</f>
        <v>0</v>
      </c>
      <c r="T308" s="133">
        <f>SUM(T309:T310)</f>
        <v>0</v>
      </c>
      <c r="AR308" s="127" t="s">
        <v>389</v>
      </c>
      <c r="AT308" s="134" t="s">
        <v>75</v>
      </c>
      <c r="AU308" s="134" t="s">
        <v>84</v>
      </c>
      <c r="AY308" s="127" t="s">
        <v>350</v>
      </c>
      <c r="BK308" s="135">
        <f>SUM(BK309:BK310)</f>
        <v>0</v>
      </c>
    </row>
    <row r="309" spans="2:65" s="1" customFormat="1" ht="16.5" customHeight="1">
      <c r="B309" s="32"/>
      <c r="C309" s="138" t="s">
        <v>834</v>
      </c>
      <c r="D309" s="138" t="s">
        <v>352</v>
      </c>
      <c r="E309" s="139" t="s">
        <v>9132</v>
      </c>
      <c r="F309" s="140" t="s">
        <v>9133</v>
      </c>
      <c r="G309" s="141" t="s">
        <v>5036</v>
      </c>
      <c r="H309" s="142">
        <v>1</v>
      </c>
      <c r="I309" s="143"/>
      <c r="J309" s="144">
        <f>ROUND(I309*H309,2)</f>
        <v>0</v>
      </c>
      <c r="K309" s="140" t="s">
        <v>385</v>
      </c>
      <c r="L309" s="32"/>
      <c r="M309" s="145" t="s">
        <v>1</v>
      </c>
      <c r="N309" s="146" t="s">
        <v>41</v>
      </c>
      <c r="P309" s="147">
        <f>O309*H309</f>
        <v>0</v>
      </c>
      <c r="Q309" s="147">
        <v>0</v>
      </c>
      <c r="R309" s="147">
        <f>Q309*H309</f>
        <v>0</v>
      </c>
      <c r="S309" s="147">
        <v>0</v>
      </c>
      <c r="T309" s="148">
        <f>S309*H309</f>
        <v>0</v>
      </c>
      <c r="AR309" s="149" t="s">
        <v>357</v>
      </c>
      <c r="AT309" s="149" t="s">
        <v>352</v>
      </c>
      <c r="AU309" s="149" t="s">
        <v>86</v>
      </c>
      <c r="AY309" s="17" t="s">
        <v>350</v>
      </c>
      <c r="BE309" s="150">
        <f>IF(N309="základní",J309,0)</f>
        <v>0</v>
      </c>
      <c r="BF309" s="150">
        <f>IF(N309="snížená",J309,0)</f>
        <v>0</v>
      </c>
      <c r="BG309" s="150">
        <f>IF(N309="zákl. přenesená",J309,0)</f>
        <v>0</v>
      </c>
      <c r="BH309" s="150">
        <f>IF(N309="sníž. přenesená",J309,0)</f>
        <v>0</v>
      </c>
      <c r="BI309" s="150">
        <f>IF(N309="nulová",J309,0)</f>
        <v>0</v>
      </c>
      <c r="BJ309" s="17" t="s">
        <v>84</v>
      </c>
      <c r="BK309" s="150">
        <f>ROUND(I309*H309,2)</f>
        <v>0</v>
      </c>
      <c r="BL309" s="17" t="s">
        <v>357</v>
      </c>
      <c r="BM309" s="149" t="s">
        <v>1990</v>
      </c>
    </row>
    <row r="310" spans="2:65" s="1" customFormat="1" ht="10.199999999999999">
      <c r="B310" s="32"/>
      <c r="D310" s="151" t="s">
        <v>359</v>
      </c>
      <c r="F310" s="152" t="s">
        <v>9133</v>
      </c>
      <c r="I310" s="153"/>
      <c r="L310" s="32"/>
      <c r="M310" s="154"/>
      <c r="T310" s="56"/>
      <c r="AT310" s="17" t="s">
        <v>359</v>
      </c>
      <c r="AU310" s="17" t="s">
        <v>86</v>
      </c>
    </row>
    <row r="311" spans="2:65" s="11" customFormat="1" ht="22.8" customHeight="1">
      <c r="B311" s="126"/>
      <c r="D311" s="127" t="s">
        <v>75</v>
      </c>
      <c r="E311" s="136" t="s">
        <v>9134</v>
      </c>
      <c r="F311" s="136" t="s">
        <v>9135</v>
      </c>
      <c r="I311" s="129"/>
      <c r="J311" s="137">
        <f>BK311</f>
        <v>0</v>
      </c>
      <c r="L311" s="126"/>
      <c r="M311" s="131"/>
      <c r="P311" s="132">
        <f>SUM(P312:P313)</f>
        <v>0</v>
      </c>
      <c r="R311" s="132">
        <f>SUM(R312:R313)</f>
        <v>0</v>
      </c>
      <c r="T311" s="133">
        <f>SUM(T312:T313)</f>
        <v>0</v>
      </c>
      <c r="AR311" s="127" t="s">
        <v>389</v>
      </c>
      <c r="AT311" s="134" t="s">
        <v>75</v>
      </c>
      <c r="AU311" s="134" t="s">
        <v>84</v>
      </c>
      <c r="AY311" s="127" t="s">
        <v>350</v>
      </c>
      <c r="BK311" s="135">
        <f>SUM(BK312:BK313)</f>
        <v>0</v>
      </c>
    </row>
    <row r="312" spans="2:65" s="1" customFormat="1" ht="16.5" customHeight="1">
      <c r="B312" s="32"/>
      <c r="C312" s="138" t="s">
        <v>854</v>
      </c>
      <c r="D312" s="138" t="s">
        <v>352</v>
      </c>
      <c r="E312" s="139" t="s">
        <v>9256</v>
      </c>
      <c r="F312" s="140" t="s">
        <v>9135</v>
      </c>
      <c r="G312" s="141" t="s">
        <v>5036</v>
      </c>
      <c r="H312" s="142">
        <v>1</v>
      </c>
      <c r="I312" s="143"/>
      <c r="J312" s="144">
        <f>ROUND(I312*H312,2)</f>
        <v>0</v>
      </c>
      <c r="K312" s="140" t="s">
        <v>385</v>
      </c>
      <c r="L312" s="32"/>
      <c r="M312" s="145" t="s">
        <v>1</v>
      </c>
      <c r="N312" s="146" t="s">
        <v>41</v>
      </c>
      <c r="P312" s="147">
        <f>O312*H312</f>
        <v>0</v>
      </c>
      <c r="Q312" s="147">
        <v>0</v>
      </c>
      <c r="R312" s="147">
        <f>Q312*H312</f>
        <v>0</v>
      </c>
      <c r="S312" s="147">
        <v>0</v>
      </c>
      <c r="T312" s="148">
        <f>S312*H312</f>
        <v>0</v>
      </c>
      <c r="AR312" s="149" t="s">
        <v>357</v>
      </c>
      <c r="AT312" s="149" t="s">
        <v>352</v>
      </c>
      <c r="AU312" s="149" t="s">
        <v>86</v>
      </c>
      <c r="AY312" s="17" t="s">
        <v>350</v>
      </c>
      <c r="BE312" s="150">
        <f>IF(N312="základní",J312,0)</f>
        <v>0</v>
      </c>
      <c r="BF312" s="150">
        <f>IF(N312="snížená",J312,0)</f>
        <v>0</v>
      </c>
      <c r="BG312" s="150">
        <f>IF(N312="zákl. přenesená",J312,0)</f>
        <v>0</v>
      </c>
      <c r="BH312" s="150">
        <f>IF(N312="sníž. přenesená",J312,0)</f>
        <v>0</v>
      </c>
      <c r="BI312" s="150">
        <f>IF(N312="nulová",J312,0)</f>
        <v>0</v>
      </c>
      <c r="BJ312" s="17" t="s">
        <v>84</v>
      </c>
      <c r="BK312" s="150">
        <f>ROUND(I312*H312,2)</f>
        <v>0</v>
      </c>
      <c r="BL312" s="17" t="s">
        <v>357</v>
      </c>
      <c r="BM312" s="149" t="s">
        <v>2003</v>
      </c>
    </row>
    <row r="313" spans="2:65" s="1" customFormat="1" ht="10.199999999999999">
      <c r="B313" s="32"/>
      <c r="D313" s="151" t="s">
        <v>359</v>
      </c>
      <c r="F313" s="152" t="s">
        <v>9135</v>
      </c>
      <c r="I313" s="153"/>
      <c r="L313" s="32"/>
      <c r="M313" s="198"/>
      <c r="N313" s="199"/>
      <c r="O313" s="199"/>
      <c r="P313" s="199"/>
      <c r="Q313" s="199"/>
      <c r="R313" s="199"/>
      <c r="S313" s="199"/>
      <c r="T313" s="200"/>
      <c r="AT313" s="17" t="s">
        <v>359</v>
      </c>
      <c r="AU313" s="17" t="s">
        <v>86</v>
      </c>
    </row>
    <row r="314" spans="2:65" s="1" customFormat="1" ht="6.9" customHeight="1">
      <c r="B314" s="44"/>
      <c r="C314" s="45"/>
      <c r="D314" s="45"/>
      <c r="E314" s="45"/>
      <c r="F314" s="45"/>
      <c r="G314" s="45"/>
      <c r="H314" s="45"/>
      <c r="I314" s="45"/>
      <c r="J314" s="45"/>
      <c r="K314" s="45"/>
      <c r="L314" s="32"/>
    </row>
  </sheetData>
  <sheetProtection algorithmName="SHA-512" hashValue="yXfSXxE3yPkavef5ZFr4Ea24gtxQMalsC+bjGbPsiaYQIsuofx6RBJjRn8X0U0HBXOPRBoYT1mBmJOByogHTTA==" saltValue="zqknHGUUV6JQ506kKA4f8nL234FwEpDt4V5WKBpwkwYuM0/IxlvIbEjDMUUhwf99c2jLI0pcXjqBUfNaJ+/RXQ==" spinCount="100000" sheet="1" objects="1" scenarios="1" formatColumns="0" formatRows="0" autoFilter="0"/>
  <autoFilter ref="C133:K313" xr:uid="{00000000-0009-0000-0000-00000D000000}"/>
  <mergeCells count="12">
    <mergeCell ref="E126:H126"/>
    <mergeCell ref="L2:V2"/>
    <mergeCell ref="E85:H85"/>
    <mergeCell ref="E87:H87"/>
    <mergeCell ref="E89:H89"/>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343"/>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25"/>
      <c r="M2" s="225"/>
      <c r="N2" s="225"/>
      <c r="O2" s="225"/>
      <c r="P2" s="225"/>
      <c r="Q2" s="225"/>
      <c r="R2" s="225"/>
      <c r="S2" s="225"/>
      <c r="T2" s="225"/>
      <c r="U2" s="225"/>
      <c r="V2" s="225"/>
      <c r="AT2" s="17" t="s">
        <v>134</v>
      </c>
    </row>
    <row r="3" spans="2:46" ht="6.9" customHeight="1">
      <c r="B3" s="18"/>
      <c r="C3" s="19"/>
      <c r="D3" s="19"/>
      <c r="E3" s="19"/>
      <c r="F3" s="19"/>
      <c r="G3" s="19"/>
      <c r="H3" s="19"/>
      <c r="I3" s="19"/>
      <c r="J3" s="19"/>
      <c r="K3" s="19"/>
      <c r="L3" s="20"/>
      <c r="AT3" s="17" t="s">
        <v>86</v>
      </c>
    </row>
    <row r="4" spans="2:46" ht="24.9" customHeight="1">
      <c r="B4" s="20"/>
      <c r="D4" s="21" t="s">
        <v>142</v>
      </c>
      <c r="L4" s="20"/>
      <c r="M4" s="94" t="s">
        <v>10</v>
      </c>
      <c r="AT4" s="17" t="s">
        <v>4</v>
      </c>
    </row>
    <row r="5" spans="2:46" ht="6.9"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ht="12" customHeight="1">
      <c r="B8" s="20"/>
      <c r="D8" s="27" t="s">
        <v>151</v>
      </c>
      <c r="L8" s="20"/>
    </row>
    <row r="9" spans="2:46" s="1" customFormat="1" ht="16.5" customHeight="1">
      <c r="B9" s="32"/>
      <c r="E9" s="256" t="s">
        <v>8728</v>
      </c>
      <c r="F9" s="258"/>
      <c r="G9" s="258"/>
      <c r="H9" s="258"/>
      <c r="L9" s="32"/>
    </row>
    <row r="10" spans="2:46" s="1" customFormat="1" ht="12" customHeight="1">
      <c r="B10" s="32"/>
      <c r="D10" s="27" t="s">
        <v>4933</v>
      </c>
      <c r="L10" s="32"/>
    </row>
    <row r="11" spans="2:46" s="1" customFormat="1" ht="16.5" customHeight="1">
      <c r="B11" s="32"/>
      <c r="E11" s="219" t="s">
        <v>9478</v>
      </c>
      <c r="F11" s="258"/>
      <c r="G11" s="258"/>
      <c r="H11" s="258"/>
      <c r="L11" s="32"/>
    </row>
    <row r="12" spans="2:46" s="1" customFormat="1" ht="10.199999999999999">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5. 12. 2022</v>
      </c>
      <c r="L14" s="32"/>
    </row>
    <row r="15" spans="2:46" s="1" customFormat="1" ht="10.8"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24"/>
      <c r="G20" s="224"/>
      <c r="H20" s="224"/>
      <c r="I20" s="27" t="s">
        <v>27</v>
      </c>
      <c r="J20" s="28" t="str">
        <f>'Rekapitulace stavby'!AN14</f>
        <v>Vyplň údaj</v>
      </c>
      <c r="L20" s="32"/>
    </row>
    <row r="21" spans="2:12" s="1" customFormat="1" ht="6.9"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 customHeight="1">
      <c r="B24" s="32"/>
      <c r="L24" s="32"/>
    </row>
    <row r="25" spans="2:12" s="1" customFormat="1" ht="12" customHeight="1">
      <c r="B25" s="32"/>
      <c r="D25" s="27" t="s">
        <v>33</v>
      </c>
      <c r="I25" s="27" t="s">
        <v>25</v>
      </c>
      <c r="J25" s="25" t="s">
        <v>1</v>
      </c>
      <c r="L25" s="32"/>
    </row>
    <row r="26" spans="2:12" s="1" customFormat="1" ht="18" customHeight="1">
      <c r="B26" s="32"/>
      <c r="E26" s="25" t="s">
        <v>8730</v>
      </c>
      <c r="I26" s="27" t="s">
        <v>27</v>
      </c>
      <c r="J26" s="25" t="s">
        <v>1</v>
      </c>
      <c r="L26" s="32"/>
    </row>
    <row r="27" spans="2:12" s="1" customFormat="1" ht="6.9" customHeight="1">
      <c r="B27" s="32"/>
      <c r="L27" s="32"/>
    </row>
    <row r="28" spans="2:12" s="1" customFormat="1" ht="12" customHeight="1">
      <c r="B28" s="32"/>
      <c r="D28" s="27" t="s">
        <v>35</v>
      </c>
      <c r="L28" s="32"/>
    </row>
    <row r="29" spans="2:12" s="7" customFormat="1" ht="16.5" customHeight="1">
      <c r="B29" s="95"/>
      <c r="E29" s="229" t="s">
        <v>1</v>
      </c>
      <c r="F29" s="229"/>
      <c r="G29" s="229"/>
      <c r="H29" s="229"/>
      <c r="L29" s="95"/>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7" t="s">
        <v>36</v>
      </c>
      <c r="J32" s="66">
        <f>ROUND(J140, 2)</f>
        <v>0</v>
      </c>
      <c r="L32" s="32"/>
    </row>
    <row r="33" spans="2:12" s="1" customFormat="1" ht="6.9" customHeight="1">
      <c r="B33" s="32"/>
      <c r="D33" s="53"/>
      <c r="E33" s="53"/>
      <c r="F33" s="53"/>
      <c r="G33" s="53"/>
      <c r="H33" s="53"/>
      <c r="I33" s="53"/>
      <c r="J33" s="53"/>
      <c r="K33" s="53"/>
      <c r="L33" s="32"/>
    </row>
    <row r="34" spans="2:12" s="1" customFormat="1" ht="14.4" customHeight="1">
      <c r="B34" s="32"/>
      <c r="F34" s="35" t="s">
        <v>38</v>
      </c>
      <c r="I34" s="35" t="s">
        <v>37</v>
      </c>
      <c r="J34" s="35" t="s">
        <v>39</v>
      </c>
      <c r="L34" s="32"/>
    </row>
    <row r="35" spans="2:12" s="1" customFormat="1" ht="14.4" customHeight="1">
      <c r="B35" s="32"/>
      <c r="D35" s="55" t="s">
        <v>40</v>
      </c>
      <c r="E35" s="27" t="s">
        <v>41</v>
      </c>
      <c r="F35" s="86">
        <f>ROUND((SUM(BE140:BE342)),  2)</f>
        <v>0</v>
      </c>
      <c r="I35" s="98">
        <v>0.21</v>
      </c>
      <c r="J35" s="86">
        <f>ROUND(((SUM(BE140:BE342))*I35),  2)</f>
        <v>0</v>
      </c>
      <c r="L35" s="32"/>
    </row>
    <row r="36" spans="2:12" s="1" customFormat="1" ht="14.4" customHeight="1">
      <c r="B36" s="32"/>
      <c r="E36" s="27" t="s">
        <v>42</v>
      </c>
      <c r="F36" s="86">
        <f>ROUND((SUM(BF140:BF342)),  2)</f>
        <v>0</v>
      </c>
      <c r="I36" s="98">
        <v>0.12</v>
      </c>
      <c r="J36" s="86">
        <f>ROUND(((SUM(BF140:BF342))*I36),  2)</f>
        <v>0</v>
      </c>
      <c r="L36" s="32"/>
    </row>
    <row r="37" spans="2:12" s="1" customFormat="1" ht="14.4" hidden="1" customHeight="1">
      <c r="B37" s="32"/>
      <c r="E37" s="27" t="s">
        <v>43</v>
      </c>
      <c r="F37" s="86">
        <f>ROUND((SUM(BG140:BG342)),  2)</f>
        <v>0</v>
      </c>
      <c r="I37" s="98">
        <v>0.21</v>
      </c>
      <c r="J37" s="86">
        <f>0</f>
        <v>0</v>
      </c>
      <c r="L37" s="32"/>
    </row>
    <row r="38" spans="2:12" s="1" customFormat="1" ht="14.4" hidden="1" customHeight="1">
      <c r="B38" s="32"/>
      <c r="E38" s="27" t="s">
        <v>44</v>
      </c>
      <c r="F38" s="86">
        <f>ROUND((SUM(BH140:BH342)),  2)</f>
        <v>0</v>
      </c>
      <c r="I38" s="98">
        <v>0.12</v>
      </c>
      <c r="J38" s="86">
        <f>0</f>
        <v>0</v>
      </c>
      <c r="L38" s="32"/>
    </row>
    <row r="39" spans="2:12" s="1" customFormat="1" ht="14.4" hidden="1" customHeight="1">
      <c r="B39" s="32"/>
      <c r="E39" s="27" t="s">
        <v>45</v>
      </c>
      <c r="F39" s="86">
        <f>ROUND((SUM(BI140:BI342)),  2)</f>
        <v>0</v>
      </c>
      <c r="I39" s="98">
        <v>0</v>
      </c>
      <c r="J39" s="86">
        <f>0</f>
        <v>0</v>
      </c>
      <c r="L39" s="32"/>
    </row>
    <row r="40" spans="2:12" s="1" customFormat="1" ht="6.9" customHeight="1">
      <c r="B40" s="32"/>
      <c r="L40" s="32"/>
    </row>
    <row r="41" spans="2:12" s="1" customFormat="1" ht="25.35" customHeight="1">
      <c r="B41" s="32"/>
      <c r="C41" s="99"/>
      <c r="D41" s="100" t="s">
        <v>46</v>
      </c>
      <c r="E41" s="57"/>
      <c r="F41" s="57"/>
      <c r="G41" s="101" t="s">
        <v>47</v>
      </c>
      <c r="H41" s="102" t="s">
        <v>48</v>
      </c>
      <c r="I41" s="57"/>
      <c r="J41" s="103">
        <f>SUM(J32:J39)</f>
        <v>0</v>
      </c>
      <c r="K41" s="104"/>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49</v>
      </c>
      <c r="E50" s="42"/>
      <c r="F50" s="42"/>
      <c r="G50" s="41" t="s">
        <v>50</v>
      </c>
      <c r="H50" s="42"/>
      <c r="I50" s="42"/>
      <c r="J50" s="42"/>
      <c r="K50" s="42"/>
      <c r="L50" s="32"/>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3.2">
      <c r="B61" s="32"/>
      <c r="D61" s="43" t="s">
        <v>51</v>
      </c>
      <c r="E61" s="34"/>
      <c r="F61" s="105" t="s">
        <v>52</v>
      </c>
      <c r="G61" s="43" t="s">
        <v>51</v>
      </c>
      <c r="H61" s="34"/>
      <c r="I61" s="34"/>
      <c r="J61" s="106" t="s">
        <v>52</v>
      </c>
      <c r="K61" s="34"/>
      <c r="L61" s="32"/>
    </row>
    <row r="62" spans="2:12" ht="10.199999999999999">
      <c r="B62" s="20"/>
      <c r="L62" s="20"/>
    </row>
    <row r="63" spans="2:12" ht="10.199999999999999">
      <c r="B63" s="20"/>
      <c r="L63" s="20"/>
    </row>
    <row r="64" spans="2:12" ht="10.199999999999999">
      <c r="B64" s="20"/>
      <c r="L64" s="20"/>
    </row>
    <row r="65" spans="2:12" s="1" customFormat="1" ht="13.2">
      <c r="B65" s="32"/>
      <c r="D65" s="41" t="s">
        <v>53</v>
      </c>
      <c r="E65" s="42"/>
      <c r="F65" s="42"/>
      <c r="G65" s="41" t="s">
        <v>54</v>
      </c>
      <c r="H65" s="42"/>
      <c r="I65" s="42"/>
      <c r="J65" s="42"/>
      <c r="K65" s="42"/>
      <c r="L65" s="32"/>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3.2">
      <c r="B76" s="32"/>
      <c r="D76" s="43" t="s">
        <v>51</v>
      </c>
      <c r="E76" s="34"/>
      <c r="F76" s="105" t="s">
        <v>52</v>
      </c>
      <c r="G76" s="43" t="s">
        <v>51</v>
      </c>
      <c r="H76" s="34"/>
      <c r="I76" s="34"/>
      <c r="J76" s="106" t="s">
        <v>52</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299</v>
      </c>
      <c r="L82" s="32"/>
    </row>
    <row r="83" spans="2:12" s="1" customFormat="1" ht="6.9" customHeight="1">
      <c r="B83" s="32"/>
      <c r="L83" s="32"/>
    </row>
    <row r="84" spans="2:12" s="1" customFormat="1" ht="12" customHeight="1">
      <c r="B84" s="32"/>
      <c r="C84" s="27" t="s">
        <v>16</v>
      </c>
      <c r="L84" s="32"/>
    </row>
    <row r="85" spans="2:12" s="1" customFormat="1" ht="16.5" customHeight="1">
      <c r="B85" s="32"/>
      <c r="E85" s="256" t="str">
        <f>E7</f>
        <v>Rekonstrukce Kounicova domu, Berkova ul. č.p. 100, Česká Lípa</v>
      </c>
      <c r="F85" s="257"/>
      <c r="G85" s="257"/>
      <c r="H85" s="257"/>
      <c r="L85" s="32"/>
    </row>
    <row r="86" spans="2:12" ht="12" customHeight="1">
      <c r="B86" s="20"/>
      <c r="C86" s="27" t="s">
        <v>151</v>
      </c>
      <c r="L86" s="20"/>
    </row>
    <row r="87" spans="2:12" s="1" customFormat="1" ht="16.5" customHeight="1">
      <c r="B87" s="32"/>
      <c r="E87" s="256" t="s">
        <v>8728</v>
      </c>
      <c r="F87" s="258"/>
      <c r="G87" s="258"/>
      <c r="H87" s="258"/>
      <c r="L87" s="32"/>
    </row>
    <row r="88" spans="2:12" s="1" customFormat="1" ht="12" customHeight="1">
      <c r="B88" s="32"/>
      <c r="C88" s="27" t="s">
        <v>4933</v>
      </c>
      <c r="L88" s="32"/>
    </row>
    <row r="89" spans="2:12" s="1" customFormat="1" ht="16.5" customHeight="1">
      <c r="B89" s="32"/>
      <c r="E89" s="219" t="str">
        <f>E11</f>
        <v>D.1.4.2a - Přípojka plynovodu</v>
      </c>
      <c r="F89" s="258"/>
      <c r="G89" s="258"/>
      <c r="H89" s="258"/>
      <c r="L89" s="32"/>
    </row>
    <row r="90" spans="2:12" s="1" customFormat="1" ht="6.9" customHeight="1">
      <c r="B90" s="32"/>
      <c r="L90" s="32"/>
    </row>
    <row r="91" spans="2:12" s="1" customFormat="1" ht="12" customHeight="1">
      <c r="B91" s="32"/>
      <c r="C91" s="27" t="s">
        <v>20</v>
      </c>
      <c r="F91" s="25" t="str">
        <f>F14</f>
        <v>Berkova ul. č.p. 100</v>
      </c>
      <c r="I91" s="27" t="s">
        <v>22</v>
      </c>
      <c r="J91" s="52" t="str">
        <f>IF(J14="","",J14)</f>
        <v>5. 12. 2022</v>
      </c>
      <c r="L91" s="32"/>
    </row>
    <row r="92" spans="2:12" s="1" customFormat="1" ht="6.9" customHeight="1">
      <c r="B92" s="32"/>
      <c r="L92" s="32"/>
    </row>
    <row r="93" spans="2:12" s="1" customFormat="1" ht="25.65" customHeight="1">
      <c r="B93" s="32"/>
      <c r="C93" s="27" t="s">
        <v>24</v>
      </c>
      <c r="F93" s="25" t="str">
        <f>E17</f>
        <v>Město Česká Lípa</v>
      </c>
      <c r="I93" s="27" t="s">
        <v>30</v>
      </c>
      <c r="J93" s="30" t="str">
        <f>E23</f>
        <v>DigiTry Art Technologies s.r.o.</v>
      </c>
      <c r="L93" s="32"/>
    </row>
    <row r="94" spans="2:12" s="1" customFormat="1" ht="15.15" customHeight="1">
      <c r="B94" s="32"/>
      <c r="C94" s="27" t="s">
        <v>28</v>
      </c>
      <c r="F94" s="25" t="str">
        <f>IF(E20="","",E20)</f>
        <v>Vyplň údaj</v>
      </c>
      <c r="I94" s="27" t="s">
        <v>33</v>
      </c>
      <c r="J94" s="30" t="str">
        <f>E26</f>
        <v>Beránek</v>
      </c>
      <c r="L94" s="32"/>
    </row>
    <row r="95" spans="2:12" s="1" customFormat="1" ht="10.35" customHeight="1">
      <c r="B95" s="32"/>
      <c r="L95" s="32"/>
    </row>
    <row r="96" spans="2:12" s="1" customFormat="1" ht="29.25" customHeight="1">
      <c r="B96" s="32"/>
      <c r="C96" s="107" t="s">
        <v>314</v>
      </c>
      <c r="D96" s="99"/>
      <c r="E96" s="99"/>
      <c r="F96" s="99"/>
      <c r="G96" s="99"/>
      <c r="H96" s="99"/>
      <c r="I96" s="99"/>
      <c r="J96" s="108" t="s">
        <v>315</v>
      </c>
      <c r="K96" s="99"/>
      <c r="L96" s="32"/>
    </row>
    <row r="97" spans="2:47" s="1" customFormat="1" ht="10.35" customHeight="1">
      <c r="B97" s="32"/>
      <c r="L97" s="32"/>
    </row>
    <row r="98" spans="2:47" s="1" customFormat="1" ht="22.8" customHeight="1">
      <c r="B98" s="32"/>
      <c r="C98" s="109" t="s">
        <v>316</v>
      </c>
      <c r="J98" s="66">
        <f>J140</f>
        <v>0</v>
      </c>
      <c r="L98" s="32"/>
      <c r="AU98" s="17" t="s">
        <v>317</v>
      </c>
    </row>
    <row r="99" spans="2:47" s="8" customFormat="1" ht="24.9" customHeight="1">
      <c r="B99" s="110"/>
      <c r="D99" s="111" t="s">
        <v>318</v>
      </c>
      <c r="E99" s="112"/>
      <c r="F99" s="112"/>
      <c r="G99" s="112"/>
      <c r="H99" s="112"/>
      <c r="I99" s="112"/>
      <c r="J99" s="113">
        <f>J141</f>
        <v>0</v>
      </c>
      <c r="L99" s="110"/>
    </row>
    <row r="100" spans="2:47" s="9" customFormat="1" ht="19.95" customHeight="1">
      <c r="B100" s="114"/>
      <c r="D100" s="115" t="s">
        <v>319</v>
      </c>
      <c r="E100" s="116"/>
      <c r="F100" s="116"/>
      <c r="G100" s="116"/>
      <c r="H100" s="116"/>
      <c r="I100" s="116"/>
      <c r="J100" s="117">
        <f>J142</f>
        <v>0</v>
      </c>
      <c r="L100" s="114"/>
    </row>
    <row r="101" spans="2:47" s="9" customFormat="1" ht="19.95" customHeight="1">
      <c r="B101" s="114"/>
      <c r="D101" s="115" t="s">
        <v>1280</v>
      </c>
      <c r="E101" s="116"/>
      <c r="F101" s="116"/>
      <c r="G101" s="116"/>
      <c r="H101" s="116"/>
      <c r="I101" s="116"/>
      <c r="J101" s="117">
        <f>J192</f>
        <v>0</v>
      </c>
      <c r="L101" s="114"/>
    </row>
    <row r="102" spans="2:47" s="9" customFormat="1" ht="19.95" customHeight="1">
      <c r="B102" s="114"/>
      <c r="D102" s="115" t="s">
        <v>1283</v>
      </c>
      <c r="E102" s="116"/>
      <c r="F102" s="116"/>
      <c r="G102" s="116"/>
      <c r="H102" s="116"/>
      <c r="I102" s="116"/>
      <c r="J102" s="117">
        <f>J198</f>
        <v>0</v>
      </c>
      <c r="L102" s="114"/>
    </row>
    <row r="103" spans="2:47" s="9" customFormat="1" ht="19.95" customHeight="1">
      <c r="B103" s="114"/>
      <c r="D103" s="115" t="s">
        <v>1286</v>
      </c>
      <c r="E103" s="116"/>
      <c r="F103" s="116"/>
      <c r="G103" s="116"/>
      <c r="H103" s="116"/>
      <c r="I103" s="116"/>
      <c r="J103" s="117">
        <f>J214</f>
        <v>0</v>
      </c>
      <c r="L103" s="114"/>
    </row>
    <row r="104" spans="2:47" s="9" customFormat="1" ht="19.95" customHeight="1">
      <c r="B104" s="114"/>
      <c r="D104" s="115" t="s">
        <v>320</v>
      </c>
      <c r="E104" s="116"/>
      <c r="F104" s="116"/>
      <c r="G104" s="116"/>
      <c r="H104" s="116"/>
      <c r="I104" s="116"/>
      <c r="J104" s="117">
        <f>J219</f>
        <v>0</v>
      </c>
      <c r="L104" s="114"/>
    </row>
    <row r="105" spans="2:47" s="9" customFormat="1" ht="19.95" customHeight="1">
      <c r="B105" s="114"/>
      <c r="D105" s="115" t="s">
        <v>321</v>
      </c>
      <c r="E105" s="116"/>
      <c r="F105" s="116"/>
      <c r="G105" s="116"/>
      <c r="H105" s="116"/>
      <c r="I105" s="116"/>
      <c r="J105" s="117">
        <f>J225</f>
        <v>0</v>
      </c>
      <c r="L105" s="114"/>
    </row>
    <row r="106" spans="2:47" s="9" customFormat="1" ht="19.95" customHeight="1">
      <c r="B106" s="114"/>
      <c r="D106" s="115" t="s">
        <v>322</v>
      </c>
      <c r="E106" s="116"/>
      <c r="F106" s="116"/>
      <c r="G106" s="116"/>
      <c r="H106" s="116"/>
      <c r="I106" s="116"/>
      <c r="J106" s="117">
        <f>J247</f>
        <v>0</v>
      </c>
      <c r="L106" s="114"/>
    </row>
    <row r="107" spans="2:47" s="9" customFormat="1" ht="19.95" customHeight="1">
      <c r="B107" s="114"/>
      <c r="D107" s="115" t="s">
        <v>323</v>
      </c>
      <c r="E107" s="116"/>
      <c r="F107" s="116"/>
      <c r="G107" s="116"/>
      <c r="H107" s="116"/>
      <c r="I107" s="116"/>
      <c r="J107" s="117">
        <f>J264</f>
        <v>0</v>
      </c>
      <c r="L107" s="114"/>
    </row>
    <row r="108" spans="2:47" s="8" customFormat="1" ht="24.9" customHeight="1">
      <c r="B108" s="110"/>
      <c r="D108" s="111" t="s">
        <v>324</v>
      </c>
      <c r="E108" s="112"/>
      <c r="F108" s="112"/>
      <c r="G108" s="112"/>
      <c r="H108" s="112"/>
      <c r="I108" s="112"/>
      <c r="J108" s="113">
        <f>J269</f>
        <v>0</v>
      </c>
      <c r="L108" s="110"/>
    </row>
    <row r="109" spans="2:47" s="9" customFormat="1" ht="19.95" customHeight="1">
      <c r="B109" s="114"/>
      <c r="D109" s="115" t="s">
        <v>9399</v>
      </c>
      <c r="E109" s="116"/>
      <c r="F109" s="116"/>
      <c r="G109" s="116"/>
      <c r="H109" s="116"/>
      <c r="I109" s="116"/>
      <c r="J109" s="117">
        <f>J270</f>
        <v>0</v>
      </c>
      <c r="L109" s="114"/>
    </row>
    <row r="110" spans="2:47" s="9" customFormat="1" ht="19.95" customHeight="1">
      <c r="B110" s="114"/>
      <c r="D110" s="115" t="s">
        <v>9479</v>
      </c>
      <c r="E110" s="116"/>
      <c r="F110" s="116"/>
      <c r="G110" s="116"/>
      <c r="H110" s="116"/>
      <c r="I110" s="116"/>
      <c r="J110" s="117">
        <f>J287</f>
        <v>0</v>
      </c>
      <c r="L110" s="114"/>
    </row>
    <row r="111" spans="2:47" s="8" customFormat="1" ht="24.9" customHeight="1">
      <c r="B111" s="110"/>
      <c r="D111" s="111" t="s">
        <v>9480</v>
      </c>
      <c r="E111" s="112"/>
      <c r="F111" s="112"/>
      <c r="G111" s="112"/>
      <c r="H111" s="112"/>
      <c r="I111" s="112"/>
      <c r="J111" s="113">
        <f>J293</f>
        <v>0</v>
      </c>
      <c r="L111" s="110"/>
    </row>
    <row r="112" spans="2:47" s="9" customFormat="1" ht="19.95" customHeight="1">
      <c r="B112" s="114"/>
      <c r="D112" s="115" t="s">
        <v>9481</v>
      </c>
      <c r="E112" s="116"/>
      <c r="F112" s="116"/>
      <c r="G112" s="116"/>
      <c r="H112" s="116"/>
      <c r="I112" s="116"/>
      <c r="J112" s="117">
        <f>J294</f>
        <v>0</v>
      </c>
      <c r="L112" s="114"/>
    </row>
    <row r="113" spans="2:12" s="8" customFormat="1" ht="24.9" customHeight="1">
      <c r="B113" s="110"/>
      <c r="D113" s="111" t="s">
        <v>9400</v>
      </c>
      <c r="E113" s="112"/>
      <c r="F113" s="112"/>
      <c r="G113" s="112"/>
      <c r="H113" s="112"/>
      <c r="I113" s="112"/>
      <c r="J113" s="113">
        <f>J307</f>
        <v>0</v>
      </c>
      <c r="L113" s="110"/>
    </row>
    <row r="114" spans="2:12" s="8" customFormat="1" ht="24.9" customHeight="1">
      <c r="B114" s="110"/>
      <c r="D114" s="111" t="s">
        <v>8738</v>
      </c>
      <c r="E114" s="112"/>
      <c r="F114" s="112"/>
      <c r="G114" s="112"/>
      <c r="H114" s="112"/>
      <c r="I114" s="112"/>
      <c r="J114" s="113">
        <f>J322</f>
        <v>0</v>
      </c>
      <c r="L114" s="110"/>
    </row>
    <row r="115" spans="2:12" s="9" customFormat="1" ht="19.95" customHeight="1">
      <c r="B115" s="114"/>
      <c r="D115" s="115" t="s">
        <v>8739</v>
      </c>
      <c r="E115" s="116"/>
      <c r="F115" s="116"/>
      <c r="G115" s="116"/>
      <c r="H115" s="116"/>
      <c r="I115" s="116"/>
      <c r="J115" s="117">
        <f>J323</f>
        <v>0</v>
      </c>
      <c r="L115" s="114"/>
    </row>
    <row r="116" spans="2:12" s="9" customFormat="1" ht="19.95" customHeight="1">
      <c r="B116" s="114"/>
      <c r="D116" s="115" t="s">
        <v>8740</v>
      </c>
      <c r="E116" s="116"/>
      <c r="F116" s="116"/>
      <c r="G116" s="116"/>
      <c r="H116" s="116"/>
      <c r="I116" s="116"/>
      <c r="J116" s="117">
        <f>J334</f>
        <v>0</v>
      </c>
      <c r="L116" s="114"/>
    </row>
    <row r="117" spans="2:12" s="9" customFormat="1" ht="19.95" customHeight="1">
      <c r="B117" s="114"/>
      <c r="D117" s="115" t="s">
        <v>8741</v>
      </c>
      <c r="E117" s="116"/>
      <c r="F117" s="116"/>
      <c r="G117" s="116"/>
      <c r="H117" s="116"/>
      <c r="I117" s="116"/>
      <c r="J117" s="117">
        <f>J337</f>
        <v>0</v>
      </c>
      <c r="L117" s="114"/>
    </row>
    <row r="118" spans="2:12" s="9" customFormat="1" ht="19.95" customHeight="1">
      <c r="B118" s="114"/>
      <c r="D118" s="115" t="s">
        <v>8742</v>
      </c>
      <c r="E118" s="116"/>
      <c r="F118" s="116"/>
      <c r="G118" s="116"/>
      <c r="H118" s="116"/>
      <c r="I118" s="116"/>
      <c r="J118" s="117">
        <f>J340</f>
        <v>0</v>
      </c>
      <c r="L118" s="114"/>
    </row>
    <row r="119" spans="2:12" s="1" customFormat="1" ht="21.75" customHeight="1">
      <c r="B119" s="32"/>
      <c r="L119" s="32"/>
    </row>
    <row r="120" spans="2:12" s="1" customFormat="1" ht="6.9" customHeight="1">
      <c r="B120" s="44"/>
      <c r="C120" s="45"/>
      <c r="D120" s="45"/>
      <c r="E120" s="45"/>
      <c r="F120" s="45"/>
      <c r="G120" s="45"/>
      <c r="H120" s="45"/>
      <c r="I120" s="45"/>
      <c r="J120" s="45"/>
      <c r="K120" s="45"/>
      <c r="L120" s="32"/>
    </row>
    <row r="124" spans="2:12" s="1" customFormat="1" ht="6.9" customHeight="1">
      <c r="B124" s="46"/>
      <c r="C124" s="47"/>
      <c r="D124" s="47"/>
      <c r="E124" s="47"/>
      <c r="F124" s="47"/>
      <c r="G124" s="47"/>
      <c r="H124" s="47"/>
      <c r="I124" s="47"/>
      <c r="J124" s="47"/>
      <c r="K124" s="47"/>
      <c r="L124" s="32"/>
    </row>
    <row r="125" spans="2:12" s="1" customFormat="1" ht="24.9" customHeight="1">
      <c r="B125" s="32"/>
      <c r="C125" s="21" t="s">
        <v>335</v>
      </c>
      <c r="L125" s="32"/>
    </row>
    <row r="126" spans="2:12" s="1" customFormat="1" ht="6.9" customHeight="1">
      <c r="B126" s="32"/>
      <c r="L126" s="32"/>
    </row>
    <row r="127" spans="2:12" s="1" customFormat="1" ht="12" customHeight="1">
      <c r="B127" s="32"/>
      <c r="C127" s="27" t="s">
        <v>16</v>
      </c>
      <c r="L127" s="32"/>
    </row>
    <row r="128" spans="2:12" s="1" customFormat="1" ht="16.5" customHeight="1">
      <c r="B128" s="32"/>
      <c r="E128" s="256" t="str">
        <f>E7</f>
        <v>Rekonstrukce Kounicova domu, Berkova ul. č.p. 100, Česká Lípa</v>
      </c>
      <c r="F128" s="257"/>
      <c r="G128" s="257"/>
      <c r="H128" s="257"/>
      <c r="L128" s="32"/>
    </row>
    <row r="129" spans="2:65" ht="12" customHeight="1">
      <c r="B129" s="20"/>
      <c r="C129" s="27" t="s">
        <v>151</v>
      </c>
      <c r="L129" s="20"/>
    </row>
    <row r="130" spans="2:65" s="1" customFormat="1" ht="16.5" customHeight="1">
      <c r="B130" s="32"/>
      <c r="E130" s="256" t="s">
        <v>8728</v>
      </c>
      <c r="F130" s="258"/>
      <c r="G130" s="258"/>
      <c r="H130" s="258"/>
      <c r="L130" s="32"/>
    </row>
    <row r="131" spans="2:65" s="1" customFormat="1" ht="12" customHeight="1">
      <c r="B131" s="32"/>
      <c r="C131" s="27" t="s">
        <v>4933</v>
      </c>
      <c r="L131" s="32"/>
    </row>
    <row r="132" spans="2:65" s="1" customFormat="1" ht="16.5" customHeight="1">
      <c r="B132" s="32"/>
      <c r="E132" s="219" t="str">
        <f>E11</f>
        <v>D.1.4.2a - Přípojka plynovodu</v>
      </c>
      <c r="F132" s="258"/>
      <c r="G132" s="258"/>
      <c r="H132" s="258"/>
      <c r="L132" s="32"/>
    </row>
    <row r="133" spans="2:65" s="1" customFormat="1" ht="6.9" customHeight="1">
      <c r="B133" s="32"/>
      <c r="L133" s="32"/>
    </row>
    <row r="134" spans="2:65" s="1" customFormat="1" ht="12" customHeight="1">
      <c r="B134" s="32"/>
      <c r="C134" s="27" t="s">
        <v>20</v>
      </c>
      <c r="F134" s="25" t="str">
        <f>F14</f>
        <v>Berkova ul. č.p. 100</v>
      </c>
      <c r="I134" s="27" t="s">
        <v>22</v>
      </c>
      <c r="J134" s="52" t="str">
        <f>IF(J14="","",J14)</f>
        <v>5. 12. 2022</v>
      </c>
      <c r="L134" s="32"/>
    </row>
    <row r="135" spans="2:65" s="1" customFormat="1" ht="6.9" customHeight="1">
      <c r="B135" s="32"/>
      <c r="L135" s="32"/>
    </row>
    <row r="136" spans="2:65" s="1" customFormat="1" ht="25.65" customHeight="1">
      <c r="B136" s="32"/>
      <c r="C136" s="27" t="s">
        <v>24</v>
      </c>
      <c r="F136" s="25" t="str">
        <f>E17</f>
        <v>Město Česká Lípa</v>
      </c>
      <c r="I136" s="27" t="s">
        <v>30</v>
      </c>
      <c r="J136" s="30" t="str">
        <f>E23</f>
        <v>DigiTry Art Technologies s.r.o.</v>
      </c>
      <c r="L136" s="32"/>
    </row>
    <row r="137" spans="2:65" s="1" customFormat="1" ht="15.15" customHeight="1">
      <c r="B137" s="32"/>
      <c r="C137" s="27" t="s">
        <v>28</v>
      </c>
      <c r="F137" s="25" t="str">
        <f>IF(E20="","",E20)</f>
        <v>Vyplň údaj</v>
      </c>
      <c r="I137" s="27" t="s">
        <v>33</v>
      </c>
      <c r="J137" s="30" t="str">
        <f>E26</f>
        <v>Beránek</v>
      </c>
      <c r="L137" s="32"/>
    </row>
    <row r="138" spans="2:65" s="1" customFormat="1" ht="10.35" customHeight="1">
      <c r="B138" s="32"/>
      <c r="L138" s="32"/>
    </row>
    <row r="139" spans="2:65" s="10" customFormat="1" ht="29.25" customHeight="1">
      <c r="B139" s="118"/>
      <c r="C139" s="119" t="s">
        <v>336</v>
      </c>
      <c r="D139" s="120" t="s">
        <v>61</v>
      </c>
      <c r="E139" s="120" t="s">
        <v>57</v>
      </c>
      <c r="F139" s="120" t="s">
        <v>58</v>
      </c>
      <c r="G139" s="120" t="s">
        <v>337</v>
      </c>
      <c r="H139" s="120" t="s">
        <v>338</v>
      </c>
      <c r="I139" s="120" t="s">
        <v>339</v>
      </c>
      <c r="J139" s="120" t="s">
        <v>315</v>
      </c>
      <c r="K139" s="121" t="s">
        <v>340</v>
      </c>
      <c r="L139" s="118"/>
      <c r="M139" s="59" t="s">
        <v>1</v>
      </c>
      <c r="N139" s="60" t="s">
        <v>40</v>
      </c>
      <c r="O139" s="60" t="s">
        <v>341</v>
      </c>
      <c r="P139" s="60" t="s">
        <v>342</v>
      </c>
      <c r="Q139" s="60" t="s">
        <v>343</v>
      </c>
      <c r="R139" s="60" t="s">
        <v>344</v>
      </c>
      <c r="S139" s="60" t="s">
        <v>345</v>
      </c>
      <c r="T139" s="61" t="s">
        <v>346</v>
      </c>
    </row>
    <row r="140" spans="2:65" s="1" customFormat="1" ht="22.8" customHeight="1">
      <c r="B140" s="32"/>
      <c r="C140" s="64" t="s">
        <v>347</v>
      </c>
      <c r="J140" s="122">
        <f>BK140</f>
        <v>0</v>
      </c>
      <c r="L140" s="32"/>
      <c r="M140" s="62"/>
      <c r="N140" s="53"/>
      <c r="O140" s="53"/>
      <c r="P140" s="123">
        <f>P141+P269+P293+P307+P322</f>
        <v>0</v>
      </c>
      <c r="Q140" s="53"/>
      <c r="R140" s="123">
        <f>R141+R269+R293+R307+R322</f>
        <v>0</v>
      </c>
      <c r="S140" s="53"/>
      <c r="T140" s="124">
        <f>T141+T269+T293+T307+T322</f>
        <v>0</v>
      </c>
      <c r="AT140" s="17" t="s">
        <v>75</v>
      </c>
      <c r="AU140" s="17" t="s">
        <v>317</v>
      </c>
      <c r="BK140" s="125">
        <f>BK141+BK269+BK293+BK307+BK322</f>
        <v>0</v>
      </c>
    </row>
    <row r="141" spans="2:65" s="11" customFormat="1" ht="25.95" customHeight="1">
      <c r="B141" s="126"/>
      <c r="D141" s="127" t="s">
        <v>75</v>
      </c>
      <c r="E141" s="128" t="s">
        <v>348</v>
      </c>
      <c r="F141" s="128" t="s">
        <v>349</v>
      </c>
      <c r="I141" s="129"/>
      <c r="J141" s="130">
        <f>BK141</f>
        <v>0</v>
      </c>
      <c r="L141" s="126"/>
      <c r="M141" s="131"/>
      <c r="P141" s="132">
        <f>P142+P192+P198+P214+P219+P225+P247+P264</f>
        <v>0</v>
      </c>
      <c r="R141" s="132">
        <f>R142+R192+R198+R214+R219+R225+R247+R264</f>
        <v>0</v>
      </c>
      <c r="T141" s="133">
        <f>T142+T192+T198+T214+T219+T225+T247+T264</f>
        <v>0</v>
      </c>
      <c r="AR141" s="127" t="s">
        <v>84</v>
      </c>
      <c r="AT141" s="134" t="s">
        <v>75</v>
      </c>
      <c r="AU141" s="134" t="s">
        <v>76</v>
      </c>
      <c r="AY141" s="127" t="s">
        <v>350</v>
      </c>
      <c r="BK141" s="135">
        <f>BK142+BK192+BK198+BK214+BK219+BK225+BK247+BK264</f>
        <v>0</v>
      </c>
    </row>
    <row r="142" spans="2:65" s="11" customFormat="1" ht="22.8" customHeight="1">
      <c r="B142" s="126"/>
      <c r="D142" s="127" t="s">
        <v>75</v>
      </c>
      <c r="E142" s="136" t="s">
        <v>84</v>
      </c>
      <c r="F142" s="136" t="s">
        <v>351</v>
      </c>
      <c r="I142" s="129"/>
      <c r="J142" s="137">
        <f>BK142</f>
        <v>0</v>
      </c>
      <c r="L142" s="126"/>
      <c r="M142" s="131"/>
      <c r="P142" s="132">
        <f>SUM(P143:P191)</f>
        <v>0</v>
      </c>
      <c r="R142" s="132">
        <f>SUM(R143:R191)</f>
        <v>0</v>
      </c>
      <c r="T142" s="133">
        <f>SUM(T143:T191)</f>
        <v>0</v>
      </c>
      <c r="AR142" s="127" t="s">
        <v>84</v>
      </c>
      <c r="AT142" s="134" t="s">
        <v>75</v>
      </c>
      <c r="AU142" s="134" t="s">
        <v>84</v>
      </c>
      <c r="AY142" s="127" t="s">
        <v>350</v>
      </c>
      <c r="BK142" s="135">
        <f>SUM(BK143:BK191)</f>
        <v>0</v>
      </c>
    </row>
    <row r="143" spans="2:65" s="1" customFormat="1" ht="66.75" customHeight="1">
      <c r="B143" s="32"/>
      <c r="C143" s="138" t="s">
        <v>84</v>
      </c>
      <c r="D143" s="138" t="s">
        <v>352</v>
      </c>
      <c r="E143" s="139" t="s">
        <v>9482</v>
      </c>
      <c r="F143" s="140" t="s">
        <v>9483</v>
      </c>
      <c r="G143" s="141" t="s">
        <v>355</v>
      </c>
      <c r="H143" s="142">
        <v>25</v>
      </c>
      <c r="I143" s="143"/>
      <c r="J143" s="144">
        <f>ROUND(I143*H143,2)</f>
        <v>0</v>
      </c>
      <c r="K143" s="140" t="s">
        <v>385</v>
      </c>
      <c r="L143" s="32"/>
      <c r="M143" s="145" t="s">
        <v>1</v>
      </c>
      <c r="N143" s="146" t="s">
        <v>41</v>
      </c>
      <c r="P143" s="147">
        <f>O143*H143</f>
        <v>0</v>
      </c>
      <c r="Q143" s="147">
        <v>0</v>
      </c>
      <c r="R143" s="147">
        <f>Q143*H143</f>
        <v>0</v>
      </c>
      <c r="S143" s="147">
        <v>0</v>
      </c>
      <c r="T143" s="148">
        <f>S143*H143</f>
        <v>0</v>
      </c>
      <c r="AR143" s="149" t="s">
        <v>357</v>
      </c>
      <c r="AT143" s="149" t="s">
        <v>352</v>
      </c>
      <c r="AU143" s="149" t="s">
        <v>86</v>
      </c>
      <c r="AY143" s="17" t="s">
        <v>350</v>
      </c>
      <c r="BE143" s="150">
        <f>IF(N143="základní",J143,0)</f>
        <v>0</v>
      </c>
      <c r="BF143" s="150">
        <f>IF(N143="snížená",J143,0)</f>
        <v>0</v>
      </c>
      <c r="BG143" s="150">
        <f>IF(N143="zákl. přenesená",J143,0)</f>
        <v>0</v>
      </c>
      <c r="BH143" s="150">
        <f>IF(N143="sníž. přenesená",J143,0)</f>
        <v>0</v>
      </c>
      <c r="BI143" s="150">
        <f>IF(N143="nulová",J143,0)</f>
        <v>0</v>
      </c>
      <c r="BJ143" s="17" t="s">
        <v>84</v>
      </c>
      <c r="BK143" s="150">
        <f>ROUND(I143*H143,2)</f>
        <v>0</v>
      </c>
      <c r="BL143" s="17" t="s">
        <v>357</v>
      </c>
      <c r="BM143" s="149" t="s">
        <v>86</v>
      </c>
    </row>
    <row r="144" spans="2:65" s="1" customFormat="1" ht="48">
      <c r="B144" s="32"/>
      <c r="D144" s="151" t="s">
        <v>359</v>
      </c>
      <c r="F144" s="152" t="s">
        <v>9483</v>
      </c>
      <c r="I144" s="153"/>
      <c r="L144" s="32"/>
      <c r="M144" s="154"/>
      <c r="T144" s="56"/>
      <c r="AT144" s="17" t="s">
        <v>359</v>
      </c>
      <c r="AU144" s="17" t="s">
        <v>86</v>
      </c>
    </row>
    <row r="145" spans="2:65" s="14" customFormat="1" ht="10.199999999999999">
      <c r="B145" s="169"/>
      <c r="D145" s="151" t="s">
        <v>361</v>
      </c>
      <c r="E145" s="170" t="s">
        <v>1</v>
      </c>
      <c r="F145" s="171" t="s">
        <v>9141</v>
      </c>
      <c r="H145" s="170" t="s">
        <v>1</v>
      </c>
      <c r="I145" s="172"/>
      <c r="L145" s="169"/>
      <c r="M145" s="173"/>
      <c r="T145" s="174"/>
      <c r="AT145" s="170" t="s">
        <v>361</v>
      </c>
      <c r="AU145" s="170" t="s">
        <v>86</v>
      </c>
      <c r="AV145" s="14" t="s">
        <v>84</v>
      </c>
      <c r="AW145" s="14" t="s">
        <v>32</v>
      </c>
      <c r="AX145" s="14" t="s">
        <v>76</v>
      </c>
      <c r="AY145" s="170" t="s">
        <v>350</v>
      </c>
    </row>
    <row r="146" spans="2:65" s="12" customFormat="1" ht="10.199999999999999">
      <c r="B146" s="155"/>
      <c r="D146" s="151" t="s">
        <v>361</v>
      </c>
      <c r="E146" s="156" t="s">
        <v>1</v>
      </c>
      <c r="F146" s="157" t="s">
        <v>9484</v>
      </c>
      <c r="H146" s="158">
        <v>25</v>
      </c>
      <c r="I146" s="159"/>
      <c r="L146" s="155"/>
      <c r="M146" s="160"/>
      <c r="T146" s="161"/>
      <c r="AT146" s="156" t="s">
        <v>361</v>
      </c>
      <c r="AU146" s="156" t="s">
        <v>86</v>
      </c>
      <c r="AV146" s="12" t="s">
        <v>86</v>
      </c>
      <c r="AW146" s="12" t="s">
        <v>32</v>
      </c>
      <c r="AX146" s="12" t="s">
        <v>76</v>
      </c>
      <c r="AY146" s="156" t="s">
        <v>350</v>
      </c>
    </row>
    <row r="147" spans="2:65" s="13" customFormat="1" ht="10.199999999999999">
      <c r="B147" s="162"/>
      <c r="D147" s="151" t="s">
        <v>361</v>
      </c>
      <c r="E147" s="163" t="s">
        <v>1</v>
      </c>
      <c r="F147" s="164" t="s">
        <v>364</v>
      </c>
      <c r="H147" s="165">
        <v>25</v>
      </c>
      <c r="I147" s="166"/>
      <c r="L147" s="162"/>
      <c r="M147" s="167"/>
      <c r="T147" s="168"/>
      <c r="AT147" s="163" t="s">
        <v>361</v>
      </c>
      <c r="AU147" s="163" t="s">
        <v>86</v>
      </c>
      <c r="AV147" s="13" t="s">
        <v>357</v>
      </c>
      <c r="AW147" s="13" t="s">
        <v>32</v>
      </c>
      <c r="AX147" s="13" t="s">
        <v>84</v>
      </c>
      <c r="AY147" s="163" t="s">
        <v>350</v>
      </c>
    </row>
    <row r="148" spans="2:65" s="1" customFormat="1" ht="66.75" customHeight="1">
      <c r="B148" s="32"/>
      <c r="C148" s="138" t="s">
        <v>86</v>
      </c>
      <c r="D148" s="138" t="s">
        <v>352</v>
      </c>
      <c r="E148" s="139" t="s">
        <v>9485</v>
      </c>
      <c r="F148" s="140" t="s">
        <v>9486</v>
      </c>
      <c r="G148" s="141" t="s">
        <v>355</v>
      </c>
      <c r="H148" s="142">
        <v>25</v>
      </c>
      <c r="I148" s="143"/>
      <c r="J148" s="144">
        <f>ROUND(I148*H148,2)</f>
        <v>0</v>
      </c>
      <c r="K148" s="140" t="s">
        <v>385</v>
      </c>
      <c r="L148" s="32"/>
      <c r="M148" s="145" t="s">
        <v>1</v>
      </c>
      <c r="N148" s="146" t="s">
        <v>41</v>
      </c>
      <c r="P148" s="147">
        <f>O148*H148</f>
        <v>0</v>
      </c>
      <c r="Q148" s="147">
        <v>0</v>
      </c>
      <c r="R148" s="147">
        <f>Q148*H148</f>
        <v>0</v>
      </c>
      <c r="S148" s="147">
        <v>0</v>
      </c>
      <c r="T148" s="148">
        <f>S148*H148</f>
        <v>0</v>
      </c>
      <c r="AR148" s="149" t="s">
        <v>357</v>
      </c>
      <c r="AT148" s="149" t="s">
        <v>352</v>
      </c>
      <c r="AU148" s="149" t="s">
        <v>86</v>
      </c>
      <c r="AY148" s="17" t="s">
        <v>350</v>
      </c>
      <c r="BE148" s="150">
        <f>IF(N148="základní",J148,0)</f>
        <v>0</v>
      </c>
      <c r="BF148" s="150">
        <f>IF(N148="snížená",J148,0)</f>
        <v>0</v>
      </c>
      <c r="BG148" s="150">
        <f>IF(N148="zákl. přenesená",J148,0)</f>
        <v>0</v>
      </c>
      <c r="BH148" s="150">
        <f>IF(N148="sníž. přenesená",J148,0)</f>
        <v>0</v>
      </c>
      <c r="BI148" s="150">
        <f>IF(N148="nulová",J148,0)</f>
        <v>0</v>
      </c>
      <c r="BJ148" s="17" t="s">
        <v>84</v>
      </c>
      <c r="BK148" s="150">
        <f>ROUND(I148*H148,2)</f>
        <v>0</v>
      </c>
      <c r="BL148" s="17" t="s">
        <v>357</v>
      </c>
      <c r="BM148" s="149" t="s">
        <v>357</v>
      </c>
    </row>
    <row r="149" spans="2:65" s="1" customFormat="1" ht="38.4">
      <c r="B149" s="32"/>
      <c r="D149" s="151" t="s">
        <v>359</v>
      </c>
      <c r="F149" s="152" t="s">
        <v>9486</v>
      </c>
      <c r="I149" s="153"/>
      <c r="L149" s="32"/>
      <c r="M149" s="154"/>
      <c r="T149" s="56"/>
      <c r="AT149" s="17" t="s">
        <v>359</v>
      </c>
      <c r="AU149" s="17" t="s">
        <v>86</v>
      </c>
    </row>
    <row r="150" spans="2:65" s="14" customFormat="1" ht="10.199999999999999">
      <c r="B150" s="169"/>
      <c r="D150" s="151" t="s">
        <v>361</v>
      </c>
      <c r="E150" s="170" t="s">
        <v>1</v>
      </c>
      <c r="F150" s="171" t="s">
        <v>9141</v>
      </c>
      <c r="H150" s="170" t="s">
        <v>1</v>
      </c>
      <c r="I150" s="172"/>
      <c r="L150" s="169"/>
      <c r="M150" s="173"/>
      <c r="T150" s="174"/>
      <c r="AT150" s="170" t="s">
        <v>361</v>
      </c>
      <c r="AU150" s="170" t="s">
        <v>86</v>
      </c>
      <c r="AV150" s="14" t="s">
        <v>84</v>
      </c>
      <c r="AW150" s="14" t="s">
        <v>32</v>
      </c>
      <c r="AX150" s="14" t="s">
        <v>76</v>
      </c>
      <c r="AY150" s="170" t="s">
        <v>350</v>
      </c>
    </row>
    <row r="151" spans="2:65" s="12" customFormat="1" ht="10.199999999999999">
      <c r="B151" s="155"/>
      <c r="D151" s="151" t="s">
        <v>361</v>
      </c>
      <c r="E151" s="156" t="s">
        <v>1</v>
      </c>
      <c r="F151" s="157" t="s">
        <v>9484</v>
      </c>
      <c r="H151" s="158">
        <v>25</v>
      </c>
      <c r="I151" s="159"/>
      <c r="L151" s="155"/>
      <c r="M151" s="160"/>
      <c r="T151" s="161"/>
      <c r="AT151" s="156" t="s">
        <v>361</v>
      </c>
      <c r="AU151" s="156" t="s">
        <v>86</v>
      </c>
      <c r="AV151" s="12" t="s">
        <v>86</v>
      </c>
      <c r="AW151" s="12" t="s">
        <v>32</v>
      </c>
      <c r="AX151" s="12" t="s">
        <v>76</v>
      </c>
      <c r="AY151" s="156" t="s">
        <v>350</v>
      </c>
    </row>
    <row r="152" spans="2:65" s="13" customFormat="1" ht="10.199999999999999">
      <c r="B152" s="162"/>
      <c r="D152" s="151" t="s">
        <v>361</v>
      </c>
      <c r="E152" s="163" t="s">
        <v>1</v>
      </c>
      <c r="F152" s="164" t="s">
        <v>364</v>
      </c>
      <c r="H152" s="165">
        <v>25</v>
      </c>
      <c r="I152" s="166"/>
      <c r="L152" s="162"/>
      <c r="M152" s="167"/>
      <c r="T152" s="168"/>
      <c r="AT152" s="163" t="s">
        <v>361</v>
      </c>
      <c r="AU152" s="163" t="s">
        <v>86</v>
      </c>
      <c r="AV152" s="13" t="s">
        <v>357</v>
      </c>
      <c r="AW152" s="13" t="s">
        <v>32</v>
      </c>
      <c r="AX152" s="13" t="s">
        <v>84</v>
      </c>
      <c r="AY152" s="163" t="s">
        <v>350</v>
      </c>
    </row>
    <row r="153" spans="2:65" s="1" customFormat="1" ht="66.75" customHeight="1">
      <c r="B153" s="32"/>
      <c r="C153" s="138" t="s">
        <v>371</v>
      </c>
      <c r="D153" s="138" t="s">
        <v>352</v>
      </c>
      <c r="E153" s="139" t="s">
        <v>9145</v>
      </c>
      <c r="F153" s="140" t="s">
        <v>9146</v>
      </c>
      <c r="G153" s="141" t="s">
        <v>551</v>
      </c>
      <c r="H153" s="142">
        <v>0.8</v>
      </c>
      <c r="I153" s="143"/>
      <c r="J153" s="144">
        <f>ROUND(I153*H153,2)</f>
        <v>0</v>
      </c>
      <c r="K153" s="140" t="s">
        <v>385</v>
      </c>
      <c r="L153" s="32"/>
      <c r="M153" s="145" t="s">
        <v>1</v>
      </c>
      <c r="N153" s="146" t="s">
        <v>41</v>
      </c>
      <c r="P153" s="147">
        <f>O153*H153</f>
        <v>0</v>
      </c>
      <c r="Q153" s="147">
        <v>0</v>
      </c>
      <c r="R153" s="147">
        <f>Q153*H153</f>
        <v>0</v>
      </c>
      <c r="S153" s="147">
        <v>0</v>
      </c>
      <c r="T153" s="148">
        <f>S153*H153</f>
        <v>0</v>
      </c>
      <c r="AR153" s="149" t="s">
        <v>357</v>
      </c>
      <c r="AT153" s="149" t="s">
        <v>352</v>
      </c>
      <c r="AU153" s="149" t="s">
        <v>86</v>
      </c>
      <c r="AY153" s="17" t="s">
        <v>350</v>
      </c>
      <c r="BE153" s="150">
        <f>IF(N153="základní",J153,0)</f>
        <v>0</v>
      </c>
      <c r="BF153" s="150">
        <f>IF(N153="snížená",J153,0)</f>
        <v>0</v>
      </c>
      <c r="BG153" s="150">
        <f>IF(N153="zákl. přenesená",J153,0)</f>
        <v>0</v>
      </c>
      <c r="BH153" s="150">
        <f>IF(N153="sníž. přenesená",J153,0)</f>
        <v>0</v>
      </c>
      <c r="BI153" s="150">
        <f>IF(N153="nulová",J153,0)</f>
        <v>0</v>
      </c>
      <c r="BJ153" s="17" t="s">
        <v>84</v>
      </c>
      <c r="BK153" s="150">
        <f>ROUND(I153*H153,2)</f>
        <v>0</v>
      </c>
      <c r="BL153" s="17" t="s">
        <v>357</v>
      </c>
      <c r="BM153" s="149" t="s">
        <v>456</v>
      </c>
    </row>
    <row r="154" spans="2:65" s="1" customFormat="1" ht="57.6">
      <c r="B154" s="32"/>
      <c r="D154" s="151" t="s">
        <v>359</v>
      </c>
      <c r="F154" s="152" t="s">
        <v>9147</v>
      </c>
      <c r="I154" s="153"/>
      <c r="L154" s="32"/>
      <c r="M154" s="154"/>
      <c r="T154" s="56"/>
      <c r="AT154" s="17" t="s">
        <v>359</v>
      </c>
      <c r="AU154" s="17" t="s">
        <v>86</v>
      </c>
    </row>
    <row r="155" spans="2:65" s="12" customFormat="1" ht="10.199999999999999">
      <c r="B155" s="155"/>
      <c r="D155" s="151" t="s">
        <v>361</v>
      </c>
      <c r="E155" s="156" t="s">
        <v>1</v>
      </c>
      <c r="F155" s="157" t="s">
        <v>9487</v>
      </c>
      <c r="H155" s="158">
        <v>0.8</v>
      </c>
      <c r="I155" s="159"/>
      <c r="L155" s="155"/>
      <c r="M155" s="160"/>
      <c r="T155" s="161"/>
      <c r="AT155" s="156" t="s">
        <v>361</v>
      </c>
      <c r="AU155" s="156" t="s">
        <v>86</v>
      </c>
      <c r="AV155" s="12" t="s">
        <v>86</v>
      </c>
      <c r="AW155" s="12" t="s">
        <v>32</v>
      </c>
      <c r="AX155" s="12" t="s">
        <v>76</v>
      </c>
      <c r="AY155" s="156" t="s">
        <v>350</v>
      </c>
    </row>
    <row r="156" spans="2:65" s="13" customFormat="1" ht="10.199999999999999">
      <c r="B156" s="162"/>
      <c r="D156" s="151" t="s">
        <v>361</v>
      </c>
      <c r="E156" s="163" t="s">
        <v>1</v>
      </c>
      <c r="F156" s="164" t="s">
        <v>364</v>
      </c>
      <c r="H156" s="165">
        <v>0.8</v>
      </c>
      <c r="I156" s="166"/>
      <c r="L156" s="162"/>
      <c r="M156" s="167"/>
      <c r="T156" s="168"/>
      <c r="AT156" s="163" t="s">
        <v>361</v>
      </c>
      <c r="AU156" s="163" t="s">
        <v>86</v>
      </c>
      <c r="AV156" s="13" t="s">
        <v>357</v>
      </c>
      <c r="AW156" s="13" t="s">
        <v>32</v>
      </c>
      <c r="AX156" s="13" t="s">
        <v>84</v>
      </c>
      <c r="AY156" s="163" t="s">
        <v>350</v>
      </c>
    </row>
    <row r="157" spans="2:65" s="1" customFormat="1" ht="37.799999999999997" customHeight="1">
      <c r="B157" s="32"/>
      <c r="C157" s="138" t="s">
        <v>357</v>
      </c>
      <c r="D157" s="138" t="s">
        <v>352</v>
      </c>
      <c r="E157" s="139" t="s">
        <v>9149</v>
      </c>
      <c r="F157" s="140" t="s">
        <v>9150</v>
      </c>
      <c r="G157" s="141" t="s">
        <v>551</v>
      </c>
      <c r="H157" s="142">
        <v>30</v>
      </c>
      <c r="I157" s="143"/>
      <c r="J157" s="144">
        <f>ROUND(I157*H157,2)</f>
        <v>0</v>
      </c>
      <c r="K157" s="140" t="s">
        <v>385</v>
      </c>
      <c r="L157" s="32"/>
      <c r="M157" s="145" t="s">
        <v>1</v>
      </c>
      <c r="N157" s="146" t="s">
        <v>41</v>
      </c>
      <c r="P157" s="147">
        <f>O157*H157</f>
        <v>0</v>
      </c>
      <c r="Q157" s="147">
        <v>0</v>
      </c>
      <c r="R157" s="147">
        <f>Q157*H157</f>
        <v>0</v>
      </c>
      <c r="S157" s="147">
        <v>0</v>
      </c>
      <c r="T157" s="148">
        <f>S157*H157</f>
        <v>0</v>
      </c>
      <c r="AR157" s="149" t="s">
        <v>357</v>
      </c>
      <c r="AT157" s="149" t="s">
        <v>352</v>
      </c>
      <c r="AU157" s="149" t="s">
        <v>86</v>
      </c>
      <c r="AY157" s="17" t="s">
        <v>350</v>
      </c>
      <c r="BE157" s="150">
        <f>IF(N157="základní",J157,0)</f>
        <v>0</v>
      </c>
      <c r="BF157" s="150">
        <f>IF(N157="snížená",J157,0)</f>
        <v>0</v>
      </c>
      <c r="BG157" s="150">
        <f>IF(N157="zákl. přenesená",J157,0)</f>
        <v>0</v>
      </c>
      <c r="BH157" s="150">
        <f>IF(N157="sníž. přenesená",J157,0)</f>
        <v>0</v>
      </c>
      <c r="BI157" s="150">
        <f>IF(N157="nulová",J157,0)</f>
        <v>0</v>
      </c>
      <c r="BJ157" s="17" t="s">
        <v>84</v>
      </c>
      <c r="BK157" s="150">
        <f>ROUND(I157*H157,2)</f>
        <v>0</v>
      </c>
      <c r="BL157" s="17" t="s">
        <v>357</v>
      </c>
      <c r="BM157" s="149" t="s">
        <v>468</v>
      </c>
    </row>
    <row r="158" spans="2:65" s="1" customFormat="1" ht="28.8">
      <c r="B158" s="32"/>
      <c r="D158" s="151" t="s">
        <v>359</v>
      </c>
      <c r="F158" s="152" t="s">
        <v>9150</v>
      </c>
      <c r="I158" s="153"/>
      <c r="L158" s="32"/>
      <c r="M158" s="154"/>
      <c r="T158" s="56"/>
      <c r="AT158" s="17" t="s">
        <v>359</v>
      </c>
      <c r="AU158" s="17" t="s">
        <v>86</v>
      </c>
    </row>
    <row r="159" spans="2:65" s="12" customFormat="1" ht="10.199999999999999">
      <c r="B159" s="155"/>
      <c r="D159" s="151" t="s">
        <v>361</v>
      </c>
      <c r="E159" s="156" t="s">
        <v>1</v>
      </c>
      <c r="F159" s="157" t="s">
        <v>9151</v>
      </c>
      <c r="H159" s="158">
        <v>30</v>
      </c>
      <c r="I159" s="159"/>
      <c r="L159" s="155"/>
      <c r="M159" s="160"/>
      <c r="T159" s="161"/>
      <c r="AT159" s="156" t="s">
        <v>361</v>
      </c>
      <c r="AU159" s="156" t="s">
        <v>86</v>
      </c>
      <c r="AV159" s="12" t="s">
        <v>86</v>
      </c>
      <c r="AW159" s="12" t="s">
        <v>32</v>
      </c>
      <c r="AX159" s="12" t="s">
        <v>76</v>
      </c>
      <c r="AY159" s="156" t="s">
        <v>350</v>
      </c>
    </row>
    <row r="160" spans="2:65" s="13" customFormat="1" ht="10.199999999999999">
      <c r="B160" s="162"/>
      <c r="D160" s="151" t="s">
        <v>361</v>
      </c>
      <c r="E160" s="163" t="s">
        <v>1</v>
      </c>
      <c r="F160" s="164" t="s">
        <v>364</v>
      </c>
      <c r="H160" s="165">
        <v>30</v>
      </c>
      <c r="I160" s="166"/>
      <c r="L160" s="162"/>
      <c r="M160" s="167"/>
      <c r="T160" s="168"/>
      <c r="AT160" s="163" t="s">
        <v>361</v>
      </c>
      <c r="AU160" s="163" t="s">
        <v>86</v>
      </c>
      <c r="AV160" s="13" t="s">
        <v>357</v>
      </c>
      <c r="AW160" s="13" t="s">
        <v>32</v>
      </c>
      <c r="AX160" s="13" t="s">
        <v>84</v>
      </c>
      <c r="AY160" s="163" t="s">
        <v>350</v>
      </c>
    </row>
    <row r="161" spans="2:65" s="1" customFormat="1" ht="37.799999999999997" customHeight="1">
      <c r="B161" s="32"/>
      <c r="C161" s="138" t="s">
        <v>389</v>
      </c>
      <c r="D161" s="138" t="s">
        <v>352</v>
      </c>
      <c r="E161" s="139" t="s">
        <v>9152</v>
      </c>
      <c r="F161" s="140" t="s">
        <v>9153</v>
      </c>
      <c r="G161" s="141" t="s">
        <v>551</v>
      </c>
      <c r="H161" s="142">
        <v>30</v>
      </c>
      <c r="I161" s="143"/>
      <c r="J161" s="144">
        <f>ROUND(I161*H161,2)</f>
        <v>0</v>
      </c>
      <c r="K161" s="140" t="s">
        <v>385</v>
      </c>
      <c r="L161" s="32"/>
      <c r="M161" s="145" t="s">
        <v>1</v>
      </c>
      <c r="N161" s="146" t="s">
        <v>41</v>
      </c>
      <c r="P161" s="147">
        <f>O161*H161</f>
        <v>0</v>
      </c>
      <c r="Q161" s="147">
        <v>0</v>
      </c>
      <c r="R161" s="147">
        <f>Q161*H161</f>
        <v>0</v>
      </c>
      <c r="S161" s="147">
        <v>0</v>
      </c>
      <c r="T161" s="148">
        <f>S161*H161</f>
        <v>0</v>
      </c>
      <c r="AR161" s="149" t="s">
        <v>357</v>
      </c>
      <c r="AT161" s="149" t="s">
        <v>352</v>
      </c>
      <c r="AU161" s="149" t="s">
        <v>86</v>
      </c>
      <c r="AY161" s="17" t="s">
        <v>350</v>
      </c>
      <c r="BE161" s="150">
        <f>IF(N161="základní",J161,0)</f>
        <v>0</v>
      </c>
      <c r="BF161" s="150">
        <f>IF(N161="snížená",J161,0)</f>
        <v>0</v>
      </c>
      <c r="BG161" s="150">
        <f>IF(N161="zákl. přenesená",J161,0)</f>
        <v>0</v>
      </c>
      <c r="BH161" s="150">
        <f>IF(N161="sníž. přenesená",J161,0)</f>
        <v>0</v>
      </c>
      <c r="BI161" s="150">
        <f>IF(N161="nulová",J161,0)</f>
        <v>0</v>
      </c>
      <c r="BJ161" s="17" t="s">
        <v>84</v>
      </c>
      <c r="BK161" s="150">
        <f>ROUND(I161*H161,2)</f>
        <v>0</v>
      </c>
      <c r="BL161" s="17" t="s">
        <v>357</v>
      </c>
      <c r="BM161" s="149" t="s">
        <v>480</v>
      </c>
    </row>
    <row r="162" spans="2:65" s="1" customFormat="1" ht="28.8">
      <c r="B162" s="32"/>
      <c r="D162" s="151" t="s">
        <v>359</v>
      </c>
      <c r="F162" s="152" t="s">
        <v>9153</v>
      </c>
      <c r="I162" s="153"/>
      <c r="L162" s="32"/>
      <c r="M162" s="154"/>
      <c r="T162" s="56"/>
      <c r="AT162" s="17" t="s">
        <v>359</v>
      </c>
      <c r="AU162" s="17" t="s">
        <v>86</v>
      </c>
    </row>
    <row r="163" spans="2:65" s="1" customFormat="1" ht="44.25" customHeight="1">
      <c r="B163" s="32"/>
      <c r="C163" s="138" t="s">
        <v>456</v>
      </c>
      <c r="D163" s="138" t="s">
        <v>352</v>
      </c>
      <c r="E163" s="139" t="s">
        <v>9154</v>
      </c>
      <c r="F163" s="140" t="s">
        <v>9155</v>
      </c>
      <c r="G163" s="141" t="s">
        <v>374</v>
      </c>
      <c r="H163" s="142">
        <v>8</v>
      </c>
      <c r="I163" s="143"/>
      <c r="J163" s="144">
        <f>ROUND(I163*H163,2)</f>
        <v>0</v>
      </c>
      <c r="K163" s="140" t="s">
        <v>385</v>
      </c>
      <c r="L163" s="32"/>
      <c r="M163" s="145" t="s">
        <v>1</v>
      </c>
      <c r="N163" s="146" t="s">
        <v>41</v>
      </c>
      <c r="P163" s="147">
        <f>O163*H163</f>
        <v>0</v>
      </c>
      <c r="Q163" s="147">
        <v>0</v>
      </c>
      <c r="R163" s="147">
        <f>Q163*H163</f>
        <v>0</v>
      </c>
      <c r="S163" s="147">
        <v>0</v>
      </c>
      <c r="T163" s="148">
        <f>S163*H163</f>
        <v>0</v>
      </c>
      <c r="AR163" s="149" t="s">
        <v>357</v>
      </c>
      <c r="AT163" s="149" t="s">
        <v>352</v>
      </c>
      <c r="AU163" s="149" t="s">
        <v>86</v>
      </c>
      <c r="AY163" s="17" t="s">
        <v>350</v>
      </c>
      <c r="BE163" s="150">
        <f>IF(N163="základní",J163,0)</f>
        <v>0</v>
      </c>
      <c r="BF163" s="150">
        <f>IF(N163="snížená",J163,0)</f>
        <v>0</v>
      </c>
      <c r="BG163" s="150">
        <f>IF(N163="zákl. přenesená",J163,0)</f>
        <v>0</v>
      </c>
      <c r="BH163" s="150">
        <f>IF(N163="sníž. přenesená",J163,0)</f>
        <v>0</v>
      </c>
      <c r="BI163" s="150">
        <f>IF(N163="nulová",J163,0)</f>
        <v>0</v>
      </c>
      <c r="BJ163" s="17" t="s">
        <v>84</v>
      </c>
      <c r="BK163" s="150">
        <f>ROUND(I163*H163,2)</f>
        <v>0</v>
      </c>
      <c r="BL163" s="17" t="s">
        <v>357</v>
      </c>
      <c r="BM163" s="149" t="s">
        <v>8</v>
      </c>
    </row>
    <row r="164" spans="2:65" s="1" customFormat="1" ht="28.8">
      <c r="B164" s="32"/>
      <c r="D164" s="151" t="s">
        <v>359</v>
      </c>
      <c r="F164" s="152" t="s">
        <v>9155</v>
      </c>
      <c r="I164" s="153"/>
      <c r="L164" s="32"/>
      <c r="M164" s="154"/>
      <c r="T164" s="56"/>
      <c r="AT164" s="17" t="s">
        <v>359</v>
      </c>
      <c r="AU164" s="17" t="s">
        <v>86</v>
      </c>
    </row>
    <row r="165" spans="2:65" s="14" customFormat="1" ht="10.199999999999999">
      <c r="B165" s="169"/>
      <c r="D165" s="151" t="s">
        <v>361</v>
      </c>
      <c r="E165" s="170" t="s">
        <v>1</v>
      </c>
      <c r="F165" s="171" t="s">
        <v>9156</v>
      </c>
      <c r="H165" s="170" t="s">
        <v>1</v>
      </c>
      <c r="I165" s="172"/>
      <c r="L165" s="169"/>
      <c r="M165" s="173"/>
      <c r="T165" s="174"/>
      <c r="AT165" s="170" t="s">
        <v>361</v>
      </c>
      <c r="AU165" s="170" t="s">
        <v>86</v>
      </c>
      <c r="AV165" s="14" t="s">
        <v>84</v>
      </c>
      <c r="AW165" s="14" t="s">
        <v>32</v>
      </c>
      <c r="AX165" s="14" t="s">
        <v>76</v>
      </c>
      <c r="AY165" s="170" t="s">
        <v>350</v>
      </c>
    </row>
    <row r="166" spans="2:65" s="12" customFormat="1" ht="10.199999999999999">
      <c r="B166" s="155"/>
      <c r="D166" s="151" t="s">
        <v>361</v>
      </c>
      <c r="E166" s="156" t="s">
        <v>1</v>
      </c>
      <c r="F166" s="157" t="s">
        <v>8778</v>
      </c>
      <c r="H166" s="158">
        <v>6</v>
      </c>
      <c r="I166" s="159"/>
      <c r="L166" s="155"/>
      <c r="M166" s="160"/>
      <c r="T166" s="161"/>
      <c r="AT166" s="156" t="s">
        <v>361</v>
      </c>
      <c r="AU166" s="156" t="s">
        <v>86</v>
      </c>
      <c r="AV166" s="12" t="s">
        <v>86</v>
      </c>
      <c r="AW166" s="12" t="s">
        <v>32</v>
      </c>
      <c r="AX166" s="12" t="s">
        <v>76</v>
      </c>
      <c r="AY166" s="156" t="s">
        <v>350</v>
      </c>
    </row>
    <row r="167" spans="2:65" s="14" customFormat="1" ht="10.199999999999999">
      <c r="B167" s="169"/>
      <c r="D167" s="151" t="s">
        <v>361</v>
      </c>
      <c r="E167" s="170" t="s">
        <v>1</v>
      </c>
      <c r="F167" s="171" t="s">
        <v>9157</v>
      </c>
      <c r="H167" s="170" t="s">
        <v>1</v>
      </c>
      <c r="I167" s="172"/>
      <c r="L167" s="169"/>
      <c r="M167" s="173"/>
      <c r="T167" s="174"/>
      <c r="AT167" s="170" t="s">
        <v>361</v>
      </c>
      <c r="AU167" s="170" t="s">
        <v>86</v>
      </c>
      <c r="AV167" s="14" t="s">
        <v>84</v>
      </c>
      <c r="AW167" s="14" t="s">
        <v>32</v>
      </c>
      <c r="AX167" s="14" t="s">
        <v>76</v>
      </c>
      <c r="AY167" s="170" t="s">
        <v>350</v>
      </c>
    </row>
    <row r="168" spans="2:65" s="12" customFormat="1" ht="10.199999999999999">
      <c r="B168" s="155"/>
      <c r="D168" s="151" t="s">
        <v>361</v>
      </c>
      <c r="E168" s="156" t="s">
        <v>1</v>
      </c>
      <c r="F168" s="157" t="s">
        <v>8787</v>
      </c>
      <c r="H168" s="158">
        <v>2</v>
      </c>
      <c r="I168" s="159"/>
      <c r="L168" s="155"/>
      <c r="M168" s="160"/>
      <c r="T168" s="161"/>
      <c r="AT168" s="156" t="s">
        <v>361</v>
      </c>
      <c r="AU168" s="156" t="s">
        <v>86</v>
      </c>
      <c r="AV168" s="12" t="s">
        <v>86</v>
      </c>
      <c r="AW168" s="12" t="s">
        <v>32</v>
      </c>
      <c r="AX168" s="12" t="s">
        <v>76</v>
      </c>
      <c r="AY168" s="156" t="s">
        <v>350</v>
      </c>
    </row>
    <row r="169" spans="2:65" s="13" customFormat="1" ht="10.199999999999999">
      <c r="B169" s="162"/>
      <c r="D169" s="151" t="s">
        <v>361</v>
      </c>
      <c r="E169" s="163" t="s">
        <v>1</v>
      </c>
      <c r="F169" s="164" t="s">
        <v>364</v>
      </c>
      <c r="H169" s="165">
        <v>8</v>
      </c>
      <c r="I169" s="166"/>
      <c r="L169" s="162"/>
      <c r="M169" s="167"/>
      <c r="T169" s="168"/>
      <c r="AT169" s="163" t="s">
        <v>361</v>
      </c>
      <c r="AU169" s="163" t="s">
        <v>86</v>
      </c>
      <c r="AV169" s="13" t="s">
        <v>357</v>
      </c>
      <c r="AW169" s="13" t="s">
        <v>32</v>
      </c>
      <c r="AX169" s="13" t="s">
        <v>84</v>
      </c>
      <c r="AY169" s="163" t="s">
        <v>350</v>
      </c>
    </row>
    <row r="170" spans="2:65" s="1" customFormat="1" ht="37.799999999999997" customHeight="1">
      <c r="B170" s="32"/>
      <c r="C170" s="138" t="s">
        <v>462</v>
      </c>
      <c r="D170" s="138" t="s">
        <v>352</v>
      </c>
      <c r="E170" s="139" t="s">
        <v>9158</v>
      </c>
      <c r="F170" s="140" t="s">
        <v>9159</v>
      </c>
      <c r="G170" s="141" t="s">
        <v>374</v>
      </c>
      <c r="H170" s="142">
        <v>2</v>
      </c>
      <c r="I170" s="143"/>
      <c r="J170" s="144">
        <f>ROUND(I170*H170,2)</f>
        <v>0</v>
      </c>
      <c r="K170" s="140" t="s">
        <v>385</v>
      </c>
      <c r="L170" s="32"/>
      <c r="M170" s="145" t="s">
        <v>1</v>
      </c>
      <c r="N170" s="146" t="s">
        <v>41</v>
      </c>
      <c r="P170" s="147">
        <f>O170*H170</f>
        <v>0</v>
      </c>
      <c r="Q170" s="147">
        <v>0</v>
      </c>
      <c r="R170" s="147">
        <f>Q170*H170</f>
        <v>0</v>
      </c>
      <c r="S170" s="147">
        <v>0</v>
      </c>
      <c r="T170" s="148">
        <f>S170*H170</f>
        <v>0</v>
      </c>
      <c r="AR170" s="149" t="s">
        <v>357</v>
      </c>
      <c r="AT170" s="149" t="s">
        <v>352</v>
      </c>
      <c r="AU170" s="149" t="s">
        <v>86</v>
      </c>
      <c r="AY170" s="17" t="s">
        <v>350</v>
      </c>
      <c r="BE170" s="150">
        <f>IF(N170="základní",J170,0)</f>
        <v>0</v>
      </c>
      <c r="BF170" s="150">
        <f>IF(N170="snížená",J170,0)</f>
        <v>0</v>
      </c>
      <c r="BG170" s="150">
        <f>IF(N170="zákl. přenesená",J170,0)</f>
        <v>0</v>
      </c>
      <c r="BH170" s="150">
        <f>IF(N170="sníž. přenesená",J170,0)</f>
        <v>0</v>
      </c>
      <c r="BI170" s="150">
        <f>IF(N170="nulová",J170,0)</f>
        <v>0</v>
      </c>
      <c r="BJ170" s="17" t="s">
        <v>84</v>
      </c>
      <c r="BK170" s="150">
        <f>ROUND(I170*H170,2)</f>
        <v>0</v>
      </c>
      <c r="BL170" s="17" t="s">
        <v>357</v>
      </c>
      <c r="BM170" s="149" t="s">
        <v>511</v>
      </c>
    </row>
    <row r="171" spans="2:65" s="1" customFormat="1" ht="28.8">
      <c r="B171" s="32"/>
      <c r="D171" s="151" t="s">
        <v>359</v>
      </c>
      <c r="F171" s="152" t="s">
        <v>9159</v>
      </c>
      <c r="I171" s="153"/>
      <c r="L171" s="32"/>
      <c r="M171" s="154"/>
      <c r="T171" s="56"/>
      <c r="AT171" s="17" t="s">
        <v>359</v>
      </c>
      <c r="AU171" s="17" t="s">
        <v>86</v>
      </c>
    </row>
    <row r="172" spans="2:65" s="12" customFormat="1" ht="10.199999999999999">
      <c r="B172" s="155"/>
      <c r="D172" s="151" t="s">
        <v>361</v>
      </c>
      <c r="E172" s="156" t="s">
        <v>1</v>
      </c>
      <c r="F172" s="157" t="s">
        <v>8787</v>
      </c>
      <c r="H172" s="158">
        <v>2</v>
      </c>
      <c r="I172" s="159"/>
      <c r="L172" s="155"/>
      <c r="M172" s="160"/>
      <c r="T172" s="161"/>
      <c r="AT172" s="156" t="s">
        <v>361</v>
      </c>
      <c r="AU172" s="156" t="s">
        <v>86</v>
      </c>
      <c r="AV172" s="12" t="s">
        <v>86</v>
      </c>
      <c r="AW172" s="12" t="s">
        <v>32</v>
      </c>
      <c r="AX172" s="12" t="s">
        <v>76</v>
      </c>
      <c r="AY172" s="156" t="s">
        <v>350</v>
      </c>
    </row>
    <row r="173" spans="2:65" s="13" customFormat="1" ht="10.199999999999999">
      <c r="B173" s="162"/>
      <c r="D173" s="151" t="s">
        <v>361</v>
      </c>
      <c r="E173" s="163" t="s">
        <v>1</v>
      </c>
      <c r="F173" s="164" t="s">
        <v>364</v>
      </c>
      <c r="H173" s="165">
        <v>2</v>
      </c>
      <c r="I173" s="166"/>
      <c r="L173" s="162"/>
      <c r="M173" s="167"/>
      <c r="T173" s="168"/>
      <c r="AT173" s="163" t="s">
        <v>361</v>
      </c>
      <c r="AU173" s="163" t="s">
        <v>86</v>
      </c>
      <c r="AV173" s="13" t="s">
        <v>357</v>
      </c>
      <c r="AW173" s="13" t="s">
        <v>32</v>
      </c>
      <c r="AX173" s="13" t="s">
        <v>84</v>
      </c>
      <c r="AY173" s="163" t="s">
        <v>350</v>
      </c>
    </row>
    <row r="174" spans="2:65" s="1" customFormat="1" ht="62.7" customHeight="1">
      <c r="B174" s="32"/>
      <c r="C174" s="138" t="s">
        <v>468</v>
      </c>
      <c r="D174" s="138" t="s">
        <v>352</v>
      </c>
      <c r="E174" s="139" t="s">
        <v>9160</v>
      </c>
      <c r="F174" s="140" t="s">
        <v>9161</v>
      </c>
      <c r="G174" s="141" t="s">
        <v>374</v>
      </c>
      <c r="H174" s="142">
        <v>0.7</v>
      </c>
      <c r="I174" s="143"/>
      <c r="J174" s="144">
        <f>ROUND(I174*H174,2)</f>
        <v>0</v>
      </c>
      <c r="K174" s="140" t="s">
        <v>385</v>
      </c>
      <c r="L174" s="32"/>
      <c r="M174" s="145" t="s">
        <v>1</v>
      </c>
      <c r="N174" s="146" t="s">
        <v>41</v>
      </c>
      <c r="P174" s="147">
        <f>O174*H174</f>
        <v>0</v>
      </c>
      <c r="Q174" s="147">
        <v>0</v>
      </c>
      <c r="R174" s="147">
        <f>Q174*H174</f>
        <v>0</v>
      </c>
      <c r="S174" s="147">
        <v>0</v>
      </c>
      <c r="T174" s="148">
        <f>S174*H174</f>
        <v>0</v>
      </c>
      <c r="AR174" s="149" t="s">
        <v>357</v>
      </c>
      <c r="AT174" s="149" t="s">
        <v>352</v>
      </c>
      <c r="AU174" s="149" t="s">
        <v>86</v>
      </c>
      <c r="AY174" s="17" t="s">
        <v>350</v>
      </c>
      <c r="BE174" s="150">
        <f>IF(N174="základní",J174,0)</f>
        <v>0</v>
      </c>
      <c r="BF174" s="150">
        <f>IF(N174="snížená",J174,0)</f>
        <v>0</v>
      </c>
      <c r="BG174" s="150">
        <f>IF(N174="zákl. přenesená",J174,0)</f>
        <v>0</v>
      </c>
      <c r="BH174" s="150">
        <f>IF(N174="sníž. přenesená",J174,0)</f>
        <v>0</v>
      </c>
      <c r="BI174" s="150">
        <f>IF(N174="nulová",J174,0)</f>
        <v>0</v>
      </c>
      <c r="BJ174" s="17" t="s">
        <v>84</v>
      </c>
      <c r="BK174" s="150">
        <f>ROUND(I174*H174,2)</f>
        <v>0</v>
      </c>
      <c r="BL174" s="17" t="s">
        <v>357</v>
      </c>
      <c r="BM174" s="149" t="s">
        <v>530</v>
      </c>
    </row>
    <row r="175" spans="2:65" s="1" customFormat="1" ht="38.4">
      <c r="B175" s="32"/>
      <c r="D175" s="151" t="s">
        <v>359</v>
      </c>
      <c r="F175" s="152" t="s">
        <v>9161</v>
      </c>
      <c r="I175" s="153"/>
      <c r="L175" s="32"/>
      <c r="M175" s="154"/>
      <c r="T175" s="56"/>
      <c r="AT175" s="17" t="s">
        <v>359</v>
      </c>
      <c r="AU175" s="17" t="s">
        <v>86</v>
      </c>
    </row>
    <row r="176" spans="2:65" s="1" customFormat="1" ht="44.25" customHeight="1">
      <c r="B176" s="32"/>
      <c r="C176" s="138" t="s">
        <v>474</v>
      </c>
      <c r="D176" s="138" t="s">
        <v>352</v>
      </c>
      <c r="E176" s="139" t="s">
        <v>481</v>
      </c>
      <c r="F176" s="140" t="s">
        <v>485</v>
      </c>
      <c r="G176" s="141" t="s">
        <v>483</v>
      </c>
      <c r="H176" s="142">
        <v>1.26</v>
      </c>
      <c r="I176" s="143"/>
      <c r="J176" s="144">
        <f>ROUND(I176*H176,2)</f>
        <v>0</v>
      </c>
      <c r="K176" s="140" t="s">
        <v>385</v>
      </c>
      <c r="L176" s="32"/>
      <c r="M176" s="145" t="s">
        <v>1</v>
      </c>
      <c r="N176" s="146" t="s">
        <v>41</v>
      </c>
      <c r="P176" s="147">
        <f>O176*H176</f>
        <v>0</v>
      </c>
      <c r="Q176" s="147">
        <v>0</v>
      </c>
      <c r="R176" s="147">
        <f>Q176*H176</f>
        <v>0</v>
      </c>
      <c r="S176" s="147">
        <v>0</v>
      </c>
      <c r="T176" s="148">
        <f>S176*H176</f>
        <v>0</v>
      </c>
      <c r="AR176" s="149" t="s">
        <v>357</v>
      </c>
      <c r="AT176" s="149" t="s">
        <v>352</v>
      </c>
      <c r="AU176" s="149" t="s">
        <v>86</v>
      </c>
      <c r="AY176" s="17" t="s">
        <v>350</v>
      </c>
      <c r="BE176" s="150">
        <f>IF(N176="základní",J176,0)</f>
        <v>0</v>
      </c>
      <c r="BF176" s="150">
        <f>IF(N176="snížená",J176,0)</f>
        <v>0</v>
      </c>
      <c r="BG176" s="150">
        <f>IF(N176="zákl. přenesená",J176,0)</f>
        <v>0</v>
      </c>
      <c r="BH176" s="150">
        <f>IF(N176="sníž. přenesená",J176,0)</f>
        <v>0</v>
      </c>
      <c r="BI176" s="150">
        <f>IF(N176="nulová",J176,0)</f>
        <v>0</v>
      </c>
      <c r="BJ176" s="17" t="s">
        <v>84</v>
      </c>
      <c r="BK176" s="150">
        <f>ROUND(I176*H176,2)</f>
        <v>0</v>
      </c>
      <c r="BL176" s="17" t="s">
        <v>357</v>
      </c>
      <c r="BM176" s="149" t="s">
        <v>548</v>
      </c>
    </row>
    <row r="177" spans="2:65" s="1" customFormat="1" ht="28.8">
      <c r="B177" s="32"/>
      <c r="D177" s="151" t="s">
        <v>359</v>
      </c>
      <c r="F177" s="152" t="s">
        <v>485</v>
      </c>
      <c r="I177" s="153"/>
      <c r="L177" s="32"/>
      <c r="M177" s="154"/>
      <c r="T177" s="56"/>
      <c r="AT177" s="17" t="s">
        <v>359</v>
      </c>
      <c r="AU177" s="17" t="s">
        <v>86</v>
      </c>
    </row>
    <row r="178" spans="2:65" s="1" customFormat="1" ht="44.25" customHeight="1">
      <c r="B178" s="32"/>
      <c r="C178" s="138" t="s">
        <v>480</v>
      </c>
      <c r="D178" s="138" t="s">
        <v>352</v>
      </c>
      <c r="E178" s="139" t="s">
        <v>1337</v>
      </c>
      <c r="F178" s="140" t="s">
        <v>1340</v>
      </c>
      <c r="G178" s="141" t="s">
        <v>374</v>
      </c>
      <c r="H178" s="142">
        <v>1.3</v>
      </c>
      <c r="I178" s="143"/>
      <c r="J178" s="144">
        <f>ROUND(I178*H178,2)</f>
        <v>0</v>
      </c>
      <c r="K178" s="140" t="s">
        <v>385</v>
      </c>
      <c r="L178" s="32"/>
      <c r="M178" s="145" t="s">
        <v>1</v>
      </c>
      <c r="N178" s="146" t="s">
        <v>41</v>
      </c>
      <c r="P178" s="147">
        <f>O178*H178</f>
        <v>0</v>
      </c>
      <c r="Q178" s="147">
        <v>0</v>
      </c>
      <c r="R178" s="147">
        <f>Q178*H178</f>
        <v>0</v>
      </c>
      <c r="S178" s="147">
        <v>0</v>
      </c>
      <c r="T178" s="148">
        <f>S178*H178</f>
        <v>0</v>
      </c>
      <c r="AR178" s="149" t="s">
        <v>357</v>
      </c>
      <c r="AT178" s="149" t="s">
        <v>352</v>
      </c>
      <c r="AU178" s="149" t="s">
        <v>86</v>
      </c>
      <c r="AY178" s="17" t="s">
        <v>350</v>
      </c>
      <c r="BE178" s="150">
        <f>IF(N178="základní",J178,0)</f>
        <v>0</v>
      </c>
      <c r="BF178" s="150">
        <f>IF(N178="snížená",J178,0)</f>
        <v>0</v>
      </c>
      <c r="BG178" s="150">
        <f>IF(N178="zákl. přenesená",J178,0)</f>
        <v>0</v>
      </c>
      <c r="BH178" s="150">
        <f>IF(N178="sníž. přenesená",J178,0)</f>
        <v>0</v>
      </c>
      <c r="BI178" s="150">
        <f>IF(N178="nulová",J178,0)</f>
        <v>0</v>
      </c>
      <c r="BJ178" s="17" t="s">
        <v>84</v>
      </c>
      <c r="BK178" s="150">
        <f>ROUND(I178*H178,2)</f>
        <v>0</v>
      </c>
      <c r="BL178" s="17" t="s">
        <v>357</v>
      </c>
      <c r="BM178" s="149" t="s">
        <v>563</v>
      </c>
    </row>
    <row r="179" spans="2:65" s="1" customFormat="1" ht="28.8">
      <c r="B179" s="32"/>
      <c r="D179" s="151" t="s">
        <v>359</v>
      </c>
      <c r="F179" s="152" t="s">
        <v>1340</v>
      </c>
      <c r="I179" s="153"/>
      <c r="L179" s="32"/>
      <c r="M179" s="154"/>
      <c r="T179" s="56"/>
      <c r="AT179" s="17" t="s">
        <v>359</v>
      </c>
      <c r="AU179" s="17" t="s">
        <v>86</v>
      </c>
    </row>
    <row r="180" spans="2:65" s="14" customFormat="1" ht="10.199999999999999">
      <c r="B180" s="169"/>
      <c r="D180" s="151" t="s">
        <v>361</v>
      </c>
      <c r="E180" s="170" t="s">
        <v>1</v>
      </c>
      <c r="F180" s="171" t="s">
        <v>9156</v>
      </c>
      <c r="H180" s="170" t="s">
        <v>1</v>
      </c>
      <c r="I180" s="172"/>
      <c r="L180" s="169"/>
      <c r="M180" s="173"/>
      <c r="T180" s="174"/>
      <c r="AT180" s="170" t="s">
        <v>361</v>
      </c>
      <c r="AU180" s="170" t="s">
        <v>86</v>
      </c>
      <c r="AV180" s="14" t="s">
        <v>84</v>
      </c>
      <c r="AW180" s="14" t="s">
        <v>32</v>
      </c>
      <c r="AX180" s="14" t="s">
        <v>76</v>
      </c>
      <c r="AY180" s="170" t="s">
        <v>350</v>
      </c>
    </row>
    <row r="181" spans="2:65" s="12" customFormat="1" ht="10.199999999999999">
      <c r="B181" s="155"/>
      <c r="D181" s="151" t="s">
        <v>361</v>
      </c>
      <c r="E181" s="156" t="s">
        <v>1</v>
      </c>
      <c r="F181" s="157" t="s">
        <v>9488</v>
      </c>
      <c r="H181" s="158">
        <v>1.3</v>
      </c>
      <c r="I181" s="159"/>
      <c r="L181" s="155"/>
      <c r="M181" s="160"/>
      <c r="T181" s="161"/>
      <c r="AT181" s="156" t="s">
        <v>361</v>
      </c>
      <c r="AU181" s="156" t="s">
        <v>86</v>
      </c>
      <c r="AV181" s="12" t="s">
        <v>86</v>
      </c>
      <c r="AW181" s="12" t="s">
        <v>32</v>
      </c>
      <c r="AX181" s="12" t="s">
        <v>76</v>
      </c>
      <c r="AY181" s="156" t="s">
        <v>350</v>
      </c>
    </row>
    <row r="182" spans="2:65" s="13" customFormat="1" ht="10.199999999999999">
      <c r="B182" s="162"/>
      <c r="D182" s="151" t="s">
        <v>361</v>
      </c>
      <c r="E182" s="163" t="s">
        <v>1</v>
      </c>
      <c r="F182" s="164" t="s">
        <v>364</v>
      </c>
      <c r="H182" s="165">
        <v>1.3</v>
      </c>
      <c r="I182" s="166"/>
      <c r="L182" s="162"/>
      <c r="M182" s="167"/>
      <c r="T182" s="168"/>
      <c r="AT182" s="163" t="s">
        <v>361</v>
      </c>
      <c r="AU182" s="163" t="s">
        <v>86</v>
      </c>
      <c r="AV182" s="13" t="s">
        <v>357</v>
      </c>
      <c r="AW182" s="13" t="s">
        <v>32</v>
      </c>
      <c r="AX182" s="13" t="s">
        <v>84</v>
      </c>
      <c r="AY182" s="163" t="s">
        <v>350</v>
      </c>
    </row>
    <row r="183" spans="2:65" s="1" customFormat="1" ht="66.75" customHeight="1">
      <c r="B183" s="32"/>
      <c r="C183" s="138" t="s">
        <v>487</v>
      </c>
      <c r="D183" s="138" t="s">
        <v>352</v>
      </c>
      <c r="E183" s="139" t="s">
        <v>8768</v>
      </c>
      <c r="F183" s="140" t="s">
        <v>8769</v>
      </c>
      <c r="G183" s="141" t="s">
        <v>374</v>
      </c>
      <c r="H183" s="142">
        <v>0.5</v>
      </c>
      <c r="I183" s="143"/>
      <c r="J183" s="144">
        <f>ROUND(I183*H183,2)</f>
        <v>0</v>
      </c>
      <c r="K183" s="140" t="s">
        <v>385</v>
      </c>
      <c r="L183" s="32"/>
      <c r="M183" s="145" t="s">
        <v>1</v>
      </c>
      <c r="N183" s="146" t="s">
        <v>41</v>
      </c>
      <c r="P183" s="147">
        <f>O183*H183</f>
        <v>0</v>
      </c>
      <c r="Q183" s="147">
        <v>0</v>
      </c>
      <c r="R183" s="147">
        <f>Q183*H183</f>
        <v>0</v>
      </c>
      <c r="S183" s="147">
        <v>0</v>
      </c>
      <c r="T183" s="148">
        <f>S183*H183</f>
        <v>0</v>
      </c>
      <c r="AR183" s="149" t="s">
        <v>357</v>
      </c>
      <c r="AT183" s="149" t="s">
        <v>352</v>
      </c>
      <c r="AU183" s="149" t="s">
        <v>86</v>
      </c>
      <c r="AY183" s="17" t="s">
        <v>350</v>
      </c>
      <c r="BE183" s="150">
        <f>IF(N183="základní",J183,0)</f>
        <v>0</v>
      </c>
      <c r="BF183" s="150">
        <f>IF(N183="snížená",J183,0)</f>
        <v>0</v>
      </c>
      <c r="BG183" s="150">
        <f>IF(N183="zákl. přenesená",J183,0)</f>
        <v>0</v>
      </c>
      <c r="BH183" s="150">
        <f>IF(N183="sníž. přenesená",J183,0)</f>
        <v>0</v>
      </c>
      <c r="BI183" s="150">
        <f>IF(N183="nulová",J183,0)</f>
        <v>0</v>
      </c>
      <c r="BJ183" s="17" t="s">
        <v>84</v>
      </c>
      <c r="BK183" s="150">
        <f>ROUND(I183*H183,2)</f>
        <v>0</v>
      </c>
      <c r="BL183" s="17" t="s">
        <v>357</v>
      </c>
      <c r="BM183" s="149" t="s">
        <v>576</v>
      </c>
    </row>
    <row r="184" spans="2:65" s="1" customFormat="1" ht="48">
      <c r="B184" s="32"/>
      <c r="D184" s="151" t="s">
        <v>359</v>
      </c>
      <c r="F184" s="152" t="s">
        <v>8769</v>
      </c>
      <c r="I184" s="153"/>
      <c r="L184" s="32"/>
      <c r="M184" s="154"/>
      <c r="T184" s="56"/>
      <c r="AT184" s="17" t="s">
        <v>359</v>
      </c>
      <c r="AU184" s="17" t="s">
        <v>86</v>
      </c>
    </row>
    <row r="185" spans="2:65" s="14" customFormat="1" ht="10.199999999999999">
      <c r="B185" s="169"/>
      <c r="D185" s="151" t="s">
        <v>361</v>
      </c>
      <c r="E185" s="170" t="s">
        <v>1</v>
      </c>
      <c r="F185" s="171" t="s">
        <v>9156</v>
      </c>
      <c r="H185" s="170" t="s">
        <v>1</v>
      </c>
      <c r="I185" s="172"/>
      <c r="L185" s="169"/>
      <c r="M185" s="173"/>
      <c r="T185" s="174"/>
      <c r="AT185" s="170" t="s">
        <v>361</v>
      </c>
      <c r="AU185" s="170" t="s">
        <v>86</v>
      </c>
      <c r="AV185" s="14" t="s">
        <v>84</v>
      </c>
      <c r="AW185" s="14" t="s">
        <v>32</v>
      </c>
      <c r="AX185" s="14" t="s">
        <v>76</v>
      </c>
      <c r="AY185" s="170" t="s">
        <v>350</v>
      </c>
    </row>
    <row r="186" spans="2:65" s="12" customFormat="1" ht="10.199999999999999">
      <c r="B186" s="155"/>
      <c r="D186" s="151" t="s">
        <v>361</v>
      </c>
      <c r="E186" s="156" t="s">
        <v>1</v>
      </c>
      <c r="F186" s="157" t="s">
        <v>9166</v>
      </c>
      <c r="H186" s="158">
        <v>0.5</v>
      </c>
      <c r="I186" s="159"/>
      <c r="L186" s="155"/>
      <c r="M186" s="160"/>
      <c r="T186" s="161"/>
      <c r="AT186" s="156" t="s">
        <v>361</v>
      </c>
      <c r="AU186" s="156" t="s">
        <v>86</v>
      </c>
      <c r="AV186" s="12" t="s">
        <v>86</v>
      </c>
      <c r="AW186" s="12" t="s">
        <v>32</v>
      </c>
      <c r="AX186" s="12" t="s">
        <v>76</v>
      </c>
      <c r="AY186" s="156" t="s">
        <v>350</v>
      </c>
    </row>
    <row r="187" spans="2:65" s="13" customFormat="1" ht="10.199999999999999">
      <c r="B187" s="162"/>
      <c r="D187" s="151" t="s">
        <v>361</v>
      </c>
      <c r="E187" s="163" t="s">
        <v>1</v>
      </c>
      <c r="F187" s="164" t="s">
        <v>364</v>
      </c>
      <c r="H187" s="165">
        <v>0.5</v>
      </c>
      <c r="I187" s="166"/>
      <c r="L187" s="162"/>
      <c r="M187" s="167"/>
      <c r="T187" s="168"/>
      <c r="AT187" s="163" t="s">
        <v>361</v>
      </c>
      <c r="AU187" s="163" t="s">
        <v>86</v>
      </c>
      <c r="AV187" s="13" t="s">
        <v>357</v>
      </c>
      <c r="AW187" s="13" t="s">
        <v>32</v>
      </c>
      <c r="AX187" s="13" t="s">
        <v>84</v>
      </c>
      <c r="AY187" s="163" t="s">
        <v>350</v>
      </c>
    </row>
    <row r="188" spans="2:65" s="1" customFormat="1" ht="16.5" customHeight="1">
      <c r="B188" s="32"/>
      <c r="C188" s="187" t="s">
        <v>8</v>
      </c>
      <c r="D188" s="187" t="s">
        <v>1347</v>
      </c>
      <c r="E188" s="188" t="s">
        <v>8779</v>
      </c>
      <c r="F188" s="189" t="s">
        <v>8772</v>
      </c>
      <c r="G188" s="190" t="s">
        <v>483</v>
      </c>
      <c r="H188" s="191">
        <v>1</v>
      </c>
      <c r="I188" s="192"/>
      <c r="J188" s="193">
        <f>ROUND(I188*H188,2)</f>
        <v>0</v>
      </c>
      <c r="K188" s="189" t="s">
        <v>385</v>
      </c>
      <c r="L188" s="194"/>
      <c r="M188" s="195" t="s">
        <v>1</v>
      </c>
      <c r="N188" s="196" t="s">
        <v>41</v>
      </c>
      <c r="P188" s="147">
        <f>O188*H188</f>
        <v>0</v>
      </c>
      <c r="Q188" s="147">
        <v>0</v>
      </c>
      <c r="R188" s="147">
        <f>Q188*H188</f>
        <v>0</v>
      </c>
      <c r="S188" s="147">
        <v>0</v>
      </c>
      <c r="T188" s="148">
        <f>S188*H188</f>
        <v>0</v>
      </c>
      <c r="AR188" s="149" t="s">
        <v>468</v>
      </c>
      <c r="AT188" s="149" t="s">
        <v>1347</v>
      </c>
      <c r="AU188" s="149" t="s">
        <v>86</v>
      </c>
      <c r="AY188" s="17" t="s">
        <v>350</v>
      </c>
      <c r="BE188" s="150">
        <f>IF(N188="základní",J188,0)</f>
        <v>0</v>
      </c>
      <c r="BF188" s="150">
        <f>IF(N188="snížená",J188,0)</f>
        <v>0</v>
      </c>
      <c r="BG188" s="150">
        <f>IF(N188="zákl. přenesená",J188,0)</f>
        <v>0</v>
      </c>
      <c r="BH188" s="150">
        <f>IF(N188="sníž. přenesená",J188,0)</f>
        <v>0</v>
      </c>
      <c r="BI188" s="150">
        <f>IF(N188="nulová",J188,0)</f>
        <v>0</v>
      </c>
      <c r="BJ188" s="17" t="s">
        <v>84</v>
      </c>
      <c r="BK188" s="150">
        <f>ROUND(I188*H188,2)</f>
        <v>0</v>
      </c>
      <c r="BL188" s="17" t="s">
        <v>357</v>
      </c>
      <c r="BM188" s="149" t="s">
        <v>596</v>
      </c>
    </row>
    <row r="189" spans="2:65" s="1" customFormat="1" ht="10.199999999999999">
      <c r="B189" s="32"/>
      <c r="D189" s="151" t="s">
        <v>359</v>
      </c>
      <c r="F189" s="152" t="s">
        <v>8772</v>
      </c>
      <c r="I189" s="153"/>
      <c r="L189" s="32"/>
      <c r="M189" s="154"/>
      <c r="T189" s="56"/>
      <c r="AT189" s="17" t="s">
        <v>359</v>
      </c>
      <c r="AU189" s="17" t="s">
        <v>86</v>
      </c>
    </row>
    <row r="190" spans="2:65" s="12" customFormat="1" ht="10.199999999999999">
      <c r="B190" s="155"/>
      <c r="D190" s="151" t="s">
        <v>361</v>
      </c>
      <c r="E190" s="156" t="s">
        <v>1</v>
      </c>
      <c r="F190" s="157" t="s">
        <v>9489</v>
      </c>
      <c r="H190" s="158">
        <v>1</v>
      </c>
      <c r="I190" s="159"/>
      <c r="L190" s="155"/>
      <c r="M190" s="160"/>
      <c r="T190" s="161"/>
      <c r="AT190" s="156" t="s">
        <v>361</v>
      </c>
      <c r="AU190" s="156" t="s">
        <v>86</v>
      </c>
      <c r="AV190" s="12" t="s">
        <v>86</v>
      </c>
      <c r="AW190" s="12" t="s">
        <v>32</v>
      </c>
      <c r="AX190" s="12" t="s">
        <v>76</v>
      </c>
      <c r="AY190" s="156" t="s">
        <v>350</v>
      </c>
    </row>
    <row r="191" spans="2:65" s="13" customFormat="1" ht="10.199999999999999">
      <c r="B191" s="162"/>
      <c r="D191" s="151" t="s">
        <v>361</v>
      </c>
      <c r="E191" s="163" t="s">
        <v>1</v>
      </c>
      <c r="F191" s="164" t="s">
        <v>364</v>
      </c>
      <c r="H191" s="165">
        <v>1</v>
      </c>
      <c r="I191" s="166"/>
      <c r="L191" s="162"/>
      <c r="M191" s="167"/>
      <c r="T191" s="168"/>
      <c r="AT191" s="163" t="s">
        <v>361</v>
      </c>
      <c r="AU191" s="163" t="s">
        <v>86</v>
      </c>
      <c r="AV191" s="13" t="s">
        <v>357</v>
      </c>
      <c r="AW191" s="13" t="s">
        <v>32</v>
      </c>
      <c r="AX191" s="13" t="s">
        <v>84</v>
      </c>
      <c r="AY191" s="163" t="s">
        <v>350</v>
      </c>
    </row>
    <row r="192" spans="2:65" s="11" customFormat="1" ht="22.8" customHeight="1">
      <c r="B192" s="126"/>
      <c r="D192" s="127" t="s">
        <v>75</v>
      </c>
      <c r="E192" s="136" t="s">
        <v>357</v>
      </c>
      <c r="F192" s="136" t="s">
        <v>1700</v>
      </c>
      <c r="I192" s="129"/>
      <c r="J192" s="137">
        <f>BK192</f>
        <v>0</v>
      </c>
      <c r="L192" s="126"/>
      <c r="M192" s="131"/>
      <c r="P192" s="132">
        <f>SUM(P193:P197)</f>
        <v>0</v>
      </c>
      <c r="R192" s="132">
        <f>SUM(R193:R197)</f>
        <v>0</v>
      </c>
      <c r="T192" s="133">
        <f>SUM(T193:T197)</f>
        <v>0</v>
      </c>
      <c r="AR192" s="127" t="s">
        <v>84</v>
      </c>
      <c r="AT192" s="134" t="s">
        <v>75</v>
      </c>
      <c r="AU192" s="134" t="s">
        <v>84</v>
      </c>
      <c r="AY192" s="127" t="s">
        <v>350</v>
      </c>
      <c r="BK192" s="135">
        <f>SUM(BK193:BK197)</f>
        <v>0</v>
      </c>
    </row>
    <row r="193" spans="2:65" s="1" customFormat="1" ht="33" customHeight="1">
      <c r="B193" s="32"/>
      <c r="C193" s="138" t="s">
        <v>501</v>
      </c>
      <c r="D193" s="138" t="s">
        <v>352</v>
      </c>
      <c r="E193" s="139" t="s">
        <v>8784</v>
      </c>
      <c r="F193" s="140" t="s">
        <v>8785</v>
      </c>
      <c r="G193" s="141" t="s">
        <v>374</v>
      </c>
      <c r="H193" s="142">
        <v>0.2</v>
      </c>
      <c r="I193" s="143"/>
      <c r="J193" s="144">
        <f>ROUND(I193*H193,2)</f>
        <v>0</v>
      </c>
      <c r="K193" s="140" t="s">
        <v>385</v>
      </c>
      <c r="L193" s="32"/>
      <c r="M193" s="145" t="s">
        <v>1</v>
      </c>
      <c r="N193" s="146" t="s">
        <v>41</v>
      </c>
      <c r="P193" s="147">
        <f>O193*H193</f>
        <v>0</v>
      </c>
      <c r="Q193" s="147">
        <v>0</v>
      </c>
      <c r="R193" s="147">
        <f>Q193*H193</f>
        <v>0</v>
      </c>
      <c r="S193" s="147">
        <v>0</v>
      </c>
      <c r="T193" s="148">
        <f>S193*H193</f>
        <v>0</v>
      </c>
      <c r="AR193" s="149" t="s">
        <v>357</v>
      </c>
      <c r="AT193" s="149" t="s">
        <v>352</v>
      </c>
      <c r="AU193" s="149" t="s">
        <v>86</v>
      </c>
      <c r="AY193" s="17" t="s">
        <v>350</v>
      </c>
      <c r="BE193" s="150">
        <f>IF(N193="základní",J193,0)</f>
        <v>0</v>
      </c>
      <c r="BF193" s="150">
        <f>IF(N193="snížená",J193,0)</f>
        <v>0</v>
      </c>
      <c r="BG193" s="150">
        <f>IF(N193="zákl. přenesená",J193,0)</f>
        <v>0</v>
      </c>
      <c r="BH193" s="150">
        <f>IF(N193="sníž. přenesená",J193,0)</f>
        <v>0</v>
      </c>
      <c r="BI193" s="150">
        <f>IF(N193="nulová",J193,0)</f>
        <v>0</v>
      </c>
      <c r="BJ193" s="17" t="s">
        <v>84</v>
      </c>
      <c r="BK193" s="150">
        <f>ROUND(I193*H193,2)</f>
        <v>0</v>
      </c>
      <c r="BL193" s="17" t="s">
        <v>357</v>
      </c>
      <c r="BM193" s="149" t="s">
        <v>655</v>
      </c>
    </row>
    <row r="194" spans="2:65" s="1" customFormat="1" ht="19.2">
      <c r="B194" s="32"/>
      <c r="D194" s="151" t="s">
        <v>359</v>
      </c>
      <c r="F194" s="152" t="s">
        <v>8785</v>
      </c>
      <c r="I194" s="153"/>
      <c r="L194" s="32"/>
      <c r="M194" s="154"/>
      <c r="T194" s="56"/>
      <c r="AT194" s="17" t="s">
        <v>359</v>
      </c>
      <c r="AU194" s="17" t="s">
        <v>86</v>
      </c>
    </row>
    <row r="195" spans="2:65" s="14" customFormat="1" ht="10.199999999999999">
      <c r="B195" s="169"/>
      <c r="D195" s="151" t="s">
        <v>361</v>
      </c>
      <c r="E195" s="170" t="s">
        <v>1</v>
      </c>
      <c r="F195" s="171" t="s">
        <v>9156</v>
      </c>
      <c r="H195" s="170" t="s">
        <v>1</v>
      </c>
      <c r="I195" s="172"/>
      <c r="L195" s="169"/>
      <c r="M195" s="173"/>
      <c r="T195" s="174"/>
      <c r="AT195" s="170" t="s">
        <v>361</v>
      </c>
      <c r="AU195" s="170" t="s">
        <v>86</v>
      </c>
      <c r="AV195" s="14" t="s">
        <v>84</v>
      </c>
      <c r="AW195" s="14" t="s">
        <v>32</v>
      </c>
      <c r="AX195" s="14" t="s">
        <v>76</v>
      </c>
      <c r="AY195" s="170" t="s">
        <v>350</v>
      </c>
    </row>
    <row r="196" spans="2:65" s="12" customFormat="1" ht="10.199999999999999">
      <c r="B196" s="155"/>
      <c r="D196" s="151" t="s">
        <v>361</v>
      </c>
      <c r="E196" s="156" t="s">
        <v>1</v>
      </c>
      <c r="F196" s="157" t="s">
        <v>9490</v>
      </c>
      <c r="H196" s="158">
        <v>0.2</v>
      </c>
      <c r="I196" s="159"/>
      <c r="L196" s="155"/>
      <c r="M196" s="160"/>
      <c r="T196" s="161"/>
      <c r="AT196" s="156" t="s">
        <v>361</v>
      </c>
      <c r="AU196" s="156" t="s">
        <v>86</v>
      </c>
      <c r="AV196" s="12" t="s">
        <v>86</v>
      </c>
      <c r="AW196" s="12" t="s">
        <v>32</v>
      </c>
      <c r="AX196" s="12" t="s">
        <v>76</v>
      </c>
      <c r="AY196" s="156" t="s">
        <v>350</v>
      </c>
    </row>
    <row r="197" spans="2:65" s="13" customFormat="1" ht="10.199999999999999">
      <c r="B197" s="162"/>
      <c r="D197" s="151" t="s">
        <v>361</v>
      </c>
      <c r="E197" s="163" t="s">
        <v>1</v>
      </c>
      <c r="F197" s="164" t="s">
        <v>364</v>
      </c>
      <c r="H197" s="165">
        <v>0.2</v>
      </c>
      <c r="I197" s="166"/>
      <c r="L197" s="162"/>
      <c r="M197" s="167"/>
      <c r="T197" s="168"/>
      <c r="AT197" s="163" t="s">
        <v>361</v>
      </c>
      <c r="AU197" s="163" t="s">
        <v>86</v>
      </c>
      <c r="AV197" s="13" t="s">
        <v>357</v>
      </c>
      <c r="AW197" s="13" t="s">
        <v>32</v>
      </c>
      <c r="AX197" s="13" t="s">
        <v>84</v>
      </c>
      <c r="AY197" s="163" t="s">
        <v>350</v>
      </c>
    </row>
    <row r="198" spans="2:65" s="11" customFormat="1" ht="22.8" customHeight="1">
      <c r="B198" s="126"/>
      <c r="D198" s="127" t="s">
        <v>75</v>
      </c>
      <c r="E198" s="136" t="s">
        <v>389</v>
      </c>
      <c r="F198" s="136" t="s">
        <v>2034</v>
      </c>
      <c r="I198" s="129"/>
      <c r="J198" s="137">
        <f>BK198</f>
        <v>0</v>
      </c>
      <c r="L198" s="126"/>
      <c r="M198" s="131"/>
      <c r="P198" s="132">
        <f>SUM(P199:P213)</f>
        <v>0</v>
      </c>
      <c r="R198" s="132">
        <f>SUM(R199:R213)</f>
        <v>0</v>
      </c>
      <c r="T198" s="133">
        <f>SUM(T199:T213)</f>
        <v>0</v>
      </c>
      <c r="AR198" s="127" t="s">
        <v>84</v>
      </c>
      <c r="AT198" s="134" t="s">
        <v>75</v>
      </c>
      <c r="AU198" s="134" t="s">
        <v>84</v>
      </c>
      <c r="AY198" s="127" t="s">
        <v>350</v>
      </c>
      <c r="BK198" s="135">
        <f>SUM(BK199:BK213)</f>
        <v>0</v>
      </c>
    </row>
    <row r="199" spans="2:65" s="1" customFormat="1" ht="44.25" customHeight="1">
      <c r="B199" s="32"/>
      <c r="C199" s="138" t="s">
        <v>511</v>
      </c>
      <c r="D199" s="138" t="s">
        <v>352</v>
      </c>
      <c r="E199" s="139" t="s">
        <v>9491</v>
      </c>
      <c r="F199" s="140" t="s">
        <v>9492</v>
      </c>
      <c r="G199" s="141" t="s">
        <v>355</v>
      </c>
      <c r="H199" s="142">
        <v>20</v>
      </c>
      <c r="I199" s="143"/>
      <c r="J199" s="144">
        <f>ROUND(I199*H199,2)</f>
        <v>0</v>
      </c>
      <c r="K199" s="140" t="s">
        <v>385</v>
      </c>
      <c r="L199" s="32"/>
      <c r="M199" s="145" t="s">
        <v>1</v>
      </c>
      <c r="N199" s="146" t="s">
        <v>41</v>
      </c>
      <c r="P199" s="147">
        <f>O199*H199</f>
        <v>0</v>
      </c>
      <c r="Q199" s="147">
        <v>0</v>
      </c>
      <c r="R199" s="147">
        <f>Q199*H199</f>
        <v>0</v>
      </c>
      <c r="S199" s="147">
        <v>0</v>
      </c>
      <c r="T199" s="148">
        <f>S199*H199</f>
        <v>0</v>
      </c>
      <c r="AR199" s="149" t="s">
        <v>357</v>
      </c>
      <c r="AT199" s="149" t="s">
        <v>352</v>
      </c>
      <c r="AU199" s="149" t="s">
        <v>86</v>
      </c>
      <c r="AY199" s="17" t="s">
        <v>350</v>
      </c>
      <c r="BE199" s="150">
        <f>IF(N199="základní",J199,0)</f>
        <v>0</v>
      </c>
      <c r="BF199" s="150">
        <f>IF(N199="snížená",J199,0)</f>
        <v>0</v>
      </c>
      <c r="BG199" s="150">
        <f>IF(N199="zákl. přenesená",J199,0)</f>
        <v>0</v>
      </c>
      <c r="BH199" s="150">
        <f>IF(N199="sníž. přenesená",J199,0)</f>
        <v>0</v>
      </c>
      <c r="BI199" s="150">
        <f>IF(N199="nulová",J199,0)</f>
        <v>0</v>
      </c>
      <c r="BJ199" s="17" t="s">
        <v>84</v>
      </c>
      <c r="BK199" s="150">
        <f>ROUND(I199*H199,2)</f>
        <v>0</v>
      </c>
      <c r="BL199" s="17" t="s">
        <v>357</v>
      </c>
      <c r="BM199" s="149" t="s">
        <v>669</v>
      </c>
    </row>
    <row r="200" spans="2:65" s="1" customFormat="1" ht="28.8">
      <c r="B200" s="32"/>
      <c r="D200" s="151" t="s">
        <v>359</v>
      </c>
      <c r="F200" s="152" t="s">
        <v>9492</v>
      </c>
      <c r="I200" s="153"/>
      <c r="L200" s="32"/>
      <c r="M200" s="154"/>
      <c r="T200" s="56"/>
      <c r="AT200" s="17" t="s">
        <v>359</v>
      </c>
      <c r="AU200" s="17" t="s">
        <v>86</v>
      </c>
    </row>
    <row r="201" spans="2:65" s="14" customFormat="1" ht="10.199999999999999">
      <c r="B201" s="169"/>
      <c r="D201" s="151" t="s">
        <v>361</v>
      </c>
      <c r="E201" s="170" t="s">
        <v>1</v>
      </c>
      <c r="F201" s="171" t="s">
        <v>9141</v>
      </c>
      <c r="H201" s="170" t="s">
        <v>1</v>
      </c>
      <c r="I201" s="172"/>
      <c r="L201" s="169"/>
      <c r="M201" s="173"/>
      <c r="T201" s="174"/>
      <c r="AT201" s="170" t="s">
        <v>361</v>
      </c>
      <c r="AU201" s="170" t="s">
        <v>86</v>
      </c>
      <c r="AV201" s="14" t="s">
        <v>84</v>
      </c>
      <c r="AW201" s="14" t="s">
        <v>32</v>
      </c>
      <c r="AX201" s="14" t="s">
        <v>76</v>
      </c>
      <c r="AY201" s="170" t="s">
        <v>350</v>
      </c>
    </row>
    <row r="202" spans="2:65" s="12" customFormat="1" ht="10.199999999999999">
      <c r="B202" s="155"/>
      <c r="D202" s="151" t="s">
        <v>361</v>
      </c>
      <c r="E202" s="156" t="s">
        <v>1</v>
      </c>
      <c r="F202" s="157" t="s">
        <v>9493</v>
      </c>
      <c r="H202" s="158">
        <v>20</v>
      </c>
      <c r="I202" s="159"/>
      <c r="L202" s="155"/>
      <c r="M202" s="160"/>
      <c r="T202" s="161"/>
      <c r="AT202" s="156" t="s">
        <v>361</v>
      </c>
      <c r="AU202" s="156" t="s">
        <v>86</v>
      </c>
      <c r="AV202" s="12" t="s">
        <v>86</v>
      </c>
      <c r="AW202" s="12" t="s">
        <v>32</v>
      </c>
      <c r="AX202" s="12" t="s">
        <v>76</v>
      </c>
      <c r="AY202" s="156" t="s">
        <v>350</v>
      </c>
    </row>
    <row r="203" spans="2:65" s="13" customFormat="1" ht="10.199999999999999">
      <c r="B203" s="162"/>
      <c r="D203" s="151" t="s">
        <v>361</v>
      </c>
      <c r="E203" s="163" t="s">
        <v>1</v>
      </c>
      <c r="F203" s="164" t="s">
        <v>364</v>
      </c>
      <c r="H203" s="165">
        <v>20</v>
      </c>
      <c r="I203" s="166"/>
      <c r="L203" s="162"/>
      <c r="M203" s="167"/>
      <c r="T203" s="168"/>
      <c r="AT203" s="163" t="s">
        <v>361</v>
      </c>
      <c r="AU203" s="163" t="s">
        <v>86</v>
      </c>
      <c r="AV203" s="13" t="s">
        <v>357</v>
      </c>
      <c r="AW203" s="13" t="s">
        <v>32</v>
      </c>
      <c r="AX203" s="13" t="s">
        <v>84</v>
      </c>
      <c r="AY203" s="163" t="s">
        <v>350</v>
      </c>
    </row>
    <row r="204" spans="2:65" s="1" customFormat="1" ht="44.25" customHeight="1">
      <c r="B204" s="32"/>
      <c r="C204" s="138" t="s">
        <v>522</v>
      </c>
      <c r="D204" s="138" t="s">
        <v>352</v>
      </c>
      <c r="E204" s="139" t="s">
        <v>9494</v>
      </c>
      <c r="F204" s="140" t="s">
        <v>9495</v>
      </c>
      <c r="G204" s="141" t="s">
        <v>355</v>
      </c>
      <c r="H204" s="142">
        <v>20</v>
      </c>
      <c r="I204" s="143"/>
      <c r="J204" s="144">
        <f>ROUND(I204*H204,2)</f>
        <v>0</v>
      </c>
      <c r="K204" s="140" t="s">
        <v>385</v>
      </c>
      <c r="L204" s="32"/>
      <c r="M204" s="145" t="s">
        <v>1</v>
      </c>
      <c r="N204" s="146" t="s">
        <v>41</v>
      </c>
      <c r="P204" s="147">
        <f>O204*H204</f>
        <v>0</v>
      </c>
      <c r="Q204" s="147">
        <v>0</v>
      </c>
      <c r="R204" s="147">
        <f>Q204*H204</f>
        <v>0</v>
      </c>
      <c r="S204" s="147">
        <v>0</v>
      </c>
      <c r="T204" s="148">
        <f>S204*H204</f>
        <v>0</v>
      </c>
      <c r="AR204" s="149" t="s">
        <v>357</v>
      </c>
      <c r="AT204" s="149" t="s">
        <v>352</v>
      </c>
      <c r="AU204" s="149" t="s">
        <v>86</v>
      </c>
      <c r="AY204" s="17" t="s">
        <v>350</v>
      </c>
      <c r="BE204" s="150">
        <f>IF(N204="základní",J204,0)</f>
        <v>0</v>
      </c>
      <c r="BF204" s="150">
        <f>IF(N204="snížená",J204,0)</f>
        <v>0</v>
      </c>
      <c r="BG204" s="150">
        <f>IF(N204="zákl. přenesená",J204,0)</f>
        <v>0</v>
      </c>
      <c r="BH204" s="150">
        <f>IF(N204="sníž. přenesená",J204,0)</f>
        <v>0</v>
      </c>
      <c r="BI204" s="150">
        <f>IF(N204="nulová",J204,0)</f>
        <v>0</v>
      </c>
      <c r="BJ204" s="17" t="s">
        <v>84</v>
      </c>
      <c r="BK204" s="150">
        <f>ROUND(I204*H204,2)</f>
        <v>0</v>
      </c>
      <c r="BL204" s="17" t="s">
        <v>357</v>
      </c>
      <c r="BM204" s="149" t="s">
        <v>682</v>
      </c>
    </row>
    <row r="205" spans="2:65" s="1" customFormat="1" ht="28.8">
      <c r="B205" s="32"/>
      <c r="D205" s="151" t="s">
        <v>359</v>
      </c>
      <c r="F205" s="152" t="s">
        <v>9495</v>
      </c>
      <c r="I205" s="153"/>
      <c r="L205" s="32"/>
      <c r="M205" s="154"/>
      <c r="T205" s="56"/>
      <c r="AT205" s="17" t="s">
        <v>359</v>
      </c>
      <c r="AU205" s="17" t="s">
        <v>86</v>
      </c>
    </row>
    <row r="206" spans="2:65" s="14" customFormat="1" ht="10.199999999999999">
      <c r="B206" s="169"/>
      <c r="D206" s="151" t="s">
        <v>361</v>
      </c>
      <c r="E206" s="170" t="s">
        <v>1</v>
      </c>
      <c r="F206" s="171" t="s">
        <v>9141</v>
      </c>
      <c r="H206" s="170" t="s">
        <v>1</v>
      </c>
      <c r="I206" s="172"/>
      <c r="L206" s="169"/>
      <c r="M206" s="173"/>
      <c r="T206" s="174"/>
      <c r="AT206" s="170" t="s">
        <v>361</v>
      </c>
      <c r="AU206" s="170" t="s">
        <v>86</v>
      </c>
      <c r="AV206" s="14" t="s">
        <v>84</v>
      </c>
      <c r="AW206" s="14" t="s">
        <v>32</v>
      </c>
      <c r="AX206" s="14" t="s">
        <v>76</v>
      </c>
      <c r="AY206" s="170" t="s">
        <v>350</v>
      </c>
    </row>
    <row r="207" spans="2:65" s="12" customFormat="1" ht="10.199999999999999">
      <c r="B207" s="155"/>
      <c r="D207" s="151" t="s">
        <v>361</v>
      </c>
      <c r="E207" s="156" t="s">
        <v>1</v>
      </c>
      <c r="F207" s="157" t="s">
        <v>9496</v>
      </c>
      <c r="H207" s="158">
        <v>20</v>
      </c>
      <c r="I207" s="159"/>
      <c r="L207" s="155"/>
      <c r="M207" s="160"/>
      <c r="T207" s="161"/>
      <c r="AT207" s="156" t="s">
        <v>361</v>
      </c>
      <c r="AU207" s="156" t="s">
        <v>86</v>
      </c>
      <c r="AV207" s="12" t="s">
        <v>86</v>
      </c>
      <c r="AW207" s="12" t="s">
        <v>32</v>
      </c>
      <c r="AX207" s="12" t="s">
        <v>76</v>
      </c>
      <c r="AY207" s="156" t="s">
        <v>350</v>
      </c>
    </row>
    <row r="208" spans="2:65" s="13" customFormat="1" ht="10.199999999999999">
      <c r="B208" s="162"/>
      <c r="D208" s="151" t="s">
        <v>361</v>
      </c>
      <c r="E208" s="163" t="s">
        <v>1</v>
      </c>
      <c r="F208" s="164" t="s">
        <v>364</v>
      </c>
      <c r="H208" s="165">
        <v>20</v>
      </c>
      <c r="I208" s="166"/>
      <c r="L208" s="162"/>
      <c r="M208" s="167"/>
      <c r="T208" s="168"/>
      <c r="AT208" s="163" t="s">
        <v>361</v>
      </c>
      <c r="AU208" s="163" t="s">
        <v>86</v>
      </c>
      <c r="AV208" s="13" t="s">
        <v>357</v>
      </c>
      <c r="AW208" s="13" t="s">
        <v>32</v>
      </c>
      <c r="AX208" s="13" t="s">
        <v>84</v>
      </c>
      <c r="AY208" s="163" t="s">
        <v>350</v>
      </c>
    </row>
    <row r="209" spans="2:65" s="1" customFormat="1" ht="44.25" customHeight="1">
      <c r="B209" s="32"/>
      <c r="C209" s="138" t="s">
        <v>530</v>
      </c>
      <c r="D209" s="138" t="s">
        <v>352</v>
      </c>
      <c r="E209" s="139" t="s">
        <v>9497</v>
      </c>
      <c r="F209" s="140" t="s">
        <v>9498</v>
      </c>
      <c r="G209" s="141" t="s">
        <v>355</v>
      </c>
      <c r="H209" s="142">
        <v>10</v>
      </c>
      <c r="I209" s="143"/>
      <c r="J209" s="144">
        <f>ROUND(I209*H209,2)</f>
        <v>0</v>
      </c>
      <c r="K209" s="140" t="s">
        <v>385</v>
      </c>
      <c r="L209" s="32"/>
      <c r="M209" s="145" t="s">
        <v>1</v>
      </c>
      <c r="N209" s="146" t="s">
        <v>41</v>
      </c>
      <c r="P209" s="147">
        <f>O209*H209</f>
        <v>0</v>
      </c>
      <c r="Q209" s="147">
        <v>0</v>
      </c>
      <c r="R209" s="147">
        <f>Q209*H209</f>
        <v>0</v>
      </c>
      <c r="S209" s="147">
        <v>0</v>
      </c>
      <c r="T209" s="148">
        <f>S209*H209</f>
        <v>0</v>
      </c>
      <c r="AR209" s="149" t="s">
        <v>357</v>
      </c>
      <c r="AT209" s="149" t="s">
        <v>352</v>
      </c>
      <c r="AU209" s="149" t="s">
        <v>86</v>
      </c>
      <c r="AY209" s="17" t="s">
        <v>350</v>
      </c>
      <c r="BE209" s="150">
        <f>IF(N209="základní",J209,0)</f>
        <v>0</v>
      </c>
      <c r="BF209" s="150">
        <f>IF(N209="snížená",J209,0)</f>
        <v>0</v>
      </c>
      <c r="BG209" s="150">
        <f>IF(N209="zákl. přenesená",J209,0)</f>
        <v>0</v>
      </c>
      <c r="BH209" s="150">
        <f>IF(N209="sníž. přenesená",J209,0)</f>
        <v>0</v>
      </c>
      <c r="BI209" s="150">
        <f>IF(N209="nulová",J209,0)</f>
        <v>0</v>
      </c>
      <c r="BJ209" s="17" t="s">
        <v>84</v>
      </c>
      <c r="BK209" s="150">
        <f>ROUND(I209*H209,2)</f>
        <v>0</v>
      </c>
      <c r="BL209" s="17" t="s">
        <v>357</v>
      </c>
      <c r="BM209" s="149" t="s">
        <v>695</v>
      </c>
    </row>
    <row r="210" spans="2:65" s="1" customFormat="1" ht="28.8">
      <c r="B210" s="32"/>
      <c r="D210" s="151" t="s">
        <v>359</v>
      </c>
      <c r="F210" s="152" t="s">
        <v>9498</v>
      </c>
      <c r="I210" s="153"/>
      <c r="L210" s="32"/>
      <c r="M210" s="154"/>
      <c r="T210" s="56"/>
      <c r="AT210" s="17" t="s">
        <v>359</v>
      </c>
      <c r="AU210" s="17" t="s">
        <v>86</v>
      </c>
    </row>
    <row r="211" spans="2:65" s="14" customFormat="1" ht="10.199999999999999">
      <c r="B211" s="169"/>
      <c r="D211" s="151" t="s">
        <v>361</v>
      </c>
      <c r="E211" s="170" t="s">
        <v>1</v>
      </c>
      <c r="F211" s="171" t="s">
        <v>9141</v>
      </c>
      <c r="H211" s="170" t="s">
        <v>1</v>
      </c>
      <c r="I211" s="172"/>
      <c r="L211" s="169"/>
      <c r="M211" s="173"/>
      <c r="T211" s="174"/>
      <c r="AT211" s="170" t="s">
        <v>361</v>
      </c>
      <c r="AU211" s="170" t="s">
        <v>86</v>
      </c>
      <c r="AV211" s="14" t="s">
        <v>84</v>
      </c>
      <c r="AW211" s="14" t="s">
        <v>32</v>
      </c>
      <c r="AX211" s="14" t="s">
        <v>76</v>
      </c>
      <c r="AY211" s="170" t="s">
        <v>350</v>
      </c>
    </row>
    <row r="212" spans="2:65" s="12" customFormat="1" ht="10.199999999999999">
      <c r="B212" s="155"/>
      <c r="D212" s="151" t="s">
        <v>361</v>
      </c>
      <c r="E212" s="156" t="s">
        <v>1</v>
      </c>
      <c r="F212" s="157" t="s">
        <v>9499</v>
      </c>
      <c r="H212" s="158">
        <v>10</v>
      </c>
      <c r="I212" s="159"/>
      <c r="L212" s="155"/>
      <c r="M212" s="160"/>
      <c r="T212" s="161"/>
      <c r="AT212" s="156" t="s">
        <v>361</v>
      </c>
      <c r="AU212" s="156" t="s">
        <v>86</v>
      </c>
      <c r="AV212" s="12" t="s">
        <v>86</v>
      </c>
      <c r="AW212" s="12" t="s">
        <v>32</v>
      </c>
      <c r="AX212" s="12" t="s">
        <v>76</v>
      </c>
      <c r="AY212" s="156" t="s">
        <v>350</v>
      </c>
    </row>
    <row r="213" spans="2:65" s="13" customFormat="1" ht="10.199999999999999">
      <c r="B213" s="162"/>
      <c r="D213" s="151" t="s">
        <v>361</v>
      </c>
      <c r="E213" s="163" t="s">
        <v>1</v>
      </c>
      <c r="F213" s="164" t="s">
        <v>364</v>
      </c>
      <c r="H213" s="165">
        <v>10</v>
      </c>
      <c r="I213" s="166"/>
      <c r="L213" s="162"/>
      <c r="M213" s="167"/>
      <c r="T213" s="168"/>
      <c r="AT213" s="163" t="s">
        <v>361</v>
      </c>
      <c r="AU213" s="163" t="s">
        <v>86</v>
      </c>
      <c r="AV213" s="13" t="s">
        <v>357</v>
      </c>
      <c r="AW213" s="13" t="s">
        <v>32</v>
      </c>
      <c r="AX213" s="13" t="s">
        <v>84</v>
      </c>
      <c r="AY213" s="163" t="s">
        <v>350</v>
      </c>
    </row>
    <row r="214" spans="2:65" s="11" customFormat="1" ht="22.8" customHeight="1">
      <c r="B214" s="126"/>
      <c r="D214" s="127" t="s">
        <v>75</v>
      </c>
      <c r="E214" s="136" t="s">
        <v>456</v>
      </c>
      <c r="F214" s="136" t="s">
        <v>2073</v>
      </c>
      <c r="I214" s="129"/>
      <c r="J214" s="137">
        <f>BK214</f>
        <v>0</v>
      </c>
      <c r="L214" s="126"/>
      <c r="M214" s="131"/>
      <c r="P214" s="132">
        <f>SUM(P215:P218)</f>
        <v>0</v>
      </c>
      <c r="R214" s="132">
        <f>SUM(R215:R218)</f>
        <v>0</v>
      </c>
      <c r="T214" s="133">
        <f>SUM(T215:T218)</f>
        <v>0</v>
      </c>
      <c r="AR214" s="127" t="s">
        <v>84</v>
      </c>
      <c r="AT214" s="134" t="s">
        <v>75</v>
      </c>
      <c r="AU214" s="134" t="s">
        <v>84</v>
      </c>
      <c r="AY214" s="127" t="s">
        <v>350</v>
      </c>
      <c r="BK214" s="135">
        <f>SUM(BK215:BK218)</f>
        <v>0</v>
      </c>
    </row>
    <row r="215" spans="2:65" s="1" customFormat="1" ht="21.75" customHeight="1">
      <c r="B215" s="32"/>
      <c r="C215" s="138" t="s">
        <v>541</v>
      </c>
      <c r="D215" s="138" t="s">
        <v>352</v>
      </c>
      <c r="E215" s="139" t="s">
        <v>9500</v>
      </c>
      <c r="F215" s="140" t="s">
        <v>8792</v>
      </c>
      <c r="G215" s="141" t="s">
        <v>355</v>
      </c>
      <c r="H215" s="142">
        <v>1.7</v>
      </c>
      <c r="I215" s="143"/>
      <c r="J215" s="144">
        <f>ROUND(I215*H215,2)</f>
        <v>0</v>
      </c>
      <c r="K215" s="140" t="s">
        <v>9501</v>
      </c>
      <c r="L215" s="32"/>
      <c r="M215" s="145" t="s">
        <v>1</v>
      </c>
      <c r="N215" s="146" t="s">
        <v>41</v>
      </c>
      <c r="P215" s="147">
        <f>O215*H215</f>
        <v>0</v>
      </c>
      <c r="Q215" s="147">
        <v>0</v>
      </c>
      <c r="R215" s="147">
        <f>Q215*H215</f>
        <v>0</v>
      </c>
      <c r="S215" s="147">
        <v>0</v>
      </c>
      <c r="T215" s="148">
        <f>S215*H215</f>
        <v>0</v>
      </c>
      <c r="AR215" s="149" t="s">
        <v>357</v>
      </c>
      <c r="AT215" s="149" t="s">
        <v>352</v>
      </c>
      <c r="AU215" s="149" t="s">
        <v>86</v>
      </c>
      <c r="AY215" s="17" t="s">
        <v>350</v>
      </c>
      <c r="BE215" s="150">
        <f>IF(N215="základní",J215,0)</f>
        <v>0</v>
      </c>
      <c r="BF215" s="150">
        <f>IF(N215="snížená",J215,0)</f>
        <v>0</v>
      </c>
      <c r="BG215" s="150">
        <f>IF(N215="zákl. přenesená",J215,0)</f>
        <v>0</v>
      </c>
      <c r="BH215" s="150">
        <f>IF(N215="sníž. přenesená",J215,0)</f>
        <v>0</v>
      </c>
      <c r="BI215" s="150">
        <f>IF(N215="nulová",J215,0)</f>
        <v>0</v>
      </c>
      <c r="BJ215" s="17" t="s">
        <v>84</v>
      </c>
      <c r="BK215" s="150">
        <f>ROUND(I215*H215,2)</f>
        <v>0</v>
      </c>
      <c r="BL215" s="17" t="s">
        <v>357</v>
      </c>
      <c r="BM215" s="149" t="s">
        <v>707</v>
      </c>
    </row>
    <row r="216" spans="2:65" s="1" customFormat="1" ht="10.199999999999999">
      <c r="B216" s="32"/>
      <c r="D216" s="151" t="s">
        <v>359</v>
      </c>
      <c r="F216" s="152" t="s">
        <v>8792</v>
      </c>
      <c r="I216" s="153"/>
      <c r="L216" s="32"/>
      <c r="M216" s="154"/>
      <c r="T216" s="56"/>
      <c r="AT216" s="17" t="s">
        <v>359</v>
      </c>
      <c r="AU216" s="17" t="s">
        <v>86</v>
      </c>
    </row>
    <row r="217" spans="2:65" s="12" customFormat="1" ht="10.199999999999999">
      <c r="B217" s="155"/>
      <c r="D217" s="151" t="s">
        <v>361</v>
      </c>
      <c r="E217" s="156" t="s">
        <v>1</v>
      </c>
      <c r="F217" s="157" t="s">
        <v>9502</v>
      </c>
      <c r="H217" s="158">
        <v>1.7</v>
      </c>
      <c r="I217" s="159"/>
      <c r="L217" s="155"/>
      <c r="M217" s="160"/>
      <c r="T217" s="161"/>
      <c r="AT217" s="156" t="s">
        <v>361</v>
      </c>
      <c r="AU217" s="156" t="s">
        <v>86</v>
      </c>
      <c r="AV217" s="12" t="s">
        <v>86</v>
      </c>
      <c r="AW217" s="12" t="s">
        <v>32</v>
      </c>
      <c r="AX217" s="12" t="s">
        <v>76</v>
      </c>
      <c r="AY217" s="156" t="s">
        <v>350</v>
      </c>
    </row>
    <row r="218" spans="2:65" s="13" customFormat="1" ht="10.199999999999999">
      <c r="B218" s="162"/>
      <c r="D218" s="151" t="s">
        <v>361</v>
      </c>
      <c r="E218" s="163" t="s">
        <v>1</v>
      </c>
      <c r="F218" s="164" t="s">
        <v>364</v>
      </c>
      <c r="H218" s="165">
        <v>1.7</v>
      </c>
      <c r="I218" s="166"/>
      <c r="L218" s="162"/>
      <c r="M218" s="167"/>
      <c r="T218" s="168"/>
      <c r="AT218" s="163" t="s">
        <v>361</v>
      </c>
      <c r="AU218" s="163" t="s">
        <v>86</v>
      </c>
      <c r="AV218" s="13" t="s">
        <v>357</v>
      </c>
      <c r="AW218" s="13" t="s">
        <v>32</v>
      </c>
      <c r="AX218" s="13" t="s">
        <v>84</v>
      </c>
      <c r="AY218" s="163" t="s">
        <v>350</v>
      </c>
    </row>
    <row r="219" spans="2:65" s="11" customFormat="1" ht="22.8" customHeight="1">
      <c r="B219" s="126"/>
      <c r="D219" s="127" t="s">
        <v>75</v>
      </c>
      <c r="E219" s="136" t="s">
        <v>468</v>
      </c>
      <c r="F219" s="136" t="s">
        <v>493</v>
      </c>
      <c r="I219" s="129"/>
      <c r="J219" s="137">
        <f>BK219</f>
        <v>0</v>
      </c>
      <c r="L219" s="126"/>
      <c r="M219" s="131"/>
      <c r="P219" s="132">
        <f>SUM(P220:P224)</f>
        <v>0</v>
      </c>
      <c r="R219" s="132">
        <f>SUM(R220:R224)</f>
        <v>0</v>
      </c>
      <c r="T219" s="133">
        <f>SUM(T220:T224)</f>
        <v>0</v>
      </c>
      <c r="AR219" s="127" t="s">
        <v>84</v>
      </c>
      <c r="AT219" s="134" t="s">
        <v>75</v>
      </c>
      <c r="AU219" s="134" t="s">
        <v>84</v>
      </c>
      <c r="AY219" s="127" t="s">
        <v>350</v>
      </c>
      <c r="BK219" s="135">
        <f>SUM(BK220:BK224)</f>
        <v>0</v>
      </c>
    </row>
    <row r="220" spans="2:65" s="1" customFormat="1" ht="21.75" customHeight="1">
      <c r="B220" s="32"/>
      <c r="C220" s="138" t="s">
        <v>548</v>
      </c>
      <c r="D220" s="138" t="s">
        <v>352</v>
      </c>
      <c r="E220" s="139" t="s">
        <v>9215</v>
      </c>
      <c r="F220" s="140" t="s">
        <v>9216</v>
      </c>
      <c r="G220" s="141" t="s">
        <v>551</v>
      </c>
      <c r="H220" s="142">
        <v>2</v>
      </c>
      <c r="I220" s="143"/>
      <c r="J220" s="144">
        <f>ROUND(I220*H220,2)</f>
        <v>0</v>
      </c>
      <c r="K220" s="140" t="s">
        <v>385</v>
      </c>
      <c r="L220" s="32"/>
      <c r="M220" s="145" t="s">
        <v>1</v>
      </c>
      <c r="N220" s="146" t="s">
        <v>41</v>
      </c>
      <c r="P220" s="147">
        <f>O220*H220</f>
        <v>0</v>
      </c>
      <c r="Q220" s="147">
        <v>0</v>
      </c>
      <c r="R220" s="147">
        <f>Q220*H220</f>
        <v>0</v>
      </c>
      <c r="S220" s="147">
        <v>0</v>
      </c>
      <c r="T220" s="148">
        <f>S220*H220</f>
        <v>0</v>
      </c>
      <c r="AR220" s="149" t="s">
        <v>357</v>
      </c>
      <c r="AT220" s="149" t="s">
        <v>352</v>
      </c>
      <c r="AU220" s="149" t="s">
        <v>86</v>
      </c>
      <c r="AY220" s="17" t="s">
        <v>350</v>
      </c>
      <c r="BE220" s="150">
        <f>IF(N220="základní",J220,0)</f>
        <v>0</v>
      </c>
      <c r="BF220" s="150">
        <f>IF(N220="snížená",J220,0)</f>
        <v>0</v>
      </c>
      <c r="BG220" s="150">
        <f>IF(N220="zákl. přenesená",J220,0)</f>
        <v>0</v>
      </c>
      <c r="BH220" s="150">
        <f>IF(N220="sníž. přenesená",J220,0)</f>
        <v>0</v>
      </c>
      <c r="BI220" s="150">
        <f>IF(N220="nulová",J220,0)</f>
        <v>0</v>
      </c>
      <c r="BJ220" s="17" t="s">
        <v>84</v>
      </c>
      <c r="BK220" s="150">
        <f>ROUND(I220*H220,2)</f>
        <v>0</v>
      </c>
      <c r="BL220" s="17" t="s">
        <v>357</v>
      </c>
      <c r="BM220" s="149" t="s">
        <v>722</v>
      </c>
    </row>
    <row r="221" spans="2:65" s="1" customFormat="1" ht="10.199999999999999">
      <c r="B221" s="32"/>
      <c r="D221" s="151" t="s">
        <v>359</v>
      </c>
      <c r="F221" s="152" t="s">
        <v>9216</v>
      </c>
      <c r="I221" s="153"/>
      <c r="L221" s="32"/>
      <c r="M221" s="154"/>
      <c r="T221" s="56"/>
      <c r="AT221" s="17" t="s">
        <v>359</v>
      </c>
      <c r="AU221" s="17" t="s">
        <v>86</v>
      </c>
    </row>
    <row r="222" spans="2:65" s="14" customFormat="1" ht="10.199999999999999">
      <c r="B222" s="169"/>
      <c r="D222" s="151" t="s">
        <v>361</v>
      </c>
      <c r="E222" s="170" t="s">
        <v>1</v>
      </c>
      <c r="F222" s="171" t="s">
        <v>9156</v>
      </c>
      <c r="H222" s="170" t="s">
        <v>1</v>
      </c>
      <c r="I222" s="172"/>
      <c r="L222" s="169"/>
      <c r="M222" s="173"/>
      <c r="T222" s="174"/>
      <c r="AT222" s="170" t="s">
        <v>361</v>
      </c>
      <c r="AU222" s="170" t="s">
        <v>86</v>
      </c>
      <c r="AV222" s="14" t="s">
        <v>84</v>
      </c>
      <c r="AW222" s="14" t="s">
        <v>32</v>
      </c>
      <c r="AX222" s="14" t="s">
        <v>76</v>
      </c>
      <c r="AY222" s="170" t="s">
        <v>350</v>
      </c>
    </row>
    <row r="223" spans="2:65" s="12" customFormat="1" ht="10.199999999999999">
      <c r="B223" s="155"/>
      <c r="D223" s="151" t="s">
        <v>361</v>
      </c>
      <c r="E223" s="156" t="s">
        <v>1</v>
      </c>
      <c r="F223" s="157" t="s">
        <v>8787</v>
      </c>
      <c r="H223" s="158">
        <v>2</v>
      </c>
      <c r="I223" s="159"/>
      <c r="L223" s="155"/>
      <c r="M223" s="160"/>
      <c r="T223" s="161"/>
      <c r="AT223" s="156" t="s">
        <v>361</v>
      </c>
      <c r="AU223" s="156" t="s">
        <v>86</v>
      </c>
      <c r="AV223" s="12" t="s">
        <v>86</v>
      </c>
      <c r="AW223" s="12" t="s">
        <v>32</v>
      </c>
      <c r="AX223" s="12" t="s">
        <v>76</v>
      </c>
      <c r="AY223" s="156" t="s">
        <v>350</v>
      </c>
    </row>
    <row r="224" spans="2:65" s="13" customFormat="1" ht="10.199999999999999">
      <c r="B224" s="162"/>
      <c r="D224" s="151" t="s">
        <v>361</v>
      </c>
      <c r="E224" s="163" t="s">
        <v>1</v>
      </c>
      <c r="F224" s="164" t="s">
        <v>364</v>
      </c>
      <c r="H224" s="165">
        <v>2</v>
      </c>
      <c r="I224" s="166"/>
      <c r="L224" s="162"/>
      <c r="M224" s="167"/>
      <c r="T224" s="168"/>
      <c r="AT224" s="163" t="s">
        <v>361</v>
      </c>
      <c r="AU224" s="163" t="s">
        <v>86</v>
      </c>
      <c r="AV224" s="13" t="s">
        <v>357</v>
      </c>
      <c r="AW224" s="13" t="s">
        <v>32</v>
      </c>
      <c r="AX224" s="13" t="s">
        <v>84</v>
      </c>
      <c r="AY224" s="163" t="s">
        <v>350</v>
      </c>
    </row>
    <row r="225" spans="2:65" s="11" customFormat="1" ht="22.8" customHeight="1">
      <c r="B225" s="126"/>
      <c r="D225" s="127" t="s">
        <v>75</v>
      </c>
      <c r="E225" s="136" t="s">
        <v>474</v>
      </c>
      <c r="F225" s="136" t="s">
        <v>500</v>
      </c>
      <c r="I225" s="129"/>
      <c r="J225" s="137">
        <f>BK225</f>
        <v>0</v>
      </c>
      <c r="L225" s="126"/>
      <c r="M225" s="131"/>
      <c r="P225" s="132">
        <f>SUM(P226:P246)</f>
        <v>0</v>
      </c>
      <c r="R225" s="132">
        <f>SUM(R226:R246)</f>
        <v>0</v>
      </c>
      <c r="T225" s="133">
        <f>SUM(T226:T246)</f>
        <v>0</v>
      </c>
      <c r="AR225" s="127" t="s">
        <v>84</v>
      </c>
      <c r="AT225" s="134" t="s">
        <v>75</v>
      </c>
      <c r="AU225" s="134" t="s">
        <v>84</v>
      </c>
      <c r="AY225" s="127" t="s">
        <v>350</v>
      </c>
      <c r="BK225" s="135">
        <f>SUM(BK226:BK246)</f>
        <v>0</v>
      </c>
    </row>
    <row r="226" spans="2:65" s="1" customFormat="1" ht="16.5" customHeight="1">
      <c r="B226" s="32"/>
      <c r="C226" s="138" t="s">
        <v>556</v>
      </c>
      <c r="D226" s="138" t="s">
        <v>352</v>
      </c>
      <c r="E226" s="139" t="s">
        <v>9219</v>
      </c>
      <c r="F226" s="140" t="s">
        <v>9220</v>
      </c>
      <c r="G226" s="141" t="s">
        <v>5036</v>
      </c>
      <c r="H226" s="142">
        <v>1</v>
      </c>
      <c r="I226" s="143"/>
      <c r="J226" s="144">
        <f>ROUND(I226*H226,2)</f>
        <v>0</v>
      </c>
      <c r="K226" s="140" t="s">
        <v>8850</v>
      </c>
      <c r="L226" s="32"/>
      <c r="M226" s="145" t="s">
        <v>1</v>
      </c>
      <c r="N226" s="146" t="s">
        <v>41</v>
      </c>
      <c r="P226" s="147">
        <f>O226*H226</f>
        <v>0</v>
      </c>
      <c r="Q226" s="147">
        <v>0</v>
      </c>
      <c r="R226" s="147">
        <f>Q226*H226</f>
        <v>0</v>
      </c>
      <c r="S226" s="147">
        <v>0</v>
      </c>
      <c r="T226" s="148">
        <f>S226*H226</f>
        <v>0</v>
      </c>
      <c r="AR226" s="149" t="s">
        <v>357</v>
      </c>
      <c r="AT226" s="149" t="s">
        <v>352</v>
      </c>
      <c r="AU226" s="149" t="s">
        <v>86</v>
      </c>
      <c r="AY226" s="17" t="s">
        <v>350</v>
      </c>
      <c r="BE226" s="150">
        <f>IF(N226="základní",J226,0)</f>
        <v>0</v>
      </c>
      <c r="BF226" s="150">
        <f>IF(N226="snížená",J226,0)</f>
        <v>0</v>
      </c>
      <c r="BG226" s="150">
        <f>IF(N226="zákl. přenesená",J226,0)</f>
        <v>0</v>
      </c>
      <c r="BH226" s="150">
        <f>IF(N226="sníž. přenesená",J226,0)</f>
        <v>0</v>
      </c>
      <c r="BI226" s="150">
        <f>IF(N226="nulová",J226,0)</f>
        <v>0</v>
      </c>
      <c r="BJ226" s="17" t="s">
        <v>84</v>
      </c>
      <c r="BK226" s="150">
        <f>ROUND(I226*H226,2)</f>
        <v>0</v>
      </c>
      <c r="BL226" s="17" t="s">
        <v>357</v>
      </c>
      <c r="BM226" s="149" t="s">
        <v>735</v>
      </c>
    </row>
    <row r="227" spans="2:65" s="1" customFormat="1" ht="10.199999999999999">
      <c r="B227" s="32"/>
      <c r="D227" s="151" t="s">
        <v>359</v>
      </c>
      <c r="F227" s="152" t="s">
        <v>9220</v>
      </c>
      <c r="I227" s="153"/>
      <c r="L227" s="32"/>
      <c r="M227" s="154"/>
      <c r="T227" s="56"/>
      <c r="AT227" s="17" t="s">
        <v>359</v>
      </c>
      <c r="AU227" s="17" t="s">
        <v>86</v>
      </c>
    </row>
    <row r="228" spans="2:65" s="1" customFormat="1" ht="37.799999999999997" customHeight="1">
      <c r="B228" s="32"/>
      <c r="C228" s="138" t="s">
        <v>563</v>
      </c>
      <c r="D228" s="138" t="s">
        <v>352</v>
      </c>
      <c r="E228" s="139" t="s">
        <v>9503</v>
      </c>
      <c r="F228" s="140" t="s">
        <v>9504</v>
      </c>
      <c r="G228" s="141" t="s">
        <v>551</v>
      </c>
      <c r="H228" s="142">
        <v>27.6</v>
      </c>
      <c r="I228" s="143"/>
      <c r="J228" s="144">
        <f>ROUND(I228*H228,2)</f>
        <v>0</v>
      </c>
      <c r="K228" s="140" t="s">
        <v>385</v>
      </c>
      <c r="L228" s="32"/>
      <c r="M228" s="145" t="s">
        <v>1</v>
      </c>
      <c r="N228" s="146" t="s">
        <v>41</v>
      </c>
      <c r="P228" s="147">
        <f>O228*H228</f>
        <v>0</v>
      </c>
      <c r="Q228" s="147">
        <v>0</v>
      </c>
      <c r="R228" s="147">
        <f>Q228*H228</f>
        <v>0</v>
      </c>
      <c r="S228" s="147">
        <v>0</v>
      </c>
      <c r="T228" s="148">
        <f>S228*H228</f>
        <v>0</v>
      </c>
      <c r="AR228" s="149" t="s">
        <v>357</v>
      </c>
      <c r="AT228" s="149" t="s">
        <v>352</v>
      </c>
      <c r="AU228" s="149" t="s">
        <v>86</v>
      </c>
      <c r="AY228" s="17" t="s">
        <v>350</v>
      </c>
      <c r="BE228" s="150">
        <f>IF(N228="základní",J228,0)</f>
        <v>0</v>
      </c>
      <c r="BF228" s="150">
        <f>IF(N228="snížená",J228,0)</f>
        <v>0</v>
      </c>
      <c r="BG228" s="150">
        <f>IF(N228="zákl. přenesená",J228,0)</f>
        <v>0</v>
      </c>
      <c r="BH228" s="150">
        <f>IF(N228="sníž. přenesená",J228,0)</f>
        <v>0</v>
      </c>
      <c r="BI228" s="150">
        <f>IF(N228="nulová",J228,0)</f>
        <v>0</v>
      </c>
      <c r="BJ228" s="17" t="s">
        <v>84</v>
      </c>
      <c r="BK228" s="150">
        <f>ROUND(I228*H228,2)</f>
        <v>0</v>
      </c>
      <c r="BL228" s="17" t="s">
        <v>357</v>
      </c>
      <c r="BM228" s="149" t="s">
        <v>748</v>
      </c>
    </row>
    <row r="229" spans="2:65" s="1" customFormat="1" ht="19.2">
      <c r="B229" s="32"/>
      <c r="D229" s="151" t="s">
        <v>359</v>
      </c>
      <c r="F229" s="152" t="s">
        <v>9504</v>
      </c>
      <c r="I229" s="153"/>
      <c r="L229" s="32"/>
      <c r="M229" s="154"/>
      <c r="T229" s="56"/>
      <c r="AT229" s="17" t="s">
        <v>359</v>
      </c>
      <c r="AU229" s="17" t="s">
        <v>86</v>
      </c>
    </row>
    <row r="230" spans="2:65" s="1" customFormat="1" ht="24.15" customHeight="1">
      <c r="B230" s="32"/>
      <c r="C230" s="138" t="s">
        <v>7</v>
      </c>
      <c r="D230" s="138" t="s">
        <v>352</v>
      </c>
      <c r="E230" s="139" t="s">
        <v>9381</v>
      </c>
      <c r="F230" s="140" t="s">
        <v>9382</v>
      </c>
      <c r="G230" s="141" t="s">
        <v>551</v>
      </c>
      <c r="H230" s="142">
        <v>27.6</v>
      </c>
      <c r="I230" s="143"/>
      <c r="J230" s="144">
        <f>ROUND(I230*H230,2)</f>
        <v>0</v>
      </c>
      <c r="K230" s="140" t="s">
        <v>385</v>
      </c>
      <c r="L230" s="32"/>
      <c r="M230" s="145" t="s">
        <v>1</v>
      </c>
      <c r="N230" s="146" t="s">
        <v>41</v>
      </c>
      <c r="P230" s="147">
        <f>O230*H230</f>
        <v>0</v>
      </c>
      <c r="Q230" s="147">
        <v>0</v>
      </c>
      <c r="R230" s="147">
        <f>Q230*H230</f>
        <v>0</v>
      </c>
      <c r="S230" s="147">
        <v>0</v>
      </c>
      <c r="T230" s="148">
        <f>S230*H230</f>
        <v>0</v>
      </c>
      <c r="AR230" s="149" t="s">
        <v>357</v>
      </c>
      <c r="AT230" s="149" t="s">
        <v>352</v>
      </c>
      <c r="AU230" s="149" t="s">
        <v>86</v>
      </c>
      <c r="AY230" s="17" t="s">
        <v>350</v>
      </c>
      <c r="BE230" s="150">
        <f>IF(N230="základní",J230,0)</f>
        <v>0</v>
      </c>
      <c r="BF230" s="150">
        <f>IF(N230="snížená",J230,0)</f>
        <v>0</v>
      </c>
      <c r="BG230" s="150">
        <f>IF(N230="zákl. přenesená",J230,0)</f>
        <v>0</v>
      </c>
      <c r="BH230" s="150">
        <f>IF(N230="sníž. přenesená",J230,0)</f>
        <v>0</v>
      </c>
      <c r="BI230" s="150">
        <f>IF(N230="nulová",J230,0)</f>
        <v>0</v>
      </c>
      <c r="BJ230" s="17" t="s">
        <v>84</v>
      </c>
      <c r="BK230" s="150">
        <f>ROUND(I230*H230,2)</f>
        <v>0</v>
      </c>
      <c r="BL230" s="17" t="s">
        <v>357</v>
      </c>
      <c r="BM230" s="149" t="s">
        <v>767</v>
      </c>
    </row>
    <row r="231" spans="2:65" s="1" customFormat="1" ht="19.2">
      <c r="B231" s="32"/>
      <c r="D231" s="151" t="s">
        <v>359</v>
      </c>
      <c r="F231" s="152" t="s">
        <v>9382</v>
      </c>
      <c r="I231" s="153"/>
      <c r="L231" s="32"/>
      <c r="M231" s="154"/>
      <c r="T231" s="56"/>
      <c r="AT231" s="17" t="s">
        <v>359</v>
      </c>
      <c r="AU231" s="17" t="s">
        <v>86</v>
      </c>
    </row>
    <row r="232" spans="2:65" s="14" customFormat="1" ht="10.199999999999999">
      <c r="B232" s="169"/>
      <c r="D232" s="151" t="s">
        <v>361</v>
      </c>
      <c r="E232" s="170" t="s">
        <v>1</v>
      </c>
      <c r="F232" s="171" t="s">
        <v>9505</v>
      </c>
      <c r="H232" s="170" t="s">
        <v>1</v>
      </c>
      <c r="I232" s="172"/>
      <c r="L232" s="169"/>
      <c r="M232" s="173"/>
      <c r="T232" s="174"/>
      <c r="AT232" s="170" t="s">
        <v>361</v>
      </c>
      <c r="AU232" s="170" t="s">
        <v>86</v>
      </c>
      <c r="AV232" s="14" t="s">
        <v>84</v>
      </c>
      <c r="AW232" s="14" t="s">
        <v>32</v>
      </c>
      <c r="AX232" s="14" t="s">
        <v>76</v>
      </c>
      <c r="AY232" s="170" t="s">
        <v>350</v>
      </c>
    </row>
    <row r="233" spans="2:65" s="12" customFormat="1" ht="10.199999999999999">
      <c r="B233" s="155"/>
      <c r="D233" s="151" t="s">
        <v>361</v>
      </c>
      <c r="E233" s="156" t="s">
        <v>1</v>
      </c>
      <c r="F233" s="157" t="s">
        <v>9506</v>
      </c>
      <c r="H233" s="158">
        <v>18</v>
      </c>
      <c r="I233" s="159"/>
      <c r="L233" s="155"/>
      <c r="M233" s="160"/>
      <c r="T233" s="161"/>
      <c r="AT233" s="156" t="s">
        <v>361</v>
      </c>
      <c r="AU233" s="156" t="s">
        <v>86</v>
      </c>
      <c r="AV233" s="12" t="s">
        <v>86</v>
      </c>
      <c r="AW233" s="12" t="s">
        <v>32</v>
      </c>
      <c r="AX233" s="12" t="s">
        <v>76</v>
      </c>
      <c r="AY233" s="156" t="s">
        <v>350</v>
      </c>
    </row>
    <row r="234" spans="2:65" s="12" customFormat="1" ht="10.199999999999999">
      <c r="B234" s="155"/>
      <c r="D234" s="151" t="s">
        <v>361</v>
      </c>
      <c r="E234" s="156" t="s">
        <v>1</v>
      </c>
      <c r="F234" s="157" t="s">
        <v>9487</v>
      </c>
      <c r="H234" s="158">
        <v>0.8</v>
      </c>
      <c r="I234" s="159"/>
      <c r="L234" s="155"/>
      <c r="M234" s="160"/>
      <c r="T234" s="161"/>
      <c r="AT234" s="156" t="s">
        <v>361</v>
      </c>
      <c r="AU234" s="156" t="s">
        <v>86</v>
      </c>
      <c r="AV234" s="12" t="s">
        <v>86</v>
      </c>
      <c r="AW234" s="12" t="s">
        <v>32</v>
      </c>
      <c r="AX234" s="12" t="s">
        <v>76</v>
      </c>
      <c r="AY234" s="156" t="s">
        <v>350</v>
      </c>
    </row>
    <row r="235" spans="2:65" s="14" customFormat="1" ht="10.199999999999999">
      <c r="B235" s="169"/>
      <c r="D235" s="151" t="s">
        <v>361</v>
      </c>
      <c r="E235" s="170" t="s">
        <v>1</v>
      </c>
      <c r="F235" s="171" t="s">
        <v>9157</v>
      </c>
      <c r="H235" s="170" t="s">
        <v>1</v>
      </c>
      <c r="I235" s="172"/>
      <c r="L235" s="169"/>
      <c r="M235" s="173"/>
      <c r="T235" s="174"/>
      <c r="AT235" s="170" t="s">
        <v>361</v>
      </c>
      <c r="AU235" s="170" t="s">
        <v>86</v>
      </c>
      <c r="AV235" s="14" t="s">
        <v>84</v>
      </c>
      <c r="AW235" s="14" t="s">
        <v>32</v>
      </c>
      <c r="AX235" s="14" t="s">
        <v>76</v>
      </c>
      <c r="AY235" s="170" t="s">
        <v>350</v>
      </c>
    </row>
    <row r="236" spans="2:65" s="12" customFormat="1" ht="10.199999999999999">
      <c r="B236" s="155"/>
      <c r="D236" s="151" t="s">
        <v>361</v>
      </c>
      <c r="E236" s="156" t="s">
        <v>1</v>
      </c>
      <c r="F236" s="157" t="s">
        <v>9507</v>
      </c>
      <c r="H236" s="158">
        <v>8</v>
      </c>
      <c r="I236" s="159"/>
      <c r="L236" s="155"/>
      <c r="M236" s="160"/>
      <c r="T236" s="161"/>
      <c r="AT236" s="156" t="s">
        <v>361</v>
      </c>
      <c r="AU236" s="156" t="s">
        <v>86</v>
      </c>
      <c r="AV236" s="12" t="s">
        <v>86</v>
      </c>
      <c r="AW236" s="12" t="s">
        <v>32</v>
      </c>
      <c r="AX236" s="12" t="s">
        <v>76</v>
      </c>
      <c r="AY236" s="156" t="s">
        <v>350</v>
      </c>
    </row>
    <row r="237" spans="2:65" s="12" customFormat="1" ht="10.199999999999999">
      <c r="B237" s="155"/>
      <c r="D237" s="151" t="s">
        <v>361</v>
      </c>
      <c r="E237" s="156" t="s">
        <v>1</v>
      </c>
      <c r="F237" s="157" t="s">
        <v>9487</v>
      </c>
      <c r="H237" s="158">
        <v>0.8</v>
      </c>
      <c r="I237" s="159"/>
      <c r="L237" s="155"/>
      <c r="M237" s="160"/>
      <c r="T237" s="161"/>
      <c r="AT237" s="156" t="s">
        <v>361</v>
      </c>
      <c r="AU237" s="156" t="s">
        <v>86</v>
      </c>
      <c r="AV237" s="12" t="s">
        <v>86</v>
      </c>
      <c r="AW237" s="12" t="s">
        <v>32</v>
      </c>
      <c r="AX237" s="12" t="s">
        <v>76</v>
      </c>
      <c r="AY237" s="156" t="s">
        <v>350</v>
      </c>
    </row>
    <row r="238" spans="2:65" s="13" customFormat="1" ht="10.199999999999999">
      <c r="B238" s="162"/>
      <c r="D238" s="151" t="s">
        <v>361</v>
      </c>
      <c r="E238" s="163" t="s">
        <v>1</v>
      </c>
      <c r="F238" s="164" t="s">
        <v>364</v>
      </c>
      <c r="H238" s="165">
        <v>27.6</v>
      </c>
      <c r="I238" s="166"/>
      <c r="L238" s="162"/>
      <c r="M238" s="167"/>
      <c r="T238" s="168"/>
      <c r="AT238" s="163" t="s">
        <v>361</v>
      </c>
      <c r="AU238" s="163" t="s">
        <v>86</v>
      </c>
      <c r="AV238" s="13" t="s">
        <v>357</v>
      </c>
      <c r="AW238" s="13" t="s">
        <v>32</v>
      </c>
      <c r="AX238" s="13" t="s">
        <v>84</v>
      </c>
      <c r="AY238" s="163" t="s">
        <v>350</v>
      </c>
    </row>
    <row r="239" spans="2:65" s="1" customFormat="1" ht="37.799999999999997" customHeight="1">
      <c r="B239" s="32"/>
      <c r="C239" s="138" t="s">
        <v>576</v>
      </c>
      <c r="D239" s="138" t="s">
        <v>352</v>
      </c>
      <c r="E239" s="139" t="s">
        <v>8806</v>
      </c>
      <c r="F239" s="140" t="s">
        <v>8807</v>
      </c>
      <c r="G239" s="141" t="s">
        <v>355</v>
      </c>
      <c r="H239" s="142">
        <v>37.5</v>
      </c>
      <c r="I239" s="143"/>
      <c r="J239" s="144">
        <f>ROUND(I239*H239,2)</f>
        <v>0</v>
      </c>
      <c r="K239" s="140" t="s">
        <v>8850</v>
      </c>
      <c r="L239" s="32"/>
      <c r="M239" s="145" t="s">
        <v>1</v>
      </c>
      <c r="N239" s="146" t="s">
        <v>41</v>
      </c>
      <c r="P239" s="147">
        <f>O239*H239</f>
        <v>0</v>
      </c>
      <c r="Q239" s="147">
        <v>0</v>
      </c>
      <c r="R239" s="147">
        <f>Q239*H239</f>
        <v>0</v>
      </c>
      <c r="S239" s="147">
        <v>0</v>
      </c>
      <c r="T239" s="148">
        <f>S239*H239</f>
        <v>0</v>
      </c>
      <c r="AR239" s="149" t="s">
        <v>357</v>
      </c>
      <c r="AT239" s="149" t="s">
        <v>352</v>
      </c>
      <c r="AU239" s="149" t="s">
        <v>86</v>
      </c>
      <c r="AY239" s="17" t="s">
        <v>350</v>
      </c>
      <c r="BE239" s="150">
        <f>IF(N239="základní",J239,0)</f>
        <v>0</v>
      </c>
      <c r="BF239" s="150">
        <f>IF(N239="snížená",J239,0)</f>
        <v>0</v>
      </c>
      <c r="BG239" s="150">
        <f>IF(N239="zákl. přenesená",J239,0)</f>
        <v>0</v>
      </c>
      <c r="BH239" s="150">
        <f>IF(N239="sníž. přenesená",J239,0)</f>
        <v>0</v>
      </c>
      <c r="BI239" s="150">
        <f>IF(N239="nulová",J239,0)</f>
        <v>0</v>
      </c>
      <c r="BJ239" s="17" t="s">
        <v>84</v>
      </c>
      <c r="BK239" s="150">
        <f>ROUND(I239*H239,2)</f>
        <v>0</v>
      </c>
      <c r="BL239" s="17" t="s">
        <v>357</v>
      </c>
      <c r="BM239" s="149" t="s">
        <v>828</v>
      </c>
    </row>
    <row r="240" spans="2:65" s="1" customFormat="1" ht="28.8">
      <c r="B240" s="32"/>
      <c r="D240" s="151" t="s">
        <v>359</v>
      </c>
      <c r="F240" s="152" t="s">
        <v>8807</v>
      </c>
      <c r="I240" s="153"/>
      <c r="L240" s="32"/>
      <c r="M240" s="154"/>
      <c r="T240" s="56"/>
      <c r="AT240" s="17" t="s">
        <v>359</v>
      </c>
      <c r="AU240" s="17" t="s">
        <v>86</v>
      </c>
    </row>
    <row r="241" spans="2:65" s="12" customFormat="1" ht="10.199999999999999">
      <c r="B241" s="155"/>
      <c r="D241" s="151" t="s">
        <v>361</v>
      </c>
      <c r="E241" s="156" t="s">
        <v>1</v>
      </c>
      <c r="F241" s="157" t="s">
        <v>9508</v>
      </c>
      <c r="H241" s="158">
        <v>37.5</v>
      </c>
      <c r="I241" s="159"/>
      <c r="L241" s="155"/>
      <c r="M241" s="160"/>
      <c r="T241" s="161"/>
      <c r="AT241" s="156" t="s">
        <v>361</v>
      </c>
      <c r="AU241" s="156" t="s">
        <v>86</v>
      </c>
      <c r="AV241" s="12" t="s">
        <v>86</v>
      </c>
      <c r="AW241" s="12" t="s">
        <v>32</v>
      </c>
      <c r="AX241" s="12" t="s">
        <v>76</v>
      </c>
      <c r="AY241" s="156" t="s">
        <v>350</v>
      </c>
    </row>
    <row r="242" spans="2:65" s="13" customFormat="1" ht="10.199999999999999">
      <c r="B242" s="162"/>
      <c r="D242" s="151" t="s">
        <v>361</v>
      </c>
      <c r="E242" s="163" t="s">
        <v>1</v>
      </c>
      <c r="F242" s="164" t="s">
        <v>364</v>
      </c>
      <c r="H242" s="165">
        <v>37.5</v>
      </c>
      <c r="I242" s="166"/>
      <c r="L242" s="162"/>
      <c r="M242" s="167"/>
      <c r="T242" s="168"/>
      <c r="AT242" s="163" t="s">
        <v>361</v>
      </c>
      <c r="AU242" s="163" t="s">
        <v>86</v>
      </c>
      <c r="AV242" s="13" t="s">
        <v>357</v>
      </c>
      <c r="AW242" s="13" t="s">
        <v>32</v>
      </c>
      <c r="AX242" s="13" t="s">
        <v>84</v>
      </c>
      <c r="AY242" s="163" t="s">
        <v>350</v>
      </c>
    </row>
    <row r="243" spans="2:65" s="1" customFormat="1" ht="37.799999999999997" customHeight="1">
      <c r="B243" s="32"/>
      <c r="C243" s="138" t="s">
        <v>582</v>
      </c>
      <c r="D243" s="138" t="s">
        <v>352</v>
      </c>
      <c r="E243" s="139" t="s">
        <v>9509</v>
      </c>
      <c r="F243" s="140" t="s">
        <v>9510</v>
      </c>
      <c r="G243" s="141" t="s">
        <v>551</v>
      </c>
      <c r="H243" s="142">
        <v>17</v>
      </c>
      <c r="I243" s="143"/>
      <c r="J243" s="144">
        <f>ROUND(I243*H243,2)</f>
        <v>0</v>
      </c>
      <c r="K243" s="140" t="s">
        <v>9501</v>
      </c>
      <c r="L243" s="32"/>
      <c r="M243" s="145" t="s">
        <v>1</v>
      </c>
      <c r="N243" s="146" t="s">
        <v>41</v>
      </c>
      <c r="P243" s="147">
        <f>O243*H243</f>
        <v>0</v>
      </c>
      <c r="Q243" s="147">
        <v>0</v>
      </c>
      <c r="R243" s="147">
        <f>Q243*H243</f>
        <v>0</v>
      </c>
      <c r="S243" s="147">
        <v>0</v>
      </c>
      <c r="T243" s="148">
        <f>S243*H243</f>
        <v>0</v>
      </c>
      <c r="AR243" s="149" t="s">
        <v>357</v>
      </c>
      <c r="AT243" s="149" t="s">
        <v>352</v>
      </c>
      <c r="AU243" s="149" t="s">
        <v>86</v>
      </c>
      <c r="AY243" s="17" t="s">
        <v>350</v>
      </c>
      <c r="BE243" s="150">
        <f>IF(N243="základní",J243,0)</f>
        <v>0</v>
      </c>
      <c r="BF243" s="150">
        <f>IF(N243="snížená",J243,0)</f>
        <v>0</v>
      </c>
      <c r="BG243" s="150">
        <f>IF(N243="zákl. přenesená",J243,0)</f>
        <v>0</v>
      </c>
      <c r="BH243" s="150">
        <f>IF(N243="sníž. přenesená",J243,0)</f>
        <v>0</v>
      </c>
      <c r="BI243" s="150">
        <f>IF(N243="nulová",J243,0)</f>
        <v>0</v>
      </c>
      <c r="BJ243" s="17" t="s">
        <v>84</v>
      </c>
      <c r="BK243" s="150">
        <f>ROUND(I243*H243,2)</f>
        <v>0</v>
      </c>
      <c r="BL243" s="17" t="s">
        <v>357</v>
      </c>
      <c r="BM243" s="149" t="s">
        <v>854</v>
      </c>
    </row>
    <row r="244" spans="2:65" s="1" customFormat="1" ht="19.2">
      <c r="B244" s="32"/>
      <c r="D244" s="151" t="s">
        <v>359</v>
      </c>
      <c r="F244" s="152" t="s">
        <v>9510</v>
      </c>
      <c r="I244" s="153"/>
      <c r="L244" s="32"/>
      <c r="M244" s="154"/>
      <c r="T244" s="56"/>
      <c r="AT244" s="17" t="s">
        <v>359</v>
      </c>
      <c r="AU244" s="17" t="s">
        <v>86</v>
      </c>
    </row>
    <row r="245" spans="2:65" s="12" customFormat="1" ht="10.199999999999999">
      <c r="B245" s="155"/>
      <c r="D245" s="151" t="s">
        <v>361</v>
      </c>
      <c r="E245" s="156" t="s">
        <v>1</v>
      </c>
      <c r="F245" s="157" t="s">
        <v>8767</v>
      </c>
      <c r="H245" s="158">
        <v>17</v>
      </c>
      <c r="I245" s="159"/>
      <c r="L245" s="155"/>
      <c r="M245" s="160"/>
      <c r="T245" s="161"/>
      <c r="AT245" s="156" t="s">
        <v>361</v>
      </c>
      <c r="AU245" s="156" t="s">
        <v>86</v>
      </c>
      <c r="AV245" s="12" t="s">
        <v>86</v>
      </c>
      <c r="AW245" s="12" t="s">
        <v>32</v>
      </c>
      <c r="AX245" s="12" t="s">
        <v>76</v>
      </c>
      <c r="AY245" s="156" t="s">
        <v>350</v>
      </c>
    </row>
    <row r="246" spans="2:65" s="13" customFormat="1" ht="10.199999999999999">
      <c r="B246" s="162"/>
      <c r="D246" s="151" t="s">
        <v>361</v>
      </c>
      <c r="E246" s="163" t="s">
        <v>1</v>
      </c>
      <c r="F246" s="164" t="s">
        <v>364</v>
      </c>
      <c r="H246" s="165">
        <v>17</v>
      </c>
      <c r="I246" s="166"/>
      <c r="L246" s="162"/>
      <c r="M246" s="167"/>
      <c r="T246" s="168"/>
      <c r="AT246" s="163" t="s">
        <v>361</v>
      </c>
      <c r="AU246" s="163" t="s">
        <v>86</v>
      </c>
      <c r="AV246" s="13" t="s">
        <v>357</v>
      </c>
      <c r="AW246" s="13" t="s">
        <v>32</v>
      </c>
      <c r="AX246" s="13" t="s">
        <v>84</v>
      </c>
      <c r="AY246" s="163" t="s">
        <v>350</v>
      </c>
    </row>
    <row r="247" spans="2:65" s="11" customFormat="1" ht="22.8" customHeight="1">
      <c r="B247" s="126"/>
      <c r="D247" s="127" t="s">
        <v>75</v>
      </c>
      <c r="E247" s="136" t="s">
        <v>870</v>
      </c>
      <c r="F247" s="136" t="s">
        <v>871</v>
      </c>
      <c r="I247" s="129"/>
      <c r="J247" s="137">
        <f>BK247</f>
        <v>0</v>
      </c>
      <c r="L247" s="126"/>
      <c r="M247" s="131"/>
      <c r="P247" s="132">
        <f>SUM(P248:P263)</f>
        <v>0</v>
      </c>
      <c r="R247" s="132">
        <f>SUM(R248:R263)</f>
        <v>0</v>
      </c>
      <c r="T247" s="133">
        <f>SUM(T248:T263)</f>
        <v>0</v>
      </c>
      <c r="AR247" s="127" t="s">
        <v>84</v>
      </c>
      <c r="AT247" s="134" t="s">
        <v>75</v>
      </c>
      <c r="AU247" s="134" t="s">
        <v>84</v>
      </c>
      <c r="AY247" s="127" t="s">
        <v>350</v>
      </c>
      <c r="BK247" s="135">
        <f>SUM(BK248:BK263)</f>
        <v>0</v>
      </c>
    </row>
    <row r="248" spans="2:65" s="1" customFormat="1" ht="37.799999999999997" customHeight="1">
      <c r="B248" s="32"/>
      <c r="C248" s="138" t="s">
        <v>596</v>
      </c>
      <c r="D248" s="138" t="s">
        <v>352</v>
      </c>
      <c r="E248" s="139" t="s">
        <v>9223</v>
      </c>
      <c r="F248" s="140" t="s">
        <v>9224</v>
      </c>
      <c r="G248" s="141" t="s">
        <v>483</v>
      </c>
      <c r="H248" s="142">
        <v>12.5</v>
      </c>
      <c r="I248" s="143"/>
      <c r="J248" s="144">
        <f>ROUND(I248*H248,2)</f>
        <v>0</v>
      </c>
      <c r="K248" s="140" t="s">
        <v>385</v>
      </c>
      <c r="L248" s="32"/>
      <c r="M248" s="145" t="s">
        <v>1</v>
      </c>
      <c r="N248" s="146" t="s">
        <v>41</v>
      </c>
      <c r="P248" s="147">
        <f>O248*H248</f>
        <v>0</v>
      </c>
      <c r="Q248" s="147">
        <v>0</v>
      </c>
      <c r="R248" s="147">
        <f>Q248*H248</f>
        <v>0</v>
      </c>
      <c r="S248" s="147">
        <v>0</v>
      </c>
      <c r="T248" s="148">
        <f>S248*H248</f>
        <v>0</v>
      </c>
      <c r="AR248" s="149" t="s">
        <v>357</v>
      </c>
      <c r="AT248" s="149" t="s">
        <v>352</v>
      </c>
      <c r="AU248" s="149" t="s">
        <v>86</v>
      </c>
      <c r="AY248" s="17" t="s">
        <v>350</v>
      </c>
      <c r="BE248" s="150">
        <f>IF(N248="základní",J248,0)</f>
        <v>0</v>
      </c>
      <c r="BF248" s="150">
        <f>IF(N248="snížená",J248,0)</f>
        <v>0</v>
      </c>
      <c r="BG248" s="150">
        <f>IF(N248="zákl. přenesená",J248,0)</f>
        <v>0</v>
      </c>
      <c r="BH248" s="150">
        <f>IF(N248="sníž. přenesená",J248,0)</f>
        <v>0</v>
      </c>
      <c r="BI248" s="150">
        <f>IF(N248="nulová",J248,0)</f>
        <v>0</v>
      </c>
      <c r="BJ248" s="17" t="s">
        <v>84</v>
      </c>
      <c r="BK248" s="150">
        <f>ROUND(I248*H248,2)</f>
        <v>0</v>
      </c>
      <c r="BL248" s="17" t="s">
        <v>357</v>
      </c>
      <c r="BM248" s="149" t="s">
        <v>877</v>
      </c>
    </row>
    <row r="249" spans="2:65" s="1" customFormat="1" ht="28.8">
      <c r="B249" s="32"/>
      <c r="D249" s="151" t="s">
        <v>359</v>
      </c>
      <c r="F249" s="152" t="s">
        <v>9224</v>
      </c>
      <c r="I249" s="153"/>
      <c r="L249" s="32"/>
      <c r="M249" s="154"/>
      <c r="T249" s="56"/>
      <c r="AT249" s="17" t="s">
        <v>359</v>
      </c>
      <c r="AU249" s="17" t="s">
        <v>86</v>
      </c>
    </row>
    <row r="250" spans="2:65" s="1" customFormat="1" ht="37.799999999999997" customHeight="1">
      <c r="B250" s="32"/>
      <c r="C250" s="138" t="s">
        <v>617</v>
      </c>
      <c r="D250" s="138" t="s">
        <v>352</v>
      </c>
      <c r="E250" s="139" t="s">
        <v>9225</v>
      </c>
      <c r="F250" s="140" t="s">
        <v>9226</v>
      </c>
      <c r="G250" s="141" t="s">
        <v>483</v>
      </c>
      <c r="H250" s="142">
        <v>185.589</v>
      </c>
      <c r="I250" s="143"/>
      <c r="J250" s="144">
        <f>ROUND(I250*H250,2)</f>
        <v>0</v>
      </c>
      <c r="K250" s="140" t="s">
        <v>385</v>
      </c>
      <c r="L250" s="32"/>
      <c r="M250" s="145" t="s">
        <v>1</v>
      </c>
      <c r="N250" s="146" t="s">
        <v>41</v>
      </c>
      <c r="P250" s="147">
        <f>O250*H250</f>
        <v>0</v>
      </c>
      <c r="Q250" s="147">
        <v>0</v>
      </c>
      <c r="R250" s="147">
        <f>Q250*H250</f>
        <v>0</v>
      </c>
      <c r="S250" s="147">
        <v>0</v>
      </c>
      <c r="T250" s="148">
        <f>S250*H250</f>
        <v>0</v>
      </c>
      <c r="AR250" s="149" t="s">
        <v>357</v>
      </c>
      <c r="AT250" s="149" t="s">
        <v>352</v>
      </c>
      <c r="AU250" s="149" t="s">
        <v>86</v>
      </c>
      <c r="AY250" s="17" t="s">
        <v>350</v>
      </c>
      <c r="BE250" s="150">
        <f>IF(N250="základní",J250,0)</f>
        <v>0</v>
      </c>
      <c r="BF250" s="150">
        <f>IF(N250="snížená",J250,0)</f>
        <v>0</v>
      </c>
      <c r="BG250" s="150">
        <f>IF(N250="zákl. přenesená",J250,0)</f>
        <v>0</v>
      </c>
      <c r="BH250" s="150">
        <f>IF(N250="sníž. přenesená",J250,0)</f>
        <v>0</v>
      </c>
      <c r="BI250" s="150">
        <f>IF(N250="nulová",J250,0)</f>
        <v>0</v>
      </c>
      <c r="BJ250" s="17" t="s">
        <v>84</v>
      </c>
      <c r="BK250" s="150">
        <f>ROUND(I250*H250,2)</f>
        <v>0</v>
      </c>
      <c r="BL250" s="17" t="s">
        <v>357</v>
      </c>
      <c r="BM250" s="149" t="s">
        <v>888</v>
      </c>
    </row>
    <row r="251" spans="2:65" s="1" customFormat="1" ht="28.8">
      <c r="B251" s="32"/>
      <c r="D251" s="151" t="s">
        <v>359</v>
      </c>
      <c r="F251" s="152" t="s">
        <v>9226</v>
      </c>
      <c r="I251" s="153"/>
      <c r="L251" s="32"/>
      <c r="M251" s="154"/>
      <c r="T251" s="56"/>
      <c r="AT251" s="17" t="s">
        <v>359</v>
      </c>
      <c r="AU251" s="17" t="s">
        <v>86</v>
      </c>
    </row>
    <row r="252" spans="2:65" s="12" customFormat="1" ht="10.199999999999999">
      <c r="B252" s="155"/>
      <c r="D252" s="151" t="s">
        <v>361</v>
      </c>
      <c r="E252" s="156" t="s">
        <v>1</v>
      </c>
      <c r="F252" s="157" t="s">
        <v>9511</v>
      </c>
      <c r="H252" s="158">
        <v>185.589</v>
      </c>
      <c r="I252" s="159"/>
      <c r="L252" s="155"/>
      <c r="M252" s="160"/>
      <c r="T252" s="161"/>
      <c r="AT252" s="156" t="s">
        <v>361</v>
      </c>
      <c r="AU252" s="156" t="s">
        <v>86</v>
      </c>
      <c r="AV252" s="12" t="s">
        <v>86</v>
      </c>
      <c r="AW252" s="12" t="s">
        <v>32</v>
      </c>
      <c r="AX252" s="12" t="s">
        <v>76</v>
      </c>
      <c r="AY252" s="156" t="s">
        <v>350</v>
      </c>
    </row>
    <row r="253" spans="2:65" s="13" customFormat="1" ht="10.199999999999999">
      <c r="B253" s="162"/>
      <c r="D253" s="151" t="s">
        <v>361</v>
      </c>
      <c r="E253" s="163" t="s">
        <v>1</v>
      </c>
      <c r="F253" s="164" t="s">
        <v>364</v>
      </c>
      <c r="H253" s="165">
        <v>185.589</v>
      </c>
      <c r="I253" s="166"/>
      <c r="L253" s="162"/>
      <c r="M253" s="167"/>
      <c r="T253" s="168"/>
      <c r="AT253" s="163" t="s">
        <v>361</v>
      </c>
      <c r="AU253" s="163" t="s">
        <v>86</v>
      </c>
      <c r="AV253" s="13" t="s">
        <v>357</v>
      </c>
      <c r="AW253" s="13" t="s">
        <v>32</v>
      </c>
      <c r="AX253" s="13" t="s">
        <v>84</v>
      </c>
      <c r="AY253" s="163" t="s">
        <v>350</v>
      </c>
    </row>
    <row r="254" spans="2:65" s="1" customFormat="1" ht="37.799999999999997" customHeight="1">
      <c r="B254" s="32"/>
      <c r="C254" s="138" t="s">
        <v>655</v>
      </c>
      <c r="D254" s="138" t="s">
        <v>352</v>
      </c>
      <c r="E254" s="139" t="s">
        <v>9387</v>
      </c>
      <c r="F254" s="140" t="s">
        <v>9388</v>
      </c>
      <c r="G254" s="141" t="s">
        <v>483</v>
      </c>
      <c r="H254" s="142">
        <v>8.1210000000000004</v>
      </c>
      <c r="I254" s="143"/>
      <c r="J254" s="144">
        <f>ROUND(I254*H254,2)</f>
        <v>0</v>
      </c>
      <c r="K254" s="140" t="s">
        <v>385</v>
      </c>
      <c r="L254" s="32"/>
      <c r="M254" s="145" t="s">
        <v>1</v>
      </c>
      <c r="N254" s="146" t="s">
        <v>41</v>
      </c>
      <c r="P254" s="147">
        <f>O254*H254</f>
        <v>0</v>
      </c>
      <c r="Q254" s="147">
        <v>0</v>
      </c>
      <c r="R254" s="147">
        <f>Q254*H254</f>
        <v>0</v>
      </c>
      <c r="S254" s="147">
        <v>0</v>
      </c>
      <c r="T254" s="148">
        <f>S254*H254</f>
        <v>0</v>
      </c>
      <c r="AR254" s="149" t="s">
        <v>357</v>
      </c>
      <c r="AT254" s="149" t="s">
        <v>352</v>
      </c>
      <c r="AU254" s="149" t="s">
        <v>86</v>
      </c>
      <c r="AY254" s="17" t="s">
        <v>350</v>
      </c>
      <c r="BE254" s="150">
        <f>IF(N254="základní",J254,0)</f>
        <v>0</v>
      </c>
      <c r="BF254" s="150">
        <f>IF(N254="snížená",J254,0)</f>
        <v>0</v>
      </c>
      <c r="BG254" s="150">
        <f>IF(N254="zákl. přenesená",J254,0)</f>
        <v>0</v>
      </c>
      <c r="BH254" s="150">
        <f>IF(N254="sníž. přenesená",J254,0)</f>
        <v>0</v>
      </c>
      <c r="BI254" s="150">
        <f>IF(N254="nulová",J254,0)</f>
        <v>0</v>
      </c>
      <c r="BJ254" s="17" t="s">
        <v>84</v>
      </c>
      <c r="BK254" s="150">
        <f>ROUND(I254*H254,2)</f>
        <v>0</v>
      </c>
      <c r="BL254" s="17" t="s">
        <v>357</v>
      </c>
      <c r="BM254" s="149" t="s">
        <v>911</v>
      </c>
    </row>
    <row r="255" spans="2:65" s="1" customFormat="1" ht="28.8">
      <c r="B255" s="32"/>
      <c r="D255" s="151" t="s">
        <v>359</v>
      </c>
      <c r="F255" s="152" t="s">
        <v>9388</v>
      </c>
      <c r="I255" s="153"/>
      <c r="L255" s="32"/>
      <c r="M255" s="154"/>
      <c r="T255" s="56"/>
      <c r="AT255" s="17" t="s">
        <v>359</v>
      </c>
      <c r="AU255" s="17" t="s">
        <v>86</v>
      </c>
    </row>
    <row r="256" spans="2:65" s="1" customFormat="1" ht="37.799999999999997" customHeight="1">
      <c r="B256" s="32"/>
      <c r="C256" s="138" t="s">
        <v>662</v>
      </c>
      <c r="D256" s="138" t="s">
        <v>352</v>
      </c>
      <c r="E256" s="139" t="s">
        <v>9389</v>
      </c>
      <c r="F256" s="140" t="s">
        <v>9226</v>
      </c>
      <c r="G256" s="141" t="s">
        <v>483</v>
      </c>
      <c r="H256" s="142">
        <v>73.088999999999999</v>
      </c>
      <c r="I256" s="143"/>
      <c r="J256" s="144">
        <f>ROUND(I256*H256,2)</f>
        <v>0</v>
      </c>
      <c r="K256" s="140" t="s">
        <v>385</v>
      </c>
      <c r="L256" s="32"/>
      <c r="M256" s="145" t="s">
        <v>1</v>
      </c>
      <c r="N256" s="146" t="s">
        <v>41</v>
      </c>
      <c r="P256" s="147">
        <f>O256*H256</f>
        <v>0</v>
      </c>
      <c r="Q256" s="147">
        <v>0</v>
      </c>
      <c r="R256" s="147">
        <f>Q256*H256</f>
        <v>0</v>
      </c>
      <c r="S256" s="147">
        <v>0</v>
      </c>
      <c r="T256" s="148">
        <f>S256*H256</f>
        <v>0</v>
      </c>
      <c r="AR256" s="149" t="s">
        <v>357</v>
      </c>
      <c r="AT256" s="149" t="s">
        <v>352</v>
      </c>
      <c r="AU256" s="149" t="s">
        <v>86</v>
      </c>
      <c r="AY256" s="17" t="s">
        <v>350</v>
      </c>
      <c r="BE256" s="150">
        <f>IF(N256="základní",J256,0)</f>
        <v>0</v>
      </c>
      <c r="BF256" s="150">
        <f>IF(N256="snížená",J256,0)</f>
        <v>0</v>
      </c>
      <c r="BG256" s="150">
        <f>IF(N256="zákl. přenesená",J256,0)</f>
        <v>0</v>
      </c>
      <c r="BH256" s="150">
        <f>IF(N256="sníž. přenesená",J256,0)</f>
        <v>0</v>
      </c>
      <c r="BI256" s="150">
        <f>IF(N256="nulová",J256,0)</f>
        <v>0</v>
      </c>
      <c r="BJ256" s="17" t="s">
        <v>84</v>
      </c>
      <c r="BK256" s="150">
        <f>ROUND(I256*H256,2)</f>
        <v>0</v>
      </c>
      <c r="BL256" s="17" t="s">
        <v>357</v>
      </c>
      <c r="BM256" s="149" t="s">
        <v>924</v>
      </c>
    </row>
    <row r="257" spans="2:65" s="1" customFormat="1" ht="28.8">
      <c r="B257" s="32"/>
      <c r="D257" s="151" t="s">
        <v>359</v>
      </c>
      <c r="F257" s="152" t="s">
        <v>9226</v>
      </c>
      <c r="I257" s="153"/>
      <c r="L257" s="32"/>
      <c r="M257" s="154"/>
      <c r="T257" s="56"/>
      <c r="AT257" s="17" t="s">
        <v>359</v>
      </c>
      <c r="AU257" s="17" t="s">
        <v>86</v>
      </c>
    </row>
    <row r="258" spans="2:65" s="12" customFormat="1" ht="10.199999999999999">
      <c r="B258" s="155"/>
      <c r="D258" s="151" t="s">
        <v>361</v>
      </c>
      <c r="E258" s="156" t="s">
        <v>1</v>
      </c>
      <c r="F258" s="157" t="s">
        <v>9512</v>
      </c>
      <c r="H258" s="158">
        <v>73.088999999999999</v>
      </c>
      <c r="I258" s="159"/>
      <c r="L258" s="155"/>
      <c r="M258" s="160"/>
      <c r="T258" s="161"/>
      <c r="AT258" s="156" t="s">
        <v>361</v>
      </c>
      <c r="AU258" s="156" t="s">
        <v>86</v>
      </c>
      <c r="AV258" s="12" t="s">
        <v>86</v>
      </c>
      <c r="AW258" s="12" t="s">
        <v>32</v>
      </c>
      <c r="AX258" s="12" t="s">
        <v>76</v>
      </c>
      <c r="AY258" s="156" t="s">
        <v>350</v>
      </c>
    </row>
    <row r="259" spans="2:65" s="13" customFormat="1" ht="10.199999999999999">
      <c r="B259" s="162"/>
      <c r="D259" s="151" t="s">
        <v>361</v>
      </c>
      <c r="E259" s="163" t="s">
        <v>1</v>
      </c>
      <c r="F259" s="164" t="s">
        <v>364</v>
      </c>
      <c r="H259" s="165">
        <v>73.088999999999999</v>
      </c>
      <c r="I259" s="166"/>
      <c r="L259" s="162"/>
      <c r="M259" s="167"/>
      <c r="T259" s="168"/>
      <c r="AT259" s="163" t="s">
        <v>361</v>
      </c>
      <c r="AU259" s="163" t="s">
        <v>86</v>
      </c>
      <c r="AV259" s="13" t="s">
        <v>357</v>
      </c>
      <c r="AW259" s="13" t="s">
        <v>32</v>
      </c>
      <c r="AX259" s="13" t="s">
        <v>84</v>
      </c>
      <c r="AY259" s="163" t="s">
        <v>350</v>
      </c>
    </row>
    <row r="260" spans="2:65" s="1" customFormat="1" ht="44.25" customHeight="1">
      <c r="B260" s="32"/>
      <c r="C260" s="138" t="s">
        <v>669</v>
      </c>
      <c r="D260" s="138" t="s">
        <v>352</v>
      </c>
      <c r="E260" s="139" t="s">
        <v>9228</v>
      </c>
      <c r="F260" s="140" t="s">
        <v>485</v>
      </c>
      <c r="G260" s="141" t="s">
        <v>483</v>
      </c>
      <c r="H260" s="142">
        <v>17.329999999999998</v>
      </c>
      <c r="I260" s="143"/>
      <c r="J260" s="144">
        <f>ROUND(I260*H260,2)</f>
        <v>0</v>
      </c>
      <c r="K260" s="140" t="s">
        <v>385</v>
      </c>
      <c r="L260" s="32"/>
      <c r="M260" s="145" t="s">
        <v>1</v>
      </c>
      <c r="N260" s="146" t="s">
        <v>41</v>
      </c>
      <c r="P260" s="147">
        <f>O260*H260</f>
        <v>0</v>
      </c>
      <c r="Q260" s="147">
        <v>0</v>
      </c>
      <c r="R260" s="147">
        <f>Q260*H260</f>
        <v>0</v>
      </c>
      <c r="S260" s="147">
        <v>0</v>
      </c>
      <c r="T260" s="148">
        <f>S260*H260</f>
        <v>0</v>
      </c>
      <c r="AR260" s="149" t="s">
        <v>357</v>
      </c>
      <c r="AT260" s="149" t="s">
        <v>352</v>
      </c>
      <c r="AU260" s="149" t="s">
        <v>86</v>
      </c>
      <c r="AY260" s="17" t="s">
        <v>350</v>
      </c>
      <c r="BE260" s="150">
        <f>IF(N260="základní",J260,0)</f>
        <v>0</v>
      </c>
      <c r="BF260" s="150">
        <f>IF(N260="snížená",J260,0)</f>
        <v>0</v>
      </c>
      <c r="BG260" s="150">
        <f>IF(N260="zákl. přenesená",J260,0)</f>
        <v>0</v>
      </c>
      <c r="BH260" s="150">
        <f>IF(N260="sníž. přenesená",J260,0)</f>
        <v>0</v>
      </c>
      <c r="BI260" s="150">
        <f>IF(N260="nulová",J260,0)</f>
        <v>0</v>
      </c>
      <c r="BJ260" s="17" t="s">
        <v>84</v>
      </c>
      <c r="BK260" s="150">
        <f>ROUND(I260*H260,2)</f>
        <v>0</v>
      </c>
      <c r="BL260" s="17" t="s">
        <v>357</v>
      </c>
      <c r="BM260" s="149" t="s">
        <v>937</v>
      </c>
    </row>
    <row r="261" spans="2:65" s="1" customFormat="1" ht="28.8">
      <c r="B261" s="32"/>
      <c r="D261" s="151" t="s">
        <v>359</v>
      </c>
      <c r="F261" s="152" t="s">
        <v>485</v>
      </c>
      <c r="I261" s="153"/>
      <c r="L261" s="32"/>
      <c r="M261" s="154"/>
      <c r="T261" s="56"/>
      <c r="AT261" s="17" t="s">
        <v>359</v>
      </c>
      <c r="AU261" s="17" t="s">
        <v>86</v>
      </c>
    </row>
    <row r="262" spans="2:65" s="1" customFormat="1" ht="44.25" customHeight="1">
      <c r="B262" s="32"/>
      <c r="C262" s="138" t="s">
        <v>676</v>
      </c>
      <c r="D262" s="138" t="s">
        <v>352</v>
      </c>
      <c r="E262" s="139" t="s">
        <v>9229</v>
      </c>
      <c r="F262" s="140" t="s">
        <v>9230</v>
      </c>
      <c r="G262" s="141" t="s">
        <v>483</v>
      </c>
      <c r="H262" s="142">
        <v>17.329999999999998</v>
      </c>
      <c r="I262" s="143"/>
      <c r="J262" s="144">
        <f>ROUND(I262*H262,2)</f>
        <v>0</v>
      </c>
      <c r="K262" s="140" t="s">
        <v>385</v>
      </c>
      <c r="L262" s="32"/>
      <c r="M262" s="145" t="s">
        <v>1</v>
      </c>
      <c r="N262" s="146" t="s">
        <v>41</v>
      </c>
      <c r="P262" s="147">
        <f>O262*H262</f>
        <v>0</v>
      </c>
      <c r="Q262" s="147">
        <v>0</v>
      </c>
      <c r="R262" s="147">
        <f>Q262*H262</f>
        <v>0</v>
      </c>
      <c r="S262" s="147">
        <v>0</v>
      </c>
      <c r="T262" s="148">
        <f>S262*H262</f>
        <v>0</v>
      </c>
      <c r="AR262" s="149" t="s">
        <v>357</v>
      </c>
      <c r="AT262" s="149" t="s">
        <v>352</v>
      </c>
      <c r="AU262" s="149" t="s">
        <v>86</v>
      </c>
      <c r="AY262" s="17" t="s">
        <v>350</v>
      </c>
      <c r="BE262" s="150">
        <f>IF(N262="základní",J262,0)</f>
        <v>0</v>
      </c>
      <c r="BF262" s="150">
        <f>IF(N262="snížená",J262,0)</f>
        <v>0</v>
      </c>
      <c r="BG262" s="150">
        <f>IF(N262="zákl. přenesená",J262,0)</f>
        <v>0</v>
      </c>
      <c r="BH262" s="150">
        <f>IF(N262="sníž. přenesená",J262,0)</f>
        <v>0</v>
      </c>
      <c r="BI262" s="150">
        <f>IF(N262="nulová",J262,0)</f>
        <v>0</v>
      </c>
      <c r="BJ262" s="17" t="s">
        <v>84</v>
      </c>
      <c r="BK262" s="150">
        <f>ROUND(I262*H262,2)</f>
        <v>0</v>
      </c>
      <c r="BL262" s="17" t="s">
        <v>357</v>
      </c>
      <c r="BM262" s="149" t="s">
        <v>950</v>
      </c>
    </row>
    <row r="263" spans="2:65" s="1" customFormat="1" ht="28.8">
      <c r="B263" s="32"/>
      <c r="D263" s="151" t="s">
        <v>359</v>
      </c>
      <c r="F263" s="152" t="s">
        <v>9230</v>
      </c>
      <c r="I263" s="153"/>
      <c r="L263" s="32"/>
      <c r="M263" s="154"/>
      <c r="T263" s="56"/>
      <c r="AT263" s="17" t="s">
        <v>359</v>
      </c>
      <c r="AU263" s="17" t="s">
        <v>86</v>
      </c>
    </row>
    <row r="264" spans="2:65" s="11" customFormat="1" ht="22.8" customHeight="1">
      <c r="B264" s="126"/>
      <c r="D264" s="127" t="s">
        <v>75</v>
      </c>
      <c r="E264" s="136" t="s">
        <v>900</v>
      </c>
      <c r="F264" s="136" t="s">
        <v>901</v>
      </c>
      <c r="I264" s="129"/>
      <c r="J264" s="137">
        <f>BK264</f>
        <v>0</v>
      </c>
      <c r="L264" s="126"/>
      <c r="M264" s="131"/>
      <c r="P264" s="132">
        <f>SUM(P265:P268)</f>
        <v>0</v>
      </c>
      <c r="R264" s="132">
        <f>SUM(R265:R268)</f>
        <v>0</v>
      </c>
      <c r="T264" s="133">
        <f>SUM(T265:T268)</f>
        <v>0</v>
      </c>
      <c r="AR264" s="127" t="s">
        <v>84</v>
      </c>
      <c r="AT264" s="134" t="s">
        <v>75</v>
      </c>
      <c r="AU264" s="134" t="s">
        <v>84</v>
      </c>
      <c r="AY264" s="127" t="s">
        <v>350</v>
      </c>
      <c r="BK264" s="135">
        <f>SUM(BK265:BK268)</f>
        <v>0</v>
      </c>
    </row>
    <row r="265" spans="2:65" s="1" customFormat="1" ht="49.05" customHeight="1">
      <c r="B265" s="32"/>
      <c r="C265" s="138" t="s">
        <v>682</v>
      </c>
      <c r="D265" s="138" t="s">
        <v>352</v>
      </c>
      <c r="E265" s="139" t="s">
        <v>9231</v>
      </c>
      <c r="F265" s="140" t="s">
        <v>9232</v>
      </c>
      <c r="G265" s="141" t="s">
        <v>483</v>
      </c>
      <c r="H265" s="142">
        <v>20.978000000000002</v>
      </c>
      <c r="I265" s="143"/>
      <c r="J265" s="144">
        <f>ROUND(I265*H265,2)</f>
        <v>0</v>
      </c>
      <c r="K265" s="140" t="s">
        <v>385</v>
      </c>
      <c r="L265" s="32"/>
      <c r="M265" s="145" t="s">
        <v>1</v>
      </c>
      <c r="N265" s="146" t="s">
        <v>41</v>
      </c>
      <c r="P265" s="147">
        <f>O265*H265</f>
        <v>0</v>
      </c>
      <c r="Q265" s="147">
        <v>0</v>
      </c>
      <c r="R265" s="147">
        <f>Q265*H265</f>
        <v>0</v>
      </c>
      <c r="S265" s="147">
        <v>0</v>
      </c>
      <c r="T265" s="148">
        <f>S265*H265</f>
        <v>0</v>
      </c>
      <c r="AR265" s="149" t="s">
        <v>357</v>
      </c>
      <c r="AT265" s="149" t="s">
        <v>352</v>
      </c>
      <c r="AU265" s="149" t="s">
        <v>86</v>
      </c>
      <c r="AY265" s="17" t="s">
        <v>350</v>
      </c>
      <c r="BE265" s="150">
        <f>IF(N265="základní",J265,0)</f>
        <v>0</v>
      </c>
      <c r="BF265" s="150">
        <f>IF(N265="snížená",J265,0)</f>
        <v>0</v>
      </c>
      <c r="BG265" s="150">
        <f>IF(N265="zákl. přenesená",J265,0)</f>
        <v>0</v>
      </c>
      <c r="BH265" s="150">
        <f>IF(N265="sníž. přenesená",J265,0)</f>
        <v>0</v>
      </c>
      <c r="BI265" s="150">
        <f>IF(N265="nulová",J265,0)</f>
        <v>0</v>
      </c>
      <c r="BJ265" s="17" t="s">
        <v>84</v>
      </c>
      <c r="BK265" s="150">
        <f>ROUND(I265*H265,2)</f>
        <v>0</v>
      </c>
      <c r="BL265" s="17" t="s">
        <v>357</v>
      </c>
      <c r="BM265" s="149" t="s">
        <v>974</v>
      </c>
    </row>
    <row r="266" spans="2:65" s="1" customFormat="1" ht="28.8">
      <c r="B266" s="32"/>
      <c r="D266" s="151" t="s">
        <v>359</v>
      </c>
      <c r="F266" s="152" t="s">
        <v>9232</v>
      </c>
      <c r="I266" s="153"/>
      <c r="L266" s="32"/>
      <c r="M266" s="154"/>
      <c r="T266" s="56"/>
      <c r="AT266" s="17" t="s">
        <v>359</v>
      </c>
      <c r="AU266" s="17" t="s">
        <v>86</v>
      </c>
    </row>
    <row r="267" spans="2:65" s="1" customFormat="1" ht="55.5" customHeight="1">
      <c r="B267" s="32"/>
      <c r="C267" s="138" t="s">
        <v>688</v>
      </c>
      <c r="D267" s="138" t="s">
        <v>352</v>
      </c>
      <c r="E267" s="139" t="s">
        <v>9233</v>
      </c>
      <c r="F267" s="140" t="s">
        <v>9234</v>
      </c>
      <c r="G267" s="141" t="s">
        <v>483</v>
      </c>
      <c r="H267" s="142">
        <v>20.978000000000002</v>
      </c>
      <c r="I267" s="143"/>
      <c r="J267" s="144">
        <f>ROUND(I267*H267,2)</f>
        <v>0</v>
      </c>
      <c r="K267" s="140" t="s">
        <v>385</v>
      </c>
      <c r="L267" s="32"/>
      <c r="M267" s="145" t="s">
        <v>1</v>
      </c>
      <c r="N267" s="146" t="s">
        <v>41</v>
      </c>
      <c r="P267" s="147">
        <f>O267*H267</f>
        <v>0</v>
      </c>
      <c r="Q267" s="147">
        <v>0</v>
      </c>
      <c r="R267" s="147">
        <f>Q267*H267</f>
        <v>0</v>
      </c>
      <c r="S267" s="147">
        <v>0</v>
      </c>
      <c r="T267" s="148">
        <f>S267*H267</f>
        <v>0</v>
      </c>
      <c r="AR267" s="149" t="s">
        <v>357</v>
      </c>
      <c r="AT267" s="149" t="s">
        <v>352</v>
      </c>
      <c r="AU267" s="149" t="s">
        <v>86</v>
      </c>
      <c r="AY267" s="17" t="s">
        <v>350</v>
      </c>
      <c r="BE267" s="150">
        <f>IF(N267="základní",J267,0)</f>
        <v>0</v>
      </c>
      <c r="BF267" s="150">
        <f>IF(N267="snížená",J267,0)</f>
        <v>0</v>
      </c>
      <c r="BG267" s="150">
        <f>IF(N267="zákl. přenesená",J267,0)</f>
        <v>0</v>
      </c>
      <c r="BH267" s="150">
        <f>IF(N267="sníž. přenesená",J267,0)</f>
        <v>0</v>
      </c>
      <c r="BI267" s="150">
        <f>IF(N267="nulová",J267,0)</f>
        <v>0</v>
      </c>
      <c r="BJ267" s="17" t="s">
        <v>84</v>
      </c>
      <c r="BK267" s="150">
        <f>ROUND(I267*H267,2)</f>
        <v>0</v>
      </c>
      <c r="BL267" s="17" t="s">
        <v>357</v>
      </c>
      <c r="BM267" s="149" t="s">
        <v>987</v>
      </c>
    </row>
    <row r="268" spans="2:65" s="1" customFormat="1" ht="38.4">
      <c r="B268" s="32"/>
      <c r="D268" s="151" t="s">
        <v>359</v>
      </c>
      <c r="F268" s="152" t="s">
        <v>9234</v>
      </c>
      <c r="I268" s="153"/>
      <c r="L268" s="32"/>
      <c r="M268" s="154"/>
      <c r="T268" s="56"/>
      <c r="AT268" s="17" t="s">
        <v>359</v>
      </c>
      <c r="AU268" s="17" t="s">
        <v>86</v>
      </c>
    </row>
    <row r="269" spans="2:65" s="11" customFormat="1" ht="25.95" customHeight="1">
      <c r="B269" s="126"/>
      <c r="D269" s="127" t="s">
        <v>75</v>
      </c>
      <c r="E269" s="128" t="s">
        <v>907</v>
      </c>
      <c r="F269" s="128" t="s">
        <v>908</v>
      </c>
      <c r="I269" s="129"/>
      <c r="J269" s="130">
        <f>BK269</f>
        <v>0</v>
      </c>
      <c r="L269" s="126"/>
      <c r="M269" s="131"/>
      <c r="P269" s="132">
        <f>P270+P287</f>
        <v>0</v>
      </c>
      <c r="R269" s="132">
        <f>R270+R287</f>
        <v>0</v>
      </c>
      <c r="T269" s="133">
        <f>T270+T287</f>
        <v>0</v>
      </c>
      <c r="AR269" s="127" t="s">
        <v>86</v>
      </c>
      <c r="AT269" s="134" t="s">
        <v>75</v>
      </c>
      <c r="AU269" s="134" t="s">
        <v>76</v>
      </c>
      <c r="AY269" s="127" t="s">
        <v>350</v>
      </c>
      <c r="BK269" s="135">
        <f>BK270+BK287</f>
        <v>0</v>
      </c>
    </row>
    <row r="270" spans="2:65" s="11" customFormat="1" ht="22.8" customHeight="1">
      <c r="B270" s="126"/>
      <c r="D270" s="127" t="s">
        <v>75</v>
      </c>
      <c r="E270" s="136" t="s">
        <v>9418</v>
      </c>
      <c r="F270" s="136" t="s">
        <v>9419</v>
      </c>
      <c r="I270" s="129"/>
      <c r="J270" s="137">
        <f>BK270</f>
        <v>0</v>
      </c>
      <c r="L270" s="126"/>
      <c r="M270" s="131"/>
      <c r="P270" s="132">
        <f>SUM(P271:P286)</f>
        <v>0</v>
      </c>
      <c r="R270" s="132">
        <f>SUM(R271:R286)</f>
        <v>0</v>
      </c>
      <c r="T270" s="133">
        <f>SUM(T271:T286)</f>
        <v>0</v>
      </c>
      <c r="AR270" s="127" t="s">
        <v>86</v>
      </c>
      <c r="AT270" s="134" t="s">
        <v>75</v>
      </c>
      <c r="AU270" s="134" t="s">
        <v>84</v>
      </c>
      <c r="AY270" s="127" t="s">
        <v>350</v>
      </c>
      <c r="BK270" s="135">
        <f>SUM(BK271:BK286)</f>
        <v>0</v>
      </c>
    </row>
    <row r="271" spans="2:65" s="1" customFormat="1" ht="24.15" customHeight="1">
      <c r="B271" s="32"/>
      <c r="C271" s="138" t="s">
        <v>695</v>
      </c>
      <c r="D271" s="138" t="s">
        <v>352</v>
      </c>
      <c r="E271" s="139" t="s">
        <v>9431</v>
      </c>
      <c r="F271" s="140" t="s">
        <v>9432</v>
      </c>
      <c r="G271" s="141" t="s">
        <v>551</v>
      </c>
      <c r="H271" s="142">
        <v>36</v>
      </c>
      <c r="I271" s="143"/>
      <c r="J271" s="144">
        <f>ROUND(I271*H271,2)</f>
        <v>0</v>
      </c>
      <c r="K271" s="140" t="s">
        <v>385</v>
      </c>
      <c r="L271" s="32"/>
      <c r="M271" s="145" t="s">
        <v>1</v>
      </c>
      <c r="N271" s="146" t="s">
        <v>41</v>
      </c>
      <c r="P271" s="147">
        <f>O271*H271</f>
        <v>0</v>
      </c>
      <c r="Q271" s="147">
        <v>0</v>
      </c>
      <c r="R271" s="147">
        <f>Q271*H271</f>
        <v>0</v>
      </c>
      <c r="S271" s="147">
        <v>0</v>
      </c>
      <c r="T271" s="148">
        <f>S271*H271</f>
        <v>0</v>
      </c>
      <c r="AR271" s="149" t="s">
        <v>530</v>
      </c>
      <c r="AT271" s="149" t="s">
        <v>352</v>
      </c>
      <c r="AU271" s="149" t="s">
        <v>86</v>
      </c>
      <c r="AY271" s="17" t="s">
        <v>350</v>
      </c>
      <c r="BE271" s="150">
        <f>IF(N271="základní",J271,0)</f>
        <v>0</v>
      </c>
      <c r="BF271" s="150">
        <f>IF(N271="snížená",J271,0)</f>
        <v>0</v>
      </c>
      <c r="BG271" s="150">
        <f>IF(N271="zákl. přenesená",J271,0)</f>
        <v>0</v>
      </c>
      <c r="BH271" s="150">
        <f>IF(N271="sníž. přenesená",J271,0)</f>
        <v>0</v>
      </c>
      <c r="BI271" s="150">
        <f>IF(N271="nulová",J271,0)</f>
        <v>0</v>
      </c>
      <c r="BJ271" s="17" t="s">
        <v>84</v>
      </c>
      <c r="BK271" s="150">
        <f>ROUND(I271*H271,2)</f>
        <v>0</v>
      </c>
      <c r="BL271" s="17" t="s">
        <v>530</v>
      </c>
      <c r="BM271" s="149" t="s">
        <v>1001</v>
      </c>
    </row>
    <row r="272" spans="2:65" s="1" customFormat="1" ht="19.2">
      <c r="B272" s="32"/>
      <c r="D272" s="151" t="s">
        <v>359</v>
      </c>
      <c r="F272" s="152" t="s">
        <v>9432</v>
      </c>
      <c r="I272" s="153"/>
      <c r="L272" s="32"/>
      <c r="M272" s="154"/>
      <c r="T272" s="56"/>
      <c r="AT272" s="17" t="s">
        <v>359</v>
      </c>
      <c r="AU272" s="17" t="s">
        <v>86</v>
      </c>
    </row>
    <row r="273" spans="2:65" s="14" customFormat="1" ht="10.199999999999999">
      <c r="B273" s="169"/>
      <c r="D273" s="151" t="s">
        <v>361</v>
      </c>
      <c r="E273" s="170" t="s">
        <v>1</v>
      </c>
      <c r="F273" s="171" t="s">
        <v>9141</v>
      </c>
      <c r="H273" s="170" t="s">
        <v>1</v>
      </c>
      <c r="I273" s="172"/>
      <c r="L273" s="169"/>
      <c r="M273" s="173"/>
      <c r="T273" s="174"/>
      <c r="AT273" s="170" t="s">
        <v>361</v>
      </c>
      <c r="AU273" s="170" t="s">
        <v>86</v>
      </c>
      <c r="AV273" s="14" t="s">
        <v>84</v>
      </c>
      <c r="AW273" s="14" t="s">
        <v>32</v>
      </c>
      <c r="AX273" s="14" t="s">
        <v>76</v>
      </c>
      <c r="AY273" s="170" t="s">
        <v>350</v>
      </c>
    </row>
    <row r="274" spans="2:65" s="12" customFormat="1" ht="10.199999999999999">
      <c r="B274" s="155"/>
      <c r="D274" s="151" t="s">
        <v>361</v>
      </c>
      <c r="E274" s="156" t="s">
        <v>1</v>
      </c>
      <c r="F274" s="157" t="s">
        <v>9513</v>
      </c>
      <c r="H274" s="158">
        <v>36</v>
      </c>
      <c r="I274" s="159"/>
      <c r="L274" s="155"/>
      <c r="M274" s="160"/>
      <c r="T274" s="161"/>
      <c r="AT274" s="156" t="s">
        <v>361</v>
      </c>
      <c r="AU274" s="156" t="s">
        <v>86</v>
      </c>
      <c r="AV274" s="12" t="s">
        <v>86</v>
      </c>
      <c r="AW274" s="12" t="s">
        <v>32</v>
      </c>
      <c r="AX274" s="12" t="s">
        <v>76</v>
      </c>
      <c r="AY274" s="156" t="s">
        <v>350</v>
      </c>
    </row>
    <row r="275" spans="2:65" s="13" customFormat="1" ht="10.199999999999999">
      <c r="B275" s="162"/>
      <c r="D275" s="151" t="s">
        <v>361</v>
      </c>
      <c r="E275" s="163" t="s">
        <v>1</v>
      </c>
      <c r="F275" s="164" t="s">
        <v>364</v>
      </c>
      <c r="H275" s="165">
        <v>36</v>
      </c>
      <c r="I275" s="166"/>
      <c r="L275" s="162"/>
      <c r="M275" s="167"/>
      <c r="T275" s="168"/>
      <c r="AT275" s="163" t="s">
        <v>361</v>
      </c>
      <c r="AU275" s="163" t="s">
        <v>86</v>
      </c>
      <c r="AV275" s="13" t="s">
        <v>357</v>
      </c>
      <c r="AW275" s="13" t="s">
        <v>32</v>
      </c>
      <c r="AX275" s="13" t="s">
        <v>84</v>
      </c>
      <c r="AY275" s="163" t="s">
        <v>350</v>
      </c>
    </row>
    <row r="276" spans="2:65" s="1" customFormat="1" ht="33" customHeight="1">
      <c r="B276" s="32"/>
      <c r="C276" s="138" t="s">
        <v>701</v>
      </c>
      <c r="D276" s="138" t="s">
        <v>352</v>
      </c>
      <c r="E276" s="139" t="s">
        <v>9514</v>
      </c>
      <c r="F276" s="140" t="s">
        <v>9515</v>
      </c>
      <c r="G276" s="141" t="s">
        <v>496</v>
      </c>
      <c r="H276" s="142">
        <v>1</v>
      </c>
      <c r="I276" s="143"/>
      <c r="J276" s="144">
        <f>ROUND(I276*H276,2)</f>
        <v>0</v>
      </c>
      <c r="K276" s="140" t="s">
        <v>385</v>
      </c>
      <c r="L276" s="32"/>
      <c r="M276" s="145" t="s">
        <v>1</v>
      </c>
      <c r="N276" s="146" t="s">
        <v>41</v>
      </c>
      <c r="P276" s="147">
        <f>O276*H276</f>
        <v>0</v>
      </c>
      <c r="Q276" s="147">
        <v>0</v>
      </c>
      <c r="R276" s="147">
        <f>Q276*H276</f>
        <v>0</v>
      </c>
      <c r="S276" s="147">
        <v>0</v>
      </c>
      <c r="T276" s="148">
        <f>S276*H276</f>
        <v>0</v>
      </c>
      <c r="AR276" s="149" t="s">
        <v>530</v>
      </c>
      <c r="AT276" s="149" t="s">
        <v>352</v>
      </c>
      <c r="AU276" s="149" t="s">
        <v>86</v>
      </c>
      <c r="AY276" s="17" t="s">
        <v>350</v>
      </c>
      <c r="BE276" s="150">
        <f>IF(N276="základní",J276,0)</f>
        <v>0</v>
      </c>
      <c r="BF276" s="150">
        <f>IF(N276="snížená",J276,0)</f>
        <v>0</v>
      </c>
      <c r="BG276" s="150">
        <f>IF(N276="zákl. přenesená",J276,0)</f>
        <v>0</v>
      </c>
      <c r="BH276" s="150">
        <f>IF(N276="sníž. přenesená",J276,0)</f>
        <v>0</v>
      </c>
      <c r="BI276" s="150">
        <f>IF(N276="nulová",J276,0)</f>
        <v>0</v>
      </c>
      <c r="BJ276" s="17" t="s">
        <v>84</v>
      </c>
      <c r="BK276" s="150">
        <f>ROUND(I276*H276,2)</f>
        <v>0</v>
      </c>
      <c r="BL276" s="17" t="s">
        <v>530</v>
      </c>
      <c r="BM276" s="149" t="s">
        <v>1014</v>
      </c>
    </row>
    <row r="277" spans="2:65" s="1" customFormat="1" ht="19.2">
      <c r="B277" s="32"/>
      <c r="D277" s="151" t="s">
        <v>359</v>
      </c>
      <c r="F277" s="152" t="s">
        <v>9515</v>
      </c>
      <c r="I277" s="153"/>
      <c r="L277" s="32"/>
      <c r="M277" s="154"/>
      <c r="T277" s="56"/>
      <c r="AT277" s="17" t="s">
        <v>359</v>
      </c>
      <c r="AU277" s="17" t="s">
        <v>86</v>
      </c>
    </row>
    <row r="278" spans="2:65" s="14" customFormat="1" ht="10.199999999999999">
      <c r="B278" s="169"/>
      <c r="D278" s="151" t="s">
        <v>361</v>
      </c>
      <c r="E278" s="170" t="s">
        <v>1</v>
      </c>
      <c r="F278" s="171" t="s">
        <v>9141</v>
      </c>
      <c r="H278" s="170" t="s">
        <v>1</v>
      </c>
      <c r="I278" s="172"/>
      <c r="L278" s="169"/>
      <c r="M278" s="173"/>
      <c r="T278" s="174"/>
      <c r="AT278" s="170" t="s">
        <v>361</v>
      </c>
      <c r="AU278" s="170" t="s">
        <v>86</v>
      </c>
      <c r="AV278" s="14" t="s">
        <v>84</v>
      </c>
      <c r="AW278" s="14" t="s">
        <v>32</v>
      </c>
      <c r="AX278" s="14" t="s">
        <v>76</v>
      </c>
      <c r="AY278" s="170" t="s">
        <v>350</v>
      </c>
    </row>
    <row r="279" spans="2:65" s="12" customFormat="1" ht="10.199999999999999">
      <c r="B279" s="155"/>
      <c r="D279" s="151" t="s">
        <v>361</v>
      </c>
      <c r="E279" s="156" t="s">
        <v>1</v>
      </c>
      <c r="F279" s="157" t="s">
        <v>84</v>
      </c>
      <c r="H279" s="158">
        <v>1</v>
      </c>
      <c r="I279" s="159"/>
      <c r="L279" s="155"/>
      <c r="M279" s="160"/>
      <c r="T279" s="161"/>
      <c r="AT279" s="156" t="s">
        <v>361</v>
      </c>
      <c r="AU279" s="156" t="s">
        <v>86</v>
      </c>
      <c r="AV279" s="12" t="s">
        <v>86</v>
      </c>
      <c r="AW279" s="12" t="s">
        <v>32</v>
      </c>
      <c r="AX279" s="12" t="s">
        <v>76</v>
      </c>
      <c r="AY279" s="156" t="s">
        <v>350</v>
      </c>
    </row>
    <row r="280" spans="2:65" s="13" customFormat="1" ht="10.199999999999999">
      <c r="B280" s="162"/>
      <c r="D280" s="151" t="s">
        <v>361</v>
      </c>
      <c r="E280" s="163" t="s">
        <v>1</v>
      </c>
      <c r="F280" s="164" t="s">
        <v>364</v>
      </c>
      <c r="H280" s="165">
        <v>1</v>
      </c>
      <c r="I280" s="166"/>
      <c r="L280" s="162"/>
      <c r="M280" s="167"/>
      <c r="T280" s="168"/>
      <c r="AT280" s="163" t="s">
        <v>361</v>
      </c>
      <c r="AU280" s="163" t="s">
        <v>86</v>
      </c>
      <c r="AV280" s="13" t="s">
        <v>357</v>
      </c>
      <c r="AW280" s="13" t="s">
        <v>32</v>
      </c>
      <c r="AX280" s="13" t="s">
        <v>84</v>
      </c>
      <c r="AY280" s="163" t="s">
        <v>350</v>
      </c>
    </row>
    <row r="281" spans="2:65" s="1" customFormat="1" ht="44.25" customHeight="1">
      <c r="B281" s="32"/>
      <c r="C281" s="138" t="s">
        <v>707</v>
      </c>
      <c r="D281" s="138" t="s">
        <v>352</v>
      </c>
      <c r="E281" s="139" t="s">
        <v>9456</v>
      </c>
      <c r="F281" s="140" t="s">
        <v>9457</v>
      </c>
      <c r="G281" s="141" t="s">
        <v>483</v>
      </c>
      <c r="H281" s="142">
        <v>7.1999999999999995E-2</v>
      </c>
      <c r="I281" s="143"/>
      <c r="J281" s="144">
        <f>ROUND(I281*H281,2)</f>
        <v>0</v>
      </c>
      <c r="K281" s="140" t="s">
        <v>385</v>
      </c>
      <c r="L281" s="32"/>
      <c r="M281" s="145" t="s">
        <v>1</v>
      </c>
      <c r="N281" s="146" t="s">
        <v>41</v>
      </c>
      <c r="P281" s="147">
        <f>O281*H281</f>
        <v>0</v>
      </c>
      <c r="Q281" s="147">
        <v>0</v>
      </c>
      <c r="R281" s="147">
        <f>Q281*H281</f>
        <v>0</v>
      </c>
      <c r="S281" s="147">
        <v>0</v>
      </c>
      <c r="T281" s="148">
        <f>S281*H281</f>
        <v>0</v>
      </c>
      <c r="AR281" s="149" t="s">
        <v>530</v>
      </c>
      <c r="AT281" s="149" t="s">
        <v>352</v>
      </c>
      <c r="AU281" s="149" t="s">
        <v>86</v>
      </c>
      <c r="AY281" s="17" t="s">
        <v>350</v>
      </c>
      <c r="BE281" s="150">
        <f>IF(N281="základní",J281,0)</f>
        <v>0</v>
      </c>
      <c r="BF281" s="150">
        <f>IF(N281="snížená",J281,0)</f>
        <v>0</v>
      </c>
      <c r="BG281" s="150">
        <f>IF(N281="zákl. přenesená",J281,0)</f>
        <v>0</v>
      </c>
      <c r="BH281" s="150">
        <f>IF(N281="sníž. přenesená",J281,0)</f>
        <v>0</v>
      </c>
      <c r="BI281" s="150">
        <f>IF(N281="nulová",J281,0)</f>
        <v>0</v>
      </c>
      <c r="BJ281" s="17" t="s">
        <v>84</v>
      </c>
      <c r="BK281" s="150">
        <f>ROUND(I281*H281,2)</f>
        <v>0</v>
      </c>
      <c r="BL281" s="17" t="s">
        <v>530</v>
      </c>
      <c r="BM281" s="149" t="s">
        <v>1034</v>
      </c>
    </row>
    <row r="282" spans="2:65" s="1" customFormat="1" ht="28.8">
      <c r="B282" s="32"/>
      <c r="D282" s="151" t="s">
        <v>359</v>
      </c>
      <c r="F282" s="152" t="s">
        <v>9457</v>
      </c>
      <c r="I282" s="153"/>
      <c r="L282" s="32"/>
      <c r="M282" s="154"/>
      <c r="T282" s="56"/>
      <c r="AT282" s="17" t="s">
        <v>359</v>
      </c>
      <c r="AU282" s="17" t="s">
        <v>86</v>
      </c>
    </row>
    <row r="283" spans="2:65" s="1" customFormat="1" ht="49.05" customHeight="1">
      <c r="B283" s="32"/>
      <c r="C283" s="138" t="s">
        <v>713</v>
      </c>
      <c r="D283" s="138" t="s">
        <v>352</v>
      </c>
      <c r="E283" s="139" t="s">
        <v>9458</v>
      </c>
      <c r="F283" s="140" t="s">
        <v>9459</v>
      </c>
      <c r="G283" s="141" t="s">
        <v>483</v>
      </c>
      <c r="H283" s="142">
        <v>7.1999999999999995E-2</v>
      </c>
      <c r="I283" s="143"/>
      <c r="J283" s="144">
        <f>ROUND(I283*H283,2)</f>
        <v>0</v>
      </c>
      <c r="K283" s="140" t="s">
        <v>385</v>
      </c>
      <c r="L283" s="32"/>
      <c r="M283" s="145" t="s">
        <v>1</v>
      </c>
      <c r="N283" s="146" t="s">
        <v>41</v>
      </c>
      <c r="P283" s="147">
        <f>O283*H283</f>
        <v>0</v>
      </c>
      <c r="Q283" s="147">
        <v>0</v>
      </c>
      <c r="R283" s="147">
        <f>Q283*H283</f>
        <v>0</v>
      </c>
      <c r="S283" s="147">
        <v>0</v>
      </c>
      <c r="T283" s="148">
        <f>S283*H283</f>
        <v>0</v>
      </c>
      <c r="AR283" s="149" t="s">
        <v>530</v>
      </c>
      <c r="AT283" s="149" t="s">
        <v>352</v>
      </c>
      <c r="AU283" s="149" t="s">
        <v>86</v>
      </c>
      <c r="AY283" s="17" t="s">
        <v>350</v>
      </c>
      <c r="BE283" s="150">
        <f>IF(N283="základní",J283,0)</f>
        <v>0</v>
      </c>
      <c r="BF283" s="150">
        <f>IF(N283="snížená",J283,0)</f>
        <v>0</v>
      </c>
      <c r="BG283" s="150">
        <f>IF(N283="zákl. přenesená",J283,0)</f>
        <v>0</v>
      </c>
      <c r="BH283" s="150">
        <f>IF(N283="sníž. přenesená",J283,0)</f>
        <v>0</v>
      </c>
      <c r="BI283" s="150">
        <f>IF(N283="nulová",J283,0)</f>
        <v>0</v>
      </c>
      <c r="BJ283" s="17" t="s">
        <v>84</v>
      </c>
      <c r="BK283" s="150">
        <f>ROUND(I283*H283,2)</f>
        <v>0</v>
      </c>
      <c r="BL283" s="17" t="s">
        <v>530</v>
      </c>
      <c r="BM283" s="149" t="s">
        <v>1050</v>
      </c>
    </row>
    <row r="284" spans="2:65" s="1" customFormat="1" ht="38.4">
      <c r="B284" s="32"/>
      <c r="D284" s="151" t="s">
        <v>359</v>
      </c>
      <c r="F284" s="152" t="s">
        <v>9459</v>
      </c>
      <c r="I284" s="153"/>
      <c r="L284" s="32"/>
      <c r="M284" s="154"/>
      <c r="T284" s="56"/>
      <c r="AT284" s="17" t="s">
        <v>359</v>
      </c>
      <c r="AU284" s="17" t="s">
        <v>86</v>
      </c>
    </row>
    <row r="285" spans="2:65" s="1" customFormat="1" ht="49.05" customHeight="1">
      <c r="B285" s="32"/>
      <c r="C285" s="138" t="s">
        <v>722</v>
      </c>
      <c r="D285" s="138" t="s">
        <v>352</v>
      </c>
      <c r="E285" s="139" t="s">
        <v>9460</v>
      </c>
      <c r="F285" s="140" t="s">
        <v>9461</v>
      </c>
      <c r="G285" s="141" t="s">
        <v>483</v>
      </c>
      <c r="H285" s="142">
        <v>7.1999999999999995E-2</v>
      </c>
      <c r="I285" s="143"/>
      <c r="J285" s="144">
        <f>ROUND(I285*H285,2)</f>
        <v>0</v>
      </c>
      <c r="K285" s="140" t="s">
        <v>385</v>
      </c>
      <c r="L285" s="32"/>
      <c r="M285" s="145" t="s">
        <v>1</v>
      </c>
      <c r="N285" s="146" t="s">
        <v>41</v>
      </c>
      <c r="P285" s="147">
        <f>O285*H285</f>
        <v>0</v>
      </c>
      <c r="Q285" s="147">
        <v>0</v>
      </c>
      <c r="R285" s="147">
        <f>Q285*H285</f>
        <v>0</v>
      </c>
      <c r="S285" s="147">
        <v>0</v>
      </c>
      <c r="T285" s="148">
        <f>S285*H285</f>
        <v>0</v>
      </c>
      <c r="AR285" s="149" t="s">
        <v>530</v>
      </c>
      <c r="AT285" s="149" t="s">
        <v>352</v>
      </c>
      <c r="AU285" s="149" t="s">
        <v>86</v>
      </c>
      <c r="AY285" s="17" t="s">
        <v>350</v>
      </c>
      <c r="BE285" s="150">
        <f>IF(N285="základní",J285,0)</f>
        <v>0</v>
      </c>
      <c r="BF285" s="150">
        <f>IF(N285="snížená",J285,0)</f>
        <v>0</v>
      </c>
      <c r="BG285" s="150">
        <f>IF(N285="zákl. přenesená",J285,0)</f>
        <v>0</v>
      </c>
      <c r="BH285" s="150">
        <f>IF(N285="sníž. přenesená",J285,0)</f>
        <v>0</v>
      </c>
      <c r="BI285" s="150">
        <f>IF(N285="nulová",J285,0)</f>
        <v>0</v>
      </c>
      <c r="BJ285" s="17" t="s">
        <v>84</v>
      </c>
      <c r="BK285" s="150">
        <f>ROUND(I285*H285,2)</f>
        <v>0</v>
      </c>
      <c r="BL285" s="17" t="s">
        <v>530</v>
      </c>
      <c r="BM285" s="149" t="s">
        <v>1080</v>
      </c>
    </row>
    <row r="286" spans="2:65" s="1" customFormat="1" ht="28.8">
      <c r="B286" s="32"/>
      <c r="D286" s="151" t="s">
        <v>359</v>
      </c>
      <c r="F286" s="152" t="s">
        <v>9461</v>
      </c>
      <c r="I286" s="153"/>
      <c r="L286" s="32"/>
      <c r="M286" s="154"/>
      <c r="T286" s="56"/>
      <c r="AT286" s="17" t="s">
        <v>359</v>
      </c>
      <c r="AU286" s="17" t="s">
        <v>86</v>
      </c>
    </row>
    <row r="287" spans="2:65" s="11" customFormat="1" ht="22.8" customHeight="1">
      <c r="B287" s="126"/>
      <c r="D287" s="127" t="s">
        <v>75</v>
      </c>
      <c r="E287" s="136" t="s">
        <v>8019</v>
      </c>
      <c r="F287" s="136" t="s">
        <v>9516</v>
      </c>
      <c r="I287" s="129"/>
      <c r="J287" s="137">
        <f>BK287</f>
        <v>0</v>
      </c>
      <c r="L287" s="126"/>
      <c r="M287" s="131"/>
      <c r="P287" s="132">
        <f>SUM(P288:P292)</f>
        <v>0</v>
      </c>
      <c r="R287" s="132">
        <f>SUM(R288:R292)</f>
        <v>0</v>
      </c>
      <c r="T287" s="133">
        <f>SUM(T288:T292)</f>
        <v>0</v>
      </c>
      <c r="AR287" s="127" t="s">
        <v>86</v>
      </c>
      <c r="AT287" s="134" t="s">
        <v>75</v>
      </c>
      <c r="AU287" s="134" t="s">
        <v>84</v>
      </c>
      <c r="AY287" s="127" t="s">
        <v>350</v>
      </c>
      <c r="BK287" s="135">
        <f>SUM(BK288:BK292)</f>
        <v>0</v>
      </c>
    </row>
    <row r="288" spans="2:65" s="1" customFormat="1" ht="24.15" customHeight="1">
      <c r="B288" s="32"/>
      <c r="C288" s="138" t="s">
        <v>729</v>
      </c>
      <c r="D288" s="138" t="s">
        <v>352</v>
      </c>
      <c r="E288" s="139" t="s">
        <v>9517</v>
      </c>
      <c r="F288" s="140" t="s">
        <v>9518</v>
      </c>
      <c r="G288" s="141" t="s">
        <v>496</v>
      </c>
      <c r="H288" s="142">
        <v>2</v>
      </c>
      <c r="I288" s="143"/>
      <c r="J288" s="144">
        <f>ROUND(I288*H288,2)</f>
        <v>0</v>
      </c>
      <c r="K288" s="140" t="s">
        <v>385</v>
      </c>
      <c r="L288" s="32"/>
      <c r="M288" s="145" t="s">
        <v>1</v>
      </c>
      <c r="N288" s="146" t="s">
        <v>41</v>
      </c>
      <c r="P288" s="147">
        <f>O288*H288</f>
        <v>0</v>
      </c>
      <c r="Q288" s="147">
        <v>0</v>
      </c>
      <c r="R288" s="147">
        <f>Q288*H288</f>
        <v>0</v>
      </c>
      <c r="S288" s="147">
        <v>0</v>
      </c>
      <c r="T288" s="148">
        <f>S288*H288</f>
        <v>0</v>
      </c>
      <c r="AR288" s="149" t="s">
        <v>530</v>
      </c>
      <c r="AT288" s="149" t="s">
        <v>352</v>
      </c>
      <c r="AU288" s="149" t="s">
        <v>86</v>
      </c>
      <c r="AY288" s="17" t="s">
        <v>350</v>
      </c>
      <c r="BE288" s="150">
        <f>IF(N288="základní",J288,0)</f>
        <v>0</v>
      </c>
      <c r="BF288" s="150">
        <f>IF(N288="snížená",J288,0)</f>
        <v>0</v>
      </c>
      <c r="BG288" s="150">
        <f>IF(N288="zákl. přenesená",J288,0)</f>
        <v>0</v>
      </c>
      <c r="BH288" s="150">
        <f>IF(N288="sníž. přenesená",J288,0)</f>
        <v>0</v>
      </c>
      <c r="BI288" s="150">
        <f>IF(N288="nulová",J288,0)</f>
        <v>0</v>
      </c>
      <c r="BJ288" s="17" t="s">
        <v>84</v>
      </c>
      <c r="BK288" s="150">
        <f>ROUND(I288*H288,2)</f>
        <v>0</v>
      </c>
      <c r="BL288" s="17" t="s">
        <v>530</v>
      </c>
      <c r="BM288" s="149" t="s">
        <v>804</v>
      </c>
    </row>
    <row r="289" spans="2:65" s="1" customFormat="1" ht="19.2">
      <c r="B289" s="32"/>
      <c r="D289" s="151" t="s">
        <v>359</v>
      </c>
      <c r="F289" s="152" t="s">
        <v>9518</v>
      </c>
      <c r="I289" s="153"/>
      <c r="L289" s="32"/>
      <c r="M289" s="154"/>
      <c r="T289" s="56"/>
      <c r="AT289" s="17" t="s">
        <v>359</v>
      </c>
      <c r="AU289" s="17" t="s">
        <v>86</v>
      </c>
    </row>
    <row r="290" spans="2:65" s="14" customFormat="1" ht="10.199999999999999">
      <c r="B290" s="169"/>
      <c r="D290" s="151" t="s">
        <v>361</v>
      </c>
      <c r="E290" s="170" t="s">
        <v>1</v>
      </c>
      <c r="F290" s="171" t="s">
        <v>9519</v>
      </c>
      <c r="H290" s="170" t="s">
        <v>1</v>
      </c>
      <c r="I290" s="172"/>
      <c r="L290" s="169"/>
      <c r="M290" s="173"/>
      <c r="T290" s="174"/>
      <c r="AT290" s="170" t="s">
        <v>361</v>
      </c>
      <c r="AU290" s="170" t="s">
        <v>86</v>
      </c>
      <c r="AV290" s="14" t="s">
        <v>84</v>
      </c>
      <c r="AW290" s="14" t="s">
        <v>32</v>
      </c>
      <c r="AX290" s="14" t="s">
        <v>76</v>
      </c>
      <c r="AY290" s="170" t="s">
        <v>350</v>
      </c>
    </row>
    <row r="291" spans="2:65" s="12" customFormat="1" ht="10.199999999999999">
      <c r="B291" s="155"/>
      <c r="D291" s="151" t="s">
        <v>361</v>
      </c>
      <c r="E291" s="156" t="s">
        <v>1</v>
      </c>
      <c r="F291" s="157" t="s">
        <v>86</v>
      </c>
      <c r="H291" s="158">
        <v>2</v>
      </c>
      <c r="I291" s="159"/>
      <c r="L291" s="155"/>
      <c r="M291" s="160"/>
      <c r="T291" s="161"/>
      <c r="AT291" s="156" t="s">
        <v>361</v>
      </c>
      <c r="AU291" s="156" t="s">
        <v>86</v>
      </c>
      <c r="AV291" s="12" t="s">
        <v>86</v>
      </c>
      <c r="AW291" s="12" t="s">
        <v>32</v>
      </c>
      <c r="AX291" s="12" t="s">
        <v>76</v>
      </c>
      <c r="AY291" s="156" t="s">
        <v>350</v>
      </c>
    </row>
    <row r="292" spans="2:65" s="13" customFormat="1" ht="10.199999999999999">
      <c r="B292" s="162"/>
      <c r="D292" s="151" t="s">
        <v>361</v>
      </c>
      <c r="E292" s="163" t="s">
        <v>1</v>
      </c>
      <c r="F292" s="164" t="s">
        <v>364</v>
      </c>
      <c r="H292" s="165">
        <v>2</v>
      </c>
      <c r="I292" s="166"/>
      <c r="L292" s="162"/>
      <c r="M292" s="167"/>
      <c r="T292" s="168"/>
      <c r="AT292" s="163" t="s">
        <v>361</v>
      </c>
      <c r="AU292" s="163" t="s">
        <v>86</v>
      </c>
      <c r="AV292" s="13" t="s">
        <v>357</v>
      </c>
      <c r="AW292" s="13" t="s">
        <v>32</v>
      </c>
      <c r="AX292" s="13" t="s">
        <v>84</v>
      </c>
      <c r="AY292" s="163" t="s">
        <v>350</v>
      </c>
    </row>
    <row r="293" spans="2:65" s="11" customFormat="1" ht="25.95" customHeight="1">
      <c r="B293" s="126"/>
      <c r="D293" s="127" t="s">
        <v>75</v>
      </c>
      <c r="E293" s="128" t="s">
        <v>1347</v>
      </c>
      <c r="F293" s="128" t="s">
        <v>9520</v>
      </c>
      <c r="I293" s="129"/>
      <c r="J293" s="130">
        <f>BK293</f>
        <v>0</v>
      </c>
      <c r="L293" s="126"/>
      <c r="M293" s="131"/>
      <c r="P293" s="132">
        <f>P294</f>
        <v>0</v>
      </c>
      <c r="R293" s="132">
        <f>R294</f>
        <v>0</v>
      </c>
      <c r="T293" s="133">
        <f>T294</f>
        <v>0</v>
      </c>
      <c r="AR293" s="127" t="s">
        <v>371</v>
      </c>
      <c r="AT293" s="134" t="s">
        <v>75</v>
      </c>
      <c r="AU293" s="134" t="s">
        <v>76</v>
      </c>
      <c r="AY293" s="127" t="s">
        <v>350</v>
      </c>
      <c r="BK293" s="135">
        <f>BK294</f>
        <v>0</v>
      </c>
    </row>
    <row r="294" spans="2:65" s="11" customFormat="1" ht="22.8" customHeight="1">
      <c r="B294" s="126"/>
      <c r="D294" s="127" t="s">
        <v>75</v>
      </c>
      <c r="E294" s="136" t="s">
        <v>9521</v>
      </c>
      <c r="F294" s="136" t="s">
        <v>9522</v>
      </c>
      <c r="I294" s="129"/>
      <c r="J294" s="137">
        <f>BK294</f>
        <v>0</v>
      </c>
      <c r="L294" s="126"/>
      <c r="M294" s="131"/>
      <c r="P294" s="132">
        <f>SUM(P295:P306)</f>
        <v>0</v>
      </c>
      <c r="R294" s="132">
        <f>SUM(R295:R306)</f>
        <v>0</v>
      </c>
      <c r="T294" s="133">
        <f>SUM(T295:T306)</f>
        <v>0</v>
      </c>
      <c r="AR294" s="127" t="s">
        <v>371</v>
      </c>
      <c r="AT294" s="134" t="s">
        <v>75</v>
      </c>
      <c r="AU294" s="134" t="s">
        <v>84</v>
      </c>
      <c r="AY294" s="127" t="s">
        <v>350</v>
      </c>
      <c r="BK294" s="135">
        <f>SUM(BK295:BK306)</f>
        <v>0</v>
      </c>
    </row>
    <row r="295" spans="2:65" s="1" customFormat="1" ht="24.15" customHeight="1">
      <c r="B295" s="32"/>
      <c r="C295" s="138" t="s">
        <v>735</v>
      </c>
      <c r="D295" s="138" t="s">
        <v>352</v>
      </c>
      <c r="E295" s="139" t="s">
        <v>9523</v>
      </c>
      <c r="F295" s="140" t="s">
        <v>9524</v>
      </c>
      <c r="G295" s="141" t="s">
        <v>496</v>
      </c>
      <c r="H295" s="142">
        <v>6</v>
      </c>
      <c r="I295" s="143"/>
      <c r="J295" s="144">
        <f>ROUND(I295*H295,2)</f>
        <v>0</v>
      </c>
      <c r="K295" s="140" t="s">
        <v>385</v>
      </c>
      <c r="L295" s="32"/>
      <c r="M295" s="145" t="s">
        <v>1</v>
      </c>
      <c r="N295" s="146" t="s">
        <v>41</v>
      </c>
      <c r="P295" s="147">
        <f>O295*H295</f>
        <v>0</v>
      </c>
      <c r="Q295" s="147">
        <v>0</v>
      </c>
      <c r="R295" s="147">
        <f>Q295*H295</f>
        <v>0</v>
      </c>
      <c r="S295" s="147">
        <v>0</v>
      </c>
      <c r="T295" s="148">
        <f>S295*H295</f>
        <v>0</v>
      </c>
      <c r="AR295" s="149" t="s">
        <v>1001</v>
      </c>
      <c r="AT295" s="149" t="s">
        <v>352</v>
      </c>
      <c r="AU295" s="149" t="s">
        <v>86</v>
      </c>
      <c r="AY295" s="17" t="s">
        <v>350</v>
      </c>
      <c r="BE295" s="150">
        <f>IF(N295="základní",J295,0)</f>
        <v>0</v>
      </c>
      <c r="BF295" s="150">
        <f>IF(N295="snížená",J295,0)</f>
        <v>0</v>
      </c>
      <c r="BG295" s="150">
        <f>IF(N295="zákl. přenesená",J295,0)</f>
        <v>0</v>
      </c>
      <c r="BH295" s="150">
        <f>IF(N295="sníž. přenesená",J295,0)</f>
        <v>0</v>
      </c>
      <c r="BI295" s="150">
        <f>IF(N295="nulová",J295,0)</f>
        <v>0</v>
      </c>
      <c r="BJ295" s="17" t="s">
        <v>84</v>
      </c>
      <c r="BK295" s="150">
        <f>ROUND(I295*H295,2)</f>
        <v>0</v>
      </c>
      <c r="BL295" s="17" t="s">
        <v>1001</v>
      </c>
      <c r="BM295" s="149" t="s">
        <v>865</v>
      </c>
    </row>
    <row r="296" spans="2:65" s="1" customFormat="1" ht="19.2">
      <c r="B296" s="32"/>
      <c r="D296" s="151" t="s">
        <v>359</v>
      </c>
      <c r="F296" s="152" t="s">
        <v>9524</v>
      </c>
      <c r="I296" s="153"/>
      <c r="L296" s="32"/>
      <c r="M296" s="154"/>
      <c r="T296" s="56"/>
      <c r="AT296" s="17" t="s">
        <v>359</v>
      </c>
      <c r="AU296" s="17" t="s">
        <v>86</v>
      </c>
    </row>
    <row r="297" spans="2:65" s="14" customFormat="1" ht="10.199999999999999">
      <c r="B297" s="169"/>
      <c r="D297" s="151" t="s">
        <v>361</v>
      </c>
      <c r="E297" s="170" t="s">
        <v>1</v>
      </c>
      <c r="F297" s="171" t="s">
        <v>9525</v>
      </c>
      <c r="H297" s="170" t="s">
        <v>1</v>
      </c>
      <c r="I297" s="172"/>
      <c r="L297" s="169"/>
      <c r="M297" s="173"/>
      <c r="T297" s="174"/>
      <c r="AT297" s="170" t="s">
        <v>361</v>
      </c>
      <c r="AU297" s="170" t="s">
        <v>86</v>
      </c>
      <c r="AV297" s="14" t="s">
        <v>84</v>
      </c>
      <c r="AW297" s="14" t="s">
        <v>32</v>
      </c>
      <c r="AX297" s="14" t="s">
        <v>76</v>
      </c>
      <c r="AY297" s="170" t="s">
        <v>350</v>
      </c>
    </row>
    <row r="298" spans="2:65" s="12" customFormat="1" ht="10.199999999999999">
      <c r="B298" s="155"/>
      <c r="D298" s="151" t="s">
        <v>361</v>
      </c>
      <c r="E298" s="156" t="s">
        <v>1</v>
      </c>
      <c r="F298" s="157" t="s">
        <v>9526</v>
      </c>
      <c r="H298" s="158">
        <v>6</v>
      </c>
      <c r="I298" s="159"/>
      <c r="L298" s="155"/>
      <c r="M298" s="160"/>
      <c r="T298" s="161"/>
      <c r="AT298" s="156" t="s">
        <v>361</v>
      </c>
      <c r="AU298" s="156" t="s">
        <v>86</v>
      </c>
      <c r="AV298" s="12" t="s">
        <v>86</v>
      </c>
      <c r="AW298" s="12" t="s">
        <v>32</v>
      </c>
      <c r="AX298" s="12" t="s">
        <v>76</v>
      </c>
      <c r="AY298" s="156" t="s">
        <v>350</v>
      </c>
    </row>
    <row r="299" spans="2:65" s="13" customFormat="1" ht="10.199999999999999">
      <c r="B299" s="162"/>
      <c r="D299" s="151" t="s">
        <v>361</v>
      </c>
      <c r="E299" s="163" t="s">
        <v>1</v>
      </c>
      <c r="F299" s="164" t="s">
        <v>364</v>
      </c>
      <c r="H299" s="165">
        <v>6</v>
      </c>
      <c r="I299" s="166"/>
      <c r="L299" s="162"/>
      <c r="M299" s="167"/>
      <c r="T299" s="168"/>
      <c r="AT299" s="163" t="s">
        <v>361</v>
      </c>
      <c r="AU299" s="163" t="s">
        <v>86</v>
      </c>
      <c r="AV299" s="13" t="s">
        <v>357</v>
      </c>
      <c r="AW299" s="13" t="s">
        <v>32</v>
      </c>
      <c r="AX299" s="13" t="s">
        <v>84</v>
      </c>
      <c r="AY299" s="163" t="s">
        <v>350</v>
      </c>
    </row>
    <row r="300" spans="2:65" s="1" customFormat="1" ht="16.5" customHeight="1">
      <c r="B300" s="32"/>
      <c r="C300" s="138" t="s">
        <v>742</v>
      </c>
      <c r="D300" s="138" t="s">
        <v>352</v>
      </c>
      <c r="E300" s="139" t="s">
        <v>9527</v>
      </c>
      <c r="F300" s="140" t="s">
        <v>9528</v>
      </c>
      <c r="G300" s="141" t="s">
        <v>355</v>
      </c>
      <c r="H300" s="142">
        <v>0.39600000000000002</v>
      </c>
      <c r="I300" s="143"/>
      <c r="J300" s="144">
        <f>ROUND(I300*H300,2)</f>
        <v>0</v>
      </c>
      <c r="K300" s="140" t="s">
        <v>385</v>
      </c>
      <c r="L300" s="32"/>
      <c r="M300" s="145" t="s">
        <v>1</v>
      </c>
      <c r="N300" s="146" t="s">
        <v>41</v>
      </c>
      <c r="P300" s="147">
        <f>O300*H300</f>
        <v>0</v>
      </c>
      <c r="Q300" s="147">
        <v>0</v>
      </c>
      <c r="R300" s="147">
        <f>Q300*H300</f>
        <v>0</v>
      </c>
      <c r="S300" s="147">
        <v>0</v>
      </c>
      <c r="T300" s="148">
        <f>S300*H300</f>
        <v>0</v>
      </c>
      <c r="AR300" s="149" t="s">
        <v>1001</v>
      </c>
      <c r="AT300" s="149" t="s">
        <v>352</v>
      </c>
      <c r="AU300" s="149" t="s">
        <v>86</v>
      </c>
      <c r="AY300" s="17" t="s">
        <v>350</v>
      </c>
      <c r="BE300" s="150">
        <f>IF(N300="základní",J300,0)</f>
        <v>0</v>
      </c>
      <c r="BF300" s="150">
        <f>IF(N300="snížená",J300,0)</f>
        <v>0</v>
      </c>
      <c r="BG300" s="150">
        <f>IF(N300="zákl. přenesená",J300,0)</f>
        <v>0</v>
      </c>
      <c r="BH300" s="150">
        <f>IF(N300="sníž. přenesená",J300,0)</f>
        <v>0</v>
      </c>
      <c r="BI300" s="150">
        <f>IF(N300="nulová",J300,0)</f>
        <v>0</v>
      </c>
      <c r="BJ300" s="17" t="s">
        <v>84</v>
      </c>
      <c r="BK300" s="150">
        <f>ROUND(I300*H300,2)</f>
        <v>0</v>
      </c>
      <c r="BL300" s="17" t="s">
        <v>1001</v>
      </c>
      <c r="BM300" s="149" t="s">
        <v>1859</v>
      </c>
    </row>
    <row r="301" spans="2:65" s="1" customFormat="1" ht="10.199999999999999">
      <c r="B301" s="32"/>
      <c r="D301" s="151" t="s">
        <v>359</v>
      </c>
      <c r="F301" s="152" t="s">
        <v>9528</v>
      </c>
      <c r="I301" s="153"/>
      <c r="L301" s="32"/>
      <c r="M301" s="154"/>
      <c r="T301" s="56"/>
      <c r="AT301" s="17" t="s">
        <v>359</v>
      </c>
      <c r="AU301" s="17" t="s">
        <v>86</v>
      </c>
    </row>
    <row r="302" spans="2:65" s="14" customFormat="1" ht="10.199999999999999">
      <c r="B302" s="169"/>
      <c r="D302" s="151" t="s">
        <v>361</v>
      </c>
      <c r="E302" s="170" t="s">
        <v>1</v>
      </c>
      <c r="F302" s="171" t="s">
        <v>9529</v>
      </c>
      <c r="H302" s="170" t="s">
        <v>1</v>
      </c>
      <c r="I302" s="172"/>
      <c r="L302" s="169"/>
      <c r="M302" s="173"/>
      <c r="T302" s="174"/>
      <c r="AT302" s="170" t="s">
        <v>361</v>
      </c>
      <c r="AU302" s="170" t="s">
        <v>86</v>
      </c>
      <c r="AV302" s="14" t="s">
        <v>84</v>
      </c>
      <c r="AW302" s="14" t="s">
        <v>32</v>
      </c>
      <c r="AX302" s="14" t="s">
        <v>76</v>
      </c>
      <c r="AY302" s="170" t="s">
        <v>350</v>
      </c>
    </row>
    <row r="303" spans="2:65" s="12" customFormat="1" ht="10.199999999999999">
      <c r="B303" s="155"/>
      <c r="D303" s="151" t="s">
        <v>361</v>
      </c>
      <c r="E303" s="156" t="s">
        <v>1</v>
      </c>
      <c r="F303" s="157" t="s">
        <v>9530</v>
      </c>
      <c r="H303" s="158">
        <v>0.39600000000000002</v>
      </c>
      <c r="I303" s="159"/>
      <c r="L303" s="155"/>
      <c r="M303" s="160"/>
      <c r="T303" s="161"/>
      <c r="AT303" s="156" t="s">
        <v>361</v>
      </c>
      <c r="AU303" s="156" t="s">
        <v>86</v>
      </c>
      <c r="AV303" s="12" t="s">
        <v>86</v>
      </c>
      <c r="AW303" s="12" t="s">
        <v>32</v>
      </c>
      <c r="AX303" s="12" t="s">
        <v>76</v>
      </c>
      <c r="AY303" s="156" t="s">
        <v>350</v>
      </c>
    </row>
    <row r="304" spans="2:65" s="13" customFormat="1" ht="10.199999999999999">
      <c r="B304" s="162"/>
      <c r="D304" s="151" t="s">
        <v>361</v>
      </c>
      <c r="E304" s="163" t="s">
        <v>1</v>
      </c>
      <c r="F304" s="164" t="s">
        <v>364</v>
      </c>
      <c r="H304" s="165">
        <v>0.39600000000000002</v>
      </c>
      <c r="I304" s="166"/>
      <c r="L304" s="162"/>
      <c r="M304" s="167"/>
      <c r="T304" s="168"/>
      <c r="AT304" s="163" t="s">
        <v>361</v>
      </c>
      <c r="AU304" s="163" t="s">
        <v>86</v>
      </c>
      <c r="AV304" s="13" t="s">
        <v>357</v>
      </c>
      <c r="AW304" s="13" t="s">
        <v>32</v>
      </c>
      <c r="AX304" s="13" t="s">
        <v>84</v>
      </c>
      <c r="AY304" s="163" t="s">
        <v>350</v>
      </c>
    </row>
    <row r="305" spans="2:65" s="1" customFormat="1" ht="24.15" customHeight="1">
      <c r="B305" s="32"/>
      <c r="C305" s="187" t="s">
        <v>748</v>
      </c>
      <c r="D305" s="187" t="s">
        <v>1347</v>
      </c>
      <c r="E305" s="188" t="s">
        <v>9531</v>
      </c>
      <c r="F305" s="189" t="s">
        <v>9532</v>
      </c>
      <c r="G305" s="190" t="s">
        <v>551</v>
      </c>
      <c r="H305" s="191">
        <v>40</v>
      </c>
      <c r="I305" s="192"/>
      <c r="J305" s="193">
        <f>ROUND(I305*H305,2)</f>
        <v>0</v>
      </c>
      <c r="K305" s="189" t="s">
        <v>385</v>
      </c>
      <c r="L305" s="194"/>
      <c r="M305" s="195" t="s">
        <v>1</v>
      </c>
      <c r="N305" s="196" t="s">
        <v>41</v>
      </c>
      <c r="P305" s="147">
        <f>O305*H305</f>
        <v>0</v>
      </c>
      <c r="Q305" s="147">
        <v>0</v>
      </c>
      <c r="R305" s="147">
        <f>Q305*H305</f>
        <v>0</v>
      </c>
      <c r="S305" s="147">
        <v>0</v>
      </c>
      <c r="T305" s="148">
        <f>S305*H305</f>
        <v>0</v>
      </c>
      <c r="AR305" s="149" t="s">
        <v>3168</v>
      </c>
      <c r="AT305" s="149" t="s">
        <v>1347</v>
      </c>
      <c r="AU305" s="149" t="s">
        <v>86</v>
      </c>
      <c r="AY305" s="17" t="s">
        <v>350</v>
      </c>
      <c r="BE305" s="150">
        <f>IF(N305="základní",J305,0)</f>
        <v>0</v>
      </c>
      <c r="BF305" s="150">
        <f>IF(N305="snížená",J305,0)</f>
        <v>0</v>
      </c>
      <c r="BG305" s="150">
        <f>IF(N305="zákl. přenesená",J305,0)</f>
        <v>0</v>
      </c>
      <c r="BH305" s="150">
        <f>IF(N305="sníž. přenesená",J305,0)</f>
        <v>0</v>
      </c>
      <c r="BI305" s="150">
        <f>IF(N305="nulová",J305,0)</f>
        <v>0</v>
      </c>
      <c r="BJ305" s="17" t="s">
        <v>84</v>
      </c>
      <c r="BK305" s="150">
        <f>ROUND(I305*H305,2)</f>
        <v>0</v>
      </c>
      <c r="BL305" s="17" t="s">
        <v>1001</v>
      </c>
      <c r="BM305" s="149" t="s">
        <v>1871</v>
      </c>
    </row>
    <row r="306" spans="2:65" s="1" customFormat="1" ht="19.2">
      <c r="B306" s="32"/>
      <c r="D306" s="151" t="s">
        <v>359</v>
      </c>
      <c r="F306" s="152" t="s">
        <v>9532</v>
      </c>
      <c r="I306" s="153"/>
      <c r="L306" s="32"/>
      <c r="M306" s="154"/>
      <c r="T306" s="56"/>
      <c r="AT306" s="17" t="s">
        <v>359</v>
      </c>
      <c r="AU306" s="17" t="s">
        <v>86</v>
      </c>
    </row>
    <row r="307" spans="2:65" s="11" customFormat="1" ht="25.95" customHeight="1">
      <c r="B307" s="126"/>
      <c r="D307" s="127" t="s">
        <v>75</v>
      </c>
      <c r="E307" s="128" t="s">
        <v>9470</v>
      </c>
      <c r="F307" s="128" t="s">
        <v>8255</v>
      </c>
      <c r="I307" s="129"/>
      <c r="J307" s="130">
        <f>BK307</f>
        <v>0</v>
      </c>
      <c r="L307" s="126"/>
      <c r="M307" s="131"/>
      <c r="P307" s="132">
        <f>SUM(P308:P321)</f>
        <v>0</v>
      </c>
      <c r="R307" s="132">
        <f>SUM(R308:R321)</f>
        <v>0</v>
      </c>
      <c r="T307" s="133">
        <f>SUM(T308:T321)</f>
        <v>0</v>
      </c>
      <c r="AR307" s="127" t="s">
        <v>357</v>
      </c>
      <c r="AT307" s="134" t="s">
        <v>75</v>
      </c>
      <c r="AU307" s="134" t="s">
        <v>76</v>
      </c>
      <c r="AY307" s="127" t="s">
        <v>350</v>
      </c>
      <c r="BK307" s="135">
        <f>SUM(BK308:BK321)</f>
        <v>0</v>
      </c>
    </row>
    <row r="308" spans="2:65" s="1" customFormat="1" ht="24.15" customHeight="1">
      <c r="B308" s="32"/>
      <c r="C308" s="138" t="s">
        <v>761</v>
      </c>
      <c r="D308" s="138" t="s">
        <v>352</v>
      </c>
      <c r="E308" s="139" t="s">
        <v>9471</v>
      </c>
      <c r="F308" s="140" t="s">
        <v>9472</v>
      </c>
      <c r="G308" s="141" t="s">
        <v>5693</v>
      </c>
      <c r="H308" s="142">
        <v>12</v>
      </c>
      <c r="I308" s="143"/>
      <c r="J308" s="144">
        <f>ROUND(I308*H308,2)</f>
        <v>0</v>
      </c>
      <c r="K308" s="140" t="s">
        <v>385</v>
      </c>
      <c r="L308" s="32"/>
      <c r="M308" s="145" t="s">
        <v>1</v>
      </c>
      <c r="N308" s="146" t="s">
        <v>41</v>
      </c>
      <c r="P308" s="147">
        <f>O308*H308</f>
        <v>0</v>
      </c>
      <c r="Q308" s="147">
        <v>0</v>
      </c>
      <c r="R308" s="147">
        <f>Q308*H308</f>
        <v>0</v>
      </c>
      <c r="S308" s="147">
        <v>0</v>
      </c>
      <c r="T308" s="148">
        <f>S308*H308</f>
        <v>0</v>
      </c>
      <c r="AR308" s="149" t="s">
        <v>8719</v>
      </c>
      <c r="AT308" s="149" t="s">
        <v>352</v>
      </c>
      <c r="AU308" s="149" t="s">
        <v>84</v>
      </c>
      <c r="AY308" s="17" t="s">
        <v>350</v>
      </c>
      <c r="BE308" s="150">
        <f>IF(N308="základní",J308,0)</f>
        <v>0</v>
      </c>
      <c r="BF308" s="150">
        <f>IF(N308="snížená",J308,0)</f>
        <v>0</v>
      </c>
      <c r="BG308" s="150">
        <f>IF(N308="zákl. přenesená",J308,0)</f>
        <v>0</v>
      </c>
      <c r="BH308" s="150">
        <f>IF(N308="sníž. přenesená",J308,0)</f>
        <v>0</v>
      </c>
      <c r="BI308" s="150">
        <f>IF(N308="nulová",J308,0)</f>
        <v>0</v>
      </c>
      <c r="BJ308" s="17" t="s">
        <v>84</v>
      </c>
      <c r="BK308" s="150">
        <f>ROUND(I308*H308,2)</f>
        <v>0</v>
      </c>
      <c r="BL308" s="17" t="s">
        <v>8719</v>
      </c>
      <c r="BM308" s="149" t="s">
        <v>1881</v>
      </c>
    </row>
    <row r="309" spans="2:65" s="1" customFormat="1" ht="19.2">
      <c r="B309" s="32"/>
      <c r="D309" s="151" t="s">
        <v>359</v>
      </c>
      <c r="F309" s="152" t="s">
        <v>9472</v>
      </c>
      <c r="I309" s="153"/>
      <c r="L309" s="32"/>
      <c r="M309" s="154"/>
      <c r="T309" s="56"/>
      <c r="AT309" s="17" t="s">
        <v>359</v>
      </c>
      <c r="AU309" s="17" t="s">
        <v>84</v>
      </c>
    </row>
    <row r="310" spans="2:65" s="14" customFormat="1" ht="10.199999999999999">
      <c r="B310" s="169"/>
      <c r="D310" s="151" t="s">
        <v>361</v>
      </c>
      <c r="E310" s="170" t="s">
        <v>1</v>
      </c>
      <c r="F310" s="171" t="s">
        <v>9533</v>
      </c>
      <c r="H310" s="170" t="s">
        <v>1</v>
      </c>
      <c r="I310" s="172"/>
      <c r="L310" s="169"/>
      <c r="M310" s="173"/>
      <c r="T310" s="174"/>
      <c r="AT310" s="170" t="s">
        <v>361</v>
      </c>
      <c r="AU310" s="170" t="s">
        <v>84</v>
      </c>
      <c r="AV310" s="14" t="s">
        <v>84</v>
      </c>
      <c r="AW310" s="14" t="s">
        <v>32</v>
      </c>
      <c r="AX310" s="14" t="s">
        <v>76</v>
      </c>
      <c r="AY310" s="170" t="s">
        <v>350</v>
      </c>
    </row>
    <row r="311" spans="2:65" s="12" customFormat="1" ht="10.199999999999999">
      <c r="B311" s="155"/>
      <c r="D311" s="151" t="s">
        <v>361</v>
      </c>
      <c r="E311" s="156" t="s">
        <v>1</v>
      </c>
      <c r="F311" s="157" t="s">
        <v>468</v>
      </c>
      <c r="H311" s="158">
        <v>8</v>
      </c>
      <c r="I311" s="159"/>
      <c r="L311" s="155"/>
      <c r="M311" s="160"/>
      <c r="T311" s="161"/>
      <c r="AT311" s="156" t="s">
        <v>361</v>
      </c>
      <c r="AU311" s="156" t="s">
        <v>84</v>
      </c>
      <c r="AV311" s="12" t="s">
        <v>86</v>
      </c>
      <c r="AW311" s="12" t="s">
        <v>32</v>
      </c>
      <c r="AX311" s="12" t="s">
        <v>76</v>
      </c>
      <c r="AY311" s="156" t="s">
        <v>350</v>
      </c>
    </row>
    <row r="312" spans="2:65" s="14" customFormat="1" ht="10.199999999999999">
      <c r="B312" s="169"/>
      <c r="D312" s="151" t="s">
        <v>361</v>
      </c>
      <c r="E312" s="170" t="s">
        <v>1</v>
      </c>
      <c r="F312" s="171" t="s">
        <v>9534</v>
      </c>
      <c r="H312" s="170" t="s">
        <v>1</v>
      </c>
      <c r="I312" s="172"/>
      <c r="L312" s="169"/>
      <c r="M312" s="173"/>
      <c r="T312" s="174"/>
      <c r="AT312" s="170" t="s">
        <v>361</v>
      </c>
      <c r="AU312" s="170" t="s">
        <v>84</v>
      </c>
      <c r="AV312" s="14" t="s">
        <v>84</v>
      </c>
      <c r="AW312" s="14" t="s">
        <v>32</v>
      </c>
      <c r="AX312" s="14" t="s">
        <v>76</v>
      </c>
      <c r="AY312" s="170" t="s">
        <v>350</v>
      </c>
    </row>
    <row r="313" spans="2:65" s="12" customFormat="1" ht="10.199999999999999">
      <c r="B313" s="155"/>
      <c r="D313" s="151" t="s">
        <v>361</v>
      </c>
      <c r="E313" s="156" t="s">
        <v>1</v>
      </c>
      <c r="F313" s="157" t="s">
        <v>357</v>
      </c>
      <c r="H313" s="158">
        <v>4</v>
      </c>
      <c r="I313" s="159"/>
      <c r="L313" s="155"/>
      <c r="M313" s="160"/>
      <c r="T313" s="161"/>
      <c r="AT313" s="156" t="s">
        <v>361</v>
      </c>
      <c r="AU313" s="156" t="s">
        <v>84</v>
      </c>
      <c r="AV313" s="12" t="s">
        <v>86</v>
      </c>
      <c r="AW313" s="12" t="s">
        <v>32</v>
      </c>
      <c r="AX313" s="12" t="s">
        <v>76</v>
      </c>
      <c r="AY313" s="156" t="s">
        <v>350</v>
      </c>
    </row>
    <row r="314" spans="2:65" s="13" customFormat="1" ht="10.199999999999999">
      <c r="B314" s="162"/>
      <c r="D314" s="151" t="s">
        <v>361</v>
      </c>
      <c r="E314" s="163" t="s">
        <v>1</v>
      </c>
      <c r="F314" s="164" t="s">
        <v>364</v>
      </c>
      <c r="H314" s="165">
        <v>12</v>
      </c>
      <c r="I314" s="166"/>
      <c r="L314" s="162"/>
      <c r="M314" s="167"/>
      <c r="T314" s="168"/>
      <c r="AT314" s="163" t="s">
        <v>361</v>
      </c>
      <c r="AU314" s="163" t="s">
        <v>84</v>
      </c>
      <c r="AV314" s="13" t="s">
        <v>357</v>
      </c>
      <c r="AW314" s="13" t="s">
        <v>32</v>
      </c>
      <c r="AX314" s="13" t="s">
        <v>84</v>
      </c>
      <c r="AY314" s="163" t="s">
        <v>350</v>
      </c>
    </row>
    <row r="315" spans="2:65" s="1" customFormat="1" ht="16.5" customHeight="1">
      <c r="B315" s="32"/>
      <c r="C315" s="187" t="s">
        <v>767</v>
      </c>
      <c r="D315" s="187" t="s">
        <v>1347</v>
      </c>
      <c r="E315" s="188" t="s">
        <v>9288</v>
      </c>
      <c r="F315" s="189" t="s">
        <v>9535</v>
      </c>
      <c r="G315" s="190" t="s">
        <v>496</v>
      </c>
      <c r="H315" s="191">
        <v>1</v>
      </c>
      <c r="I315" s="192"/>
      <c r="J315" s="193">
        <f>ROUND(I315*H315,2)</f>
        <v>0</v>
      </c>
      <c r="K315" s="189" t="s">
        <v>8850</v>
      </c>
      <c r="L315" s="194"/>
      <c r="M315" s="195" t="s">
        <v>1</v>
      </c>
      <c r="N315" s="196" t="s">
        <v>41</v>
      </c>
      <c r="P315" s="147">
        <f>O315*H315</f>
        <v>0</v>
      </c>
      <c r="Q315" s="147">
        <v>0</v>
      </c>
      <c r="R315" s="147">
        <f>Q315*H315</f>
        <v>0</v>
      </c>
      <c r="S315" s="147">
        <v>0</v>
      </c>
      <c r="T315" s="148">
        <f>S315*H315</f>
        <v>0</v>
      </c>
      <c r="AR315" s="149" t="s">
        <v>8719</v>
      </c>
      <c r="AT315" s="149" t="s">
        <v>1347</v>
      </c>
      <c r="AU315" s="149" t="s">
        <v>84</v>
      </c>
      <c r="AY315" s="17" t="s">
        <v>350</v>
      </c>
      <c r="BE315" s="150">
        <f>IF(N315="základní",J315,0)</f>
        <v>0</v>
      </c>
      <c r="BF315" s="150">
        <f>IF(N315="snížená",J315,0)</f>
        <v>0</v>
      </c>
      <c r="BG315" s="150">
        <f>IF(N315="zákl. přenesená",J315,0)</f>
        <v>0</v>
      </c>
      <c r="BH315" s="150">
        <f>IF(N315="sníž. přenesená",J315,0)</f>
        <v>0</v>
      </c>
      <c r="BI315" s="150">
        <f>IF(N315="nulová",J315,0)</f>
        <v>0</v>
      </c>
      <c r="BJ315" s="17" t="s">
        <v>84</v>
      </c>
      <c r="BK315" s="150">
        <f>ROUND(I315*H315,2)</f>
        <v>0</v>
      </c>
      <c r="BL315" s="17" t="s">
        <v>8719</v>
      </c>
      <c r="BM315" s="149" t="s">
        <v>1931</v>
      </c>
    </row>
    <row r="316" spans="2:65" s="1" customFormat="1" ht="10.199999999999999">
      <c r="B316" s="32"/>
      <c r="D316" s="151" t="s">
        <v>359</v>
      </c>
      <c r="F316" s="152" t="s">
        <v>9535</v>
      </c>
      <c r="I316" s="153"/>
      <c r="L316" s="32"/>
      <c r="M316" s="154"/>
      <c r="T316" s="56"/>
      <c r="AT316" s="17" t="s">
        <v>359</v>
      </c>
      <c r="AU316" s="17" t="s">
        <v>84</v>
      </c>
    </row>
    <row r="317" spans="2:65" s="1" customFormat="1" ht="24.15" customHeight="1">
      <c r="B317" s="32"/>
      <c r="C317" s="138" t="s">
        <v>821</v>
      </c>
      <c r="D317" s="138" t="s">
        <v>352</v>
      </c>
      <c r="E317" s="139" t="s">
        <v>9474</v>
      </c>
      <c r="F317" s="140" t="s">
        <v>9475</v>
      </c>
      <c r="G317" s="141" t="s">
        <v>5693</v>
      </c>
      <c r="H317" s="142">
        <v>16</v>
      </c>
      <c r="I317" s="143"/>
      <c r="J317" s="144">
        <f>ROUND(I317*H317,2)</f>
        <v>0</v>
      </c>
      <c r="K317" s="140" t="s">
        <v>385</v>
      </c>
      <c r="L317" s="32"/>
      <c r="M317" s="145" t="s">
        <v>1</v>
      </c>
      <c r="N317" s="146" t="s">
        <v>41</v>
      </c>
      <c r="P317" s="147">
        <f>O317*H317</f>
        <v>0</v>
      </c>
      <c r="Q317" s="147">
        <v>0</v>
      </c>
      <c r="R317" s="147">
        <f>Q317*H317</f>
        <v>0</v>
      </c>
      <c r="S317" s="147">
        <v>0</v>
      </c>
      <c r="T317" s="148">
        <f>S317*H317</f>
        <v>0</v>
      </c>
      <c r="AR317" s="149" t="s">
        <v>8719</v>
      </c>
      <c r="AT317" s="149" t="s">
        <v>352</v>
      </c>
      <c r="AU317" s="149" t="s">
        <v>84</v>
      </c>
      <c r="AY317" s="17" t="s">
        <v>350</v>
      </c>
      <c r="BE317" s="150">
        <f>IF(N317="základní",J317,0)</f>
        <v>0</v>
      </c>
      <c r="BF317" s="150">
        <f>IF(N317="snížená",J317,0)</f>
        <v>0</v>
      </c>
      <c r="BG317" s="150">
        <f>IF(N317="zákl. přenesená",J317,0)</f>
        <v>0</v>
      </c>
      <c r="BH317" s="150">
        <f>IF(N317="sníž. přenesená",J317,0)</f>
        <v>0</v>
      </c>
      <c r="BI317" s="150">
        <f>IF(N317="nulová",J317,0)</f>
        <v>0</v>
      </c>
      <c r="BJ317" s="17" t="s">
        <v>84</v>
      </c>
      <c r="BK317" s="150">
        <f>ROUND(I317*H317,2)</f>
        <v>0</v>
      </c>
      <c r="BL317" s="17" t="s">
        <v>8719</v>
      </c>
      <c r="BM317" s="149" t="s">
        <v>1961</v>
      </c>
    </row>
    <row r="318" spans="2:65" s="1" customFormat="1" ht="19.2">
      <c r="B318" s="32"/>
      <c r="D318" s="151" t="s">
        <v>359</v>
      </c>
      <c r="F318" s="152" t="s">
        <v>9475</v>
      </c>
      <c r="I318" s="153"/>
      <c r="L318" s="32"/>
      <c r="M318" s="154"/>
      <c r="T318" s="56"/>
      <c r="AT318" s="17" t="s">
        <v>359</v>
      </c>
      <c r="AU318" s="17" t="s">
        <v>84</v>
      </c>
    </row>
    <row r="319" spans="2:65" s="14" customFormat="1" ht="10.199999999999999">
      <c r="B319" s="169"/>
      <c r="D319" s="151" t="s">
        <v>361</v>
      </c>
      <c r="E319" s="170" t="s">
        <v>1</v>
      </c>
      <c r="F319" s="171" t="s">
        <v>9476</v>
      </c>
      <c r="H319" s="170" t="s">
        <v>1</v>
      </c>
      <c r="I319" s="172"/>
      <c r="L319" s="169"/>
      <c r="M319" s="173"/>
      <c r="T319" s="174"/>
      <c r="AT319" s="170" t="s">
        <v>361</v>
      </c>
      <c r="AU319" s="170" t="s">
        <v>84</v>
      </c>
      <c r="AV319" s="14" t="s">
        <v>84</v>
      </c>
      <c r="AW319" s="14" t="s">
        <v>32</v>
      </c>
      <c r="AX319" s="14" t="s">
        <v>76</v>
      </c>
      <c r="AY319" s="170" t="s">
        <v>350</v>
      </c>
    </row>
    <row r="320" spans="2:65" s="12" customFormat="1" ht="10.199999999999999">
      <c r="B320" s="155"/>
      <c r="D320" s="151" t="s">
        <v>361</v>
      </c>
      <c r="E320" s="156" t="s">
        <v>1</v>
      </c>
      <c r="F320" s="157" t="s">
        <v>9477</v>
      </c>
      <c r="H320" s="158">
        <v>16</v>
      </c>
      <c r="I320" s="159"/>
      <c r="L320" s="155"/>
      <c r="M320" s="160"/>
      <c r="T320" s="161"/>
      <c r="AT320" s="156" t="s">
        <v>361</v>
      </c>
      <c r="AU320" s="156" t="s">
        <v>84</v>
      </c>
      <c r="AV320" s="12" t="s">
        <v>86</v>
      </c>
      <c r="AW320" s="12" t="s">
        <v>32</v>
      </c>
      <c r="AX320" s="12" t="s">
        <v>76</v>
      </c>
      <c r="AY320" s="156" t="s">
        <v>350</v>
      </c>
    </row>
    <row r="321" spans="2:65" s="13" customFormat="1" ht="10.199999999999999">
      <c r="B321" s="162"/>
      <c r="D321" s="151" t="s">
        <v>361</v>
      </c>
      <c r="E321" s="163" t="s">
        <v>1</v>
      </c>
      <c r="F321" s="164" t="s">
        <v>364</v>
      </c>
      <c r="H321" s="165">
        <v>16</v>
      </c>
      <c r="I321" s="166"/>
      <c r="L321" s="162"/>
      <c r="M321" s="167"/>
      <c r="T321" s="168"/>
      <c r="AT321" s="163" t="s">
        <v>361</v>
      </c>
      <c r="AU321" s="163" t="s">
        <v>84</v>
      </c>
      <c r="AV321" s="13" t="s">
        <v>357</v>
      </c>
      <c r="AW321" s="13" t="s">
        <v>32</v>
      </c>
      <c r="AX321" s="13" t="s">
        <v>84</v>
      </c>
      <c r="AY321" s="163" t="s">
        <v>350</v>
      </c>
    </row>
    <row r="322" spans="2:65" s="11" customFormat="1" ht="25.95" customHeight="1">
      <c r="B322" s="126"/>
      <c r="D322" s="127" t="s">
        <v>75</v>
      </c>
      <c r="E322" s="128" t="s">
        <v>135</v>
      </c>
      <c r="F322" s="128" t="s">
        <v>9123</v>
      </c>
      <c r="I322" s="129"/>
      <c r="J322" s="130">
        <f>BK322</f>
        <v>0</v>
      </c>
      <c r="L322" s="126"/>
      <c r="M322" s="131"/>
      <c r="P322" s="132">
        <f>P323+P334+P337+P340</f>
        <v>0</v>
      </c>
      <c r="R322" s="132">
        <f>R323+R334+R337+R340</f>
        <v>0</v>
      </c>
      <c r="T322" s="133">
        <f>T323+T334+T337+T340</f>
        <v>0</v>
      </c>
      <c r="AR322" s="127" t="s">
        <v>389</v>
      </c>
      <c r="AT322" s="134" t="s">
        <v>75</v>
      </c>
      <c r="AU322" s="134" t="s">
        <v>76</v>
      </c>
      <c r="AY322" s="127" t="s">
        <v>350</v>
      </c>
      <c r="BK322" s="135">
        <f>BK323+BK334+BK337+BK340</f>
        <v>0</v>
      </c>
    </row>
    <row r="323" spans="2:65" s="11" customFormat="1" ht="22.8" customHeight="1">
      <c r="B323" s="126"/>
      <c r="D323" s="127" t="s">
        <v>75</v>
      </c>
      <c r="E323" s="136" t="s">
        <v>9124</v>
      </c>
      <c r="F323" s="136" t="s">
        <v>9125</v>
      </c>
      <c r="I323" s="129"/>
      <c r="J323" s="137">
        <f>BK323</f>
        <v>0</v>
      </c>
      <c r="L323" s="126"/>
      <c r="M323" s="131"/>
      <c r="P323" s="132">
        <f>SUM(P324:P333)</f>
        <v>0</v>
      </c>
      <c r="R323" s="132">
        <f>SUM(R324:R333)</f>
        <v>0</v>
      </c>
      <c r="T323" s="133">
        <f>SUM(T324:T333)</f>
        <v>0</v>
      </c>
      <c r="AR323" s="127" t="s">
        <v>389</v>
      </c>
      <c r="AT323" s="134" t="s">
        <v>75</v>
      </c>
      <c r="AU323" s="134" t="s">
        <v>84</v>
      </c>
      <c r="AY323" s="127" t="s">
        <v>350</v>
      </c>
      <c r="BK323" s="135">
        <f>SUM(BK324:BK333)</f>
        <v>0</v>
      </c>
    </row>
    <row r="324" spans="2:65" s="1" customFormat="1" ht="16.5" customHeight="1">
      <c r="B324" s="32"/>
      <c r="C324" s="138" t="s">
        <v>828</v>
      </c>
      <c r="D324" s="138" t="s">
        <v>352</v>
      </c>
      <c r="E324" s="139" t="s">
        <v>9249</v>
      </c>
      <c r="F324" s="140" t="s">
        <v>9250</v>
      </c>
      <c r="G324" s="141" t="s">
        <v>9251</v>
      </c>
      <c r="H324" s="142">
        <v>2</v>
      </c>
      <c r="I324" s="143"/>
      <c r="J324" s="144">
        <f>ROUND(I324*H324,2)</f>
        <v>0</v>
      </c>
      <c r="K324" s="140" t="s">
        <v>385</v>
      </c>
      <c r="L324" s="32"/>
      <c r="M324" s="145" t="s">
        <v>1</v>
      </c>
      <c r="N324" s="146" t="s">
        <v>41</v>
      </c>
      <c r="P324" s="147">
        <f>O324*H324</f>
        <v>0</v>
      </c>
      <c r="Q324" s="147">
        <v>0</v>
      </c>
      <c r="R324" s="147">
        <f>Q324*H324</f>
        <v>0</v>
      </c>
      <c r="S324" s="147">
        <v>0</v>
      </c>
      <c r="T324" s="148">
        <f>S324*H324</f>
        <v>0</v>
      </c>
      <c r="AR324" s="149" t="s">
        <v>357</v>
      </c>
      <c r="AT324" s="149" t="s">
        <v>352</v>
      </c>
      <c r="AU324" s="149" t="s">
        <v>86</v>
      </c>
      <c r="AY324" s="17" t="s">
        <v>350</v>
      </c>
      <c r="BE324" s="150">
        <f>IF(N324="základní",J324,0)</f>
        <v>0</v>
      </c>
      <c r="BF324" s="150">
        <f>IF(N324="snížená",J324,0)</f>
        <v>0</v>
      </c>
      <c r="BG324" s="150">
        <f>IF(N324="zákl. přenesená",J324,0)</f>
        <v>0</v>
      </c>
      <c r="BH324" s="150">
        <f>IF(N324="sníž. přenesená",J324,0)</f>
        <v>0</v>
      </c>
      <c r="BI324" s="150">
        <f>IF(N324="nulová",J324,0)</f>
        <v>0</v>
      </c>
      <c r="BJ324" s="17" t="s">
        <v>84</v>
      </c>
      <c r="BK324" s="150">
        <f>ROUND(I324*H324,2)</f>
        <v>0</v>
      </c>
      <c r="BL324" s="17" t="s">
        <v>357</v>
      </c>
      <c r="BM324" s="149" t="s">
        <v>1977</v>
      </c>
    </row>
    <row r="325" spans="2:65" s="1" customFormat="1" ht="10.199999999999999">
      <c r="B325" s="32"/>
      <c r="D325" s="151" t="s">
        <v>359</v>
      </c>
      <c r="F325" s="152" t="s">
        <v>9250</v>
      </c>
      <c r="I325" s="153"/>
      <c r="L325" s="32"/>
      <c r="M325" s="154"/>
      <c r="T325" s="56"/>
      <c r="AT325" s="17" t="s">
        <v>359</v>
      </c>
      <c r="AU325" s="17" t="s">
        <v>86</v>
      </c>
    </row>
    <row r="326" spans="2:65" s="14" customFormat="1" ht="10.199999999999999">
      <c r="B326" s="169"/>
      <c r="D326" s="151" t="s">
        <v>361</v>
      </c>
      <c r="E326" s="170" t="s">
        <v>1</v>
      </c>
      <c r="F326" s="171" t="s">
        <v>9252</v>
      </c>
      <c r="H326" s="170" t="s">
        <v>1</v>
      </c>
      <c r="I326" s="172"/>
      <c r="L326" s="169"/>
      <c r="M326" s="173"/>
      <c r="T326" s="174"/>
      <c r="AT326" s="170" t="s">
        <v>361</v>
      </c>
      <c r="AU326" s="170" t="s">
        <v>86</v>
      </c>
      <c r="AV326" s="14" t="s">
        <v>84</v>
      </c>
      <c r="AW326" s="14" t="s">
        <v>32</v>
      </c>
      <c r="AX326" s="14" t="s">
        <v>76</v>
      </c>
      <c r="AY326" s="170" t="s">
        <v>350</v>
      </c>
    </row>
    <row r="327" spans="2:65" s="12" customFormat="1" ht="10.199999999999999">
      <c r="B327" s="155"/>
      <c r="D327" s="151" t="s">
        <v>361</v>
      </c>
      <c r="E327" s="156" t="s">
        <v>1</v>
      </c>
      <c r="F327" s="157" t="s">
        <v>86</v>
      </c>
      <c r="H327" s="158">
        <v>2</v>
      </c>
      <c r="I327" s="159"/>
      <c r="L327" s="155"/>
      <c r="M327" s="160"/>
      <c r="T327" s="161"/>
      <c r="AT327" s="156" t="s">
        <v>361</v>
      </c>
      <c r="AU327" s="156" t="s">
        <v>86</v>
      </c>
      <c r="AV327" s="12" t="s">
        <v>86</v>
      </c>
      <c r="AW327" s="12" t="s">
        <v>32</v>
      </c>
      <c r="AX327" s="12" t="s">
        <v>76</v>
      </c>
      <c r="AY327" s="156" t="s">
        <v>350</v>
      </c>
    </row>
    <row r="328" spans="2:65" s="13" customFormat="1" ht="10.199999999999999">
      <c r="B328" s="162"/>
      <c r="D328" s="151" t="s">
        <v>361</v>
      </c>
      <c r="E328" s="163" t="s">
        <v>1</v>
      </c>
      <c r="F328" s="164" t="s">
        <v>364</v>
      </c>
      <c r="H328" s="165">
        <v>2</v>
      </c>
      <c r="I328" s="166"/>
      <c r="L328" s="162"/>
      <c r="M328" s="167"/>
      <c r="T328" s="168"/>
      <c r="AT328" s="163" t="s">
        <v>361</v>
      </c>
      <c r="AU328" s="163" t="s">
        <v>86</v>
      </c>
      <c r="AV328" s="13" t="s">
        <v>357</v>
      </c>
      <c r="AW328" s="13" t="s">
        <v>32</v>
      </c>
      <c r="AX328" s="13" t="s">
        <v>84</v>
      </c>
      <c r="AY328" s="163" t="s">
        <v>350</v>
      </c>
    </row>
    <row r="329" spans="2:65" s="1" customFormat="1" ht="16.5" customHeight="1">
      <c r="B329" s="32"/>
      <c r="C329" s="138" t="s">
        <v>834</v>
      </c>
      <c r="D329" s="138" t="s">
        <v>352</v>
      </c>
      <c r="E329" s="139" t="s">
        <v>9253</v>
      </c>
      <c r="F329" s="140" t="s">
        <v>9254</v>
      </c>
      <c r="G329" s="141" t="s">
        <v>9251</v>
      </c>
      <c r="H329" s="142">
        <v>10</v>
      </c>
      <c r="I329" s="143"/>
      <c r="J329" s="144">
        <f>ROUND(I329*H329,2)</f>
        <v>0</v>
      </c>
      <c r="K329" s="140" t="s">
        <v>385</v>
      </c>
      <c r="L329" s="32"/>
      <c r="M329" s="145" t="s">
        <v>1</v>
      </c>
      <c r="N329" s="146" t="s">
        <v>41</v>
      </c>
      <c r="P329" s="147">
        <f>O329*H329</f>
        <v>0</v>
      </c>
      <c r="Q329" s="147">
        <v>0</v>
      </c>
      <c r="R329" s="147">
        <f>Q329*H329</f>
        <v>0</v>
      </c>
      <c r="S329" s="147">
        <v>0</v>
      </c>
      <c r="T329" s="148">
        <f>S329*H329</f>
        <v>0</v>
      </c>
      <c r="AR329" s="149" t="s">
        <v>357</v>
      </c>
      <c r="AT329" s="149" t="s">
        <v>352</v>
      </c>
      <c r="AU329" s="149" t="s">
        <v>86</v>
      </c>
      <c r="AY329" s="17" t="s">
        <v>350</v>
      </c>
      <c r="BE329" s="150">
        <f>IF(N329="základní",J329,0)</f>
        <v>0</v>
      </c>
      <c r="BF329" s="150">
        <f>IF(N329="snížená",J329,0)</f>
        <v>0</v>
      </c>
      <c r="BG329" s="150">
        <f>IF(N329="zákl. přenesená",J329,0)</f>
        <v>0</v>
      </c>
      <c r="BH329" s="150">
        <f>IF(N329="sníž. přenesená",J329,0)</f>
        <v>0</v>
      </c>
      <c r="BI329" s="150">
        <f>IF(N329="nulová",J329,0)</f>
        <v>0</v>
      </c>
      <c r="BJ329" s="17" t="s">
        <v>84</v>
      </c>
      <c r="BK329" s="150">
        <f>ROUND(I329*H329,2)</f>
        <v>0</v>
      </c>
      <c r="BL329" s="17" t="s">
        <v>357</v>
      </c>
      <c r="BM329" s="149" t="s">
        <v>1990</v>
      </c>
    </row>
    <row r="330" spans="2:65" s="1" customFormat="1" ht="10.199999999999999">
      <c r="B330" s="32"/>
      <c r="D330" s="151" t="s">
        <v>359</v>
      </c>
      <c r="F330" s="152" t="s">
        <v>9254</v>
      </c>
      <c r="I330" s="153"/>
      <c r="L330" s="32"/>
      <c r="M330" s="154"/>
      <c r="T330" s="56"/>
      <c r="AT330" s="17" t="s">
        <v>359</v>
      </c>
      <c r="AU330" s="17" t="s">
        <v>86</v>
      </c>
    </row>
    <row r="331" spans="2:65" s="14" customFormat="1" ht="10.199999999999999">
      <c r="B331" s="169"/>
      <c r="D331" s="151" t="s">
        <v>361</v>
      </c>
      <c r="E331" s="170" t="s">
        <v>1</v>
      </c>
      <c r="F331" s="171" t="s">
        <v>9255</v>
      </c>
      <c r="H331" s="170" t="s">
        <v>1</v>
      </c>
      <c r="I331" s="172"/>
      <c r="L331" s="169"/>
      <c r="M331" s="173"/>
      <c r="T331" s="174"/>
      <c r="AT331" s="170" t="s">
        <v>361</v>
      </c>
      <c r="AU331" s="170" t="s">
        <v>86</v>
      </c>
      <c r="AV331" s="14" t="s">
        <v>84</v>
      </c>
      <c r="AW331" s="14" t="s">
        <v>32</v>
      </c>
      <c r="AX331" s="14" t="s">
        <v>76</v>
      </c>
      <c r="AY331" s="170" t="s">
        <v>350</v>
      </c>
    </row>
    <row r="332" spans="2:65" s="12" customFormat="1" ht="10.199999999999999">
      <c r="B332" s="155"/>
      <c r="D332" s="151" t="s">
        <v>361</v>
      </c>
      <c r="E332" s="156" t="s">
        <v>1</v>
      </c>
      <c r="F332" s="157" t="s">
        <v>480</v>
      </c>
      <c r="H332" s="158">
        <v>10</v>
      </c>
      <c r="I332" s="159"/>
      <c r="L332" s="155"/>
      <c r="M332" s="160"/>
      <c r="T332" s="161"/>
      <c r="AT332" s="156" t="s">
        <v>361</v>
      </c>
      <c r="AU332" s="156" t="s">
        <v>86</v>
      </c>
      <c r="AV332" s="12" t="s">
        <v>86</v>
      </c>
      <c r="AW332" s="12" t="s">
        <v>32</v>
      </c>
      <c r="AX332" s="12" t="s">
        <v>76</v>
      </c>
      <c r="AY332" s="156" t="s">
        <v>350</v>
      </c>
    </row>
    <row r="333" spans="2:65" s="13" customFormat="1" ht="10.199999999999999">
      <c r="B333" s="162"/>
      <c r="D333" s="151" t="s">
        <v>361</v>
      </c>
      <c r="E333" s="163" t="s">
        <v>1</v>
      </c>
      <c r="F333" s="164" t="s">
        <v>364</v>
      </c>
      <c r="H333" s="165">
        <v>10</v>
      </c>
      <c r="I333" s="166"/>
      <c r="L333" s="162"/>
      <c r="M333" s="167"/>
      <c r="T333" s="168"/>
      <c r="AT333" s="163" t="s">
        <v>361</v>
      </c>
      <c r="AU333" s="163" t="s">
        <v>86</v>
      </c>
      <c r="AV333" s="13" t="s">
        <v>357</v>
      </c>
      <c r="AW333" s="13" t="s">
        <v>32</v>
      </c>
      <c r="AX333" s="13" t="s">
        <v>84</v>
      </c>
      <c r="AY333" s="163" t="s">
        <v>350</v>
      </c>
    </row>
    <row r="334" spans="2:65" s="11" customFormat="1" ht="22.8" customHeight="1">
      <c r="B334" s="126"/>
      <c r="D334" s="127" t="s">
        <v>75</v>
      </c>
      <c r="E334" s="136" t="s">
        <v>9127</v>
      </c>
      <c r="F334" s="136" t="s">
        <v>9128</v>
      </c>
      <c r="I334" s="129"/>
      <c r="J334" s="137">
        <f>BK334</f>
        <v>0</v>
      </c>
      <c r="L334" s="126"/>
      <c r="M334" s="131"/>
      <c r="P334" s="132">
        <f>SUM(P335:P336)</f>
        <v>0</v>
      </c>
      <c r="R334" s="132">
        <f>SUM(R335:R336)</f>
        <v>0</v>
      </c>
      <c r="T334" s="133">
        <f>SUM(T335:T336)</f>
        <v>0</v>
      </c>
      <c r="AR334" s="127" t="s">
        <v>389</v>
      </c>
      <c r="AT334" s="134" t="s">
        <v>75</v>
      </c>
      <c r="AU334" s="134" t="s">
        <v>84</v>
      </c>
      <c r="AY334" s="127" t="s">
        <v>350</v>
      </c>
      <c r="BK334" s="135">
        <f>SUM(BK335:BK336)</f>
        <v>0</v>
      </c>
    </row>
    <row r="335" spans="2:65" s="1" customFormat="1" ht="16.5" customHeight="1">
      <c r="B335" s="32"/>
      <c r="C335" s="138" t="s">
        <v>854</v>
      </c>
      <c r="D335" s="138" t="s">
        <v>352</v>
      </c>
      <c r="E335" s="139" t="s">
        <v>9129</v>
      </c>
      <c r="F335" s="140" t="s">
        <v>9128</v>
      </c>
      <c r="G335" s="141" t="s">
        <v>5036</v>
      </c>
      <c r="H335" s="142">
        <v>1</v>
      </c>
      <c r="I335" s="143"/>
      <c r="J335" s="144">
        <f>ROUND(I335*H335,2)</f>
        <v>0</v>
      </c>
      <c r="K335" s="140" t="s">
        <v>385</v>
      </c>
      <c r="L335" s="32"/>
      <c r="M335" s="145" t="s">
        <v>1</v>
      </c>
      <c r="N335" s="146" t="s">
        <v>41</v>
      </c>
      <c r="P335" s="147">
        <f>O335*H335</f>
        <v>0</v>
      </c>
      <c r="Q335" s="147">
        <v>0</v>
      </c>
      <c r="R335" s="147">
        <f>Q335*H335</f>
        <v>0</v>
      </c>
      <c r="S335" s="147">
        <v>0</v>
      </c>
      <c r="T335" s="148">
        <f>S335*H335</f>
        <v>0</v>
      </c>
      <c r="AR335" s="149" t="s">
        <v>357</v>
      </c>
      <c r="AT335" s="149" t="s">
        <v>352</v>
      </c>
      <c r="AU335" s="149" t="s">
        <v>86</v>
      </c>
      <c r="AY335" s="17" t="s">
        <v>350</v>
      </c>
      <c r="BE335" s="150">
        <f>IF(N335="základní",J335,0)</f>
        <v>0</v>
      </c>
      <c r="BF335" s="150">
        <f>IF(N335="snížená",J335,0)</f>
        <v>0</v>
      </c>
      <c r="BG335" s="150">
        <f>IF(N335="zákl. přenesená",J335,0)</f>
        <v>0</v>
      </c>
      <c r="BH335" s="150">
        <f>IF(N335="sníž. přenesená",J335,0)</f>
        <v>0</v>
      </c>
      <c r="BI335" s="150">
        <f>IF(N335="nulová",J335,0)</f>
        <v>0</v>
      </c>
      <c r="BJ335" s="17" t="s">
        <v>84</v>
      </c>
      <c r="BK335" s="150">
        <f>ROUND(I335*H335,2)</f>
        <v>0</v>
      </c>
      <c r="BL335" s="17" t="s">
        <v>357</v>
      </c>
      <c r="BM335" s="149" t="s">
        <v>2003</v>
      </c>
    </row>
    <row r="336" spans="2:65" s="1" customFormat="1" ht="10.199999999999999">
      <c r="B336" s="32"/>
      <c r="D336" s="151" t="s">
        <v>359</v>
      </c>
      <c r="F336" s="152" t="s">
        <v>9128</v>
      </c>
      <c r="I336" s="153"/>
      <c r="L336" s="32"/>
      <c r="M336" s="154"/>
      <c r="T336" s="56"/>
      <c r="AT336" s="17" t="s">
        <v>359</v>
      </c>
      <c r="AU336" s="17" t="s">
        <v>86</v>
      </c>
    </row>
    <row r="337" spans="2:65" s="11" customFormat="1" ht="22.8" customHeight="1">
      <c r="B337" s="126"/>
      <c r="D337" s="127" t="s">
        <v>75</v>
      </c>
      <c r="E337" s="136" t="s">
        <v>9130</v>
      </c>
      <c r="F337" s="136" t="s">
        <v>9131</v>
      </c>
      <c r="I337" s="129"/>
      <c r="J337" s="137">
        <f>BK337</f>
        <v>0</v>
      </c>
      <c r="L337" s="126"/>
      <c r="M337" s="131"/>
      <c r="P337" s="132">
        <f>SUM(P338:P339)</f>
        <v>0</v>
      </c>
      <c r="R337" s="132">
        <f>SUM(R338:R339)</f>
        <v>0</v>
      </c>
      <c r="T337" s="133">
        <f>SUM(T338:T339)</f>
        <v>0</v>
      </c>
      <c r="AR337" s="127" t="s">
        <v>389</v>
      </c>
      <c r="AT337" s="134" t="s">
        <v>75</v>
      </c>
      <c r="AU337" s="134" t="s">
        <v>84</v>
      </c>
      <c r="AY337" s="127" t="s">
        <v>350</v>
      </c>
      <c r="BK337" s="135">
        <f>SUM(BK338:BK339)</f>
        <v>0</v>
      </c>
    </row>
    <row r="338" spans="2:65" s="1" customFormat="1" ht="16.5" customHeight="1">
      <c r="B338" s="32"/>
      <c r="C338" s="138" t="s">
        <v>872</v>
      </c>
      <c r="D338" s="138" t="s">
        <v>352</v>
      </c>
      <c r="E338" s="139" t="s">
        <v>9132</v>
      </c>
      <c r="F338" s="140" t="s">
        <v>9133</v>
      </c>
      <c r="G338" s="141" t="s">
        <v>5036</v>
      </c>
      <c r="H338" s="142">
        <v>1</v>
      </c>
      <c r="I338" s="143"/>
      <c r="J338" s="144">
        <f>ROUND(I338*H338,2)</f>
        <v>0</v>
      </c>
      <c r="K338" s="140" t="s">
        <v>385</v>
      </c>
      <c r="L338" s="32"/>
      <c r="M338" s="145" t="s">
        <v>1</v>
      </c>
      <c r="N338" s="146" t="s">
        <v>41</v>
      </c>
      <c r="P338" s="147">
        <f>O338*H338</f>
        <v>0</v>
      </c>
      <c r="Q338" s="147">
        <v>0</v>
      </c>
      <c r="R338" s="147">
        <f>Q338*H338</f>
        <v>0</v>
      </c>
      <c r="S338" s="147">
        <v>0</v>
      </c>
      <c r="T338" s="148">
        <f>S338*H338</f>
        <v>0</v>
      </c>
      <c r="AR338" s="149" t="s">
        <v>357</v>
      </c>
      <c r="AT338" s="149" t="s">
        <v>352</v>
      </c>
      <c r="AU338" s="149" t="s">
        <v>86</v>
      </c>
      <c r="AY338" s="17" t="s">
        <v>350</v>
      </c>
      <c r="BE338" s="150">
        <f>IF(N338="základní",J338,0)</f>
        <v>0</v>
      </c>
      <c r="BF338" s="150">
        <f>IF(N338="snížená",J338,0)</f>
        <v>0</v>
      </c>
      <c r="BG338" s="150">
        <f>IF(N338="zákl. přenesená",J338,0)</f>
        <v>0</v>
      </c>
      <c r="BH338" s="150">
        <f>IF(N338="sníž. přenesená",J338,0)</f>
        <v>0</v>
      </c>
      <c r="BI338" s="150">
        <f>IF(N338="nulová",J338,0)</f>
        <v>0</v>
      </c>
      <c r="BJ338" s="17" t="s">
        <v>84</v>
      </c>
      <c r="BK338" s="150">
        <f>ROUND(I338*H338,2)</f>
        <v>0</v>
      </c>
      <c r="BL338" s="17" t="s">
        <v>357</v>
      </c>
      <c r="BM338" s="149" t="s">
        <v>2015</v>
      </c>
    </row>
    <row r="339" spans="2:65" s="1" customFormat="1" ht="10.199999999999999">
      <c r="B339" s="32"/>
      <c r="D339" s="151" t="s">
        <v>359</v>
      </c>
      <c r="F339" s="152" t="s">
        <v>9133</v>
      </c>
      <c r="I339" s="153"/>
      <c r="L339" s="32"/>
      <c r="M339" s="154"/>
      <c r="T339" s="56"/>
      <c r="AT339" s="17" t="s">
        <v>359</v>
      </c>
      <c r="AU339" s="17" t="s">
        <v>86</v>
      </c>
    </row>
    <row r="340" spans="2:65" s="11" customFormat="1" ht="22.8" customHeight="1">
      <c r="B340" s="126"/>
      <c r="D340" s="127" t="s">
        <v>75</v>
      </c>
      <c r="E340" s="136" t="s">
        <v>9134</v>
      </c>
      <c r="F340" s="136" t="s">
        <v>9135</v>
      </c>
      <c r="I340" s="129"/>
      <c r="J340" s="137">
        <f>BK340</f>
        <v>0</v>
      </c>
      <c r="L340" s="126"/>
      <c r="M340" s="131"/>
      <c r="P340" s="132">
        <f>SUM(P341:P342)</f>
        <v>0</v>
      </c>
      <c r="R340" s="132">
        <f>SUM(R341:R342)</f>
        <v>0</v>
      </c>
      <c r="T340" s="133">
        <f>SUM(T341:T342)</f>
        <v>0</v>
      </c>
      <c r="AR340" s="127" t="s">
        <v>389</v>
      </c>
      <c r="AT340" s="134" t="s">
        <v>75</v>
      </c>
      <c r="AU340" s="134" t="s">
        <v>84</v>
      </c>
      <c r="AY340" s="127" t="s">
        <v>350</v>
      </c>
      <c r="BK340" s="135">
        <f>SUM(BK341:BK342)</f>
        <v>0</v>
      </c>
    </row>
    <row r="341" spans="2:65" s="1" customFormat="1" ht="16.5" customHeight="1">
      <c r="B341" s="32"/>
      <c r="C341" s="138" t="s">
        <v>877</v>
      </c>
      <c r="D341" s="138" t="s">
        <v>352</v>
      </c>
      <c r="E341" s="139" t="s">
        <v>9256</v>
      </c>
      <c r="F341" s="140" t="s">
        <v>9135</v>
      </c>
      <c r="G341" s="141" t="s">
        <v>5036</v>
      </c>
      <c r="H341" s="142">
        <v>1</v>
      </c>
      <c r="I341" s="143"/>
      <c r="J341" s="144">
        <f>ROUND(I341*H341,2)</f>
        <v>0</v>
      </c>
      <c r="K341" s="140" t="s">
        <v>385</v>
      </c>
      <c r="L341" s="32"/>
      <c r="M341" s="145" t="s">
        <v>1</v>
      </c>
      <c r="N341" s="146" t="s">
        <v>41</v>
      </c>
      <c r="P341" s="147">
        <f>O341*H341</f>
        <v>0</v>
      </c>
      <c r="Q341" s="147">
        <v>0</v>
      </c>
      <c r="R341" s="147">
        <f>Q341*H341</f>
        <v>0</v>
      </c>
      <c r="S341" s="147">
        <v>0</v>
      </c>
      <c r="T341" s="148">
        <f>S341*H341</f>
        <v>0</v>
      </c>
      <c r="AR341" s="149" t="s">
        <v>357</v>
      </c>
      <c r="AT341" s="149" t="s">
        <v>352</v>
      </c>
      <c r="AU341" s="149" t="s">
        <v>86</v>
      </c>
      <c r="AY341" s="17" t="s">
        <v>350</v>
      </c>
      <c r="BE341" s="150">
        <f>IF(N341="základní",J341,0)</f>
        <v>0</v>
      </c>
      <c r="BF341" s="150">
        <f>IF(N341="snížená",J341,0)</f>
        <v>0</v>
      </c>
      <c r="BG341" s="150">
        <f>IF(N341="zákl. přenesená",J341,0)</f>
        <v>0</v>
      </c>
      <c r="BH341" s="150">
        <f>IF(N341="sníž. přenesená",J341,0)</f>
        <v>0</v>
      </c>
      <c r="BI341" s="150">
        <f>IF(N341="nulová",J341,0)</f>
        <v>0</v>
      </c>
      <c r="BJ341" s="17" t="s">
        <v>84</v>
      </c>
      <c r="BK341" s="150">
        <f>ROUND(I341*H341,2)</f>
        <v>0</v>
      </c>
      <c r="BL341" s="17" t="s">
        <v>357</v>
      </c>
      <c r="BM341" s="149" t="s">
        <v>2024</v>
      </c>
    </row>
    <row r="342" spans="2:65" s="1" customFormat="1" ht="10.199999999999999">
      <c r="B342" s="32"/>
      <c r="D342" s="151" t="s">
        <v>359</v>
      </c>
      <c r="F342" s="152" t="s">
        <v>9135</v>
      </c>
      <c r="I342" s="153"/>
      <c r="L342" s="32"/>
      <c r="M342" s="198"/>
      <c r="N342" s="199"/>
      <c r="O342" s="199"/>
      <c r="P342" s="199"/>
      <c r="Q342" s="199"/>
      <c r="R342" s="199"/>
      <c r="S342" s="199"/>
      <c r="T342" s="200"/>
      <c r="AT342" s="17" t="s">
        <v>359</v>
      </c>
      <c r="AU342" s="17" t="s">
        <v>86</v>
      </c>
    </row>
    <row r="343" spans="2:65" s="1" customFormat="1" ht="6.9" customHeight="1">
      <c r="B343" s="44"/>
      <c r="C343" s="45"/>
      <c r="D343" s="45"/>
      <c r="E343" s="45"/>
      <c r="F343" s="45"/>
      <c r="G343" s="45"/>
      <c r="H343" s="45"/>
      <c r="I343" s="45"/>
      <c r="J343" s="45"/>
      <c r="K343" s="45"/>
      <c r="L343" s="32"/>
    </row>
  </sheetData>
  <sheetProtection algorithmName="SHA-512" hashValue="tnv9C+Ip2dGLU+8xnqVI/4b4CIJd/gi/yAgRwk0UtIYak9OkMuqbMcrzWRySdBbA/bnmYW9PmkWDBQc4TwSY/A==" saltValue="ajoHzUkx2Gyare+xoL/UF7wF4DEeuC5Ph0GG+eRc+1rgWI4v4aJwmKmd08dK3J9dJVUY/WEKthJfOjoXitskbA==" spinCount="100000" sheet="1" objects="1" scenarios="1" formatColumns="0" formatRows="0" autoFilter="0"/>
  <autoFilter ref="C139:K342" xr:uid="{00000000-0009-0000-0000-00000E000000}"/>
  <mergeCells count="12">
    <mergeCell ref="E132:H132"/>
    <mergeCell ref="L2:V2"/>
    <mergeCell ref="E85:H85"/>
    <mergeCell ref="E87:H87"/>
    <mergeCell ref="E89:H89"/>
    <mergeCell ref="E128:H128"/>
    <mergeCell ref="E130:H13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18"/>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25"/>
      <c r="M2" s="225"/>
      <c r="N2" s="225"/>
      <c r="O2" s="225"/>
      <c r="P2" s="225"/>
      <c r="Q2" s="225"/>
      <c r="R2" s="225"/>
      <c r="S2" s="225"/>
      <c r="T2" s="225"/>
      <c r="U2" s="225"/>
      <c r="V2" s="225"/>
      <c r="AT2" s="17" t="s">
        <v>137</v>
      </c>
    </row>
    <row r="3" spans="2:46" ht="6.9" customHeight="1">
      <c r="B3" s="18"/>
      <c r="C3" s="19"/>
      <c r="D3" s="19"/>
      <c r="E3" s="19"/>
      <c r="F3" s="19"/>
      <c r="G3" s="19"/>
      <c r="H3" s="19"/>
      <c r="I3" s="19"/>
      <c r="J3" s="19"/>
      <c r="K3" s="19"/>
      <c r="L3" s="20"/>
      <c r="AT3" s="17" t="s">
        <v>86</v>
      </c>
    </row>
    <row r="4" spans="2:46" ht="24.9" customHeight="1">
      <c r="B4" s="20"/>
      <c r="D4" s="21" t="s">
        <v>142</v>
      </c>
      <c r="L4" s="20"/>
      <c r="M4" s="94" t="s">
        <v>10</v>
      </c>
      <c r="AT4" s="17" t="s">
        <v>4</v>
      </c>
    </row>
    <row r="5" spans="2:46" ht="6.9" customHeight="1">
      <c r="B5" s="20"/>
      <c r="L5" s="20"/>
    </row>
    <row r="6" spans="2:46" ht="12" customHeight="1">
      <c r="B6" s="20"/>
      <c r="D6" s="27" t="s">
        <v>16</v>
      </c>
      <c r="L6" s="20"/>
    </row>
    <row r="7" spans="2:46" ht="16.5" customHeight="1">
      <c r="B7" s="20"/>
      <c r="E7" s="256" t="str">
        <f>'Rekapitulace stavby'!K6</f>
        <v>Rekonstrukce Kounicova domu, Berkova ul. č.p. 100, Česká Lípa</v>
      </c>
      <c r="F7" s="257"/>
      <c r="G7" s="257"/>
      <c r="H7" s="257"/>
      <c r="L7" s="20"/>
    </row>
    <row r="8" spans="2:46" s="1" customFormat="1" ht="12" customHeight="1">
      <c r="B8" s="32"/>
      <c r="D8" s="27" t="s">
        <v>151</v>
      </c>
      <c r="L8" s="32"/>
    </row>
    <row r="9" spans="2:46" s="1" customFormat="1" ht="16.5" customHeight="1">
      <c r="B9" s="32"/>
      <c r="E9" s="219" t="s">
        <v>9536</v>
      </c>
      <c r="F9" s="258"/>
      <c r="G9" s="258"/>
      <c r="H9" s="258"/>
      <c r="L9" s="32"/>
    </row>
    <row r="10" spans="2:46" s="1" customFormat="1" ht="10.199999999999999">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5. 12. 2022</v>
      </c>
      <c r="L12" s="32"/>
    </row>
    <row r="13" spans="2:46" s="1" customFormat="1" ht="10.8"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59" t="str">
        <f>'Rekapitulace stavby'!E14</f>
        <v>Vyplň údaj</v>
      </c>
      <c r="F18" s="224"/>
      <c r="G18" s="224"/>
      <c r="H18" s="224"/>
      <c r="I18" s="27" t="s">
        <v>27</v>
      </c>
      <c r="J18" s="28" t="str">
        <f>'Rekapitulace stavby'!AN14</f>
        <v>Vyplň údaj</v>
      </c>
      <c r="L18" s="32"/>
    </row>
    <row r="19" spans="2:12" s="1" customFormat="1" ht="6.9"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 customHeight="1">
      <c r="B25" s="32"/>
      <c r="L25" s="32"/>
    </row>
    <row r="26" spans="2:12" s="1" customFormat="1" ht="12" customHeight="1">
      <c r="B26" s="32"/>
      <c r="D26" s="27" t="s">
        <v>35</v>
      </c>
      <c r="L26" s="32"/>
    </row>
    <row r="27" spans="2:12" s="7" customFormat="1" ht="16.5" customHeight="1">
      <c r="B27" s="95"/>
      <c r="E27" s="229" t="s">
        <v>1</v>
      </c>
      <c r="F27" s="229"/>
      <c r="G27" s="229"/>
      <c r="H27" s="229"/>
      <c r="L27" s="95"/>
    </row>
    <row r="28" spans="2:12" s="1" customFormat="1" ht="6.9" customHeight="1">
      <c r="B28" s="32"/>
      <c r="L28" s="32"/>
    </row>
    <row r="29" spans="2:12" s="1" customFormat="1" ht="6.9" customHeight="1">
      <c r="B29" s="32"/>
      <c r="D29" s="53"/>
      <c r="E29" s="53"/>
      <c r="F29" s="53"/>
      <c r="G29" s="53"/>
      <c r="H29" s="53"/>
      <c r="I29" s="53"/>
      <c r="J29" s="53"/>
      <c r="K29" s="53"/>
      <c r="L29" s="32"/>
    </row>
    <row r="30" spans="2:12" s="1" customFormat="1" ht="25.35" customHeight="1">
      <c r="B30" s="32"/>
      <c r="D30" s="97" t="s">
        <v>36</v>
      </c>
      <c r="J30" s="66">
        <f>ROUND(J124, 2)</f>
        <v>0</v>
      </c>
      <c r="L30" s="32"/>
    </row>
    <row r="31" spans="2:12" s="1" customFormat="1" ht="6.9" customHeight="1">
      <c r="B31" s="32"/>
      <c r="D31" s="53"/>
      <c r="E31" s="53"/>
      <c r="F31" s="53"/>
      <c r="G31" s="53"/>
      <c r="H31" s="53"/>
      <c r="I31" s="53"/>
      <c r="J31" s="53"/>
      <c r="K31" s="53"/>
      <c r="L31" s="32"/>
    </row>
    <row r="32" spans="2:12" s="1" customFormat="1" ht="14.4" customHeight="1">
      <c r="B32" s="32"/>
      <c r="F32" s="35" t="s">
        <v>38</v>
      </c>
      <c r="I32" s="35" t="s">
        <v>37</v>
      </c>
      <c r="J32" s="35" t="s">
        <v>39</v>
      </c>
      <c r="L32" s="32"/>
    </row>
    <row r="33" spans="2:12" s="1" customFormat="1" ht="14.4" customHeight="1">
      <c r="B33" s="32"/>
      <c r="D33" s="55" t="s">
        <v>40</v>
      </c>
      <c r="E33" s="27" t="s">
        <v>41</v>
      </c>
      <c r="F33" s="86">
        <f>ROUND((SUM(BE124:BE217)),  2)</f>
        <v>0</v>
      </c>
      <c r="I33" s="98">
        <v>0.21</v>
      </c>
      <c r="J33" s="86">
        <f>ROUND(((SUM(BE124:BE217))*I33),  2)</f>
        <v>0</v>
      </c>
      <c r="L33" s="32"/>
    </row>
    <row r="34" spans="2:12" s="1" customFormat="1" ht="14.4" customHeight="1">
      <c r="B34" s="32"/>
      <c r="E34" s="27" t="s">
        <v>42</v>
      </c>
      <c r="F34" s="86">
        <f>ROUND((SUM(BF124:BF217)),  2)</f>
        <v>0</v>
      </c>
      <c r="I34" s="98">
        <v>0.12</v>
      </c>
      <c r="J34" s="86">
        <f>ROUND(((SUM(BF124:BF217))*I34),  2)</f>
        <v>0</v>
      </c>
      <c r="L34" s="32"/>
    </row>
    <row r="35" spans="2:12" s="1" customFormat="1" ht="14.4" hidden="1" customHeight="1">
      <c r="B35" s="32"/>
      <c r="E35" s="27" t="s">
        <v>43</v>
      </c>
      <c r="F35" s="86">
        <f>ROUND((SUM(BG124:BG217)),  2)</f>
        <v>0</v>
      </c>
      <c r="I35" s="98">
        <v>0.21</v>
      </c>
      <c r="J35" s="86">
        <f>0</f>
        <v>0</v>
      </c>
      <c r="L35" s="32"/>
    </row>
    <row r="36" spans="2:12" s="1" customFormat="1" ht="14.4" hidden="1" customHeight="1">
      <c r="B36" s="32"/>
      <c r="E36" s="27" t="s">
        <v>44</v>
      </c>
      <c r="F36" s="86">
        <f>ROUND((SUM(BH124:BH217)),  2)</f>
        <v>0</v>
      </c>
      <c r="I36" s="98">
        <v>0.12</v>
      </c>
      <c r="J36" s="86">
        <f>0</f>
        <v>0</v>
      </c>
      <c r="L36" s="32"/>
    </row>
    <row r="37" spans="2:12" s="1" customFormat="1" ht="14.4" hidden="1" customHeight="1">
      <c r="B37" s="32"/>
      <c r="E37" s="27" t="s">
        <v>45</v>
      </c>
      <c r="F37" s="86">
        <f>ROUND((SUM(BI124:BI217)),  2)</f>
        <v>0</v>
      </c>
      <c r="I37" s="98">
        <v>0</v>
      </c>
      <c r="J37" s="86">
        <f>0</f>
        <v>0</v>
      </c>
      <c r="L37" s="32"/>
    </row>
    <row r="38" spans="2:12" s="1" customFormat="1" ht="6.9" customHeight="1">
      <c r="B38" s="32"/>
      <c r="L38" s="32"/>
    </row>
    <row r="39" spans="2:12" s="1" customFormat="1" ht="25.35" customHeight="1">
      <c r="B39" s="32"/>
      <c r="C39" s="99"/>
      <c r="D39" s="100" t="s">
        <v>46</v>
      </c>
      <c r="E39" s="57"/>
      <c r="F39" s="57"/>
      <c r="G39" s="101" t="s">
        <v>47</v>
      </c>
      <c r="H39" s="102" t="s">
        <v>48</v>
      </c>
      <c r="I39" s="57"/>
      <c r="J39" s="103">
        <f>SUM(J30:J37)</f>
        <v>0</v>
      </c>
      <c r="K39" s="104"/>
      <c r="L39" s="32"/>
    </row>
    <row r="40" spans="2:12" s="1" customFormat="1" ht="14.4" customHeight="1">
      <c r="B40" s="32"/>
      <c r="L40" s="32"/>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49</v>
      </c>
      <c r="E50" s="42"/>
      <c r="F50" s="42"/>
      <c r="G50" s="41" t="s">
        <v>50</v>
      </c>
      <c r="H50" s="42"/>
      <c r="I50" s="42"/>
      <c r="J50" s="42"/>
      <c r="K50" s="42"/>
      <c r="L50" s="32"/>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3.2">
      <c r="B61" s="32"/>
      <c r="D61" s="43" t="s">
        <v>51</v>
      </c>
      <c r="E61" s="34"/>
      <c r="F61" s="105" t="s">
        <v>52</v>
      </c>
      <c r="G61" s="43" t="s">
        <v>51</v>
      </c>
      <c r="H61" s="34"/>
      <c r="I61" s="34"/>
      <c r="J61" s="106" t="s">
        <v>52</v>
      </c>
      <c r="K61" s="34"/>
      <c r="L61" s="32"/>
    </row>
    <row r="62" spans="2:12" ht="10.199999999999999">
      <c r="B62" s="20"/>
      <c r="L62" s="20"/>
    </row>
    <row r="63" spans="2:12" ht="10.199999999999999">
      <c r="B63" s="20"/>
      <c r="L63" s="20"/>
    </row>
    <row r="64" spans="2:12" ht="10.199999999999999">
      <c r="B64" s="20"/>
      <c r="L64" s="20"/>
    </row>
    <row r="65" spans="2:12" s="1" customFormat="1" ht="13.2">
      <c r="B65" s="32"/>
      <c r="D65" s="41" t="s">
        <v>53</v>
      </c>
      <c r="E65" s="42"/>
      <c r="F65" s="42"/>
      <c r="G65" s="41" t="s">
        <v>54</v>
      </c>
      <c r="H65" s="42"/>
      <c r="I65" s="42"/>
      <c r="J65" s="42"/>
      <c r="K65" s="42"/>
      <c r="L65" s="32"/>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3.2">
      <c r="B76" s="32"/>
      <c r="D76" s="43" t="s">
        <v>51</v>
      </c>
      <c r="E76" s="34"/>
      <c r="F76" s="105" t="s">
        <v>52</v>
      </c>
      <c r="G76" s="43" t="s">
        <v>51</v>
      </c>
      <c r="H76" s="34"/>
      <c r="I76" s="34"/>
      <c r="J76" s="106" t="s">
        <v>52</v>
      </c>
      <c r="K76" s="34"/>
      <c r="L76" s="32"/>
    </row>
    <row r="77" spans="2:12" s="1" customFormat="1" ht="14.4" customHeight="1">
      <c r="B77" s="44"/>
      <c r="C77" s="45"/>
      <c r="D77" s="45"/>
      <c r="E77" s="45"/>
      <c r="F77" s="45"/>
      <c r="G77" s="45"/>
      <c r="H77" s="45"/>
      <c r="I77" s="45"/>
      <c r="J77" s="45"/>
      <c r="K77" s="45"/>
      <c r="L77" s="32"/>
    </row>
    <row r="81" spans="2:47" s="1" customFormat="1" ht="6.9" customHeight="1">
      <c r="B81" s="46"/>
      <c r="C81" s="47"/>
      <c r="D81" s="47"/>
      <c r="E81" s="47"/>
      <c r="F81" s="47"/>
      <c r="G81" s="47"/>
      <c r="H81" s="47"/>
      <c r="I81" s="47"/>
      <c r="J81" s="47"/>
      <c r="K81" s="47"/>
      <c r="L81" s="32"/>
    </row>
    <row r="82" spans="2:47" s="1" customFormat="1" ht="24.9" customHeight="1">
      <c r="B82" s="32"/>
      <c r="C82" s="21" t="s">
        <v>299</v>
      </c>
      <c r="L82" s="32"/>
    </row>
    <row r="83" spans="2:47" s="1" customFormat="1" ht="6.9" customHeight="1">
      <c r="B83" s="32"/>
      <c r="L83" s="32"/>
    </row>
    <row r="84" spans="2:47" s="1" customFormat="1" ht="12" customHeight="1">
      <c r="B84" s="32"/>
      <c r="C84" s="27" t="s">
        <v>16</v>
      </c>
      <c r="L84" s="32"/>
    </row>
    <row r="85" spans="2:47" s="1" customFormat="1" ht="16.5" customHeight="1">
      <c r="B85" s="32"/>
      <c r="E85" s="256" t="str">
        <f>E7</f>
        <v>Rekonstrukce Kounicova domu, Berkova ul. č.p. 100, Česká Lípa</v>
      </c>
      <c r="F85" s="257"/>
      <c r="G85" s="257"/>
      <c r="H85" s="257"/>
      <c r="L85" s="32"/>
    </row>
    <row r="86" spans="2:47" s="1" customFormat="1" ht="12" customHeight="1">
      <c r="B86" s="32"/>
      <c r="C86" s="27" t="s">
        <v>151</v>
      </c>
      <c r="L86" s="32"/>
    </row>
    <row r="87" spans="2:47" s="1" customFormat="1" ht="16.5" customHeight="1">
      <c r="B87" s="32"/>
      <c r="E87" s="219" t="str">
        <f>E9</f>
        <v>VRN - Vedlejší a ostatní rozpočtové náklady</v>
      </c>
      <c r="F87" s="258"/>
      <c r="G87" s="258"/>
      <c r="H87" s="258"/>
      <c r="L87" s="32"/>
    </row>
    <row r="88" spans="2:47" s="1" customFormat="1" ht="6.9" customHeight="1">
      <c r="B88" s="32"/>
      <c r="L88" s="32"/>
    </row>
    <row r="89" spans="2:47" s="1" customFormat="1" ht="12" customHeight="1">
      <c r="B89" s="32"/>
      <c r="C89" s="27" t="s">
        <v>20</v>
      </c>
      <c r="F89" s="25" t="str">
        <f>F12</f>
        <v>Berkova ul. č.p. 100</v>
      </c>
      <c r="I89" s="27" t="s">
        <v>22</v>
      </c>
      <c r="J89" s="52" t="str">
        <f>IF(J12="","",J12)</f>
        <v>5. 12. 2022</v>
      </c>
      <c r="L89" s="32"/>
    </row>
    <row r="90" spans="2:47" s="1" customFormat="1" ht="6.9" customHeight="1">
      <c r="B90" s="32"/>
      <c r="L90" s="32"/>
    </row>
    <row r="91" spans="2:47" s="1" customFormat="1" ht="25.65" customHeight="1">
      <c r="B91" s="32"/>
      <c r="C91" s="27" t="s">
        <v>24</v>
      </c>
      <c r="F91" s="25" t="str">
        <f>E15</f>
        <v>Město Česká Lípa</v>
      </c>
      <c r="I91" s="27" t="s">
        <v>30</v>
      </c>
      <c r="J91" s="30" t="str">
        <f>E21</f>
        <v>DigiTry Art Technologies s.r.o.</v>
      </c>
      <c r="L91" s="32"/>
    </row>
    <row r="92" spans="2:47" s="1" customFormat="1" ht="15.15" customHeight="1">
      <c r="B92" s="32"/>
      <c r="C92" s="27" t="s">
        <v>28</v>
      </c>
      <c r="F92" s="25" t="str">
        <f>IF(E18="","",E18)</f>
        <v>Vyplň údaj</v>
      </c>
      <c r="I92" s="27" t="s">
        <v>33</v>
      </c>
      <c r="J92" s="30" t="str">
        <f>E24</f>
        <v>Ing. Jan Duben</v>
      </c>
      <c r="L92" s="32"/>
    </row>
    <row r="93" spans="2:47" s="1" customFormat="1" ht="10.35" customHeight="1">
      <c r="B93" s="32"/>
      <c r="L93" s="32"/>
    </row>
    <row r="94" spans="2:47" s="1" customFormat="1" ht="29.25" customHeight="1">
      <c r="B94" s="32"/>
      <c r="C94" s="107" t="s">
        <v>314</v>
      </c>
      <c r="D94" s="99"/>
      <c r="E94" s="99"/>
      <c r="F94" s="99"/>
      <c r="G94" s="99"/>
      <c r="H94" s="99"/>
      <c r="I94" s="99"/>
      <c r="J94" s="108" t="s">
        <v>315</v>
      </c>
      <c r="K94" s="99"/>
      <c r="L94" s="32"/>
    </row>
    <row r="95" spans="2:47" s="1" customFormat="1" ht="10.35" customHeight="1">
      <c r="B95" s="32"/>
      <c r="L95" s="32"/>
    </row>
    <row r="96" spans="2:47" s="1" customFormat="1" ht="22.8" customHeight="1">
      <c r="B96" s="32"/>
      <c r="C96" s="109" t="s">
        <v>316</v>
      </c>
      <c r="J96" s="66">
        <f>J124</f>
        <v>0</v>
      </c>
      <c r="L96" s="32"/>
      <c r="AU96" s="17" t="s">
        <v>317</v>
      </c>
    </row>
    <row r="97" spans="2:12" s="8" customFormat="1" ht="24.9" customHeight="1">
      <c r="B97" s="110"/>
      <c r="D97" s="111" t="s">
        <v>8738</v>
      </c>
      <c r="E97" s="112"/>
      <c r="F97" s="112"/>
      <c r="G97" s="112"/>
      <c r="H97" s="112"/>
      <c r="I97" s="112"/>
      <c r="J97" s="113">
        <f>J125</f>
        <v>0</v>
      </c>
      <c r="L97" s="110"/>
    </row>
    <row r="98" spans="2:12" s="9" customFormat="1" ht="19.95" customHeight="1">
      <c r="B98" s="114"/>
      <c r="D98" s="115" t="s">
        <v>8739</v>
      </c>
      <c r="E98" s="116"/>
      <c r="F98" s="116"/>
      <c r="G98" s="116"/>
      <c r="H98" s="116"/>
      <c r="I98" s="116"/>
      <c r="J98" s="117">
        <f>J126</f>
        <v>0</v>
      </c>
      <c r="L98" s="114"/>
    </row>
    <row r="99" spans="2:12" s="9" customFormat="1" ht="19.95" customHeight="1">
      <c r="B99" s="114"/>
      <c r="D99" s="115" t="s">
        <v>8740</v>
      </c>
      <c r="E99" s="116"/>
      <c r="F99" s="116"/>
      <c r="G99" s="116"/>
      <c r="H99" s="116"/>
      <c r="I99" s="116"/>
      <c r="J99" s="117">
        <f>J167</f>
        <v>0</v>
      </c>
      <c r="L99" s="114"/>
    </row>
    <row r="100" spans="2:12" s="9" customFormat="1" ht="19.95" customHeight="1">
      <c r="B100" s="114"/>
      <c r="D100" s="115" t="s">
        <v>8741</v>
      </c>
      <c r="E100" s="116"/>
      <c r="F100" s="116"/>
      <c r="G100" s="116"/>
      <c r="H100" s="116"/>
      <c r="I100" s="116"/>
      <c r="J100" s="117">
        <f>J177</f>
        <v>0</v>
      </c>
      <c r="L100" s="114"/>
    </row>
    <row r="101" spans="2:12" s="9" customFormat="1" ht="19.95" customHeight="1">
      <c r="B101" s="114"/>
      <c r="D101" s="115" t="s">
        <v>9537</v>
      </c>
      <c r="E101" s="116"/>
      <c r="F101" s="116"/>
      <c r="G101" s="116"/>
      <c r="H101" s="116"/>
      <c r="I101" s="116"/>
      <c r="J101" s="117">
        <f>J193</f>
        <v>0</v>
      </c>
      <c r="L101" s="114"/>
    </row>
    <row r="102" spans="2:12" s="9" customFormat="1" ht="19.95" customHeight="1">
      <c r="B102" s="114"/>
      <c r="D102" s="115" t="s">
        <v>9538</v>
      </c>
      <c r="E102" s="116"/>
      <c r="F102" s="116"/>
      <c r="G102" s="116"/>
      <c r="H102" s="116"/>
      <c r="I102" s="116"/>
      <c r="J102" s="117">
        <f>J197</f>
        <v>0</v>
      </c>
      <c r="L102" s="114"/>
    </row>
    <row r="103" spans="2:12" s="9" customFormat="1" ht="19.95" customHeight="1">
      <c r="B103" s="114"/>
      <c r="D103" s="115" t="s">
        <v>8742</v>
      </c>
      <c r="E103" s="116"/>
      <c r="F103" s="116"/>
      <c r="G103" s="116"/>
      <c r="H103" s="116"/>
      <c r="I103" s="116"/>
      <c r="J103" s="117">
        <f>J201</f>
        <v>0</v>
      </c>
      <c r="L103" s="114"/>
    </row>
    <row r="104" spans="2:12" s="9" customFormat="1" ht="19.95" customHeight="1">
      <c r="B104" s="114"/>
      <c r="D104" s="115" t="s">
        <v>9539</v>
      </c>
      <c r="E104" s="116"/>
      <c r="F104" s="116"/>
      <c r="G104" s="116"/>
      <c r="H104" s="116"/>
      <c r="I104" s="116"/>
      <c r="J104" s="117">
        <f>J202</f>
        <v>0</v>
      </c>
      <c r="L104" s="114"/>
    </row>
    <row r="105" spans="2:12" s="1" customFormat="1" ht="21.75" customHeight="1">
      <c r="B105" s="32"/>
      <c r="L105" s="32"/>
    </row>
    <row r="106" spans="2:12" s="1" customFormat="1" ht="6.9" customHeight="1">
      <c r="B106" s="44"/>
      <c r="C106" s="45"/>
      <c r="D106" s="45"/>
      <c r="E106" s="45"/>
      <c r="F106" s="45"/>
      <c r="G106" s="45"/>
      <c r="H106" s="45"/>
      <c r="I106" s="45"/>
      <c r="J106" s="45"/>
      <c r="K106" s="45"/>
      <c r="L106" s="32"/>
    </row>
    <row r="110" spans="2:12" s="1" customFormat="1" ht="6.9" customHeight="1">
      <c r="B110" s="46"/>
      <c r="C110" s="47"/>
      <c r="D110" s="47"/>
      <c r="E110" s="47"/>
      <c r="F110" s="47"/>
      <c r="G110" s="47"/>
      <c r="H110" s="47"/>
      <c r="I110" s="47"/>
      <c r="J110" s="47"/>
      <c r="K110" s="47"/>
      <c r="L110" s="32"/>
    </row>
    <row r="111" spans="2:12" s="1" customFormat="1" ht="24.9" customHeight="1">
      <c r="B111" s="32"/>
      <c r="C111" s="21" t="s">
        <v>335</v>
      </c>
      <c r="L111" s="32"/>
    </row>
    <row r="112" spans="2:12" s="1" customFormat="1" ht="6.9" customHeight="1">
      <c r="B112" s="32"/>
      <c r="L112" s="32"/>
    </row>
    <row r="113" spans="2:65" s="1" customFormat="1" ht="12" customHeight="1">
      <c r="B113" s="32"/>
      <c r="C113" s="27" t="s">
        <v>16</v>
      </c>
      <c r="L113" s="32"/>
    </row>
    <row r="114" spans="2:65" s="1" customFormat="1" ht="16.5" customHeight="1">
      <c r="B114" s="32"/>
      <c r="E114" s="256" t="str">
        <f>E7</f>
        <v>Rekonstrukce Kounicova domu, Berkova ul. č.p. 100, Česká Lípa</v>
      </c>
      <c r="F114" s="257"/>
      <c r="G114" s="257"/>
      <c r="H114" s="257"/>
      <c r="L114" s="32"/>
    </row>
    <row r="115" spans="2:65" s="1" customFormat="1" ht="12" customHeight="1">
      <c r="B115" s="32"/>
      <c r="C115" s="27" t="s">
        <v>151</v>
      </c>
      <c r="L115" s="32"/>
    </row>
    <row r="116" spans="2:65" s="1" customFormat="1" ht="16.5" customHeight="1">
      <c r="B116" s="32"/>
      <c r="E116" s="219" t="str">
        <f>E9</f>
        <v>VRN - Vedlejší a ostatní rozpočtové náklady</v>
      </c>
      <c r="F116" s="258"/>
      <c r="G116" s="258"/>
      <c r="H116" s="258"/>
      <c r="L116" s="32"/>
    </row>
    <row r="117" spans="2:65" s="1" customFormat="1" ht="6.9" customHeight="1">
      <c r="B117" s="32"/>
      <c r="L117" s="32"/>
    </row>
    <row r="118" spans="2:65" s="1" customFormat="1" ht="12" customHeight="1">
      <c r="B118" s="32"/>
      <c r="C118" s="27" t="s">
        <v>20</v>
      </c>
      <c r="F118" s="25" t="str">
        <f>F12</f>
        <v>Berkova ul. č.p. 100</v>
      </c>
      <c r="I118" s="27" t="s">
        <v>22</v>
      </c>
      <c r="J118" s="52" t="str">
        <f>IF(J12="","",J12)</f>
        <v>5. 12. 2022</v>
      </c>
      <c r="L118" s="32"/>
    </row>
    <row r="119" spans="2:65" s="1" customFormat="1" ht="6.9" customHeight="1">
      <c r="B119" s="32"/>
      <c r="L119" s="32"/>
    </row>
    <row r="120" spans="2:65" s="1" customFormat="1" ht="25.65" customHeight="1">
      <c r="B120" s="32"/>
      <c r="C120" s="27" t="s">
        <v>24</v>
      </c>
      <c r="F120" s="25" t="str">
        <f>E15</f>
        <v>Město Česká Lípa</v>
      </c>
      <c r="I120" s="27" t="s">
        <v>30</v>
      </c>
      <c r="J120" s="30" t="str">
        <f>E21</f>
        <v>DigiTry Art Technologies s.r.o.</v>
      </c>
      <c r="L120" s="32"/>
    </row>
    <row r="121" spans="2:65" s="1" customFormat="1" ht="15.15" customHeight="1">
      <c r="B121" s="32"/>
      <c r="C121" s="27" t="s">
        <v>28</v>
      </c>
      <c r="F121" s="25" t="str">
        <f>IF(E18="","",E18)</f>
        <v>Vyplň údaj</v>
      </c>
      <c r="I121" s="27" t="s">
        <v>33</v>
      </c>
      <c r="J121" s="30" t="str">
        <f>E24</f>
        <v>Ing. Jan Duben</v>
      </c>
      <c r="L121" s="32"/>
    </row>
    <row r="122" spans="2:65" s="1" customFormat="1" ht="10.35" customHeight="1">
      <c r="B122" s="32"/>
      <c r="L122" s="32"/>
    </row>
    <row r="123" spans="2:65" s="10" customFormat="1" ht="29.25" customHeight="1">
      <c r="B123" s="118"/>
      <c r="C123" s="119" t="s">
        <v>336</v>
      </c>
      <c r="D123" s="120" t="s">
        <v>61</v>
      </c>
      <c r="E123" s="120" t="s">
        <v>57</v>
      </c>
      <c r="F123" s="120" t="s">
        <v>58</v>
      </c>
      <c r="G123" s="120" t="s">
        <v>337</v>
      </c>
      <c r="H123" s="120" t="s">
        <v>338</v>
      </c>
      <c r="I123" s="120" t="s">
        <v>339</v>
      </c>
      <c r="J123" s="120" t="s">
        <v>315</v>
      </c>
      <c r="K123" s="121" t="s">
        <v>340</v>
      </c>
      <c r="L123" s="118"/>
      <c r="M123" s="59" t="s">
        <v>1</v>
      </c>
      <c r="N123" s="60" t="s">
        <v>40</v>
      </c>
      <c r="O123" s="60" t="s">
        <v>341</v>
      </c>
      <c r="P123" s="60" t="s">
        <v>342</v>
      </c>
      <c r="Q123" s="60" t="s">
        <v>343</v>
      </c>
      <c r="R123" s="60" t="s">
        <v>344</v>
      </c>
      <c r="S123" s="60" t="s">
        <v>345</v>
      </c>
      <c r="T123" s="61" t="s">
        <v>346</v>
      </c>
    </row>
    <row r="124" spans="2:65" s="1" customFormat="1" ht="22.8" customHeight="1">
      <c r="B124" s="32"/>
      <c r="C124" s="64" t="s">
        <v>347</v>
      </c>
      <c r="J124" s="122">
        <f>BK124</f>
        <v>0</v>
      </c>
      <c r="L124" s="32"/>
      <c r="M124" s="62"/>
      <c r="N124" s="53"/>
      <c r="O124" s="53"/>
      <c r="P124" s="123">
        <f>P125</f>
        <v>0</v>
      </c>
      <c r="Q124" s="53"/>
      <c r="R124" s="123">
        <f>R125</f>
        <v>0</v>
      </c>
      <c r="S124" s="53"/>
      <c r="T124" s="124">
        <f>T125</f>
        <v>0</v>
      </c>
      <c r="AT124" s="17" t="s">
        <v>75</v>
      </c>
      <c r="AU124" s="17" t="s">
        <v>317</v>
      </c>
      <c r="BK124" s="125">
        <f>BK125</f>
        <v>0</v>
      </c>
    </row>
    <row r="125" spans="2:65" s="11" customFormat="1" ht="25.95" customHeight="1">
      <c r="B125" s="126"/>
      <c r="D125" s="127" t="s">
        <v>75</v>
      </c>
      <c r="E125" s="128" t="s">
        <v>135</v>
      </c>
      <c r="F125" s="128" t="s">
        <v>9123</v>
      </c>
      <c r="I125" s="129"/>
      <c r="J125" s="130">
        <f>BK125</f>
        <v>0</v>
      </c>
      <c r="L125" s="126"/>
      <c r="M125" s="131"/>
      <c r="P125" s="132">
        <f>P126+P167+P177+P193+P197+P201+P202</f>
        <v>0</v>
      </c>
      <c r="R125" s="132">
        <f>R126+R167+R177+R193+R197+R201+R202</f>
        <v>0</v>
      </c>
      <c r="T125" s="133">
        <f>T126+T167+T177+T193+T197+T201+T202</f>
        <v>0</v>
      </c>
      <c r="AR125" s="127" t="s">
        <v>389</v>
      </c>
      <c r="AT125" s="134" t="s">
        <v>75</v>
      </c>
      <c r="AU125" s="134" t="s">
        <v>76</v>
      </c>
      <c r="AY125" s="127" t="s">
        <v>350</v>
      </c>
      <c r="BK125" s="135">
        <f>BK126+BK167+BK177+BK193+BK197+BK201+BK202</f>
        <v>0</v>
      </c>
    </row>
    <row r="126" spans="2:65" s="11" customFormat="1" ht="22.8" customHeight="1">
      <c r="B126" s="126"/>
      <c r="D126" s="127" t="s">
        <v>75</v>
      </c>
      <c r="E126" s="136" t="s">
        <v>9124</v>
      </c>
      <c r="F126" s="136" t="s">
        <v>9125</v>
      </c>
      <c r="I126" s="129"/>
      <c r="J126" s="137">
        <f>BK126</f>
        <v>0</v>
      </c>
      <c r="L126" s="126"/>
      <c r="M126" s="131"/>
      <c r="P126" s="132">
        <f>SUM(P127:P166)</f>
        <v>0</v>
      </c>
      <c r="R126" s="132">
        <f>SUM(R127:R166)</f>
        <v>0</v>
      </c>
      <c r="T126" s="133">
        <f>SUM(T127:T166)</f>
        <v>0</v>
      </c>
      <c r="AR126" s="127" t="s">
        <v>389</v>
      </c>
      <c r="AT126" s="134" t="s">
        <v>75</v>
      </c>
      <c r="AU126" s="134" t="s">
        <v>84</v>
      </c>
      <c r="AY126" s="127" t="s">
        <v>350</v>
      </c>
      <c r="BK126" s="135">
        <f>SUM(BK127:BK166)</f>
        <v>0</v>
      </c>
    </row>
    <row r="127" spans="2:65" s="1" customFormat="1" ht="16.5" customHeight="1">
      <c r="B127" s="32"/>
      <c r="C127" s="138" t="s">
        <v>84</v>
      </c>
      <c r="D127" s="138" t="s">
        <v>352</v>
      </c>
      <c r="E127" s="139" t="s">
        <v>9540</v>
      </c>
      <c r="F127" s="140" t="s">
        <v>9541</v>
      </c>
      <c r="G127" s="141" t="s">
        <v>9542</v>
      </c>
      <c r="H127" s="142">
        <v>1</v>
      </c>
      <c r="I127" s="143"/>
      <c r="J127" s="144">
        <f>ROUND(I127*H127,2)</f>
        <v>0</v>
      </c>
      <c r="K127" s="140" t="s">
        <v>356</v>
      </c>
      <c r="L127" s="32"/>
      <c r="M127" s="145" t="s">
        <v>1</v>
      </c>
      <c r="N127" s="146" t="s">
        <v>41</v>
      </c>
      <c r="P127" s="147">
        <f>O127*H127</f>
        <v>0</v>
      </c>
      <c r="Q127" s="147">
        <v>0</v>
      </c>
      <c r="R127" s="147">
        <f>Q127*H127</f>
        <v>0</v>
      </c>
      <c r="S127" s="147">
        <v>0</v>
      </c>
      <c r="T127" s="148">
        <f>S127*H127</f>
        <v>0</v>
      </c>
      <c r="AR127" s="149" t="s">
        <v>6150</v>
      </c>
      <c r="AT127" s="149" t="s">
        <v>352</v>
      </c>
      <c r="AU127" s="149" t="s">
        <v>86</v>
      </c>
      <c r="AY127" s="17" t="s">
        <v>350</v>
      </c>
      <c r="BE127" s="150">
        <f>IF(N127="základní",J127,0)</f>
        <v>0</v>
      </c>
      <c r="BF127" s="150">
        <f>IF(N127="snížená",J127,0)</f>
        <v>0</v>
      </c>
      <c r="BG127" s="150">
        <f>IF(N127="zákl. přenesená",J127,0)</f>
        <v>0</v>
      </c>
      <c r="BH127" s="150">
        <f>IF(N127="sníž. přenesená",J127,0)</f>
        <v>0</v>
      </c>
      <c r="BI127" s="150">
        <f>IF(N127="nulová",J127,0)</f>
        <v>0</v>
      </c>
      <c r="BJ127" s="17" t="s">
        <v>84</v>
      </c>
      <c r="BK127" s="150">
        <f>ROUND(I127*H127,2)</f>
        <v>0</v>
      </c>
      <c r="BL127" s="17" t="s">
        <v>6150</v>
      </c>
      <c r="BM127" s="149" t="s">
        <v>9543</v>
      </c>
    </row>
    <row r="128" spans="2:65" s="1" customFormat="1" ht="10.199999999999999">
      <c r="B128" s="32"/>
      <c r="D128" s="151" t="s">
        <v>359</v>
      </c>
      <c r="F128" s="152" t="s">
        <v>9544</v>
      </c>
      <c r="I128" s="153"/>
      <c r="L128" s="32"/>
      <c r="M128" s="154"/>
      <c r="T128" s="56"/>
      <c r="AT128" s="17" t="s">
        <v>359</v>
      </c>
      <c r="AU128" s="17" t="s">
        <v>86</v>
      </c>
    </row>
    <row r="129" spans="2:65" s="1" customFormat="1" ht="19.2">
      <c r="B129" s="32"/>
      <c r="D129" s="151" t="s">
        <v>4549</v>
      </c>
      <c r="F129" s="197" t="s">
        <v>9545</v>
      </c>
      <c r="I129" s="153"/>
      <c r="L129" s="32"/>
      <c r="M129" s="154"/>
      <c r="T129" s="56"/>
      <c r="AT129" s="17" t="s">
        <v>4549</v>
      </c>
      <c r="AU129" s="17" t="s">
        <v>86</v>
      </c>
    </row>
    <row r="130" spans="2:65" s="1" customFormat="1" ht="24.15" customHeight="1">
      <c r="B130" s="32"/>
      <c r="C130" s="138" t="s">
        <v>86</v>
      </c>
      <c r="D130" s="138" t="s">
        <v>352</v>
      </c>
      <c r="E130" s="139" t="s">
        <v>9546</v>
      </c>
      <c r="F130" s="140" t="s">
        <v>9547</v>
      </c>
      <c r="G130" s="141" t="s">
        <v>9542</v>
      </c>
      <c r="H130" s="142">
        <v>1</v>
      </c>
      <c r="I130" s="143"/>
      <c r="J130" s="144">
        <f>ROUND(I130*H130,2)</f>
        <v>0</v>
      </c>
      <c r="K130" s="140" t="s">
        <v>1</v>
      </c>
      <c r="L130" s="32"/>
      <c r="M130" s="145" t="s">
        <v>1</v>
      </c>
      <c r="N130" s="146" t="s">
        <v>41</v>
      </c>
      <c r="P130" s="147">
        <f>O130*H130</f>
        <v>0</v>
      </c>
      <c r="Q130" s="147">
        <v>0</v>
      </c>
      <c r="R130" s="147">
        <f>Q130*H130</f>
        <v>0</v>
      </c>
      <c r="S130" s="147">
        <v>0</v>
      </c>
      <c r="T130" s="148">
        <f>S130*H130</f>
        <v>0</v>
      </c>
      <c r="AR130" s="149" t="s">
        <v>6150</v>
      </c>
      <c r="AT130" s="149" t="s">
        <v>352</v>
      </c>
      <c r="AU130" s="149" t="s">
        <v>86</v>
      </c>
      <c r="AY130" s="17" t="s">
        <v>350</v>
      </c>
      <c r="BE130" s="150">
        <f>IF(N130="základní",J130,0)</f>
        <v>0</v>
      </c>
      <c r="BF130" s="150">
        <f>IF(N130="snížená",J130,0)</f>
        <v>0</v>
      </c>
      <c r="BG130" s="150">
        <f>IF(N130="zákl. přenesená",J130,0)</f>
        <v>0</v>
      </c>
      <c r="BH130" s="150">
        <f>IF(N130="sníž. přenesená",J130,0)</f>
        <v>0</v>
      </c>
      <c r="BI130" s="150">
        <f>IF(N130="nulová",J130,0)</f>
        <v>0</v>
      </c>
      <c r="BJ130" s="17" t="s">
        <v>84</v>
      </c>
      <c r="BK130" s="150">
        <f>ROUND(I130*H130,2)</f>
        <v>0</v>
      </c>
      <c r="BL130" s="17" t="s">
        <v>6150</v>
      </c>
      <c r="BM130" s="149" t="s">
        <v>9548</v>
      </c>
    </row>
    <row r="131" spans="2:65" s="1" customFormat="1" ht="19.2">
      <c r="B131" s="32"/>
      <c r="D131" s="151" t="s">
        <v>359</v>
      </c>
      <c r="F131" s="152" t="s">
        <v>9547</v>
      </c>
      <c r="I131" s="153"/>
      <c r="L131" s="32"/>
      <c r="M131" s="154"/>
      <c r="T131" s="56"/>
      <c r="AT131" s="17" t="s">
        <v>359</v>
      </c>
      <c r="AU131" s="17" t="s">
        <v>86</v>
      </c>
    </row>
    <row r="132" spans="2:65" s="1" customFormat="1" ht="28.8">
      <c r="B132" s="32"/>
      <c r="D132" s="151" t="s">
        <v>4549</v>
      </c>
      <c r="F132" s="197" t="s">
        <v>9549</v>
      </c>
      <c r="I132" s="153"/>
      <c r="L132" s="32"/>
      <c r="M132" s="154"/>
      <c r="T132" s="56"/>
      <c r="AT132" s="17" t="s">
        <v>4549</v>
      </c>
      <c r="AU132" s="17" t="s">
        <v>86</v>
      </c>
    </row>
    <row r="133" spans="2:65" s="1" customFormat="1" ht="16.5" customHeight="1">
      <c r="B133" s="32"/>
      <c r="C133" s="138" t="s">
        <v>371</v>
      </c>
      <c r="D133" s="138" t="s">
        <v>352</v>
      </c>
      <c r="E133" s="139" t="s">
        <v>9550</v>
      </c>
      <c r="F133" s="140" t="s">
        <v>9551</v>
      </c>
      <c r="G133" s="141" t="s">
        <v>9542</v>
      </c>
      <c r="H133" s="142">
        <v>1</v>
      </c>
      <c r="I133" s="143"/>
      <c r="J133" s="144">
        <f>ROUND(I133*H133,2)</f>
        <v>0</v>
      </c>
      <c r="K133" s="140" t="s">
        <v>1</v>
      </c>
      <c r="L133" s="32"/>
      <c r="M133" s="145" t="s">
        <v>1</v>
      </c>
      <c r="N133" s="146" t="s">
        <v>41</v>
      </c>
      <c r="P133" s="147">
        <f>O133*H133</f>
        <v>0</v>
      </c>
      <c r="Q133" s="147">
        <v>0</v>
      </c>
      <c r="R133" s="147">
        <f>Q133*H133</f>
        <v>0</v>
      </c>
      <c r="S133" s="147">
        <v>0</v>
      </c>
      <c r="T133" s="148">
        <f>S133*H133</f>
        <v>0</v>
      </c>
      <c r="AR133" s="149" t="s">
        <v>6150</v>
      </c>
      <c r="AT133" s="149" t="s">
        <v>352</v>
      </c>
      <c r="AU133" s="149" t="s">
        <v>86</v>
      </c>
      <c r="AY133" s="17" t="s">
        <v>350</v>
      </c>
      <c r="BE133" s="150">
        <f>IF(N133="základní",J133,0)</f>
        <v>0</v>
      </c>
      <c r="BF133" s="150">
        <f>IF(N133="snížená",J133,0)</f>
        <v>0</v>
      </c>
      <c r="BG133" s="150">
        <f>IF(N133="zákl. přenesená",J133,0)</f>
        <v>0</v>
      </c>
      <c r="BH133" s="150">
        <f>IF(N133="sníž. přenesená",J133,0)</f>
        <v>0</v>
      </c>
      <c r="BI133" s="150">
        <f>IF(N133="nulová",J133,0)</f>
        <v>0</v>
      </c>
      <c r="BJ133" s="17" t="s">
        <v>84</v>
      </c>
      <c r="BK133" s="150">
        <f>ROUND(I133*H133,2)</f>
        <v>0</v>
      </c>
      <c r="BL133" s="17" t="s">
        <v>6150</v>
      </c>
      <c r="BM133" s="149" t="s">
        <v>9552</v>
      </c>
    </row>
    <row r="134" spans="2:65" s="1" customFormat="1" ht="10.199999999999999">
      <c r="B134" s="32"/>
      <c r="D134" s="151" t="s">
        <v>359</v>
      </c>
      <c r="F134" s="152" t="s">
        <v>9551</v>
      </c>
      <c r="I134" s="153"/>
      <c r="L134" s="32"/>
      <c r="M134" s="154"/>
      <c r="T134" s="56"/>
      <c r="AT134" s="17" t="s">
        <v>359</v>
      </c>
      <c r="AU134" s="17" t="s">
        <v>86</v>
      </c>
    </row>
    <row r="135" spans="2:65" s="1" customFormat="1" ht="28.8">
      <c r="B135" s="32"/>
      <c r="D135" s="151" t="s">
        <v>4549</v>
      </c>
      <c r="F135" s="197" t="s">
        <v>9553</v>
      </c>
      <c r="I135" s="153"/>
      <c r="L135" s="32"/>
      <c r="M135" s="154"/>
      <c r="T135" s="56"/>
      <c r="AT135" s="17" t="s">
        <v>4549</v>
      </c>
      <c r="AU135" s="17" t="s">
        <v>86</v>
      </c>
    </row>
    <row r="136" spans="2:65" s="1" customFormat="1" ht="16.5" customHeight="1">
      <c r="B136" s="32"/>
      <c r="C136" s="138" t="s">
        <v>357</v>
      </c>
      <c r="D136" s="138" t="s">
        <v>352</v>
      </c>
      <c r="E136" s="139" t="s">
        <v>9554</v>
      </c>
      <c r="F136" s="140" t="s">
        <v>9555</v>
      </c>
      <c r="G136" s="141" t="s">
        <v>9542</v>
      </c>
      <c r="H136" s="142">
        <v>1</v>
      </c>
      <c r="I136" s="143"/>
      <c r="J136" s="144">
        <f>ROUND(I136*H136,2)</f>
        <v>0</v>
      </c>
      <c r="K136" s="140" t="s">
        <v>385</v>
      </c>
      <c r="L136" s="32"/>
      <c r="M136" s="145" t="s">
        <v>1</v>
      </c>
      <c r="N136" s="146" t="s">
        <v>41</v>
      </c>
      <c r="P136" s="147">
        <f>O136*H136</f>
        <v>0</v>
      </c>
      <c r="Q136" s="147">
        <v>0</v>
      </c>
      <c r="R136" s="147">
        <f>Q136*H136</f>
        <v>0</v>
      </c>
      <c r="S136" s="147">
        <v>0</v>
      </c>
      <c r="T136" s="148">
        <f>S136*H136</f>
        <v>0</v>
      </c>
      <c r="AR136" s="149" t="s">
        <v>6150</v>
      </c>
      <c r="AT136" s="149" t="s">
        <v>352</v>
      </c>
      <c r="AU136" s="149" t="s">
        <v>86</v>
      </c>
      <c r="AY136" s="17" t="s">
        <v>350</v>
      </c>
      <c r="BE136" s="150">
        <f>IF(N136="základní",J136,0)</f>
        <v>0</v>
      </c>
      <c r="BF136" s="150">
        <f>IF(N136="snížená",J136,0)</f>
        <v>0</v>
      </c>
      <c r="BG136" s="150">
        <f>IF(N136="zákl. přenesená",J136,0)</f>
        <v>0</v>
      </c>
      <c r="BH136" s="150">
        <f>IF(N136="sníž. přenesená",J136,0)</f>
        <v>0</v>
      </c>
      <c r="BI136" s="150">
        <f>IF(N136="nulová",J136,0)</f>
        <v>0</v>
      </c>
      <c r="BJ136" s="17" t="s">
        <v>84</v>
      </c>
      <c r="BK136" s="150">
        <f>ROUND(I136*H136,2)</f>
        <v>0</v>
      </c>
      <c r="BL136" s="17" t="s">
        <v>6150</v>
      </c>
      <c r="BM136" s="149" t="s">
        <v>9556</v>
      </c>
    </row>
    <row r="137" spans="2:65" s="1" customFormat="1" ht="10.199999999999999">
      <c r="B137" s="32"/>
      <c r="D137" s="151" t="s">
        <v>359</v>
      </c>
      <c r="F137" s="152" t="s">
        <v>9555</v>
      </c>
      <c r="I137" s="153"/>
      <c r="L137" s="32"/>
      <c r="M137" s="154"/>
      <c r="T137" s="56"/>
      <c r="AT137" s="17" t="s">
        <v>359</v>
      </c>
      <c r="AU137" s="17" t="s">
        <v>86</v>
      </c>
    </row>
    <row r="138" spans="2:65" s="1" customFormat="1" ht="28.8">
      <c r="B138" s="32"/>
      <c r="D138" s="151" t="s">
        <v>4549</v>
      </c>
      <c r="F138" s="197" t="s">
        <v>9557</v>
      </c>
      <c r="I138" s="153"/>
      <c r="L138" s="32"/>
      <c r="M138" s="154"/>
      <c r="T138" s="56"/>
      <c r="AT138" s="17" t="s">
        <v>4549</v>
      </c>
      <c r="AU138" s="17" t="s">
        <v>86</v>
      </c>
    </row>
    <row r="139" spans="2:65" s="1" customFormat="1" ht="16.5" customHeight="1">
      <c r="B139" s="32"/>
      <c r="C139" s="138" t="s">
        <v>389</v>
      </c>
      <c r="D139" s="138" t="s">
        <v>352</v>
      </c>
      <c r="E139" s="139" t="s">
        <v>9249</v>
      </c>
      <c r="F139" s="140" t="s">
        <v>9250</v>
      </c>
      <c r="G139" s="141" t="s">
        <v>9542</v>
      </c>
      <c r="H139" s="142">
        <v>1</v>
      </c>
      <c r="I139" s="143"/>
      <c r="J139" s="144">
        <f>ROUND(I139*H139,2)</f>
        <v>0</v>
      </c>
      <c r="K139" s="140" t="s">
        <v>356</v>
      </c>
      <c r="L139" s="32"/>
      <c r="M139" s="145" t="s">
        <v>1</v>
      </c>
      <c r="N139" s="146" t="s">
        <v>41</v>
      </c>
      <c r="P139" s="147">
        <f>O139*H139</f>
        <v>0</v>
      </c>
      <c r="Q139" s="147">
        <v>0</v>
      </c>
      <c r="R139" s="147">
        <f>Q139*H139</f>
        <v>0</v>
      </c>
      <c r="S139" s="147">
        <v>0</v>
      </c>
      <c r="T139" s="148">
        <f>S139*H139</f>
        <v>0</v>
      </c>
      <c r="AR139" s="149" t="s">
        <v>6150</v>
      </c>
      <c r="AT139" s="149" t="s">
        <v>352</v>
      </c>
      <c r="AU139" s="149" t="s">
        <v>86</v>
      </c>
      <c r="AY139" s="17" t="s">
        <v>350</v>
      </c>
      <c r="BE139" s="150">
        <f>IF(N139="základní",J139,0)</f>
        <v>0</v>
      </c>
      <c r="BF139" s="150">
        <f>IF(N139="snížená",J139,0)</f>
        <v>0</v>
      </c>
      <c r="BG139" s="150">
        <f>IF(N139="zákl. přenesená",J139,0)</f>
        <v>0</v>
      </c>
      <c r="BH139" s="150">
        <f>IF(N139="sníž. přenesená",J139,0)</f>
        <v>0</v>
      </c>
      <c r="BI139" s="150">
        <f>IF(N139="nulová",J139,0)</f>
        <v>0</v>
      </c>
      <c r="BJ139" s="17" t="s">
        <v>84</v>
      </c>
      <c r="BK139" s="150">
        <f>ROUND(I139*H139,2)</f>
        <v>0</v>
      </c>
      <c r="BL139" s="17" t="s">
        <v>6150</v>
      </c>
      <c r="BM139" s="149" t="s">
        <v>9558</v>
      </c>
    </row>
    <row r="140" spans="2:65" s="1" customFormat="1" ht="10.199999999999999">
      <c r="B140" s="32"/>
      <c r="D140" s="151" t="s">
        <v>359</v>
      </c>
      <c r="F140" s="152" t="s">
        <v>9559</v>
      </c>
      <c r="I140" s="153"/>
      <c r="L140" s="32"/>
      <c r="M140" s="154"/>
      <c r="T140" s="56"/>
      <c r="AT140" s="17" t="s">
        <v>359</v>
      </c>
      <c r="AU140" s="17" t="s">
        <v>86</v>
      </c>
    </row>
    <row r="141" spans="2:65" s="1" customFormat="1" ht="28.8">
      <c r="B141" s="32"/>
      <c r="D141" s="151" t="s">
        <v>4549</v>
      </c>
      <c r="F141" s="197" t="s">
        <v>9560</v>
      </c>
      <c r="I141" s="153"/>
      <c r="L141" s="32"/>
      <c r="M141" s="154"/>
      <c r="T141" s="56"/>
      <c r="AT141" s="17" t="s">
        <v>4549</v>
      </c>
      <c r="AU141" s="17" t="s">
        <v>86</v>
      </c>
    </row>
    <row r="142" spans="2:65" s="1" customFormat="1" ht="16.5" customHeight="1">
      <c r="B142" s="32"/>
      <c r="C142" s="138" t="s">
        <v>456</v>
      </c>
      <c r="D142" s="138" t="s">
        <v>352</v>
      </c>
      <c r="E142" s="139" t="s">
        <v>9561</v>
      </c>
      <c r="F142" s="140" t="s">
        <v>9562</v>
      </c>
      <c r="G142" s="141" t="s">
        <v>9542</v>
      </c>
      <c r="H142" s="142">
        <v>1</v>
      </c>
      <c r="I142" s="143"/>
      <c r="J142" s="144">
        <f>ROUND(I142*H142,2)</f>
        <v>0</v>
      </c>
      <c r="K142" s="140" t="s">
        <v>356</v>
      </c>
      <c r="L142" s="32"/>
      <c r="M142" s="145" t="s">
        <v>1</v>
      </c>
      <c r="N142" s="146" t="s">
        <v>41</v>
      </c>
      <c r="P142" s="147">
        <f>O142*H142</f>
        <v>0</v>
      </c>
      <c r="Q142" s="147">
        <v>0</v>
      </c>
      <c r="R142" s="147">
        <f>Q142*H142</f>
        <v>0</v>
      </c>
      <c r="S142" s="147">
        <v>0</v>
      </c>
      <c r="T142" s="148">
        <f>S142*H142</f>
        <v>0</v>
      </c>
      <c r="AR142" s="149" t="s">
        <v>6150</v>
      </c>
      <c r="AT142" s="149" t="s">
        <v>352</v>
      </c>
      <c r="AU142" s="149" t="s">
        <v>86</v>
      </c>
      <c r="AY142" s="17" t="s">
        <v>350</v>
      </c>
      <c r="BE142" s="150">
        <f>IF(N142="základní",J142,0)</f>
        <v>0</v>
      </c>
      <c r="BF142" s="150">
        <f>IF(N142="snížená",J142,0)</f>
        <v>0</v>
      </c>
      <c r="BG142" s="150">
        <f>IF(N142="zákl. přenesená",J142,0)</f>
        <v>0</v>
      </c>
      <c r="BH142" s="150">
        <f>IF(N142="sníž. přenesená",J142,0)</f>
        <v>0</v>
      </c>
      <c r="BI142" s="150">
        <f>IF(N142="nulová",J142,0)</f>
        <v>0</v>
      </c>
      <c r="BJ142" s="17" t="s">
        <v>84</v>
      </c>
      <c r="BK142" s="150">
        <f>ROUND(I142*H142,2)</f>
        <v>0</v>
      </c>
      <c r="BL142" s="17" t="s">
        <v>6150</v>
      </c>
      <c r="BM142" s="149" t="s">
        <v>9563</v>
      </c>
    </row>
    <row r="143" spans="2:65" s="1" customFormat="1" ht="10.199999999999999">
      <c r="B143" s="32"/>
      <c r="D143" s="151" t="s">
        <v>359</v>
      </c>
      <c r="F143" s="152" t="s">
        <v>9562</v>
      </c>
      <c r="I143" s="153"/>
      <c r="L143" s="32"/>
      <c r="M143" s="154"/>
      <c r="T143" s="56"/>
      <c r="AT143" s="17" t="s">
        <v>359</v>
      </c>
      <c r="AU143" s="17" t="s">
        <v>86</v>
      </c>
    </row>
    <row r="144" spans="2:65" s="1" customFormat="1" ht="19.2">
      <c r="B144" s="32"/>
      <c r="D144" s="151" t="s">
        <v>4549</v>
      </c>
      <c r="F144" s="197" t="s">
        <v>9564</v>
      </c>
      <c r="I144" s="153"/>
      <c r="L144" s="32"/>
      <c r="M144" s="154"/>
      <c r="T144" s="56"/>
      <c r="AT144" s="17" t="s">
        <v>4549</v>
      </c>
      <c r="AU144" s="17" t="s">
        <v>86</v>
      </c>
    </row>
    <row r="145" spans="2:65" s="1" customFormat="1" ht="24.15" customHeight="1">
      <c r="B145" s="32"/>
      <c r="C145" s="138" t="s">
        <v>462</v>
      </c>
      <c r="D145" s="138" t="s">
        <v>352</v>
      </c>
      <c r="E145" s="139" t="s">
        <v>9565</v>
      </c>
      <c r="F145" s="140" t="s">
        <v>9566</v>
      </c>
      <c r="G145" s="141" t="s">
        <v>9542</v>
      </c>
      <c r="H145" s="142">
        <v>1</v>
      </c>
      <c r="I145" s="143"/>
      <c r="J145" s="144">
        <f>ROUND(I145*H145,2)</f>
        <v>0</v>
      </c>
      <c r="K145" s="140" t="s">
        <v>1</v>
      </c>
      <c r="L145" s="32"/>
      <c r="M145" s="145" t="s">
        <v>1</v>
      </c>
      <c r="N145" s="146" t="s">
        <v>41</v>
      </c>
      <c r="P145" s="147">
        <f>O145*H145</f>
        <v>0</v>
      </c>
      <c r="Q145" s="147">
        <v>0</v>
      </c>
      <c r="R145" s="147">
        <f>Q145*H145</f>
        <v>0</v>
      </c>
      <c r="S145" s="147">
        <v>0</v>
      </c>
      <c r="T145" s="148">
        <f>S145*H145</f>
        <v>0</v>
      </c>
      <c r="AR145" s="149" t="s">
        <v>6150</v>
      </c>
      <c r="AT145" s="149" t="s">
        <v>352</v>
      </c>
      <c r="AU145" s="149" t="s">
        <v>86</v>
      </c>
      <c r="AY145" s="17" t="s">
        <v>350</v>
      </c>
      <c r="BE145" s="150">
        <f>IF(N145="základní",J145,0)</f>
        <v>0</v>
      </c>
      <c r="BF145" s="150">
        <f>IF(N145="snížená",J145,0)</f>
        <v>0</v>
      </c>
      <c r="BG145" s="150">
        <f>IF(N145="zákl. přenesená",J145,0)</f>
        <v>0</v>
      </c>
      <c r="BH145" s="150">
        <f>IF(N145="sníž. přenesená",J145,0)</f>
        <v>0</v>
      </c>
      <c r="BI145" s="150">
        <f>IF(N145="nulová",J145,0)</f>
        <v>0</v>
      </c>
      <c r="BJ145" s="17" t="s">
        <v>84</v>
      </c>
      <c r="BK145" s="150">
        <f>ROUND(I145*H145,2)</f>
        <v>0</v>
      </c>
      <c r="BL145" s="17" t="s">
        <v>6150</v>
      </c>
      <c r="BM145" s="149" t="s">
        <v>9567</v>
      </c>
    </row>
    <row r="146" spans="2:65" s="1" customFormat="1" ht="19.2">
      <c r="B146" s="32"/>
      <c r="D146" s="151" t="s">
        <v>359</v>
      </c>
      <c r="F146" s="152" t="s">
        <v>9566</v>
      </c>
      <c r="I146" s="153"/>
      <c r="L146" s="32"/>
      <c r="M146" s="154"/>
      <c r="T146" s="56"/>
      <c r="AT146" s="17" t="s">
        <v>359</v>
      </c>
      <c r="AU146" s="17" t="s">
        <v>86</v>
      </c>
    </row>
    <row r="147" spans="2:65" s="1" customFormat="1" ht="19.2">
      <c r="B147" s="32"/>
      <c r="D147" s="151" t="s">
        <v>4549</v>
      </c>
      <c r="F147" s="197" t="s">
        <v>9568</v>
      </c>
      <c r="I147" s="153"/>
      <c r="L147" s="32"/>
      <c r="M147" s="154"/>
      <c r="T147" s="56"/>
      <c r="AT147" s="17" t="s">
        <v>4549</v>
      </c>
      <c r="AU147" s="17" t="s">
        <v>86</v>
      </c>
    </row>
    <row r="148" spans="2:65" s="1" customFormat="1" ht="16.5" customHeight="1">
      <c r="B148" s="32"/>
      <c r="C148" s="138" t="s">
        <v>468</v>
      </c>
      <c r="D148" s="138" t="s">
        <v>352</v>
      </c>
      <c r="E148" s="139" t="s">
        <v>9253</v>
      </c>
      <c r="F148" s="140" t="s">
        <v>9254</v>
      </c>
      <c r="G148" s="141" t="s">
        <v>9542</v>
      </c>
      <c r="H148" s="142">
        <v>1</v>
      </c>
      <c r="I148" s="143"/>
      <c r="J148" s="144">
        <f>ROUND(I148*H148,2)</f>
        <v>0</v>
      </c>
      <c r="K148" s="140" t="s">
        <v>356</v>
      </c>
      <c r="L148" s="32"/>
      <c r="M148" s="145" t="s">
        <v>1</v>
      </c>
      <c r="N148" s="146" t="s">
        <v>41</v>
      </c>
      <c r="P148" s="147">
        <f>O148*H148</f>
        <v>0</v>
      </c>
      <c r="Q148" s="147">
        <v>0</v>
      </c>
      <c r="R148" s="147">
        <f>Q148*H148</f>
        <v>0</v>
      </c>
      <c r="S148" s="147">
        <v>0</v>
      </c>
      <c r="T148" s="148">
        <f>S148*H148</f>
        <v>0</v>
      </c>
      <c r="AR148" s="149" t="s">
        <v>6150</v>
      </c>
      <c r="AT148" s="149" t="s">
        <v>352</v>
      </c>
      <c r="AU148" s="149" t="s">
        <v>86</v>
      </c>
      <c r="AY148" s="17" t="s">
        <v>350</v>
      </c>
      <c r="BE148" s="150">
        <f>IF(N148="základní",J148,0)</f>
        <v>0</v>
      </c>
      <c r="BF148" s="150">
        <f>IF(N148="snížená",J148,0)</f>
        <v>0</v>
      </c>
      <c r="BG148" s="150">
        <f>IF(N148="zákl. přenesená",J148,0)</f>
        <v>0</v>
      </c>
      <c r="BH148" s="150">
        <f>IF(N148="sníž. přenesená",J148,0)</f>
        <v>0</v>
      </c>
      <c r="BI148" s="150">
        <f>IF(N148="nulová",J148,0)</f>
        <v>0</v>
      </c>
      <c r="BJ148" s="17" t="s">
        <v>84</v>
      </c>
      <c r="BK148" s="150">
        <f>ROUND(I148*H148,2)</f>
        <v>0</v>
      </c>
      <c r="BL148" s="17" t="s">
        <v>6150</v>
      </c>
      <c r="BM148" s="149" t="s">
        <v>9569</v>
      </c>
    </row>
    <row r="149" spans="2:65" s="1" customFormat="1" ht="10.199999999999999">
      <c r="B149" s="32"/>
      <c r="D149" s="151" t="s">
        <v>359</v>
      </c>
      <c r="F149" s="152" t="s">
        <v>9254</v>
      </c>
      <c r="I149" s="153"/>
      <c r="L149" s="32"/>
      <c r="M149" s="154"/>
      <c r="T149" s="56"/>
      <c r="AT149" s="17" t="s">
        <v>359</v>
      </c>
      <c r="AU149" s="17" t="s">
        <v>86</v>
      </c>
    </row>
    <row r="150" spans="2:65" s="1" customFormat="1" ht="19.2">
      <c r="B150" s="32"/>
      <c r="D150" s="151" t="s">
        <v>4549</v>
      </c>
      <c r="F150" s="197" t="s">
        <v>9570</v>
      </c>
      <c r="I150" s="153"/>
      <c r="L150" s="32"/>
      <c r="M150" s="154"/>
      <c r="T150" s="56"/>
      <c r="AT150" s="17" t="s">
        <v>4549</v>
      </c>
      <c r="AU150" s="17" t="s">
        <v>86</v>
      </c>
    </row>
    <row r="151" spans="2:65" s="1" customFormat="1" ht="24.15" customHeight="1">
      <c r="B151" s="32"/>
      <c r="C151" s="138" t="s">
        <v>474</v>
      </c>
      <c r="D151" s="138" t="s">
        <v>352</v>
      </c>
      <c r="E151" s="139" t="s">
        <v>9571</v>
      </c>
      <c r="F151" s="140" t="s">
        <v>9572</v>
      </c>
      <c r="G151" s="141" t="s">
        <v>9542</v>
      </c>
      <c r="H151" s="142">
        <v>1</v>
      </c>
      <c r="I151" s="143"/>
      <c r="J151" s="144">
        <f>ROUND(I151*H151,2)</f>
        <v>0</v>
      </c>
      <c r="K151" s="140" t="s">
        <v>1</v>
      </c>
      <c r="L151" s="32"/>
      <c r="M151" s="145" t="s">
        <v>1</v>
      </c>
      <c r="N151" s="146" t="s">
        <v>41</v>
      </c>
      <c r="P151" s="147">
        <f>O151*H151</f>
        <v>0</v>
      </c>
      <c r="Q151" s="147">
        <v>0</v>
      </c>
      <c r="R151" s="147">
        <f>Q151*H151</f>
        <v>0</v>
      </c>
      <c r="S151" s="147">
        <v>0</v>
      </c>
      <c r="T151" s="148">
        <f>S151*H151</f>
        <v>0</v>
      </c>
      <c r="AR151" s="149" t="s">
        <v>6150</v>
      </c>
      <c r="AT151" s="149" t="s">
        <v>352</v>
      </c>
      <c r="AU151" s="149" t="s">
        <v>86</v>
      </c>
      <c r="AY151" s="17" t="s">
        <v>350</v>
      </c>
      <c r="BE151" s="150">
        <f>IF(N151="základní",J151,0)</f>
        <v>0</v>
      </c>
      <c r="BF151" s="150">
        <f>IF(N151="snížená",J151,0)</f>
        <v>0</v>
      </c>
      <c r="BG151" s="150">
        <f>IF(N151="zákl. přenesená",J151,0)</f>
        <v>0</v>
      </c>
      <c r="BH151" s="150">
        <f>IF(N151="sníž. přenesená",J151,0)</f>
        <v>0</v>
      </c>
      <c r="BI151" s="150">
        <f>IF(N151="nulová",J151,0)</f>
        <v>0</v>
      </c>
      <c r="BJ151" s="17" t="s">
        <v>84</v>
      </c>
      <c r="BK151" s="150">
        <f>ROUND(I151*H151,2)</f>
        <v>0</v>
      </c>
      <c r="BL151" s="17" t="s">
        <v>6150</v>
      </c>
      <c r="BM151" s="149" t="s">
        <v>9573</v>
      </c>
    </row>
    <row r="152" spans="2:65" s="1" customFormat="1" ht="10.199999999999999">
      <c r="B152" s="32"/>
      <c r="D152" s="151" t="s">
        <v>359</v>
      </c>
      <c r="F152" s="152" t="s">
        <v>9574</v>
      </c>
      <c r="I152" s="153"/>
      <c r="L152" s="32"/>
      <c r="M152" s="154"/>
      <c r="T152" s="56"/>
      <c r="AT152" s="17" t="s">
        <v>359</v>
      </c>
      <c r="AU152" s="17" t="s">
        <v>86</v>
      </c>
    </row>
    <row r="153" spans="2:65" s="1" customFormat="1" ht="16.5" customHeight="1">
      <c r="B153" s="32"/>
      <c r="C153" s="138" t="s">
        <v>480</v>
      </c>
      <c r="D153" s="138" t="s">
        <v>352</v>
      </c>
      <c r="E153" s="139" t="s">
        <v>9575</v>
      </c>
      <c r="F153" s="140" t="s">
        <v>9576</v>
      </c>
      <c r="G153" s="141" t="s">
        <v>9542</v>
      </c>
      <c r="H153" s="142">
        <v>1</v>
      </c>
      <c r="I153" s="143"/>
      <c r="J153" s="144">
        <f>ROUND(I153*H153,2)</f>
        <v>0</v>
      </c>
      <c r="K153" s="140" t="s">
        <v>1</v>
      </c>
      <c r="L153" s="32"/>
      <c r="M153" s="145" t="s">
        <v>1</v>
      </c>
      <c r="N153" s="146" t="s">
        <v>41</v>
      </c>
      <c r="P153" s="147">
        <f>O153*H153</f>
        <v>0</v>
      </c>
      <c r="Q153" s="147">
        <v>0</v>
      </c>
      <c r="R153" s="147">
        <f>Q153*H153</f>
        <v>0</v>
      </c>
      <c r="S153" s="147">
        <v>0</v>
      </c>
      <c r="T153" s="148">
        <f>S153*H153</f>
        <v>0</v>
      </c>
      <c r="AR153" s="149" t="s">
        <v>6150</v>
      </c>
      <c r="AT153" s="149" t="s">
        <v>352</v>
      </c>
      <c r="AU153" s="149" t="s">
        <v>86</v>
      </c>
      <c r="AY153" s="17" t="s">
        <v>350</v>
      </c>
      <c r="BE153" s="150">
        <f>IF(N153="základní",J153,0)</f>
        <v>0</v>
      </c>
      <c r="BF153" s="150">
        <f>IF(N153="snížená",J153,0)</f>
        <v>0</v>
      </c>
      <c r="BG153" s="150">
        <f>IF(N153="zákl. přenesená",J153,0)</f>
        <v>0</v>
      </c>
      <c r="BH153" s="150">
        <f>IF(N153="sníž. přenesená",J153,0)</f>
        <v>0</v>
      </c>
      <c r="BI153" s="150">
        <f>IF(N153="nulová",J153,0)</f>
        <v>0</v>
      </c>
      <c r="BJ153" s="17" t="s">
        <v>84</v>
      </c>
      <c r="BK153" s="150">
        <f>ROUND(I153*H153,2)</f>
        <v>0</v>
      </c>
      <c r="BL153" s="17" t="s">
        <v>6150</v>
      </c>
      <c r="BM153" s="149" t="s">
        <v>9577</v>
      </c>
    </row>
    <row r="154" spans="2:65" s="1" customFormat="1" ht="10.199999999999999">
      <c r="B154" s="32"/>
      <c r="D154" s="151" t="s">
        <v>359</v>
      </c>
      <c r="F154" s="152" t="s">
        <v>9578</v>
      </c>
      <c r="I154" s="153"/>
      <c r="L154" s="32"/>
      <c r="M154" s="154"/>
      <c r="T154" s="56"/>
      <c r="AT154" s="17" t="s">
        <v>359</v>
      </c>
      <c r="AU154" s="17" t="s">
        <v>86</v>
      </c>
    </row>
    <row r="155" spans="2:65" s="1" customFormat="1" ht="28.8">
      <c r="B155" s="32"/>
      <c r="D155" s="151" t="s">
        <v>4549</v>
      </c>
      <c r="F155" s="197" t="s">
        <v>9579</v>
      </c>
      <c r="I155" s="153"/>
      <c r="L155" s="32"/>
      <c r="M155" s="154"/>
      <c r="T155" s="56"/>
      <c r="AT155" s="17" t="s">
        <v>4549</v>
      </c>
      <c r="AU155" s="17" t="s">
        <v>86</v>
      </c>
    </row>
    <row r="156" spans="2:65" s="1" customFormat="1" ht="16.5" customHeight="1">
      <c r="B156" s="32"/>
      <c r="C156" s="138" t="s">
        <v>487</v>
      </c>
      <c r="D156" s="138" t="s">
        <v>352</v>
      </c>
      <c r="E156" s="139" t="s">
        <v>6147</v>
      </c>
      <c r="F156" s="140" t="s">
        <v>6148</v>
      </c>
      <c r="G156" s="141" t="s">
        <v>9542</v>
      </c>
      <c r="H156" s="142">
        <v>1</v>
      </c>
      <c r="I156" s="143"/>
      <c r="J156" s="144">
        <f>ROUND(I156*H156,2)</f>
        <v>0</v>
      </c>
      <c r="K156" s="140" t="s">
        <v>385</v>
      </c>
      <c r="L156" s="32"/>
      <c r="M156" s="145" t="s">
        <v>1</v>
      </c>
      <c r="N156" s="146" t="s">
        <v>41</v>
      </c>
      <c r="P156" s="147">
        <f>O156*H156</f>
        <v>0</v>
      </c>
      <c r="Q156" s="147">
        <v>0</v>
      </c>
      <c r="R156" s="147">
        <f>Q156*H156</f>
        <v>0</v>
      </c>
      <c r="S156" s="147">
        <v>0</v>
      </c>
      <c r="T156" s="148">
        <f>S156*H156</f>
        <v>0</v>
      </c>
      <c r="AR156" s="149" t="s">
        <v>6150</v>
      </c>
      <c r="AT156" s="149" t="s">
        <v>352</v>
      </c>
      <c r="AU156" s="149" t="s">
        <v>86</v>
      </c>
      <c r="AY156" s="17" t="s">
        <v>350</v>
      </c>
      <c r="BE156" s="150">
        <f>IF(N156="základní",J156,0)</f>
        <v>0</v>
      </c>
      <c r="BF156" s="150">
        <f>IF(N156="snížená",J156,0)</f>
        <v>0</v>
      </c>
      <c r="BG156" s="150">
        <f>IF(N156="zákl. přenesená",J156,0)</f>
        <v>0</v>
      </c>
      <c r="BH156" s="150">
        <f>IF(N156="sníž. přenesená",J156,0)</f>
        <v>0</v>
      </c>
      <c r="BI156" s="150">
        <f>IF(N156="nulová",J156,0)</f>
        <v>0</v>
      </c>
      <c r="BJ156" s="17" t="s">
        <v>84</v>
      </c>
      <c r="BK156" s="150">
        <f>ROUND(I156*H156,2)</f>
        <v>0</v>
      </c>
      <c r="BL156" s="17" t="s">
        <v>6150</v>
      </c>
      <c r="BM156" s="149" t="s">
        <v>9580</v>
      </c>
    </row>
    <row r="157" spans="2:65" s="1" customFormat="1" ht="10.199999999999999">
      <c r="B157" s="32"/>
      <c r="D157" s="151" t="s">
        <v>359</v>
      </c>
      <c r="F157" s="152" t="s">
        <v>6148</v>
      </c>
      <c r="I157" s="153"/>
      <c r="L157" s="32"/>
      <c r="M157" s="154"/>
      <c r="T157" s="56"/>
      <c r="AT157" s="17" t="s">
        <v>359</v>
      </c>
      <c r="AU157" s="17" t="s">
        <v>86</v>
      </c>
    </row>
    <row r="158" spans="2:65" s="1" customFormat="1" ht="28.8">
      <c r="B158" s="32"/>
      <c r="D158" s="151" t="s">
        <v>4549</v>
      </c>
      <c r="F158" s="197" t="s">
        <v>9581</v>
      </c>
      <c r="I158" s="153"/>
      <c r="L158" s="32"/>
      <c r="M158" s="154"/>
      <c r="T158" s="56"/>
      <c r="AT158" s="17" t="s">
        <v>4549</v>
      </c>
      <c r="AU158" s="17" t="s">
        <v>86</v>
      </c>
    </row>
    <row r="159" spans="2:65" s="1" customFormat="1" ht="16.5" customHeight="1">
      <c r="B159" s="32"/>
      <c r="C159" s="138" t="s">
        <v>8</v>
      </c>
      <c r="D159" s="138" t="s">
        <v>352</v>
      </c>
      <c r="E159" s="139" t="s">
        <v>9582</v>
      </c>
      <c r="F159" s="140" t="s">
        <v>9583</v>
      </c>
      <c r="G159" s="141" t="s">
        <v>9542</v>
      </c>
      <c r="H159" s="142">
        <v>1</v>
      </c>
      <c r="I159" s="143"/>
      <c r="J159" s="144">
        <f>ROUND(I159*H159,2)</f>
        <v>0</v>
      </c>
      <c r="K159" s="140" t="s">
        <v>1</v>
      </c>
      <c r="L159" s="32"/>
      <c r="M159" s="145" t="s">
        <v>1</v>
      </c>
      <c r="N159" s="146" t="s">
        <v>41</v>
      </c>
      <c r="P159" s="147">
        <f>O159*H159</f>
        <v>0</v>
      </c>
      <c r="Q159" s="147">
        <v>0</v>
      </c>
      <c r="R159" s="147">
        <f>Q159*H159</f>
        <v>0</v>
      </c>
      <c r="S159" s="147">
        <v>0</v>
      </c>
      <c r="T159" s="148">
        <f>S159*H159</f>
        <v>0</v>
      </c>
      <c r="AR159" s="149" t="s">
        <v>6150</v>
      </c>
      <c r="AT159" s="149" t="s">
        <v>352</v>
      </c>
      <c r="AU159" s="149" t="s">
        <v>86</v>
      </c>
      <c r="AY159" s="17" t="s">
        <v>350</v>
      </c>
      <c r="BE159" s="150">
        <f>IF(N159="základní",J159,0)</f>
        <v>0</v>
      </c>
      <c r="BF159" s="150">
        <f>IF(N159="snížená",J159,0)</f>
        <v>0</v>
      </c>
      <c r="BG159" s="150">
        <f>IF(N159="zákl. přenesená",J159,0)</f>
        <v>0</v>
      </c>
      <c r="BH159" s="150">
        <f>IF(N159="sníž. přenesená",J159,0)</f>
        <v>0</v>
      </c>
      <c r="BI159" s="150">
        <f>IF(N159="nulová",J159,0)</f>
        <v>0</v>
      </c>
      <c r="BJ159" s="17" t="s">
        <v>84</v>
      </c>
      <c r="BK159" s="150">
        <f>ROUND(I159*H159,2)</f>
        <v>0</v>
      </c>
      <c r="BL159" s="17" t="s">
        <v>6150</v>
      </c>
      <c r="BM159" s="149" t="s">
        <v>9584</v>
      </c>
    </row>
    <row r="160" spans="2:65" s="1" customFormat="1" ht="19.2">
      <c r="B160" s="32"/>
      <c r="D160" s="151" t="s">
        <v>359</v>
      </c>
      <c r="F160" s="152" t="s">
        <v>9585</v>
      </c>
      <c r="I160" s="153"/>
      <c r="L160" s="32"/>
      <c r="M160" s="154"/>
      <c r="T160" s="56"/>
      <c r="AT160" s="17" t="s">
        <v>359</v>
      </c>
      <c r="AU160" s="17" t="s">
        <v>86</v>
      </c>
    </row>
    <row r="161" spans="2:65" s="1" customFormat="1" ht="38.4">
      <c r="B161" s="32"/>
      <c r="D161" s="151" t="s">
        <v>4549</v>
      </c>
      <c r="F161" s="197" t="s">
        <v>9586</v>
      </c>
      <c r="I161" s="153"/>
      <c r="L161" s="32"/>
      <c r="M161" s="154"/>
      <c r="T161" s="56"/>
      <c r="AT161" s="17" t="s">
        <v>4549</v>
      </c>
      <c r="AU161" s="17" t="s">
        <v>86</v>
      </c>
    </row>
    <row r="162" spans="2:65" s="1" customFormat="1" ht="16.5" customHeight="1">
      <c r="B162" s="32"/>
      <c r="C162" s="138" t="s">
        <v>501</v>
      </c>
      <c r="D162" s="138" t="s">
        <v>352</v>
      </c>
      <c r="E162" s="139" t="s">
        <v>9587</v>
      </c>
      <c r="F162" s="140" t="s">
        <v>9588</v>
      </c>
      <c r="G162" s="141" t="s">
        <v>9542</v>
      </c>
      <c r="H162" s="142">
        <v>1</v>
      </c>
      <c r="I162" s="143"/>
      <c r="J162" s="144">
        <f>ROUND(I162*H162,2)</f>
        <v>0</v>
      </c>
      <c r="K162" s="140" t="s">
        <v>1</v>
      </c>
      <c r="L162" s="32"/>
      <c r="M162" s="145" t="s">
        <v>1</v>
      </c>
      <c r="N162" s="146" t="s">
        <v>41</v>
      </c>
      <c r="P162" s="147">
        <f>O162*H162</f>
        <v>0</v>
      </c>
      <c r="Q162" s="147">
        <v>0</v>
      </c>
      <c r="R162" s="147">
        <f>Q162*H162</f>
        <v>0</v>
      </c>
      <c r="S162" s="147">
        <v>0</v>
      </c>
      <c r="T162" s="148">
        <f>S162*H162</f>
        <v>0</v>
      </c>
      <c r="AR162" s="149" t="s">
        <v>6150</v>
      </c>
      <c r="AT162" s="149" t="s">
        <v>352</v>
      </c>
      <c r="AU162" s="149" t="s">
        <v>86</v>
      </c>
      <c r="AY162" s="17" t="s">
        <v>350</v>
      </c>
      <c r="BE162" s="150">
        <f>IF(N162="základní",J162,0)</f>
        <v>0</v>
      </c>
      <c r="BF162" s="150">
        <f>IF(N162="snížená",J162,0)</f>
        <v>0</v>
      </c>
      <c r="BG162" s="150">
        <f>IF(N162="zákl. přenesená",J162,0)</f>
        <v>0</v>
      </c>
      <c r="BH162" s="150">
        <f>IF(N162="sníž. přenesená",J162,0)</f>
        <v>0</v>
      </c>
      <c r="BI162" s="150">
        <f>IF(N162="nulová",J162,0)</f>
        <v>0</v>
      </c>
      <c r="BJ162" s="17" t="s">
        <v>84</v>
      </c>
      <c r="BK162" s="150">
        <f>ROUND(I162*H162,2)</f>
        <v>0</v>
      </c>
      <c r="BL162" s="17" t="s">
        <v>6150</v>
      </c>
      <c r="BM162" s="149" t="s">
        <v>9589</v>
      </c>
    </row>
    <row r="163" spans="2:65" s="1" customFormat="1" ht="10.199999999999999">
      <c r="B163" s="32"/>
      <c r="D163" s="151" t="s">
        <v>359</v>
      </c>
      <c r="F163" s="152" t="s">
        <v>9588</v>
      </c>
      <c r="I163" s="153"/>
      <c r="L163" s="32"/>
      <c r="M163" s="154"/>
      <c r="T163" s="56"/>
      <c r="AT163" s="17" t="s">
        <v>359</v>
      </c>
      <c r="AU163" s="17" t="s">
        <v>86</v>
      </c>
    </row>
    <row r="164" spans="2:65" s="1" customFormat="1" ht="28.8">
      <c r="B164" s="32"/>
      <c r="D164" s="151" t="s">
        <v>4549</v>
      </c>
      <c r="F164" s="197" t="s">
        <v>9590</v>
      </c>
      <c r="I164" s="153"/>
      <c r="L164" s="32"/>
      <c r="M164" s="154"/>
      <c r="T164" s="56"/>
      <c r="AT164" s="17" t="s">
        <v>4549</v>
      </c>
      <c r="AU164" s="17" t="s">
        <v>86</v>
      </c>
    </row>
    <row r="165" spans="2:65" s="1" customFormat="1" ht="16.5" customHeight="1">
      <c r="B165" s="32"/>
      <c r="C165" s="138" t="s">
        <v>511</v>
      </c>
      <c r="D165" s="138" t="s">
        <v>352</v>
      </c>
      <c r="E165" s="139" t="s">
        <v>9591</v>
      </c>
      <c r="F165" s="140" t="s">
        <v>9592</v>
      </c>
      <c r="G165" s="141" t="s">
        <v>9542</v>
      </c>
      <c r="H165" s="142">
        <v>1</v>
      </c>
      <c r="I165" s="143"/>
      <c r="J165" s="144">
        <f>ROUND(I165*H165,2)</f>
        <v>0</v>
      </c>
      <c r="K165" s="140" t="s">
        <v>1</v>
      </c>
      <c r="L165" s="32"/>
      <c r="M165" s="145" t="s">
        <v>1</v>
      </c>
      <c r="N165" s="146" t="s">
        <v>41</v>
      </c>
      <c r="P165" s="147">
        <f>O165*H165</f>
        <v>0</v>
      </c>
      <c r="Q165" s="147">
        <v>0</v>
      </c>
      <c r="R165" s="147">
        <f>Q165*H165</f>
        <v>0</v>
      </c>
      <c r="S165" s="147">
        <v>0</v>
      </c>
      <c r="T165" s="148">
        <f>S165*H165</f>
        <v>0</v>
      </c>
      <c r="AR165" s="149" t="s">
        <v>6150</v>
      </c>
      <c r="AT165" s="149" t="s">
        <v>352</v>
      </c>
      <c r="AU165" s="149" t="s">
        <v>86</v>
      </c>
      <c r="AY165" s="17" t="s">
        <v>350</v>
      </c>
      <c r="BE165" s="150">
        <f>IF(N165="základní",J165,0)</f>
        <v>0</v>
      </c>
      <c r="BF165" s="150">
        <f>IF(N165="snížená",J165,0)</f>
        <v>0</v>
      </c>
      <c r="BG165" s="150">
        <f>IF(N165="zákl. přenesená",J165,0)</f>
        <v>0</v>
      </c>
      <c r="BH165" s="150">
        <f>IF(N165="sníž. přenesená",J165,0)</f>
        <v>0</v>
      </c>
      <c r="BI165" s="150">
        <f>IF(N165="nulová",J165,0)</f>
        <v>0</v>
      </c>
      <c r="BJ165" s="17" t="s">
        <v>84</v>
      </c>
      <c r="BK165" s="150">
        <f>ROUND(I165*H165,2)</f>
        <v>0</v>
      </c>
      <c r="BL165" s="17" t="s">
        <v>6150</v>
      </c>
      <c r="BM165" s="149" t="s">
        <v>9593</v>
      </c>
    </row>
    <row r="166" spans="2:65" s="1" customFormat="1" ht="10.199999999999999">
      <c r="B166" s="32"/>
      <c r="D166" s="151" t="s">
        <v>359</v>
      </c>
      <c r="F166" s="152" t="s">
        <v>9594</v>
      </c>
      <c r="I166" s="153"/>
      <c r="L166" s="32"/>
      <c r="M166" s="154"/>
      <c r="T166" s="56"/>
      <c r="AT166" s="17" t="s">
        <v>359</v>
      </c>
      <c r="AU166" s="17" t="s">
        <v>86</v>
      </c>
    </row>
    <row r="167" spans="2:65" s="11" customFormat="1" ht="22.8" customHeight="1">
      <c r="B167" s="126"/>
      <c r="D167" s="127" t="s">
        <v>75</v>
      </c>
      <c r="E167" s="136" t="s">
        <v>9127</v>
      </c>
      <c r="F167" s="136" t="s">
        <v>9128</v>
      </c>
      <c r="I167" s="129"/>
      <c r="J167" s="137">
        <f>BK167</f>
        <v>0</v>
      </c>
      <c r="L167" s="126"/>
      <c r="M167" s="131"/>
      <c r="P167" s="132">
        <f>SUM(P168:P176)</f>
        <v>0</v>
      </c>
      <c r="R167" s="132">
        <f>SUM(R168:R176)</f>
        <v>0</v>
      </c>
      <c r="T167" s="133">
        <f>SUM(T168:T176)</f>
        <v>0</v>
      </c>
      <c r="AR167" s="127" t="s">
        <v>389</v>
      </c>
      <c r="AT167" s="134" t="s">
        <v>75</v>
      </c>
      <c r="AU167" s="134" t="s">
        <v>84</v>
      </c>
      <c r="AY167" s="127" t="s">
        <v>350</v>
      </c>
      <c r="BK167" s="135">
        <f>SUM(BK168:BK176)</f>
        <v>0</v>
      </c>
    </row>
    <row r="168" spans="2:65" s="1" customFormat="1" ht="16.5" customHeight="1">
      <c r="B168" s="32"/>
      <c r="C168" s="138" t="s">
        <v>522</v>
      </c>
      <c r="D168" s="138" t="s">
        <v>352</v>
      </c>
      <c r="E168" s="139" t="s">
        <v>9129</v>
      </c>
      <c r="F168" s="140" t="s">
        <v>9128</v>
      </c>
      <c r="G168" s="141" t="s">
        <v>9595</v>
      </c>
      <c r="H168" s="142">
        <v>124</v>
      </c>
      <c r="I168" s="143"/>
      <c r="J168" s="144">
        <f>ROUND(I168*H168,2)</f>
        <v>0</v>
      </c>
      <c r="K168" s="140" t="s">
        <v>385</v>
      </c>
      <c r="L168" s="32"/>
      <c r="M168" s="145" t="s">
        <v>1</v>
      </c>
      <c r="N168" s="146" t="s">
        <v>41</v>
      </c>
      <c r="P168" s="147">
        <f>O168*H168</f>
        <v>0</v>
      </c>
      <c r="Q168" s="147">
        <v>0</v>
      </c>
      <c r="R168" s="147">
        <f>Q168*H168</f>
        <v>0</v>
      </c>
      <c r="S168" s="147">
        <v>0</v>
      </c>
      <c r="T168" s="148">
        <f>S168*H168</f>
        <v>0</v>
      </c>
      <c r="AR168" s="149" t="s">
        <v>6150</v>
      </c>
      <c r="AT168" s="149" t="s">
        <v>352</v>
      </c>
      <c r="AU168" s="149" t="s">
        <v>86</v>
      </c>
      <c r="AY168" s="17" t="s">
        <v>350</v>
      </c>
      <c r="BE168" s="150">
        <f>IF(N168="základní",J168,0)</f>
        <v>0</v>
      </c>
      <c r="BF168" s="150">
        <f>IF(N168="snížená",J168,0)</f>
        <v>0</v>
      </c>
      <c r="BG168" s="150">
        <f>IF(N168="zákl. přenesená",J168,0)</f>
        <v>0</v>
      </c>
      <c r="BH168" s="150">
        <f>IF(N168="sníž. přenesená",J168,0)</f>
        <v>0</v>
      </c>
      <c r="BI168" s="150">
        <f>IF(N168="nulová",J168,0)</f>
        <v>0</v>
      </c>
      <c r="BJ168" s="17" t="s">
        <v>84</v>
      </c>
      <c r="BK168" s="150">
        <f>ROUND(I168*H168,2)</f>
        <v>0</v>
      </c>
      <c r="BL168" s="17" t="s">
        <v>6150</v>
      </c>
      <c r="BM168" s="149" t="s">
        <v>9596</v>
      </c>
    </row>
    <row r="169" spans="2:65" s="1" customFormat="1" ht="19.2">
      <c r="B169" s="32"/>
      <c r="D169" s="151" t="s">
        <v>359</v>
      </c>
      <c r="F169" s="152" t="s">
        <v>9597</v>
      </c>
      <c r="I169" s="153"/>
      <c r="L169" s="32"/>
      <c r="M169" s="154"/>
      <c r="T169" s="56"/>
      <c r="AT169" s="17" t="s">
        <v>359</v>
      </c>
      <c r="AU169" s="17" t="s">
        <v>86</v>
      </c>
    </row>
    <row r="170" spans="2:65" s="1" customFormat="1" ht="28.8">
      <c r="B170" s="32"/>
      <c r="D170" s="151" t="s">
        <v>4549</v>
      </c>
      <c r="F170" s="197" t="s">
        <v>9598</v>
      </c>
      <c r="I170" s="153"/>
      <c r="L170" s="32"/>
      <c r="M170" s="154"/>
      <c r="T170" s="56"/>
      <c r="AT170" s="17" t="s">
        <v>4549</v>
      </c>
      <c r="AU170" s="17" t="s">
        <v>86</v>
      </c>
    </row>
    <row r="171" spans="2:65" s="1" customFormat="1" ht="24.15" customHeight="1">
      <c r="B171" s="32"/>
      <c r="C171" s="138" t="s">
        <v>530</v>
      </c>
      <c r="D171" s="138" t="s">
        <v>352</v>
      </c>
      <c r="E171" s="139" t="s">
        <v>9599</v>
      </c>
      <c r="F171" s="140" t="s">
        <v>9600</v>
      </c>
      <c r="G171" s="141" t="s">
        <v>9542</v>
      </c>
      <c r="H171" s="142">
        <v>1</v>
      </c>
      <c r="I171" s="143"/>
      <c r="J171" s="144">
        <f>ROUND(I171*H171,2)</f>
        <v>0</v>
      </c>
      <c r="K171" s="140" t="s">
        <v>1</v>
      </c>
      <c r="L171" s="32"/>
      <c r="M171" s="145" t="s">
        <v>1</v>
      </c>
      <c r="N171" s="146" t="s">
        <v>41</v>
      </c>
      <c r="P171" s="147">
        <f>O171*H171</f>
        <v>0</v>
      </c>
      <c r="Q171" s="147">
        <v>0</v>
      </c>
      <c r="R171" s="147">
        <f>Q171*H171</f>
        <v>0</v>
      </c>
      <c r="S171" s="147">
        <v>0</v>
      </c>
      <c r="T171" s="148">
        <f>S171*H171</f>
        <v>0</v>
      </c>
      <c r="AR171" s="149" t="s">
        <v>6150</v>
      </c>
      <c r="AT171" s="149" t="s">
        <v>352</v>
      </c>
      <c r="AU171" s="149" t="s">
        <v>86</v>
      </c>
      <c r="AY171" s="17" t="s">
        <v>350</v>
      </c>
      <c r="BE171" s="150">
        <f>IF(N171="základní",J171,0)</f>
        <v>0</v>
      </c>
      <c r="BF171" s="150">
        <f>IF(N171="snížená",J171,0)</f>
        <v>0</v>
      </c>
      <c r="BG171" s="150">
        <f>IF(N171="zákl. přenesená",J171,0)</f>
        <v>0</v>
      </c>
      <c r="BH171" s="150">
        <f>IF(N171="sníž. přenesená",J171,0)</f>
        <v>0</v>
      </c>
      <c r="BI171" s="150">
        <f>IF(N171="nulová",J171,0)</f>
        <v>0</v>
      </c>
      <c r="BJ171" s="17" t="s">
        <v>84</v>
      </c>
      <c r="BK171" s="150">
        <f>ROUND(I171*H171,2)</f>
        <v>0</v>
      </c>
      <c r="BL171" s="17" t="s">
        <v>6150</v>
      </c>
      <c r="BM171" s="149" t="s">
        <v>9601</v>
      </c>
    </row>
    <row r="172" spans="2:65" s="1" customFormat="1" ht="10.199999999999999">
      <c r="B172" s="32"/>
      <c r="D172" s="151" t="s">
        <v>359</v>
      </c>
      <c r="F172" s="152" t="s">
        <v>9602</v>
      </c>
      <c r="I172" s="153"/>
      <c r="L172" s="32"/>
      <c r="M172" s="154"/>
      <c r="T172" s="56"/>
      <c r="AT172" s="17" t="s">
        <v>359</v>
      </c>
      <c r="AU172" s="17" t="s">
        <v>86</v>
      </c>
    </row>
    <row r="173" spans="2:65" s="1" customFormat="1" ht="28.8">
      <c r="B173" s="32"/>
      <c r="D173" s="151" t="s">
        <v>4549</v>
      </c>
      <c r="F173" s="197" t="s">
        <v>9603</v>
      </c>
      <c r="I173" s="153"/>
      <c r="L173" s="32"/>
      <c r="M173" s="154"/>
      <c r="T173" s="56"/>
      <c r="AT173" s="17" t="s">
        <v>4549</v>
      </c>
      <c r="AU173" s="17" t="s">
        <v>86</v>
      </c>
    </row>
    <row r="174" spans="2:65" s="1" customFormat="1" ht="16.5" customHeight="1">
      <c r="B174" s="32"/>
      <c r="C174" s="138" t="s">
        <v>541</v>
      </c>
      <c r="D174" s="138" t="s">
        <v>352</v>
      </c>
      <c r="E174" s="139" t="s">
        <v>9604</v>
      </c>
      <c r="F174" s="140" t="s">
        <v>9605</v>
      </c>
      <c r="G174" s="141" t="s">
        <v>9595</v>
      </c>
      <c r="H174" s="142">
        <v>124</v>
      </c>
      <c r="I174" s="143"/>
      <c r="J174" s="144">
        <f>ROUND(I174*H174,2)</f>
        <v>0</v>
      </c>
      <c r="K174" s="140" t="s">
        <v>356</v>
      </c>
      <c r="L174" s="32"/>
      <c r="M174" s="145" t="s">
        <v>1</v>
      </c>
      <c r="N174" s="146" t="s">
        <v>41</v>
      </c>
      <c r="P174" s="147">
        <f>O174*H174</f>
        <v>0</v>
      </c>
      <c r="Q174" s="147">
        <v>0</v>
      </c>
      <c r="R174" s="147">
        <f>Q174*H174</f>
        <v>0</v>
      </c>
      <c r="S174" s="147">
        <v>0</v>
      </c>
      <c r="T174" s="148">
        <f>S174*H174</f>
        <v>0</v>
      </c>
      <c r="AR174" s="149" t="s">
        <v>6150</v>
      </c>
      <c r="AT174" s="149" t="s">
        <v>352</v>
      </c>
      <c r="AU174" s="149" t="s">
        <v>86</v>
      </c>
      <c r="AY174" s="17" t="s">
        <v>350</v>
      </c>
      <c r="BE174" s="150">
        <f>IF(N174="základní",J174,0)</f>
        <v>0</v>
      </c>
      <c r="BF174" s="150">
        <f>IF(N174="snížená",J174,0)</f>
        <v>0</v>
      </c>
      <c r="BG174" s="150">
        <f>IF(N174="zákl. přenesená",J174,0)</f>
        <v>0</v>
      </c>
      <c r="BH174" s="150">
        <f>IF(N174="sníž. přenesená",J174,0)</f>
        <v>0</v>
      </c>
      <c r="BI174" s="150">
        <f>IF(N174="nulová",J174,0)</f>
        <v>0</v>
      </c>
      <c r="BJ174" s="17" t="s">
        <v>84</v>
      </c>
      <c r="BK174" s="150">
        <f>ROUND(I174*H174,2)</f>
        <v>0</v>
      </c>
      <c r="BL174" s="17" t="s">
        <v>6150</v>
      </c>
      <c r="BM174" s="149" t="s">
        <v>9606</v>
      </c>
    </row>
    <row r="175" spans="2:65" s="1" customFormat="1" ht="10.199999999999999">
      <c r="B175" s="32"/>
      <c r="D175" s="151" t="s">
        <v>359</v>
      </c>
      <c r="F175" s="152" t="s">
        <v>9607</v>
      </c>
      <c r="I175" s="153"/>
      <c r="L175" s="32"/>
      <c r="M175" s="154"/>
      <c r="T175" s="56"/>
      <c r="AT175" s="17" t="s">
        <v>359</v>
      </c>
      <c r="AU175" s="17" t="s">
        <v>86</v>
      </c>
    </row>
    <row r="176" spans="2:65" s="1" customFormat="1" ht="38.4">
      <c r="B176" s="32"/>
      <c r="D176" s="151" t="s">
        <v>4549</v>
      </c>
      <c r="F176" s="197" t="s">
        <v>9608</v>
      </c>
      <c r="I176" s="153"/>
      <c r="L176" s="32"/>
      <c r="M176" s="154"/>
      <c r="T176" s="56"/>
      <c r="AT176" s="17" t="s">
        <v>4549</v>
      </c>
      <c r="AU176" s="17" t="s">
        <v>86</v>
      </c>
    </row>
    <row r="177" spans="2:65" s="11" customFormat="1" ht="22.8" customHeight="1">
      <c r="B177" s="126"/>
      <c r="D177" s="127" t="s">
        <v>75</v>
      </c>
      <c r="E177" s="136" t="s">
        <v>9130</v>
      </c>
      <c r="F177" s="136" t="s">
        <v>9131</v>
      </c>
      <c r="I177" s="129"/>
      <c r="J177" s="137">
        <f>BK177</f>
        <v>0</v>
      </c>
      <c r="L177" s="126"/>
      <c r="M177" s="131"/>
      <c r="P177" s="132">
        <f>SUM(P178:P192)</f>
        <v>0</v>
      </c>
      <c r="R177" s="132">
        <f>SUM(R178:R192)</f>
        <v>0</v>
      </c>
      <c r="T177" s="133">
        <f>SUM(T178:T192)</f>
        <v>0</v>
      </c>
      <c r="AR177" s="127" t="s">
        <v>389</v>
      </c>
      <c r="AT177" s="134" t="s">
        <v>75</v>
      </c>
      <c r="AU177" s="134" t="s">
        <v>84</v>
      </c>
      <c r="AY177" s="127" t="s">
        <v>350</v>
      </c>
      <c r="BK177" s="135">
        <f>SUM(BK178:BK192)</f>
        <v>0</v>
      </c>
    </row>
    <row r="178" spans="2:65" s="1" customFormat="1" ht="16.5" customHeight="1">
      <c r="B178" s="32"/>
      <c r="C178" s="138" t="s">
        <v>548</v>
      </c>
      <c r="D178" s="138" t="s">
        <v>352</v>
      </c>
      <c r="E178" s="139" t="s">
        <v>9609</v>
      </c>
      <c r="F178" s="140" t="s">
        <v>9610</v>
      </c>
      <c r="G178" s="141" t="s">
        <v>9542</v>
      </c>
      <c r="H178" s="142">
        <v>1</v>
      </c>
      <c r="I178" s="143"/>
      <c r="J178" s="144">
        <f>ROUND(I178*H178,2)</f>
        <v>0</v>
      </c>
      <c r="K178" s="140" t="s">
        <v>1</v>
      </c>
      <c r="L178" s="32"/>
      <c r="M178" s="145" t="s">
        <v>1</v>
      </c>
      <c r="N178" s="146" t="s">
        <v>41</v>
      </c>
      <c r="P178" s="147">
        <f>O178*H178</f>
        <v>0</v>
      </c>
      <c r="Q178" s="147">
        <v>0</v>
      </c>
      <c r="R178" s="147">
        <f>Q178*H178</f>
        <v>0</v>
      </c>
      <c r="S178" s="147">
        <v>0</v>
      </c>
      <c r="T178" s="148">
        <f>S178*H178</f>
        <v>0</v>
      </c>
      <c r="AR178" s="149" t="s">
        <v>6150</v>
      </c>
      <c r="AT178" s="149" t="s">
        <v>352</v>
      </c>
      <c r="AU178" s="149" t="s">
        <v>86</v>
      </c>
      <c r="AY178" s="17" t="s">
        <v>350</v>
      </c>
      <c r="BE178" s="150">
        <f>IF(N178="základní",J178,0)</f>
        <v>0</v>
      </c>
      <c r="BF178" s="150">
        <f>IF(N178="snížená",J178,0)</f>
        <v>0</v>
      </c>
      <c r="BG178" s="150">
        <f>IF(N178="zákl. přenesená",J178,0)</f>
        <v>0</v>
      </c>
      <c r="BH178" s="150">
        <f>IF(N178="sníž. přenesená",J178,0)</f>
        <v>0</v>
      </c>
      <c r="BI178" s="150">
        <f>IF(N178="nulová",J178,0)</f>
        <v>0</v>
      </c>
      <c r="BJ178" s="17" t="s">
        <v>84</v>
      </c>
      <c r="BK178" s="150">
        <f>ROUND(I178*H178,2)</f>
        <v>0</v>
      </c>
      <c r="BL178" s="17" t="s">
        <v>6150</v>
      </c>
      <c r="BM178" s="149" t="s">
        <v>9611</v>
      </c>
    </row>
    <row r="179" spans="2:65" s="1" customFormat="1" ht="10.199999999999999">
      <c r="B179" s="32"/>
      <c r="D179" s="151" t="s">
        <v>359</v>
      </c>
      <c r="F179" s="152" t="s">
        <v>9610</v>
      </c>
      <c r="I179" s="153"/>
      <c r="L179" s="32"/>
      <c r="M179" s="154"/>
      <c r="T179" s="56"/>
      <c r="AT179" s="17" t="s">
        <v>359</v>
      </c>
      <c r="AU179" s="17" t="s">
        <v>86</v>
      </c>
    </row>
    <row r="180" spans="2:65" s="1" customFormat="1" ht="38.4">
      <c r="B180" s="32"/>
      <c r="D180" s="151" t="s">
        <v>4549</v>
      </c>
      <c r="F180" s="197" t="s">
        <v>9612</v>
      </c>
      <c r="I180" s="153"/>
      <c r="L180" s="32"/>
      <c r="M180" s="154"/>
      <c r="T180" s="56"/>
      <c r="AT180" s="17" t="s">
        <v>4549</v>
      </c>
      <c r="AU180" s="17" t="s">
        <v>86</v>
      </c>
    </row>
    <row r="181" spans="2:65" s="1" customFormat="1" ht="16.5" customHeight="1">
      <c r="B181" s="32"/>
      <c r="C181" s="138" t="s">
        <v>556</v>
      </c>
      <c r="D181" s="138" t="s">
        <v>352</v>
      </c>
      <c r="E181" s="139" t="s">
        <v>9613</v>
      </c>
      <c r="F181" s="140" t="s">
        <v>9614</v>
      </c>
      <c r="G181" s="141" t="s">
        <v>9542</v>
      </c>
      <c r="H181" s="142">
        <v>1</v>
      </c>
      <c r="I181" s="143"/>
      <c r="J181" s="144">
        <f>ROUND(I181*H181,2)</f>
        <v>0</v>
      </c>
      <c r="K181" s="140" t="s">
        <v>1</v>
      </c>
      <c r="L181" s="32"/>
      <c r="M181" s="145" t="s">
        <v>1</v>
      </c>
      <c r="N181" s="146" t="s">
        <v>41</v>
      </c>
      <c r="P181" s="147">
        <f>O181*H181</f>
        <v>0</v>
      </c>
      <c r="Q181" s="147">
        <v>0</v>
      </c>
      <c r="R181" s="147">
        <f>Q181*H181</f>
        <v>0</v>
      </c>
      <c r="S181" s="147">
        <v>0</v>
      </c>
      <c r="T181" s="148">
        <f>S181*H181</f>
        <v>0</v>
      </c>
      <c r="AR181" s="149" t="s">
        <v>6150</v>
      </c>
      <c r="AT181" s="149" t="s">
        <v>352</v>
      </c>
      <c r="AU181" s="149" t="s">
        <v>86</v>
      </c>
      <c r="AY181" s="17" t="s">
        <v>350</v>
      </c>
      <c r="BE181" s="150">
        <f>IF(N181="základní",J181,0)</f>
        <v>0</v>
      </c>
      <c r="BF181" s="150">
        <f>IF(N181="snížená",J181,0)</f>
        <v>0</v>
      </c>
      <c r="BG181" s="150">
        <f>IF(N181="zákl. přenesená",J181,0)</f>
        <v>0</v>
      </c>
      <c r="BH181" s="150">
        <f>IF(N181="sníž. přenesená",J181,0)</f>
        <v>0</v>
      </c>
      <c r="BI181" s="150">
        <f>IF(N181="nulová",J181,0)</f>
        <v>0</v>
      </c>
      <c r="BJ181" s="17" t="s">
        <v>84</v>
      </c>
      <c r="BK181" s="150">
        <f>ROUND(I181*H181,2)</f>
        <v>0</v>
      </c>
      <c r="BL181" s="17" t="s">
        <v>6150</v>
      </c>
      <c r="BM181" s="149" t="s">
        <v>9615</v>
      </c>
    </row>
    <row r="182" spans="2:65" s="1" customFormat="1" ht="10.199999999999999">
      <c r="B182" s="32"/>
      <c r="D182" s="151" t="s">
        <v>359</v>
      </c>
      <c r="F182" s="152" t="s">
        <v>9614</v>
      </c>
      <c r="I182" s="153"/>
      <c r="L182" s="32"/>
      <c r="M182" s="154"/>
      <c r="T182" s="56"/>
      <c r="AT182" s="17" t="s">
        <v>359</v>
      </c>
      <c r="AU182" s="17" t="s">
        <v>86</v>
      </c>
    </row>
    <row r="183" spans="2:65" s="1" customFormat="1" ht="19.2">
      <c r="B183" s="32"/>
      <c r="D183" s="151" t="s">
        <v>4549</v>
      </c>
      <c r="F183" s="197" t="s">
        <v>9616</v>
      </c>
      <c r="I183" s="153"/>
      <c r="L183" s="32"/>
      <c r="M183" s="154"/>
      <c r="T183" s="56"/>
      <c r="AT183" s="17" t="s">
        <v>4549</v>
      </c>
      <c r="AU183" s="17" t="s">
        <v>86</v>
      </c>
    </row>
    <row r="184" spans="2:65" s="1" customFormat="1" ht="16.5" customHeight="1">
      <c r="B184" s="32"/>
      <c r="C184" s="138" t="s">
        <v>563</v>
      </c>
      <c r="D184" s="138" t="s">
        <v>352</v>
      </c>
      <c r="E184" s="139" t="s">
        <v>9617</v>
      </c>
      <c r="F184" s="140" t="s">
        <v>9618</v>
      </c>
      <c r="G184" s="141" t="s">
        <v>9595</v>
      </c>
      <c r="H184" s="142">
        <v>124</v>
      </c>
      <c r="I184" s="143"/>
      <c r="J184" s="144">
        <f>ROUND(I184*H184,2)</f>
        <v>0</v>
      </c>
      <c r="K184" s="140" t="s">
        <v>1</v>
      </c>
      <c r="L184" s="32"/>
      <c r="M184" s="145" t="s">
        <v>1</v>
      </c>
      <c r="N184" s="146" t="s">
        <v>41</v>
      </c>
      <c r="P184" s="147">
        <f>O184*H184</f>
        <v>0</v>
      </c>
      <c r="Q184" s="147">
        <v>0</v>
      </c>
      <c r="R184" s="147">
        <f>Q184*H184</f>
        <v>0</v>
      </c>
      <c r="S184" s="147">
        <v>0</v>
      </c>
      <c r="T184" s="148">
        <f>S184*H184</f>
        <v>0</v>
      </c>
      <c r="AR184" s="149" t="s">
        <v>6150</v>
      </c>
      <c r="AT184" s="149" t="s">
        <v>352</v>
      </c>
      <c r="AU184" s="149" t="s">
        <v>86</v>
      </c>
      <c r="AY184" s="17" t="s">
        <v>350</v>
      </c>
      <c r="BE184" s="150">
        <f>IF(N184="základní",J184,0)</f>
        <v>0</v>
      </c>
      <c r="BF184" s="150">
        <f>IF(N184="snížená",J184,0)</f>
        <v>0</v>
      </c>
      <c r="BG184" s="150">
        <f>IF(N184="zákl. přenesená",J184,0)</f>
        <v>0</v>
      </c>
      <c r="BH184" s="150">
        <f>IF(N184="sníž. přenesená",J184,0)</f>
        <v>0</v>
      </c>
      <c r="BI184" s="150">
        <f>IF(N184="nulová",J184,0)</f>
        <v>0</v>
      </c>
      <c r="BJ184" s="17" t="s">
        <v>84</v>
      </c>
      <c r="BK184" s="150">
        <f>ROUND(I184*H184,2)</f>
        <v>0</v>
      </c>
      <c r="BL184" s="17" t="s">
        <v>6150</v>
      </c>
      <c r="BM184" s="149" t="s">
        <v>9619</v>
      </c>
    </row>
    <row r="185" spans="2:65" s="1" customFormat="1" ht="10.199999999999999">
      <c r="B185" s="32"/>
      <c r="D185" s="151" t="s">
        <v>359</v>
      </c>
      <c r="F185" s="152" t="s">
        <v>9618</v>
      </c>
      <c r="I185" s="153"/>
      <c r="L185" s="32"/>
      <c r="M185" s="154"/>
      <c r="T185" s="56"/>
      <c r="AT185" s="17" t="s">
        <v>359</v>
      </c>
      <c r="AU185" s="17" t="s">
        <v>86</v>
      </c>
    </row>
    <row r="186" spans="2:65" s="1" customFormat="1" ht="19.2">
      <c r="B186" s="32"/>
      <c r="D186" s="151" t="s">
        <v>4549</v>
      </c>
      <c r="F186" s="197" t="s">
        <v>9620</v>
      </c>
      <c r="I186" s="153"/>
      <c r="L186" s="32"/>
      <c r="M186" s="154"/>
      <c r="T186" s="56"/>
      <c r="AT186" s="17" t="s">
        <v>4549</v>
      </c>
      <c r="AU186" s="17" t="s">
        <v>86</v>
      </c>
    </row>
    <row r="187" spans="2:65" s="1" customFormat="1" ht="16.5" customHeight="1">
      <c r="B187" s="32"/>
      <c r="C187" s="138" t="s">
        <v>7</v>
      </c>
      <c r="D187" s="138" t="s">
        <v>352</v>
      </c>
      <c r="E187" s="139" t="s">
        <v>9621</v>
      </c>
      <c r="F187" s="140" t="s">
        <v>9622</v>
      </c>
      <c r="G187" s="141" t="s">
        <v>9542</v>
      </c>
      <c r="H187" s="142">
        <v>1</v>
      </c>
      <c r="I187" s="143"/>
      <c r="J187" s="144">
        <f>ROUND(I187*H187,2)</f>
        <v>0</v>
      </c>
      <c r="K187" s="140" t="s">
        <v>1</v>
      </c>
      <c r="L187" s="32"/>
      <c r="M187" s="145" t="s">
        <v>1</v>
      </c>
      <c r="N187" s="146" t="s">
        <v>41</v>
      </c>
      <c r="P187" s="147">
        <f>O187*H187</f>
        <v>0</v>
      </c>
      <c r="Q187" s="147">
        <v>0</v>
      </c>
      <c r="R187" s="147">
        <f>Q187*H187</f>
        <v>0</v>
      </c>
      <c r="S187" s="147">
        <v>0</v>
      </c>
      <c r="T187" s="148">
        <f>S187*H187</f>
        <v>0</v>
      </c>
      <c r="AR187" s="149" t="s">
        <v>6150</v>
      </c>
      <c r="AT187" s="149" t="s">
        <v>352</v>
      </c>
      <c r="AU187" s="149" t="s">
        <v>86</v>
      </c>
      <c r="AY187" s="17" t="s">
        <v>350</v>
      </c>
      <c r="BE187" s="150">
        <f>IF(N187="základní",J187,0)</f>
        <v>0</v>
      </c>
      <c r="BF187" s="150">
        <f>IF(N187="snížená",J187,0)</f>
        <v>0</v>
      </c>
      <c r="BG187" s="150">
        <f>IF(N187="zákl. přenesená",J187,0)</f>
        <v>0</v>
      </c>
      <c r="BH187" s="150">
        <f>IF(N187="sníž. přenesená",J187,0)</f>
        <v>0</v>
      </c>
      <c r="BI187" s="150">
        <f>IF(N187="nulová",J187,0)</f>
        <v>0</v>
      </c>
      <c r="BJ187" s="17" t="s">
        <v>84</v>
      </c>
      <c r="BK187" s="150">
        <f>ROUND(I187*H187,2)</f>
        <v>0</v>
      </c>
      <c r="BL187" s="17" t="s">
        <v>6150</v>
      </c>
      <c r="BM187" s="149" t="s">
        <v>9623</v>
      </c>
    </row>
    <row r="188" spans="2:65" s="1" customFormat="1" ht="10.199999999999999">
      <c r="B188" s="32"/>
      <c r="D188" s="151" t="s">
        <v>359</v>
      </c>
      <c r="F188" s="152" t="s">
        <v>9624</v>
      </c>
      <c r="I188" s="153"/>
      <c r="L188" s="32"/>
      <c r="M188" s="154"/>
      <c r="T188" s="56"/>
      <c r="AT188" s="17" t="s">
        <v>359</v>
      </c>
      <c r="AU188" s="17" t="s">
        <v>86</v>
      </c>
    </row>
    <row r="189" spans="2:65" s="1" customFormat="1" ht="28.8">
      <c r="B189" s="32"/>
      <c r="D189" s="151" t="s">
        <v>4549</v>
      </c>
      <c r="F189" s="197" t="s">
        <v>9625</v>
      </c>
      <c r="I189" s="153"/>
      <c r="L189" s="32"/>
      <c r="M189" s="154"/>
      <c r="T189" s="56"/>
      <c r="AT189" s="17" t="s">
        <v>4549</v>
      </c>
      <c r="AU189" s="17" t="s">
        <v>86</v>
      </c>
    </row>
    <row r="190" spans="2:65" s="1" customFormat="1" ht="16.5" customHeight="1">
      <c r="B190" s="32"/>
      <c r="C190" s="138" t="s">
        <v>576</v>
      </c>
      <c r="D190" s="138" t="s">
        <v>352</v>
      </c>
      <c r="E190" s="139" t="s">
        <v>9626</v>
      </c>
      <c r="F190" s="140" t="s">
        <v>9627</v>
      </c>
      <c r="G190" s="141" t="s">
        <v>9542</v>
      </c>
      <c r="H190" s="142">
        <v>1</v>
      </c>
      <c r="I190" s="143"/>
      <c r="J190" s="144">
        <f>ROUND(I190*H190,2)</f>
        <v>0</v>
      </c>
      <c r="K190" s="140" t="s">
        <v>1</v>
      </c>
      <c r="L190" s="32"/>
      <c r="M190" s="145" t="s">
        <v>1</v>
      </c>
      <c r="N190" s="146" t="s">
        <v>41</v>
      </c>
      <c r="P190" s="147">
        <f>O190*H190</f>
        <v>0</v>
      </c>
      <c r="Q190" s="147">
        <v>0</v>
      </c>
      <c r="R190" s="147">
        <f>Q190*H190</f>
        <v>0</v>
      </c>
      <c r="S190" s="147">
        <v>0</v>
      </c>
      <c r="T190" s="148">
        <f>S190*H190</f>
        <v>0</v>
      </c>
      <c r="AR190" s="149" t="s">
        <v>6150</v>
      </c>
      <c r="AT190" s="149" t="s">
        <v>352</v>
      </c>
      <c r="AU190" s="149" t="s">
        <v>86</v>
      </c>
      <c r="AY190" s="17" t="s">
        <v>350</v>
      </c>
      <c r="BE190" s="150">
        <f>IF(N190="základní",J190,0)</f>
        <v>0</v>
      </c>
      <c r="BF190" s="150">
        <f>IF(N190="snížená",J190,0)</f>
        <v>0</v>
      </c>
      <c r="BG190" s="150">
        <f>IF(N190="zákl. přenesená",J190,0)</f>
        <v>0</v>
      </c>
      <c r="BH190" s="150">
        <f>IF(N190="sníž. přenesená",J190,0)</f>
        <v>0</v>
      </c>
      <c r="BI190" s="150">
        <f>IF(N190="nulová",J190,0)</f>
        <v>0</v>
      </c>
      <c r="BJ190" s="17" t="s">
        <v>84</v>
      </c>
      <c r="BK190" s="150">
        <f>ROUND(I190*H190,2)</f>
        <v>0</v>
      </c>
      <c r="BL190" s="17" t="s">
        <v>6150</v>
      </c>
      <c r="BM190" s="149" t="s">
        <v>9628</v>
      </c>
    </row>
    <row r="191" spans="2:65" s="1" customFormat="1" ht="10.199999999999999">
      <c r="B191" s="32"/>
      <c r="D191" s="151" t="s">
        <v>359</v>
      </c>
      <c r="F191" s="152" t="s">
        <v>9627</v>
      </c>
      <c r="I191" s="153"/>
      <c r="L191" s="32"/>
      <c r="M191" s="154"/>
      <c r="T191" s="56"/>
      <c r="AT191" s="17" t="s">
        <v>359</v>
      </c>
      <c r="AU191" s="17" t="s">
        <v>86</v>
      </c>
    </row>
    <row r="192" spans="2:65" s="1" customFormat="1" ht="28.8">
      <c r="B192" s="32"/>
      <c r="D192" s="151" t="s">
        <v>4549</v>
      </c>
      <c r="F192" s="197" t="s">
        <v>9629</v>
      </c>
      <c r="I192" s="153"/>
      <c r="L192" s="32"/>
      <c r="M192" s="154"/>
      <c r="T192" s="56"/>
      <c r="AT192" s="17" t="s">
        <v>4549</v>
      </c>
      <c r="AU192" s="17" t="s">
        <v>86</v>
      </c>
    </row>
    <row r="193" spans="2:65" s="11" customFormat="1" ht="22.8" customHeight="1">
      <c r="B193" s="126"/>
      <c r="D193" s="127" t="s">
        <v>75</v>
      </c>
      <c r="E193" s="136" t="s">
        <v>9630</v>
      </c>
      <c r="F193" s="136" t="s">
        <v>9631</v>
      </c>
      <c r="I193" s="129"/>
      <c r="J193" s="137">
        <f>BK193</f>
        <v>0</v>
      </c>
      <c r="L193" s="126"/>
      <c r="M193" s="131"/>
      <c r="P193" s="132">
        <f>SUM(P194:P196)</f>
        <v>0</v>
      </c>
      <c r="R193" s="132">
        <f>SUM(R194:R196)</f>
        <v>0</v>
      </c>
      <c r="T193" s="133">
        <f>SUM(T194:T196)</f>
        <v>0</v>
      </c>
      <c r="AR193" s="127" t="s">
        <v>389</v>
      </c>
      <c r="AT193" s="134" t="s">
        <v>75</v>
      </c>
      <c r="AU193" s="134" t="s">
        <v>84</v>
      </c>
      <c r="AY193" s="127" t="s">
        <v>350</v>
      </c>
      <c r="BK193" s="135">
        <f>SUM(BK194:BK196)</f>
        <v>0</v>
      </c>
    </row>
    <row r="194" spans="2:65" s="1" customFormat="1" ht="16.5" customHeight="1">
      <c r="B194" s="32"/>
      <c r="C194" s="138" t="s">
        <v>582</v>
      </c>
      <c r="D194" s="138" t="s">
        <v>352</v>
      </c>
      <c r="E194" s="139" t="s">
        <v>9632</v>
      </c>
      <c r="F194" s="140" t="s">
        <v>9633</v>
      </c>
      <c r="G194" s="141" t="s">
        <v>9595</v>
      </c>
      <c r="H194" s="142">
        <v>124</v>
      </c>
      <c r="I194" s="143"/>
      <c r="J194" s="144">
        <f>ROUND(I194*H194,2)</f>
        <v>0</v>
      </c>
      <c r="K194" s="140" t="s">
        <v>1</v>
      </c>
      <c r="L194" s="32"/>
      <c r="M194" s="145" t="s">
        <v>1</v>
      </c>
      <c r="N194" s="146" t="s">
        <v>41</v>
      </c>
      <c r="P194" s="147">
        <f>O194*H194</f>
        <v>0</v>
      </c>
      <c r="Q194" s="147">
        <v>0</v>
      </c>
      <c r="R194" s="147">
        <f>Q194*H194</f>
        <v>0</v>
      </c>
      <c r="S194" s="147">
        <v>0</v>
      </c>
      <c r="T194" s="148">
        <f>S194*H194</f>
        <v>0</v>
      </c>
      <c r="AR194" s="149" t="s">
        <v>6150</v>
      </c>
      <c r="AT194" s="149" t="s">
        <v>352</v>
      </c>
      <c r="AU194" s="149" t="s">
        <v>86</v>
      </c>
      <c r="AY194" s="17" t="s">
        <v>350</v>
      </c>
      <c r="BE194" s="150">
        <f>IF(N194="základní",J194,0)</f>
        <v>0</v>
      </c>
      <c r="BF194" s="150">
        <f>IF(N194="snížená",J194,0)</f>
        <v>0</v>
      </c>
      <c r="BG194" s="150">
        <f>IF(N194="zákl. přenesená",J194,0)</f>
        <v>0</v>
      </c>
      <c r="BH194" s="150">
        <f>IF(N194="sníž. přenesená",J194,0)</f>
        <v>0</v>
      </c>
      <c r="BI194" s="150">
        <f>IF(N194="nulová",J194,0)</f>
        <v>0</v>
      </c>
      <c r="BJ194" s="17" t="s">
        <v>84</v>
      </c>
      <c r="BK194" s="150">
        <f>ROUND(I194*H194,2)</f>
        <v>0</v>
      </c>
      <c r="BL194" s="17" t="s">
        <v>6150</v>
      </c>
      <c r="BM194" s="149" t="s">
        <v>9634</v>
      </c>
    </row>
    <row r="195" spans="2:65" s="1" customFormat="1" ht="10.199999999999999">
      <c r="B195" s="32"/>
      <c r="D195" s="151" t="s">
        <v>359</v>
      </c>
      <c r="F195" s="152" t="s">
        <v>9633</v>
      </c>
      <c r="I195" s="153"/>
      <c r="L195" s="32"/>
      <c r="M195" s="154"/>
      <c r="T195" s="56"/>
      <c r="AT195" s="17" t="s">
        <v>359</v>
      </c>
      <c r="AU195" s="17" t="s">
        <v>86</v>
      </c>
    </row>
    <row r="196" spans="2:65" s="1" customFormat="1" ht="28.8">
      <c r="B196" s="32"/>
      <c r="D196" s="151" t="s">
        <v>4549</v>
      </c>
      <c r="F196" s="197" t="s">
        <v>9635</v>
      </c>
      <c r="I196" s="153"/>
      <c r="L196" s="32"/>
      <c r="M196" s="154"/>
      <c r="T196" s="56"/>
      <c r="AT196" s="17" t="s">
        <v>4549</v>
      </c>
      <c r="AU196" s="17" t="s">
        <v>86</v>
      </c>
    </row>
    <row r="197" spans="2:65" s="11" customFormat="1" ht="22.8" customHeight="1">
      <c r="B197" s="126"/>
      <c r="D197" s="127" t="s">
        <v>75</v>
      </c>
      <c r="E197" s="136" t="s">
        <v>9636</v>
      </c>
      <c r="F197" s="136" t="s">
        <v>9637</v>
      </c>
      <c r="I197" s="129"/>
      <c r="J197" s="137">
        <f>BK197</f>
        <v>0</v>
      </c>
      <c r="L197" s="126"/>
      <c r="M197" s="131"/>
      <c r="P197" s="132">
        <f>SUM(P198:P200)</f>
        <v>0</v>
      </c>
      <c r="R197" s="132">
        <f>SUM(R198:R200)</f>
        <v>0</v>
      </c>
      <c r="T197" s="133">
        <f>SUM(T198:T200)</f>
        <v>0</v>
      </c>
      <c r="AR197" s="127" t="s">
        <v>389</v>
      </c>
      <c r="AT197" s="134" t="s">
        <v>75</v>
      </c>
      <c r="AU197" s="134" t="s">
        <v>84</v>
      </c>
      <c r="AY197" s="127" t="s">
        <v>350</v>
      </c>
      <c r="BK197" s="135">
        <f>SUM(BK198:BK200)</f>
        <v>0</v>
      </c>
    </row>
    <row r="198" spans="2:65" s="1" customFormat="1" ht="16.5" customHeight="1">
      <c r="B198" s="32"/>
      <c r="C198" s="138" t="s">
        <v>596</v>
      </c>
      <c r="D198" s="138" t="s">
        <v>352</v>
      </c>
      <c r="E198" s="139" t="s">
        <v>9638</v>
      </c>
      <c r="F198" s="140" t="s">
        <v>9639</v>
      </c>
      <c r="G198" s="141" t="s">
        <v>9542</v>
      </c>
      <c r="H198" s="142">
        <v>1</v>
      </c>
      <c r="I198" s="143"/>
      <c r="J198" s="144">
        <f>ROUND(I198*H198,2)</f>
        <v>0</v>
      </c>
      <c r="K198" s="140" t="s">
        <v>1</v>
      </c>
      <c r="L198" s="32"/>
      <c r="M198" s="145" t="s">
        <v>1</v>
      </c>
      <c r="N198" s="146" t="s">
        <v>41</v>
      </c>
      <c r="P198" s="147">
        <f>O198*H198</f>
        <v>0</v>
      </c>
      <c r="Q198" s="147">
        <v>0</v>
      </c>
      <c r="R198" s="147">
        <f>Q198*H198</f>
        <v>0</v>
      </c>
      <c r="S198" s="147">
        <v>0</v>
      </c>
      <c r="T198" s="148">
        <f>S198*H198</f>
        <v>0</v>
      </c>
      <c r="AR198" s="149" t="s">
        <v>6150</v>
      </c>
      <c r="AT198" s="149" t="s">
        <v>352</v>
      </c>
      <c r="AU198" s="149" t="s">
        <v>86</v>
      </c>
      <c r="AY198" s="17" t="s">
        <v>350</v>
      </c>
      <c r="BE198" s="150">
        <f>IF(N198="základní",J198,0)</f>
        <v>0</v>
      </c>
      <c r="BF198" s="150">
        <f>IF(N198="snížená",J198,0)</f>
        <v>0</v>
      </c>
      <c r="BG198" s="150">
        <f>IF(N198="zákl. přenesená",J198,0)</f>
        <v>0</v>
      </c>
      <c r="BH198" s="150">
        <f>IF(N198="sníž. přenesená",J198,0)</f>
        <v>0</v>
      </c>
      <c r="BI198" s="150">
        <f>IF(N198="nulová",J198,0)</f>
        <v>0</v>
      </c>
      <c r="BJ198" s="17" t="s">
        <v>84</v>
      </c>
      <c r="BK198" s="150">
        <f>ROUND(I198*H198,2)</f>
        <v>0</v>
      </c>
      <c r="BL198" s="17" t="s">
        <v>6150</v>
      </c>
      <c r="BM198" s="149" t="s">
        <v>9640</v>
      </c>
    </row>
    <row r="199" spans="2:65" s="1" customFormat="1" ht="10.199999999999999">
      <c r="B199" s="32"/>
      <c r="D199" s="151" t="s">
        <v>359</v>
      </c>
      <c r="F199" s="152" t="s">
        <v>9639</v>
      </c>
      <c r="I199" s="153"/>
      <c r="L199" s="32"/>
      <c r="M199" s="154"/>
      <c r="T199" s="56"/>
      <c r="AT199" s="17" t="s">
        <v>359</v>
      </c>
      <c r="AU199" s="17" t="s">
        <v>86</v>
      </c>
    </row>
    <row r="200" spans="2:65" s="1" customFormat="1" ht="19.2">
      <c r="B200" s="32"/>
      <c r="D200" s="151" t="s">
        <v>4549</v>
      </c>
      <c r="F200" s="197" t="s">
        <v>9641</v>
      </c>
      <c r="I200" s="153"/>
      <c r="L200" s="32"/>
      <c r="M200" s="154"/>
      <c r="T200" s="56"/>
      <c r="AT200" s="17" t="s">
        <v>4549</v>
      </c>
      <c r="AU200" s="17" t="s">
        <v>86</v>
      </c>
    </row>
    <row r="201" spans="2:65" s="11" customFormat="1" ht="22.8" customHeight="1">
      <c r="B201" s="126"/>
      <c r="D201" s="127" t="s">
        <v>75</v>
      </c>
      <c r="E201" s="136" t="s">
        <v>9134</v>
      </c>
      <c r="F201" s="136" t="s">
        <v>9135</v>
      </c>
      <c r="I201" s="129"/>
      <c r="J201" s="137">
        <f>BK201</f>
        <v>0</v>
      </c>
      <c r="L201" s="126"/>
      <c r="M201" s="131"/>
      <c r="P201" s="132">
        <v>0</v>
      </c>
      <c r="R201" s="132">
        <v>0</v>
      </c>
      <c r="T201" s="133">
        <v>0</v>
      </c>
      <c r="AR201" s="127" t="s">
        <v>389</v>
      </c>
      <c r="AT201" s="134" t="s">
        <v>75</v>
      </c>
      <c r="AU201" s="134" t="s">
        <v>84</v>
      </c>
      <c r="AY201" s="127" t="s">
        <v>350</v>
      </c>
      <c r="BK201" s="135">
        <v>0</v>
      </c>
    </row>
    <row r="202" spans="2:65" s="11" customFormat="1" ht="22.8" customHeight="1">
      <c r="B202" s="126"/>
      <c r="D202" s="127" t="s">
        <v>75</v>
      </c>
      <c r="E202" s="136" t="s">
        <v>9642</v>
      </c>
      <c r="F202" s="136" t="s">
        <v>9643</v>
      </c>
      <c r="I202" s="129"/>
      <c r="J202" s="137">
        <f>BK202</f>
        <v>0</v>
      </c>
      <c r="L202" s="126"/>
      <c r="M202" s="131"/>
      <c r="P202" s="132">
        <f>SUM(P203:P217)</f>
        <v>0</v>
      </c>
      <c r="R202" s="132">
        <f>SUM(R203:R217)</f>
        <v>0</v>
      </c>
      <c r="T202" s="133">
        <f>SUM(T203:T217)</f>
        <v>0</v>
      </c>
      <c r="AR202" s="127" t="s">
        <v>389</v>
      </c>
      <c r="AT202" s="134" t="s">
        <v>75</v>
      </c>
      <c r="AU202" s="134" t="s">
        <v>84</v>
      </c>
      <c r="AY202" s="127" t="s">
        <v>350</v>
      </c>
      <c r="BK202" s="135">
        <f>SUM(BK203:BK217)</f>
        <v>0</v>
      </c>
    </row>
    <row r="203" spans="2:65" s="1" customFormat="1" ht="24.15" customHeight="1">
      <c r="B203" s="32"/>
      <c r="C203" s="138" t="s">
        <v>617</v>
      </c>
      <c r="D203" s="138" t="s">
        <v>352</v>
      </c>
      <c r="E203" s="139" t="s">
        <v>9644</v>
      </c>
      <c r="F203" s="140" t="s">
        <v>9645</v>
      </c>
      <c r="G203" s="141" t="s">
        <v>9542</v>
      </c>
      <c r="H203" s="142">
        <v>1</v>
      </c>
      <c r="I203" s="143"/>
      <c r="J203" s="144">
        <f>ROUND(I203*H203,2)</f>
        <v>0</v>
      </c>
      <c r="K203" s="140" t="s">
        <v>385</v>
      </c>
      <c r="L203" s="32"/>
      <c r="M203" s="145" t="s">
        <v>1</v>
      </c>
      <c r="N203" s="146" t="s">
        <v>41</v>
      </c>
      <c r="P203" s="147">
        <f>O203*H203</f>
        <v>0</v>
      </c>
      <c r="Q203" s="147">
        <v>0</v>
      </c>
      <c r="R203" s="147">
        <f>Q203*H203</f>
        <v>0</v>
      </c>
      <c r="S203" s="147">
        <v>0</v>
      </c>
      <c r="T203" s="148">
        <f>S203*H203</f>
        <v>0</v>
      </c>
      <c r="AR203" s="149" t="s">
        <v>6150</v>
      </c>
      <c r="AT203" s="149" t="s">
        <v>352</v>
      </c>
      <c r="AU203" s="149" t="s">
        <v>86</v>
      </c>
      <c r="AY203" s="17" t="s">
        <v>350</v>
      </c>
      <c r="BE203" s="150">
        <f>IF(N203="základní",J203,0)</f>
        <v>0</v>
      </c>
      <c r="BF203" s="150">
        <f>IF(N203="snížená",J203,0)</f>
        <v>0</v>
      </c>
      <c r="BG203" s="150">
        <f>IF(N203="zákl. přenesená",J203,0)</f>
        <v>0</v>
      </c>
      <c r="BH203" s="150">
        <f>IF(N203="sníž. přenesená",J203,0)</f>
        <v>0</v>
      </c>
      <c r="BI203" s="150">
        <f>IF(N203="nulová",J203,0)</f>
        <v>0</v>
      </c>
      <c r="BJ203" s="17" t="s">
        <v>84</v>
      </c>
      <c r="BK203" s="150">
        <f>ROUND(I203*H203,2)</f>
        <v>0</v>
      </c>
      <c r="BL203" s="17" t="s">
        <v>6150</v>
      </c>
      <c r="BM203" s="149" t="s">
        <v>9646</v>
      </c>
    </row>
    <row r="204" spans="2:65" s="1" customFormat="1" ht="10.199999999999999">
      <c r="B204" s="32"/>
      <c r="D204" s="151" t="s">
        <v>359</v>
      </c>
      <c r="F204" s="152" t="s">
        <v>9647</v>
      </c>
      <c r="I204" s="153"/>
      <c r="L204" s="32"/>
      <c r="M204" s="154"/>
      <c r="T204" s="56"/>
      <c r="AT204" s="17" t="s">
        <v>359</v>
      </c>
      <c r="AU204" s="17" t="s">
        <v>86</v>
      </c>
    </row>
    <row r="205" spans="2:65" s="1" customFormat="1" ht="16.5" customHeight="1">
      <c r="B205" s="32"/>
      <c r="C205" s="138" t="s">
        <v>655</v>
      </c>
      <c r="D205" s="138" t="s">
        <v>352</v>
      </c>
      <c r="E205" s="139" t="s">
        <v>9648</v>
      </c>
      <c r="F205" s="140" t="s">
        <v>9649</v>
      </c>
      <c r="G205" s="141" t="s">
        <v>9542</v>
      </c>
      <c r="H205" s="142">
        <v>1</v>
      </c>
      <c r="I205" s="143"/>
      <c r="J205" s="144">
        <f>ROUND(I205*H205,2)</f>
        <v>0</v>
      </c>
      <c r="K205" s="140" t="s">
        <v>1</v>
      </c>
      <c r="L205" s="32"/>
      <c r="M205" s="145" t="s">
        <v>1</v>
      </c>
      <c r="N205" s="146" t="s">
        <v>41</v>
      </c>
      <c r="P205" s="147">
        <f>O205*H205</f>
        <v>0</v>
      </c>
      <c r="Q205" s="147">
        <v>0</v>
      </c>
      <c r="R205" s="147">
        <f>Q205*H205</f>
        <v>0</v>
      </c>
      <c r="S205" s="147">
        <v>0</v>
      </c>
      <c r="T205" s="148">
        <f>S205*H205</f>
        <v>0</v>
      </c>
      <c r="AR205" s="149" t="s">
        <v>6150</v>
      </c>
      <c r="AT205" s="149" t="s">
        <v>352</v>
      </c>
      <c r="AU205" s="149" t="s">
        <v>86</v>
      </c>
      <c r="AY205" s="17" t="s">
        <v>350</v>
      </c>
      <c r="BE205" s="150">
        <f>IF(N205="základní",J205,0)</f>
        <v>0</v>
      </c>
      <c r="BF205" s="150">
        <f>IF(N205="snížená",J205,0)</f>
        <v>0</v>
      </c>
      <c r="BG205" s="150">
        <f>IF(N205="zákl. přenesená",J205,0)</f>
        <v>0</v>
      </c>
      <c r="BH205" s="150">
        <f>IF(N205="sníž. přenesená",J205,0)</f>
        <v>0</v>
      </c>
      <c r="BI205" s="150">
        <f>IF(N205="nulová",J205,0)</f>
        <v>0</v>
      </c>
      <c r="BJ205" s="17" t="s">
        <v>84</v>
      </c>
      <c r="BK205" s="150">
        <f>ROUND(I205*H205,2)</f>
        <v>0</v>
      </c>
      <c r="BL205" s="17" t="s">
        <v>6150</v>
      </c>
      <c r="BM205" s="149" t="s">
        <v>9650</v>
      </c>
    </row>
    <row r="206" spans="2:65" s="1" customFormat="1" ht="10.199999999999999">
      <c r="B206" s="32"/>
      <c r="D206" s="151" t="s">
        <v>359</v>
      </c>
      <c r="F206" s="152" t="s">
        <v>9649</v>
      </c>
      <c r="I206" s="153"/>
      <c r="L206" s="32"/>
      <c r="M206" s="154"/>
      <c r="T206" s="56"/>
      <c r="AT206" s="17" t="s">
        <v>359</v>
      </c>
      <c r="AU206" s="17" t="s">
        <v>86</v>
      </c>
    </row>
    <row r="207" spans="2:65" s="1" customFormat="1" ht="19.2">
      <c r="B207" s="32"/>
      <c r="D207" s="151" t="s">
        <v>4549</v>
      </c>
      <c r="F207" s="197" t="s">
        <v>9651</v>
      </c>
      <c r="I207" s="153"/>
      <c r="L207" s="32"/>
      <c r="M207" s="154"/>
      <c r="T207" s="56"/>
      <c r="AT207" s="17" t="s">
        <v>4549</v>
      </c>
      <c r="AU207" s="17" t="s">
        <v>86</v>
      </c>
    </row>
    <row r="208" spans="2:65" s="1" customFormat="1" ht="16.5" customHeight="1">
      <c r="B208" s="32"/>
      <c r="C208" s="138" t="s">
        <v>662</v>
      </c>
      <c r="D208" s="138" t="s">
        <v>352</v>
      </c>
      <c r="E208" s="139" t="s">
        <v>9652</v>
      </c>
      <c r="F208" s="140" t="s">
        <v>9653</v>
      </c>
      <c r="G208" s="141" t="s">
        <v>9542</v>
      </c>
      <c r="H208" s="142">
        <v>1</v>
      </c>
      <c r="I208" s="143"/>
      <c r="J208" s="144">
        <f>ROUND(I208*H208,2)</f>
        <v>0</v>
      </c>
      <c r="K208" s="140" t="s">
        <v>385</v>
      </c>
      <c r="L208" s="32"/>
      <c r="M208" s="145" t="s">
        <v>1</v>
      </c>
      <c r="N208" s="146" t="s">
        <v>41</v>
      </c>
      <c r="P208" s="147">
        <f>O208*H208</f>
        <v>0</v>
      </c>
      <c r="Q208" s="147">
        <v>0</v>
      </c>
      <c r="R208" s="147">
        <f>Q208*H208</f>
        <v>0</v>
      </c>
      <c r="S208" s="147">
        <v>0</v>
      </c>
      <c r="T208" s="148">
        <f>S208*H208</f>
        <v>0</v>
      </c>
      <c r="AR208" s="149" t="s">
        <v>6150</v>
      </c>
      <c r="AT208" s="149" t="s">
        <v>352</v>
      </c>
      <c r="AU208" s="149" t="s">
        <v>86</v>
      </c>
      <c r="AY208" s="17" t="s">
        <v>350</v>
      </c>
      <c r="BE208" s="150">
        <f>IF(N208="základní",J208,0)</f>
        <v>0</v>
      </c>
      <c r="BF208" s="150">
        <f>IF(N208="snížená",J208,0)</f>
        <v>0</v>
      </c>
      <c r="BG208" s="150">
        <f>IF(N208="zákl. přenesená",J208,0)</f>
        <v>0</v>
      </c>
      <c r="BH208" s="150">
        <f>IF(N208="sníž. přenesená",J208,0)</f>
        <v>0</v>
      </c>
      <c r="BI208" s="150">
        <f>IF(N208="nulová",J208,0)</f>
        <v>0</v>
      </c>
      <c r="BJ208" s="17" t="s">
        <v>84</v>
      </c>
      <c r="BK208" s="150">
        <f>ROUND(I208*H208,2)</f>
        <v>0</v>
      </c>
      <c r="BL208" s="17" t="s">
        <v>6150</v>
      </c>
      <c r="BM208" s="149" t="s">
        <v>9654</v>
      </c>
    </row>
    <row r="209" spans="2:65" s="1" customFormat="1" ht="10.199999999999999">
      <c r="B209" s="32"/>
      <c r="D209" s="151" t="s">
        <v>359</v>
      </c>
      <c r="F209" s="152" t="s">
        <v>9653</v>
      </c>
      <c r="I209" s="153"/>
      <c r="L209" s="32"/>
      <c r="M209" s="154"/>
      <c r="T209" s="56"/>
      <c r="AT209" s="17" t="s">
        <v>359</v>
      </c>
      <c r="AU209" s="17" t="s">
        <v>86</v>
      </c>
    </row>
    <row r="210" spans="2:65" s="14" customFormat="1" ht="10.199999999999999">
      <c r="B210" s="169"/>
      <c r="D210" s="151" t="s">
        <v>361</v>
      </c>
      <c r="E210" s="170" t="s">
        <v>1</v>
      </c>
      <c r="F210" s="171" t="s">
        <v>9655</v>
      </c>
      <c r="H210" s="170" t="s">
        <v>1</v>
      </c>
      <c r="I210" s="172"/>
      <c r="L210" s="169"/>
      <c r="M210" s="173"/>
      <c r="T210" s="174"/>
      <c r="AT210" s="170" t="s">
        <v>361</v>
      </c>
      <c r="AU210" s="170" t="s">
        <v>86</v>
      </c>
      <c r="AV210" s="14" t="s">
        <v>84</v>
      </c>
      <c r="AW210" s="14" t="s">
        <v>32</v>
      </c>
      <c r="AX210" s="14" t="s">
        <v>76</v>
      </c>
      <c r="AY210" s="170" t="s">
        <v>350</v>
      </c>
    </row>
    <row r="211" spans="2:65" s="14" customFormat="1" ht="10.199999999999999">
      <c r="B211" s="169"/>
      <c r="D211" s="151" t="s">
        <v>361</v>
      </c>
      <c r="E211" s="170" t="s">
        <v>1</v>
      </c>
      <c r="F211" s="171" t="s">
        <v>9656</v>
      </c>
      <c r="H211" s="170" t="s">
        <v>1</v>
      </c>
      <c r="I211" s="172"/>
      <c r="L211" s="169"/>
      <c r="M211" s="173"/>
      <c r="T211" s="174"/>
      <c r="AT211" s="170" t="s">
        <v>361</v>
      </c>
      <c r="AU211" s="170" t="s">
        <v>86</v>
      </c>
      <c r="AV211" s="14" t="s">
        <v>84</v>
      </c>
      <c r="AW211" s="14" t="s">
        <v>32</v>
      </c>
      <c r="AX211" s="14" t="s">
        <v>76</v>
      </c>
      <c r="AY211" s="170" t="s">
        <v>350</v>
      </c>
    </row>
    <row r="212" spans="2:65" s="12" customFormat="1" ht="10.199999999999999">
      <c r="B212" s="155"/>
      <c r="D212" s="151" t="s">
        <v>361</v>
      </c>
      <c r="E212" s="156" t="s">
        <v>1</v>
      </c>
      <c r="F212" s="157" t="s">
        <v>84</v>
      </c>
      <c r="H212" s="158">
        <v>1</v>
      </c>
      <c r="I212" s="159"/>
      <c r="L212" s="155"/>
      <c r="M212" s="160"/>
      <c r="T212" s="161"/>
      <c r="AT212" s="156" t="s">
        <v>361</v>
      </c>
      <c r="AU212" s="156" t="s">
        <v>86</v>
      </c>
      <c r="AV212" s="12" t="s">
        <v>86</v>
      </c>
      <c r="AW212" s="12" t="s">
        <v>32</v>
      </c>
      <c r="AX212" s="12" t="s">
        <v>84</v>
      </c>
      <c r="AY212" s="156" t="s">
        <v>350</v>
      </c>
    </row>
    <row r="213" spans="2:65" s="1" customFormat="1" ht="21.75" customHeight="1">
      <c r="B213" s="32"/>
      <c r="C213" s="138" t="s">
        <v>669</v>
      </c>
      <c r="D213" s="138" t="s">
        <v>352</v>
      </c>
      <c r="E213" s="139" t="s">
        <v>9657</v>
      </c>
      <c r="F213" s="140" t="s">
        <v>9658</v>
      </c>
      <c r="G213" s="141" t="s">
        <v>9542</v>
      </c>
      <c r="H213" s="142">
        <v>1</v>
      </c>
      <c r="I213" s="143"/>
      <c r="J213" s="144">
        <f>ROUND(I213*H213,2)</f>
        <v>0</v>
      </c>
      <c r="K213" s="140" t="s">
        <v>1</v>
      </c>
      <c r="L213" s="32"/>
      <c r="M213" s="145" t="s">
        <v>1</v>
      </c>
      <c r="N213" s="146" t="s">
        <v>41</v>
      </c>
      <c r="P213" s="147">
        <f>O213*H213</f>
        <v>0</v>
      </c>
      <c r="Q213" s="147">
        <v>0</v>
      </c>
      <c r="R213" s="147">
        <f>Q213*H213</f>
        <v>0</v>
      </c>
      <c r="S213" s="147">
        <v>0</v>
      </c>
      <c r="T213" s="148">
        <f>S213*H213</f>
        <v>0</v>
      </c>
      <c r="AR213" s="149" t="s">
        <v>6150</v>
      </c>
      <c r="AT213" s="149" t="s">
        <v>352</v>
      </c>
      <c r="AU213" s="149" t="s">
        <v>86</v>
      </c>
      <c r="AY213" s="17" t="s">
        <v>350</v>
      </c>
      <c r="BE213" s="150">
        <f>IF(N213="základní",J213,0)</f>
        <v>0</v>
      </c>
      <c r="BF213" s="150">
        <f>IF(N213="snížená",J213,0)</f>
        <v>0</v>
      </c>
      <c r="BG213" s="150">
        <f>IF(N213="zákl. přenesená",J213,0)</f>
        <v>0</v>
      </c>
      <c r="BH213" s="150">
        <f>IF(N213="sníž. přenesená",J213,0)</f>
        <v>0</v>
      </c>
      <c r="BI213" s="150">
        <f>IF(N213="nulová",J213,0)</f>
        <v>0</v>
      </c>
      <c r="BJ213" s="17" t="s">
        <v>84</v>
      </c>
      <c r="BK213" s="150">
        <f>ROUND(I213*H213,2)</f>
        <v>0</v>
      </c>
      <c r="BL213" s="17" t="s">
        <v>6150</v>
      </c>
      <c r="BM213" s="149" t="s">
        <v>9659</v>
      </c>
    </row>
    <row r="214" spans="2:65" s="1" customFormat="1" ht="10.199999999999999">
      <c r="B214" s="32"/>
      <c r="D214" s="151" t="s">
        <v>359</v>
      </c>
      <c r="F214" s="152" t="s">
        <v>9653</v>
      </c>
      <c r="I214" s="153"/>
      <c r="L214" s="32"/>
      <c r="M214" s="154"/>
      <c r="T214" s="56"/>
      <c r="AT214" s="17" t="s">
        <v>359</v>
      </c>
      <c r="AU214" s="17" t="s">
        <v>86</v>
      </c>
    </row>
    <row r="215" spans="2:65" s="14" customFormat="1" ht="10.199999999999999">
      <c r="B215" s="169"/>
      <c r="D215" s="151" t="s">
        <v>361</v>
      </c>
      <c r="E215" s="170" t="s">
        <v>1</v>
      </c>
      <c r="F215" s="171" t="s">
        <v>9660</v>
      </c>
      <c r="H215" s="170" t="s">
        <v>1</v>
      </c>
      <c r="I215" s="172"/>
      <c r="L215" s="169"/>
      <c r="M215" s="173"/>
      <c r="T215" s="174"/>
      <c r="AT215" s="170" t="s">
        <v>361</v>
      </c>
      <c r="AU215" s="170" t="s">
        <v>86</v>
      </c>
      <c r="AV215" s="14" t="s">
        <v>84</v>
      </c>
      <c r="AW215" s="14" t="s">
        <v>32</v>
      </c>
      <c r="AX215" s="14" t="s">
        <v>76</v>
      </c>
      <c r="AY215" s="170" t="s">
        <v>350</v>
      </c>
    </row>
    <row r="216" spans="2:65" s="14" customFormat="1" ht="10.199999999999999">
      <c r="B216" s="169"/>
      <c r="D216" s="151" t="s">
        <v>361</v>
      </c>
      <c r="E216" s="170" t="s">
        <v>1</v>
      </c>
      <c r="F216" s="171" t="s">
        <v>9656</v>
      </c>
      <c r="H216" s="170" t="s">
        <v>1</v>
      </c>
      <c r="I216" s="172"/>
      <c r="L216" s="169"/>
      <c r="M216" s="173"/>
      <c r="T216" s="174"/>
      <c r="AT216" s="170" t="s">
        <v>361</v>
      </c>
      <c r="AU216" s="170" t="s">
        <v>86</v>
      </c>
      <c r="AV216" s="14" t="s">
        <v>84</v>
      </c>
      <c r="AW216" s="14" t="s">
        <v>32</v>
      </c>
      <c r="AX216" s="14" t="s">
        <v>76</v>
      </c>
      <c r="AY216" s="170" t="s">
        <v>350</v>
      </c>
    </row>
    <row r="217" spans="2:65" s="12" customFormat="1" ht="10.199999999999999">
      <c r="B217" s="155"/>
      <c r="D217" s="151" t="s">
        <v>361</v>
      </c>
      <c r="E217" s="156" t="s">
        <v>1</v>
      </c>
      <c r="F217" s="157" t="s">
        <v>84</v>
      </c>
      <c r="H217" s="158">
        <v>1</v>
      </c>
      <c r="I217" s="159"/>
      <c r="L217" s="155"/>
      <c r="M217" s="202"/>
      <c r="N217" s="203"/>
      <c r="O217" s="203"/>
      <c r="P217" s="203"/>
      <c r="Q217" s="203"/>
      <c r="R217" s="203"/>
      <c r="S217" s="203"/>
      <c r="T217" s="204"/>
      <c r="AT217" s="156" t="s">
        <v>361</v>
      </c>
      <c r="AU217" s="156" t="s">
        <v>86</v>
      </c>
      <c r="AV217" s="12" t="s">
        <v>86</v>
      </c>
      <c r="AW217" s="12" t="s">
        <v>32</v>
      </c>
      <c r="AX217" s="12" t="s">
        <v>84</v>
      </c>
      <c r="AY217" s="156" t="s">
        <v>350</v>
      </c>
    </row>
    <row r="218" spans="2:65" s="1" customFormat="1" ht="6.9" customHeight="1">
      <c r="B218" s="44"/>
      <c r="C218" s="45"/>
      <c r="D218" s="45"/>
      <c r="E218" s="45"/>
      <c r="F218" s="45"/>
      <c r="G218" s="45"/>
      <c r="H218" s="45"/>
      <c r="I218" s="45"/>
      <c r="J218" s="45"/>
      <c r="K218" s="45"/>
      <c r="L218" s="32"/>
    </row>
  </sheetData>
  <sheetProtection algorithmName="SHA-512" hashValue="VS9UCuBTOPjhVGiQGrtNoYFmn6kOmT2eWUziGME6jX/c10mZu1Tc81CXncjLVvvojfUWPcZYv3UDgQvpVkXUMw==" saltValue="ZhnYJNnxdw/F2gl96Q/Ihu7rSqdWc+MkICHmm1035hCNvmO5T9AJqbvCma49xA03nN/U4wzCV3StRnXWRgMoJA==" spinCount="100000" sheet="1" objects="1" scenarios="1" formatColumns="0" formatRows="0" autoFilter="0"/>
  <autoFilter ref="C123:K217" xr:uid="{00000000-0009-0000-0000-00000F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H1715"/>
  <sheetViews>
    <sheetView showGridLines="0" workbookViewId="0"/>
  </sheetViews>
  <sheetFormatPr defaultRowHeight="14.4"/>
  <cols>
    <col min="1" max="1" width="8.28515625" customWidth="1"/>
    <col min="2" max="2" width="1.7109375" customWidth="1"/>
    <col min="3" max="3" width="25" customWidth="1"/>
    <col min="4" max="4" width="75.85546875" customWidth="1"/>
    <col min="5" max="5" width="13.28515625" customWidth="1"/>
    <col min="6" max="6" width="20" customWidth="1"/>
    <col min="7" max="7" width="1.7109375" customWidth="1"/>
    <col min="8" max="8" width="8.28515625" customWidth="1"/>
  </cols>
  <sheetData>
    <row r="1" spans="2:8" ht="11.25" customHeight="1"/>
    <row r="2" spans="2:8" ht="36.9" customHeight="1"/>
    <row r="3" spans="2:8" ht="6.9" customHeight="1">
      <c r="B3" s="18"/>
      <c r="C3" s="19"/>
      <c r="D3" s="19"/>
      <c r="E3" s="19"/>
      <c r="F3" s="19"/>
      <c r="G3" s="19"/>
      <c r="H3" s="20"/>
    </row>
    <row r="4" spans="2:8" ht="24.9" customHeight="1">
      <c r="B4" s="20"/>
      <c r="C4" s="21" t="s">
        <v>9661</v>
      </c>
      <c r="H4" s="20"/>
    </row>
    <row r="5" spans="2:8" ht="12" customHeight="1">
      <c r="B5" s="20"/>
      <c r="C5" s="24" t="s">
        <v>13</v>
      </c>
      <c r="D5" s="229" t="s">
        <v>14</v>
      </c>
      <c r="E5" s="225"/>
      <c r="F5" s="225"/>
      <c r="H5" s="20"/>
    </row>
    <row r="6" spans="2:8" ht="36.9" customHeight="1">
      <c r="B6" s="20"/>
      <c r="C6" s="26" t="s">
        <v>16</v>
      </c>
      <c r="D6" s="226" t="s">
        <v>17</v>
      </c>
      <c r="E6" s="225"/>
      <c r="F6" s="225"/>
      <c r="H6" s="20"/>
    </row>
    <row r="7" spans="2:8" ht="16.5" customHeight="1">
      <c r="B7" s="20"/>
      <c r="C7" s="27" t="s">
        <v>22</v>
      </c>
      <c r="D7" s="52" t="str">
        <f>'Rekapitulace stavby'!AN8</f>
        <v>5. 12. 2022</v>
      </c>
      <c r="H7" s="20"/>
    </row>
    <row r="8" spans="2:8" s="1" customFormat="1" ht="10.8" customHeight="1">
      <c r="B8" s="32"/>
      <c r="H8" s="32"/>
    </row>
    <row r="9" spans="2:8" s="10" customFormat="1" ht="29.25" customHeight="1">
      <c r="B9" s="118"/>
      <c r="C9" s="119" t="s">
        <v>57</v>
      </c>
      <c r="D9" s="120" t="s">
        <v>58</v>
      </c>
      <c r="E9" s="120" t="s">
        <v>337</v>
      </c>
      <c r="F9" s="121" t="s">
        <v>9662</v>
      </c>
      <c r="H9" s="118"/>
    </row>
    <row r="10" spans="2:8" s="1" customFormat="1" ht="26.4" customHeight="1">
      <c r="B10" s="32"/>
      <c r="C10" s="206" t="s">
        <v>9663</v>
      </c>
      <c r="D10" s="206" t="s">
        <v>82</v>
      </c>
      <c r="H10" s="32"/>
    </row>
    <row r="11" spans="2:8" s="1" customFormat="1" ht="16.8" customHeight="1">
      <c r="B11" s="32"/>
      <c r="C11" s="207" t="s">
        <v>138</v>
      </c>
      <c r="D11" s="208" t="s">
        <v>1</v>
      </c>
      <c r="E11" s="209" t="s">
        <v>1</v>
      </c>
      <c r="F11" s="210">
        <v>13.548</v>
      </c>
      <c r="H11" s="32"/>
    </row>
    <row r="12" spans="2:8" s="1" customFormat="1" ht="30.6">
      <c r="B12" s="32"/>
      <c r="C12" s="211" t="s">
        <v>138</v>
      </c>
      <c r="D12" s="211" t="s">
        <v>388</v>
      </c>
      <c r="E12" s="17" t="s">
        <v>1</v>
      </c>
      <c r="F12" s="212">
        <v>13.548</v>
      </c>
      <c r="H12" s="32"/>
    </row>
    <row r="13" spans="2:8" s="1" customFormat="1" ht="16.8" customHeight="1">
      <c r="B13" s="32"/>
      <c r="C13" s="213" t="s">
        <v>9664</v>
      </c>
      <c r="H13" s="32"/>
    </row>
    <row r="14" spans="2:8" s="1" customFormat="1" ht="16.8" customHeight="1">
      <c r="B14" s="32"/>
      <c r="C14" s="211" t="s">
        <v>383</v>
      </c>
      <c r="D14" s="211" t="s">
        <v>384</v>
      </c>
      <c r="E14" s="17" t="s">
        <v>374</v>
      </c>
      <c r="F14" s="212">
        <v>13.548</v>
      </c>
      <c r="H14" s="32"/>
    </row>
    <row r="15" spans="2:8" s="1" customFormat="1" ht="20.399999999999999">
      <c r="B15" s="32"/>
      <c r="C15" s="211" t="s">
        <v>475</v>
      </c>
      <c r="D15" s="211" t="s">
        <v>476</v>
      </c>
      <c r="E15" s="17" t="s">
        <v>374</v>
      </c>
      <c r="F15" s="212">
        <v>13.548</v>
      </c>
      <c r="H15" s="32"/>
    </row>
    <row r="16" spans="2:8" s="1" customFormat="1" ht="16.8" customHeight="1">
      <c r="B16" s="32"/>
      <c r="C16" s="211" t="s">
        <v>488</v>
      </c>
      <c r="D16" s="211" t="s">
        <v>489</v>
      </c>
      <c r="E16" s="17" t="s">
        <v>374</v>
      </c>
      <c r="F16" s="212">
        <v>1897.26</v>
      </c>
      <c r="H16" s="32"/>
    </row>
    <row r="17" spans="2:8" s="1" customFormat="1" ht="20.399999999999999">
      <c r="B17" s="32"/>
      <c r="C17" s="211" t="s">
        <v>889</v>
      </c>
      <c r="D17" s="211" t="s">
        <v>890</v>
      </c>
      <c r="E17" s="17" t="s">
        <v>483</v>
      </c>
      <c r="F17" s="212">
        <v>29.806000000000001</v>
      </c>
      <c r="H17" s="32"/>
    </row>
    <row r="18" spans="2:8" s="1" customFormat="1" ht="16.8" customHeight="1">
      <c r="B18" s="32"/>
      <c r="C18" s="207" t="s">
        <v>140</v>
      </c>
      <c r="D18" s="208" t="s">
        <v>1</v>
      </c>
      <c r="E18" s="209" t="s">
        <v>1</v>
      </c>
      <c r="F18" s="210">
        <v>98.456000000000003</v>
      </c>
      <c r="H18" s="32"/>
    </row>
    <row r="19" spans="2:8" s="1" customFormat="1" ht="16.8" customHeight="1">
      <c r="B19" s="32"/>
      <c r="C19" s="211" t="s">
        <v>140</v>
      </c>
      <c r="D19" s="211" t="s">
        <v>613</v>
      </c>
      <c r="E19" s="17" t="s">
        <v>1</v>
      </c>
      <c r="F19" s="212">
        <v>98.456000000000003</v>
      </c>
      <c r="H19" s="32"/>
    </row>
    <row r="20" spans="2:8" s="1" customFormat="1" ht="16.8" customHeight="1">
      <c r="B20" s="32"/>
      <c r="C20" s="213" t="s">
        <v>9664</v>
      </c>
      <c r="H20" s="32"/>
    </row>
    <row r="21" spans="2:8" s="1" customFormat="1" ht="20.399999999999999">
      <c r="B21" s="32"/>
      <c r="C21" s="211" t="s">
        <v>597</v>
      </c>
      <c r="D21" s="211" t="s">
        <v>598</v>
      </c>
      <c r="E21" s="17" t="s">
        <v>374</v>
      </c>
      <c r="F21" s="212">
        <v>22.219000000000001</v>
      </c>
      <c r="H21" s="32"/>
    </row>
    <row r="22" spans="2:8" s="1" customFormat="1" ht="20.399999999999999">
      <c r="B22" s="32"/>
      <c r="C22" s="211" t="s">
        <v>372</v>
      </c>
      <c r="D22" s="211" t="s">
        <v>373</v>
      </c>
      <c r="E22" s="17" t="s">
        <v>374</v>
      </c>
      <c r="F22" s="212">
        <v>298.57799999999997</v>
      </c>
      <c r="H22" s="32"/>
    </row>
    <row r="23" spans="2:8" s="1" customFormat="1" ht="16.8" customHeight="1">
      <c r="B23" s="32"/>
      <c r="C23" s="207" t="s">
        <v>143</v>
      </c>
      <c r="D23" s="208" t="s">
        <v>1</v>
      </c>
      <c r="E23" s="209" t="s">
        <v>1</v>
      </c>
      <c r="F23" s="210">
        <v>156.42400000000001</v>
      </c>
      <c r="H23" s="32"/>
    </row>
    <row r="24" spans="2:8" s="1" customFormat="1" ht="16.8" customHeight="1">
      <c r="B24" s="32"/>
      <c r="C24" s="211" t="s">
        <v>143</v>
      </c>
      <c r="D24" s="211" t="s">
        <v>614</v>
      </c>
      <c r="E24" s="17" t="s">
        <v>1</v>
      </c>
      <c r="F24" s="212">
        <v>156.42400000000001</v>
      </c>
      <c r="H24" s="32"/>
    </row>
    <row r="25" spans="2:8" s="1" customFormat="1" ht="16.8" customHeight="1">
      <c r="B25" s="32"/>
      <c r="C25" s="213" t="s">
        <v>9664</v>
      </c>
      <c r="H25" s="32"/>
    </row>
    <row r="26" spans="2:8" s="1" customFormat="1" ht="20.399999999999999">
      <c r="B26" s="32"/>
      <c r="C26" s="211" t="s">
        <v>597</v>
      </c>
      <c r="D26" s="211" t="s">
        <v>598</v>
      </c>
      <c r="E26" s="17" t="s">
        <v>374</v>
      </c>
      <c r="F26" s="212">
        <v>22.219000000000001</v>
      </c>
      <c r="H26" s="32"/>
    </row>
    <row r="27" spans="2:8" s="1" customFormat="1" ht="20.399999999999999">
      <c r="B27" s="32"/>
      <c r="C27" s="211" t="s">
        <v>372</v>
      </c>
      <c r="D27" s="211" t="s">
        <v>373</v>
      </c>
      <c r="E27" s="17" t="s">
        <v>374</v>
      </c>
      <c r="F27" s="212">
        <v>298.57799999999997</v>
      </c>
      <c r="H27" s="32"/>
    </row>
    <row r="28" spans="2:8" s="1" customFormat="1" ht="16.8" customHeight="1">
      <c r="B28" s="32"/>
      <c r="C28" s="207" t="s">
        <v>145</v>
      </c>
      <c r="D28" s="208" t="s">
        <v>1</v>
      </c>
      <c r="E28" s="209" t="s">
        <v>1</v>
      </c>
      <c r="F28" s="210">
        <v>86.44</v>
      </c>
      <c r="H28" s="32"/>
    </row>
    <row r="29" spans="2:8" s="1" customFormat="1" ht="16.8" customHeight="1">
      <c r="B29" s="32"/>
      <c r="C29" s="211" t="s">
        <v>145</v>
      </c>
      <c r="D29" s="211" t="s">
        <v>362</v>
      </c>
      <c r="E29" s="17" t="s">
        <v>1</v>
      </c>
      <c r="F29" s="212">
        <v>86.44</v>
      </c>
      <c r="H29" s="32"/>
    </row>
    <row r="30" spans="2:8" s="1" customFormat="1" ht="16.8" customHeight="1">
      <c r="B30" s="32"/>
      <c r="C30" s="213" t="s">
        <v>9664</v>
      </c>
      <c r="H30" s="32"/>
    </row>
    <row r="31" spans="2:8" s="1" customFormat="1" ht="16.8" customHeight="1">
      <c r="B31" s="32"/>
      <c r="C31" s="211" t="s">
        <v>353</v>
      </c>
      <c r="D31" s="211" t="s">
        <v>354</v>
      </c>
      <c r="E31" s="17" t="s">
        <v>355</v>
      </c>
      <c r="F31" s="212">
        <v>164.60499999999999</v>
      </c>
      <c r="H31" s="32"/>
    </row>
    <row r="32" spans="2:8" s="1" customFormat="1" ht="20.399999999999999">
      <c r="B32" s="32"/>
      <c r="C32" s="211" t="s">
        <v>372</v>
      </c>
      <c r="D32" s="211" t="s">
        <v>373</v>
      </c>
      <c r="E32" s="17" t="s">
        <v>374</v>
      </c>
      <c r="F32" s="212">
        <v>298.57799999999997</v>
      </c>
      <c r="H32" s="32"/>
    </row>
    <row r="33" spans="2:8" s="1" customFormat="1" ht="16.8" customHeight="1">
      <c r="B33" s="32"/>
      <c r="C33" s="207" t="s">
        <v>147</v>
      </c>
      <c r="D33" s="208" t="s">
        <v>1</v>
      </c>
      <c r="E33" s="209" t="s">
        <v>1</v>
      </c>
      <c r="F33" s="210">
        <v>56.9</v>
      </c>
      <c r="H33" s="32"/>
    </row>
    <row r="34" spans="2:8" s="1" customFormat="1" ht="16.8" customHeight="1">
      <c r="B34" s="32"/>
      <c r="C34" s="211" t="s">
        <v>147</v>
      </c>
      <c r="D34" s="211" t="s">
        <v>615</v>
      </c>
      <c r="E34" s="17" t="s">
        <v>1</v>
      </c>
      <c r="F34" s="212">
        <v>56.9</v>
      </c>
      <c r="H34" s="32"/>
    </row>
    <row r="35" spans="2:8" s="1" customFormat="1" ht="16.8" customHeight="1">
      <c r="B35" s="32"/>
      <c r="C35" s="213" t="s">
        <v>9664</v>
      </c>
      <c r="H35" s="32"/>
    </row>
    <row r="36" spans="2:8" s="1" customFormat="1" ht="20.399999999999999">
      <c r="B36" s="32"/>
      <c r="C36" s="211" t="s">
        <v>597</v>
      </c>
      <c r="D36" s="211" t="s">
        <v>598</v>
      </c>
      <c r="E36" s="17" t="s">
        <v>374</v>
      </c>
      <c r="F36" s="212">
        <v>22.219000000000001</v>
      </c>
      <c r="H36" s="32"/>
    </row>
    <row r="37" spans="2:8" s="1" customFormat="1" ht="16.8" customHeight="1">
      <c r="B37" s="32"/>
      <c r="C37" s="211" t="s">
        <v>353</v>
      </c>
      <c r="D37" s="211" t="s">
        <v>354</v>
      </c>
      <c r="E37" s="17" t="s">
        <v>355</v>
      </c>
      <c r="F37" s="212">
        <v>164.60499999999999</v>
      </c>
      <c r="H37" s="32"/>
    </row>
    <row r="38" spans="2:8" s="1" customFormat="1" ht="20.399999999999999">
      <c r="B38" s="32"/>
      <c r="C38" s="211" t="s">
        <v>372</v>
      </c>
      <c r="D38" s="211" t="s">
        <v>373</v>
      </c>
      <c r="E38" s="17" t="s">
        <v>374</v>
      </c>
      <c r="F38" s="212">
        <v>298.57799999999997</v>
      </c>
      <c r="H38" s="32"/>
    </row>
    <row r="39" spans="2:8" s="1" customFormat="1" ht="16.8" customHeight="1">
      <c r="B39" s="32"/>
      <c r="C39" s="207" t="s">
        <v>149</v>
      </c>
      <c r="D39" s="208" t="s">
        <v>1</v>
      </c>
      <c r="E39" s="209" t="s">
        <v>1</v>
      </c>
      <c r="F39" s="210">
        <v>78.165000000000006</v>
      </c>
      <c r="H39" s="32"/>
    </row>
    <row r="40" spans="2:8" s="1" customFormat="1" ht="16.8" customHeight="1">
      <c r="B40" s="32"/>
      <c r="C40" s="211" t="s">
        <v>149</v>
      </c>
      <c r="D40" s="211" t="s">
        <v>363</v>
      </c>
      <c r="E40" s="17" t="s">
        <v>1</v>
      </c>
      <c r="F40" s="212">
        <v>78.165000000000006</v>
      </c>
      <c r="H40" s="32"/>
    </row>
    <row r="41" spans="2:8" s="1" customFormat="1" ht="16.8" customHeight="1">
      <c r="B41" s="32"/>
      <c r="C41" s="213" t="s">
        <v>9664</v>
      </c>
      <c r="H41" s="32"/>
    </row>
    <row r="42" spans="2:8" s="1" customFormat="1" ht="16.8" customHeight="1">
      <c r="B42" s="32"/>
      <c r="C42" s="211" t="s">
        <v>353</v>
      </c>
      <c r="D42" s="211" t="s">
        <v>354</v>
      </c>
      <c r="E42" s="17" t="s">
        <v>355</v>
      </c>
      <c r="F42" s="212">
        <v>164.60499999999999</v>
      </c>
      <c r="H42" s="32"/>
    </row>
    <row r="43" spans="2:8" s="1" customFormat="1" ht="20.399999999999999">
      <c r="B43" s="32"/>
      <c r="C43" s="211" t="s">
        <v>372</v>
      </c>
      <c r="D43" s="211" t="s">
        <v>373</v>
      </c>
      <c r="E43" s="17" t="s">
        <v>374</v>
      </c>
      <c r="F43" s="212">
        <v>298.57799999999997</v>
      </c>
      <c r="H43" s="32"/>
    </row>
    <row r="44" spans="2:8" s="1" customFormat="1" ht="16.8" customHeight="1">
      <c r="B44" s="32"/>
      <c r="C44" s="207" t="s">
        <v>152</v>
      </c>
      <c r="D44" s="208" t="s">
        <v>1</v>
      </c>
      <c r="E44" s="209" t="s">
        <v>1</v>
      </c>
      <c r="F44" s="210">
        <v>43.094999999999999</v>
      </c>
      <c r="H44" s="32"/>
    </row>
    <row r="45" spans="2:8" s="1" customFormat="1" ht="16.8" customHeight="1">
      <c r="B45" s="32"/>
      <c r="C45" s="211" t="s">
        <v>1</v>
      </c>
      <c r="D45" s="211" t="s">
        <v>369</v>
      </c>
      <c r="E45" s="17" t="s">
        <v>1</v>
      </c>
      <c r="F45" s="212">
        <v>0</v>
      </c>
      <c r="H45" s="32"/>
    </row>
    <row r="46" spans="2:8" s="1" customFormat="1" ht="16.8" customHeight="1">
      <c r="B46" s="32"/>
      <c r="C46" s="211" t="s">
        <v>152</v>
      </c>
      <c r="D46" s="211" t="s">
        <v>370</v>
      </c>
      <c r="E46" s="17" t="s">
        <v>1</v>
      </c>
      <c r="F46" s="212">
        <v>43.094999999999999</v>
      </c>
      <c r="H46" s="32"/>
    </row>
    <row r="47" spans="2:8" s="1" customFormat="1" ht="16.8" customHeight="1">
      <c r="B47" s="32"/>
      <c r="C47" s="213" t="s">
        <v>9664</v>
      </c>
      <c r="H47" s="32"/>
    </row>
    <row r="48" spans="2:8" s="1" customFormat="1" ht="16.8" customHeight="1">
      <c r="B48" s="32"/>
      <c r="C48" s="211" t="s">
        <v>365</v>
      </c>
      <c r="D48" s="211" t="s">
        <v>366</v>
      </c>
      <c r="E48" s="17" t="s">
        <v>355</v>
      </c>
      <c r="F48" s="212">
        <v>43.094999999999999</v>
      </c>
      <c r="H48" s="32"/>
    </row>
    <row r="49" spans="2:8" s="1" customFormat="1" ht="20.399999999999999">
      <c r="B49" s="32"/>
      <c r="C49" s="211" t="s">
        <v>372</v>
      </c>
      <c r="D49" s="211" t="s">
        <v>373</v>
      </c>
      <c r="E49" s="17" t="s">
        <v>374</v>
      </c>
      <c r="F49" s="212">
        <v>298.57799999999997</v>
      </c>
      <c r="H49" s="32"/>
    </row>
    <row r="50" spans="2:8" s="1" customFormat="1" ht="16.8" customHeight="1">
      <c r="B50" s="32"/>
      <c r="C50" s="207" t="s">
        <v>155</v>
      </c>
      <c r="D50" s="208" t="s">
        <v>1</v>
      </c>
      <c r="E50" s="209" t="s">
        <v>1</v>
      </c>
      <c r="F50" s="210">
        <v>298.57799999999997</v>
      </c>
      <c r="H50" s="32"/>
    </row>
    <row r="51" spans="2:8" s="1" customFormat="1" ht="16.8" customHeight="1">
      <c r="B51" s="32"/>
      <c r="C51" s="211" t="s">
        <v>1</v>
      </c>
      <c r="D51" s="211" t="s">
        <v>377</v>
      </c>
      <c r="E51" s="17" t="s">
        <v>1</v>
      </c>
      <c r="F51" s="212">
        <v>36.429000000000002</v>
      </c>
      <c r="H51" s="32"/>
    </row>
    <row r="52" spans="2:8" s="1" customFormat="1" ht="16.8" customHeight="1">
      <c r="B52" s="32"/>
      <c r="C52" s="211" t="s">
        <v>1</v>
      </c>
      <c r="D52" s="211" t="s">
        <v>378</v>
      </c>
      <c r="E52" s="17" t="s">
        <v>1</v>
      </c>
      <c r="F52" s="212">
        <v>126.703</v>
      </c>
      <c r="H52" s="32"/>
    </row>
    <row r="53" spans="2:8" s="1" customFormat="1" ht="16.8" customHeight="1">
      <c r="B53" s="32"/>
      <c r="C53" s="211" t="s">
        <v>1</v>
      </c>
      <c r="D53" s="211" t="s">
        <v>379</v>
      </c>
      <c r="E53" s="17" t="s">
        <v>1</v>
      </c>
      <c r="F53" s="212">
        <v>66.558999999999997</v>
      </c>
      <c r="H53" s="32"/>
    </row>
    <row r="54" spans="2:8" s="1" customFormat="1" ht="16.8" customHeight="1">
      <c r="B54" s="32"/>
      <c r="C54" s="211" t="s">
        <v>1</v>
      </c>
      <c r="D54" s="211" t="s">
        <v>380</v>
      </c>
      <c r="E54" s="17" t="s">
        <v>1</v>
      </c>
      <c r="F54" s="212">
        <v>43.813000000000002</v>
      </c>
      <c r="H54" s="32"/>
    </row>
    <row r="55" spans="2:8" s="1" customFormat="1" ht="16.8" customHeight="1">
      <c r="B55" s="32"/>
      <c r="C55" s="211" t="s">
        <v>1</v>
      </c>
      <c r="D55" s="211" t="s">
        <v>381</v>
      </c>
      <c r="E55" s="17" t="s">
        <v>1</v>
      </c>
      <c r="F55" s="212">
        <v>16.024000000000001</v>
      </c>
      <c r="H55" s="32"/>
    </row>
    <row r="56" spans="2:8" s="1" customFormat="1" ht="16.8" customHeight="1">
      <c r="B56" s="32"/>
      <c r="C56" s="211" t="s">
        <v>1</v>
      </c>
      <c r="D56" s="211" t="s">
        <v>382</v>
      </c>
      <c r="E56" s="17" t="s">
        <v>1</v>
      </c>
      <c r="F56" s="212">
        <v>9.0500000000000007</v>
      </c>
      <c r="H56" s="32"/>
    </row>
    <row r="57" spans="2:8" s="1" customFormat="1" ht="16.8" customHeight="1">
      <c r="B57" s="32"/>
      <c r="C57" s="211" t="s">
        <v>155</v>
      </c>
      <c r="D57" s="211" t="s">
        <v>364</v>
      </c>
      <c r="E57" s="17" t="s">
        <v>1</v>
      </c>
      <c r="F57" s="212">
        <v>298.57799999999997</v>
      </c>
      <c r="H57" s="32"/>
    </row>
    <row r="58" spans="2:8" s="1" customFormat="1" ht="16.8" customHeight="1">
      <c r="B58" s="32"/>
      <c r="C58" s="213" t="s">
        <v>9664</v>
      </c>
      <c r="H58" s="32"/>
    </row>
    <row r="59" spans="2:8" s="1" customFormat="1" ht="20.399999999999999">
      <c r="B59" s="32"/>
      <c r="C59" s="211" t="s">
        <v>372</v>
      </c>
      <c r="D59" s="211" t="s">
        <v>373</v>
      </c>
      <c r="E59" s="17" t="s">
        <v>374</v>
      </c>
      <c r="F59" s="212">
        <v>298.57799999999997</v>
      </c>
      <c r="H59" s="32"/>
    </row>
    <row r="60" spans="2:8" s="1" customFormat="1" ht="20.399999999999999">
      <c r="B60" s="32"/>
      <c r="C60" s="211" t="s">
        <v>469</v>
      </c>
      <c r="D60" s="211" t="s">
        <v>470</v>
      </c>
      <c r="E60" s="17" t="s">
        <v>374</v>
      </c>
      <c r="F60" s="212">
        <v>1883.712</v>
      </c>
      <c r="H60" s="32"/>
    </row>
    <row r="61" spans="2:8" s="1" customFormat="1" ht="16.8" customHeight="1">
      <c r="B61" s="32"/>
      <c r="C61" s="207" t="s">
        <v>157</v>
      </c>
      <c r="D61" s="208" t="s">
        <v>1</v>
      </c>
      <c r="E61" s="209" t="s">
        <v>1</v>
      </c>
      <c r="F61" s="210">
        <v>1883.712</v>
      </c>
      <c r="H61" s="32"/>
    </row>
    <row r="62" spans="2:8" s="1" customFormat="1" ht="16.8" customHeight="1">
      <c r="B62" s="32"/>
      <c r="C62" s="211" t="s">
        <v>157</v>
      </c>
      <c r="D62" s="211" t="s">
        <v>473</v>
      </c>
      <c r="E62" s="17" t="s">
        <v>1</v>
      </c>
      <c r="F62" s="212">
        <v>1883.712</v>
      </c>
      <c r="H62" s="32"/>
    </row>
    <row r="63" spans="2:8" s="1" customFormat="1" ht="16.8" customHeight="1">
      <c r="B63" s="32"/>
      <c r="C63" s="213" t="s">
        <v>9664</v>
      </c>
      <c r="H63" s="32"/>
    </row>
    <row r="64" spans="2:8" s="1" customFormat="1" ht="20.399999999999999">
      <c r="B64" s="32"/>
      <c r="C64" s="211" t="s">
        <v>469</v>
      </c>
      <c r="D64" s="211" t="s">
        <v>470</v>
      </c>
      <c r="E64" s="17" t="s">
        <v>374</v>
      </c>
      <c r="F64" s="212">
        <v>1883.712</v>
      </c>
      <c r="H64" s="32"/>
    </row>
    <row r="65" spans="2:8" s="1" customFormat="1" ht="20.399999999999999">
      <c r="B65" s="32"/>
      <c r="C65" s="211" t="s">
        <v>481</v>
      </c>
      <c r="D65" s="211" t="s">
        <v>482</v>
      </c>
      <c r="E65" s="17" t="s">
        <v>483</v>
      </c>
      <c r="F65" s="212">
        <v>3484.8670000000002</v>
      </c>
      <c r="H65" s="32"/>
    </row>
    <row r="66" spans="2:8" s="1" customFormat="1" ht="16.8" customHeight="1">
      <c r="B66" s="32"/>
      <c r="C66" s="211" t="s">
        <v>488</v>
      </c>
      <c r="D66" s="211" t="s">
        <v>489</v>
      </c>
      <c r="E66" s="17" t="s">
        <v>374</v>
      </c>
      <c r="F66" s="212">
        <v>1897.26</v>
      </c>
      <c r="H66" s="32"/>
    </row>
    <row r="67" spans="2:8" s="1" customFormat="1" ht="16.8" customHeight="1">
      <c r="B67" s="32"/>
      <c r="C67" s="207" t="s">
        <v>159</v>
      </c>
      <c r="D67" s="208" t="s">
        <v>1</v>
      </c>
      <c r="E67" s="209" t="s">
        <v>1</v>
      </c>
      <c r="F67" s="210">
        <v>16.46</v>
      </c>
      <c r="H67" s="32"/>
    </row>
    <row r="68" spans="2:8" s="1" customFormat="1" ht="16.8" customHeight="1">
      <c r="B68" s="32"/>
      <c r="C68" s="211" t="s">
        <v>1</v>
      </c>
      <c r="D68" s="211" t="s">
        <v>601</v>
      </c>
      <c r="E68" s="17" t="s">
        <v>1</v>
      </c>
      <c r="F68" s="212">
        <v>0</v>
      </c>
      <c r="H68" s="32"/>
    </row>
    <row r="69" spans="2:8" s="1" customFormat="1" ht="16.8" customHeight="1">
      <c r="B69" s="32"/>
      <c r="C69" s="211" t="s">
        <v>159</v>
      </c>
      <c r="D69" s="211" t="s">
        <v>602</v>
      </c>
      <c r="E69" s="17" t="s">
        <v>1</v>
      </c>
      <c r="F69" s="212">
        <v>16.46</v>
      </c>
      <c r="H69" s="32"/>
    </row>
    <row r="70" spans="2:8" s="1" customFormat="1" ht="16.8" customHeight="1">
      <c r="B70" s="32"/>
      <c r="C70" s="213" t="s">
        <v>9664</v>
      </c>
      <c r="H70" s="32"/>
    </row>
    <row r="71" spans="2:8" s="1" customFormat="1" ht="20.399999999999999">
      <c r="B71" s="32"/>
      <c r="C71" s="211" t="s">
        <v>597</v>
      </c>
      <c r="D71" s="211" t="s">
        <v>598</v>
      </c>
      <c r="E71" s="17" t="s">
        <v>374</v>
      </c>
      <c r="F71" s="212">
        <v>22.219000000000001</v>
      </c>
      <c r="H71" s="32"/>
    </row>
    <row r="72" spans="2:8" s="1" customFormat="1" ht="16.8" customHeight="1">
      <c r="B72" s="32"/>
      <c r="C72" s="211" t="s">
        <v>390</v>
      </c>
      <c r="D72" s="211" t="s">
        <v>391</v>
      </c>
      <c r="E72" s="17" t="s">
        <v>374</v>
      </c>
      <c r="F72" s="212">
        <v>1585.134</v>
      </c>
      <c r="H72" s="32"/>
    </row>
    <row r="73" spans="2:8" s="1" customFormat="1" ht="16.8" customHeight="1">
      <c r="B73" s="32"/>
      <c r="C73" s="211" t="s">
        <v>583</v>
      </c>
      <c r="D73" s="211" t="s">
        <v>584</v>
      </c>
      <c r="E73" s="17" t="s">
        <v>355</v>
      </c>
      <c r="F73" s="212">
        <v>106.27</v>
      </c>
      <c r="H73" s="32"/>
    </row>
    <row r="74" spans="2:8" s="1" customFormat="1" ht="16.8" customHeight="1">
      <c r="B74" s="32"/>
      <c r="C74" s="207" t="s">
        <v>161</v>
      </c>
      <c r="D74" s="208" t="s">
        <v>1</v>
      </c>
      <c r="E74" s="209" t="s">
        <v>1</v>
      </c>
      <c r="F74" s="210">
        <v>24.49</v>
      </c>
      <c r="H74" s="32"/>
    </row>
    <row r="75" spans="2:8" s="1" customFormat="1" ht="16.8" customHeight="1">
      <c r="B75" s="32"/>
      <c r="C75" s="211" t="s">
        <v>161</v>
      </c>
      <c r="D75" s="211" t="s">
        <v>603</v>
      </c>
      <c r="E75" s="17" t="s">
        <v>1</v>
      </c>
      <c r="F75" s="212">
        <v>24.49</v>
      </c>
      <c r="H75" s="32"/>
    </row>
    <row r="76" spans="2:8" s="1" customFormat="1" ht="16.8" customHeight="1">
      <c r="B76" s="32"/>
      <c r="C76" s="213" t="s">
        <v>9664</v>
      </c>
      <c r="H76" s="32"/>
    </row>
    <row r="77" spans="2:8" s="1" customFormat="1" ht="20.399999999999999">
      <c r="B77" s="32"/>
      <c r="C77" s="211" t="s">
        <v>597</v>
      </c>
      <c r="D77" s="211" t="s">
        <v>598</v>
      </c>
      <c r="E77" s="17" t="s">
        <v>374</v>
      </c>
      <c r="F77" s="212">
        <v>22.219000000000001</v>
      </c>
      <c r="H77" s="32"/>
    </row>
    <row r="78" spans="2:8" s="1" customFormat="1" ht="16.8" customHeight="1">
      <c r="B78" s="32"/>
      <c r="C78" s="211" t="s">
        <v>390</v>
      </c>
      <c r="D78" s="211" t="s">
        <v>391</v>
      </c>
      <c r="E78" s="17" t="s">
        <v>374</v>
      </c>
      <c r="F78" s="212">
        <v>1585.134</v>
      </c>
      <c r="H78" s="32"/>
    </row>
    <row r="79" spans="2:8" s="1" customFormat="1" ht="16.8" customHeight="1">
      <c r="B79" s="32"/>
      <c r="C79" s="211" t="s">
        <v>583</v>
      </c>
      <c r="D79" s="211" t="s">
        <v>584</v>
      </c>
      <c r="E79" s="17" t="s">
        <v>355</v>
      </c>
      <c r="F79" s="212">
        <v>106.27</v>
      </c>
      <c r="H79" s="32"/>
    </row>
    <row r="80" spans="2:8" s="1" customFormat="1" ht="16.8" customHeight="1">
      <c r="B80" s="32"/>
      <c r="C80" s="207" t="s">
        <v>163</v>
      </c>
      <c r="D80" s="208" t="s">
        <v>1</v>
      </c>
      <c r="E80" s="209" t="s">
        <v>1</v>
      </c>
      <c r="F80" s="210">
        <v>0.68100000000000005</v>
      </c>
      <c r="H80" s="32"/>
    </row>
    <row r="81" spans="2:8" s="1" customFormat="1" ht="16.8" customHeight="1">
      <c r="B81" s="32"/>
      <c r="C81" s="211" t="s">
        <v>163</v>
      </c>
      <c r="D81" s="211" t="s">
        <v>604</v>
      </c>
      <c r="E81" s="17" t="s">
        <v>1</v>
      </c>
      <c r="F81" s="212">
        <v>0.68100000000000005</v>
      </c>
      <c r="H81" s="32"/>
    </row>
    <row r="82" spans="2:8" s="1" customFormat="1" ht="16.8" customHeight="1">
      <c r="B82" s="32"/>
      <c r="C82" s="213" t="s">
        <v>9664</v>
      </c>
      <c r="H82" s="32"/>
    </row>
    <row r="83" spans="2:8" s="1" customFormat="1" ht="20.399999999999999">
      <c r="B83" s="32"/>
      <c r="C83" s="211" t="s">
        <v>597</v>
      </c>
      <c r="D83" s="211" t="s">
        <v>598</v>
      </c>
      <c r="E83" s="17" t="s">
        <v>374</v>
      </c>
      <c r="F83" s="212">
        <v>22.219000000000001</v>
      </c>
      <c r="H83" s="32"/>
    </row>
    <row r="84" spans="2:8" s="1" customFormat="1" ht="16.8" customHeight="1">
      <c r="B84" s="32"/>
      <c r="C84" s="211" t="s">
        <v>390</v>
      </c>
      <c r="D84" s="211" t="s">
        <v>391</v>
      </c>
      <c r="E84" s="17" t="s">
        <v>374</v>
      </c>
      <c r="F84" s="212">
        <v>1585.134</v>
      </c>
      <c r="H84" s="32"/>
    </row>
    <row r="85" spans="2:8" s="1" customFormat="1" ht="16.8" customHeight="1">
      <c r="B85" s="32"/>
      <c r="C85" s="211" t="s">
        <v>583</v>
      </c>
      <c r="D85" s="211" t="s">
        <v>584</v>
      </c>
      <c r="E85" s="17" t="s">
        <v>355</v>
      </c>
      <c r="F85" s="212">
        <v>106.27</v>
      </c>
      <c r="H85" s="32"/>
    </row>
    <row r="86" spans="2:8" s="1" customFormat="1" ht="16.8" customHeight="1">
      <c r="B86" s="32"/>
      <c r="C86" s="207" t="s">
        <v>165</v>
      </c>
      <c r="D86" s="208" t="s">
        <v>1</v>
      </c>
      <c r="E86" s="209" t="s">
        <v>1</v>
      </c>
      <c r="F86" s="210">
        <v>1.089</v>
      </c>
      <c r="H86" s="32"/>
    </row>
    <row r="87" spans="2:8" s="1" customFormat="1" ht="16.8" customHeight="1">
      <c r="B87" s="32"/>
      <c r="C87" s="211" t="s">
        <v>165</v>
      </c>
      <c r="D87" s="211" t="s">
        <v>605</v>
      </c>
      <c r="E87" s="17" t="s">
        <v>1</v>
      </c>
      <c r="F87" s="212">
        <v>1.089</v>
      </c>
      <c r="H87" s="32"/>
    </row>
    <row r="88" spans="2:8" s="1" customFormat="1" ht="16.8" customHeight="1">
      <c r="B88" s="32"/>
      <c r="C88" s="213" t="s">
        <v>9664</v>
      </c>
      <c r="H88" s="32"/>
    </row>
    <row r="89" spans="2:8" s="1" customFormat="1" ht="20.399999999999999">
      <c r="B89" s="32"/>
      <c r="C89" s="211" t="s">
        <v>597</v>
      </c>
      <c r="D89" s="211" t="s">
        <v>598</v>
      </c>
      <c r="E89" s="17" t="s">
        <v>374</v>
      </c>
      <c r="F89" s="212">
        <v>22.219000000000001</v>
      </c>
      <c r="H89" s="32"/>
    </row>
    <row r="90" spans="2:8" s="1" customFormat="1" ht="16.8" customHeight="1">
      <c r="B90" s="32"/>
      <c r="C90" s="211" t="s">
        <v>390</v>
      </c>
      <c r="D90" s="211" t="s">
        <v>391</v>
      </c>
      <c r="E90" s="17" t="s">
        <v>374</v>
      </c>
      <c r="F90" s="212">
        <v>1585.134</v>
      </c>
      <c r="H90" s="32"/>
    </row>
    <row r="91" spans="2:8" s="1" customFormat="1" ht="16.8" customHeight="1">
      <c r="B91" s="32"/>
      <c r="C91" s="211" t="s">
        <v>583</v>
      </c>
      <c r="D91" s="211" t="s">
        <v>584</v>
      </c>
      <c r="E91" s="17" t="s">
        <v>355</v>
      </c>
      <c r="F91" s="212">
        <v>106.27</v>
      </c>
      <c r="H91" s="32"/>
    </row>
    <row r="92" spans="2:8" s="1" customFormat="1" ht="16.8" customHeight="1">
      <c r="B92" s="32"/>
      <c r="C92" s="207" t="s">
        <v>167</v>
      </c>
      <c r="D92" s="208" t="s">
        <v>1</v>
      </c>
      <c r="E92" s="209" t="s">
        <v>1</v>
      </c>
      <c r="F92" s="210">
        <v>13.74</v>
      </c>
      <c r="H92" s="32"/>
    </row>
    <row r="93" spans="2:8" s="1" customFormat="1" ht="16.8" customHeight="1">
      <c r="B93" s="32"/>
      <c r="C93" s="211" t="s">
        <v>167</v>
      </c>
      <c r="D93" s="211" t="s">
        <v>606</v>
      </c>
      <c r="E93" s="17" t="s">
        <v>1</v>
      </c>
      <c r="F93" s="212">
        <v>13.74</v>
      </c>
      <c r="H93" s="32"/>
    </row>
    <row r="94" spans="2:8" s="1" customFormat="1" ht="16.8" customHeight="1">
      <c r="B94" s="32"/>
      <c r="C94" s="213" t="s">
        <v>9664</v>
      </c>
      <c r="H94" s="32"/>
    </row>
    <row r="95" spans="2:8" s="1" customFormat="1" ht="20.399999999999999">
      <c r="B95" s="32"/>
      <c r="C95" s="211" t="s">
        <v>597</v>
      </c>
      <c r="D95" s="211" t="s">
        <v>598</v>
      </c>
      <c r="E95" s="17" t="s">
        <v>374</v>
      </c>
      <c r="F95" s="212">
        <v>22.219000000000001</v>
      </c>
      <c r="H95" s="32"/>
    </row>
    <row r="96" spans="2:8" s="1" customFormat="1" ht="16.8" customHeight="1">
      <c r="B96" s="32"/>
      <c r="C96" s="211" t="s">
        <v>390</v>
      </c>
      <c r="D96" s="211" t="s">
        <v>391</v>
      </c>
      <c r="E96" s="17" t="s">
        <v>374</v>
      </c>
      <c r="F96" s="212">
        <v>1585.134</v>
      </c>
      <c r="H96" s="32"/>
    </row>
    <row r="97" spans="2:8" s="1" customFormat="1" ht="16.8" customHeight="1">
      <c r="B97" s="32"/>
      <c r="C97" s="211" t="s">
        <v>583</v>
      </c>
      <c r="D97" s="211" t="s">
        <v>584</v>
      </c>
      <c r="E97" s="17" t="s">
        <v>355</v>
      </c>
      <c r="F97" s="212">
        <v>106.27</v>
      </c>
      <c r="H97" s="32"/>
    </row>
    <row r="98" spans="2:8" s="1" customFormat="1" ht="16.8" customHeight="1">
      <c r="B98" s="32"/>
      <c r="C98" s="207" t="s">
        <v>169</v>
      </c>
      <c r="D98" s="208" t="s">
        <v>1</v>
      </c>
      <c r="E98" s="209" t="s">
        <v>1</v>
      </c>
      <c r="F98" s="210">
        <v>13.72</v>
      </c>
      <c r="H98" s="32"/>
    </row>
    <row r="99" spans="2:8" s="1" customFormat="1" ht="16.8" customHeight="1">
      <c r="B99" s="32"/>
      <c r="C99" s="211" t="s">
        <v>169</v>
      </c>
      <c r="D99" s="211" t="s">
        <v>607</v>
      </c>
      <c r="E99" s="17" t="s">
        <v>1</v>
      </c>
      <c r="F99" s="212">
        <v>13.72</v>
      </c>
      <c r="H99" s="32"/>
    </row>
    <row r="100" spans="2:8" s="1" customFormat="1" ht="16.8" customHeight="1">
      <c r="B100" s="32"/>
      <c r="C100" s="213" t="s">
        <v>9664</v>
      </c>
      <c r="H100" s="32"/>
    </row>
    <row r="101" spans="2:8" s="1" customFormat="1" ht="20.399999999999999">
      <c r="B101" s="32"/>
      <c r="C101" s="211" t="s">
        <v>597</v>
      </c>
      <c r="D101" s="211" t="s">
        <v>598</v>
      </c>
      <c r="E101" s="17" t="s">
        <v>374</v>
      </c>
      <c r="F101" s="212">
        <v>22.219000000000001</v>
      </c>
      <c r="H101" s="32"/>
    </row>
    <row r="102" spans="2:8" s="1" customFormat="1" ht="16.8" customHeight="1">
      <c r="B102" s="32"/>
      <c r="C102" s="211" t="s">
        <v>390</v>
      </c>
      <c r="D102" s="211" t="s">
        <v>391</v>
      </c>
      <c r="E102" s="17" t="s">
        <v>374</v>
      </c>
      <c r="F102" s="212">
        <v>1585.134</v>
      </c>
      <c r="H102" s="32"/>
    </row>
    <row r="103" spans="2:8" s="1" customFormat="1" ht="16.8" customHeight="1">
      <c r="B103" s="32"/>
      <c r="C103" s="211" t="s">
        <v>583</v>
      </c>
      <c r="D103" s="211" t="s">
        <v>584</v>
      </c>
      <c r="E103" s="17" t="s">
        <v>355</v>
      </c>
      <c r="F103" s="212">
        <v>106.27</v>
      </c>
      <c r="H103" s="32"/>
    </row>
    <row r="104" spans="2:8" s="1" customFormat="1" ht="16.8" customHeight="1">
      <c r="B104" s="32"/>
      <c r="C104" s="207" t="s">
        <v>171</v>
      </c>
      <c r="D104" s="208" t="s">
        <v>1</v>
      </c>
      <c r="E104" s="209" t="s">
        <v>1</v>
      </c>
      <c r="F104" s="210">
        <v>27.78</v>
      </c>
      <c r="H104" s="32"/>
    </row>
    <row r="105" spans="2:8" s="1" customFormat="1" ht="16.8" customHeight="1">
      <c r="B105" s="32"/>
      <c r="C105" s="211" t="s">
        <v>171</v>
      </c>
      <c r="D105" s="211" t="s">
        <v>609</v>
      </c>
      <c r="E105" s="17" t="s">
        <v>1</v>
      </c>
      <c r="F105" s="212">
        <v>27.78</v>
      </c>
      <c r="H105" s="32"/>
    </row>
    <row r="106" spans="2:8" s="1" customFormat="1" ht="16.8" customHeight="1">
      <c r="B106" s="32"/>
      <c r="C106" s="213" t="s">
        <v>9664</v>
      </c>
      <c r="H106" s="32"/>
    </row>
    <row r="107" spans="2:8" s="1" customFormat="1" ht="20.399999999999999">
      <c r="B107" s="32"/>
      <c r="C107" s="211" t="s">
        <v>597</v>
      </c>
      <c r="D107" s="211" t="s">
        <v>598</v>
      </c>
      <c r="E107" s="17" t="s">
        <v>374</v>
      </c>
      <c r="F107" s="212">
        <v>22.219000000000001</v>
      </c>
      <c r="H107" s="32"/>
    </row>
    <row r="108" spans="2:8" s="1" customFormat="1" ht="16.8" customHeight="1">
      <c r="B108" s="32"/>
      <c r="C108" s="211" t="s">
        <v>390</v>
      </c>
      <c r="D108" s="211" t="s">
        <v>391</v>
      </c>
      <c r="E108" s="17" t="s">
        <v>374</v>
      </c>
      <c r="F108" s="212">
        <v>1585.134</v>
      </c>
      <c r="H108" s="32"/>
    </row>
    <row r="109" spans="2:8" s="1" customFormat="1" ht="16.8" customHeight="1">
      <c r="B109" s="32"/>
      <c r="C109" s="211" t="s">
        <v>583</v>
      </c>
      <c r="D109" s="211" t="s">
        <v>584</v>
      </c>
      <c r="E109" s="17" t="s">
        <v>355</v>
      </c>
      <c r="F109" s="212">
        <v>106.27</v>
      </c>
      <c r="H109" s="32"/>
    </row>
    <row r="110" spans="2:8" s="1" customFormat="1" ht="16.8" customHeight="1">
      <c r="B110" s="32"/>
      <c r="C110" s="207" t="s">
        <v>173</v>
      </c>
      <c r="D110" s="208" t="s">
        <v>1</v>
      </c>
      <c r="E110" s="209" t="s">
        <v>1</v>
      </c>
      <c r="F110" s="210">
        <v>8.31</v>
      </c>
      <c r="H110" s="32"/>
    </row>
    <row r="111" spans="2:8" s="1" customFormat="1" ht="16.8" customHeight="1">
      <c r="B111" s="32"/>
      <c r="C111" s="211" t="s">
        <v>173</v>
      </c>
      <c r="D111" s="211" t="s">
        <v>608</v>
      </c>
      <c r="E111" s="17" t="s">
        <v>1</v>
      </c>
      <c r="F111" s="212">
        <v>8.31</v>
      </c>
      <c r="H111" s="32"/>
    </row>
    <row r="112" spans="2:8" s="1" customFormat="1" ht="16.8" customHeight="1">
      <c r="B112" s="32"/>
      <c r="C112" s="213" t="s">
        <v>9664</v>
      </c>
      <c r="H112" s="32"/>
    </row>
    <row r="113" spans="2:8" s="1" customFormat="1" ht="20.399999999999999">
      <c r="B113" s="32"/>
      <c r="C113" s="211" t="s">
        <v>597</v>
      </c>
      <c r="D113" s="211" t="s">
        <v>598</v>
      </c>
      <c r="E113" s="17" t="s">
        <v>374</v>
      </c>
      <c r="F113" s="212">
        <v>22.219000000000001</v>
      </c>
      <c r="H113" s="32"/>
    </row>
    <row r="114" spans="2:8" s="1" customFormat="1" ht="16.8" customHeight="1">
      <c r="B114" s="32"/>
      <c r="C114" s="211" t="s">
        <v>390</v>
      </c>
      <c r="D114" s="211" t="s">
        <v>391</v>
      </c>
      <c r="E114" s="17" t="s">
        <v>374</v>
      </c>
      <c r="F114" s="212">
        <v>1585.134</v>
      </c>
      <c r="H114" s="32"/>
    </row>
    <row r="115" spans="2:8" s="1" customFormat="1" ht="16.8" customHeight="1">
      <c r="B115" s="32"/>
      <c r="C115" s="211" t="s">
        <v>583</v>
      </c>
      <c r="D115" s="211" t="s">
        <v>584</v>
      </c>
      <c r="E115" s="17" t="s">
        <v>355</v>
      </c>
      <c r="F115" s="212">
        <v>106.27</v>
      </c>
      <c r="H115" s="32"/>
    </row>
    <row r="116" spans="2:8" s="1" customFormat="1" ht="16.8" customHeight="1">
      <c r="B116" s="32"/>
      <c r="C116" s="207" t="s">
        <v>175</v>
      </c>
      <c r="D116" s="208" t="s">
        <v>1</v>
      </c>
      <c r="E116" s="209" t="s">
        <v>1</v>
      </c>
      <c r="F116" s="210">
        <v>28.646000000000001</v>
      </c>
      <c r="H116" s="32"/>
    </row>
    <row r="117" spans="2:8" s="1" customFormat="1" ht="16.8" customHeight="1">
      <c r="B117" s="32"/>
      <c r="C117" s="211" t="s">
        <v>1</v>
      </c>
      <c r="D117" s="211" t="s">
        <v>1063</v>
      </c>
      <c r="E117" s="17" t="s">
        <v>1</v>
      </c>
      <c r="F117" s="212">
        <v>0</v>
      </c>
      <c r="H117" s="32"/>
    </row>
    <row r="118" spans="2:8" s="1" customFormat="1" ht="16.8" customHeight="1">
      <c r="B118" s="32"/>
      <c r="C118" s="211" t="s">
        <v>175</v>
      </c>
      <c r="D118" s="211" t="s">
        <v>1064</v>
      </c>
      <c r="E118" s="17" t="s">
        <v>1</v>
      </c>
      <c r="F118" s="212">
        <v>28.646000000000001</v>
      </c>
      <c r="H118" s="32"/>
    </row>
    <row r="119" spans="2:8" s="1" customFormat="1" ht="16.8" customHeight="1">
      <c r="B119" s="32"/>
      <c r="C119" s="213" t="s">
        <v>9664</v>
      </c>
      <c r="H119" s="32"/>
    </row>
    <row r="120" spans="2:8" s="1" customFormat="1" ht="16.8" customHeight="1">
      <c r="B120" s="32"/>
      <c r="C120" s="211" t="s">
        <v>1060</v>
      </c>
      <c r="D120" s="211" t="s">
        <v>1061</v>
      </c>
      <c r="E120" s="17" t="s">
        <v>355</v>
      </c>
      <c r="F120" s="212">
        <v>211.916</v>
      </c>
      <c r="H120" s="32"/>
    </row>
    <row r="121" spans="2:8" s="1" customFormat="1" ht="16.8" customHeight="1">
      <c r="B121" s="32"/>
      <c r="C121" s="211" t="s">
        <v>390</v>
      </c>
      <c r="D121" s="211" t="s">
        <v>391</v>
      </c>
      <c r="E121" s="17" t="s">
        <v>374</v>
      </c>
      <c r="F121" s="212">
        <v>1585.134</v>
      </c>
      <c r="H121" s="32"/>
    </row>
    <row r="122" spans="2:8" s="1" customFormat="1" ht="16.8" customHeight="1">
      <c r="B122" s="32"/>
      <c r="C122" s="211" t="s">
        <v>951</v>
      </c>
      <c r="D122" s="211" t="s">
        <v>952</v>
      </c>
      <c r="E122" s="17" t="s">
        <v>355</v>
      </c>
      <c r="F122" s="212">
        <v>1172.0709999999999</v>
      </c>
      <c r="H122" s="32"/>
    </row>
    <row r="123" spans="2:8" s="1" customFormat="1" ht="16.8" customHeight="1">
      <c r="B123" s="32"/>
      <c r="C123" s="211" t="s">
        <v>975</v>
      </c>
      <c r="D123" s="211" t="s">
        <v>976</v>
      </c>
      <c r="E123" s="17" t="s">
        <v>355</v>
      </c>
      <c r="F123" s="212">
        <v>711.76</v>
      </c>
      <c r="H123" s="32"/>
    </row>
    <row r="124" spans="2:8" s="1" customFormat="1" ht="20.399999999999999">
      <c r="B124" s="32"/>
      <c r="C124" s="211" t="s">
        <v>663</v>
      </c>
      <c r="D124" s="211" t="s">
        <v>664</v>
      </c>
      <c r="E124" s="17" t="s">
        <v>355</v>
      </c>
      <c r="F124" s="212">
        <v>276.084</v>
      </c>
      <c r="H124" s="32"/>
    </row>
    <row r="125" spans="2:8" s="1" customFormat="1" ht="16.8" customHeight="1">
      <c r="B125" s="32"/>
      <c r="C125" s="207" t="s">
        <v>177</v>
      </c>
      <c r="D125" s="208" t="s">
        <v>1</v>
      </c>
      <c r="E125" s="209" t="s">
        <v>1</v>
      </c>
      <c r="F125" s="210">
        <v>276.084</v>
      </c>
      <c r="H125" s="32"/>
    </row>
    <row r="126" spans="2:8" s="1" customFormat="1" ht="16.8" customHeight="1">
      <c r="B126" s="32"/>
      <c r="C126" s="211" t="s">
        <v>1</v>
      </c>
      <c r="D126" s="211" t="s">
        <v>667</v>
      </c>
      <c r="E126" s="17" t="s">
        <v>1</v>
      </c>
      <c r="F126" s="212">
        <v>0</v>
      </c>
      <c r="H126" s="32"/>
    </row>
    <row r="127" spans="2:8" s="1" customFormat="1" ht="16.8" customHeight="1">
      <c r="B127" s="32"/>
      <c r="C127" s="211" t="s">
        <v>177</v>
      </c>
      <c r="D127" s="211" t="s">
        <v>668</v>
      </c>
      <c r="E127" s="17" t="s">
        <v>1</v>
      </c>
      <c r="F127" s="212">
        <v>276.084</v>
      </c>
      <c r="H127" s="32"/>
    </row>
    <row r="128" spans="2:8" s="1" customFormat="1" ht="16.8" customHeight="1">
      <c r="B128" s="32"/>
      <c r="C128" s="213" t="s">
        <v>9664</v>
      </c>
      <c r="H128" s="32"/>
    </row>
    <row r="129" spans="2:8" s="1" customFormat="1" ht="20.399999999999999">
      <c r="B129" s="32"/>
      <c r="C129" s="211" t="s">
        <v>663</v>
      </c>
      <c r="D129" s="211" t="s">
        <v>664</v>
      </c>
      <c r="E129" s="17" t="s">
        <v>355</v>
      </c>
      <c r="F129" s="212">
        <v>276.084</v>
      </c>
      <c r="H129" s="32"/>
    </row>
    <row r="130" spans="2:8" s="1" customFormat="1" ht="16.8" customHeight="1">
      <c r="B130" s="32"/>
      <c r="C130" s="211" t="s">
        <v>390</v>
      </c>
      <c r="D130" s="211" t="s">
        <v>391</v>
      </c>
      <c r="E130" s="17" t="s">
        <v>374</v>
      </c>
      <c r="F130" s="212">
        <v>1585.134</v>
      </c>
      <c r="H130" s="32"/>
    </row>
    <row r="131" spans="2:8" s="1" customFormat="1" ht="16.8" customHeight="1">
      <c r="B131" s="32"/>
      <c r="C131" s="211" t="s">
        <v>951</v>
      </c>
      <c r="D131" s="211" t="s">
        <v>952</v>
      </c>
      <c r="E131" s="17" t="s">
        <v>355</v>
      </c>
      <c r="F131" s="212">
        <v>1172.0709999999999</v>
      </c>
      <c r="H131" s="32"/>
    </row>
    <row r="132" spans="2:8" s="1" customFormat="1" ht="16.8" customHeight="1">
      <c r="B132" s="32"/>
      <c r="C132" s="211" t="s">
        <v>975</v>
      </c>
      <c r="D132" s="211" t="s">
        <v>976</v>
      </c>
      <c r="E132" s="17" t="s">
        <v>355</v>
      </c>
      <c r="F132" s="212">
        <v>711.76</v>
      </c>
      <c r="H132" s="32"/>
    </row>
    <row r="133" spans="2:8" s="1" customFormat="1" ht="16.8" customHeight="1">
      <c r="B133" s="32"/>
      <c r="C133" s="207" t="s">
        <v>179</v>
      </c>
      <c r="D133" s="208" t="s">
        <v>1</v>
      </c>
      <c r="E133" s="209" t="s">
        <v>1</v>
      </c>
      <c r="F133" s="210">
        <v>9.31</v>
      </c>
      <c r="H133" s="32"/>
    </row>
    <row r="134" spans="2:8" s="1" customFormat="1" ht="16.8" customHeight="1">
      <c r="B134" s="32"/>
      <c r="C134" s="211" t="s">
        <v>179</v>
      </c>
      <c r="D134" s="211" t="s">
        <v>625</v>
      </c>
      <c r="E134" s="17" t="s">
        <v>1</v>
      </c>
      <c r="F134" s="212">
        <v>9.31</v>
      </c>
      <c r="H134" s="32"/>
    </row>
    <row r="135" spans="2:8" s="1" customFormat="1" ht="16.8" customHeight="1">
      <c r="B135" s="32"/>
      <c r="C135" s="213" t="s">
        <v>9664</v>
      </c>
      <c r="H135" s="32"/>
    </row>
    <row r="136" spans="2:8" s="1" customFormat="1" ht="20.399999999999999">
      <c r="B136" s="32"/>
      <c r="C136" s="211" t="s">
        <v>618</v>
      </c>
      <c r="D136" s="211" t="s">
        <v>619</v>
      </c>
      <c r="E136" s="17" t="s">
        <v>374</v>
      </c>
      <c r="F136" s="212">
        <v>111.694</v>
      </c>
      <c r="H136" s="32"/>
    </row>
    <row r="137" spans="2:8" s="1" customFormat="1" ht="16.8" customHeight="1">
      <c r="B137" s="32"/>
      <c r="C137" s="211" t="s">
        <v>390</v>
      </c>
      <c r="D137" s="211" t="s">
        <v>391</v>
      </c>
      <c r="E137" s="17" t="s">
        <v>374</v>
      </c>
      <c r="F137" s="212">
        <v>1585.134</v>
      </c>
      <c r="H137" s="32"/>
    </row>
    <row r="138" spans="2:8" s="1" customFormat="1" ht="16.8" customHeight="1">
      <c r="B138" s="32"/>
      <c r="C138" s="207" t="s">
        <v>181</v>
      </c>
      <c r="D138" s="208" t="s">
        <v>1</v>
      </c>
      <c r="E138" s="209" t="s">
        <v>1</v>
      </c>
      <c r="F138" s="210">
        <v>2.9</v>
      </c>
      <c r="H138" s="32"/>
    </row>
    <row r="139" spans="2:8" s="1" customFormat="1" ht="16.8" customHeight="1">
      <c r="B139" s="32"/>
      <c r="C139" s="211" t="s">
        <v>181</v>
      </c>
      <c r="D139" s="211" t="s">
        <v>626</v>
      </c>
      <c r="E139" s="17" t="s">
        <v>1</v>
      </c>
      <c r="F139" s="212">
        <v>2.9</v>
      </c>
      <c r="H139" s="32"/>
    </row>
    <row r="140" spans="2:8" s="1" customFormat="1" ht="16.8" customHeight="1">
      <c r="B140" s="32"/>
      <c r="C140" s="213" t="s">
        <v>9664</v>
      </c>
      <c r="H140" s="32"/>
    </row>
    <row r="141" spans="2:8" s="1" customFormat="1" ht="20.399999999999999">
      <c r="B141" s="32"/>
      <c r="C141" s="211" t="s">
        <v>618</v>
      </c>
      <c r="D141" s="211" t="s">
        <v>619</v>
      </c>
      <c r="E141" s="17" t="s">
        <v>374</v>
      </c>
      <c r="F141" s="212">
        <v>111.694</v>
      </c>
      <c r="H141" s="32"/>
    </row>
    <row r="142" spans="2:8" s="1" customFormat="1" ht="16.8" customHeight="1">
      <c r="B142" s="32"/>
      <c r="C142" s="211" t="s">
        <v>390</v>
      </c>
      <c r="D142" s="211" t="s">
        <v>391</v>
      </c>
      <c r="E142" s="17" t="s">
        <v>374</v>
      </c>
      <c r="F142" s="212">
        <v>1585.134</v>
      </c>
      <c r="H142" s="32"/>
    </row>
    <row r="143" spans="2:8" s="1" customFormat="1" ht="16.8" customHeight="1">
      <c r="B143" s="32"/>
      <c r="C143" s="207" t="s">
        <v>183</v>
      </c>
      <c r="D143" s="208" t="s">
        <v>1</v>
      </c>
      <c r="E143" s="209" t="s">
        <v>1</v>
      </c>
      <c r="F143" s="210">
        <v>14.32</v>
      </c>
      <c r="H143" s="32"/>
    </row>
    <row r="144" spans="2:8" s="1" customFormat="1" ht="16.8" customHeight="1">
      <c r="B144" s="32"/>
      <c r="C144" s="211" t="s">
        <v>183</v>
      </c>
      <c r="D144" s="211" t="s">
        <v>627</v>
      </c>
      <c r="E144" s="17" t="s">
        <v>1</v>
      </c>
      <c r="F144" s="212">
        <v>14.32</v>
      </c>
      <c r="H144" s="32"/>
    </row>
    <row r="145" spans="2:8" s="1" customFormat="1" ht="16.8" customHeight="1">
      <c r="B145" s="32"/>
      <c r="C145" s="213" t="s">
        <v>9664</v>
      </c>
      <c r="H145" s="32"/>
    </row>
    <row r="146" spans="2:8" s="1" customFormat="1" ht="20.399999999999999">
      <c r="B146" s="32"/>
      <c r="C146" s="211" t="s">
        <v>618</v>
      </c>
      <c r="D146" s="211" t="s">
        <v>619</v>
      </c>
      <c r="E146" s="17" t="s">
        <v>374</v>
      </c>
      <c r="F146" s="212">
        <v>111.694</v>
      </c>
      <c r="H146" s="32"/>
    </row>
    <row r="147" spans="2:8" s="1" customFormat="1" ht="16.8" customHeight="1">
      <c r="B147" s="32"/>
      <c r="C147" s="211" t="s">
        <v>390</v>
      </c>
      <c r="D147" s="211" t="s">
        <v>391</v>
      </c>
      <c r="E147" s="17" t="s">
        <v>374</v>
      </c>
      <c r="F147" s="212">
        <v>1585.134</v>
      </c>
      <c r="H147" s="32"/>
    </row>
    <row r="148" spans="2:8" s="1" customFormat="1" ht="16.8" customHeight="1">
      <c r="B148" s="32"/>
      <c r="C148" s="207" t="s">
        <v>185</v>
      </c>
      <c r="D148" s="208" t="s">
        <v>1</v>
      </c>
      <c r="E148" s="209" t="s">
        <v>1</v>
      </c>
      <c r="F148" s="210">
        <v>178.46</v>
      </c>
      <c r="H148" s="32"/>
    </row>
    <row r="149" spans="2:8" s="1" customFormat="1" ht="16.8" customHeight="1">
      <c r="B149" s="32"/>
      <c r="C149" s="211" t="s">
        <v>185</v>
      </c>
      <c r="D149" s="211" t="s">
        <v>628</v>
      </c>
      <c r="E149" s="17" t="s">
        <v>1</v>
      </c>
      <c r="F149" s="212">
        <v>178.46</v>
      </c>
      <c r="H149" s="32"/>
    </row>
    <row r="150" spans="2:8" s="1" customFormat="1" ht="16.8" customHeight="1">
      <c r="B150" s="32"/>
      <c r="C150" s="213" t="s">
        <v>9664</v>
      </c>
      <c r="H150" s="32"/>
    </row>
    <row r="151" spans="2:8" s="1" customFormat="1" ht="20.399999999999999">
      <c r="B151" s="32"/>
      <c r="C151" s="211" t="s">
        <v>618</v>
      </c>
      <c r="D151" s="211" t="s">
        <v>619</v>
      </c>
      <c r="E151" s="17" t="s">
        <v>374</v>
      </c>
      <c r="F151" s="212">
        <v>111.694</v>
      </c>
      <c r="H151" s="32"/>
    </row>
    <row r="152" spans="2:8" s="1" customFormat="1" ht="16.8" customHeight="1">
      <c r="B152" s="32"/>
      <c r="C152" s="211" t="s">
        <v>390</v>
      </c>
      <c r="D152" s="211" t="s">
        <v>391</v>
      </c>
      <c r="E152" s="17" t="s">
        <v>374</v>
      </c>
      <c r="F152" s="212">
        <v>1585.134</v>
      </c>
      <c r="H152" s="32"/>
    </row>
    <row r="153" spans="2:8" s="1" customFormat="1" ht="16.8" customHeight="1">
      <c r="B153" s="32"/>
      <c r="C153" s="207" t="s">
        <v>187</v>
      </c>
      <c r="D153" s="208" t="s">
        <v>1</v>
      </c>
      <c r="E153" s="209" t="s">
        <v>1</v>
      </c>
      <c r="F153" s="210">
        <v>24.2</v>
      </c>
      <c r="H153" s="32"/>
    </row>
    <row r="154" spans="2:8" s="1" customFormat="1" ht="16.8" customHeight="1">
      <c r="B154" s="32"/>
      <c r="C154" s="211" t="s">
        <v>187</v>
      </c>
      <c r="D154" s="211" t="s">
        <v>629</v>
      </c>
      <c r="E154" s="17" t="s">
        <v>1</v>
      </c>
      <c r="F154" s="212">
        <v>24.2</v>
      </c>
      <c r="H154" s="32"/>
    </row>
    <row r="155" spans="2:8" s="1" customFormat="1" ht="16.8" customHeight="1">
      <c r="B155" s="32"/>
      <c r="C155" s="213" t="s">
        <v>9664</v>
      </c>
      <c r="H155" s="32"/>
    </row>
    <row r="156" spans="2:8" s="1" customFormat="1" ht="20.399999999999999">
      <c r="B156" s="32"/>
      <c r="C156" s="211" t="s">
        <v>618</v>
      </c>
      <c r="D156" s="211" t="s">
        <v>619</v>
      </c>
      <c r="E156" s="17" t="s">
        <v>374</v>
      </c>
      <c r="F156" s="212">
        <v>111.694</v>
      </c>
      <c r="H156" s="32"/>
    </row>
    <row r="157" spans="2:8" s="1" customFormat="1" ht="16.8" customHeight="1">
      <c r="B157" s="32"/>
      <c r="C157" s="211" t="s">
        <v>390</v>
      </c>
      <c r="D157" s="211" t="s">
        <v>391</v>
      </c>
      <c r="E157" s="17" t="s">
        <v>374</v>
      </c>
      <c r="F157" s="212">
        <v>1585.134</v>
      </c>
      <c r="H157" s="32"/>
    </row>
    <row r="158" spans="2:8" s="1" customFormat="1" ht="16.8" customHeight="1">
      <c r="B158" s="32"/>
      <c r="C158" s="207" t="s">
        <v>189</v>
      </c>
      <c r="D158" s="208" t="s">
        <v>1</v>
      </c>
      <c r="E158" s="209" t="s">
        <v>1</v>
      </c>
      <c r="F158" s="210">
        <v>34.69</v>
      </c>
      <c r="H158" s="32"/>
    </row>
    <row r="159" spans="2:8" s="1" customFormat="1" ht="16.8" customHeight="1">
      <c r="B159" s="32"/>
      <c r="C159" s="211" t="s">
        <v>189</v>
      </c>
      <c r="D159" s="211" t="s">
        <v>630</v>
      </c>
      <c r="E159" s="17" t="s">
        <v>1</v>
      </c>
      <c r="F159" s="212">
        <v>34.69</v>
      </c>
      <c r="H159" s="32"/>
    </row>
    <row r="160" spans="2:8" s="1" customFormat="1" ht="16.8" customHeight="1">
      <c r="B160" s="32"/>
      <c r="C160" s="213" t="s">
        <v>9664</v>
      </c>
      <c r="H160" s="32"/>
    </row>
    <row r="161" spans="2:8" s="1" customFormat="1" ht="20.399999999999999">
      <c r="B161" s="32"/>
      <c r="C161" s="211" t="s">
        <v>618</v>
      </c>
      <c r="D161" s="211" t="s">
        <v>619</v>
      </c>
      <c r="E161" s="17" t="s">
        <v>374</v>
      </c>
      <c r="F161" s="212">
        <v>111.694</v>
      </c>
      <c r="H161" s="32"/>
    </row>
    <row r="162" spans="2:8" s="1" customFormat="1" ht="16.8" customHeight="1">
      <c r="B162" s="32"/>
      <c r="C162" s="211" t="s">
        <v>390</v>
      </c>
      <c r="D162" s="211" t="s">
        <v>391</v>
      </c>
      <c r="E162" s="17" t="s">
        <v>374</v>
      </c>
      <c r="F162" s="212">
        <v>1585.134</v>
      </c>
      <c r="H162" s="32"/>
    </row>
    <row r="163" spans="2:8" s="1" customFormat="1" ht="16.8" customHeight="1">
      <c r="B163" s="32"/>
      <c r="C163" s="207" t="s">
        <v>191</v>
      </c>
      <c r="D163" s="208" t="s">
        <v>1</v>
      </c>
      <c r="E163" s="209" t="s">
        <v>1</v>
      </c>
      <c r="F163" s="210">
        <v>29.4</v>
      </c>
      <c r="H163" s="32"/>
    </row>
    <row r="164" spans="2:8" s="1" customFormat="1" ht="16.8" customHeight="1">
      <c r="B164" s="32"/>
      <c r="C164" s="211" t="s">
        <v>191</v>
      </c>
      <c r="D164" s="211" t="s">
        <v>631</v>
      </c>
      <c r="E164" s="17" t="s">
        <v>1</v>
      </c>
      <c r="F164" s="212">
        <v>29.4</v>
      </c>
      <c r="H164" s="32"/>
    </row>
    <row r="165" spans="2:8" s="1" customFormat="1" ht="16.8" customHeight="1">
      <c r="B165" s="32"/>
      <c r="C165" s="213" t="s">
        <v>9664</v>
      </c>
      <c r="H165" s="32"/>
    </row>
    <row r="166" spans="2:8" s="1" customFormat="1" ht="20.399999999999999">
      <c r="B166" s="32"/>
      <c r="C166" s="211" t="s">
        <v>618</v>
      </c>
      <c r="D166" s="211" t="s">
        <v>619</v>
      </c>
      <c r="E166" s="17" t="s">
        <v>374</v>
      </c>
      <c r="F166" s="212">
        <v>111.694</v>
      </c>
      <c r="H166" s="32"/>
    </row>
    <row r="167" spans="2:8" s="1" customFormat="1" ht="16.8" customHeight="1">
      <c r="B167" s="32"/>
      <c r="C167" s="211" t="s">
        <v>390</v>
      </c>
      <c r="D167" s="211" t="s">
        <v>391</v>
      </c>
      <c r="E167" s="17" t="s">
        <v>374</v>
      </c>
      <c r="F167" s="212">
        <v>1585.134</v>
      </c>
      <c r="H167" s="32"/>
    </row>
    <row r="168" spans="2:8" s="1" customFormat="1" ht="16.8" customHeight="1">
      <c r="B168" s="32"/>
      <c r="C168" s="207" t="s">
        <v>193</v>
      </c>
      <c r="D168" s="208" t="s">
        <v>1</v>
      </c>
      <c r="E168" s="209" t="s">
        <v>1</v>
      </c>
      <c r="F168" s="210">
        <v>58.48</v>
      </c>
      <c r="H168" s="32"/>
    </row>
    <row r="169" spans="2:8" s="1" customFormat="1" ht="16.8" customHeight="1">
      <c r="B169" s="32"/>
      <c r="C169" s="211" t="s">
        <v>193</v>
      </c>
      <c r="D169" s="211" t="s">
        <v>632</v>
      </c>
      <c r="E169" s="17" t="s">
        <v>1</v>
      </c>
      <c r="F169" s="212">
        <v>58.48</v>
      </c>
      <c r="H169" s="32"/>
    </row>
    <row r="170" spans="2:8" s="1" customFormat="1" ht="16.8" customHeight="1">
      <c r="B170" s="32"/>
      <c r="C170" s="213" t="s">
        <v>9664</v>
      </c>
      <c r="H170" s="32"/>
    </row>
    <row r="171" spans="2:8" s="1" customFormat="1" ht="20.399999999999999">
      <c r="B171" s="32"/>
      <c r="C171" s="211" t="s">
        <v>618</v>
      </c>
      <c r="D171" s="211" t="s">
        <v>619</v>
      </c>
      <c r="E171" s="17" t="s">
        <v>374</v>
      </c>
      <c r="F171" s="212">
        <v>111.694</v>
      </c>
      <c r="H171" s="32"/>
    </row>
    <row r="172" spans="2:8" s="1" customFormat="1" ht="16.8" customHeight="1">
      <c r="B172" s="32"/>
      <c r="C172" s="211" t="s">
        <v>390</v>
      </c>
      <c r="D172" s="211" t="s">
        <v>391</v>
      </c>
      <c r="E172" s="17" t="s">
        <v>374</v>
      </c>
      <c r="F172" s="212">
        <v>1585.134</v>
      </c>
      <c r="H172" s="32"/>
    </row>
    <row r="173" spans="2:8" s="1" customFormat="1" ht="16.8" customHeight="1">
      <c r="B173" s="32"/>
      <c r="C173" s="207" t="s">
        <v>195</v>
      </c>
      <c r="D173" s="208" t="s">
        <v>1</v>
      </c>
      <c r="E173" s="209" t="s">
        <v>1</v>
      </c>
      <c r="F173" s="210">
        <v>70.680000000000007</v>
      </c>
      <c r="H173" s="32"/>
    </row>
    <row r="174" spans="2:8" s="1" customFormat="1" ht="16.8" customHeight="1">
      <c r="B174" s="32"/>
      <c r="C174" s="211" t="s">
        <v>195</v>
      </c>
      <c r="D174" s="211" t="s">
        <v>633</v>
      </c>
      <c r="E174" s="17" t="s">
        <v>1</v>
      </c>
      <c r="F174" s="212">
        <v>70.680000000000007</v>
      </c>
      <c r="H174" s="32"/>
    </row>
    <row r="175" spans="2:8" s="1" customFormat="1" ht="16.8" customHeight="1">
      <c r="B175" s="32"/>
      <c r="C175" s="213" t="s">
        <v>9664</v>
      </c>
      <c r="H175" s="32"/>
    </row>
    <row r="176" spans="2:8" s="1" customFormat="1" ht="20.399999999999999">
      <c r="B176" s="32"/>
      <c r="C176" s="211" t="s">
        <v>618</v>
      </c>
      <c r="D176" s="211" t="s">
        <v>619</v>
      </c>
      <c r="E176" s="17" t="s">
        <v>374</v>
      </c>
      <c r="F176" s="212">
        <v>111.694</v>
      </c>
      <c r="H176" s="32"/>
    </row>
    <row r="177" spans="2:8" s="1" customFormat="1" ht="16.8" customHeight="1">
      <c r="B177" s="32"/>
      <c r="C177" s="211" t="s">
        <v>390</v>
      </c>
      <c r="D177" s="211" t="s">
        <v>391</v>
      </c>
      <c r="E177" s="17" t="s">
        <v>374</v>
      </c>
      <c r="F177" s="212">
        <v>1585.134</v>
      </c>
      <c r="H177" s="32"/>
    </row>
    <row r="178" spans="2:8" s="1" customFormat="1" ht="16.8" customHeight="1">
      <c r="B178" s="32"/>
      <c r="C178" s="207" t="s">
        <v>197</v>
      </c>
      <c r="D178" s="208" t="s">
        <v>1</v>
      </c>
      <c r="E178" s="209" t="s">
        <v>1</v>
      </c>
      <c r="F178" s="210">
        <v>26.45</v>
      </c>
      <c r="H178" s="32"/>
    </row>
    <row r="179" spans="2:8" s="1" customFormat="1" ht="16.8" customHeight="1">
      <c r="B179" s="32"/>
      <c r="C179" s="211" t="s">
        <v>197</v>
      </c>
      <c r="D179" s="211" t="s">
        <v>634</v>
      </c>
      <c r="E179" s="17" t="s">
        <v>1</v>
      </c>
      <c r="F179" s="212">
        <v>26.45</v>
      </c>
      <c r="H179" s="32"/>
    </row>
    <row r="180" spans="2:8" s="1" customFormat="1" ht="16.8" customHeight="1">
      <c r="B180" s="32"/>
      <c r="C180" s="213" t="s">
        <v>9664</v>
      </c>
      <c r="H180" s="32"/>
    </row>
    <row r="181" spans="2:8" s="1" customFormat="1" ht="20.399999999999999">
      <c r="B181" s="32"/>
      <c r="C181" s="211" t="s">
        <v>618</v>
      </c>
      <c r="D181" s="211" t="s">
        <v>619</v>
      </c>
      <c r="E181" s="17" t="s">
        <v>374</v>
      </c>
      <c r="F181" s="212">
        <v>111.694</v>
      </c>
      <c r="H181" s="32"/>
    </row>
    <row r="182" spans="2:8" s="1" customFormat="1" ht="16.8" customHeight="1">
      <c r="B182" s="32"/>
      <c r="C182" s="211" t="s">
        <v>390</v>
      </c>
      <c r="D182" s="211" t="s">
        <v>391</v>
      </c>
      <c r="E182" s="17" t="s">
        <v>374</v>
      </c>
      <c r="F182" s="212">
        <v>1585.134</v>
      </c>
      <c r="H182" s="32"/>
    </row>
    <row r="183" spans="2:8" s="1" customFormat="1" ht="16.8" customHeight="1">
      <c r="B183" s="32"/>
      <c r="C183" s="207" t="s">
        <v>199</v>
      </c>
      <c r="D183" s="208" t="s">
        <v>1</v>
      </c>
      <c r="E183" s="209" t="s">
        <v>1</v>
      </c>
      <c r="F183" s="210">
        <v>16.25</v>
      </c>
      <c r="H183" s="32"/>
    </row>
    <row r="184" spans="2:8" s="1" customFormat="1" ht="16.8" customHeight="1">
      <c r="B184" s="32"/>
      <c r="C184" s="211" t="s">
        <v>199</v>
      </c>
      <c r="D184" s="211" t="s">
        <v>635</v>
      </c>
      <c r="E184" s="17" t="s">
        <v>1</v>
      </c>
      <c r="F184" s="212">
        <v>16.25</v>
      </c>
      <c r="H184" s="32"/>
    </row>
    <row r="185" spans="2:8" s="1" customFormat="1" ht="16.8" customHeight="1">
      <c r="B185" s="32"/>
      <c r="C185" s="213" t="s">
        <v>9664</v>
      </c>
      <c r="H185" s="32"/>
    </row>
    <row r="186" spans="2:8" s="1" customFormat="1" ht="20.399999999999999">
      <c r="B186" s="32"/>
      <c r="C186" s="211" t="s">
        <v>618</v>
      </c>
      <c r="D186" s="211" t="s">
        <v>619</v>
      </c>
      <c r="E186" s="17" t="s">
        <v>374</v>
      </c>
      <c r="F186" s="212">
        <v>111.694</v>
      </c>
      <c r="H186" s="32"/>
    </row>
    <row r="187" spans="2:8" s="1" customFormat="1" ht="16.8" customHeight="1">
      <c r="B187" s="32"/>
      <c r="C187" s="211" t="s">
        <v>390</v>
      </c>
      <c r="D187" s="211" t="s">
        <v>391</v>
      </c>
      <c r="E187" s="17" t="s">
        <v>374</v>
      </c>
      <c r="F187" s="212">
        <v>1585.134</v>
      </c>
      <c r="H187" s="32"/>
    </row>
    <row r="188" spans="2:8" s="1" customFormat="1" ht="16.8" customHeight="1">
      <c r="B188" s="32"/>
      <c r="C188" s="207" t="s">
        <v>201</v>
      </c>
      <c r="D188" s="208" t="s">
        <v>1</v>
      </c>
      <c r="E188" s="209" t="s">
        <v>1</v>
      </c>
      <c r="F188" s="210">
        <v>17.100000000000001</v>
      </c>
      <c r="H188" s="32"/>
    </row>
    <row r="189" spans="2:8" s="1" customFormat="1" ht="16.8" customHeight="1">
      <c r="B189" s="32"/>
      <c r="C189" s="211" t="s">
        <v>201</v>
      </c>
      <c r="D189" s="211" t="s">
        <v>636</v>
      </c>
      <c r="E189" s="17" t="s">
        <v>1</v>
      </c>
      <c r="F189" s="212">
        <v>17.100000000000001</v>
      </c>
      <c r="H189" s="32"/>
    </row>
    <row r="190" spans="2:8" s="1" customFormat="1" ht="16.8" customHeight="1">
      <c r="B190" s="32"/>
      <c r="C190" s="213" t="s">
        <v>9664</v>
      </c>
      <c r="H190" s="32"/>
    </row>
    <row r="191" spans="2:8" s="1" customFormat="1" ht="20.399999999999999">
      <c r="B191" s="32"/>
      <c r="C191" s="211" t="s">
        <v>618</v>
      </c>
      <c r="D191" s="211" t="s">
        <v>619</v>
      </c>
      <c r="E191" s="17" t="s">
        <v>374</v>
      </c>
      <c r="F191" s="212">
        <v>111.694</v>
      </c>
      <c r="H191" s="32"/>
    </row>
    <row r="192" spans="2:8" s="1" customFormat="1" ht="16.8" customHeight="1">
      <c r="B192" s="32"/>
      <c r="C192" s="211" t="s">
        <v>390</v>
      </c>
      <c r="D192" s="211" t="s">
        <v>391</v>
      </c>
      <c r="E192" s="17" t="s">
        <v>374</v>
      </c>
      <c r="F192" s="212">
        <v>1585.134</v>
      </c>
      <c r="H192" s="32"/>
    </row>
    <row r="193" spans="2:8" s="1" customFormat="1" ht="16.8" customHeight="1">
      <c r="B193" s="32"/>
      <c r="C193" s="207" t="s">
        <v>203</v>
      </c>
      <c r="D193" s="208" t="s">
        <v>1</v>
      </c>
      <c r="E193" s="209" t="s">
        <v>1</v>
      </c>
      <c r="F193" s="210">
        <v>8.43</v>
      </c>
      <c r="H193" s="32"/>
    </row>
    <row r="194" spans="2:8" s="1" customFormat="1" ht="16.8" customHeight="1">
      <c r="B194" s="32"/>
      <c r="C194" s="211" t="s">
        <v>203</v>
      </c>
      <c r="D194" s="211" t="s">
        <v>637</v>
      </c>
      <c r="E194" s="17" t="s">
        <v>1</v>
      </c>
      <c r="F194" s="212">
        <v>8.43</v>
      </c>
      <c r="H194" s="32"/>
    </row>
    <row r="195" spans="2:8" s="1" customFormat="1" ht="16.8" customHeight="1">
      <c r="B195" s="32"/>
      <c r="C195" s="213" t="s">
        <v>9664</v>
      </c>
      <c r="H195" s="32"/>
    </row>
    <row r="196" spans="2:8" s="1" customFormat="1" ht="20.399999999999999">
      <c r="B196" s="32"/>
      <c r="C196" s="211" t="s">
        <v>618</v>
      </c>
      <c r="D196" s="211" t="s">
        <v>619</v>
      </c>
      <c r="E196" s="17" t="s">
        <v>374</v>
      </c>
      <c r="F196" s="212">
        <v>111.694</v>
      </c>
      <c r="H196" s="32"/>
    </row>
    <row r="197" spans="2:8" s="1" customFormat="1" ht="16.8" customHeight="1">
      <c r="B197" s="32"/>
      <c r="C197" s="211" t="s">
        <v>390</v>
      </c>
      <c r="D197" s="211" t="s">
        <v>391</v>
      </c>
      <c r="E197" s="17" t="s">
        <v>374</v>
      </c>
      <c r="F197" s="212">
        <v>1585.134</v>
      </c>
      <c r="H197" s="32"/>
    </row>
    <row r="198" spans="2:8" s="1" customFormat="1" ht="16.8" customHeight="1">
      <c r="B198" s="32"/>
      <c r="C198" s="207" t="s">
        <v>205</v>
      </c>
      <c r="D198" s="208" t="s">
        <v>1</v>
      </c>
      <c r="E198" s="209" t="s">
        <v>1</v>
      </c>
      <c r="F198" s="210">
        <v>4.0599999999999996</v>
      </c>
      <c r="H198" s="32"/>
    </row>
    <row r="199" spans="2:8" s="1" customFormat="1" ht="16.8" customHeight="1">
      <c r="B199" s="32"/>
      <c r="C199" s="211" t="s">
        <v>205</v>
      </c>
      <c r="D199" s="211" t="s">
        <v>638</v>
      </c>
      <c r="E199" s="17" t="s">
        <v>1</v>
      </c>
      <c r="F199" s="212">
        <v>4.0599999999999996</v>
      </c>
      <c r="H199" s="32"/>
    </row>
    <row r="200" spans="2:8" s="1" customFormat="1" ht="16.8" customHeight="1">
      <c r="B200" s="32"/>
      <c r="C200" s="213" t="s">
        <v>9664</v>
      </c>
      <c r="H200" s="32"/>
    </row>
    <row r="201" spans="2:8" s="1" customFormat="1" ht="20.399999999999999">
      <c r="B201" s="32"/>
      <c r="C201" s="211" t="s">
        <v>618</v>
      </c>
      <c r="D201" s="211" t="s">
        <v>619</v>
      </c>
      <c r="E201" s="17" t="s">
        <v>374</v>
      </c>
      <c r="F201" s="212">
        <v>111.694</v>
      </c>
      <c r="H201" s="32"/>
    </row>
    <row r="202" spans="2:8" s="1" customFormat="1" ht="16.8" customHeight="1">
      <c r="B202" s="32"/>
      <c r="C202" s="211" t="s">
        <v>390</v>
      </c>
      <c r="D202" s="211" t="s">
        <v>391</v>
      </c>
      <c r="E202" s="17" t="s">
        <v>374</v>
      </c>
      <c r="F202" s="212">
        <v>1585.134</v>
      </c>
      <c r="H202" s="32"/>
    </row>
    <row r="203" spans="2:8" s="1" customFormat="1" ht="16.8" customHeight="1">
      <c r="B203" s="32"/>
      <c r="C203" s="207" t="s">
        <v>207</v>
      </c>
      <c r="D203" s="208" t="s">
        <v>1</v>
      </c>
      <c r="E203" s="209" t="s">
        <v>1</v>
      </c>
      <c r="F203" s="210">
        <v>2.77</v>
      </c>
      <c r="H203" s="32"/>
    </row>
    <row r="204" spans="2:8" s="1" customFormat="1" ht="16.8" customHeight="1">
      <c r="B204" s="32"/>
      <c r="C204" s="211" t="s">
        <v>207</v>
      </c>
      <c r="D204" s="211" t="s">
        <v>639</v>
      </c>
      <c r="E204" s="17" t="s">
        <v>1</v>
      </c>
      <c r="F204" s="212">
        <v>2.77</v>
      </c>
      <c r="H204" s="32"/>
    </row>
    <row r="205" spans="2:8" s="1" customFormat="1" ht="16.8" customHeight="1">
      <c r="B205" s="32"/>
      <c r="C205" s="213" t="s">
        <v>9664</v>
      </c>
      <c r="H205" s="32"/>
    </row>
    <row r="206" spans="2:8" s="1" customFormat="1" ht="20.399999999999999">
      <c r="B206" s="32"/>
      <c r="C206" s="211" t="s">
        <v>618</v>
      </c>
      <c r="D206" s="211" t="s">
        <v>619</v>
      </c>
      <c r="E206" s="17" t="s">
        <v>374</v>
      </c>
      <c r="F206" s="212">
        <v>111.694</v>
      </c>
      <c r="H206" s="32"/>
    </row>
    <row r="207" spans="2:8" s="1" customFormat="1" ht="16.8" customHeight="1">
      <c r="B207" s="32"/>
      <c r="C207" s="211" t="s">
        <v>390</v>
      </c>
      <c r="D207" s="211" t="s">
        <v>391</v>
      </c>
      <c r="E207" s="17" t="s">
        <v>374</v>
      </c>
      <c r="F207" s="212">
        <v>1585.134</v>
      </c>
      <c r="H207" s="32"/>
    </row>
    <row r="208" spans="2:8" s="1" customFormat="1" ht="16.8" customHeight="1">
      <c r="B208" s="32"/>
      <c r="C208" s="207" t="s">
        <v>209</v>
      </c>
      <c r="D208" s="208" t="s">
        <v>1</v>
      </c>
      <c r="E208" s="209" t="s">
        <v>1</v>
      </c>
      <c r="F208" s="210">
        <v>31.4</v>
      </c>
      <c r="H208" s="32"/>
    </row>
    <row r="209" spans="2:8" s="1" customFormat="1" ht="16.8" customHeight="1">
      <c r="B209" s="32"/>
      <c r="C209" s="211" t="s">
        <v>209</v>
      </c>
      <c r="D209" s="211" t="s">
        <v>640</v>
      </c>
      <c r="E209" s="17" t="s">
        <v>1</v>
      </c>
      <c r="F209" s="212">
        <v>31.4</v>
      </c>
      <c r="H209" s="32"/>
    </row>
    <row r="210" spans="2:8" s="1" customFormat="1" ht="16.8" customHeight="1">
      <c r="B210" s="32"/>
      <c r="C210" s="213" t="s">
        <v>9664</v>
      </c>
      <c r="H210" s="32"/>
    </row>
    <row r="211" spans="2:8" s="1" customFormat="1" ht="20.399999999999999">
      <c r="B211" s="32"/>
      <c r="C211" s="211" t="s">
        <v>618</v>
      </c>
      <c r="D211" s="211" t="s">
        <v>619</v>
      </c>
      <c r="E211" s="17" t="s">
        <v>374</v>
      </c>
      <c r="F211" s="212">
        <v>111.694</v>
      </c>
      <c r="H211" s="32"/>
    </row>
    <row r="212" spans="2:8" s="1" customFormat="1" ht="16.8" customHeight="1">
      <c r="B212" s="32"/>
      <c r="C212" s="211" t="s">
        <v>390</v>
      </c>
      <c r="D212" s="211" t="s">
        <v>391</v>
      </c>
      <c r="E212" s="17" t="s">
        <v>374</v>
      </c>
      <c r="F212" s="212">
        <v>1585.134</v>
      </c>
      <c r="H212" s="32"/>
    </row>
    <row r="213" spans="2:8" s="1" customFormat="1" ht="16.8" customHeight="1">
      <c r="B213" s="32"/>
      <c r="C213" s="207" t="s">
        <v>211</v>
      </c>
      <c r="D213" s="208" t="s">
        <v>1</v>
      </c>
      <c r="E213" s="209" t="s">
        <v>1</v>
      </c>
      <c r="F213" s="210">
        <v>4.6900000000000004</v>
      </c>
      <c r="H213" s="32"/>
    </row>
    <row r="214" spans="2:8" s="1" customFormat="1" ht="16.8" customHeight="1">
      <c r="B214" s="32"/>
      <c r="C214" s="211" t="s">
        <v>211</v>
      </c>
      <c r="D214" s="211" t="s">
        <v>641</v>
      </c>
      <c r="E214" s="17" t="s">
        <v>1</v>
      </c>
      <c r="F214" s="212">
        <v>4.6900000000000004</v>
      </c>
      <c r="H214" s="32"/>
    </row>
    <row r="215" spans="2:8" s="1" customFormat="1" ht="16.8" customHeight="1">
      <c r="B215" s="32"/>
      <c r="C215" s="213" t="s">
        <v>9664</v>
      </c>
      <c r="H215" s="32"/>
    </row>
    <row r="216" spans="2:8" s="1" customFormat="1" ht="20.399999999999999">
      <c r="B216" s="32"/>
      <c r="C216" s="211" t="s">
        <v>618</v>
      </c>
      <c r="D216" s="211" t="s">
        <v>619</v>
      </c>
      <c r="E216" s="17" t="s">
        <v>374</v>
      </c>
      <c r="F216" s="212">
        <v>111.694</v>
      </c>
      <c r="H216" s="32"/>
    </row>
    <row r="217" spans="2:8" s="1" customFormat="1" ht="16.8" customHeight="1">
      <c r="B217" s="32"/>
      <c r="C217" s="211" t="s">
        <v>390</v>
      </c>
      <c r="D217" s="211" t="s">
        <v>391</v>
      </c>
      <c r="E217" s="17" t="s">
        <v>374</v>
      </c>
      <c r="F217" s="212">
        <v>1585.134</v>
      </c>
      <c r="H217" s="32"/>
    </row>
    <row r="218" spans="2:8" s="1" customFormat="1" ht="16.8" customHeight="1">
      <c r="B218" s="32"/>
      <c r="C218" s="207" t="s">
        <v>213</v>
      </c>
      <c r="D218" s="208" t="s">
        <v>1</v>
      </c>
      <c r="E218" s="209" t="s">
        <v>1</v>
      </c>
      <c r="F218" s="210">
        <v>10.87</v>
      </c>
      <c r="H218" s="32"/>
    </row>
    <row r="219" spans="2:8" s="1" customFormat="1" ht="16.8" customHeight="1">
      <c r="B219" s="32"/>
      <c r="C219" s="211" t="s">
        <v>213</v>
      </c>
      <c r="D219" s="211" t="s">
        <v>642</v>
      </c>
      <c r="E219" s="17" t="s">
        <v>1</v>
      </c>
      <c r="F219" s="212">
        <v>10.87</v>
      </c>
      <c r="H219" s="32"/>
    </row>
    <row r="220" spans="2:8" s="1" customFormat="1" ht="16.8" customHeight="1">
      <c r="B220" s="32"/>
      <c r="C220" s="213" t="s">
        <v>9664</v>
      </c>
      <c r="H220" s="32"/>
    </row>
    <row r="221" spans="2:8" s="1" customFormat="1" ht="20.399999999999999">
      <c r="B221" s="32"/>
      <c r="C221" s="211" t="s">
        <v>618</v>
      </c>
      <c r="D221" s="211" t="s">
        <v>619</v>
      </c>
      <c r="E221" s="17" t="s">
        <v>374</v>
      </c>
      <c r="F221" s="212">
        <v>111.694</v>
      </c>
      <c r="H221" s="32"/>
    </row>
    <row r="222" spans="2:8" s="1" customFormat="1" ht="16.8" customHeight="1">
      <c r="B222" s="32"/>
      <c r="C222" s="211" t="s">
        <v>390</v>
      </c>
      <c r="D222" s="211" t="s">
        <v>391</v>
      </c>
      <c r="E222" s="17" t="s">
        <v>374</v>
      </c>
      <c r="F222" s="212">
        <v>1585.134</v>
      </c>
      <c r="H222" s="32"/>
    </row>
    <row r="223" spans="2:8" s="1" customFormat="1" ht="16.8" customHeight="1">
      <c r="B223" s="32"/>
      <c r="C223" s="207" t="s">
        <v>215</v>
      </c>
      <c r="D223" s="208" t="s">
        <v>1</v>
      </c>
      <c r="E223" s="209" t="s">
        <v>1</v>
      </c>
      <c r="F223" s="210">
        <v>4.05</v>
      </c>
      <c r="H223" s="32"/>
    </row>
    <row r="224" spans="2:8" s="1" customFormat="1" ht="16.8" customHeight="1">
      <c r="B224" s="32"/>
      <c r="C224" s="211" t="s">
        <v>215</v>
      </c>
      <c r="D224" s="211" t="s">
        <v>643</v>
      </c>
      <c r="E224" s="17" t="s">
        <v>1</v>
      </c>
      <c r="F224" s="212">
        <v>4.05</v>
      </c>
      <c r="H224" s="32"/>
    </row>
    <row r="225" spans="2:8" s="1" customFormat="1" ht="16.8" customHeight="1">
      <c r="B225" s="32"/>
      <c r="C225" s="213" t="s">
        <v>9664</v>
      </c>
      <c r="H225" s="32"/>
    </row>
    <row r="226" spans="2:8" s="1" customFormat="1" ht="20.399999999999999">
      <c r="B226" s="32"/>
      <c r="C226" s="211" t="s">
        <v>618</v>
      </c>
      <c r="D226" s="211" t="s">
        <v>619</v>
      </c>
      <c r="E226" s="17" t="s">
        <v>374</v>
      </c>
      <c r="F226" s="212">
        <v>111.694</v>
      </c>
      <c r="H226" s="32"/>
    </row>
    <row r="227" spans="2:8" s="1" customFormat="1" ht="16.8" customHeight="1">
      <c r="B227" s="32"/>
      <c r="C227" s="211" t="s">
        <v>390</v>
      </c>
      <c r="D227" s="211" t="s">
        <v>391</v>
      </c>
      <c r="E227" s="17" t="s">
        <v>374</v>
      </c>
      <c r="F227" s="212">
        <v>1585.134</v>
      </c>
      <c r="H227" s="32"/>
    </row>
    <row r="228" spans="2:8" s="1" customFormat="1" ht="16.8" customHeight="1">
      <c r="B228" s="32"/>
      <c r="C228" s="207" t="s">
        <v>217</v>
      </c>
      <c r="D228" s="208" t="s">
        <v>1</v>
      </c>
      <c r="E228" s="209" t="s">
        <v>1</v>
      </c>
      <c r="F228" s="210">
        <v>3.79</v>
      </c>
      <c r="H228" s="32"/>
    </row>
    <row r="229" spans="2:8" s="1" customFormat="1" ht="16.8" customHeight="1">
      <c r="B229" s="32"/>
      <c r="C229" s="211" t="s">
        <v>217</v>
      </c>
      <c r="D229" s="211" t="s">
        <v>644</v>
      </c>
      <c r="E229" s="17" t="s">
        <v>1</v>
      </c>
      <c r="F229" s="212">
        <v>3.79</v>
      </c>
      <c r="H229" s="32"/>
    </row>
    <row r="230" spans="2:8" s="1" customFormat="1" ht="16.8" customHeight="1">
      <c r="B230" s="32"/>
      <c r="C230" s="213" t="s">
        <v>9664</v>
      </c>
      <c r="H230" s="32"/>
    </row>
    <row r="231" spans="2:8" s="1" customFormat="1" ht="20.399999999999999">
      <c r="B231" s="32"/>
      <c r="C231" s="211" t="s">
        <v>618</v>
      </c>
      <c r="D231" s="211" t="s">
        <v>619</v>
      </c>
      <c r="E231" s="17" t="s">
        <v>374</v>
      </c>
      <c r="F231" s="212">
        <v>111.694</v>
      </c>
      <c r="H231" s="32"/>
    </row>
    <row r="232" spans="2:8" s="1" customFormat="1" ht="16.8" customHeight="1">
      <c r="B232" s="32"/>
      <c r="C232" s="211" t="s">
        <v>390</v>
      </c>
      <c r="D232" s="211" t="s">
        <v>391</v>
      </c>
      <c r="E232" s="17" t="s">
        <v>374</v>
      </c>
      <c r="F232" s="212">
        <v>1585.134</v>
      </c>
      <c r="H232" s="32"/>
    </row>
    <row r="233" spans="2:8" s="1" customFormat="1" ht="16.8" customHeight="1">
      <c r="B233" s="32"/>
      <c r="C233" s="207" t="s">
        <v>219</v>
      </c>
      <c r="D233" s="208" t="s">
        <v>1</v>
      </c>
      <c r="E233" s="209" t="s">
        <v>1</v>
      </c>
      <c r="F233" s="210">
        <v>53.22</v>
      </c>
      <c r="H233" s="32"/>
    </row>
    <row r="234" spans="2:8" s="1" customFormat="1" ht="16.8" customHeight="1">
      <c r="B234" s="32"/>
      <c r="C234" s="211" t="s">
        <v>219</v>
      </c>
      <c r="D234" s="211" t="s">
        <v>645</v>
      </c>
      <c r="E234" s="17" t="s">
        <v>1</v>
      </c>
      <c r="F234" s="212">
        <v>53.22</v>
      </c>
      <c r="H234" s="32"/>
    </row>
    <row r="235" spans="2:8" s="1" customFormat="1" ht="16.8" customHeight="1">
      <c r="B235" s="32"/>
      <c r="C235" s="213" t="s">
        <v>9664</v>
      </c>
      <c r="H235" s="32"/>
    </row>
    <row r="236" spans="2:8" s="1" customFormat="1" ht="20.399999999999999">
      <c r="B236" s="32"/>
      <c r="C236" s="211" t="s">
        <v>618</v>
      </c>
      <c r="D236" s="211" t="s">
        <v>619</v>
      </c>
      <c r="E236" s="17" t="s">
        <v>374</v>
      </c>
      <c r="F236" s="212">
        <v>111.694</v>
      </c>
      <c r="H236" s="32"/>
    </row>
    <row r="237" spans="2:8" s="1" customFormat="1" ht="16.8" customHeight="1">
      <c r="B237" s="32"/>
      <c r="C237" s="211" t="s">
        <v>390</v>
      </c>
      <c r="D237" s="211" t="s">
        <v>391</v>
      </c>
      <c r="E237" s="17" t="s">
        <v>374</v>
      </c>
      <c r="F237" s="212">
        <v>1585.134</v>
      </c>
      <c r="H237" s="32"/>
    </row>
    <row r="238" spans="2:8" s="1" customFormat="1" ht="16.8" customHeight="1">
      <c r="B238" s="32"/>
      <c r="C238" s="207" t="s">
        <v>221</v>
      </c>
      <c r="D238" s="208" t="s">
        <v>1</v>
      </c>
      <c r="E238" s="209" t="s">
        <v>1</v>
      </c>
      <c r="F238" s="210">
        <v>12.32</v>
      </c>
      <c r="H238" s="32"/>
    </row>
    <row r="239" spans="2:8" s="1" customFormat="1" ht="16.8" customHeight="1">
      <c r="B239" s="32"/>
      <c r="C239" s="211" t="s">
        <v>221</v>
      </c>
      <c r="D239" s="211" t="s">
        <v>646</v>
      </c>
      <c r="E239" s="17" t="s">
        <v>1</v>
      </c>
      <c r="F239" s="212">
        <v>12.32</v>
      </c>
      <c r="H239" s="32"/>
    </row>
    <row r="240" spans="2:8" s="1" customFormat="1" ht="16.8" customHeight="1">
      <c r="B240" s="32"/>
      <c r="C240" s="213" t="s">
        <v>9664</v>
      </c>
      <c r="H240" s="32"/>
    </row>
    <row r="241" spans="2:8" s="1" customFormat="1" ht="20.399999999999999">
      <c r="B241" s="32"/>
      <c r="C241" s="211" t="s">
        <v>618</v>
      </c>
      <c r="D241" s="211" t="s">
        <v>619</v>
      </c>
      <c r="E241" s="17" t="s">
        <v>374</v>
      </c>
      <c r="F241" s="212">
        <v>111.694</v>
      </c>
      <c r="H241" s="32"/>
    </row>
    <row r="242" spans="2:8" s="1" customFormat="1" ht="16.8" customHeight="1">
      <c r="B242" s="32"/>
      <c r="C242" s="211" t="s">
        <v>390</v>
      </c>
      <c r="D242" s="211" t="s">
        <v>391</v>
      </c>
      <c r="E242" s="17" t="s">
        <v>374</v>
      </c>
      <c r="F242" s="212">
        <v>1585.134</v>
      </c>
      <c r="H242" s="32"/>
    </row>
    <row r="243" spans="2:8" s="1" customFormat="1" ht="16.8" customHeight="1">
      <c r="B243" s="32"/>
      <c r="C243" s="207" t="s">
        <v>223</v>
      </c>
      <c r="D243" s="208" t="s">
        <v>1</v>
      </c>
      <c r="E243" s="209" t="s">
        <v>1</v>
      </c>
      <c r="F243" s="210">
        <v>4.49</v>
      </c>
      <c r="H243" s="32"/>
    </row>
    <row r="244" spans="2:8" s="1" customFormat="1" ht="16.8" customHeight="1">
      <c r="B244" s="32"/>
      <c r="C244" s="211" t="s">
        <v>223</v>
      </c>
      <c r="D244" s="211" t="s">
        <v>647</v>
      </c>
      <c r="E244" s="17" t="s">
        <v>1</v>
      </c>
      <c r="F244" s="212">
        <v>4.49</v>
      </c>
      <c r="H244" s="32"/>
    </row>
    <row r="245" spans="2:8" s="1" customFormat="1" ht="16.8" customHeight="1">
      <c r="B245" s="32"/>
      <c r="C245" s="213" t="s">
        <v>9664</v>
      </c>
      <c r="H245" s="32"/>
    </row>
    <row r="246" spans="2:8" s="1" customFormat="1" ht="20.399999999999999">
      <c r="B246" s="32"/>
      <c r="C246" s="211" t="s">
        <v>618</v>
      </c>
      <c r="D246" s="211" t="s">
        <v>619</v>
      </c>
      <c r="E246" s="17" t="s">
        <v>374</v>
      </c>
      <c r="F246" s="212">
        <v>111.694</v>
      </c>
      <c r="H246" s="32"/>
    </row>
    <row r="247" spans="2:8" s="1" customFormat="1" ht="16.8" customHeight="1">
      <c r="B247" s="32"/>
      <c r="C247" s="211" t="s">
        <v>390</v>
      </c>
      <c r="D247" s="211" t="s">
        <v>391</v>
      </c>
      <c r="E247" s="17" t="s">
        <v>374</v>
      </c>
      <c r="F247" s="212">
        <v>1585.134</v>
      </c>
      <c r="H247" s="32"/>
    </row>
    <row r="248" spans="2:8" s="1" customFormat="1" ht="16.8" customHeight="1">
      <c r="B248" s="32"/>
      <c r="C248" s="207" t="s">
        <v>225</v>
      </c>
      <c r="D248" s="208" t="s">
        <v>1</v>
      </c>
      <c r="E248" s="209" t="s">
        <v>1</v>
      </c>
      <c r="F248" s="210">
        <v>7.25</v>
      </c>
      <c r="H248" s="32"/>
    </row>
    <row r="249" spans="2:8" s="1" customFormat="1" ht="16.8" customHeight="1">
      <c r="B249" s="32"/>
      <c r="C249" s="211" t="s">
        <v>225</v>
      </c>
      <c r="D249" s="211" t="s">
        <v>648</v>
      </c>
      <c r="E249" s="17" t="s">
        <v>1</v>
      </c>
      <c r="F249" s="212">
        <v>7.25</v>
      </c>
      <c r="H249" s="32"/>
    </row>
    <row r="250" spans="2:8" s="1" customFormat="1" ht="16.8" customHeight="1">
      <c r="B250" s="32"/>
      <c r="C250" s="213" t="s">
        <v>9664</v>
      </c>
      <c r="H250" s="32"/>
    </row>
    <row r="251" spans="2:8" s="1" customFormat="1" ht="20.399999999999999">
      <c r="B251" s="32"/>
      <c r="C251" s="211" t="s">
        <v>618</v>
      </c>
      <c r="D251" s="211" t="s">
        <v>619</v>
      </c>
      <c r="E251" s="17" t="s">
        <v>374</v>
      </c>
      <c r="F251" s="212">
        <v>111.694</v>
      </c>
      <c r="H251" s="32"/>
    </row>
    <row r="252" spans="2:8" s="1" customFormat="1" ht="16.8" customHeight="1">
      <c r="B252" s="32"/>
      <c r="C252" s="211" t="s">
        <v>390</v>
      </c>
      <c r="D252" s="211" t="s">
        <v>391</v>
      </c>
      <c r="E252" s="17" t="s">
        <v>374</v>
      </c>
      <c r="F252" s="212">
        <v>1585.134</v>
      </c>
      <c r="H252" s="32"/>
    </row>
    <row r="253" spans="2:8" s="1" customFormat="1" ht="16.8" customHeight="1">
      <c r="B253" s="32"/>
      <c r="C253" s="207" t="s">
        <v>227</v>
      </c>
      <c r="D253" s="208" t="s">
        <v>1</v>
      </c>
      <c r="E253" s="209" t="s">
        <v>1</v>
      </c>
      <c r="F253" s="210">
        <v>5.93</v>
      </c>
      <c r="H253" s="32"/>
    </row>
    <row r="254" spans="2:8" s="1" customFormat="1" ht="16.8" customHeight="1">
      <c r="B254" s="32"/>
      <c r="C254" s="211" t="s">
        <v>227</v>
      </c>
      <c r="D254" s="211" t="s">
        <v>649</v>
      </c>
      <c r="E254" s="17" t="s">
        <v>1</v>
      </c>
      <c r="F254" s="212">
        <v>5.93</v>
      </c>
      <c r="H254" s="32"/>
    </row>
    <row r="255" spans="2:8" s="1" customFormat="1" ht="16.8" customHeight="1">
      <c r="B255" s="32"/>
      <c r="C255" s="213" t="s">
        <v>9664</v>
      </c>
      <c r="H255" s="32"/>
    </row>
    <row r="256" spans="2:8" s="1" customFormat="1" ht="20.399999999999999">
      <c r="B256" s="32"/>
      <c r="C256" s="211" t="s">
        <v>618</v>
      </c>
      <c r="D256" s="211" t="s">
        <v>619</v>
      </c>
      <c r="E256" s="17" t="s">
        <v>374</v>
      </c>
      <c r="F256" s="212">
        <v>111.694</v>
      </c>
      <c r="H256" s="32"/>
    </row>
    <row r="257" spans="2:8" s="1" customFormat="1" ht="16.8" customHeight="1">
      <c r="B257" s="32"/>
      <c r="C257" s="211" t="s">
        <v>390</v>
      </c>
      <c r="D257" s="211" t="s">
        <v>391</v>
      </c>
      <c r="E257" s="17" t="s">
        <v>374</v>
      </c>
      <c r="F257" s="212">
        <v>1585.134</v>
      </c>
      <c r="H257" s="32"/>
    </row>
    <row r="258" spans="2:8" s="1" customFormat="1" ht="16.8" customHeight="1">
      <c r="B258" s="32"/>
      <c r="C258" s="207" t="s">
        <v>229</v>
      </c>
      <c r="D258" s="208" t="s">
        <v>1</v>
      </c>
      <c r="E258" s="209" t="s">
        <v>1</v>
      </c>
      <c r="F258" s="210">
        <v>1.22</v>
      </c>
      <c r="H258" s="32"/>
    </row>
    <row r="259" spans="2:8" s="1" customFormat="1" ht="16.8" customHeight="1">
      <c r="B259" s="32"/>
      <c r="C259" s="211" t="s">
        <v>229</v>
      </c>
      <c r="D259" s="211" t="s">
        <v>650</v>
      </c>
      <c r="E259" s="17" t="s">
        <v>1</v>
      </c>
      <c r="F259" s="212">
        <v>1.22</v>
      </c>
      <c r="H259" s="32"/>
    </row>
    <row r="260" spans="2:8" s="1" customFormat="1" ht="16.8" customHeight="1">
      <c r="B260" s="32"/>
      <c r="C260" s="213" t="s">
        <v>9664</v>
      </c>
      <c r="H260" s="32"/>
    </row>
    <row r="261" spans="2:8" s="1" customFormat="1" ht="20.399999999999999">
      <c r="B261" s="32"/>
      <c r="C261" s="211" t="s">
        <v>618</v>
      </c>
      <c r="D261" s="211" t="s">
        <v>619</v>
      </c>
      <c r="E261" s="17" t="s">
        <v>374</v>
      </c>
      <c r="F261" s="212">
        <v>111.694</v>
      </c>
      <c r="H261" s="32"/>
    </row>
    <row r="262" spans="2:8" s="1" customFormat="1" ht="16.8" customHeight="1">
      <c r="B262" s="32"/>
      <c r="C262" s="211" t="s">
        <v>390</v>
      </c>
      <c r="D262" s="211" t="s">
        <v>391</v>
      </c>
      <c r="E262" s="17" t="s">
        <v>374</v>
      </c>
      <c r="F262" s="212">
        <v>1585.134</v>
      </c>
      <c r="H262" s="32"/>
    </row>
    <row r="263" spans="2:8" s="1" customFormat="1" ht="16.8" customHeight="1">
      <c r="B263" s="32"/>
      <c r="C263" s="207" t="s">
        <v>231</v>
      </c>
      <c r="D263" s="208" t="s">
        <v>1</v>
      </c>
      <c r="E263" s="209" t="s">
        <v>1</v>
      </c>
      <c r="F263" s="210">
        <v>17.100000000000001</v>
      </c>
      <c r="H263" s="32"/>
    </row>
    <row r="264" spans="2:8" s="1" customFormat="1" ht="16.8" customHeight="1">
      <c r="B264" s="32"/>
      <c r="C264" s="211" t="s">
        <v>231</v>
      </c>
      <c r="D264" s="211" t="s">
        <v>651</v>
      </c>
      <c r="E264" s="17" t="s">
        <v>1</v>
      </c>
      <c r="F264" s="212">
        <v>17.100000000000001</v>
      </c>
      <c r="H264" s="32"/>
    </row>
    <row r="265" spans="2:8" s="1" customFormat="1" ht="16.8" customHeight="1">
      <c r="B265" s="32"/>
      <c r="C265" s="213" t="s">
        <v>9664</v>
      </c>
      <c r="H265" s="32"/>
    </row>
    <row r="266" spans="2:8" s="1" customFormat="1" ht="20.399999999999999">
      <c r="B266" s="32"/>
      <c r="C266" s="211" t="s">
        <v>618</v>
      </c>
      <c r="D266" s="211" t="s">
        <v>619</v>
      </c>
      <c r="E266" s="17" t="s">
        <v>374</v>
      </c>
      <c r="F266" s="212">
        <v>111.694</v>
      </c>
      <c r="H266" s="32"/>
    </row>
    <row r="267" spans="2:8" s="1" customFormat="1" ht="16.8" customHeight="1">
      <c r="B267" s="32"/>
      <c r="C267" s="211" t="s">
        <v>390</v>
      </c>
      <c r="D267" s="211" t="s">
        <v>391</v>
      </c>
      <c r="E267" s="17" t="s">
        <v>374</v>
      </c>
      <c r="F267" s="212">
        <v>1585.134</v>
      </c>
      <c r="H267" s="32"/>
    </row>
    <row r="268" spans="2:8" s="1" customFormat="1" ht="16.8" customHeight="1">
      <c r="B268" s="32"/>
      <c r="C268" s="207" t="s">
        <v>232</v>
      </c>
      <c r="D268" s="208" t="s">
        <v>1</v>
      </c>
      <c r="E268" s="209" t="s">
        <v>1</v>
      </c>
      <c r="F268" s="210">
        <v>2.0099999999999998</v>
      </c>
      <c r="H268" s="32"/>
    </row>
    <row r="269" spans="2:8" s="1" customFormat="1" ht="16.8" customHeight="1">
      <c r="B269" s="32"/>
      <c r="C269" s="211" t="s">
        <v>232</v>
      </c>
      <c r="D269" s="211" t="s">
        <v>652</v>
      </c>
      <c r="E269" s="17" t="s">
        <v>1</v>
      </c>
      <c r="F269" s="212">
        <v>2.0099999999999998</v>
      </c>
      <c r="H269" s="32"/>
    </row>
    <row r="270" spans="2:8" s="1" customFormat="1" ht="16.8" customHeight="1">
      <c r="B270" s="32"/>
      <c r="C270" s="213" t="s">
        <v>9664</v>
      </c>
      <c r="H270" s="32"/>
    </row>
    <row r="271" spans="2:8" s="1" customFormat="1" ht="20.399999999999999">
      <c r="B271" s="32"/>
      <c r="C271" s="211" t="s">
        <v>618</v>
      </c>
      <c r="D271" s="211" t="s">
        <v>619</v>
      </c>
      <c r="E271" s="17" t="s">
        <v>374</v>
      </c>
      <c r="F271" s="212">
        <v>111.694</v>
      </c>
      <c r="H271" s="32"/>
    </row>
    <row r="272" spans="2:8" s="1" customFormat="1" ht="16.8" customHeight="1">
      <c r="B272" s="32"/>
      <c r="C272" s="211" t="s">
        <v>390</v>
      </c>
      <c r="D272" s="211" t="s">
        <v>391</v>
      </c>
      <c r="E272" s="17" t="s">
        <v>374</v>
      </c>
      <c r="F272" s="212">
        <v>1585.134</v>
      </c>
      <c r="H272" s="32"/>
    </row>
    <row r="273" spans="2:8" s="1" customFormat="1" ht="16.8" customHeight="1">
      <c r="B273" s="32"/>
      <c r="C273" s="207" t="s">
        <v>234</v>
      </c>
      <c r="D273" s="208" t="s">
        <v>1</v>
      </c>
      <c r="E273" s="209" t="s">
        <v>1</v>
      </c>
      <c r="F273" s="210">
        <v>2.94</v>
      </c>
      <c r="H273" s="32"/>
    </row>
    <row r="274" spans="2:8" s="1" customFormat="1" ht="16.8" customHeight="1">
      <c r="B274" s="32"/>
      <c r="C274" s="211" t="s">
        <v>234</v>
      </c>
      <c r="D274" s="211" t="s">
        <v>610</v>
      </c>
      <c r="E274" s="17" t="s">
        <v>1</v>
      </c>
      <c r="F274" s="212">
        <v>2.94</v>
      </c>
      <c r="H274" s="32"/>
    </row>
    <row r="275" spans="2:8" s="1" customFormat="1" ht="16.8" customHeight="1">
      <c r="B275" s="32"/>
      <c r="C275" s="213" t="s">
        <v>9664</v>
      </c>
      <c r="H275" s="32"/>
    </row>
    <row r="276" spans="2:8" s="1" customFormat="1" ht="20.399999999999999">
      <c r="B276" s="32"/>
      <c r="C276" s="211" t="s">
        <v>597</v>
      </c>
      <c r="D276" s="211" t="s">
        <v>598</v>
      </c>
      <c r="E276" s="17" t="s">
        <v>374</v>
      </c>
      <c r="F276" s="212">
        <v>22.219000000000001</v>
      </c>
      <c r="H276" s="32"/>
    </row>
    <row r="277" spans="2:8" s="1" customFormat="1" ht="16.8" customHeight="1">
      <c r="B277" s="32"/>
      <c r="C277" s="207" t="s">
        <v>236</v>
      </c>
      <c r="D277" s="208" t="s">
        <v>1</v>
      </c>
      <c r="E277" s="209" t="s">
        <v>1</v>
      </c>
      <c r="F277" s="210">
        <v>2.94</v>
      </c>
      <c r="H277" s="32"/>
    </row>
    <row r="278" spans="2:8" s="1" customFormat="1" ht="16.8" customHeight="1">
      <c r="B278" s="32"/>
      <c r="C278" s="211" t="s">
        <v>236</v>
      </c>
      <c r="D278" s="211" t="s">
        <v>653</v>
      </c>
      <c r="E278" s="17" t="s">
        <v>1</v>
      </c>
      <c r="F278" s="212">
        <v>2.94</v>
      </c>
      <c r="H278" s="32"/>
    </row>
    <row r="279" spans="2:8" s="1" customFormat="1" ht="16.8" customHeight="1">
      <c r="B279" s="32"/>
      <c r="C279" s="213" t="s">
        <v>9664</v>
      </c>
      <c r="H279" s="32"/>
    </row>
    <row r="280" spans="2:8" s="1" customFormat="1" ht="20.399999999999999">
      <c r="B280" s="32"/>
      <c r="C280" s="211" t="s">
        <v>618</v>
      </c>
      <c r="D280" s="211" t="s">
        <v>619</v>
      </c>
      <c r="E280" s="17" t="s">
        <v>374</v>
      </c>
      <c r="F280" s="212">
        <v>111.694</v>
      </c>
      <c r="H280" s="32"/>
    </row>
    <row r="281" spans="2:8" s="1" customFormat="1" ht="16.8" customHeight="1">
      <c r="B281" s="32"/>
      <c r="C281" s="211" t="s">
        <v>390</v>
      </c>
      <c r="D281" s="211" t="s">
        <v>391</v>
      </c>
      <c r="E281" s="17" t="s">
        <v>374</v>
      </c>
      <c r="F281" s="212">
        <v>1585.134</v>
      </c>
      <c r="H281" s="32"/>
    </row>
    <row r="282" spans="2:8" s="1" customFormat="1" ht="16.8" customHeight="1">
      <c r="B282" s="32"/>
      <c r="C282" s="207" t="s">
        <v>237</v>
      </c>
      <c r="D282" s="208" t="s">
        <v>1</v>
      </c>
      <c r="E282" s="209" t="s">
        <v>1</v>
      </c>
      <c r="F282" s="210">
        <v>9.09</v>
      </c>
      <c r="H282" s="32"/>
    </row>
    <row r="283" spans="2:8" s="1" customFormat="1" ht="16.8" customHeight="1">
      <c r="B283" s="32"/>
      <c r="C283" s="211" t="s">
        <v>237</v>
      </c>
      <c r="D283" s="211" t="s">
        <v>1065</v>
      </c>
      <c r="E283" s="17" t="s">
        <v>1</v>
      </c>
      <c r="F283" s="212">
        <v>9.09</v>
      </c>
      <c r="H283" s="32"/>
    </row>
    <row r="284" spans="2:8" s="1" customFormat="1" ht="16.8" customHeight="1">
      <c r="B284" s="32"/>
      <c r="C284" s="213" t="s">
        <v>9664</v>
      </c>
      <c r="H284" s="32"/>
    </row>
    <row r="285" spans="2:8" s="1" customFormat="1" ht="16.8" customHeight="1">
      <c r="B285" s="32"/>
      <c r="C285" s="211" t="s">
        <v>1060</v>
      </c>
      <c r="D285" s="211" t="s">
        <v>1061</v>
      </c>
      <c r="E285" s="17" t="s">
        <v>355</v>
      </c>
      <c r="F285" s="212">
        <v>211.916</v>
      </c>
      <c r="H285" s="32"/>
    </row>
    <row r="286" spans="2:8" s="1" customFormat="1" ht="16.8" customHeight="1">
      <c r="B286" s="32"/>
      <c r="C286" s="211" t="s">
        <v>390</v>
      </c>
      <c r="D286" s="211" t="s">
        <v>391</v>
      </c>
      <c r="E286" s="17" t="s">
        <v>374</v>
      </c>
      <c r="F286" s="212">
        <v>1585.134</v>
      </c>
      <c r="H286" s="32"/>
    </row>
    <row r="287" spans="2:8" s="1" customFormat="1" ht="20.399999999999999">
      <c r="B287" s="32"/>
      <c r="C287" s="211" t="s">
        <v>618</v>
      </c>
      <c r="D287" s="211" t="s">
        <v>619</v>
      </c>
      <c r="E287" s="17" t="s">
        <v>374</v>
      </c>
      <c r="F287" s="212">
        <v>111.694</v>
      </c>
      <c r="H287" s="32"/>
    </row>
    <row r="288" spans="2:8" s="1" customFormat="1" ht="16.8" customHeight="1">
      <c r="B288" s="32"/>
      <c r="C288" s="207" t="s">
        <v>239</v>
      </c>
      <c r="D288" s="208" t="s">
        <v>1</v>
      </c>
      <c r="E288" s="209" t="s">
        <v>1</v>
      </c>
      <c r="F288" s="210">
        <v>5.48</v>
      </c>
      <c r="H288" s="32"/>
    </row>
    <row r="289" spans="2:8" s="1" customFormat="1" ht="16.8" customHeight="1">
      <c r="B289" s="32"/>
      <c r="C289" s="211" t="s">
        <v>239</v>
      </c>
      <c r="D289" s="211" t="s">
        <v>1066</v>
      </c>
      <c r="E289" s="17" t="s">
        <v>1</v>
      </c>
      <c r="F289" s="212">
        <v>5.48</v>
      </c>
      <c r="H289" s="32"/>
    </row>
    <row r="290" spans="2:8" s="1" customFormat="1" ht="16.8" customHeight="1">
      <c r="B290" s="32"/>
      <c r="C290" s="213" t="s">
        <v>9664</v>
      </c>
      <c r="H290" s="32"/>
    </row>
    <row r="291" spans="2:8" s="1" customFormat="1" ht="16.8" customHeight="1">
      <c r="B291" s="32"/>
      <c r="C291" s="211" t="s">
        <v>1060</v>
      </c>
      <c r="D291" s="211" t="s">
        <v>1061</v>
      </c>
      <c r="E291" s="17" t="s">
        <v>355</v>
      </c>
      <c r="F291" s="212">
        <v>211.916</v>
      </c>
      <c r="H291" s="32"/>
    </row>
    <row r="292" spans="2:8" s="1" customFormat="1" ht="16.8" customHeight="1">
      <c r="B292" s="32"/>
      <c r="C292" s="211" t="s">
        <v>390</v>
      </c>
      <c r="D292" s="211" t="s">
        <v>391</v>
      </c>
      <c r="E292" s="17" t="s">
        <v>374</v>
      </c>
      <c r="F292" s="212">
        <v>1585.134</v>
      </c>
      <c r="H292" s="32"/>
    </row>
    <row r="293" spans="2:8" s="1" customFormat="1" ht="20.399999999999999">
      <c r="B293" s="32"/>
      <c r="C293" s="211" t="s">
        <v>618</v>
      </c>
      <c r="D293" s="211" t="s">
        <v>619</v>
      </c>
      <c r="E293" s="17" t="s">
        <v>374</v>
      </c>
      <c r="F293" s="212">
        <v>111.694</v>
      </c>
      <c r="H293" s="32"/>
    </row>
    <row r="294" spans="2:8" s="1" customFormat="1" ht="16.8" customHeight="1">
      <c r="B294" s="32"/>
      <c r="C294" s="207" t="s">
        <v>241</v>
      </c>
      <c r="D294" s="208" t="s">
        <v>1</v>
      </c>
      <c r="E294" s="209" t="s">
        <v>1</v>
      </c>
      <c r="F294" s="210">
        <v>2.72</v>
      </c>
      <c r="H294" s="32"/>
    </row>
    <row r="295" spans="2:8" s="1" customFormat="1" ht="16.8" customHeight="1">
      <c r="B295" s="32"/>
      <c r="C295" s="211" t="s">
        <v>241</v>
      </c>
      <c r="D295" s="211" t="s">
        <v>1067</v>
      </c>
      <c r="E295" s="17" t="s">
        <v>1</v>
      </c>
      <c r="F295" s="212">
        <v>2.72</v>
      </c>
      <c r="H295" s="32"/>
    </row>
    <row r="296" spans="2:8" s="1" customFormat="1" ht="16.8" customHeight="1">
      <c r="B296" s="32"/>
      <c r="C296" s="213" t="s">
        <v>9664</v>
      </c>
      <c r="H296" s="32"/>
    </row>
    <row r="297" spans="2:8" s="1" customFormat="1" ht="16.8" customHeight="1">
      <c r="B297" s="32"/>
      <c r="C297" s="211" t="s">
        <v>1060</v>
      </c>
      <c r="D297" s="211" t="s">
        <v>1061</v>
      </c>
      <c r="E297" s="17" t="s">
        <v>355</v>
      </c>
      <c r="F297" s="212">
        <v>211.916</v>
      </c>
      <c r="H297" s="32"/>
    </row>
    <row r="298" spans="2:8" s="1" customFormat="1" ht="16.8" customHeight="1">
      <c r="B298" s="32"/>
      <c r="C298" s="211" t="s">
        <v>390</v>
      </c>
      <c r="D298" s="211" t="s">
        <v>391</v>
      </c>
      <c r="E298" s="17" t="s">
        <v>374</v>
      </c>
      <c r="F298" s="212">
        <v>1585.134</v>
      </c>
      <c r="H298" s="32"/>
    </row>
    <row r="299" spans="2:8" s="1" customFormat="1" ht="20.399999999999999">
      <c r="B299" s="32"/>
      <c r="C299" s="211" t="s">
        <v>618</v>
      </c>
      <c r="D299" s="211" t="s">
        <v>619</v>
      </c>
      <c r="E299" s="17" t="s">
        <v>374</v>
      </c>
      <c r="F299" s="212">
        <v>111.694</v>
      </c>
      <c r="H299" s="32"/>
    </row>
    <row r="300" spans="2:8" s="1" customFormat="1" ht="16.8" customHeight="1">
      <c r="B300" s="32"/>
      <c r="C300" s="207" t="s">
        <v>243</v>
      </c>
      <c r="D300" s="208" t="s">
        <v>1</v>
      </c>
      <c r="E300" s="209" t="s">
        <v>1</v>
      </c>
      <c r="F300" s="210">
        <v>41.78</v>
      </c>
      <c r="H300" s="32"/>
    </row>
    <row r="301" spans="2:8" s="1" customFormat="1" ht="16.8" customHeight="1">
      <c r="B301" s="32"/>
      <c r="C301" s="211" t="s">
        <v>243</v>
      </c>
      <c r="D301" s="211" t="s">
        <v>1068</v>
      </c>
      <c r="E301" s="17" t="s">
        <v>1</v>
      </c>
      <c r="F301" s="212">
        <v>41.78</v>
      </c>
      <c r="H301" s="32"/>
    </row>
    <row r="302" spans="2:8" s="1" customFormat="1" ht="16.8" customHeight="1">
      <c r="B302" s="32"/>
      <c r="C302" s="213" t="s">
        <v>9664</v>
      </c>
      <c r="H302" s="32"/>
    </row>
    <row r="303" spans="2:8" s="1" customFormat="1" ht="16.8" customHeight="1">
      <c r="B303" s="32"/>
      <c r="C303" s="211" t="s">
        <v>1060</v>
      </c>
      <c r="D303" s="211" t="s">
        <v>1061</v>
      </c>
      <c r="E303" s="17" t="s">
        <v>355</v>
      </c>
      <c r="F303" s="212">
        <v>211.916</v>
      </c>
      <c r="H303" s="32"/>
    </row>
    <row r="304" spans="2:8" s="1" customFormat="1" ht="16.8" customHeight="1">
      <c r="B304" s="32"/>
      <c r="C304" s="211" t="s">
        <v>390</v>
      </c>
      <c r="D304" s="211" t="s">
        <v>391</v>
      </c>
      <c r="E304" s="17" t="s">
        <v>374</v>
      </c>
      <c r="F304" s="212">
        <v>1585.134</v>
      </c>
      <c r="H304" s="32"/>
    </row>
    <row r="305" spans="2:8" s="1" customFormat="1" ht="20.399999999999999">
      <c r="B305" s="32"/>
      <c r="C305" s="211" t="s">
        <v>618</v>
      </c>
      <c r="D305" s="211" t="s">
        <v>619</v>
      </c>
      <c r="E305" s="17" t="s">
        <v>374</v>
      </c>
      <c r="F305" s="212">
        <v>111.694</v>
      </c>
      <c r="H305" s="32"/>
    </row>
    <row r="306" spans="2:8" s="1" customFormat="1" ht="16.8" customHeight="1">
      <c r="B306" s="32"/>
      <c r="C306" s="207" t="s">
        <v>245</v>
      </c>
      <c r="D306" s="208" t="s">
        <v>1</v>
      </c>
      <c r="E306" s="209" t="s">
        <v>1</v>
      </c>
      <c r="F306" s="210">
        <v>36.619999999999997</v>
      </c>
      <c r="H306" s="32"/>
    </row>
    <row r="307" spans="2:8" s="1" customFormat="1" ht="16.8" customHeight="1">
      <c r="B307" s="32"/>
      <c r="C307" s="211" t="s">
        <v>245</v>
      </c>
      <c r="D307" s="211" t="s">
        <v>1069</v>
      </c>
      <c r="E307" s="17" t="s">
        <v>1</v>
      </c>
      <c r="F307" s="212">
        <v>36.619999999999997</v>
      </c>
      <c r="H307" s="32"/>
    </row>
    <row r="308" spans="2:8" s="1" customFormat="1" ht="16.8" customHeight="1">
      <c r="B308" s="32"/>
      <c r="C308" s="213" t="s">
        <v>9664</v>
      </c>
      <c r="H308" s="32"/>
    </row>
    <row r="309" spans="2:8" s="1" customFormat="1" ht="16.8" customHeight="1">
      <c r="B309" s="32"/>
      <c r="C309" s="211" t="s">
        <v>1060</v>
      </c>
      <c r="D309" s="211" t="s">
        <v>1061</v>
      </c>
      <c r="E309" s="17" t="s">
        <v>355</v>
      </c>
      <c r="F309" s="212">
        <v>211.916</v>
      </c>
      <c r="H309" s="32"/>
    </row>
    <row r="310" spans="2:8" s="1" customFormat="1" ht="16.8" customHeight="1">
      <c r="B310" s="32"/>
      <c r="C310" s="211" t="s">
        <v>390</v>
      </c>
      <c r="D310" s="211" t="s">
        <v>391</v>
      </c>
      <c r="E310" s="17" t="s">
        <v>374</v>
      </c>
      <c r="F310" s="212">
        <v>1585.134</v>
      </c>
      <c r="H310" s="32"/>
    </row>
    <row r="311" spans="2:8" s="1" customFormat="1" ht="20.399999999999999">
      <c r="B311" s="32"/>
      <c r="C311" s="211" t="s">
        <v>618</v>
      </c>
      <c r="D311" s="211" t="s">
        <v>619</v>
      </c>
      <c r="E311" s="17" t="s">
        <v>374</v>
      </c>
      <c r="F311" s="212">
        <v>111.694</v>
      </c>
      <c r="H311" s="32"/>
    </row>
    <row r="312" spans="2:8" s="1" customFormat="1" ht="16.8" customHeight="1">
      <c r="B312" s="32"/>
      <c r="C312" s="207" t="s">
        <v>247</v>
      </c>
      <c r="D312" s="208" t="s">
        <v>1</v>
      </c>
      <c r="E312" s="209" t="s">
        <v>1</v>
      </c>
      <c r="F312" s="210">
        <v>5.28</v>
      </c>
      <c r="H312" s="32"/>
    </row>
    <row r="313" spans="2:8" s="1" customFormat="1" ht="16.8" customHeight="1">
      <c r="B313" s="32"/>
      <c r="C313" s="211" t="s">
        <v>247</v>
      </c>
      <c r="D313" s="211" t="s">
        <v>1070</v>
      </c>
      <c r="E313" s="17" t="s">
        <v>1</v>
      </c>
      <c r="F313" s="212">
        <v>5.28</v>
      </c>
      <c r="H313" s="32"/>
    </row>
    <row r="314" spans="2:8" s="1" customFormat="1" ht="16.8" customHeight="1">
      <c r="B314" s="32"/>
      <c r="C314" s="213" t="s">
        <v>9664</v>
      </c>
      <c r="H314" s="32"/>
    </row>
    <row r="315" spans="2:8" s="1" customFormat="1" ht="16.8" customHeight="1">
      <c r="B315" s="32"/>
      <c r="C315" s="211" t="s">
        <v>1060</v>
      </c>
      <c r="D315" s="211" t="s">
        <v>1061</v>
      </c>
      <c r="E315" s="17" t="s">
        <v>355</v>
      </c>
      <c r="F315" s="212">
        <v>211.916</v>
      </c>
      <c r="H315" s="32"/>
    </row>
    <row r="316" spans="2:8" s="1" customFormat="1" ht="16.8" customHeight="1">
      <c r="B316" s="32"/>
      <c r="C316" s="211" t="s">
        <v>390</v>
      </c>
      <c r="D316" s="211" t="s">
        <v>391</v>
      </c>
      <c r="E316" s="17" t="s">
        <v>374</v>
      </c>
      <c r="F316" s="212">
        <v>1585.134</v>
      </c>
      <c r="H316" s="32"/>
    </row>
    <row r="317" spans="2:8" s="1" customFormat="1" ht="20.399999999999999">
      <c r="B317" s="32"/>
      <c r="C317" s="211" t="s">
        <v>618</v>
      </c>
      <c r="D317" s="211" t="s">
        <v>619</v>
      </c>
      <c r="E317" s="17" t="s">
        <v>374</v>
      </c>
      <c r="F317" s="212">
        <v>111.694</v>
      </c>
      <c r="H317" s="32"/>
    </row>
    <row r="318" spans="2:8" s="1" customFormat="1" ht="16.8" customHeight="1">
      <c r="B318" s="32"/>
      <c r="C318" s="207" t="s">
        <v>249</v>
      </c>
      <c r="D318" s="208" t="s">
        <v>1</v>
      </c>
      <c r="E318" s="209" t="s">
        <v>1</v>
      </c>
      <c r="F318" s="210">
        <v>33.67</v>
      </c>
      <c r="H318" s="32"/>
    </row>
    <row r="319" spans="2:8" s="1" customFormat="1" ht="16.8" customHeight="1">
      <c r="B319" s="32"/>
      <c r="C319" s="211" t="s">
        <v>249</v>
      </c>
      <c r="D319" s="211" t="s">
        <v>1071</v>
      </c>
      <c r="E319" s="17" t="s">
        <v>1</v>
      </c>
      <c r="F319" s="212">
        <v>33.67</v>
      </c>
      <c r="H319" s="32"/>
    </row>
    <row r="320" spans="2:8" s="1" customFormat="1" ht="16.8" customHeight="1">
      <c r="B320" s="32"/>
      <c r="C320" s="213" t="s">
        <v>9664</v>
      </c>
      <c r="H320" s="32"/>
    </row>
    <row r="321" spans="2:8" s="1" customFormat="1" ht="16.8" customHeight="1">
      <c r="B321" s="32"/>
      <c r="C321" s="211" t="s">
        <v>1060</v>
      </c>
      <c r="D321" s="211" t="s">
        <v>1061</v>
      </c>
      <c r="E321" s="17" t="s">
        <v>355</v>
      </c>
      <c r="F321" s="212">
        <v>211.916</v>
      </c>
      <c r="H321" s="32"/>
    </row>
    <row r="322" spans="2:8" s="1" customFormat="1" ht="16.8" customHeight="1">
      <c r="B322" s="32"/>
      <c r="C322" s="211" t="s">
        <v>390</v>
      </c>
      <c r="D322" s="211" t="s">
        <v>391</v>
      </c>
      <c r="E322" s="17" t="s">
        <v>374</v>
      </c>
      <c r="F322" s="212">
        <v>1585.134</v>
      </c>
      <c r="H322" s="32"/>
    </row>
    <row r="323" spans="2:8" s="1" customFormat="1" ht="20.399999999999999">
      <c r="B323" s="32"/>
      <c r="C323" s="211" t="s">
        <v>618</v>
      </c>
      <c r="D323" s="211" t="s">
        <v>619</v>
      </c>
      <c r="E323" s="17" t="s">
        <v>374</v>
      </c>
      <c r="F323" s="212">
        <v>111.694</v>
      </c>
      <c r="H323" s="32"/>
    </row>
    <row r="324" spans="2:8" s="1" customFormat="1" ht="16.8" customHeight="1">
      <c r="B324" s="32"/>
      <c r="C324" s="207" t="s">
        <v>251</v>
      </c>
      <c r="D324" s="208" t="s">
        <v>1</v>
      </c>
      <c r="E324" s="209" t="s">
        <v>1</v>
      </c>
      <c r="F324" s="210">
        <v>27.63</v>
      </c>
      <c r="H324" s="32"/>
    </row>
    <row r="325" spans="2:8" s="1" customFormat="1" ht="16.8" customHeight="1">
      <c r="B325" s="32"/>
      <c r="C325" s="211" t="s">
        <v>251</v>
      </c>
      <c r="D325" s="211" t="s">
        <v>1072</v>
      </c>
      <c r="E325" s="17" t="s">
        <v>1</v>
      </c>
      <c r="F325" s="212">
        <v>27.63</v>
      </c>
      <c r="H325" s="32"/>
    </row>
    <row r="326" spans="2:8" s="1" customFormat="1" ht="16.8" customHeight="1">
      <c r="B326" s="32"/>
      <c r="C326" s="213" t="s">
        <v>9664</v>
      </c>
      <c r="H326" s="32"/>
    </row>
    <row r="327" spans="2:8" s="1" customFormat="1" ht="16.8" customHeight="1">
      <c r="B327" s="32"/>
      <c r="C327" s="211" t="s">
        <v>1060</v>
      </c>
      <c r="D327" s="211" t="s">
        <v>1061</v>
      </c>
      <c r="E327" s="17" t="s">
        <v>355</v>
      </c>
      <c r="F327" s="212">
        <v>211.916</v>
      </c>
      <c r="H327" s="32"/>
    </row>
    <row r="328" spans="2:8" s="1" customFormat="1" ht="16.8" customHeight="1">
      <c r="B328" s="32"/>
      <c r="C328" s="211" t="s">
        <v>390</v>
      </c>
      <c r="D328" s="211" t="s">
        <v>391</v>
      </c>
      <c r="E328" s="17" t="s">
        <v>374</v>
      </c>
      <c r="F328" s="212">
        <v>1585.134</v>
      </c>
      <c r="H328" s="32"/>
    </row>
    <row r="329" spans="2:8" s="1" customFormat="1" ht="20.399999999999999">
      <c r="B329" s="32"/>
      <c r="C329" s="211" t="s">
        <v>618</v>
      </c>
      <c r="D329" s="211" t="s">
        <v>619</v>
      </c>
      <c r="E329" s="17" t="s">
        <v>374</v>
      </c>
      <c r="F329" s="212">
        <v>111.694</v>
      </c>
      <c r="H329" s="32"/>
    </row>
    <row r="330" spans="2:8" s="1" customFormat="1" ht="16.8" customHeight="1">
      <c r="B330" s="32"/>
      <c r="C330" s="207" t="s">
        <v>253</v>
      </c>
      <c r="D330" s="208" t="s">
        <v>1</v>
      </c>
      <c r="E330" s="209" t="s">
        <v>1</v>
      </c>
      <c r="F330" s="210">
        <v>7.76</v>
      </c>
      <c r="H330" s="32"/>
    </row>
    <row r="331" spans="2:8" s="1" customFormat="1" ht="16.8" customHeight="1">
      <c r="B331" s="32"/>
      <c r="C331" s="211" t="s">
        <v>253</v>
      </c>
      <c r="D331" s="211" t="s">
        <v>1073</v>
      </c>
      <c r="E331" s="17" t="s">
        <v>1</v>
      </c>
      <c r="F331" s="212">
        <v>7.76</v>
      </c>
      <c r="H331" s="32"/>
    </row>
    <row r="332" spans="2:8" s="1" customFormat="1" ht="16.8" customHeight="1">
      <c r="B332" s="32"/>
      <c r="C332" s="213" t="s">
        <v>9664</v>
      </c>
      <c r="H332" s="32"/>
    </row>
    <row r="333" spans="2:8" s="1" customFormat="1" ht="16.8" customHeight="1">
      <c r="B333" s="32"/>
      <c r="C333" s="211" t="s">
        <v>1060</v>
      </c>
      <c r="D333" s="211" t="s">
        <v>1061</v>
      </c>
      <c r="E333" s="17" t="s">
        <v>355</v>
      </c>
      <c r="F333" s="212">
        <v>211.916</v>
      </c>
      <c r="H333" s="32"/>
    </row>
    <row r="334" spans="2:8" s="1" customFormat="1" ht="16.8" customHeight="1">
      <c r="B334" s="32"/>
      <c r="C334" s="211" t="s">
        <v>390</v>
      </c>
      <c r="D334" s="211" t="s">
        <v>391</v>
      </c>
      <c r="E334" s="17" t="s">
        <v>374</v>
      </c>
      <c r="F334" s="212">
        <v>1585.134</v>
      </c>
      <c r="H334" s="32"/>
    </row>
    <row r="335" spans="2:8" s="1" customFormat="1" ht="20.399999999999999">
      <c r="B335" s="32"/>
      <c r="C335" s="211" t="s">
        <v>618</v>
      </c>
      <c r="D335" s="211" t="s">
        <v>619</v>
      </c>
      <c r="E335" s="17" t="s">
        <v>374</v>
      </c>
      <c r="F335" s="212">
        <v>111.694</v>
      </c>
      <c r="H335" s="32"/>
    </row>
    <row r="336" spans="2:8" s="1" customFormat="1" ht="16.8" customHeight="1">
      <c r="B336" s="32"/>
      <c r="C336" s="207" t="s">
        <v>255</v>
      </c>
      <c r="D336" s="208" t="s">
        <v>1</v>
      </c>
      <c r="E336" s="209" t="s">
        <v>1</v>
      </c>
      <c r="F336" s="210">
        <v>3.32</v>
      </c>
      <c r="H336" s="32"/>
    </row>
    <row r="337" spans="2:8" s="1" customFormat="1" ht="16.8" customHeight="1">
      <c r="B337" s="32"/>
      <c r="C337" s="211" t="s">
        <v>255</v>
      </c>
      <c r="D337" s="211" t="s">
        <v>1074</v>
      </c>
      <c r="E337" s="17" t="s">
        <v>1</v>
      </c>
      <c r="F337" s="212">
        <v>3.32</v>
      </c>
      <c r="H337" s="32"/>
    </row>
    <row r="338" spans="2:8" s="1" customFormat="1" ht="16.8" customHeight="1">
      <c r="B338" s="32"/>
      <c r="C338" s="213" t="s">
        <v>9664</v>
      </c>
      <c r="H338" s="32"/>
    </row>
    <row r="339" spans="2:8" s="1" customFormat="1" ht="16.8" customHeight="1">
      <c r="B339" s="32"/>
      <c r="C339" s="211" t="s">
        <v>1060</v>
      </c>
      <c r="D339" s="211" t="s">
        <v>1061</v>
      </c>
      <c r="E339" s="17" t="s">
        <v>355</v>
      </c>
      <c r="F339" s="212">
        <v>211.916</v>
      </c>
      <c r="H339" s="32"/>
    </row>
    <row r="340" spans="2:8" s="1" customFormat="1" ht="16.8" customHeight="1">
      <c r="B340" s="32"/>
      <c r="C340" s="211" t="s">
        <v>390</v>
      </c>
      <c r="D340" s="211" t="s">
        <v>391</v>
      </c>
      <c r="E340" s="17" t="s">
        <v>374</v>
      </c>
      <c r="F340" s="212">
        <v>1585.134</v>
      </c>
      <c r="H340" s="32"/>
    </row>
    <row r="341" spans="2:8" s="1" customFormat="1" ht="20.399999999999999">
      <c r="B341" s="32"/>
      <c r="C341" s="211" t="s">
        <v>618</v>
      </c>
      <c r="D341" s="211" t="s">
        <v>619</v>
      </c>
      <c r="E341" s="17" t="s">
        <v>374</v>
      </c>
      <c r="F341" s="212">
        <v>111.694</v>
      </c>
      <c r="H341" s="32"/>
    </row>
    <row r="342" spans="2:8" s="1" customFormat="1" ht="16.8" customHeight="1">
      <c r="B342" s="32"/>
      <c r="C342" s="207" t="s">
        <v>257</v>
      </c>
      <c r="D342" s="208" t="s">
        <v>1</v>
      </c>
      <c r="E342" s="209" t="s">
        <v>1</v>
      </c>
      <c r="F342" s="210">
        <v>3.78</v>
      </c>
      <c r="H342" s="32"/>
    </row>
    <row r="343" spans="2:8" s="1" customFormat="1" ht="16.8" customHeight="1">
      <c r="B343" s="32"/>
      <c r="C343" s="211" t="s">
        <v>257</v>
      </c>
      <c r="D343" s="211" t="s">
        <v>1075</v>
      </c>
      <c r="E343" s="17" t="s">
        <v>1</v>
      </c>
      <c r="F343" s="212">
        <v>3.78</v>
      </c>
      <c r="H343" s="32"/>
    </row>
    <row r="344" spans="2:8" s="1" customFormat="1" ht="16.8" customHeight="1">
      <c r="B344" s="32"/>
      <c r="C344" s="213" t="s">
        <v>9664</v>
      </c>
      <c r="H344" s="32"/>
    </row>
    <row r="345" spans="2:8" s="1" customFormat="1" ht="16.8" customHeight="1">
      <c r="B345" s="32"/>
      <c r="C345" s="211" t="s">
        <v>1060</v>
      </c>
      <c r="D345" s="211" t="s">
        <v>1061</v>
      </c>
      <c r="E345" s="17" t="s">
        <v>355</v>
      </c>
      <c r="F345" s="212">
        <v>211.916</v>
      </c>
      <c r="H345" s="32"/>
    </row>
    <row r="346" spans="2:8" s="1" customFormat="1" ht="16.8" customHeight="1">
      <c r="B346" s="32"/>
      <c r="C346" s="211" t="s">
        <v>390</v>
      </c>
      <c r="D346" s="211" t="s">
        <v>391</v>
      </c>
      <c r="E346" s="17" t="s">
        <v>374</v>
      </c>
      <c r="F346" s="212">
        <v>1585.134</v>
      </c>
      <c r="H346" s="32"/>
    </row>
    <row r="347" spans="2:8" s="1" customFormat="1" ht="20.399999999999999">
      <c r="B347" s="32"/>
      <c r="C347" s="211" t="s">
        <v>618</v>
      </c>
      <c r="D347" s="211" t="s">
        <v>619</v>
      </c>
      <c r="E347" s="17" t="s">
        <v>374</v>
      </c>
      <c r="F347" s="212">
        <v>111.694</v>
      </c>
      <c r="H347" s="32"/>
    </row>
    <row r="348" spans="2:8" s="1" customFormat="1" ht="16.8" customHeight="1">
      <c r="B348" s="32"/>
      <c r="C348" s="207" t="s">
        <v>259</v>
      </c>
      <c r="D348" s="208" t="s">
        <v>1</v>
      </c>
      <c r="E348" s="209" t="s">
        <v>1</v>
      </c>
      <c r="F348" s="210">
        <v>1.0329999999999999</v>
      </c>
      <c r="H348" s="32"/>
    </row>
    <row r="349" spans="2:8" s="1" customFormat="1" ht="16.8" customHeight="1">
      <c r="B349" s="32"/>
      <c r="C349" s="211" t="s">
        <v>259</v>
      </c>
      <c r="D349" s="211" t="s">
        <v>1076</v>
      </c>
      <c r="E349" s="17" t="s">
        <v>1</v>
      </c>
      <c r="F349" s="212">
        <v>1.0329999999999999</v>
      </c>
      <c r="H349" s="32"/>
    </row>
    <row r="350" spans="2:8" s="1" customFormat="1" ht="16.8" customHeight="1">
      <c r="B350" s="32"/>
      <c r="C350" s="213" t="s">
        <v>9664</v>
      </c>
      <c r="H350" s="32"/>
    </row>
    <row r="351" spans="2:8" s="1" customFormat="1" ht="16.8" customHeight="1">
      <c r="B351" s="32"/>
      <c r="C351" s="211" t="s">
        <v>1060</v>
      </c>
      <c r="D351" s="211" t="s">
        <v>1061</v>
      </c>
      <c r="E351" s="17" t="s">
        <v>355</v>
      </c>
      <c r="F351" s="212">
        <v>211.916</v>
      </c>
      <c r="H351" s="32"/>
    </row>
    <row r="352" spans="2:8" s="1" customFormat="1" ht="16.8" customHeight="1">
      <c r="B352" s="32"/>
      <c r="C352" s="211" t="s">
        <v>390</v>
      </c>
      <c r="D352" s="211" t="s">
        <v>391</v>
      </c>
      <c r="E352" s="17" t="s">
        <v>374</v>
      </c>
      <c r="F352" s="212">
        <v>1585.134</v>
      </c>
      <c r="H352" s="32"/>
    </row>
    <row r="353" spans="2:8" s="1" customFormat="1" ht="20.399999999999999">
      <c r="B353" s="32"/>
      <c r="C353" s="211" t="s">
        <v>618</v>
      </c>
      <c r="D353" s="211" t="s">
        <v>619</v>
      </c>
      <c r="E353" s="17" t="s">
        <v>374</v>
      </c>
      <c r="F353" s="212">
        <v>111.694</v>
      </c>
      <c r="H353" s="32"/>
    </row>
    <row r="354" spans="2:8" s="1" customFormat="1" ht="16.8" customHeight="1">
      <c r="B354" s="32"/>
      <c r="C354" s="207" t="s">
        <v>261</v>
      </c>
      <c r="D354" s="208" t="s">
        <v>1</v>
      </c>
      <c r="E354" s="209" t="s">
        <v>1</v>
      </c>
      <c r="F354" s="210">
        <v>5.1070000000000002</v>
      </c>
      <c r="H354" s="32"/>
    </row>
    <row r="355" spans="2:8" s="1" customFormat="1" ht="16.8" customHeight="1">
      <c r="B355" s="32"/>
      <c r="C355" s="211" t="s">
        <v>261</v>
      </c>
      <c r="D355" s="211" t="s">
        <v>1077</v>
      </c>
      <c r="E355" s="17" t="s">
        <v>1</v>
      </c>
      <c r="F355" s="212">
        <v>5.1070000000000002</v>
      </c>
      <c r="H355" s="32"/>
    </row>
    <row r="356" spans="2:8" s="1" customFormat="1" ht="16.8" customHeight="1">
      <c r="B356" s="32"/>
      <c r="C356" s="213" t="s">
        <v>9664</v>
      </c>
      <c r="H356" s="32"/>
    </row>
    <row r="357" spans="2:8" s="1" customFormat="1" ht="16.8" customHeight="1">
      <c r="B357" s="32"/>
      <c r="C357" s="211" t="s">
        <v>1060</v>
      </c>
      <c r="D357" s="211" t="s">
        <v>1061</v>
      </c>
      <c r="E357" s="17" t="s">
        <v>355</v>
      </c>
      <c r="F357" s="212">
        <v>211.916</v>
      </c>
      <c r="H357" s="32"/>
    </row>
    <row r="358" spans="2:8" s="1" customFormat="1" ht="16.8" customHeight="1">
      <c r="B358" s="32"/>
      <c r="C358" s="211" t="s">
        <v>390</v>
      </c>
      <c r="D358" s="211" t="s">
        <v>391</v>
      </c>
      <c r="E358" s="17" t="s">
        <v>374</v>
      </c>
      <c r="F358" s="212">
        <v>1585.134</v>
      </c>
      <c r="H358" s="32"/>
    </row>
    <row r="359" spans="2:8" s="1" customFormat="1" ht="20.399999999999999">
      <c r="B359" s="32"/>
      <c r="C359" s="211" t="s">
        <v>618</v>
      </c>
      <c r="D359" s="211" t="s">
        <v>619</v>
      </c>
      <c r="E359" s="17" t="s">
        <v>374</v>
      </c>
      <c r="F359" s="212">
        <v>111.694</v>
      </c>
      <c r="H359" s="32"/>
    </row>
    <row r="360" spans="2:8" s="1" customFormat="1" ht="16.8" customHeight="1">
      <c r="B360" s="32"/>
      <c r="C360" s="207" t="s">
        <v>263</v>
      </c>
      <c r="D360" s="208" t="s">
        <v>1</v>
      </c>
      <c r="E360" s="209" t="s">
        <v>1</v>
      </c>
      <c r="F360" s="210">
        <v>21.51</v>
      </c>
      <c r="H360" s="32"/>
    </row>
    <row r="361" spans="2:8" s="1" customFormat="1" ht="16.8" customHeight="1">
      <c r="B361" s="32"/>
      <c r="C361" s="211" t="s">
        <v>1</v>
      </c>
      <c r="D361" s="211" t="s">
        <v>969</v>
      </c>
      <c r="E361" s="17" t="s">
        <v>1</v>
      </c>
      <c r="F361" s="212">
        <v>0</v>
      </c>
      <c r="H361" s="32"/>
    </row>
    <row r="362" spans="2:8" s="1" customFormat="1" ht="16.8" customHeight="1">
      <c r="B362" s="32"/>
      <c r="C362" s="211" t="s">
        <v>263</v>
      </c>
      <c r="D362" s="211" t="s">
        <v>970</v>
      </c>
      <c r="E362" s="17" t="s">
        <v>1</v>
      </c>
      <c r="F362" s="212">
        <v>21.51</v>
      </c>
      <c r="H362" s="32"/>
    </row>
    <row r="363" spans="2:8" s="1" customFormat="1" ht="16.8" customHeight="1">
      <c r="B363" s="32"/>
      <c r="C363" s="213" t="s">
        <v>9664</v>
      </c>
      <c r="H363" s="32"/>
    </row>
    <row r="364" spans="2:8" s="1" customFormat="1" ht="16.8" customHeight="1">
      <c r="B364" s="32"/>
      <c r="C364" s="211" t="s">
        <v>965</v>
      </c>
      <c r="D364" s="211" t="s">
        <v>966</v>
      </c>
      <c r="E364" s="17" t="s">
        <v>355</v>
      </c>
      <c r="F364" s="212">
        <v>55.360999999999997</v>
      </c>
      <c r="H364" s="32"/>
    </row>
    <row r="365" spans="2:8" s="1" customFormat="1" ht="16.8" customHeight="1">
      <c r="B365" s="32"/>
      <c r="C365" s="211" t="s">
        <v>390</v>
      </c>
      <c r="D365" s="211" t="s">
        <v>391</v>
      </c>
      <c r="E365" s="17" t="s">
        <v>374</v>
      </c>
      <c r="F365" s="212">
        <v>1585.134</v>
      </c>
      <c r="H365" s="32"/>
    </row>
    <row r="366" spans="2:8" s="1" customFormat="1" ht="16.8" customHeight="1">
      <c r="B366" s="32"/>
      <c r="C366" s="211" t="s">
        <v>951</v>
      </c>
      <c r="D366" s="211" t="s">
        <v>952</v>
      </c>
      <c r="E366" s="17" t="s">
        <v>355</v>
      </c>
      <c r="F366" s="212">
        <v>1172.0709999999999</v>
      </c>
      <c r="H366" s="32"/>
    </row>
    <row r="367" spans="2:8" s="1" customFormat="1" ht="16.8" customHeight="1">
      <c r="B367" s="32"/>
      <c r="C367" s="207" t="s">
        <v>265</v>
      </c>
      <c r="D367" s="208" t="s">
        <v>1</v>
      </c>
      <c r="E367" s="209" t="s">
        <v>1</v>
      </c>
      <c r="F367" s="210">
        <v>17.28</v>
      </c>
      <c r="H367" s="32"/>
    </row>
    <row r="368" spans="2:8" s="1" customFormat="1" ht="16.8" customHeight="1">
      <c r="B368" s="32"/>
      <c r="C368" s="211" t="s">
        <v>265</v>
      </c>
      <c r="D368" s="211" t="s">
        <v>971</v>
      </c>
      <c r="E368" s="17" t="s">
        <v>1</v>
      </c>
      <c r="F368" s="212">
        <v>17.28</v>
      </c>
      <c r="H368" s="32"/>
    </row>
    <row r="369" spans="2:8" s="1" customFormat="1" ht="16.8" customHeight="1">
      <c r="B369" s="32"/>
      <c r="C369" s="213" t="s">
        <v>9664</v>
      </c>
      <c r="H369" s="32"/>
    </row>
    <row r="370" spans="2:8" s="1" customFormat="1" ht="16.8" customHeight="1">
      <c r="B370" s="32"/>
      <c r="C370" s="211" t="s">
        <v>965</v>
      </c>
      <c r="D370" s="211" t="s">
        <v>966</v>
      </c>
      <c r="E370" s="17" t="s">
        <v>355</v>
      </c>
      <c r="F370" s="212">
        <v>55.360999999999997</v>
      </c>
      <c r="H370" s="32"/>
    </row>
    <row r="371" spans="2:8" s="1" customFormat="1" ht="16.8" customHeight="1">
      <c r="B371" s="32"/>
      <c r="C371" s="211" t="s">
        <v>390</v>
      </c>
      <c r="D371" s="211" t="s">
        <v>391</v>
      </c>
      <c r="E371" s="17" t="s">
        <v>374</v>
      </c>
      <c r="F371" s="212">
        <v>1585.134</v>
      </c>
      <c r="H371" s="32"/>
    </row>
    <row r="372" spans="2:8" s="1" customFormat="1" ht="16.8" customHeight="1">
      <c r="B372" s="32"/>
      <c r="C372" s="211" t="s">
        <v>951</v>
      </c>
      <c r="D372" s="211" t="s">
        <v>952</v>
      </c>
      <c r="E372" s="17" t="s">
        <v>355</v>
      </c>
      <c r="F372" s="212">
        <v>1172.0709999999999</v>
      </c>
      <c r="H372" s="32"/>
    </row>
    <row r="373" spans="2:8" s="1" customFormat="1" ht="16.8" customHeight="1">
      <c r="B373" s="32"/>
      <c r="C373" s="207" t="s">
        <v>267</v>
      </c>
      <c r="D373" s="208" t="s">
        <v>1</v>
      </c>
      <c r="E373" s="209" t="s">
        <v>1</v>
      </c>
      <c r="F373" s="210">
        <v>12.63</v>
      </c>
      <c r="H373" s="32"/>
    </row>
    <row r="374" spans="2:8" s="1" customFormat="1" ht="16.8" customHeight="1">
      <c r="B374" s="32"/>
      <c r="C374" s="211" t="s">
        <v>267</v>
      </c>
      <c r="D374" s="211" t="s">
        <v>972</v>
      </c>
      <c r="E374" s="17" t="s">
        <v>1</v>
      </c>
      <c r="F374" s="212">
        <v>12.63</v>
      </c>
      <c r="H374" s="32"/>
    </row>
    <row r="375" spans="2:8" s="1" customFormat="1" ht="16.8" customHeight="1">
      <c r="B375" s="32"/>
      <c r="C375" s="213" t="s">
        <v>9664</v>
      </c>
      <c r="H375" s="32"/>
    </row>
    <row r="376" spans="2:8" s="1" customFormat="1" ht="16.8" customHeight="1">
      <c r="B376" s="32"/>
      <c r="C376" s="211" t="s">
        <v>965</v>
      </c>
      <c r="D376" s="211" t="s">
        <v>966</v>
      </c>
      <c r="E376" s="17" t="s">
        <v>355</v>
      </c>
      <c r="F376" s="212">
        <v>55.360999999999997</v>
      </c>
      <c r="H376" s="32"/>
    </row>
    <row r="377" spans="2:8" s="1" customFormat="1" ht="16.8" customHeight="1">
      <c r="B377" s="32"/>
      <c r="C377" s="211" t="s">
        <v>390</v>
      </c>
      <c r="D377" s="211" t="s">
        <v>391</v>
      </c>
      <c r="E377" s="17" t="s">
        <v>374</v>
      </c>
      <c r="F377" s="212">
        <v>1585.134</v>
      </c>
      <c r="H377" s="32"/>
    </row>
    <row r="378" spans="2:8" s="1" customFormat="1" ht="16.8" customHeight="1">
      <c r="B378" s="32"/>
      <c r="C378" s="211" t="s">
        <v>951</v>
      </c>
      <c r="D378" s="211" t="s">
        <v>952</v>
      </c>
      <c r="E378" s="17" t="s">
        <v>355</v>
      </c>
      <c r="F378" s="212">
        <v>1172.0709999999999</v>
      </c>
      <c r="H378" s="32"/>
    </row>
    <row r="379" spans="2:8" s="1" customFormat="1" ht="16.8" customHeight="1">
      <c r="B379" s="32"/>
      <c r="C379" s="207" t="s">
        <v>269</v>
      </c>
      <c r="D379" s="208" t="s">
        <v>1</v>
      </c>
      <c r="E379" s="209" t="s">
        <v>1</v>
      </c>
      <c r="F379" s="210">
        <v>3.9409999999999998</v>
      </c>
      <c r="H379" s="32"/>
    </row>
    <row r="380" spans="2:8" s="1" customFormat="1" ht="16.8" customHeight="1">
      <c r="B380" s="32"/>
      <c r="C380" s="211" t="s">
        <v>269</v>
      </c>
      <c r="D380" s="211" t="s">
        <v>973</v>
      </c>
      <c r="E380" s="17" t="s">
        <v>1</v>
      </c>
      <c r="F380" s="212">
        <v>3.9409999999999998</v>
      </c>
      <c r="H380" s="32"/>
    </row>
    <row r="381" spans="2:8" s="1" customFormat="1" ht="16.8" customHeight="1">
      <c r="B381" s="32"/>
      <c r="C381" s="213" t="s">
        <v>9664</v>
      </c>
      <c r="H381" s="32"/>
    </row>
    <row r="382" spans="2:8" s="1" customFormat="1" ht="16.8" customHeight="1">
      <c r="B382" s="32"/>
      <c r="C382" s="211" t="s">
        <v>965</v>
      </c>
      <c r="D382" s="211" t="s">
        <v>966</v>
      </c>
      <c r="E382" s="17" t="s">
        <v>355</v>
      </c>
      <c r="F382" s="212">
        <v>55.360999999999997</v>
      </c>
      <c r="H382" s="32"/>
    </row>
    <row r="383" spans="2:8" s="1" customFormat="1" ht="16.8" customHeight="1">
      <c r="B383" s="32"/>
      <c r="C383" s="211" t="s">
        <v>390</v>
      </c>
      <c r="D383" s="211" t="s">
        <v>391</v>
      </c>
      <c r="E383" s="17" t="s">
        <v>374</v>
      </c>
      <c r="F383" s="212">
        <v>1585.134</v>
      </c>
      <c r="H383" s="32"/>
    </row>
    <row r="384" spans="2:8" s="1" customFormat="1" ht="16.8" customHeight="1">
      <c r="B384" s="32"/>
      <c r="C384" s="211" t="s">
        <v>951</v>
      </c>
      <c r="D384" s="211" t="s">
        <v>952</v>
      </c>
      <c r="E384" s="17" t="s">
        <v>355</v>
      </c>
      <c r="F384" s="212">
        <v>1172.0709999999999</v>
      </c>
      <c r="H384" s="32"/>
    </row>
    <row r="385" spans="2:8" s="1" customFormat="1" ht="16.8" customHeight="1">
      <c r="B385" s="32"/>
      <c r="C385" s="207" t="s">
        <v>271</v>
      </c>
      <c r="D385" s="208" t="s">
        <v>1</v>
      </c>
      <c r="E385" s="209" t="s">
        <v>1</v>
      </c>
      <c r="F385" s="210">
        <v>5.15</v>
      </c>
      <c r="H385" s="32"/>
    </row>
    <row r="386" spans="2:8" s="1" customFormat="1" ht="16.8" customHeight="1">
      <c r="B386" s="32"/>
      <c r="C386" s="211" t="s">
        <v>1</v>
      </c>
      <c r="D386" s="211" t="s">
        <v>601</v>
      </c>
      <c r="E386" s="17" t="s">
        <v>1</v>
      </c>
      <c r="F386" s="212">
        <v>0</v>
      </c>
      <c r="H386" s="32"/>
    </row>
    <row r="387" spans="2:8" s="1" customFormat="1" ht="16.8" customHeight="1">
      <c r="B387" s="32"/>
      <c r="C387" s="211" t="s">
        <v>271</v>
      </c>
      <c r="D387" s="211" t="s">
        <v>660</v>
      </c>
      <c r="E387" s="17" t="s">
        <v>1</v>
      </c>
      <c r="F387" s="212">
        <v>5.15</v>
      </c>
      <c r="H387" s="32"/>
    </row>
    <row r="388" spans="2:8" s="1" customFormat="1" ht="16.8" customHeight="1">
      <c r="B388" s="32"/>
      <c r="C388" s="213" t="s">
        <v>9664</v>
      </c>
      <c r="H388" s="32"/>
    </row>
    <row r="389" spans="2:8" s="1" customFormat="1" ht="16.8" customHeight="1">
      <c r="B389" s="32"/>
      <c r="C389" s="211" t="s">
        <v>656</v>
      </c>
      <c r="D389" s="211" t="s">
        <v>657</v>
      </c>
      <c r="E389" s="17" t="s">
        <v>374</v>
      </c>
      <c r="F389" s="212">
        <v>0.20599999999999999</v>
      </c>
      <c r="H389" s="32"/>
    </row>
    <row r="390" spans="2:8" s="1" customFormat="1" ht="16.8" customHeight="1">
      <c r="B390" s="32"/>
      <c r="C390" s="211" t="s">
        <v>390</v>
      </c>
      <c r="D390" s="211" t="s">
        <v>391</v>
      </c>
      <c r="E390" s="17" t="s">
        <v>374</v>
      </c>
      <c r="F390" s="212">
        <v>1585.134</v>
      </c>
      <c r="H390" s="32"/>
    </row>
    <row r="391" spans="2:8" s="1" customFormat="1" ht="20.399999999999999">
      <c r="B391" s="32"/>
      <c r="C391" s="211" t="s">
        <v>618</v>
      </c>
      <c r="D391" s="211" t="s">
        <v>619</v>
      </c>
      <c r="E391" s="17" t="s">
        <v>374</v>
      </c>
      <c r="F391" s="212">
        <v>111.694</v>
      </c>
      <c r="H391" s="32"/>
    </row>
    <row r="392" spans="2:8" s="1" customFormat="1" ht="16.8" customHeight="1">
      <c r="B392" s="32"/>
      <c r="C392" s="207" t="s">
        <v>273</v>
      </c>
      <c r="D392" s="208" t="s">
        <v>1</v>
      </c>
      <c r="E392" s="209" t="s">
        <v>1</v>
      </c>
      <c r="F392" s="210">
        <v>24.11</v>
      </c>
      <c r="H392" s="32"/>
    </row>
    <row r="393" spans="2:8" s="1" customFormat="1" ht="16.8" customHeight="1">
      <c r="B393" s="32"/>
      <c r="C393" s="211" t="s">
        <v>273</v>
      </c>
      <c r="D393" s="211" t="s">
        <v>654</v>
      </c>
      <c r="E393" s="17" t="s">
        <v>1</v>
      </c>
      <c r="F393" s="212">
        <v>24.11</v>
      </c>
      <c r="H393" s="32"/>
    </row>
    <row r="394" spans="2:8" s="1" customFormat="1" ht="16.8" customHeight="1">
      <c r="B394" s="32"/>
      <c r="C394" s="213" t="s">
        <v>9664</v>
      </c>
      <c r="H394" s="32"/>
    </row>
    <row r="395" spans="2:8" s="1" customFormat="1" ht="20.399999999999999">
      <c r="B395" s="32"/>
      <c r="C395" s="211" t="s">
        <v>618</v>
      </c>
      <c r="D395" s="211" t="s">
        <v>619</v>
      </c>
      <c r="E395" s="17" t="s">
        <v>374</v>
      </c>
      <c r="F395" s="212">
        <v>111.694</v>
      </c>
      <c r="H395" s="32"/>
    </row>
    <row r="396" spans="2:8" s="1" customFormat="1" ht="16.8" customHeight="1">
      <c r="B396" s="32"/>
      <c r="C396" s="211" t="s">
        <v>390</v>
      </c>
      <c r="D396" s="211" t="s">
        <v>391</v>
      </c>
      <c r="E396" s="17" t="s">
        <v>374</v>
      </c>
      <c r="F396" s="212">
        <v>1585.134</v>
      </c>
      <c r="H396" s="32"/>
    </row>
    <row r="397" spans="2:8" s="1" customFormat="1" ht="16.8" customHeight="1">
      <c r="B397" s="32"/>
      <c r="C397" s="207" t="s">
        <v>275</v>
      </c>
      <c r="D397" s="208" t="s">
        <v>1</v>
      </c>
      <c r="E397" s="209" t="s">
        <v>1</v>
      </c>
      <c r="F397" s="210">
        <v>9.33</v>
      </c>
      <c r="H397" s="32"/>
    </row>
    <row r="398" spans="2:8" s="1" customFormat="1" ht="16.8" customHeight="1">
      <c r="B398" s="32"/>
      <c r="C398" s="211" t="s">
        <v>275</v>
      </c>
      <c r="D398" s="211" t="s">
        <v>611</v>
      </c>
      <c r="E398" s="17" t="s">
        <v>1</v>
      </c>
      <c r="F398" s="212">
        <v>9.33</v>
      </c>
      <c r="H398" s="32"/>
    </row>
    <row r="399" spans="2:8" s="1" customFormat="1" ht="16.8" customHeight="1">
      <c r="B399" s="32"/>
      <c r="C399" s="213" t="s">
        <v>9664</v>
      </c>
      <c r="H399" s="32"/>
    </row>
    <row r="400" spans="2:8" s="1" customFormat="1" ht="20.399999999999999">
      <c r="B400" s="32"/>
      <c r="C400" s="211" t="s">
        <v>597</v>
      </c>
      <c r="D400" s="211" t="s">
        <v>598</v>
      </c>
      <c r="E400" s="17" t="s">
        <v>374</v>
      </c>
      <c r="F400" s="212">
        <v>22.219000000000001</v>
      </c>
      <c r="H400" s="32"/>
    </row>
    <row r="401" spans="2:8" s="1" customFormat="1" ht="16.8" customHeight="1">
      <c r="B401" s="32"/>
      <c r="C401" s="211" t="s">
        <v>390</v>
      </c>
      <c r="D401" s="211" t="s">
        <v>391</v>
      </c>
      <c r="E401" s="17" t="s">
        <v>374</v>
      </c>
      <c r="F401" s="212">
        <v>1585.134</v>
      </c>
      <c r="H401" s="32"/>
    </row>
    <row r="402" spans="2:8" s="1" customFormat="1" ht="16.8" customHeight="1">
      <c r="B402" s="32"/>
      <c r="C402" s="207" t="s">
        <v>277</v>
      </c>
      <c r="D402" s="208" t="s">
        <v>1</v>
      </c>
      <c r="E402" s="209" t="s">
        <v>1</v>
      </c>
      <c r="F402" s="210">
        <v>41.59</v>
      </c>
      <c r="H402" s="32"/>
    </row>
    <row r="403" spans="2:8" s="1" customFormat="1" ht="16.8" customHeight="1">
      <c r="B403" s="32"/>
      <c r="C403" s="211" t="s">
        <v>277</v>
      </c>
      <c r="D403" s="211" t="s">
        <v>612</v>
      </c>
      <c r="E403" s="17" t="s">
        <v>1</v>
      </c>
      <c r="F403" s="212">
        <v>41.59</v>
      </c>
      <c r="H403" s="32"/>
    </row>
    <row r="404" spans="2:8" s="1" customFormat="1" ht="16.8" customHeight="1">
      <c r="B404" s="32"/>
      <c r="C404" s="213" t="s">
        <v>9664</v>
      </c>
      <c r="H404" s="32"/>
    </row>
    <row r="405" spans="2:8" s="1" customFormat="1" ht="20.399999999999999">
      <c r="B405" s="32"/>
      <c r="C405" s="211" t="s">
        <v>597</v>
      </c>
      <c r="D405" s="211" t="s">
        <v>598</v>
      </c>
      <c r="E405" s="17" t="s">
        <v>374</v>
      </c>
      <c r="F405" s="212">
        <v>22.219000000000001</v>
      </c>
      <c r="H405" s="32"/>
    </row>
    <row r="406" spans="2:8" s="1" customFormat="1" ht="16.8" customHeight="1">
      <c r="B406" s="32"/>
      <c r="C406" s="211" t="s">
        <v>390</v>
      </c>
      <c r="D406" s="211" t="s">
        <v>391</v>
      </c>
      <c r="E406" s="17" t="s">
        <v>374</v>
      </c>
      <c r="F406" s="212">
        <v>1585.134</v>
      </c>
      <c r="H406" s="32"/>
    </row>
    <row r="407" spans="2:8" s="1" customFormat="1" ht="16.8" customHeight="1">
      <c r="B407" s="32"/>
      <c r="C407" s="207" t="s">
        <v>279</v>
      </c>
      <c r="D407" s="208" t="s">
        <v>1</v>
      </c>
      <c r="E407" s="209" t="s">
        <v>1</v>
      </c>
      <c r="F407" s="210">
        <v>260.71899999999999</v>
      </c>
      <c r="H407" s="32"/>
    </row>
    <row r="408" spans="2:8" s="1" customFormat="1" ht="16.8" customHeight="1">
      <c r="B408" s="32"/>
      <c r="C408" s="211" t="s">
        <v>1</v>
      </c>
      <c r="D408" s="211" t="s">
        <v>753</v>
      </c>
      <c r="E408" s="17" t="s">
        <v>1</v>
      </c>
      <c r="F408" s="212">
        <v>0</v>
      </c>
      <c r="H408" s="32"/>
    </row>
    <row r="409" spans="2:8" s="1" customFormat="1" ht="30.6">
      <c r="B409" s="32"/>
      <c r="C409" s="211" t="s">
        <v>1</v>
      </c>
      <c r="D409" s="211" t="s">
        <v>772</v>
      </c>
      <c r="E409" s="17" t="s">
        <v>1</v>
      </c>
      <c r="F409" s="212">
        <v>65.486999999999995</v>
      </c>
      <c r="H409" s="32"/>
    </row>
    <row r="410" spans="2:8" s="1" customFormat="1" ht="20.399999999999999">
      <c r="B410" s="32"/>
      <c r="C410" s="211" t="s">
        <v>1</v>
      </c>
      <c r="D410" s="211" t="s">
        <v>773</v>
      </c>
      <c r="E410" s="17" t="s">
        <v>1</v>
      </c>
      <c r="F410" s="212">
        <v>101.508</v>
      </c>
      <c r="H410" s="32"/>
    </row>
    <row r="411" spans="2:8" s="1" customFormat="1" ht="20.399999999999999">
      <c r="B411" s="32"/>
      <c r="C411" s="211" t="s">
        <v>1</v>
      </c>
      <c r="D411" s="211" t="s">
        <v>774</v>
      </c>
      <c r="E411" s="17" t="s">
        <v>1</v>
      </c>
      <c r="F411" s="212">
        <v>93.724000000000004</v>
      </c>
      <c r="H411" s="32"/>
    </row>
    <row r="412" spans="2:8" s="1" customFormat="1" ht="16.8" customHeight="1">
      <c r="B412" s="32"/>
      <c r="C412" s="211" t="s">
        <v>279</v>
      </c>
      <c r="D412" s="211" t="s">
        <v>755</v>
      </c>
      <c r="E412" s="17" t="s">
        <v>1</v>
      </c>
      <c r="F412" s="212">
        <v>260.71899999999999</v>
      </c>
      <c r="H412" s="32"/>
    </row>
    <row r="413" spans="2:8" s="1" customFormat="1" ht="16.8" customHeight="1">
      <c r="B413" s="32"/>
      <c r="C413" s="213" t="s">
        <v>9664</v>
      </c>
      <c r="H413" s="32"/>
    </row>
    <row r="414" spans="2:8" s="1" customFormat="1" ht="20.399999999999999">
      <c r="B414" s="32"/>
      <c r="C414" s="211" t="s">
        <v>768</v>
      </c>
      <c r="D414" s="211" t="s">
        <v>769</v>
      </c>
      <c r="E414" s="17" t="s">
        <v>355</v>
      </c>
      <c r="F414" s="212">
        <v>5169.6670000000004</v>
      </c>
      <c r="H414" s="32"/>
    </row>
    <row r="415" spans="2:8" s="1" customFormat="1" ht="16.8" customHeight="1">
      <c r="B415" s="32"/>
      <c r="C415" s="211" t="s">
        <v>1093</v>
      </c>
      <c r="D415" s="211" t="s">
        <v>1094</v>
      </c>
      <c r="E415" s="17" t="s">
        <v>355</v>
      </c>
      <c r="F415" s="212">
        <v>5035.9939999999997</v>
      </c>
      <c r="H415" s="32"/>
    </row>
    <row r="416" spans="2:8" s="1" customFormat="1" ht="16.8" customHeight="1">
      <c r="B416" s="32"/>
      <c r="C416" s="211" t="s">
        <v>805</v>
      </c>
      <c r="D416" s="211" t="s">
        <v>806</v>
      </c>
      <c r="E416" s="17" t="s">
        <v>355</v>
      </c>
      <c r="F416" s="212">
        <v>3349.8589999999999</v>
      </c>
      <c r="H416" s="32"/>
    </row>
    <row r="417" spans="2:8" s="1" customFormat="1" ht="16.8" customHeight="1">
      <c r="B417" s="32"/>
      <c r="C417" s="211" t="s">
        <v>855</v>
      </c>
      <c r="D417" s="211" t="s">
        <v>856</v>
      </c>
      <c r="E417" s="17" t="s">
        <v>355</v>
      </c>
      <c r="F417" s="212">
        <v>6029.2420000000002</v>
      </c>
      <c r="H417" s="32"/>
    </row>
    <row r="418" spans="2:8" s="1" customFormat="1" ht="16.8" customHeight="1">
      <c r="B418" s="32"/>
      <c r="C418" s="207" t="s">
        <v>281</v>
      </c>
      <c r="D418" s="208" t="s">
        <v>1</v>
      </c>
      <c r="E418" s="209" t="s">
        <v>1</v>
      </c>
      <c r="F418" s="210">
        <v>2993.1379999999999</v>
      </c>
      <c r="H418" s="32"/>
    </row>
    <row r="419" spans="2:8" s="1" customFormat="1" ht="30.6">
      <c r="B419" s="32"/>
      <c r="C419" s="211" t="s">
        <v>1</v>
      </c>
      <c r="D419" s="211" t="s">
        <v>775</v>
      </c>
      <c r="E419" s="17" t="s">
        <v>1</v>
      </c>
      <c r="F419" s="212">
        <v>139.08799999999999</v>
      </c>
      <c r="H419" s="32"/>
    </row>
    <row r="420" spans="2:8" s="1" customFormat="1" ht="20.399999999999999">
      <c r="B420" s="32"/>
      <c r="C420" s="211" t="s">
        <v>1</v>
      </c>
      <c r="D420" s="211" t="s">
        <v>776</v>
      </c>
      <c r="E420" s="17" t="s">
        <v>1</v>
      </c>
      <c r="F420" s="212">
        <v>445.94200000000001</v>
      </c>
      <c r="H420" s="32"/>
    </row>
    <row r="421" spans="2:8" s="1" customFormat="1" ht="30.6">
      <c r="B421" s="32"/>
      <c r="C421" s="211" t="s">
        <v>1</v>
      </c>
      <c r="D421" s="211" t="s">
        <v>777</v>
      </c>
      <c r="E421" s="17" t="s">
        <v>1</v>
      </c>
      <c r="F421" s="212">
        <v>27.445</v>
      </c>
      <c r="H421" s="32"/>
    </row>
    <row r="422" spans="2:8" s="1" customFormat="1" ht="30.6">
      <c r="B422" s="32"/>
      <c r="C422" s="211" t="s">
        <v>1</v>
      </c>
      <c r="D422" s="211" t="s">
        <v>778</v>
      </c>
      <c r="E422" s="17" t="s">
        <v>1</v>
      </c>
      <c r="F422" s="212">
        <v>330.59399999999999</v>
      </c>
      <c r="H422" s="32"/>
    </row>
    <row r="423" spans="2:8" s="1" customFormat="1" ht="20.399999999999999">
      <c r="B423" s="32"/>
      <c r="C423" s="211" t="s">
        <v>1</v>
      </c>
      <c r="D423" s="211" t="s">
        <v>779</v>
      </c>
      <c r="E423" s="17" t="s">
        <v>1</v>
      </c>
      <c r="F423" s="212">
        <v>264.23500000000001</v>
      </c>
      <c r="H423" s="32"/>
    </row>
    <row r="424" spans="2:8" s="1" customFormat="1" ht="30.6">
      <c r="B424" s="32"/>
      <c r="C424" s="211" t="s">
        <v>1</v>
      </c>
      <c r="D424" s="211" t="s">
        <v>780</v>
      </c>
      <c r="E424" s="17" t="s">
        <v>1</v>
      </c>
      <c r="F424" s="212">
        <v>60.072000000000003</v>
      </c>
      <c r="H424" s="32"/>
    </row>
    <row r="425" spans="2:8" s="1" customFormat="1" ht="30.6">
      <c r="B425" s="32"/>
      <c r="C425" s="211" t="s">
        <v>1</v>
      </c>
      <c r="D425" s="211" t="s">
        <v>781</v>
      </c>
      <c r="E425" s="17" t="s">
        <v>1</v>
      </c>
      <c r="F425" s="212">
        <v>226.398</v>
      </c>
      <c r="H425" s="32"/>
    </row>
    <row r="426" spans="2:8" s="1" customFormat="1" ht="20.399999999999999">
      <c r="B426" s="32"/>
      <c r="C426" s="211" t="s">
        <v>1</v>
      </c>
      <c r="D426" s="211" t="s">
        <v>782</v>
      </c>
      <c r="E426" s="17" t="s">
        <v>1</v>
      </c>
      <c r="F426" s="212">
        <v>164.547</v>
      </c>
      <c r="H426" s="32"/>
    </row>
    <row r="427" spans="2:8" s="1" customFormat="1" ht="20.399999999999999">
      <c r="B427" s="32"/>
      <c r="C427" s="211" t="s">
        <v>1</v>
      </c>
      <c r="D427" s="211" t="s">
        <v>783</v>
      </c>
      <c r="E427" s="17" t="s">
        <v>1</v>
      </c>
      <c r="F427" s="212">
        <v>358.72199999999998</v>
      </c>
      <c r="H427" s="32"/>
    </row>
    <row r="428" spans="2:8" s="1" customFormat="1" ht="30.6">
      <c r="B428" s="32"/>
      <c r="C428" s="211" t="s">
        <v>1</v>
      </c>
      <c r="D428" s="211" t="s">
        <v>784</v>
      </c>
      <c r="E428" s="17" t="s">
        <v>1</v>
      </c>
      <c r="F428" s="212">
        <v>57.88</v>
      </c>
      <c r="H428" s="32"/>
    </row>
    <row r="429" spans="2:8" s="1" customFormat="1" ht="30.6">
      <c r="B429" s="32"/>
      <c r="C429" s="211" t="s">
        <v>1</v>
      </c>
      <c r="D429" s="211" t="s">
        <v>785</v>
      </c>
      <c r="E429" s="17" t="s">
        <v>1</v>
      </c>
      <c r="F429" s="212">
        <v>96.816999999999993</v>
      </c>
      <c r="H429" s="32"/>
    </row>
    <row r="430" spans="2:8" s="1" customFormat="1" ht="20.399999999999999">
      <c r="B430" s="32"/>
      <c r="C430" s="211" t="s">
        <v>1</v>
      </c>
      <c r="D430" s="211" t="s">
        <v>786</v>
      </c>
      <c r="E430" s="17" t="s">
        <v>1</v>
      </c>
      <c r="F430" s="212">
        <v>88.417000000000002</v>
      </c>
      <c r="H430" s="32"/>
    </row>
    <row r="431" spans="2:8" s="1" customFormat="1" ht="20.399999999999999">
      <c r="B431" s="32"/>
      <c r="C431" s="211" t="s">
        <v>1</v>
      </c>
      <c r="D431" s="211" t="s">
        <v>787</v>
      </c>
      <c r="E431" s="17" t="s">
        <v>1</v>
      </c>
      <c r="F431" s="212">
        <v>142.50800000000001</v>
      </c>
      <c r="H431" s="32"/>
    </row>
    <row r="432" spans="2:8" s="1" customFormat="1" ht="20.399999999999999">
      <c r="B432" s="32"/>
      <c r="C432" s="211" t="s">
        <v>1</v>
      </c>
      <c r="D432" s="211" t="s">
        <v>788</v>
      </c>
      <c r="E432" s="17" t="s">
        <v>1</v>
      </c>
      <c r="F432" s="212">
        <v>152.16399999999999</v>
      </c>
      <c r="H432" s="32"/>
    </row>
    <row r="433" spans="2:8" s="1" customFormat="1" ht="20.399999999999999">
      <c r="B433" s="32"/>
      <c r="C433" s="211" t="s">
        <v>1</v>
      </c>
      <c r="D433" s="211" t="s">
        <v>789</v>
      </c>
      <c r="E433" s="17" t="s">
        <v>1</v>
      </c>
      <c r="F433" s="212">
        <v>122.63800000000001</v>
      </c>
      <c r="H433" s="32"/>
    </row>
    <row r="434" spans="2:8" s="1" customFormat="1" ht="20.399999999999999">
      <c r="B434" s="32"/>
      <c r="C434" s="211" t="s">
        <v>1</v>
      </c>
      <c r="D434" s="211" t="s">
        <v>790</v>
      </c>
      <c r="E434" s="17" t="s">
        <v>1</v>
      </c>
      <c r="F434" s="212">
        <v>105.265</v>
      </c>
      <c r="H434" s="32"/>
    </row>
    <row r="435" spans="2:8" s="1" customFormat="1" ht="30.6">
      <c r="B435" s="32"/>
      <c r="C435" s="211" t="s">
        <v>1</v>
      </c>
      <c r="D435" s="211" t="s">
        <v>791</v>
      </c>
      <c r="E435" s="17" t="s">
        <v>1</v>
      </c>
      <c r="F435" s="212">
        <v>91.222999999999999</v>
      </c>
      <c r="H435" s="32"/>
    </row>
    <row r="436" spans="2:8" s="1" customFormat="1" ht="30.6">
      <c r="B436" s="32"/>
      <c r="C436" s="211" t="s">
        <v>1</v>
      </c>
      <c r="D436" s="211" t="s">
        <v>792</v>
      </c>
      <c r="E436" s="17" t="s">
        <v>1</v>
      </c>
      <c r="F436" s="212">
        <v>46.670999999999999</v>
      </c>
      <c r="H436" s="32"/>
    </row>
    <row r="437" spans="2:8" s="1" customFormat="1" ht="16.8" customHeight="1">
      <c r="B437" s="32"/>
      <c r="C437" s="211" t="s">
        <v>1</v>
      </c>
      <c r="D437" s="211" t="s">
        <v>793</v>
      </c>
      <c r="E437" s="17" t="s">
        <v>1</v>
      </c>
      <c r="F437" s="212">
        <v>72.512</v>
      </c>
      <c r="H437" s="32"/>
    </row>
    <row r="438" spans="2:8" s="1" customFormat="1" ht="16.8" customHeight="1">
      <c r="B438" s="32"/>
      <c r="C438" s="211" t="s">
        <v>281</v>
      </c>
      <c r="D438" s="211" t="s">
        <v>755</v>
      </c>
      <c r="E438" s="17" t="s">
        <v>1</v>
      </c>
      <c r="F438" s="212">
        <v>2993.1379999999999</v>
      </c>
      <c r="H438" s="32"/>
    </row>
    <row r="439" spans="2:8" s="1" customFormat="1" ht="16.8" customHeight="1">
      <c r="B439" s="32"/>
      <c r="C439" s="213" t="s">
        <v>9664</v>
      </c>
      <c r="H439" s="32"/>
    </row>
    <row r="440" spans="2:8" s="1" customFormat="1" ht="20.399999999999999">
      <c r="B440" s="32"/>
      <c r="C440" s="211" t="s">
        <v>768</v>
      </c>
      <c r="D440" s="211" t="s">
        <v>769</v>
      </c>
      <c r="E440" s="17" t="s">
        <v>355</v>
      </c>
      <c r="F440" s="212">
        <v>5169.6670000000004</v>
      </c>
      <c r="H440" s="32"/>
    </row>
    <row r="441" spans="2:8" s="1" customFormat="1" ht="16.8" customHeight="1">
      <c r="B441" s="32"/>
      <c r="C441" s="211" t="s">
        <v>1093</v>
      </c>
      <c r="D441" s="211" t="s">
        <v>1094</v>
      </c>
      <c r="E441" s="17" t="s">
        <v>355</v>
      </c>
      <c r="F441" s="212">
        <v>5035.9939999999997</v>
      </c>
      <c r="H441" s="32"/>
    </row>
    <row r="442" spans="2:8" s="1" customFormat="1" ht="16.8" customHeight="1">
      <c r="B442" s="32"/>
      <c r="C442" s="211" t="s">
        <v>805</v>
      </c>
      <c r="D442" s="211" t="s">
        <v>806</v>
      </c>
      <c r="E442" s="17" t="s">
        <v>355</v>
      </c>
      <c r="F442" s="212">
        <v>3349.8589999999999</v>
      </c>
      <c r="H442" s="32"/>
    </row>
    <row r="443" spans="2:8" s="1" customFormat="1" ht="16.8" customHeight="1">
      <c r="B443" s="32"/>
      <c r="C443" s="211" t="s">
        <v>855</v>
      </c>
      <c r="D443" s="211" t="s">
        <v>856</v>
      </c>
      <c r="E443" s="17" t="s">
        <v>355</v>
      </c>
      <c r="F443" s="212">
        <v>6029.2420000000002</v>
      </c>
      <c r="H443" s="32"/>
    </row>
    <row r="444" spans="2:8" s="1" customFormat="1" ht="16.8" customHeight="1">
      <c r="B444" s="32"/>
      <c r="C444" s="207" t="s">
        <v>283</v>
      </c>
      <c r="D444" s="208" t="s">
        <v>1</v>
      </c>
      <c r="E444" s="209" t="s">
        <v>1</v>
      </c>
      <c r="F444" s="210">
        <v>625.48</v>
      </c>
      <c r="H444" s="32"/>
    </row>
    <row r="445" spans="2:8" s="1" customFormat="1" ht="30.6">
      <c r="B445" s="32"/>
      <c r="C445" s="211" t="s">
        <v>1</v>
      </c>
      <c r="D445" s="211" t="s">
        <v>794</v>
      </c>
      <c r="E445" s="17" t="s">
        <v>1</v>
      </c>
      <c r="F445" s="212">
        <v>168.49799999999999</v>
      </c>
      <c r="H445" s="32"/>
    </row>
    <row r="446" spans="2:8" s="1" customFormat="1" ht="20.399999999999999">
      <c r="B446" s="32"/>
      <c r="C446" s="211" t="s">
        <v>1</v>
      </c>
      <c r="D446" s="211" t="s">
        <v>795</v>
      </c>
      <c r="E446" s="17" t="s">
        <v>1</v>
      </c>
      <c r="F446" s="212">
        <v>178.53299999999999</v>
      </c>
      <c r="H446" s="32"/>
    </row>
    <row r="447" spans="2:8" s="1" customFormat="1" ht="16.8" customHeight="1">
      <c r="B447" s="32"/>
      <c r="C447" s="211" t="s">
        <v>1</v>
      </c>
      <c r="D447" s="211" t="s">
        <v>796</v>
      </c>
      <c r="E447" s="17" t="s">
        <v>1</v>
      </c>
      <c r="F447" s="212">
        <v>110.72499999999999</v>
      </c>
      <c r="H447" s="32"/>
    </row>
    <row r="448" spans="2:8" s="1" customFormat="1" ht="20.399999999999999">
      <c r="B448" s="32"/>
      <c r="C448" s="211" t="s">
        <v>1</v>
      </c>
      <c r="D448" s="211" t="s">
        <v>797</v>
      </c>
      <c r="E448" s="17" t="s">
        <v>1</v>
      </c>
      <c r="F448" s="212">
        <v>167.72399999999999</v>
      </c>
      <c r="H448" s="32"/>
    </row>
    <row r="449" spans="2:8" s="1" customFormat="1" ht="16.8" customHeight="1">
      <c r="B449" s="32"/>
      <c r="C449" s="211" t="s">
        <v>283</v>
      </c>
      <c r="D449" s="211" t="s">
        <v>755</v>
      </c>
      <c r="E449" s="17" t="s">
        <v>1</v>
      </c>
      <c r="F449" s="212">
        <v>625.48</v>
      </c>
      <c r="H449" s="32"/>
    </row>
    <row r="450" spans="2:8" s="1" customFormat="1" ht="16.8" customHeight="1">
      <c r="B450" s="32"/>
      <c r="C450" s="213" t="s">
        <v>9664</v>
      </c>
      <c r="H450" s="32"/>
    </row>
    <row r="451" spans="2:8" s="1" customFormat="1" ht="20.399999999999999">
      <c r="B451" s="32"/>
      <c r="C451" s="211" t="s">
        <v>768</v>
      </c>
      <c r="D451" s="211" t="s">
        <v>769</v>
      </c>
      <c r="E451" s="17" t="s">
        <v>355</v>
      </c>
      <c r="F451" s="212">
        <v>5169.6670000000004</v>
      </c>
      <c r="H451" s="32"/>
    </row>
    <row r="452" spans="2:8" s="1" customFormat="1" ht="16.8" customHeight="1">
      <c r="B452" s="32"/>
      <c r="C452" s="211" t="s">
        <v>1093</v>
      </c>
      <c r="D452" s="211" t="s">
        <v>1094</v>
      </c>
      <c r="E452" s="17" t="s">
        <v>355</v>
      </c>
      <c r="F452" s="212">
        <v>5035.9939999999997</v>
      </c>
      <c r="H452" s="32"/>
    </row>
    <row r="453" spans="2:8" s="1" customFormat="1" ht="16.8" customHeight="1">
      <c r="B453" s="32"/>
      <c r="C453" s="211" t="s">
        <v>814</v>
      </c>
      <c r="D453" s="211" t="s">
        <v>815</v>
      </c>
      <c r="E453" s="17" t="s">
        <v>355</v>
      </c>
      <c r="F453" s="212">
        <v>1667.0450000000001</v>
      </c>
      <c r="H453" s="32"/>
    </row>
    <row r="454" spans="2:8" s="1" customFormat="1" ht="16.8" customHeight="1">
      <c r="B454" s="32"/>
      <c r="C454" s="211" t="s">
        <v>855</v>
      </c>
      <c r="D454" s="211" t="s">
        <v>856</v>
      </c>
      <c r="E454" s="17" t="s">
        <v>355</v>
      </c>
      <c r="F454" s="212">
        <v>6029.2420000000002</v>
      </c>
      <c r="H454" s="32"/>
    </row>
    <row r="455" spans="2:8" s="1" customFormat="1" ht="16.8" customHeight="1">
      <c r="B455" s="32"/>
      <c r="C455" s="207" t="s">
        <v>285</v>
      </c>
      <c r="D455" s="208" t="s">
        <v>1</v>
      </c>
      <c r="E455" s="209" t="s">
        <v>1</v>
      </c>
      <c r="F455" s="210">
        <v>291.76400000000001</v>
      </c>
      <c r="H455" s="32"/>
    </row>
    <row r="456" spans="2:8" s="1" customFormat="1" ht="16.8" customHeight="1">
      <c r="B456" s="32"/>
      <c r="C456" s="211" t="s">
        <v>1</v>
      </c>
      <c r="D456" s="211" t="s">
        <v>516</v>
      </c>
      <c r="E456" s="17" t="s">
        <v>1</v>
      </c>
      <c r="F456" s="212">
        <v>0</v>
      </c>
      <c r="H456" s="32"/>
    </row>
    <row r="457" spans="2:8" s="1" customFormat="1" ht="30.6">
      <c r="B457" s="32"/>
      <c r="C457" s="211" t="s">
        <v>1</v>
      </c>
      <c r="D457" s="211" t="s">
        <v>517</v>
      </c>
      <c r="E457" s="17" t="s">
        <v>1</v>
      </c>
      <c r="F457" s="212">
        <v>83.932000000000002</v>
      </c>
      <c r="H457" s="32"/>
    </row>
    <row r="458" spans="2:8" s="1" customFormat="1" ht="30.6">
      <c r="B458" s="32"/>
      <c r="C458" s="211" t="s">
        <v>1</v>
      </c>
      <c r="D458" s="211" t="s">
        <v>518</v>
      </c>
      <c r="E458" s="17" t="s">
        <v>1</v>
      </c>
      <c r="F458" s="212">
        <v>54.115000000000002</v>
      </c>
      <c r="H458" s="32"/>
    </row>
    <row r="459" spans="2:8" s="1" customFormat="1" ht="20.399999999999999">
      <c r="B459" s="32"/>
      <c r="C459" s="211" t="s">
        <v>1</v>
      </c>
      <c r="D459" s="211" t="s">
        <v>519</v>
      </c>
      <c r="E459" s="17" t="s">
        <v>1</v>
      </c>
      <c r="F459" s="212">
        <v>39.262</v>
      </c>
      <c r="H459" s="32"/>
    </row>
    <row r="460" spans="2:8" s="1" customFormat="1" ht="30.6">
      <c r="B460" s="32"/>
      <c r="C460" s="211" t="s">
        <v>1</v>
      </c>
      <c r="D460" s="211" t="s">
        <v>520</v>
      </c>
      <c r="E460" s="17" t="s">
        <v>1</v>
      </c>
      <c r="F460" s="212">
        <v>80.212000000000003</v>
      </c>
      <c r="H460" s="32"/>
    </row>
    <row r="461" spans="2:8" s="1" customFormat="1" ht="16.8" customHeight="1">
      <c r="B461" s="32"/>
      <c r="C461" s="211" t="s">
        <v>1</v>
      </c>
      <c r="D461" s="211" t="s">
        <v>521</v>
      </c>
      <c r="E461" s="17" t="s">
        <v>1</v>
      </c>
      <c r="F461" s="212">
        <v>34.243000000000002</v>
      </c>
      <c r="H461" s="32"/>
    </row>
    <row r="462" spans="2:8" s="1" customFormat="1" ht="16.8" customHeight="1">
      <c r="B462" s="32"/>
      <c r="C462" s="211" t="s">
        <v>285</v>
      </c>
      <c r="D462" s="211" t="s">
        <v>364</v>
      </c>
      <c r="E462" s="17" t="s">
        <v>1</v>
      </c>
      <c r="F462" s="212">
        <v>291.76400000000001</v>
      </c>
      <c r="H462" s="32"/>
    </row>
    <row r="463" spans="2:8" s="1" customFormat="1" ht="16.8" customHeight="1">
      <c r="B463" s="32"/>
      <c r="C463" s="213" t="s">
        <v>9664</v>
      </c>
      <c r="H463" s="32"/>
    </row>
    <row r="464" spans="2:8" s="1" customFormat="1" ht="16.8" customHeight="1">
      <c r="B464" s="32"/>
      <c r="C464" s="211" t="s">
        <v>512</v>
      </c>
      <c r="D464" s="211" t="s">
        <v>513</v>
      </c>
      <c r="E464" s="17" t="s">
        <v>355</v>
      </c>
      <c r="F464" s="212">
        <v>291.76400000000001</v>
      </c>
      <c r="H464" s="32"/>
    </row>
    <row r="465" spans="2:8" s="1" customFormat="1" ht="20.399999999999999">
      <c r="B465" s="32"/>
      <c r="C465" s="211" t="s">
        <v>768</v>
      </c>
      <c r="D465" s="211" t="s">
        <v>769</v>
      </c>
      <c r="E465" s="17" t="s">
        <v>355</v>
      </c>
      <c r="F465" s="212">
        <v>5169.6670000000004</v>
      </c>
      <c r="H465" s="32"/>
    </row>
    <row r="466" spans="2:8" s="1" customFormat="1" ht="16.8" customHeight="1">
      <c r="B466" s="32"/>
      <c r="C466" s="207" t="s">
        <v>287</v>
      </c>
      <c r="D466" s="208" t="s">
        <v>1</v>
      </c>
      <c r="E466" s="209" t="s">
        <v>1</v>
      </c>
      <c r="F466" s="210">
        <v>172.73400000000001</v>
      </c>
      <c r="H466" s="32"/>
    </row>
    <row r="467" spans="2:8" s="1" customFormat="1" ht="16.8" customHeight="1">
      <c r="B467" s="32"/>
      <c r="C467" s="211" t="s">
        <v>1</v>
      </c>
      <c r="D467" s="211" t="s">
        <v>516</v>
      </c>
      <c r="E467" s="17" t="s">
        <v>1</v>
      </c>
      <c r="F467" s="212">
        <v>0</v>
      </c>
      <c r="H467" s="32"/>
    </row>
    <row r="468" spans="2:8" s="1" customFormat="1" ht="20.399999999999999">
      <c r="B468" s="32"/>
      <c r="C468" s="211" t="s">
        <v>1</v>
      </c>
      <c r="D468" s="211" t="s">
        <v>527</v>
      </c>
      <c r="E468" s="17" t="s">
        <v>1</v>
      </c>
      <c r="F468" s="212">
        <v>66.394999999999996</v>
      </c>
      <c r="H468" s="32"/>
    </row>
    <row r="469" spans="2:8" s="1" customFormat="1" ht="20.399999999999999">
      <c r="B469" s="32"/>
      <c r="C469" s="211" t="s">
        <v>1</v>
      </c>
      <c r="D469" s="211" t="s">
        <v>528</v>
      </c>
      <c r="E469" s="17" t="s">
        <v>1</v>
      </c>
      <c r="F469" s="212">
        <v>98.509</v>
      </c>
      <c r="H469" s="32"/>
    </row>
    <row r="470" spans="2:8" s="1" customFormat="1" ht="16.8" customHeight="1">
      <c r="B470" s="32"/>
      <c r="C470" s="211" t="s">
        <v>1</v>
      </c>
      <c r="D470" s="211" t="s">
        <v>529</v>
      </c>
      <c r="E470" s="17" t="s">
        <v>1</v>
      </c>
      <c r="F470" s="212">
        <v>7.83</v>
      </c>
      <c r="H470" s="32"/>
    </row>
    <row r="471" spans="2:8" s="1" customFormat="1" ht="16.8" customHeight="1">
      <c r="B471" s="32"/>
      <c r="C471" s="211" t="s">
        <v>287</v>
      </c>
      <c r="D471" s="211" t="s">
        <v>364</v>
      </c>
      <c r="E471" s="17" t="s">
        <v>1</v>
      </c>
      <c r="F471" s="212">
        <v>172.73400000000001</v>
      </c>
      <c r="H471" s="32"/>
    </row>
    <row r="472" spans="2:8" s="1" customFormat="1" ht="16.8" customHeight="1">
      <c r="B472" s="32"/>
      <c r="C472" s="213" t="s">
        <v>9664</v>
      </c>
      <c r="H472" s="32"/>
    </row>
    <row r="473" spans="2:8" s="1" customFormat="1" ht="16.8" customHeight="1">
      <c r="B473" s="32"/>
      <c r="C473" s="211" t="s">
        <v>523</v>
      </c>
      <c r="D473" s="211" t="s">
        <v>524</v>
      </c>
      <c r="E473" s="17" t="s">
        <v>355</v>
      </c>
      <c r="F473" s="212">
        <v>172.73400000000001</v>
      </c>
      <c r="H473" s="32"/>
    </row>
    <row r="474" spans="2:8" s="1" customFormat="1" ht="20.399999999999999">
      <c r="B474" s="32"/>
      <c r="C474" s="211" t="s">
        <v>768</v>
      </c>
      <c r="D474" s="211" t="s">
        <v>769</v>
      </c>
      <c r="E474" s="17" t="s">
        <v>355</v>
      </c>
      <c r="F474" s="212">
        <v>5169.6670000000004</v>
      </c>
      <c r="H474" s="32"/>
    </row>
    <row r="475" spans="2:8" s="1" customFormat="1" ht="16.8" customHeight="1">
      <c r="B475" s="32"/>
      <c r="C475" s="207" t="s">
        <v>1159</v>
      </c>
      <c r="D475" s="208" t="s">
        <v>1</v>
      </c>
      <c r="E475" s="209" t="s">
        <v>1</v>
      </c>
      <c r="F475" s="210">
        <v>18.928999999999998</v>
      </c>
      <c r="H475" s="32"/>
    </row>
    <row r="476" spans="2:8" s="1" customFormat="1" ht="16.8" customHeight="1">
      <c r="B476" s="32"/>
      <c r="C476" s="207" t="s">
        <v>289</v>
      </c>
      <c r="D476" s="208" t="s">
        <v>1</v>
      </c>
      <c r="E476" s="209" t="s">
        <v>1</v>
      </c>
      <c r="F476" s="210">
        <v>96.001999999999995</v>
      </c>
      <c r="H476" s="32"/>
    </row>
    <row r="477" spans="2:8" s="1" customFormat="1" ht="16.8" customHeight="1">
      <c r="B477" s="32"/>
      <c r="C477" s="211" t="s">
        <v>1</v>
      </c>
      <c r="D477" s="211" t="s">
        <v>753</v>
      </c>
      <c r="E477" s="17" t="s">
        <v>1</v>
      </c>
      <c r="F477" s="212">
        <v>0</v>
      </c>
      <c r="H477" s="32"/>
    </row>
    <row r="478" spans="2:8" s="1" customFormat="1" ht="20.399999999999999">
      <c r="B478" s="32"/>
      <c r="C478" s="211" t="s">
        <v>1</v>
      </c>
      <c r="D478" s="211" t="s">
        <v>754</v>
      </c>
      <c r="E478" s="17" t="s">
        <v>1</v>
      </c>
      <c r="F478" s="212">
        <v>96.001999999999995</v>
      </c>
      <c r="H478" s="32"/>
    </row>
    <row r="479" spans="2:8" s="1" customFormat="1" ht="16.8" customHeight="1">
      <c r="B479" s="32"/>
      <c r="C479" s="211" t="s">
        <v>289</v>
      </c>
      <c r="D479" s="211" t="s">
        <v>755</v>
      </c>
      <c r="E479" s="17" t="s">
        <v>1</v>
      </c>
      <c r="F479" s="212">
        <v>96.001999999999995</v>
      </c>
      <c r="H479" s="32"/>
    </row>
    <row r="480" spans="2:8" s="1" customFormat="1" ht="16.8" customHeight="1">
      <c r="B480" s="32"/>
      <c r="C480" s="213" t="s">
        <v>9664</v>
      </c>
      <c r="H480" s="32"/>
    </row>
    <row r="481" spans="2:8" s="1" customFormat="1" ht="20.399999999999999">
      <c r="B481" s="32"/>
      <c r="C481" s="211" t="s">
        <v>749</v>
      </c>
      <c r="D481" s="211" t="s">
        <v>750</v>
      </c>
      <c r="E481" s="17" t="s">
        <v>355</v>
      </c>
      <c r="F481" s="212">
        <v>1156.6569999999999</v>
      </c>
      <c r="H481" s="32"/>
    </row>
    <row r="482" spans="2:8" s="1" customFormat="1" ht="16.8" customHeight="1">
      <c r="B482" s="32"/>
      <c r="C482" s="211" t="s">
        <v>1093</v>
      </c>
      <c r="D482" s="211" t="s">
        <v>1094</v>
      </c>
      <c r="E482" s="17" t="s">
        <v>355</v>
      </c>
      <c r="F482" s="212">
        <v>5035.9939999999997</v>
      </c>
      <c r="H482" s="32"/>
    </row>
    <row r="483" spans="2:8" s="1" customFormat="1" ht="16.8" customHeight="1">
      <c r="B483" s="32"/>
      <c r="C483" s="211" t="s">
        <v>805</v>
      </c>
      <c r="D483" s="211" t="s">
        <v>806</v>
      </c>
      <c r="E483" s="17" t="s">
        <v>355</v>
      </c>
      <c r="F483" s="212">
        <v>3349.8589999999999</v>
      </c>
      <c r="H483" s="32"/>
    </row>
    <row r="484" spans="2:8" s="1" customFormat="1" ht="16.8" customHeight="1">
      <c r="B484" s="32"/>
      <c r="C484" s="211" t="s">
        <v>855</v>
      </c>
      <c r="D484" s="211" t="s">
        <v>856</v>
      </c>
      <c r="E484" s="17" t="s">
        <v>355</v>
      </c>
      <c r="F484" s="212">
        <v>6029.2420000000002</v>
      </c>
      <c r="H484" s="32"/>
    </row>
    <row r="485" spans="2:8" s="1" customFormat="1" ht="16.8" customHeight="1">
      <c r="B485" s="32"/>
      <c r="C485" s="211" t="s">
        <v>866</v>
      </c>
      <c r="D485" s="211" t="s">
        <v>867</v>
      </c>
      <c r="E485" s="17" t="s">
        <v>355</v>
      </c>
      <c r="F485" s="212">
        <v>1137.567</v>
      </c>
      <c r="H485" s="32"/>
    </row>
    <row r="486" spans="2:8" s="1" customFormat="1" ht="16.8" customHeight="1">
      <c r="B486" s="32"/>
      <c r="C486" s="207" t="s">
        <v>291</v>
      </c>
      <c r="D486" s="208" t="s">
        <v>1</v>
      </c>
      <c r="E486" s="209" t="s">
        <v>1</v>
      </c>
      <c r="F486" s="210">
        <v>34.299999999999997</v>
      </c>
      <c r="H486" s="32"/>
    </row>
    <row r="487" spans="2:8" s="1" customFormat="1" ht="16.8" customHeight="1">
      <c r="B487" s="32"/>
      <c r="C487" s="211" t="s">
        <v>1</v>
      </c>
      <c r="D487" s="211" t="s">
        <v>756</v>
      </c>
      <c r="E487" s="17" t="s">
        <v>1</v>
      </c>
      <c r="F487" s="212">
        <v>34.299999999999997</v>
      </c>
      <c r="H487" s="32"/>
    </row>
    <row r="488" spans="2:8" s="1" customFormat="1" ht="16.8" customHeight="1">
      <c r="B488" s="32"/>
      <c r="C488" s="211" t="s">
        <v>291</v>
      </c>
      <c r="D488" s="211" t="s">
        <v>755</v>
      </c>
      <c r="E488" s="17" t="s">
        <v>1</v>
      </c>
      <c r="F488" s="212">
        <v>34.299999999999997</v>
      </c>
      <c r="H488" s="32"/>
    </row>
    <row r="489" spans="2:8" s="1" customFormat="1" ht="16.8" customHeight="1">
      <c r="B489" s="32"/>
      <c r="C489" s="213" t="s">
        <v>9664</v>
      </c>
      <c r="H489" s="32"/>
    </row>
    <row r="490" spans="2:8" s="1" customFormat="1" ht="20.399999999999999">
      <c r="B490" s="32"/>
      <c r="C490" s="211" t="s">
        <v>749</v>
      </c>
      <c r="D490" s="211" t="s">
        <v>750</v>
      </c>
      <c r="E490" s="17" t="s">
        <v>355</v>
      </c>
      <c r="F490" s="212">
        <v>1156.6569999999999</v>
      </c>
      <c r="H490" s="32"/>
    </row>
    <row r="491" spans="2:8" s="1" customFormat="1" ht="16.8" customHeight="1">
      <c r="B491" s="32"/>
      <c r="C491" s="211" t="s">
        <v>1093</v>
      </c>
      <c r="D491" s="211" t="s">
        <v>1094</v>
      </c>
      <c r="E491" s="17" t="s">
        <v>355</v>
      </c>
      <c r="F491" s="212">
        <v>5035.9939999999997</v>
      </c>
      <c r="H491" s="32"/>
    </row>
    <row r="492" spans="2:8" s="1" customFormat="1" ht="16.8" customHeight="1">
      <c r="B492" s="32"/>
      <c r="C492" s="211" t="s">
        <v>814</v>
      </c>
      <c r="D492" s="211" t="s">
        <v>815</v>
      </c>
      <c r="E492" s="17" t="s">
        <v>355</v>
      </c>
      <c r="F492" s="212">
        <v>1667.0450000000001</v>
      </c>
      <c r="H492" s="32"/>
    </row>
    <row r="493" spans="2:8" s="1" customFormat="1" ht="16.8" customHeight="1">
      <c r="B493" s="32"/>
      <c r="C493" s="211" t="s">
        <v>855</v>
      </c>
      <c r="D493" s="211" t="s">
        <v>856</v>
      </c>
      <c r="E493" s="17" t="s">
        <v>355</v>
      </c>
      <c r="F493" s="212">
        <v>6029.2420000000002</v>
      </c>
      <c r="H493" s="32"/>
    </row>
    <row r="494" spans="2:8" s="1" customFormat="1" ht="16.8" customHeight="1">
      <c r="B494" s="32"/>
      <c r="C494" s="211" t="s">
        <v>866</v>
      </c>
      <c r="D494" s="211" t="s">
        <v>867</v>
      </c>
      <c r="E494" s="17" t="s">
        <v>355</v>
      </c>
      <c r="F494" s="212">
        <v>1137.567</v>
      </c>
      <c r="H494" s="32"/>
    </row>
    <row r="495" spans="2:8" s="1" customFormat="1" ht="16.8" customHeight="1">
      <c r="B495" s="32"/>
      <c r="C495" s="207" t="s">
        <v>293</v>
      </c>
      <c r="D495" s="208" t="s">
        <v>1</v>
      </c>
      <c r="E495" s="209" t="s">
        <v>1</v>
      </c>
      <c r="F495" s="210">
        <v>129.37</v>
      </c>
      <c r="H495" s="32"/>
    </row>
    <row r="496" spans="2:8" s="1" customFormat="1" ht="16.8" customHeight="1">
      <c r="B496" s="32"/>
      <c r="C496" s="211" t="s">
        <v>1</v>
      </c>
      <c r="D496" s="211" t="s">
        <v>753</v>
      </c>
      <c r="E496" s="17" t="s">
        <v>1</v>
      </c>
      <c r="F496" s="212">
        <v>0</v>
      </c>
      <c r="H496" s="32"/>
    </row>
    <row r="497" spans="2:8" s="1" customFormat="1" ht="20.399999999999999">
      <c r="B497" s="32"/>
      <c r="C497" s="211" t="s">
        <v>293</v>
      </c>
      <c r="D497" s="211" t="s">
        <v>766</v>
      </c>
      <c r="E497" s="17" t="s">
        <v>1</v>
      </c>
      <c r="F497" s="212">
        <v>129.37</v>
      </c>
      <c r="H497" s="32"/>
    </row>
    <row r="498" spans="2:8" s="1" customFormat="1" ht="16.8" customHeight="1">
      <c r="B498" s="32"/>
      <c r="C498" s="213" t="s">
        <v>9664</v>
      </c>
      <c r="H498" s="32"/>
    </row>
    <row r="499" spans="2:8" s="1" customFormat="1" ht="20.399999999999999">
      <c r="B499" s="32"/>
      <c r="C499" s="211" t="s">
        <v>762</v>
      </c>
      <c r="D499" s="211" t="s">
        <v>763</v>
      </c>
      <c r="E499" s="17" t="s">
        <v>355</v>
      </c>
      <c r="F499" s="212">
        <v>129.37</v>
      </c>
      <c r="H499" s="32"/>
    </row>
    <row r="500" spans="2:8" s="1" customFormat="1" ht="16.8" customHeight="1">
      <c r="B500" s="32"/>
      <c r="C500" s="211" t="s">
        <v>951</v>
      </c>
      <c r="D500" s="211" t="s">
        <v>952</v>
      </c>
      <c r="E500" s="17" t="s">
        <v>355</v>
      </c>
      <c r="F500" s="212">
        <v>1172.0709999999999</v>
      </c>
      <c r="H500" s="32"/>
    </row>
    <row r="501" spans="2:8" s="1" customFormat="1" ht="16.8" customHeight="1">
      <c r="B501" s="32"/>
      <c r="C501" s="211" t="s">
        <v>988</v>
      </c>
      <c r="D501" s="211" t="s">
        <v>989</v>
      </c>
      <c r="E501" s="17" t="s">
        <v>355</v>
      </c>
      <c r="F501" s="212">
        <v>536.4</v>
      </c>
      <c r="H501" s="32"/>
    </row>
    <row r="502" spans="2:8" s="1" customFormat="1" ht="16.8" customHeight="1">
      <c r="B502" s="32"/>
      <c r="C502" s="207" t="s">
        <v>295</v>
      </c>
      <c r="D502" s="208" t="s">
        <v>1</v>
      </c>
      <c r="E502" s="209" t="s">
        <v>1</v>
      </c>
      <c r="F502" s="210">
        <v>1007.265</v>
      </c>
      <c r="H502" s="32"/>
    </row>
    <row r="503" spans="2:8" s="1" customFormat="1" ht="30.6">
      <c r="B503" s="32"/>
      <c r="C503" s="211" t="s">
        <v>1</v>
      </c>
      <c r="D503" s="211" t="s">
        <v>757</v>
      </c>
      <c r="E503" s="17" t="s">
        <v>1</v>
      </c>
      <c r="F503" s="212">
        <v>640.07899999999995</v>
      </c>
      <c r="H503" s="32"/>
    </row>
    <row r="504" spans="2:8" s="1" customFormat="1" ht="20.399999999999999">
      <c r="B504" s="32"/>
      <c r="C504" s="211" t="s">
        <v>1</v>
      </c>
      <c r="D504" s="211" t="s">
        <v>758</v>
      </c>
      <c r="E504" s="17" t="s">
        <v>1</v>
      </c>
      <c r="F504" s="212">
        <v>296.68900000000002</v>
      </c>
      <c r="H504" s="32"/>
    </row>
    <row r="505" spans="2:8" s="1" customFormat="1" ht="16.8" customHeight="1">
      <c r="B505" s="32"/>
      <c r="C505" s="211" t="s">
        <v>1</v>
      </c>
      <c r="D505" s="211" t="s">
        <v>759</v>
      </c>
      <c r="E505" s="17" t="s">
        <v>1</v>
      </c>
      <c r="F505" s="212">
        <v>70.497</v>
      </c>
      <c r="H505" s="32"/>
    </row>
    <row r="506" spans="2:8" s="1" customFormat="1" ht="16.8" customHeight="1">
      <c r="B506" s="32"/>
      <c r="C506" s="211" t="s">
        <v>295</v>
      </c>
      <c r="D506" s="211" t="s">
        <v>755</v>
      </c>
      <c r="E506" s="17" t="s">
        <v>1</v>
      </c>
      <c r="F506" s="212">
        <v>1007.265</v>
      </c>
      <c r="H506" s="32"/>
    </row>
    <row r="507" spans="2:8" s="1" customFormat="1" ht="16.8" customHeight="1">
      <c r="B507" s="32"/>
      <c r="C507" s="213" t="s">
        <v>9664</v>
      </c>
      <c r="H507" s="32"/>
    </row>
    <row r="508" spans="2:8" s="1" customFormat="1" ht="20.399999999999999">
      <c r="B508" s="32"/>
      <c r="C508" s="211" t="s">
        <v>749</v>
      </c>
      <c r="D508" s="211" t="s">
        <v>750</v>
      </c>
      <c r="E508" s="17" t="s">
        <v>355</v>
      </c>
      <c r="F508" s="212">
        <v>1156.6569999999999</v>
      </c>
      <c r="H508" s="32"/>
    </row>
    <row r="509" spans="2:8" s="1" customFormat="1" ht="16.8" customHeight="1">
      <c r="B509" s="32"/>
      <c r="C509" s="211" t="s">
        <v>1093</v>
      </c>
      <c r="D509" s="211" t="s">
        <v>1094</v>
      </c>
      <c r="E509" s="17" t="s">
        <v>355</v>
      </c>
      <c r="F509" s="212">
        <v>5035.9939999999997</v>
      </c>
      <c r="H509" s="32"/>
    </row>
    <row r="510" spans="2:8" s="1" customFormat="1" ht="16.8" customHeight="1">
      <c r="B510" s="32"/>
      <c r="C510" s="211" t="s">
        <v>814</v>
      </c>
      <c r="D510" s="211" t="s">
        <v>815</v>
      </c>
      <c r="E510" s="17" t="s">
        <v>355</v>
      </c>
      <c r="F510" s="212">
        <v>1667.0450000000001</v>
      </c>
      <c r="H510" s="32"/>
    </row>
    <row r="511" spans="2:8" s="1" customFormat="1" ht="16.8" customHeight="1">
      <c r="B511" s="32"/>
      <c r="C511" s="211" t="s">
        <v>855</v>
      </c>
      <c r="D511" s="211" t="s">
        <v>856</v>
      </c>
      <c r="E511" s="17" t="s">
        <v>355</v>
      </c>
      <c r="F511" s="212">
        <v>6029.2420000000002</v>
      </c>
      <c r="H511" s="32"/>
    </row>
    <row r="512" spans="2:8" s="1" customFormat="1" ht="16.8" customHeight="1">
      <c r="B512" s="32"/>
      <c r="C512" s="211" t="s">
        <v>866</v>
      </c>
      <c r="D512" s="211" t="s">
        <v>867</v>
      </c>
      <c r="E512" s="17" t="s">
        <v>355</v>
      </c>
      <c r="F512" s="212">
        <v>1137.567</v>
      </c>
      <c r="H512" s="32"/>
    </row>
    <row r="513" spans="2:8" s="1" customFormat="1" ht="16.8" customHeight="1">
      <c r="B513" s="32"/>
      <c r="C513" s="207" t="s">
        <v>297</v>
      </c>
      <c r="D513" s="208" t="s">
        <v>1</v>
      </c>
      <c r="E513" s="209" t="s">
        <v>1</v>
      </c>
      <c r="F513" s="210">
        <v>19.09</v>
      </c>
      <c r="H513" s="32"/>
    </row>
    <row r="514" spans="2:8" s="1" customFormat="1" ht="16.8" customHeight="1">
      <c r="B514" s="32"/>
      <c r="C514" s="211" t="s">
        <v>297</v>
      </c>
      <c r="D514" s="211" t="s">
        <v>760</v>
      </c>
      <c r="E514" s="17" t="s">
        <v>1</v>
      </c>
      <c r="F514" s="212">
        <v>19.09</v>
      </c>
      <c r="H514" s="32"/>
    </row>
    <row r="515" spans="2:8" s="1" customFormat="1" ht="16.8" customHeight="1">
      <c r="B515" s="32"/>
      <c r="C515" s="213" t="s">
        <v>9664</v>
      </c>
      <c r="H515" s="32"/>
    </row>
    <row r="516" spans="2:8" s="1" customFormat="1" ht="20.399999999999999">
      <c r="B516" s="32"/>
      <c r="C516" s="211" t="s">
        <v>749</v>
      </c>
      <c r="D516" s="211" t="s">
        <v>750</v>
      </c>
      <c r="E516" s="17" t="s">
        <v>355</v>
      </c>
      <c r="F516" s="212">
        <v>1156.6569999999999</v>
      </c>
      <c r="H516" s="32"/>
    </row>
    <row r="517" spans="2:8" s="1" customFormat="1" ht="16.8" customHeight="1">
      <c r="B517" s="32"/>
      <c r="C517" s="211" t="s">
        <v>1093</v>
      </c>
      <c r="D517" s="211" t="s">
        <v>1094</v>
      </c>
      <c r="E517" s="17" t="s">
        <v>355</v>
      </c>
      <c r="F517" s="212">
        <v>5035.9939999999997</v>
      </c>
      <c r="H517" s="32"/>
    </row>
    <row r="518" spans="2:8" s="1" customFormat="1" ht="16.8" customHeight="1">
      <c r="B518" s="32"/>
      <c r="C518" s="207" t="s">
        <v>300</v>
      </c>
      <c r="D518" s="208" t="s">
        <v>1</v>
      </c>
      <c r="E518" s="209" t="s">
        <v>1</v>
      </c>
      <c r="F518" s="210">
        <v>54.35</v>
      </c>
      <c r="H518" s="32"/>
    </row>
    <row r="519" spans="2:8" s="1" customFormat="1" ht="16.8" customHeight="1">
      <c r="B519" s="32"/>
      <c r="C519" s="211" t="s">
        <v>1</v>
      </c>
      <c r="D519" s="211" t="s">
        <v>839</v>
      </c>
      <c r="E519" s="17" t="s">
        <v>1</v>
      </c>
      <c r="F519" s="212">
        <v>0</v>
      </c>
      <c r="H519" s="32"/>
    </row>
    <row r="520" spans="2:8" s="1" customFormat="1" ht="16.8" customHeight="1">
      <c r="B520" s="32"/>
      <c r="C520" s="211" t="s">
        <v>1</v>
      </c>
      <c r="D520" s="211" t="s">
        <v>840</v>
      </c>
      <c r="E520" s="17" t="s">
        <v>1</v>
      </c>
      <c r="F520" s="212">
        <v>19</v>
      </c>
      <c r="H520" s="32"/>
    </row>
    <row r="521" spans="2:8" s="1" customFormat="1" ht="16.8" customHeight="1">
      <c r="B521" s="32"/>
      <c r="C521" s="211" t="s">
        <v>1</v>
      </c>
      <c r="D521" s="211" t="s">
        <v>841</v>
      </c>
      <c r="E521" s="17" t="s">
        <v>1</v>
      </c>
      <c r="F521" s="212">
        <v>10.1</v>
      </c>
      <c r="H521" s="32"/>
    </row>
    <row r="522" spans="2:8" s="1" customFormat="1" ht="16.8" customHeight="1">
      <c r="B522" s="32"/>
      <c r="C522" s="211" t="s">
        <v>1</v>
      </c>
      <c r="D522" s="211" t="s">
        <v>842</v>
      </c>
      <c r="E522" s="17" t="s">
        <v>1</v>
      </c>
      <c r="F522" s="212">
        <v>9.25</v>
      </c>
      <c r="H522" s="32"/>
    </row>
    <row r="523" spans="2:8" s="1" customFormat="1" ht="16.8" customHeight="1">
      <c r="B523" s="32"/>
      <c r="C523" s="211" t="s">
        <v>1</v>
      </c>
      <c r="D523" s="211" t="s">
        <v>843</v>
      </c>
      <c r="E523" s="17" t="s">
        <v>1</v>
      </c>
      <c r="F523" s="212">
        <v>16</v>
      </c>
      <c r="H523" s="32"/>
    </row>
    <row r="524" spans="2:8" s="1" customFormat="1" ht="16.8" customHeight="1">
      <c r="B524" s="32"/>
      <c r="C524" s="211" t="s">
        <v>300</v>
      </c>
      <c r="D524" s="211" t="s">
        <v>755</v>
      </c>
      <c r="E524" s="17" t="s">
        <v>1</v>
      </c>
      <c r="F524" s="212">
        <v>54.35</v>
      </c>
      <c r="H524" s="32"/>
    </row>
    <row r="525" spans="2:8" s="1" customFormat="1" ht="16.8" customHeight="1">
      <c r="B525" s="32"/>
      <c r="C525" s="213" t="s">
        <v>9664</v>
      </c>
      <c r="H525" s="32"/>
    </row>
    <row r="526" spans="2:8" s="1" customFormat="1" ht="16.8" customHeight="1">
      <c r="B526" s="32"/>
      <c r="C526" s="211" t="s">
        <v>835</v>
      </c>
      <c r="D526" s="211" t="s">
        <v>836</v>
      </c>
      <c r="E526" s="17" t="s">
        <v>355</v>
      </c>
      <c r="F526" s="212">
        <v>1012.338</v>
      </c>
      <c r="H526" s="32"/>
    </row>
    <row r="527" spans="2:8" s="1" customFormat="1" ht="16.8" customHeight="1">
      <c r="B527" s="32"/>
      <c r="C527" s="211" t="s">
        <v>829</v>
      </c>
      <c r="D527" s="211" t="s">
        <v>830</v>
      </c>
      <c r="E527" s="17" t="s">
        <v>355</v>
      </c>
      <c r="F527" s="212">
        <v>54.35</v>
      </c>
      <c r="H527" s="32"/>
    </row>
    <row r="528" spans="2:8" s="1" customFormat="1" ht="16.8" customHeight="1">
      <c r="B528" s="32"/>
      <c r="C528" s="211" t="s">
        <v>855</v>
      </c>
      <c r="D528" s="211" t="s">
        <v>856</v>
      </c>
      <c r="E528" s="17" t="s">
        <v>355</v>
      </c>
      <c r="F528" s="212">
        <v>6029.2420000000002</v>
      </c>
      <c r="H528" s="32"/>
    </row>
    <row r="529" spans="2:8" s="1" customFormat="1" ht="16.8" customHeight="1">
      <c r="B529" s="32"/>
      <c r="C529" s="207" t="s">
        <v>302</v>
      </c>
      <c r="D529" s="208" t="s">
        <v>1</v>
      </c>
      <c r="E529" s="209" t="s">
        <v>1</v>
      </c>
      <c r="F529" s="210">
        <v>133.9</v>
      </c>
      <c r="H529" s="32"/>
    </row>
    <row r="530" spans="2:8" s="1" customFormat="1" ht="16.8" customHeight="1">
      <c r="B530" s="32"/>
      <c r="C530" s="211" t="s">
        <v>1</v>
      </c>
      <c r="D530" s="211" t="s">
        <v>844</v>
      </c>
      <c r="E530" s="17" t="s">
        <v>1</v>
      </c>
      <c r="F530" s="212">
        <v>0</v>
      </c>
      <c r="H530" s="32"/>
    </row>
    <row r="531" spans="2:8" s="1" customFormat="1" ht="16.8" customHeight="1">
      <c r="B531" s="32"/>
      <c r="C531" s="211" t="s">
        <v>1</v>
      </c>
      <c r="D531" s="211" t="s">
        <v>845</v>
      </c>
      <c r="E531" s="17" t="s">
        <v>1</v>
      </c>
      <c r="F531" s="212">
        <v>19.399999999999999</v>
      </c>
      <c r="H531" s="32"/>
    </row>
    <row r="532" spans="2:8" s="1" customFormat="1" ht="16.8" customHeight="1">
      <c r="B532" s="32"/>
      <c r="C532" s="211" t="s">
        <v>1</v>
      </c>
      <c r="D532" s="211" t="s">
        <v>846</v>
      </c>
      <c r="E532" s="17" t="s">
        <v>1</v>
      </c>
      <c r="F532" s="212">
        <v>44.9</v>
      </c>
      <c r="H532" s="32"/>
    </row>
    <row r="533" spans="2:8" s="1" customFormat="1" ht="16.8" customHeight="1">
      <c r="B533" s="32"/>
      <c r="C533" s="211" t="s">
        <v>1</v>
      </c>
      <c r="D533" s="211" t="s">
        <v>847</v>
      </c>
      <c r="E533" s="17" t="s">
        <v>1</v>
      </c>
      <c r="F533" s="212">
        <v>29.6</v>
      </c>
      <c r="H533" s="32"/>
    </row>
    <row r="534" spans="2:8" s="1" customFormat="1" ht="16.8" customHeight="1">
      <c r="B534" s="32"/>
      <c r="C534" s="211" t="s">
        <v>1</v>
      </c>
      <c r="D534" s="211" t="s">
        <v>848</v>
      </c>
      <c r="E534" s="17" t="s">
        <v>1</v>
      </c>
      <c r="F534" s="212">
        <v>40</v>
      </c>
      <c r="H534" s="32"/>
    </row>
    <row r="535" spans="2:8" s="1" customFormat="1" ht="16.8" customHeight="1">
      <c r="B535" s="32"/>
      <c r="C535" s="211" t="s">
        <v>302</v>
      </c>
      <c r="D535" s="211" t="s">
        <v>755</v>
      </c>
      <c r="E535" s="17" t="s">
        <v>1</v>
      </c>
      <c r="F535" s="212">
        <v>133.9</v>
      </c>
      <c r="H535" s="32"/>
    </row>
    <row r="536" spans="2:8" s="1" customFormat="1" ht="16.8" customHeight="1">
      <c r="B536" s="32"/>
      <c r="C536" s="213" t="s">
        <v>9664</v>
      </c>
      <c r="H536" s="32"/>
    </row>
    <row r="537" spans="2:8" s="1" customFormat="1" ht="16.8" customHeight="1">
      <c r="B537" s="32"/>
      <c r="C537" s="211" t="s">
        <v>835</v>
      </c>
      <c r="D537" s="211" t="s">
        <v>836</v>
      </c>
      <c r="E537" s="17" t="s">
        <v>355</v>
      </c>
      <c r="F537" s="212">
        <v>1012.338</v>
      </c>
      <c r="H537" s="32"/>
    </row>
    <row r="538" spans="2:8" s="1" customFormat="1" ht="16.8" customHeight="1">
      <c r="B538" s="32"/>
      <c r="C538" s="211" t="s">
        <v>822</v>
      </c>
      <c r="D538" s="211" t="s">
        <v>823</v>
      </c>
      <c r="E538" s="17" t="s">
        <v>355</v>
      </c>
      <c r="F538" s="212">
        <v>957.98800000000006</v>
      </c>
      <c r="H538" s="32"/>
    </row>
    <row r="539" spans="2:8" s="1" customFormat="1" ht="16.8" customHeight="1">
      <c r="B539" s="32"/>
      <c r="C539" s="211" t="s">
        <v>855</v>
      </c>
      <c r="D539" s="211" t="s">
        <v>856</v>
      </c>
      <c r="E539" s="17" t="s">
        <v>355</v>
      </c>
      <c r="F539" s="212">
        <v>6029.2420000000002</v>
      </c>
      <c r="H539" s="32"/>
    </row>
    <row r="540" spans="2:8" s="1" customFormat="1" ht="16.8" customHeight="1">
      <c r="B540" s="32"/>
      <c r="C540" s="207" t="s">
        <v>304</v>
      </c>
      <c r="D540" s="208" t="s">
        <v>1</v>
      </c>
      <c r="E540" s="209" t="s">
        <v>1</v>
      </c>
      <c r="F540" s="210">
        <v>824.08799999999997</v>
      </c>
      <c r="H540" s="32"/>
    </row>
    <row r="541" spans="2:8" s="1" customFormat="1" ht="16.8" customHeight="1">
      <c r="B541" s="32"/>
      <c r="C541" s="211" t="s">
        <v>1</v>
      </c>
      <c r="D541" s="211" t="s">
        <v>849</v>
      </c>
      <c r="E541" s="17" t="s">
        <v>1</v>
      </c>
      <c r="F541" s="212">
        <v>0</v>
      </c>
      <c r="H541" s="32"/>
    </row>
    <row r="542" spans="2:8" s="1" customFormat="1" ht="16.8" customHeight="1">
      <c r="B542" s="32"/>
      <c r="C542" s="211" t="s">
        <v>1</v>
      </c>
      <c r="D542" s="211" t="s">
        <v>850</v>
      </c>
      <c r="E542" s="17" t="s">
        <v>1</v>
      </c>
      <c r="F542" s="212">
        <v>192.684</v>
      </c>
      <c r="H542" s="32"/>
    </row>
    <row r="543" spans="2:8" s="1" customFormat="1" ht="16.8" customHeight="1">
      <c r="B543" s="32"/>
      <c r="C543" s="211" t="s">
        <v>1</v>
      </c>
      <c r="D543" s="211" t="s">
        <v>851</v>
      </c>
      <c r="E543" s="17" t="s">
        <v>1</v>
      </c>
      <c r="F543" s="212">
        <v>246.22399999999999</v>
      </c>
      <c r="H543" s="32"/>
    </row>
    <row r="544" spans="2:8" s="1" customFormat="1" ht="16.8" customHeight="1">
      <c r="B544" s="32"/>
      <c r="C544" s="211" t="s">
        <v>1</v>
      </c>
      <c r="D544" s="211" t="s">
        <v>852</v>
      </c>
      <c r="E544" s="17" t="s">
        <v>1</v>
      </c>
      <c r="F544" s="212">
        <v>146.62</v>
      </c>
      <c r="H544" s="32"/>
    </row>
    <row r="545" spans="2:8" s="1" customFormat="1" ht="16.8" customHeight="1">
      <c r="B545" s="32"/>
      <c r="C545" s="211" t="s">
        <v>1</v>
      </c>
      <c r="D545" s="211" t="s">
        <v>853</v>
      </c>
      <c r="E545" s="17" t="s">
        <v>1</v>
      </c>
      <c r="F545" s="212">
        <v>238.56</v>
      </c>
      <c r="H545" s="32"/>
    </row>
    <row r="546" spans="2:8" s="1" customFormat="1" ht="16.8" customHeight="1">
      <c r="B546" s="32"/>
      <c r="C546" s="211" t="s">
        <v>304</v>
      </c>
      <c r="D546" s="211" t="s">
        <v>755</v>
      </c>
      <c r="E546" s="17" t="s">
        <v>1</v>
      </c>
      <c r="F546" s="212">
        <v>824.08799999999997</v>
      </c>
      <c r="H546" s="32"/>
    </row>
    <row r="547" spans="2:8" s="1" customFormat="1" ht="16.8" customHeight="1">
      <c r="B547" s="32"/>
      <c r="C547" s="213" t="s">
        <v>9664</v>
      </c>
      <c r="H547" s="32"/>
    </row>
    <row r="548" spans="2:8" s="1" customFormat="1" ht="16.8" customHeight="1">
      <c r="B548" s="32"/>
      <c r="C548" s="211" t="s">
        <v>835</v>
      </c>
      <c r="D548" s="211" t="s">
        <v>836</v>
      </c>
      <c r="E548" s="17" t="s">
        <v>355</v>
      </c>
      <c r="F548" s="212">
        <v>1012.338</v>
      </c>
      <c r="H548" s="32"/>
    </row>
    <row r="549" spans="2:8" s="1" customFormat="1" ht="16.8" customHeight="1">
      <c r="B549" s="32"/>
      <c r="C549" s="211" t="s">
        <v>822</v>
      </c>
      <c r="D549" s="211" t="s">
        <v>823</v>
      </c>
      <c r="E549" s="17" t="s">
        <v>355</v>
      </c>
      <c r="F549" s="212">
        <v>957.98800000000006</v>
      </c>
      <c r="H549" s="32"/>
    </row>
    <row r="550" spans="2:8" s="1" customFormat="1" ht="16.8" customHeight="1">
      <c r="B550" s="32"/>
      <c r="C550" s="211" t="s">
        <v>855</v>
      </c>
      <c r="D550" s="211" t="s">
        <v>856</v>
      </c>
      <c r="E550" s="17" t="s">
        <v>355</v>
      </c>
      <c r="F550" s="212">
        <v>6029.2420000000002</v>
      </c>
      <c r="H550" s="32"/>
    </row>
    <row r="551" spans="2:8" s="1" customFormat="1" ht="16.8" customHeight="1">
      <c r="B551" s="32"/>
      <c r="C551" s="207" t="s">
        <v>306</v>
      </c>
      <c r="D551" s="208" t="s">
        <v>1</v>
      </c>
      <c r="E551" s="209" t="s">
        <v>1</v>
      </c>
      <c r="F551" s="210">
        <v>407.03</v>
      </c>
      <c r="H551" s="32"/>
    </row>
    <row r="552" spans="2:8" s="1" customFormat="1" ht="20.399999999999999">
      <c r="B552" s="32"/>
      <c r="C552" s="211" t="s">
        <v>306</v>
      </c>
      <c r="D552" s="211" t="s">
        <v>980</v>
      </c>
      <c r="E552" s="17" t="s">
        <v>1</v>
      </c>
      <c r="F552" s="212">
        <v>407.03</v>
      </c>
      <c r="H552" s="32"/>
    </row>
    <row r="553" spans="2:8" s="1" customFormat="1" ht="16.8" customHeight="1">
      <c r="B553" s="32"/>
      <c r="C553" s="213" t="s">
        <v>9664</v>
      </c>
      <c r="H553" s="32"/>
    </row>
    <row r="554" spans="2:8" s="1" customFormat="1" ht="16.8" customHeight="1">
      <c r="B554" s="32"/>
      <c r="C554" s="211" t="s">
        <v>975</v>
      </c>
      <c r="D554" s="211" t="s">
        <v>976</v>
      </c>
      <c r="E554" s="17" t="s">
        <v>355</v>
      </c>
      <c r="F554" s="212">
        <v>711.76</v>
      </c>
      <c r="H554" s="32"/>
    </row>
    <row r="555" spans="2:8" s="1" customFormat="1" ht="16.8" customHeight="1">
      <c r="B555" s="32"/>
      <c r="C555" s="211" t="s">
        <v>988</v>
      </c>
      <c r="D555" s="211" t="s">
        <v>989</v>
      </c>
      <c r="E555" s="17" t="s">
        <v>355</v>
      </c>
      <c r="F555" s="212">
        <v>536.4</v>
      </c>
      <c r="H555" s="32"/>
    </row>
    <row r="556" spans="2:8" s="1" customFormat="1" ht="16.8" customHeight="1">
      <c r="B556" s="32"/>
      <c r="C556" s="207" t="s">
        <v>1252</v>
      </c>
      <c r="D556" s="208" t="s">
        <v>1</v>
      </c>
      <c r="E556" s="209" t="s">
        <v>1</v>
      </c>
      <c r="F556" s="210">
        <v>47.173000000000002</v>
      </c>
      <c r="H556" s="32"/>
    </row>
    <row r="557" spans="2:8" s="1" customFormat="1" ht="16.8" customHeight="1">
      <c r="B557" s="32"/>
      <c r="C557" s="207" t="s">
        <v>308</v>
      </c>
      <c r="D557" s="208" t="s">
        <v>1</v>
      </c>
      <c r="E557" s="209" t="s">
        <v>1</v>
      </c>
      <c r="F557" s="210">
        <v>35.4</v>
      </c>
      <c r="H557" s="32"/>
    </row>
    <row r="558" spans="2:8" s="1" customFormat="1" ht="16.8" customHeight="1">
      <c r="B558" s="32"/>
      <c r="C558" s="211" t="s">
        <v>308</v>
      </c>
      <c r="D558" s="211" t="s">
        <v>1030</v>
      </c>
      <c r="E558" s="17" t="s">
        <v>1</v>
      </c>
      <c r="F558" s="212">
        <v>35.4</v>
      </c>
      <c r="H558" s="32"/>
    </row>
    <row r="559" spans="2:8" s="1" customFormat="1" ht="16.8" customHeight="1">
      <c r="B559" s="32"/>
      <c r="C559" s="207" t="s">
        <v>9665</v>
      </c>
      <c r="D559" s="208" t="s">
        <v>1</v>
      </c>
      <c r="E559" s="209" t="s">
        <v>1</v>
      </c>
      <c r="F559" s="210">
        <v>1387.7840000000001</v>
      </c>
      <c r="H559" s="32"/>
    </row>
    <row r="560" spans="2:8" s="1" customFormat="1" ht="16.8" customHeight="1">
      <c r="B560" s="32"/>
      <c r="C560" s="207" t="s">
        <v>310</v>
      </c>
      <c r="D560" s="208" t="s">
        <v>1</v>
      </c>
      <c r="E560" s="209" t="s">
        <v>1</v>
      </c>
      <c r="F560" s="210">
        <v>34.957999999999998</v>
      </c>
      <c r="H560" s="32"/>
    </row>
    <row r="561" spans="2:8" s="1" customFormat="1" ht="16.8" customHeight="1">
      <c r="B561" s="32"/>
      <c r="C561" s="211" t="s">
        <v>310</v>
      </c>
      <c r="D561" s="211" t="s">
        <v>1039</v>
      </c>
      <c r="E561" s="17" t="s">
        <v>1</v>
      </c>
      <c r="F561" s="212">
        <v>34.957999999999998</v>
      </c>
      <c r="H561" s="32"/>
    </row>
    <row r="562" spans="2:8" s="1" customFormat="1" ht="16.8" customHeight="1">
      <c r="B562" s="32"/>
      <c r="C562" s="213" t="s">
        <v>9664</v>
      </c>
      <c r="H562" s="32"/>
    </row>
    <row r="563" spans="2:8" s="1" customFormat="1" ht="16.8" customHeight="1">
      <c r="B563" s="32"/>
      <c r="C563" s="211" t="s">
        <v>1035</v>
      </c>
      <c r="D563" s="211" t="s">
        <v>1036</v>
      </c>
      <c r="E563" s="17" t="s">
        <v>355</v>
      </c>
      <c r="F563" s="212">
        <v>34.957999999999998</v>
      </c>
      <c r="H563" s="32"/>
    </row>
    <row r="564" spans="2:8" s="1" customFormat="1" ht="16.8" customHeight="1">
      <c r="B564" s="32"/>
      <c r="C564" s="211" t="s">
        <v>938</v>
      </c>
      <c r="D564" s="211" t="s">
        <v>939</v>
      </c>
      <c r="E564" s="17" t="s">
        <v>355</v>
      </c>
      <c r="F564" s="212">
        <v>69.915999999999997</v>
      </c>
      <c r="H564" s="32"/>
    </row>
    <row r="565" spans="2:8" s="1" customFormat="1" ht="16.8" customHeight="1">
      <c r="B565" s="32"/>
      <c r="C565" s="207" t="s">
        <v>1289</v>
      </c>
      <c r="D565" s="208" t="s">
        <v>1</v>
      </c>
      <c r="E565" s="209" t="s">
        <v>1</v>
      </c>
      <c r="F565" s="210">
        <v>31.53</v>
      </c>
      <c r="H565" s="32"/>
    </row>
    <row r="566" spans="2:8" s="1" customFormat="1" ht="16.8" customHeight="1">
      <c r="B566" s="32"/>
      <c r="C566" s="207" t="s">
        <v>312</v>
      </c>
      <c r="D566" s="208" t="s">
        <v>1</v>
      </c>
      <c r="E566" s="209" t="s">
        <v>1</v>
      </c>
      <c r="F566" s="210">
        <v>1585.134</v>
      </c>
      <c r="H566" s="32"/>
    </row>
    <row r="567" spans="2:8" s="1" customFormat="1" ht="16.8" customHeight="1">
      <c r="B567" s="32"/>
      <c r="C567" s="211" t="s">
        <v>1</v>
      </c>
      <c r="D567" s="211" t="s">
        <v>394</v>
      </c>
      <c r="E567" s="17" t="s">
        <v>1</v>
      </c>
      <c r="F567" s="212">
        <v>0</v>
      </c>
      <c r="H567" s="32"/>
    </row>
    <row r="568" spans="2:8" s="1" customFormat="1" ht="16.8" customHeight="1">
      <c r="B568" s="32"/>
      <c r="C568" s="211" t="s">
        <v>1</v>
      </c>
      <c r="D568" s="211" t="s">
        <v>395</v>
      </c>
      <c r="E568" s="17" t="s">
        <v>1</v>
      </c>
      <c r="F568" s="212">
        <v>7.16</v>
      </c>
      <c r="H568" s="32"/>
    </row>
    <row r="569" spans="2:8" s="1" customFormat="1" ht="16.8" customHeight="1">
      <c r="B569" s="32"/>
      <c r="C569" s="211" t="s">
        <v>1</v>
      </c>
      <c r="D569" s="211" t="s">
        <v>396</v>
      </c>
      <c r="E569" s="17" t="s">
        <v>1</v>
      </c>
      <c r="F569" s="212">
        <v>13.714</v>
      </c>
      <c r="H569" s="32"/>
    </row>
    <row r="570" spans="2:8" s="1" customFormat="1" ht="30.6">
      <c r="B570" s="32"/>
      <c r="C570" s="211" t="s">
        <v>1</v>
      </c>
      <c r="D570" s="211" t="s">
        <v>397</v>
      </c>
      <c r="E570" s="17" t="s">
        <v>1</v>
      </c>
      <c r="F570" s="212">
        <v>689.43600000000004</v>
      </c>
      <c r="H570" s="32"/>
    </row>
    <row r="571" spans="2:8" s="1" customFormat="1" ht="16.8" customHeight="1">
      <c r="B571" s="32"/>
      <c r="C571" s="211" t="s">
        <v>1</v>
      </c>
      <c r="D571" s="211" t="s">
        <v>398</v>
      </c>
      <c r="E571" s="17" t="s">
        <v>1</v>
      </c>
      <c r="F571" s="212">
        <v>24.134</v>
      </c>
      <c r="H571" s="32"/>
    </row>
    <row r="572" spans="2:8" s="1" customFormat="1" ht="16.8" customHeight="1">
      <c r="B572" s="32"/>
      <c r="C572" s="211" t="s">
        <v>1</v>
      </c>
      <c r="D572" s="211" t="s">
        <v>399</v>
      </c>
      <c r="E572" s="17" t="s">
        <v>1</v>
      </c>
      <c r="F572" s="212">
        <v>229.15</v>
      </c>
      <c r="H572" s="32"/>
    </row>
    <row r="573" spans="2:8" s="1" customFormat="1" ht="16.8" customHeight="1">
      <c r="B573" s="32"/>
      <c r="C573" s="211" t="s">
        <v>1</v>
      </c>
      <c r="D573" s="211" t="s">
        <v>400</v>
      </c>
      <c r="E573" s="17" t="s">
        <v>1</v>
      </c>
      <c r="F573" s="212">
        <v>5.3070000000000004</v>
      </c>
      <c r="H573" s="32"/>
    </row>
    <row r="574" spans="2:8" s="1" customFormat="1" ht="16.8" customHeight="1">
      <c r="B574" s="32"/>
      <c r="C574" s="211" t="s">
        <v>1</v>
      </c>
      <c r="D574" s="211" t="s">
        <v>401</v>
      </c>
      <c r="E574" s="17" t="s">
        <v>1</v>
      </c>
      <c r="F574" s="212">
        <v>1.653</v>
      </c>
      <c r="H574" s="32"/>
    </row>
    <row r="575" spans="2:8" s="1" customFormat="1" ht="16.8" customHeight="1">
      <c r="B575" s="32"/>
      <c r="C575" s="211" t="s">
        <v>1</v>
      </c>
      <c r="D575" s="211" t="s">
        <v>402</v>
      </c>
      <c r="E575" s="17" t="s">
        <v>1</v>
      </c>
      <c r="F575" s="212">
        <v>7.4459999999999997</v>
      </c>
      <c r="H575" s="32"/>
    </row>
    <row r="576" spans="2:8" s="1" customFormat="1" ht="16.8" customHeight="1">
      <c r="B576" s="32"/>
      <c r="C576" s="211" t="s">
        <v>1</v>
      </c>
      <c r="D576" s="211" t="s">
        <v>403</v>
      </c>
      <c r="E576" s="17" t="s">
        <v>1</v>
      </c>
      <c r="F576" s="212">
        <v>64.245999999999995</v>
      </c>
      <c r="H576" s="32"/>
    </row>
    <row r="577" spans="2:8" s="1" customFormat="1" ht="16.8" customHeight="1">
      <c r="B577" s="32"/>
      <c r="C577" s="211" t="s">
        <v>1</v>
      </c>
      <c r="D577" s="211" t="s">
        <v>404</v>
      </c>
      <c r="E577" s="17" t="s">
        <v>1</v>
      </c>
      <c r="F577" s="212">
        <v>12.584</v>
      </c>
      <c r="H577" s="32"/>
    </row>
    <row r="578" spans="2:8" s="1" customFormat="1" ht="16.8" customHeight="1">
      <c r="B578" s="32"/>
      <c r="C578" s="211" t="s">
        <v>1</v>
      </c>
      <c r="D578" s="211" t="s">
        <v>405</v>
      </c>
      <c r="E578" s="17" t="s">
        <v>1</v>
      </c>
      <c r="F578" s="212">
        <v>20.12</v>
      </c>
      <c r="H578" s="32"/>
    </row>
    <row r="579" spans="2:8" s="1" customFormat="1" ht="16.8" customHeight="1">
      <c r="B579" s="32"/>
      <c r="C579" s="211" t="s">
        <v>1</v>
      </c>
      <c r="D579" s="211" t="s">
        <v>406</v>
      </c>
      <c r="E579" s="17" t="s">
        <v>1</v>
      </c>
      <c r="F579" s="212">
        <v>17.052</v>
      </c>
      <c r="H579" s="32"/>
    </row>
    <row r="580" spans="2:8" s="1" customFormat="1" ht="16.8" customHeight="1">
      <c r="B580" s="32"/>
      <c r="C580" s="211" t="s">
        <v>1</v>
      </c>
      <c r="D580" s="211" t="s">
        <v>407</v>
      </c>
      <c r="E580" s="17" t="s">
        <v>1</v>
      </c>
      <c r="F580" s="212">
        <v>36.841999999999999</v>
      </c>
      <c r="H580" s="32"/>
    </row>
    <row r="581" spans="2:8" s="1" customFormat="1" ht="16.8" customHeight="1">
      <c r="B581" s="32"/>
      <c r="C581" s="211" t="s">
        <v>1</v>
      </c>
      <c r="D581" s="211" t="s">
        <v>408</v>
      </c>
      <c r="E581" s="17" t="s">
        <v>1</v>
      </c>
      <c r="F581" s="212">
        <v>61.844999999999999</v>
      </c>
      <c r="H581" s="32"/>
    </row>
    <row r="582" spans="2:8" s="1" customFormat="1" ht="16.8" customHeight="1">
      <c r="B582" s="32"/>
      <c r="C582" s="211" t="s">
        <v>1</v>
      </c>
      <c r="D582" s="211" t="s">
        <v>409</v>
      </c>
      <c r="E582" s="17" t="s">
        <v>1</v>
      </c>
      <c r="F582" s="212">
        <v>16.928000000000001</v>
      </c>
      <c r="H582" s="32"/>
    </row>
    <row r="583" spans="2:8" s="1" customFormat="1" ht="16.8" customHeight="1">
      <c r="B583" s="32"/>
      <c r="C583" s="211" t="s">
        <v>1</v>
      </c>
      <c r="D583" s="211" t="s">
        <v>410</v>
      </c>
      <c r="E583" s="17" t="s">
        <v>1</v>
      </c>
      <c r="F583" s="212">
        <v>10.888</v>
      </c>
      <c r="H583" s="32"/>
    </row>
    <row r="584" spans="2:8" s="1" customFormat="1" ht="16.8" customHeight="1">
      <c r="B584" s="32"/>
      <c r="C584" s="211" t="s">
        <v>1</v>
      </c>
      <c r="D584" s="211" t="s">
        <v>411</v>
      </c>
      <c r="E584" s="17" t="s">
        <v>1</v>
      </c>
      <c r="F584" s="212">
        <v>5.9850000000000003</v>
      </c>
      <c r="H584" s="32"/>
    </row>
    <row r="585" spans="2:8" s="1" customFormat="1" ht="16.8" customHeight="1">
      <c r="B585" s="32"/>
      <c r="C585" s="211" t="s">
        <v>1</v>
      </c>
      <c r="D585" s="211" t="s">
        <v>412</v>
      </c>
      <c r="E585" s="17" t="s">
        <v>1</v>
      </c>
      <c r="F585" s="212">
        <v>7.25</v>
      </c>
      <c r="H585" s="32"/>
    </row>
    <row r="586" spans="2:8" s="1" customFormat="1" ht="16.8" customHeight="1">
      <c r="B586" s="32"/>
      <c r="C586" s="211" t="s">
        <v>1</v>
      </c>
      <c r="D586" s="211" t="s">
        <v>413</v>
      </c>
      <c r="E586" s="17" t="s">
        <v>1</v>
      </c>
      <c r="F586" s="212">
        <v>3.2890000000000001</v>
      </c>
      <c r="H586" s="32"/>
    </row>
    <row r="587" spans="2:8" s="1" customFormat="1" ht="16.8" customHeight="1">
      <c r="B587" s="32"/>
      <c r="C587" s="211" t="s">
        <v>1</v>
      </c>
      <c r="D587" s="211" t="s">
        <v>414</v>
      </c>
      <c r="E587" s="17" t="s">
        <v>1</v>
      </c>
      <c r="F587" s="212">
        <v>2.355</v>
      </c>
      <c r="H587" s="32"/>
    </row>
    <row r="588" spans="2:8" s="1" customFormat="1" ht="16.8" customHeight="1">
      <c r="B588" s="32"/>
      <c r="C588" s="211" t="s">
        <v>1</v>
      </c>
      <c r="D588" s="211" t="s">
        <v>415</v>
      </c>
      <c r="E588" s="17" t="s">
        <v>1</v>
      </c>
      <c r="F588" s="212">
        <v>3.2829999999999999</v>
      </c>
      <c r="H588" s="32"/>
    </row>
    <row r="589" spans="2:8" s="1" customFormat="1" ht="16.8" customHeight="1">
      <c r="B589" s="32"/>
      <c r="C589" s="211" t="s">
        <v>1</v>
      </c>
      <c r="D589" s="211" t="s">
        <v>416</v>
      </c>
      <c r="E589" s="17" t="s">
        <v>1</v>
      </c>
      <c r="F589" s="212">
        <v>9.1310000000000002</v>
      </c>
      <c r="H589" s="32"/>
    </row>
    <row r="590" spans="2:8" s="1" customFormat="1" ht="16.8" customHeight="1">
      <c r="B590" s="32"/>
      <c r="C590" s="211" t="s">
        <v>1</v>
      </c>
      <c r="D590" s="211" t="s">
        <v>417</v>
      </c>
      <c r="E590" s="17" t="s">
        <v>1</v>
      </c>
      <c r="F590" s="212">
        <v>2.4300000000000002</v>
      </c>
      <c r="H590" s="32"/>
    </row>
    <row r="591" spans="2:8" s="1" customFormat="1" ht="16.8" customHeight="1">
      <c r="B591" s="32"/>
      <c r="C591" s="211" t="s">
        <v>1</v>
      </c>
      <c r="D591" s="211" t="s">
        <v>418</v>
      </c>
      <c r="E591" s="17" t="s">
        <v>1</v>
      </c>
      <c r="F591" s="212">
        <v>1.175</v>
      </c>
      <c r="H591" s="32"/>
    </row>
    <row r="592" spans="2:8" s="1" customFormat="1" ht="16.8" customHeight="1">
      <c r="B592" s="32"/>
      <c r="C592" s="211" t="s">
        <v>1</v>
      </c>
      <c r="D592" s="211" t="s">
        <v>419</v>
      </c>
      <c r="E592" s="17" t="s">
        <v>1</v>
      </c>
      <c r="F592" s="212">
        <v>34.593000000000004</v>
      </c>
      <c r="H592" s="32"/>
    </row>
    <row r="593" spans="2:8" s="1" customFormat="1" ht="16.8" customHeight="1">
      <c r="B593" s="32"/>
      <c r="C593" s="211" t="s">
        <v>1</v>
      </c>
      <c r="D593" s="211" t="s">
        <v>420</v>
      </c>
      <c r="E593" s="17" t="s">
        <v>1</v>
      </c>
      <c r="F593" s="212">
        <v>9.9789999999999992</v>
      </c>
      <c r="H593" s="32"/>
    </row>
    <row r="594" spans="2:8" s="1" customFormat="1" ht="16.8" customHeight="1">
      <c r="B594" s="32"/>
      <c r="C594" s="211" t="s">
        <v>1</v>
      </c>
      <c r="D594" s="211" t="s">
        <v>421</v>
      </c>
      <c r="E594" s="17" t="s">
        <v>1</v>
      </c>
      <c r="F594" s="212">
        <v>2.694</v>
      </c>
      <c r="H594" s="32"/>
    </row>
    <row r="595" spans="2:8" s="1" customFormat="1" ht="16.8" customHeight="1">
      <c r="B595" s="32"/>
      <c r="C595" s="211" t="s">
        <v>1</v>
      </c>
      <c r="D595" s="211" t="s">
        <v>422</v>
      </c>
      <c r="E595" s="17" t="s">
        <v>1</v>
      </c>
      <c r="F595" s="212">
        <v>4.423</v>
      </c>
      <c r="H595" s="32"/>
    </row>
    <row r="596" spans="2:8" s="1" customFormat="1" ht="16.8" customHeight="1">
      <c r="B596" s="32"/>
      <c r="C596" s="211" t="s">
        <v>1</v>
      </c>
      <c r="D596" s="211" t="s">
        <v>423</v>
      </c>
      <c r="E596" s="17" t="s">
        <v>1</v>
      </c>
      <c r="F596" s="212">
        <v>4.8630000000000004</v>
      </c>
      <c r="H596" s="32"/>
    </row>
    <row r="597" spans="2:8" s="1" customFormat="1" ht="16.8" customHeight="1">
      <c r="B597" s="32"/>
      <c r="C597" s="211" t="s">
        <v>1</v>
      </c>
      <c r="D597" s="211" t="s">
        <v>424</v>
      </c>
      <c r="E597" s="17" t="s">
        <v>1</v>
      </c>
      <c r="F597" s="212">
        <v>0.97599999999999998</v>
      </c>
      <c r="H597" s="32"/>
    </row>
    <row r="598" spans="2:8" s="1" customFormat="1" ht="16.8" customHeight="1">
      <c r="B598" s="32"/>
      <c r="C598" s="211" t="s">
        <v>1</v>
      </c>
      <c r="D598" s="211" t="s">
        <v>425</v>
      </c>
      <c r="E598" s="17" t="s">
        <v>1</v>
      </c>
      <c r="F598" s="212">
        <v>14.706</v>
      </c>
      <c r="H598" s="32"/>
    </row>
    <row r="599" spans="2:8" s="1" customFormat="1" ht="16.8" customHeight="1">
      <c r="B599" s="32"/>
      <c r="C599" s="211" t="s">
        <v>1</v>
      </c>
      <c r="D599" s="211" t="s">
        <v>426</v>
      </c>
      <c r="E599" s="17" t="s">
        <v>1</v>
      </c>
      <c r="F599" s="212">
        <v>1.6279999999999999</v>
      </c>
      <c r="H599" s="32"/>
    </row>
    <row r="600" spans="2:8" s="1" customFormat="1" ht="16.8" customHeight="1">
      <c r="B600" s="32"/>
      <c r="C600" s="211" t="s">
        <v>1</v>
      </c>
      <c r="D600" s="211" t="s">
        <v>427</v>
      </c>
      <c r="E600" s="17" t="s">
        <v>1</v>
      </c>
      <c r="F600" s="212">
        <v>2.3809999999999998</v>
      </c>
      <c r="H600" s="32"/>
    </row>
    <row r="601" spans="2:8" s="1" customFormat="1" ht="16.8" customHeight="1">
      <c r="B601" s="32"/>
      <c r="C601" s="211" t="s">
        <v>1</v>
      </c>
      <c r="D601" s="211" t="s">
        <v>428</v>
      </c>
      <c r="E601" s="17" t="s">
        <v>1</v>
      </c>
      <c r="F601" s="212">
        <v>7.0449999999999999</v>
      </c>
      <c r="H601" s="32"/>
    </row>
    <row r="602" spans="2:8" s="1" customFormat="1" ht="16.8" customHeight="1">
      <c r="B602" s="32"/>
      <c r="C602" s="211" t="s">
        <v>1</v>
      </c>
      <c r="D602" s="211" t="s">
        <v>429</v>
      </c>
      <c r="E602" s="17" t="s">
        <v>1</v>
      </c>
      <c r="F602" s="212">
        <v>4.3570000000000002</v>
      </c>
      <c r="H602" s="32"/>
    </row>
    <row r="603" spans="2:8" s="1" customFormat="1" ht="16.8" customHeight="1">
      <c r="B603" s="32"/>
      <c r="C603" s="211" t="s">
        <v>1</v>
      </c>
      <c r="D603" s="211" t="s">
        <v>430</v>
      </c>
      <c r="E603" s="17" t="s">
        <v>1</v>
      </c>
      <c r="F603" s="212">
        <v>1.7</v>
      </c>
      <c r="H603" s="32"/>
    </row>
    <row r="604" spans="2:8" s="1" customFormat="1" ht="16.8" customHeight="1">
      <c r="B604" s="32"/>
      <c r="C604" s="211" t="s">
        <v>1</v>
      </c>
      <c r="D604" s="211" t="s">
        <v>431</v>
      </c>
      <c r="E604" s="17" t="s">
        <v>1</v>
      </c>
      <c r="F604" s="212">
        <v>32.796999999999997</v>
      </c>
      <c r="H604" s="32"/>
    </row>
    <row r="605" spans="2:8" s="1" customFormat="1" ht="16.8" customHeight="1">
      <c r="B605" s="32"/>
      <c r="C605" s="211" t="s">
        <v>1</v>
      </c>
      <c r="D605" s="211" t="s">
        <v>432</v>
      </c>
      <c r="E605" s="17" t="s">
        <v>1</v>
      </c>
      <c r="F605" s="212">
        <v>25.451000000000001</v>
      </c>
      <c r="H605" s="32"/>
    </row>
    <row r="606" spans="2:8" s="1" customFormat="1" ht="16.8" customHeight="1">
      <c r="B606" s="32"/>
      <c r="C606" s="211" t="s">
        <v>1</v>
      </c>
      <c r="D606" s="211" t="s">
        <v>433</v>
      </c>
      <c r="E606" s="17" t="s">
        <v>1</v>
      </c>
      <c r="F606" s="212">
        <v>3.5640000000000001</v>
      </c>
      <c r="H606" s="32"/>
    </row>
    <row r="607" spans="2:8" s="1" customFormat="1" ht="16.8" customHeight="1">
      <c r="B607" s="32"/>
      <c r="C607" s="211" t="s">
        <v>1</v>
      </c>
      <c r="D607" s="211" t="s">
        <v>434</v>
      </c>
      <c r="E607" s="17" t="s">
        <v>1</v>
      </c>
      <c r="F607" s="212">
        <v>30.808</v>
      </c>
      <c r="H607" s="32"/>
    </row>
    <row r="608" spans="2:8" s="1" customFormat="1" ht="16.8" customHeight="1">
      <c r="B608" s="32"/>
      <c r="C608" s="211" t="s">
        <v>1</v>
      </c>
      <c r="D608" s="211" t="s">
        <v>435</v>
      </c>
      <c r="E608" s="17" t="s">
        <v>1</v>
      </c>
      <c r="F608" s="212">
        <v>16.440000000000001</v>
      </c>
      <c r="H608" s="32"/>
    </row>
    <row r="609" spans="2:8" s="1" customFormat="1" ht="16.8" customHeight="1">
      <c r="B609" s="32"/>
      <c r="C609" s="211" t="s">
        <v>1</v>
      </c>
      <c r="D609" s="211" t="s">
        <v>436</v>
      </c>
      <c r="E609" s="17" t="s">
        <v>1</v>
      </c>
      <c r="F609" s="212">
        <v>3.5310000000000001</v>
      </c>
      <c r="H609" s="32"/>
    </row>
    <row r="610" spans="2:8" s="1" customFormat="1" ht="16.8" customHeight="1">
      <c r="B610" s="32"/>
      <c r="C610" s="211" t="s">
        <v>1</v>
      </c>
      <c r="D610" s="211" t="s">
        <v>437</v>
      </c>
      <c r="E610" s="17" t="s">
        <v>1</v>
      </c>
      <c r="F610" s="212">
        <v>2.44</v>
      </c>
      <c r="H610" s="32"/>
    </row>
    <row r="611" spans="2:8" s="1" customFormat="1" ht="16.8" customHeight="1">
      <c r="B611" s="32"/>
      <c r="C611" s="211" t="s">
        <v>1</v>
      </c>
      <c r="D611" s="211" t="s">
        <v>438</v>
      </c>
      <c r="E611" s="17" t="s">
        <v>1</v>
      </c>
      <c r="F611" s="212">
        <v>1.4930000000000001</v>
      </c>
      <c r="H611" s="32"/>
    </row>
    <row r="612" spans="2:8" s="1" customFormat="1" ht="16.8" customHeight="1">
      <c r="B612" s="32"/>
      <c r="C612" s="211" t="s">
        <v>1</v>
      </c>
      <c r="D612" s="211" t="s">
        <v>439</v>
      </c>
      <c r="E612" s="17" t="s">
        <v>1</v>
      </c>
      <c r="F612" s="212">
        <v>0.73899999999999999</v>
      </c>
      <c r="H612" s="32"/>
    </row>
    <row r="613" spans="2:8" s="1" customFormat="1" ht="16.8" customHeight="1">
      <c r="B613" s="32"/>
      <c r="C613" s="211" t="s">
        <v>1</v>
      </c>
      <c r="D613" s="211" t="s">
        <v>440</v>
      </c>
      <c r="E613" s="17" t="s">
        <v>1</v>
      </c>
      <c r="F613" s="212">
        <v>8.1969999999999992</v>
      </c>
      <c r="H613" s="32"/>
    </row>
    <row r="614" spans="2:8" s="1" customFormat="1" ht="16.8" customHeight="1">
      <c r="B614" s="32"/>
      <c r="C614" s="211" t="s">
        <v>1</v>
      </c>
      <c r="D614" s="211" t="s">
        <v>441</v>
      </c>
      <c r="E614" s="17" t="s">
        <v>1</v>
      </c>
      <c r="F614" s="212">
        <v>18.928999999999998</v>
      </c>
      <c r="H614" s="32"/>
    </row>
    <row r="615" spans="2:8" s="1" customFormat="1" ht="16.8" customHeight="1">
      <c r="B615" s="32"/>
      <c r="C615" s="211" t="s">
        <v>1</v>
      </c>
      <c r="D615" s="211" t="s">
        <v>442</v>
      </c>
      <c r="E615" s="17" t="s">
        <v>1</v>
      </c>
      <c r="F615" s="212">
        <v>15.552</v>
      </c>
      <c r="H615" s="32"/>
    </row>
    <row r="616" spans="2:8" s="1" customFormat="1" ht="16.8" customHeight="1">
      <c r="B616" s="32"/>
      <c r="C616" s="211" t="s">
        <v>1</v>
      </c>
      <c r="D616" s="211" t="s">
        <v>443</v>
      </c>
      <c r="E616" s="17" t="s">
        <v>1</v>
      </c>
      <c r="F616" s="212">
        <v>11.62</v>
      </c>
      <c r="H616" s="32"/>
    </row>
    <row r="617" spans="2:8" s="1" customFormat="1" ht="16.8" customHeight="1">
      <c r="B617" s="32"/>
      <c r="C617" s="211" t="s">
        <v>1</v>
      </c>
      <c r="D617" s="211" t="s">
        <v>444</v>
      </c>
      <c r="E617" s="17" t="s">
        <v>1</v>
      </c>
      <c r="F617" s="212">
        <v>2.798</v>
      </c>
      <c r="H617" s="32"/>
    </row>
    <row r="618" spans="2:8" s="1" customFormat="1" ht="16.8" customHeight="1">
      <c r="B618" s="32"/>
      <c r="C618" s="211" t="s">
        <v>1</v>
      </c>
      <c r="D618" s="211" t="s">
        <v>445</v>
      </c>
      <c r="E618" s="17" t="s">
        <v>1</v>
      </c>
      <c r="F618" s="212">
        <v>3.7080000000000002</v>
      </c>
      <c r="H618" s="32"/>
    </row>
    <row r="619" spans="2:8" s="1" customFormat="1" ht="16.8" customHeight="1">
      <c r="B619" s="32"/>
      <c r="C619" s="211" t="s">
        <v>1</v>
      </c>
      <c r="D619" s="211" t="s">
        <v>446</v>
      </c>
      <c r="E619" s="17" t="s">
        <v>1</v>
      </c>
      <c r="F619" s="212">
        <v>18.806000000000001</v>
      </c>
      <c r="H619" s="32"/>
    </row>
    <row r="620" spans="2:8" s="1" customFormat="1" ht="16.8" customHeight="1">
      <c r="B620" s="32"/>
      <c r="C620" s="211" t="s">
        <v>1</v>
      </c>
      <c r="D620" s="211" t="s">
        <v>447</v>
      </c>
      <c r="E620" s="17" t="s">
        <v>1</v>
      </c>
      <c r="F620" s="212">
        <v>3.4289999999999998</v>
      </c>
      <c r="H620" s="32"/>
    </row>
    <row r="621" spans="2:8" s="1" customFormat="1" ht="16.8" customHeight="1">
      <c r="B621" s="32"/>
      <c r="C621" s="211" t="s">
        <v>1</v>
      </c>
      <c r="D621" s="211" t="s">
        <v>448</v>
      </c>
      <c r="E621" s="17" t="s">
        <v>1</v>
      </c>
      <c r="F621" s="212">
        <v>32.024000000000001</v>
      </c>
      <c r="H621" s="32"/>
    </row>
    <row r="622" spans="2:8" s="1" customFormat="1" ht="16.8" customHeight="1">
      <c r="B622" s="32"/>
      <c r="C622" s="211" t="s">
        <v>1</v>
      </c>
      <c r="D622" s="211" t="s">
        <v>449</v>
      </c>
      <c r="E622" s="17" t="s">
        <v>1</v>
      </c>
      <c r="F622" s="212">
        <v>8.2000000000000003E-2</v>
      </c>
      <c r="H622" s="32"/>
    </row>
    <row r="623" spans="2:8" s="1" customFormat="1" ht="16.8" customHeight="1">
      <c r="B623" s="32"/>
      <c r="C623" s="211" t="s">
        <v>1</v>
      </c>
      <c r="D623" s="211" t="s">
        <v>450</v>
      </c>
      <c r="E623" s="17" t="s">
        <v>1</v>
      </c>
      <c r="F623" s="212">
        <v>0.13100000000000001</v>
      </c>
      <c r="H623" s="32"/>
    </row>
    <row r="624" spans="2:8" s="1" customFormat="1" ht="16.8" customHeight="1">
      <c r="B624" s="32"/>
      <c r="C624" s="211" t="s">
        <v>1</v>
      </c>
      <c r="D624" s="211" t="s">
        <v>451</v>
      </c>
      <c r="E624" s="17" t="s">
        <v>1</v>
      </c>
      <c r="F624" s="212">
        <v>2.6110000000000002</v>
      </c>
      <c r="H624" s="32"/>
    </row>
    <row r="625" spans="2:8" s="1" customFormat="1" ht="16.8" customHeight="1">
      <c r="B625" s="32"/>
      <c r="C625" s="211" t="s">
        <v>1</v>
      </c>
      <c r="D625" s="211" t="s">
        <v>452</v>
      </c>
      <c r="E625" s="17" t="s">
        <v>1</v>
      </c>
      <c r="F625" s="212">
        <v>1.3720000000000001</v>
      </c>
      <c r="H625" s="32"/>
    </row>
    <row r="626" spans="2:8" s="1" customFormat="1" ht="16.8" customHeight="1">
      <c r="B626" s="32"/>
      <c r="C626" s="211" t="s">
        <v>1</v>
      </c>
      <c r="D626" s="211" t="s">
        <v>453</v>
      </c>
      <c r="E626" s="17" t="s">
        <v>1</v>
      </c>
      <c r="F626" s="212">
        <v>3.6110000000000002</v>
      </c>
      <c r="H626" s="32"/>
    </row>
    <row r="627" spans="2:8" s="1" customFormat="1" ht="16.8" customHeight="1">
      <c r="B627" s="32"/>
      <c r="C627" s="211" t="s">
        <v>1</v>
      </c>
      <c r="D627" s="211" t="s">
        <v>454</v>
      </c>
      <c r="E627" s="17" t="s">
        <v>1</v>
      </c>
      <c r="F627" s="212">
        <v>0.997</v>
      </c>
      <c r="H627" s="32"/>
    </row>
    <row r="628" spans="2:8" s="1" customFormat="1" ht="16.8" customHeight="1">
      <c r="B628" s="32"/>
      <c r="C628" s="211" t="s">
        <v>1</v>
      </c>
      <c r="D628" s="211" t="s">
        <v>455</v>
      </c>
      <c r="E628" s="17" t="s">
        <v>1</v>
      </c>
      <c r="F628" s="212">
        <v>1.256</v>
      </c>
      <c r="H628" s="32"/>
    </row>
    <row r="629" spans="2:8" s="1" customFormat="1" ht="16.8" customHeight="1">
      <c r="B629" s="32"/>
      <c r="C629" s="211" t="s">
        <v>312</v>
      </c>
      <c r="D629" s="211" t="s">
        <v>364</v>
      </c>
      <c r="E629" s="17" t="s">
        <v>1</v>
      </c>
      <c r="F629" s="212">
        <v>1585.134</v>
      </c>
      <c r="H629" s="32"/>
    </row>
    <row r="630" spans="2:8" s="1" customFormat="1" ht="16.8" customHeight="1">
      <c r="B630" s="32"/>
      <c r="C630" s="213" t="s">
        <v>9664</v>
      </c>
      <c r="H630" s="32"/>
    </row>
    <row r="631" spans="2:8" s="1" customFormat="1" ht="16.8" customHeight="1">
      <c r="B631" s="32"/>
      <c r="C631" s="211" t="s">
        <v>390</v>
      </c>
      <c r="D631" s="211" t="s">
        <v>391</v>
      </c>
      <c r="E631" s="17" t="s">
        <v>374</v>
      </c>
      <c r="F631" s="212">
        <v>1585.134</v>
      </c>
      <c r="H631" s="32"/>
    </row>
    <row r="632" spans="2:8" s="1" customFormat="1" ht="20.399999999999999">
      <c r="B632" s="32"/>
      <c r="C632" s="211" t="s">
        <v>457</v>
      </c>
      <c r="D632" s="211" t="s">
        <v>458</v>
      </c>
      <c r="E632" s="17" t="s">
        <v>374</v>
      </c>
      <c r="F632" s="212">
        <v>1585.134</v>
      </c>
      <c r="H632" s="32"/>
    </row>
    <row r="633" spans="2:8" s="1" customFormat="1" ht="20.399999999999999">
      <c r="B633" s="32"/>
      <c r="C633" s="211" t="s">
        <v>463</v>
      </c>
      <c r="D633" s="211" t="s">
        <v>464</v>
      </c>
      <c r="E633" s="17" t="s">
        <v>374</v>
      </c>
      <c r="F633" s="212">
        <v>7925.67</v>
      </c>
      <c r="H633" s="32"/>
    </row>
    <row r="634" spans="2:8" s="1" customFormat="1" ht="20.399999999999999">
      <c r="B634" s="32"/>
      <c r="C634" s="211" t="s">
        <v>469</v>
      </c>
      <c r="D634" s="211" t="s">
        <v>470</v>
      </c>
      <c r="E634" s="17" t="s">
        <v>374</v>
      </c>
      <c r="F634" s="212">
        <v>1883.712</v>
      </c>
      <c r="H634" s="32"/>
    </row>
    <row r="635" spans="2:8" s="1" customFormat="1" ht="16.8" customHeight="1">
      <c r="B635" s="32"/>
      <c r="C635" s="207" t="s">
        <v>1291</v>
      </c>
      <c r="D635" s="208" t="s">
        <v>1</v>
      </c>
      <c r="E635" s="209" t="s">
        <v>1</v>
      </c>
      <c r="F635" s="210">
        <v>2.847</v>
      </c>
      <c r="H635" s="32"/>
    </row>
    <row r="636" spans="2:8" s="1" customFormat="1" ht="16.8" customHeight="1">
      <c r="B636" s="32"/>
      <c r="C636" s="207" t="s">
        <v>1293</v>
      </c>
      <c r="D636" s="208" t="s">
        <v>1</v>
      </c>
      <c r="E636" s="209" t="s">
        <v>1</v>
      </c>
      <c r="F636" s="210">
        <v>16.635999999999999</v>
      </c>
      <c r="H636" s="32"/>
    </row>
    <row r="637" spans="2:8" s="1" customFormat="1" ht="16.8" customHeight="1">
      <c r="B637" s="32"/>
      <c r="C637" s="207" t="s">
        <v>1295</v>
      </c>
      <c r="D637" s="208" t="s">
        <v>1</v>
      </c>
      <c r="E637" s="209" t="s">
        <v>1</v>
      </c>
      <c r="F637" s="210">
        <v>1.6120000000000001</v>
      </c>
      <c r="H637" s="32"/>
    </row>
    <row r="638" spans="2:8" s="1" customFormat="1" ht="16.8" customHeight="1">
      <c r="B638" s="32"/>
      <c r="C638" s="207" t="s">
        <v>1301</v>
      </c>
      <c r="D638" s="208" t="s">
        <v>1</v>
      </c>
      <c r="E638" s="209" t="s">
        <v>1</v>
      </c>
      <c r="F638" s="210">
        <v>10.435</v>
      </c>
      <c r="H638" s="32"/>
    </row>
    <row r="639" spans="2:8" s="1" customFormat="1" ht="16.8" customHeight="1">
      <c r="B639" s="32"/>
      <c r="C639" s="207" t="s">
        <v>1304</v>
      </c>
      <c r="D639" s="208" t="s">
        <v>1</v>
      </c>
      <c r="E639" s="209" t="s">
        <v>1</v>
      </c>
      <c r="F639" s="210">
        <v>5.4080000000000004</v>
      </c>
      <c r="H639" s="32"/>
    </row>
    <row r="640" spans="2:8" s="1" customFormat="1" ht="26.4" customHeight="1">
      <c r="B640" s="32"/>
      <c r="C640" s="206" t="s">
        <v>9666</v>
      </c>
      <c r="D640" s="206" t="s">
        <v>88</v>
      </c>
      <c r="H640" s="32"/>
    </row>
    <row r="641" spans="2:8" s="1" customFormat="1" ht="16.8" customHeight="1">
      <c r="B641" s="32"/>
      <c r="C641" s="207" t="s">
        <v>1098</v>
      </c>
      <c r="D641" s="208" t="s">
        <v>1</v>
      </c>
      <c r="E641" s="209" t="s">
        <v>1</v>
      </c>
      <c r="F641" s="210">
        <v>0.97399999999999998</v>
      </c>
      <c r="H641" s="32"/>
    </row>
    <row r="642" spans="2:8" s="1" customFormat="1" ht="16.8" customHeight="1">
      <c r="B642" s="32"/>
      <c r="C642" s="211" t="s">
        <v>1098</v>
      </c>
      <c r="D642" s="211" t="s">
        <v>2869</v>
      </c>
      <c r="E642" s="17" t="s">
        <v>1</v>
      </c>
      <c r="F642" s="212">
        <v>0.97399999999999998</v>
      </c>
      <c r="H642" s="32"/>
    </row>
    <row r="643" spans="2:8" s="1" customFormat="1" ht="16.8" customHeight="1">
      <c r="B643" s="32"/>
      <c r="C643" s="213" t="s">
        <v>9664</v>
      </c>
      <c r="H643" s="32"/>
    </row>
    <row r="644" spans="2:8" s="1" customFormat="1" ht="16.8" customHeight="1">
      <c r="B644" s="32"/>
      <c r="C644" s="211" t="s">
        <v>2866</v>
      </c>
      <c r="D644" s="211" t="s">
        <v>2867</v>
      </c>
      <c r="E644" s="17" t="s">
        <v>374</v>
      </c>
      <c r="F644" s="212">
        <v>0.97399999999999998</v>
      </c>
      <c r="H644" s="32"/>
    </row>
    <row r="645" spans="2:8" s="1" customFormat="1" ht="16.8" customHeight="1">
      <c r="B645" s="32"/>
      <c r="C645" s="211" t="s">
        <v>2903</v>
      </c>
      <c r="D645" s="211" t="s">
        <v>2904</v>
      </c>
      <c r="E645" s="17" t="s">
        <v>374</v>
      </c>
      <c r="F645" s="212">
        <v>189.74799999999999</v>
      </c>
      <c r="H645" s="32"/>
    </row>
    <row r="646" spans="2:8" s="1" customFormat="1" ht="16.8" customHeight="1">
      <c r="B646" s="32"/>
      <c r="C646" s="207" t="s">
        <v>1100</v>
      </c>
      <c r="D646" s="208" t="s">
        <v>1</v>
      </c>
      <c r="E646" s="209" t="s">
        <v>1</v>
      </c>
      <c r="F646" s="210">
        <v>318.60000000000002</v>
      </c>
      <c r="H646" s="32"/>
    </row>
    <row r="647" spans="2:8" s="1" customFormat="1" ht="16.8" customHeight="1">
      <c r="B647" s="32"/>
      <c r="C647" s="211" t="s">
        <v>1100</v>
      </c>
      <c r="D647" s="211" t="s">
        <v>1357</v>
      </c>
      <c r="E647" s="17" t="s">
        <v>1</v>
      </c>
      <c r="F647" s="212">
        <v>318.60000000000002</v>
      </c>
      <c r="H647" s="32"/>
    </row>
    <row r="648" spans="2:8" s="1" customFormat="1" ht="16.8" customHeight="1">
      <c r="B648" s="32"/>
      <c r="C648" s="213" t="s">
        <v>9664</v>
      </c>
      <c r="H648" s="32"/>
    </row>
    <row r="649" spans="2:8" s="1" customFormat="1" ht="16.8" customHeight="1">
      <c r="B649" s="32"/>
      <c r="C649" s="211" t="s">
        <v>1353</v>
      </c>
      <c r="D649" s="211" t="s">
        <v>1354</v>
      </c>
      <c r="E649" s="17" t="s">
        <v>355</v>
      </c>
      <c r="F649" s="212">
        <v>447.7</v>
      </c>
      <c r="H649" s="32"/>
    </row>
    <row r="650" spans="2:8" s="1" customFormat="1" ht="16.8" customHeight="1">
      <c r="B650" s="32"/>
      <c r="C650" s="211" t="s">
        <v>1371</v>
      </c>
      <c r="D650" s="211" t="s">
        <v>1372</v>
      </c>
      <c r="E650" s="17" t="s">
        <v>374</v>
      </c>
      <c r="F650" s="212">
        <v>235.524</v>
      </c>
      <c r="H650" s="32"/>
    </row>
    <row r="651" spans="2:8" s="1" customFormat="1" ht="20.399999999999999">
      <c r="B651" s="32"/>
      <c r="C651" s="211" t="s">
        <v>2061</v>
      </c>
      <c r="D651" s="211" t="s">
        <v>2062</v>
      </c>
      <c r="E651" s="17" t="s">
        <v>355</v>
      </c>
      <c r="F651" s="212">
        <v>456.76</v>
      </c>
      <c r="H651" s="32"/>
    </row>
    <row r="652" spans="2:8" s="1" customFormat="1" ht="16.8" customHeight="1">
      <c r="B652" s="32"/>
      <c r="C652" s="211" t="s">
        <v>2068</v>
      </c>
      <c r="D652" s="211" t="s">
        <v>2069</v>
      </c>
      <c r="E652" s="17" t="s">
        <v>355</v>
      </c>
      <c r="F652" s="212">
        <v>470.46300000000002</v>
      </c>
      <c r="H652" s="32"/>
    </row>
    <row r="653" spans="2:8" s="1" customFormat="1" ht="16.8" customHeight="1">
      <c r="B653" s="32"/>
      <c r="C653" s="207" t="s">
        <v>1102</v>
      </c>
      <c r="D653" s="208" t="s">
        <v>1</v>
      </c>
      <c r="E653" s="209" t="s">
        <v>1</v>
      </c>
      <c r="F653" s="210">
        <v>62.4</v>
      </c>
      <c r="H653" s="32"/>
    </row>
    <row r="654" spans="2:8" s="1" customFormat="1" ht="16.8" customHeight="1">
      <c r="B654" s="32"/>
      <c r="C654" s="211" t="s">
        <v>1102</v>
      </c>
      <c r="D654" s="211" t="s">
        <v>2040</v>
      </c>
      <c r="E654" s="17" t="s">
        <v>1</v>
      </c>
      <c r="F654" s="212">
        <v>62.4</v>
      </c>
      <c r="H654" s="32"/>
    </row>
    <row r="655" spans="2:8" s="1" customFormat="1" ht="16.8" customHeight="1">
      <c r="B655" s="32"/>
      <c r="C655" s="213" t="s">
        <v>9664</v>
      </c>
      <c r="H655" s="32"/>
    </row>
    <row r="656" spans="2:8" s="1" customFormat="1" ht="16.8" customHeight="1">
      <c r="B656" s="32"/>
      <c r="C656" s="211" t="s">
        <v>2036</v>
      </c>
      <c r="D656" s="211" t="s">
        <v>2037</v>
      </c>
      <c r="E656" s="17" t="s">
        <v>355</v>
      </c>
      <c r="F656" s="212">
        <v>115.6</v>
      </c>
      <c r="H656" s="32"/>
    </row>
    <row r="657" spans="2:8" s="1" customFormat="1" ht="16.8" customHeight="1">
      <c r="B657" s="32"/>
      <c r="C657" s="211" t="s">
        <v>1353</v>
      </c>
      <c r="D657" s="211" t="s">
        <v>1354</v>
      </c>
      <c r="E657" s="17" t="s">
        <v>355</v>
      </c>
      <c r="F657" s="212">
        <v>447.7</v>
      </c>
      <c r="H657" s="32"/>
    </row>
    <row r="658" spans="2:8" s="1" customFormat="1" ht="16.8" customHeight="1">
      <c r="B658" s="32"/>
      <c r="C658" s="211" t="s">
        <v>2049</v>
      </c>
      <c r="D658" s="211" t="s">
        <v>2050</v>
      </c>
      <c r="E658" s="17" t="s">
        <v>355</v>
      </c>
      <c r="F658" s="212">
        <v>129.1</v>
      </c>
      <c r="H658" s="32"/>
    </row>
    <row r="659" spans="2:8" s="1" customFormat="1" ht="16.8" customHeight="1">
      <c r="B659" s="32"/>
      <c r="C659" s="211" t="s">
        <v>2054</v>
      </c>
      <c r="D659" s="211" t="s">
        <v>2055</v>
      </c>
      <c r="E659" s="17" t="s">
        <v>355</v>
      </c>
      <c r="F659" s="212">
        <v>88.271000000000001</v>
      </c>
      <c r="H659" s="32"/>
    </row>
    <row r="660" spans="2:8" s="1" customFormat="1" ht="16.8" customHeight="1">
      <c r="B660" s="32"/>
      <c r="C660" s="207" t="s">
        <v>1104</v>
      </c>
      <c r="D660" s="208" t="s">
        <v>1</v>
      </c>
      <c r="E660" s="209" t="s">
        <v>1</v>
      </c>
      <c r="F660" s="210">
        <v>13.5</v>
      </c>
      <c r="H660" s="32"/>
    </row>
    <row r="661" spans="2:8" s="1" customFormat="1" ht="16.8" customHeight="1">
      <c r="B661" s="32"/>
      <c r="C661" s="211" t="s">
        <v>1104</v>
      </c>
      <c r="D661" s="211" t="s">
        <v>2047</v>
      </c>
      <c r="E661" s="17" t="s">
        <v>1</v>
      </c>
      <c r="F661" s="212">
        <v>13.5</v>
      </c>
      <c r="H661" s="32"/>
    </row>
    <row r="662" spans="2:8" s="1" customFormat="1" ht="16.8" customHeight="1">
      <c r="B662" s="32"/>
      <c r="C662" s="213" t="s">
        <v>9664</v>
      </c>
      <c r="H662" s="32"/>
    </row>
    <row r="663" spans="2:8" s="1" customFormat="1" ht="16.8" customHeight="1">
      <c r="B663" s="32"/>
      <c r="C663" s="211" t="s">
        <v>2043</v>
      </c>
      <c r="D663" s="211" t="s">
        <v>2044</v>
      </c>
      <c r="E663" s="17" t="s">
        <v>355</v>
      </c>
      <c r="F663" s="212">
        <v>13.5</v>
      </c>
      <c r="H663" s="32"/>
    </row>
    <row r="664" spans="2:8" s="1" customFormat="1" ht="16.8" customHeight="1">
      <c r="B664" s="32"/>
      <c r="C664" s="211" t="s">
        <v>1353</v>
      </c>
      <c r="D664" s="211" t="s">
        <v>1354</v>
      </c>
      <c r="E664" s="17" t="s">
        <v>355</v>
      </c>
      <c r="F664" s="212">
        <v>447.7</v>
      </c>
      <c r="H664" s="32"/>
    </row>
    <row r="665" spans="2:8" s="1" customFormat="1" ht="16.8" customHeight="1">
      <c r="B665" s="32"/>
      <c r="C665" s="211" t="s">
        <v>2049</v>
      </c>
      <c r="D665" s="211" t="s">
        <v>2050</v>
      </c>
      <c r="E665" s="17" t="s">
        <v>355</v>
      </c>
      <c r="F665" s="212">
        <v>129.1</v>
      </c>
      <c r="H665" s="32"/>
    </row>
    <row r="666" spans="2:8" s="1" customFormat="1" ht="16.8" customHeight="1">
      <c r="B666" s="32"/>
      <c r="C666" s="211" t="s">
        <v>2054</v>
      </c>
      <c r="D666" s="211" t="s">
        <v>2055</v>
      </c>
      <c r="E666" s="17" t="s">
        <v>355</v>
      </c>
      <c r="F666" s="212">
        <v>88.271000000000001</v>
      </c>
      <c r="H666" s="32"/>
    </row>
    <row r="667" spans="2:8" s="1" customFormat="1" ht="16.8" customHeight="1">
      <c r="B667" s="32"/>
      <c r="C667" s="207" t="s">
        <v>1106</v>
      </c>
      <c r="D667" s="208" t="s">
        <v>1</v>
      </c>
      <c r="E667" s="209" t="s">
        <v>1</v>
      </c>
      <c r="F667" s="210">
        <v>53.2</v>
      </c>
      <c r="H667" s="32"/>
    </row>
    <row r="668" spans="2:8" s="1" customFormat="1" ht="16.8" customHeight="1">
      <c r="B668" s="32"/>
      <c r="C668" s="211" t="s">
        <v>1106</v>
      </c>
      <c r="D668" s="211" t="s">
        <v>2041</v>
      </c>
      <c r="E668" s="17" t="s">
        <v>1</v>
      </c>
      <c r="F668" s="212">
        <v>53.2</v>
      </c>
      <c r="H668" s="32"/>
    </row>
    <row r="669" spans="2:8" s="1" customFormat="1" ht="16.8" customHeight="1">
      <c r="B669" s="32"/>
      <c r="C669" s="213" t="s">
        <v>9664</v>
      </c>
      <c r="H669" s="32"/>
    </row>
    <row r="670" spans="2:8" s="1" customFormat="1" ht="16.8" customHeight="1">
      <c r="B670" s="32"/>
      <c r="C670" s="211" t="s">
        <v>2036</v>
      </c>
      <c r="D670" s="211" t="s">
        <v>2037</v>
      </c>
      <c r="E670" s="17" t="s">
        <v>355</v>
      </c>
      <c r="F670" s="212">
        <v>115.6</v>
      </c>
      <c r="H670" s="32"/>
    </row>
    <row r="671" spans="2:8" s="1" customFormat="1" ht="16.8" customHeight="1">
      <c r="B671" s="32"/>
      <c r="C671" s="211" t="s">
        <v>1353</v>
      </c>
      <c r="D671" s="211" t="s">
        <v>1354</v>
      </c>
      <c r="E671" s="17" t="s">
        <v>355</v>
      </c>
      <c r="F671" s="212">
        <v>447.7</v>
      </c>
      <c r="H671" s="32"/>
    </row>
    <row r="672" spans="2:8" s="1" customFormat="1" ht="16.8" customHeight="1">
      <c r="B672" s="32"/>
      <c r="C672" s="211" t="s">
        <v>2049</v>
      </c>
      <c r="D672" s="211" t="s">
        <v>2050</v>
      </c>
      <c r="E672" s="17" t="s">
        <v>355</v>
      </c>
      <c r="F672" s="212">
        <v>129.1</v>
      </c>
      <c r="H672" s="32"/>
    </row>
    <row r="673" spans="2:8" s="1" customFormat="1" ht="16.8" customHeight="1">
      <c r="B673" s="32"/>
      <c r="C673" s="211" t="s">
        <v>2054</v>
      </c>
      <c r="D673" s="211" t="s">
        <v>2055</v>
      </c>
      <c r="E673" s="17" t="s">
        <v>355</v>
      </c>
      <c r="F673" s="212">
        <v>88.271000000000001</v>
      </c>
      <c r="H673" s="32"/>
    </row>
    <row r="674" spans="2:8" s="1" customFormat="1" ht="16.8" customHeight="1">
      <c r="B674" s="32"/>
      <c r="C674" s="207" t="s">
        <v>1108</v>
      </c>
      <c r="D674" s="208" t="s">
        <v>1</v>
      </c>
      <c r="E674" s="209" t="s">
        <v>1</v>
      </c>
      <c r="F674" s="210">
        <v>130.30000000000001</v>
      </c>
      <c r="H674" s="32"/>
    </row>
    <row r="675" spans="2:8" s="1" customFormat="1" ht="16.8" customHeight="1">
      <c r="B675" s="32"/>
      <c r="C675" s="211" t="s">
        <v>1108</v>
      </c>
      <c r="D675" s="211" t="s">
        <v>1346</v>
      </c>
      <c r="E675" s="17" t="s">
        <v>1</v>
      </c>
      <c r="F675" s="212">
        <v>130.30000000000001</v>
      </c>
      <c r="H675" s="32"/>
    </row>
    <row r="676" spans="2:8" s="1" customFormat="1" ht="16.8" customHeight="1">
      <c r="B676" s="32"/>
      <c r="C676" s="213" t="s">
        <v>9664</v>
      </c>
      <c r="H676" s="32"/>
    </row>
    <row r="677" spans="2:8" s="1" customFormat="1" ht="16.8" customHeight="1">
      <c r="B677" s="32"/>
      <c r="C677" s="211" t="s">
        <v>1342</v>
      </c>
      <c r="D677" s="211" t="s">
        <v>1343</v>
      </c>
      <c r="E677" s="17" t="s">
        <v>355</v>
      </c>
      <c r="F677" s="212">
        <v>130.30000000000001</v>
      </c>
      <c r="H677" s="32"/>
    </row>
    <row r="678" spans="2:8" s="1" customFormat="1" ht="16.8" customHeight="1">
      <c r="B678" s="32"/>
      <c r="C678" s="211" t="s">
        <v>1330</v>
      </c>
      <c r="D678" s="211" t="s">
        <v>1331</v>
      </c>
      <c r="E678" s="17" t="s">
        <v>374</v>
      </c>
      <c r="F678" s="212">
        <v>47.234000000000002</v>
      </c>
      <c r="H678" s="32"/>
    </row>
    <row r="679" spans="2:8" s="1" customFormat="1" ht="20.399999999999999">
      <c r="B679" s="32"/>
      <c r="C679" s="211" t="s">
        <v>1361</v>
      </c>
      <c r="D679" s="211" t="s">
        <v>1362</v>
      </c>
      <c r="E679" s="17" t="s">
        <v>355</v>
      </c>
      <c r="F679" s="212">
        <v>130.30000000000001</v>
      </c>
      <c r="H679" s="32"/>
    </row>
    <row r="680" spans="2:8" s="1" customFormat="1" ht="16.8" customHeight="1">
      <c r="B680" s="32"/>
      <c r="C680" s="207" t="s">
        <v>1110</v>
      </c>
      <c r="D680" s="208" t="s">
        <v>1</v>
      </c>
      <c r="E680" s="209" t="s">
        <v>1</v>
      </c>
      <c r="F680" s="210">
        <v>29.7</v>
      </c>
      <c r="H680" s="32"/>
    </row>
    <row r="681" spans="2:8" s="1" customFormat="1" ht="16.8" customHeight="1">
      <c r="B681" s="32"/>
      <c r="C681" s="211" t="s">
        <v>1</v>
      </c>
      <c r="D681" s="211" t="s">
        <v>1315</v>
      </c>
      <c r="E681" s="17" t="s">
        <v>1</v>
      </c>
      <c r="F681" s="212">
        <v>11.7</v>
      </c>
      <c r="H681" s="32"/>
    </row>
    <row r="682" spans="2:8" s="1" customFormat="1" ht="16.8" customHeight="1">
      <c r="B682" s="32"/>
      <c r="C682" s="211" t="s">
        <v>1</v>
      </c>
      <c r="D682" s="211" t="s">
        <v>1316</v>
      </c>
      <c r="E682" s="17" t="s">
        <v>1</v>
      </c>
      <c r="F682" s="212">
        <v>18</v>
      </c>
      <c r="H682" s="32"/>
    </row>
    <row r="683" spans="2:8" s="1" customFormat="1" ht="16.8" customHeight="1">
      <c r="B683" s="32"/>
      <c r="C683" s="211" t="s">
        <v>1110</v>
      </c>
      <c r="D683" s="211" t="s">
        <v>364</v>
      </c>
      <c r="E683" s="17" t="s">
        <v>1</v>
      </c>
      <c r="F683" s="212">
        <v>29.7</v>
      </c>
      <c r="H683" s="32"/>
    </row>
    <row r="684" spans="2:8" s="1" customFormat="1" ht="16.8" customHeight="1">
      <c r="B684" s="32"/>
      <c r="C684" s="213" t="s">
        <v>9664</v>
      </c>
      <c r="H684" s="32"/>
    </row>
    <row r="685" spans="2:8" s="1" customFormat="1" ht="16.8" customHeight="1">
      <c r="B685" s="32"/>
      <c r="C685" s="211" t="s">
        <v>1311</v>
      </c>
      <c r="D685" s="211" t="s">
        <v>1312</v>
      </c>
      <c r="E685" s="17" t="s">
        <v>374</v>
      </c>
      <c r="F685" s="212">
        <v>29.7</v>
      </c>
      <c r="H685" s="32"/>
    </row>
    <row r="686" spans="2:8" s="1" customFormat="1" ht="20.399999999999999">
      <c r="B686" s="32"/>
      <c r="C686" s="211" t="s">
        <v>469</v>
      </c>
      <c r="D686" s="211" t="s">
        <v>470</v>
      </c>
      <c r="E686" s="17" t="s">
        <v>374</v>
      </c>
      <c r="F686" s="212">
        <v>17.648</v>
      </c>
      <c r="H686" s="32"/>
    </row>
    <row r="687" spans="2:8" s="1" customFormat="1" ht="16.8" customHeight="1">
      <c r="B687" s="32"/>
      <c r="C687" s="207" t="s">
        <v>1113</v>
      </c>
      <c r="D687" s="208" t="s">
        <v>1</v>
      </c>
      <c r="E687" s="209" t="s">
        <v>1</v>
      </c>
      <c r="F687" s="210">
        <v>22.963000000000001</v>
      </c>
      <c r="H687" s="32"/>
    </row>
    <row r="688" spans="2:8" s="1" customFormat="1" ht="16.8" customHeight="1">
      <c r="B688" s="32"/>
      <c r="C688" s="211" t="s">
        <v>1</v>
      </c>
      <c r="D688" s="211" t="s">
        <v>2879</v>
      </c>
      <c r="E688" s="17" t="s">
        <v>1</v>
      </c>
      <c r="F688" s="212">
        <v>0.747</v>
      </c>
      <c r="H688" s="32"/>
    </row>
    <row r="689" spans="2:8" s="1" customFormat="1" ht="16.8" customHeight="1">
      <c r="B689" s="32"/>
      <c r="C689" s="211" t="s">
        <v>1</v>
      </c>
      <c r="D689" s="211" t="s">
        <v>2880</v>
      </c>
      <c r="E689" s="17" t="s">
        <v>1</v>
      </c>
      <c r="F689" s="212">
        <v>21.981999999999999</v>
      </c>
      <c r="H689" s="32"/>
    </row>
    <row r="690" spans="2:8" s="1" customFormat="1" ht="16.8" customHeight="1">
      <c r="B690" s="32"/>
      <c r="C690" s="211" t="s">
        <v>1</v>
      </c>
      <c r="D690" s="211" t="s">
        <v>2881</v>
      </c>
      <c r="E690" s="17" t="s">
        <v>1</v>
      </c>
      <c r="F690" s="212">
        <v>0.23400000000000001</v>
      </c>
      <c r="H690" s="32"/>
    </row>
    <row r="691" spans="2:8" s="1" customFormat="1" ht="16.8" customHeight="1">
      <c r="B691" s="32"/>
      <c r="C691" s="211" t="s">
        <v>1113</v>
      </c>
      <c r="D691" s="211" t="s">
        <v>364</v>
      </c>
      <c r="E691" s="17" t="s">
        <v>1</v>
      </c>
      <c r="F691" s="212">
        <v>22.963000000000001</v>
      </c>
      <c r="H691" s="32"/>
    </row>
    <row r="692" spans="2:8" s="1" customFormat="1" ht="16.8" customHeight="1">
      <c r="B692" s="32"/>
      <c r="C692" s="213" t="s">
        <v>9664</v>
      </c>
      <c r="H692" s="32"/>
    </row>
    <row r="693" spans="2:8" s="1" customFormat="1" ht="16.8" customHeight="1">
      <c r="B693" s="32"/>
      <c r="C693" s="211" t="s">
        <v>2876</v>
      </c>
      <c r="D693" s="211" t="s">
        <v>2877</v>
      </c>
      <c r="E693" s="17" t="s">
        <v>374</v>
      </c>
      <c r="F693" s="212">
        <v>22.963000000000001</v>
      </c>
      <c r="H693" s="32"/>
    </row>
    <row r="694" spans="2:8" s="1" customFormat="1" ht="16.8" customHeight="1">
      <c r="B694" s="32"/>
      <c r="C694" s="211" t="s">
        <v>2903</v>
      </c>
      <c r="D694" s="211" t="s">
        <v>2904</v>
      </c>
      <c r="E694" s="17" t="s">
        <v>374</v>
      </c>
      <c r="F694" s="212">
        <v>189.74799999999999</v>
      </c>
      <c r="H694" s="32"/>
    </row>
    <row r="695" spans="2:8" s="1" customFormat="1" ht="16.8" customHeight="1">
      <c r="B695" s="32"/>
      <c r="C695" s="207" t="s">
        <v>1115</v>
      </c>
      <c r="D695" s="208" t="s">
        <v>1</v>
      </c>
      <c r="E695" s="209" t="s">
        <v>1</v>
      </c>
      <c r="F695" s="210">
        <v>4.3</v>
      </c>
      <c r="H695" s="32"/>
    </row>
    <row r="696" spans="2:8" s="1" customFormat="1" ht="16.8" customHeight="1">
      <c r="B696" s="32"/>
      <c r="C696" s="211" t="s">
        <v>1</v>
      </c>
      <c r="D696" s="211" t="s">
        <v>2891</v>
      </c>
      <c r="E696" s="17" t="s">
        <v>1</v>
      </c>
      <c r="F696" s="212">
        <v>0.13</v>
      </c>
      <c r="H696" s="32"/>
    </row>
    <row r="697" spans="2:8" s="1" customFormat="1" ht="16.8" customHeight="1">
      <c r="B697" s="32"/>
      <c r="C697" s="211" t="s">
        <v>1</v>
      </c>
      <c r="D697" s="211" t="s">
        <v>2892</v>
      </c>
      <c r="E697" s="17" t="s">
        <v>1</v>
      </c>
      <c r="F697" s="212">
        <v>4.17</v>
      </c>
      <c r="H697" s="32"/>
    </row>
    <row r="698" spans="2:8" s="1" customFormat="1" ht="16.8" customHeight="1">
      <c r="B698" s="32"/>
      <c r="C698" s="211" t="s">
        <v>1115</v>
      </c>
      <c r="D698" s="211" t="s">
        <v>364</v>
      </c>
      <c r="E698" s="17" t="s">
        <v>1</v>
      </c>
      <c r="F698" s="212">
        <v>4.3</v>
      </c>
      <c r="H698" s="32"/>
    </row>
    <row r="699" spans="2:8" s="1" customFormat="1" ht="16.8" customHeight="1">
      <c r="B699" s="32"/>
      <c r="C699" s="213" t="s">
        <v>9664</v>
      </c>
      <c r="H699" s="32"/>
    </row>
    <row r="700" spans="2:8" s="1" customFormat="1" ht="16.8" customHeight="1">
      <c r="B700" s="32"/>
      <c r="C700" s="211" t="s">
        <v>2876</v>
      </c>
      <c r="D700" s="211" t="s">
        <v>2877</v>
      </c>
      <c r="E700" s="17" t="s">
        <v>374</v>
      </c>
      <c r="F700" s="212">
        <v>4.3</v>
      </c>
      <c r="H700" s="32"/>
    </row>
    <row r="701" spans="2:8" s="1" customFormat="1" ht="16.8" customHeight="1">
      <c r="B701" s="32"/>
      <c r="C701" s="211" t="s">
        <v>2903</v>
      </c>
      <c r="D701" s="211" t="s">
        <v>2904</v>
      </c>
      <c r="E701" s="17" t="s">
        <v>374</v>
      </c>
      <c r="F701" s="212">
        <v>189.74799999999999</v>
      </c>
      <c r="H701" s="32"/>
    </row>
    <row r="702" spans="2:8" s="1" customFormat="1" ht="16.8" customHeight="1">
      <c r="B702" s="32"/>
      <c r="C702" s="207" t="s">
        <v>1117</v>
      </c>
      <c r="D702" s="208" t="s">
        <v>1</v>
      </c>
      <c r="E702" s="209" t="s">
        <v>1</v>
      </c>
      <c r="F702" s="210">
        <v>5098.1220000000003</v>
      </c>
      <c r="H702" s="32"/>
    </row>
    <row r="703" spans="2:8" s="1" customFormat="1" ht="16.8" customHeight="1">
      <c r="B703" s="32"/>
      <c r="C703" s="211" t="s">
        <v>1</v>
      </c>
      <c r="D703" s="211" t="s">
        <v>2346</v>
      </c>
      <c r="E703" s="17" t="s">
        <v>1</v>
      </c>
      <c r="F703" s="212">
        <v>221.08</v>
      </c>
      <c r="H703" s="32"/>
    </row>
    <row r="704" spans="2:8" s="1" customFormat="1" ht="16.8" customHeight="1">
      <c r="B704" s="32"/>
      <c r="C704" s="211" t="s">
        <v>1</v>
      </c>
      <c r="D704" s="211" t="s">
        <v>2347</v>
      </c>
      <c r="E704" s="17" t="s">
        <v>1</v>
      </c>
      <c r="F704" s="212">
        <v>1058.04</v>
      </c>
      <c r="H704" s="32"/>
    </row>
    <row r="705" spans="2:8" s="1" customFormat="1" ht="16.8" customHeight="1">
      <c r="B705" s="32"/>
      <c r="C705" s="211" t="s">
        <v>1</v>
      </c>
      <c r="D705" s="211" t="s">
        <v>2348</v>
      </c>
      <c r="E705" s="17" t="s">
        <v>1</v>
      </c>
      <c r="F705" s="212">
        <v>106.44</v>
      </c>
      <c r="H705" s="32"/>
    </row>
    <row r="706" spans="2:8" s="1" customFormat="1" ht="16.8" customHeight="1">
      <c r="B706" s="32"/>
      <c r="C706" s="211" t="s">
        <v>1</v>
      </c>
      <c r="D706" s="211" t="s">
        <v>2349</v>
      </c>
      <c r="E706" s="17" t="s">
        <v>1</v>
      </c>
      <c r="F706" s="212">
        <v>29.52</v>
      </c>
      <c r="H706" s="32"/>
    </row>
    <row r="707" spans="2:8" s="1" customFormat="1" ht="16.8" customHeight="1">
      <c r="B707" s="32"/>
      <c r="C707" s="211" t="s">
        <v>1</v>
      </c>
      <c r="D707" s="211" t="s">
        <v>2350</v>
      </c>
      <c r="E707" s="17" t="s">
        <v>1</v>
      </c>
      <c r="F707" s="212">
        <v>24.58</v>
      </c>
      <c r="H707" s="32"/>
    </row>
    <row r="708" spans="2:8" s="1" customFormat="1" ht="16.8" customHeight="1">
      <c r="B708" s="32"/>
      <c r="C708" s="211" t="s">
        <v>1</v>
      </c>
      <c r="D708" s="211" t="s">
        <v>2351</v>
      </c>
      <c r="E708" s="17" t="s">
        <v>1</v>
      </c>
      <c r="F708" s="212">
        <v>55.52</v>
      </c>
      <c r="H708" s="32"/>
    </row>
    <row r="709" spans="2:8" s="1" customFormat="1" ht="16.8" customHeight="1">
      <c r="B709" s="32"/>
      <c r="C709" s="211" t="s">
        <v>1</v>
      </c>
      <c r="D709" s="211" t="s">
        <v>2352</v>
      </c>
      <c r="E709" s="17" t="s">
        <v>1</v>
      </c>
      <c r="F709" s="212">
        <v>38.700000000000003</v>
      </c>
      <c r="H709" s="32"/>
    </row>
    <row r="710" spans="2:8" s="1" customFormat="1" ht="16.8" customHeight="1">
      <c r="B710" s="32"/>
      <c r="C710" s="211" t="s">
        <v>1</v>
      </c>
      <c r="D710" s="211" t="s">
        <v>2353</v>
      </c>
      <c r="E710" s="17" t="s">
        <v>1</v>
      </c>
      <c r="F710" s="212">
        <v>601.76800000000003</v>
      </c>
      <c r="H710" s="32"/>
    </row>
    <row r="711" spans="2:8" s="1" customFormat="1" ht="16.8" customHeight="1">
      <c r="B711" s="32"/>
      <c r="C711" s="211" t="s">
        <v>1</v>
      </c>
      <c r="D711" s="211" t="s">
        <v>2354</v>
      </c>
      <c r="E711" s="17" t="s">
        <v>1</v>
      </c>
      <c r="F711" s="212">
        <v>1179.02</v>
      </c>
      <c r="H711" s="32"/>
    </row>
    <row r="712" spans="2:8" s="1" customFormat="1" ht="16.8" customHeight="1">
      <c r="B712" s="32"/>
      <c r="C712" s="211" t="s">
        <v>1</v>
      </c>
      <c r="D712" s="211" t="s">
        <v>2355</v>
      </c>
      <c r="E712" s="17" t="s">
        <v>1</v>
      </c>
      <c r="F712" s="212">
        <v>1267.9939999999999</v>
      </c>
      <c r="H712" s="32"/>
    </row>
    <row r="713" spans="2:8" s="1" customFormat="1" ht="16.8" customHeight="1">
      <c r="B713" s="32"/>
      <c r="C713" s="211" t="s">
        <v>1</v>
      </c>
      <c r="D713" s="211" t="s">
        <v>2356</v>
      </c>
      <c r="E713" s="17" t="s">
        <v>1</v>
      </c>
      <c r="F713" s="212">
        <v>515.46</v>
      </c>
      <c r="H713" s="32"/>
    </row>
    <row r="714" spans="2:8" s="1" customFormat="1" ht="16.8" customHeight="1">
      <c r="B714" s="32"/>
      <c r="C714" s="211" t="s">
        <v>1117</v>
      </c>
      <c r="D714" s="211" t="s">
        <v>364</v>
      </c>
      <c r="E714" s="17" t="s">
        <v>1</v>
      </c>
      <c r="F714" s="212">
        <v>5098.1220000000003</v>
      </c>
      <c r="H714" s="32"/>
    </row>
    <row r="715" spans="2:8" s="1" customFormat="1" ht="16.8" customHeight="1">
      <c r="B715" s="32"/>
      <c r="C715" s="213" t="s">
        <v>9664</v>
      </c>
      <c r="H715" s="32"/>
    </row>
    <row r="716" spans="2:8" s="1" customFormat="1" ht="16.8" customHeight="1">
      <c r="B716" s="32"/>
      <c r="C716" s="211" t="s">
        <v>2342</v>
      </c>
      <c r="D716" s="211" t="s">
        <v>2343</v>
      </c>
      <c r="E716" s="17" t="s">
        <v>374</v>
      </c>
      <c r="F716" s="212">
        <v>5098.1220000000003</v>
      </c>
      <c r="H716" s="32"/>
    </row>
    <row r="717" spans="2:8" s="1" customFormat="1" ht="20.399999999999999">
      <c r="B717" s="32"/>
      <c r="C717" s="211" t="s">
        <v>2358</v>
      </c>
      <c r="D717" s="211" t="s">
        <v>2359</v>
      </c>
      <c r="E717" s="17" t="s">
        <v>374</v>
      </c>
      <c r="F717" s="212">
        <v>5098.1220000000003</v>
      </c>
      <c r="H717" s="32"/>
    </row>
    <row r="718" spans="2:8" s="1" customFormat="1" ht="20.399999999999999">
      <c r="B718" s="32"/>
      <c r="C718" s="211" t="s">
        <v>2363</v>
      </c>
      <c r="D718" s="211" t="s">
        <v>2364</v>
      </c>
      <c r="E718" s="17" t="s">
        <v>374</v>
      </c>
      <c r="F718" s="212">
        <v>5098.1220000000003</v>
      </c>
      <c r="H718" s="32"/>
    </row>
    <row r="719" spans="2:8" s="1" customFormat="1" ht="16.8" customHeight="1">
      <c r="B719" s="32"/>
      <c r="C719" s="207" t="s">
        <v>1119</v>
      </c>
      <c r="D719" s="208" t="s">
        <v>1</v>
      </c>
      <c r="E719" s="209" t="s">
        <v>1</v>
      </c>
      <c r="F719" s="210">
        <v>2894</v>
      </c>
      <c r="H719" s="32"/>
    </row>
    <row r="720" spans="2:8" s="1" customFormat="1" ht="16.8" customHeight="1">
      <c r="B720" s="32"/>
      <c r="C720" s="211" t="s">
        <v>1</v>
      </c>
      <c r="D720" s="211" t="s">
        <v>2327</v>
      </c>
      <c r="E720" s="17" t="s">
        <v>1</v>
      </c>
      <c r="F720" s="212">
        <v>975</v>
      </c>
      <c r="H720" s="32"/>
    </row>
    <row r="721" spans="2:8" s="1" customFormat="1" ht="16.8" customHeight="1">
      <c r="B721" s="32"/>
      <c r="C721" s="211" t="s">
        <v>1</v>
      </c>
      <c r="D721" s="211" t="s">
        <v>2328</v>
      </c>
      <c r="E721" s="17" t="s">
        <v>1</v>
      </c>
      <c r="F721" s="212">
        <v>703</v>
      </c>
      <c r="H721" s="32"/>
    </row>
    <row r="722" spans="2:8" s="1" customFormat="1" ht="16.8" customHeight="1">
      <c r="B722" s="32"/>
      <c r="C722" s="211" t="s">
        <v>1</v>
      </c>
      <c r="D722" s="211" t="s">
        <v>2329</v>
      </c>
      <c r="E722" s="17" t="s">
        <v>1</v>
      </c>
      <c r="F722" s="212">
        <v>428</v>
      </c>
      <c r="H722" s="32"/>
    </row>
    <row r="723" spans="2:8" s="1" customFormat="1" ht="16.8" customHeight="1">
      <c r="B723" s="32"/>
      <c r="C723" s="211" t="s">
        <v>1</v>
      </c>
      <c r="D723" s="211" t="s">
        <v>2330</v>
      </c>
      <c r="E723" s="17" t="s">
        <v>1</v>
      </c>
      <c r="F723" s="212">
        <v>788</v>
      </c>
      <c r="H723" s="32"/>
    </row>
    <row r="724" spans="2:8" s="1" customFormat="1" ht="16.8" customHeight="1">
      <c r="B724" s="32"/>
      <c r="C724" s="211" t="s">
        <v>1119</v>
      </c>
      <c r="D724" s="211" t="s">
        <v>364</v>
      </c>
      <c r="E724" s="17" t="s">
        <v>1</v>
      </c>
      <c r="F724" s="212">
        <v>2894</v>
      </c>
      <c r="H724" s="32"/>
    </row>
    <row r="725" spans="2:8" s="1" customFormat="1" ht="16.8" customHeight="1">
      <c r="B725" s="32"/>
      <c r="C725" s="213" t="s">
        <v>9664</v>
      </c>
      <c r="H725" s="32"/>
    </row>
    <row r="726" spans="2:8" s="1" customFormat="1" ht="20.399999999999999">
      <c r="B726" s="32"/>
      <c r="C726" s="211" t="s">
        <v>2323</v>
      </c>
      <c r="D726" s="211" t="s">
        <v>2324</v>
      </c>
      <c r="E726" s="17" t="s">
        <v>355</v>
      </c>
      <c r="F726" s="212">
        <v>2894</v>
      </c>
      <c r="H726" s="32"/>
    </row>
    <row r="727" spans="2:8" s="1" customFormat="1" ht="20.399999999999999">
      <c r="B727" s="32"/>
      <c r="C727" s="211" t="s">
        <v>2332</v>
      </c>
      <c r="D727" s="211" t="s">
        <v>2333</v>
      </c>
      <c r="E727" s="17" t="s">
        <v>355</v>
      </c>
      <c r="F727" s="212">
        <v>2894</v>
      </c>
      <c r="H727" s="32"/>
    </row>
    <row r="728" spans="2:8" s="1" customFormat="1" ht="20.399999999999999">
      <c r="B728" s="32"/>
      <c r="C728" s="211" t="s">
        <v>2337</v>
      </c>
      <c r="D728" s="211" t="s">
        <v>2338</v>
      </c>
      <c r="E728" s="17" t="s">
        <v>355</v>
      </c>
      <c r="F728" s="212">
        <v>2894</v>
      </c>
      <c r="H728" s="32"/>
    </row>
    <row r="729" spans="2:8" s="1" customFormat="1" ht="16.8" customHeight="1">
      <c r="B729" s="32"/>
      <c r="C729" s="211" t="s">
        <v>2368</v>
      </c>
      <c r="D729" s="211" t="s">
        <v>2369</v>
      </c>
      <c r="E729" s="17" t="s">
        <v>355</v>
      </c>
      <c r="F729" s="212">
        <v>2894</v>
      </c>
      <c r="H729" s="32"/>
    </row>
    <row r="730" spans="2:8" s="1" customFormat="1" ht="16.8" customHeight="1">
      <c r="B730" s="32"/>
      <c r="C730" s="211" t="s">
        <v>2373</v>
      </c>
      <c r="D730" s="211" t="s">
        <v>2374</v>
      </c>
      <c r="E730" s="17" t="s">
        <v>355</v>
      </c>
      <c r="F730" s="212">
        <v>2894</v>
      </c>
      <c r="H730" s="32"/>
    </row>
    <row r="731" spans="2:8" s="1" customFormat="1" ht="16.8" customHeight="1">
      <c r="B731" s="32"/>
      <c r="C731" s="211" t="s">
        <v>2378</v>
      </c>
      <c r="D731" s="211" t="s">
        <v>2379</v>
      </c>
      <c r="E731" s="17" t="s">
        <v>355</v>
      </c>
      <c r="F731" s="212">
        <v>2894</v>
      </c>
      <c r="H731" s="32"/>
    </row>
    <row r="732" spans="2:8" s="1" customFormat="1" ht="16.8" customHeight="1">
      <c r="B732" s="32"/>
      <c r="C732" s="207" t="s">
        <v>1121</v>
      </c>
      <c r="D732" s="208" t="s">
        <v>1</v>
      </c>
      <c r="E732" s="209" t="s">
        <v>1</v>
      </c>
      <c r="F732" s="210">
        <v>47.234000000000002</v>
      </c>
      <c r="H732" s="32"/>
    </row>
    <row r="733" spans="2:8" s="1" customFormat="1" ht="16.8" customHeight="1">
      <c r="B733" s="32"/>
      <c r="C733" s="211" t="s">
        <v>1121</v>
      </c>
      <c r="D733" s="211" t="s">
        <v>1334</v>
      </c>
      <c r="E733" s="17" t="s">
        <v>1</v>
      </c>
      <c r="F733" s="212">
        <v>47.234000000000002</v>
      </c>
      <c r="H733" s="32"/>
    </row>
    <row r="734" spans="2:8" s="1" customFormat="1" ht="16.8" customHeight="1">
      <c r="B734" s="32"/>
      <c r="C734" s="213" t="s">
        <v>9664</v>
      </c>
      <c r="H734" s="32"/>
    </row>
    <row r="735" spans="2:8" s="1" customFormat="1" ht="16.8" customHeight="1">
      <c r="B735" s="32"/>
      <c r="C735" s="211" t="s">
        <v>1330</v>
      </c>
      <c r="D735" s="211" t="s">
        <v>1331</v>
      </c>
      <c r="E735" s="17" t="s">
        <v>374</v>
      </c>
      <c r="F735" s="212">
        <v>47.234000000000002</v>
      </c>
      <c r="H735" s="32"/>
    </row>
    <row r="736" spans="2:8" s="1" customFormat="1" ht="20.399999999999999">
      <c r="B736" s="32"/>
      <c r="C736" s="211" t="s">
        <v>469</v>
      </c>
      <c r="D736" s="211" t="s">
        <v>470</v>
      </c>
      <c r="E736" s="17" t="s">
        <v>374</v>
      </c>
      <c r="F736" s="212">
        <v>17.648</v>
      </c>
      <c r="H736" s="32"/>
    </row>
    <row r="737" spans="2:8" s="1" customFormat="1" ht="16.8" customHeight="1">
      <c r="B737" s="32"/>
      <c r="C737" s="207" t="s">
        <v>1123</v>
      </c>
      <c r="D737" s="208" t="s">
        <v>1</v>
      </c>
      <c r="E737" s="209" t="s">
        <v>1</v>
      </c>
      <c r="F737" s="210">
        <v>511.30599999999998</v>
      </c>
      <c r="H737" s="32"/>
    </row>
    <row r="738" spans="2:8" s="1" customFormat="1" ht="30.6">
      <c r="B738" s="32"/>
      <c r="C738" s="211" t="s">
        <v>1</v>
      </c>
      <c r="D738" s="211" t="s">
        <v>4551</v>
      </c>
      <c r="E738" s="17" t="s">
        <v>1</v>
      </c>
      <c r="F738" s="212">
        <v>103.425</v>
      </c>
      <c r="H738" s="32"/>
    </row>
    <row r="739" spans="2:8" s="1" customFormat="1" ht="20.399999999999999">
      <c r="B739" s="32"/>
      <c r="C739" s="211" t="s">
        <v>1</v>
      </c>
      <c r="D739" s="211" t="s">
        <v>4552</v>
      </c>
      <c r="E739" s="17" t="s">
        <v>1</v>
      </c>
      <c r="F739" s="212">
        <v>103.581</v>
      </c>
      <c r="H739" s="32"/>
    </row>
    <row r="740" spans="2:8" s="1" customFormat="1" ht="16.8" customHeight="1">
      <c r="B740" s="32"/>
      <c r="C740" s="211" t="s">
        <v>1</v>
      </c>
      <c r="D740" s="211" t="s">
        <v>4553</v>
      </c>
      <c r="E740" s="17" t="s">
        <v>1</v>
      </c>
      <c r="F740" s="212">
        <v>9.4979999999999993</v>
      </c>
      <c r="H740" s="32"/>
    </row>
    <row r="741" spans="2:8" s="1" customFormat="1" ht="30.6">
      <c r="B741" s="32"/>
      <c r="C741" s="211" t="s">
        <v>1</v>
      </c>
      <c r="D741" s="211" t="s">
        <v>4554</v>
      </c>
      <c r="E741" s="17" t="s">
        <v>1</v>
      </c>
      <c r="F741" s="212">
        <v>120.99</v>
      </c>
      <c r="H741" s="32"/>
    </row>
    <row r="742" spans="2:8" s="1" customFormat="1" ht="16.8" customHeight="1">
      <c r="B742" s="32"/>
      <c r="C742" s="211" t="s">
        <v>1</v>
      </c>
      <c r="D742" s="211" t="s">
        <v>4555</v>
      </c>
      <c r="E742" s="17" t="s">
        <v>1</v>
      </c>
      <c r="F742" s="212">
        <v>33.18</v>
      </c>
      <c r="H742" s="32"/>
    </row>
    <row r="743" spans="2:8" s="1" customFormat="1" ht="20.399999999999999">
      <c r="B743" s="32"/>
      <c r="C743" s="211" t="s">
        <v>1</v>
      </c>
      <c r="D743" s="211" t="s">
        <v>4556</v>
      </c>
      <c r="E743" s="17" t="s">
        <v>1</v>
      </c>
      <c r="F743" s="212">
        <v>53.188000000000002</v>
      </c>
      <c r="H743" s="32"/>
    </row>
    <row r="744" spans="2:8" s="1" customFormat="1" ht="30.6">
      <c r="B744" s="32"/>
      <c r="C744" s="211" t="s">
        <v>1</v>
      </c>
      <c r="D744" s="211" t="s">
        <v>4557</v>
      </c>
      <c r="E744" s="17" t="s">
        <v>1</v>
      </c>
      <c r="F744" s="212">
        <v>85.814999999999998</v>
      </c>
      <c r="H744" s="32"/>
    </row>
    <row r="745" spans="2:8" s="1" customFormat="1" ht="16.8" customHeight="1">
      <c r="B745" s="32"/>
      <c r="C745" s="211" t="s">
        <v>1</v>
      </c>
      <c r="D745" s="211" t="s">
        <v>4558</v>
      </c>
      <c r="E745" s="17" t="s">
        <v>1</v>
      </c>
      <c r="F745" s="212">
        <v>1.629</v>
      </c>
      <c r="H745" s="32"/>
    </row>
    <row r="746" spans="2:8" s="1" customFormat="1" ht="16.8" customHeight="1">
      <c r="B746" s="32"/>
      <c r="C746" s="211" t="s">
        <v>1123</v>
      </c>
      <c r="D746" s="211" t="s">
        <v>364</v>
      </c>
      <c r="E746" s="17" t="s">
        <v>1</v>
      </c>
      <c r="F746" s="212">
        <v>511.30599999999998</v>
      </c>
      <c r="H746" s="32"/>
    </row>
    <row r="747" spans="2:8" s="1" customFormat="1" ht="16.8" customHeight="1">
      <c r="B747" s="32"/>
      <c r="C747" s="213" t="s">
        <v>9664</v>
      </c>
      <c r="H747" s="32"/>
    </row>
    <row r="748" spans="2:8" s="1" customFormat="1" ht="16.8" customHeight="1">
      <c r="B748" s="32"/>
      <c r="C748" s="211" t="s">
        <v>2138</v>
      </c>
      <c r="D748" s="211" t="s">
        <v>2139</v>
      </c>
      <c r="E748" s="17" t="s">
        <v>355</v>
      </c>
      <c r="F748" s="212">
        <v>1450.74</v>
      </c>
      <c r="H748" s="32"/>
    </row>
    <row r="749" spans="2:8" s="1" customFormat="1" ht="16.8" customHeight="1">
      <c r="B749" s="32"/>
      <c r="C749" s="211" t="s">
        <v>2153</v>
      </c>
      <c r="D749" s="211" t="s">
        <v>2154</v>
      </c>
      <c r="E749" s="17" t="s">
        <v>355</v>
      </c>
      <c r="F749" s="212">
        <v>5705.4530000000004</v>
      </c>
      <c r="H749" s="32"/>
    </row>
    <row r="750" spans="2:8" s="1" customFormat="1" ht="16.8" customHeight="1">
      <c r="B750" s="32"/>
      <c r="C750" s="211" t="s">
        <v>4667</v>
      </c>
      <c r="D750" s="211" t="s">
        <v>4668</v>
      </c>
      <c r="E750" s="17" t="s">
        <v>355</v>
      </c>
      <c r="F750" s="212">
        <v>8252.8790000000008</v>
      </c>
      <c r="H750" s="32"/>
    </row>
    <row r="751" spans="2:8" s="1" customFormat="1" ht="16.8" customHeight="1">
      <c r="B751" s="32"/>
      <c r="C751" s="207" t="s">
        <v>1125</v>
      </c>
      <c r="D751" s="208" t="s">
        <v>1</v>
      </c>
      <c r="E751" s="209" t="s">
        <v>1</v>
      </c>
      <c r="F751" s="210">
        <v>671.41899999999998</v>
      </c>
      <c r="H751" s="32"/>
    </row>
    <row r="752" spans="2:8" s="1" customFormat="1" ht="16.8" customHeight="1">
      <c r="B752" s="32"/>
      <c r="C752" s="211" t="s">
        <v>1</v>
      </c>
      <c r="D752" s="211" t="s">
        <v>2200</v>
      </c>
      <c r="E752" s="17" t="s">
        <v>1</v>
      </c>
      <c r="F752" s="212">
        <v>0</v>
      </c>
      <c r="H752" s="32"/>
    </row>
    <row r="753" spans="2:8" s="1" customFormat="1" ht="20.399999999999999">
      <c r="B753" s="32"/>
      <c r="C753" s="211" t="s">
        <v>1</v>
      </c>
      <c r="D753" s="211" t="s">
        <v>2201</v>
      </c>
      <c r="E753" s="17" t="s">
        <v>1</v>
      </c>
      <c r="F753" s="212">
        <v>55.44</v>
      </c>
      <c r="H753" s="32"/>
    </row>
    <row r="754" spans="2:8" s="1" customFormat="1" ht="20.399999999999999">
      <c r="B754" s="32"/>
      <c r="C754" s="211" t="s">
        <v>1</v>
      </c>
      <c r="D754" s="211" t="s">
        <v>2202</v>
      </c>
      <c r="E754" s="17" t="s">
        <v>1</v>
      </c>
      <c r="F754" s="212">
        <v>54.398000000000003</v>
      </c>
      <c r="H754" s="32"/>
    </row>
    <row r="755" spans="2:8" s="1" customFormat="1" ht="20.399999999999999">
      <c r="B755" s="32"/>
      <c r="C755" s="211" t="s">
        <v>1</v>
      </c>
      <c r="D755" s="211" t="s">
        <v>2203</v>
      </c>
      <c r="E755" s="17" t="s">
        <v>1</v>
      </c>
      <c r="F755" s="212">
        <v>90.72</v>
      </c>
      <c r="H755" s="32"/>
    </row>
    <row r="756" spans="2:8" s="1" customFormat="1" ht="20.399999999999999">
      <c r="B756" s="32"/>
      <c r="C756" s="211" t="s">
        <v>1</v>
      </c>
      <c r="D756" s="211" t="s">
        <v>2204</v>
      </c>
      <c r="E756" s="17" t="s">
        <v>1</v>
      </c>
      <c r="F756" s="212">
        <v>86.745000000000005</v>
      </c>
      <c r="H756" s="32"/>
    </row>
    <row r="757" spans="2:8" s="1" customFormat="1" ht="20.399999999999999">
      <c r="B757" s="32"/>
      <c r="C757" s="211" t="s">
        <v>1</v>
      </c>
      <c r="D757" s="211" t="s">
        <v>2205</v>
      </c>
      <c r="E757" s="17" t="s">
        <v>1</v>
      </c>
      <c r="F757" s="212">
        <v>38.317999999999998</v>
      </c>
      <c r="H757" s="32"/>
    </row>
    <row r="758" spans="2:8" s="1" customFormat="1" ht="20.399999999999999">
      <c r="B758" s="32"/>
      <c r="C758" s="211" t="s">
        <v>1</v>
      </c>
      <c r="D758" s="211" t="s">
        <v>2206</v>
      </c>
      <c r="E758" s="17" t="s">
        <v>1</v>
      </c>
      <c r="F758" s="212">
        <v>62.093000000000004</v>
      </c>
      <c r="H758" s="32"/>
    </row>
    <row r="759" spans="2:8" s="1" customFormat="1" ht="16.8" customHeight="1">
      <c r="B759" s="32"/>
      <c r="C759" s="211" t="s">
        <v>1</v>
      </c>
      <c r="D759" s="211" t="s">
        <v>2207</v>
      </c>
      <c r="E759" s="17" t="s">
        <v>1</v>
      </c>
      <c r="F759" s="212">
        <v>35.183</v>
      </c>
      <c r="H759" s="32"/>
    </row>
    <row r="760" spans="2:8" s="1" customFormat="1" ht="20.399999999999999">
      <c r="B760" s="32"/>
      <c r="C760" s="211" t="s">
        <v>1</v>
      </c>
      <c r="D760" s="211" t="s">
        <v>2208</v>
      </c>
      <c r="E760" s="17" t="s">
        <v>1</v>
      </c>
      <c r="F760" s="212">
        <v>66.662000000000006</v>
      </c>
      <c r="H760" s="32"/>
    </row>
    <row r="761" spans="2:8" s="1" customFormat="1" ht="20.399999999999999">
      <c r="B761" s="32"/>
      <c r="C761" s="211" t="s">
        <v>1</v>
      </c>
      <c r="D761" s="211" t="s">
        <v>2209</v>
      </c>
      <c r="E761" s="17" t="s">
        <v>1</v>
      </c>
      <c r="F761" s="212">
        <v>39.75</v>
      </c>
      <c r="H761" s="32"/>
    </row>
    <row r="762" spans="2:8" s="1" customFormat="1" ht="20.399999999999999">
      <c r="B762" s="32"/>
      <c r="C762" s="211" t="s">
        <v>1</v>
      </c>
      <c r="D762" s="211" t="s">
        <v>2210</v>
      </c>
      <c r="E762" s="17" t="s">
        <v>1</v>
      </c>
      <c r="F762" s="212">
        <v>64.8</v>
      </c>
      <c r="H762" s="32"/>
    </row>
    <row r="763" spans="2:8" s="1" customFormat="1" ht="20.399999999999999">
      <c r="B763" s="32"/>
      <c r="C763" s="211" t="s">
        <v>1</v>
      </c>
      <c r="D763" s="211" t="s">
        <v>2211</v>
      </c>
      <c r="E763" s="17" t="s">
        <v>1</v>
      </c>
      <c r="F763" s="212">
        <v>55.95</v>
      </c>
      <c r="H763" s="32"/>
    </row>
    <row r="764" spans="2:8" s="1" customFormat="1" ht="16.8" customHeight="1">
      <c r="B764" s="32"/>
      <c r="C764" s="211" t="s">
        <v>1</v>
      </c>
      <c r="D764" s="211" t="s">
        <v>2212</v>
      </c>
      <c r="E764" s="17" t="s">
        <v>1</v>
      </c>
      <c r="F764" s="212">
        <v>21.36</v>
      </c>
      <c r="H764" s="32"/>
    </row>
    <row r="765" spans="2:8" s="1" customFormat="1" ht="16.8" customHeight="1">
      <c r="B765" s="32"/>
      <c r="C765" s="211" t="s">
        <v>1125</v>
      </c>
      <c r="D765" s="211" t="s">
        <v>364</v>
      </c>
      <c r="E765" s="17" t="s">
        <v>1</v>
      </c>
      <c r="F765" s="212">
        <v>671.41899999999998</v>
      </c>
      <c r="H765" s="32"/>
    </row>
    <row r="766" spans="2:8" s="1" customFormat="1" ht="16.8" customHeight="1">
      <c r="B766" s="32"/>
      <c r="C766" s="213" t="s">
        <v>9664</v>
      </c>
      <c r="H766" s="32"/>
    </row>
    <row r="767" spans="2:8" s="1" customFormat="1" ht="16.8" customHeight="1">
      <c r="B767" s="32"/>
      <c r="C767" s="211" t="s">
        <v>2196</v>
      </c>
      <c r="D767" s="211" t="s">
        <v>2197</v>
      </c>
      <c r="E767" s="17" t="s">
        <v>355</v>
      </c>
      <c r="F767" s="212">
        <v>1342.838</v>
      </c>
      <c r="H767" s="32"/>
    </row>
    <row r="768" spans="2:8" s="1" customFormat="1" ht="20.399999999999999">
      <c r="B768" s="32"/>
      <c r="C768" s="211" t="s">
        <v>768</v>
      </c>
      <c r="D768" s="211" t="s">
        <v>769</v>
      </c>
      <c r="E768" s="17" t="s">
        <v>355</v>
      </c>
      <c r="F768" s="212">
        <v>1342.838</v>
      </c>
      <c r="H768" s="32"/>
    </row>
    <row r="769" spans="2:8" s="1" customFormat="1" ht="16.8" customHeight="1">
      <c r="B769" s="32"/>
      <c r="C769" s="207" t="s">
        <v>157</v>
      </c>
      <c r="D769" s="208" t="s">
        <v>1</v>
      </c>
      <c r="E769" s="209" t="s">
        <v>1</v>
      </c>
      <c r="F769" s="210">
        <v>17.648</v>
      </c>
      <c r="H769" s="32"/>
    </row>
    <row r="770" spans="2:8" s="1" customFormat="1" ht="16.8" customHeight="1">
      <c r="B770" s="32"/>
      <c r="C770" s="211" t="s">
        <v>157</v>
      </c>
      <c r="D770" s="211" t="s">
        <v>1329</v>
      </c>
      <c r="E770" s="17" t="s">
        <v>1</v>
      </c>
      <c r="F770" s="212">
        <v>17.648</v>
      </c>
      <c r="H770" s="32"/>
    </row>
    <row r="771" spans="2:8" s="1" customFormat="1" ht="16.8" customHeight="1">
      <c r="B771" s="32"/>
      <c r="C771" s="213" t="s">
        <v>9664</v>
      </c>
      <c r="H771" s="32"/>
    </row>
    <row r="772" spans="2:8" s="1" customFormat="1" ht="20.399999999999999">
      <c r="B772" s="32"/>
      <c r="C772" s="211" t="s">
        <v>469</v>
      </c>
      <c r="D772" s="211" t="s">
        <v>470</v>
      </c>
      <c r="E772" s="17" t="s">
        <v>374</v>
      </c>
      <c r="F772" s="212">
        <v>17.648</v>
      </c>
      <c r="H772" s="32"/>
    </row>
    <row r="773" spans="2:8" s="1" customFormat="1" ht="20.399999999999999">
      <c r="B773" s="32"/>
      <c r="C773" s="211" t="s">
        <v>481</v>
      </c>
      <c r="D773" s="211" t="s">
        <v>482</v>
      </c>
      <c r="E773" s="17" t="s">
        <v>483</v>
      </c>
      <c r="F773" s="212">
        <v>32.649000000000001</v>
      </c>
      <c r="H773" s="32"/>
    </row>
    <row r="774" spans="2:8" s="1" customFormat="1" ht="16.8" customHeight="1">
      <c r="B774" s="32"/>
      <c r="C774" s="211" t="s">
        <v>488</v>
      </c>
      <c r="D774" s="211" t="s">
        <v>489</v>
      </c>
      <c r="E774" s="17" t="s">
        <v>374</v>
      </c>
      <c r="F774" s="212">
        <v>17.648</v>
      </c>
      <c r="H774" s="32"/>
    </row>
    <row r="775" spans="2:8" s="1" customFormat="1" ht="16.8" customHeight="1">
      <c r="B775" s="32"/>
      <c r="C775" s="207" t="s">
        <v>1128</v>
      </c>
      <c r="D775" s="208" t="s">
        <v>1</v>
      </c>
      <c r="E775" s="209" t="s">
        <v>1</v>
      </c>
      <c r="F775" s="210">
        <v>110.54</v>
      </c>
      <c r="H775" s="32"/>
    </row>
    <row r="776" spans="2:8" s="1" customFormat="1" ht="30.6">
      <c r="B776" s="32"/>
      <c r="C776" s="211" t="s">
        <v>1128</v>
      </c>
      <c r="D776" s="211" t="s">
        <v>2303</v>
      </c>
      <c r="E776" s="17" t="s">
        <v>1</v>
      </c>
      <c r="F776" s="212">
        <v>110.54</v>
      </c>
      <c r="H776" s="32"/>
    </row>
    <row r="777" spans="2:8" s="1" customFormat="1" ht="16.8" customHeight="1">
      <c r="B777" s="32"/>
      <c r="C777" s="213" t="s">
        <v>9664</v>
      </c>
      <c r="H777" s="32"/>
    </row>
    <row r="778" spans="2:8" s="1" customFormat="1" ht="16.8" customHeight="1">
      <c r="B778" s="32"/>
      <c r="C778" s="211" t="s">
        <v>2299</v>
      </c>
      <c r="D778" s="211" t="s">
        <v>2300</v>
      </c>
      <c r="E778" s="17" t="s">
        <v>355</v>
      </c>
      <c r="F778" s="212">
        <v>1944.8440000000001</v>
      </c>
      <c r="H778" s="32"/>
    </row>
    <row r="779" spans="2:8" s="1" customFormat="1" ht="16.8" customHeight="1">
      <c r="B779" s="32"/>
      <c r="C779" s="211" t="s">
        <v>1379</v>
      </c>
      <c r="D779" s="211" t="s">
        <v>1380</v>
      </c>
      <c r="E779" s="17" t="s">
        <v>374</v>
      </c>
      <c r="F779" s="212">
        <v>169.01300000000001</v>
      </c>
      <c r="H779" s="32"/>
    </row>
    <row r="780" spans="2:8" s="1" customFormat="1" ht="16.8" customHeight="1">
      <c r="B780" s="32"/>
      <c r="C780" s="211" t="s">
        <v>1398</v>
      </c>
      <c r="D780" s="211" t="s">
        <v>1399</v>
      </c>
      <c r="E780" s="17" t="s">
        <v>483</v>
      </c>
      <c r="F780" s="212">
        <v>2.5070000000000001</v>
      </c>
      <c r="H780" s="32"/>
    </row>
    <row r="781" spans="2:8" s="1" customFormat="1" ht="16.8" customHeight="1">
      <c r="B781" s="32"/>
      <c r="C781" s="211" t="s">
        <v>2244</v>
      </c>
      <c r="D781" s="211" t="s">
        <v>2245</v>
      </c>
      <c r="E781" s="17" t="s">
        <v>483</v>
      </c>
      <c r="F781" s="212">
        <v>8.1430000000000007</v>
      </c>
      <c r="H781" s="32"/>
    </row>
    <row r="782" spans="2:8" s="1" customFormat="1" ht="16.8" customHeight="1">
      <c r="B782" s="32"/>
      <c r="C782" s="211" t="s">
        <v>2268</v>
      </c>
      <c r="D782" s="211" t="s">
        <v>2269</v>
      </c>
      <c r="E782" s="17" t="s">
        <v>355</v>
      </c>
      <c r="F782" s="212">
        <v>2053.2240000000002</v>
      </c>
      <c r="H782" s="32"/>
    </row>
    <row r="783" spans="2:8" s="1" customFormat="1" ht="16.8" customHeight="1">
      <c r="B783" s="32"/>
      <c r="C783" s="211" t="s">
        <v>2283</v>
      </c>
      <c r="D783" s="211" t="s">
        <v>2284</v>
      </c>
      <c r="E783" s="17" t="s">
        <v>355</v>
      </c>
      <c r="F783" s="212">
        <v>5872.06</v>
      </c>
      <c r="H783" s="32"/>
    </row>
    <row r="784" spans="2:8" s="1" customFormat="1" ht="16.8" customHeight="1">
      <c r="B784" s="32"/>
      <c r="C784" s="211" t="s">
        <v>2294</v>
      </c>
      <c r="D784" s="211" t="s">
        <v>2295</v>
      </c>
      <c r="E784" s="17" t="s">
        <v>355</v>
      </c>
      <c r="F784" s="212">
        <v>2549.0610000000001</v>
      </c>
      <c r="H784" s="32"/>
    </row>
    <row r="785" spans="2:8" s="1" customFormat="1" ht="16.8" customHeight="1">
      <c r="B785" s="32"/>
      <c r="C785" s="211" t="s">
        <v>2316</v>
      </c>
      <c r="D785" s="211" t="s">
        <v>2317</v>
      </c>
      <c r="E785" s="17" t="s">
        <v>374</v>
      </c>
      <c r="F785" s="212">
        <v>535.31500000000005</v>
      </c>
      <c r="H785" s="32"/>
    </row>
    <row r="786" spans="2:8" s="1" customFormat="1" ht="16.8" customHeight="1">
      <c r="B786" s="32"/>
      <c r="C786" s="211" t="s">
        <v>2476</v>
      </c>
      <c r="D786" s="211" t="s">
        <v>2477</v>
      </c>
      <c r="E786" s="17" t="s">
        <v>355</v>
      </c>
      <c r="F786" s="212">
        <v>883.49</v>
      </c>
      <c r="H786" s="32"/>
    </row>
    <row r="787" spans="2:8" s="1" customFormat="1" ht="16.8" customHeight="1">
      <c r="B787" s="32"/>
      <c r="C787" s="211" t="s">
        <v>2559</v>
      </c>
      <c r="D787" s="211" t="s">
        <v>2560</v>
      </c>
      <c r="E787" s="17" t="s">
        <v>355</v>
      </c>
      <c r="F787" s="212">
        <v>2070.6869999999999</v>
      </c>
      <c r="H787" s="32"/>
    </row>
    <row r="788" spans="2:8" s="1" customFormat="1" ht="16.8" customHeight="1">
      <c r="B788" s="32"/>
      <c r="C788" s="211" t="s">
        <v>4444</v>
      </c>
      <c r="D788" s="211" t="s">
        <v>4445</v>
      </c>
      <c r="E788" s="17" t="s">
        <v>355</v>
      </c>
      <c r="F788" s="212">
        <v>1654.3510000000001</v>
      </c>
      <c r="H788" s="32"/>
    </row>
    <row r="789" spans="2:8" s="1" customFormat="1" ht="16.8" customHeight="1">
      <c r="B789" s="32"/>
      <c r="C789" s="211" t="s">
        <v>2342</v>
      </c>
      <c r="D789" s="211" t="s">
        <v>2343</v>
      </c>
      <c r="E789" s="17" t="s">
        <v>374</v>
      </c>
      <c r="F789" s="212">
        <v>5098.1220000000003</v>
      </c>
      <c r="H789" s="32"/>
    </row>
    <row r="790" spans="2:8" s="1" customFormat="1" ht="16.8" customHeight="1">
      <c r="B790" s="32"/>
      <c r="C790" s="211" t="s">
        <v>2582</v>
      </c>
      <c r="D790" s="211" t="s">
        <v>2583</v>
      </c>
      <c r="E790" s="17" t="s">
        <v>355</v>
      </c>
      <c r="F790" s="212">
        <v>776.88499999999999</v>
      </c>
      <c r="H790" s="32"/>
    </row>
    <row r="791" spans="2:8" s="1" customFormat="1" ht="16.8" customHeight="1">
      <c r="B791" s="32"/>
      <c r="C791" s="207" t="s">
        <v>1130</v>
      </c>
      <c r="D791" s="208" t="s">
        <v>1</v>
      </c>
      <c r="E791" s="209" t="s">
        <v>1</v>
      </c>
      <c r="F791" s="210">
        <v>529.02</v>
      </c>
      <c r="H791" s="32"/>
    </row>
    <row r="792" spans="2:8" s="1" customFormat="1" ht="30.6">
      <c r="B792" s="32"/>
      <c r="C792" s="211" t="s">
        <v>1130</v>
      </c>
      <c r="D792" s="211" t="s">
        <v>2304</v>
      </c>
      <c r="E792" s="17" t="s">
        <v>1</v>
      </c>
      <c r="F792" s="212">
        <v>529.02</v>
      </c>
      <c r="H792" s="32"/>
    </row>
    <row r="793" spans="2:8" s="1" customFormat="1" ht="16.8" customHeight="1">
      <c r="B793" s="32"/>
      <c r="C793" s="213" t="s">
        <v>9664</v>
      </c>
      <c r="H793" s="32"/>
    </row>
    <row r="794" spans="2:8" s="1" customFormat="1" ht="16.8" customHeight="1">
      <c r="B794" s="32"/>
      <c r="C794" s="211" t="s">
        <v>2299</v>
      </c>
      <c r="D794" s="211" t="s">
        <v>2300</v>
      </c>
      <c r="E794" s="17" t="s">
        <v>355</v>
      </c>
      <c r="F794" s="212">
        <v>1944.8440000000001</v>
      </c>
      <c r="H794" s="32"/>
    </row>
    <row r="795" spans="2:8" s="1" customFormat="1" ht="16.8" customHeight="1">
      <c r="B795" s="32"/>
      <c r="C795" s="211" t="s">
        <v>1379</v>
      </c>
      <c r="D795" s="211" t="s">
        <v>1380</v>
      </c>
      <c r="E795" s="17" t="s">
        <v>374</v>
      </c>
      <c r="F795" s="212">
        <v>169.01300000000001</v>
      </c>
      <c r="H795" s="32"/>
    </row>
    <row r="796" spans="2:8" s="1" customFormat="1" ht="16.8" customHeight="1">
      <c r="B796" s="32"/>
      <c r="C796" s="211" t="s">
        <v>1398</v>
      </c>
      <c r="D796" s="211" t="s">
        <v>1399</v>
      </c>
      <c r="E796" s="17" t="s">
        <v>483</v>
      </c>
      <c r="F796" s="212">
        <v>2.5070000000000001</v>
      </c>
      <c r="H796" s="32"/>
    </row>
    <row r="797" spans="2:8" s="1" customFormat="1" ht="16.8" customHeight="1">
      <c r="B797" s="32"/>
      <c r="C797" s="211" t="s">
        <v>2244</v>
      </c>
      <c r="D797" s="211" t="s">
        <v>2245</v>
      </c>
      <c r="E797" s="17" t="s">
        <v>483</v>
      </c>
      <c r="F797" s="212">
        <v>8.1430000000000007</v>
      </c>
      <c r="H797" s="32"/>
    </row>
    <row r="798" spans="2:8" s="1" customFormat="1" ht="16.8" customHeight="1">
      <c r="B798" s="32"/>
      <c r="C798" s="211" t="s">
        <v>2268</v>
      </c>
      <c r="D798" s="211" t="s">
        <v>2269</v>
      </c>
      <c r="E798" s="17" t="s">
        <v>355</v>
      </c>
      <c r="F798" s="212">
        <v>2053.2240000000002</v>
      </c>
      <c r="H798" s="32"/>
    </row>
    <row r="799" spans="2:8" s="1" customFormat="1" ht="16.8" customHeight="1">
      <c r="B799" s="32"/>
      <c r="C799" s="211" t="s">
        <v>2283</v>
      </c>
      <c r="D799" s="211" t="s">
        <v>2284</v>
      </c>
      <c r="E799" s="17" t="s">
        <v>355</v>
      </c>
      <c r="F799" s="212">
        <v>5872.06</v>
      </c>
      <c r="H799" s="32"/>
    </row>
    <row r="800" spans="2:8" s="1" customFormat="1" ht="16.8" customHeight="1">
      <c r="B800" s="32"/>
      <c r="C800" s="211" t="s">
        <v>2294</v>
      </c>
      <c r="D800" s="211" t="s">
        <v>2295</v>
      </c>
      <c r="E800" s="17" t="s">
        <v>355</v>
      </c>
      <c r="F800" s="212">
        <v>2549.0610000000001</v>
      </c>
      <c r="H800" s="32"/>
    </row>
    <row r="801" spans="2:8" s="1" customFormat="1" ht="16.8" customHeight="1">
      <c r="B801" s="32"/>
      <c r="C801" s="211" t="s">
        <v>2316</v>
      </c>
      <c r="D801" s="211" t="s">
        <v>2317</v>
      </c>
      <c r="E801" s="17" t="s">
        <v>374</v>
      </c>
      <c r="F801" s="212">
        <v>535.31500000000005</v>
      </c>
      <c r="H801" s="32"/>
    </row>
    <row r="802" spans="2:8" s="1" customFormat="1" ht="16.8" customHeight="1">
      <c r="B802" s="32"/>
      <c r="C802" s="211" t="s">
        <v>2476</v>
      </c>
      <c r="D802" s="211" t="s">
        <v>2477</v>
      </c>
      <c r="E802" s="17" t="s">
        <v>355</v>
      </c>
      <c r="F802" s="212">
        <v>883.49</v>
      </c>
      <c r="H802" s="32"/>
    </row>
    <row r="803" spans="2:8" s="1" customFormat="1" ht="16.8" customHeight="1">
      <c r="B803" s="32"/>
      <c r="C803" s="211" t="s">
        <v>2559</v>
      </c>
      <c r="D803" s="211" t="s">
        <v>2560</v>
      </c>
      <c r="E803" s="17" t="s">
        <v>355</v>
      </c>
      <c r="F803" s="212">
        <v>2070.6869999999999</v>
      </c>
      <c r="H803" s="32"/>
    </row>
    <row r="804" spans="2:8" s="1" customFormat="1" ht="16.8" customHeight="1">
      <c r="B804" s="32"/>
      <c r="C804" s="211" t="s">
        <v>4444</v>
      </c>
      <c r="D804" s="211" t="s">
        <v>4445</v>
      </c>
      <c r="E804" s="17" t="s">
        <v>355</v>
      </c>
      <c r="F804" s="212">
        <v>1654.3510000000001</v>
      </c>
      <c r="H804" s="32"/>
    </row>
    <row r="805" spans="2:8" s="1" customFormat="1" ht="16.8" customHeight="1">
      <c r="B805" s="32"/>
      <c r="C805" s="211" t="s">
        <v>2342</v>
      </c>
      <c r="D805" s="211" t="s">
        <v>2343</v>
      </c>
      <c r="E805" s="17" t="s">
        <v>374</v>
      </c>
      <c r="F805" s="212">
        <v>5098.1220000000003</v>
      </c>
      <c r="H805" s="32"/>
    </row>
    <row r="806" spans="2:8" s="1" customFormat="1" ht="16.8" customHeight="1">
      <c r="B806" s="32"/>
      <c r="C806" s="211" t="s">
        <v>2582</v>
      </c>
      <c r="D806" s="211" t="s">
        <v>2583</v>
      </c>
      <c r="E806" s="17" t="s">
        <v>355</v>
      </c>
      <c r="F806" s="212">
        <v>776.88499999999999</v>
      </c>
      <c r="H806" s="32"/>
    </row>
    <row r="807" spans="2:8" s="1" customFormat="1" ht="16.8" customHeight="1">
      <c r="B807" s="32"/>
      <c r="C807" s="207" t="s">
        <v>1132</v>
      </c>
      <c r="D807" s="208" t="s">
        <v>1</v>
      </c>
      <c r="E807" s="209" t="s">
        <v>1</v>
      </c>
      <c r="F807" s="210">
        <v>138.16</v>
      </c>
      <c r="H807" s="32"/>
    </row>
    <row r="808" spans="2:8" s="1" customFormat="1" ht="16.8" customHeight="1">
      <c r="B808" s="32"/>
      <c r="C808" s="211" t="s">
        <v>1132</v>
      </c>
      <c r="D808" s="211" t="s">
        <v>2320</v>
      </c>
      <c r="E808" s="17" t="s">
        <v>1</v>
      </c>
      <c r="F808" s="212">
        <v>138.16</v>
      </c>
      <c r="H808" s="32"/>
    </row>
    <row r="809" spans="2:8" s="1" customFormat="1" ht="16.8" customHeight="1">
      <c r="B809" s="32"/>
      <c r="C809" s="213" t="s">
        <v>9664</v>
      </c>
      <c r="H809" s="32"/>
    </row>
    <row r="810" spans="2:8" s="1" customFormat="1" ht="16.8" customHeight="1">
      <c r="B810" s="32"/>
      <c r="C810" s="211" t="s">
        <v>2316</v>
      </c>
      <c r="D810" s="211" t="s">
        <v>2317</v>
      </c>
      <c r="E810" s="17" t="s">
        <v>374</v>
      </c>
      <c r="F810" s="212">
        <v>535.31500000000005</v>
      </c>
      <c r="H810" s="32"/>
    </row>
    <row r="811" spans="2:8" s="1" customFormat="1" ht="16.8" customHeight="1">
      <c r="B811" s="32"/>
      <c r="C811" s="211" t="s">
        <v>1379</v>
      </c>
      <c r="D811" s="211" t="s">
        <v>1380</v>
      </c>
      <c r="E811" s="17" t="s">
        <v>374</v>
      </c>
      <c r="F811" s="212">
        <v>169.01300000000001</v>
      </c>
      <c r="H811" s="32"/>
    </row>
    <row r="812" spans="2:8" s="1" customFormat="1" ht="16.8" customHeight="1">
      <c r="B812" s="32"/>
      <c r="C812" s="211" t="s">
        <v>1398</v>
      </c>
      <c r="D812" s="211" t="s">
        <v>1399</v>
      </c>
      <c r="E812" s="17" t="s">
        <v>483</v>
      </c>
      <c r="F812" s="212">
        <v>2.5070000000000001</v>
      </c>
      <c r="H812" s="32"/>
    </row>
    <row r="813" spans="2:8" s="1" customFormat="1" ht="20.399999999999999">
      <c r="B813" s="32"/>
      <c r="C813" s="211" t="s">
        <v>2061</v>
      </c>
      <c r="D813" s="211" t="s">
        <v>2062</v>
      </c>
      <c r="E813" s="17" t="s">
        <v>355</v>
      </c>
      <c r="F813" s="212">
        <v>456.76</v>
      </c>
      <c r="H813" s="32"/>
    </row>
    <row r="814" spans="2:8" s="1" customFormat="1" ht="16.8" customHeight="1">
      <c r="B814" s="32"/>
      <c r="C814" s="211" t="s">
        <v>2244</v>
      </c>
      <c r="D814" s="211" t="s">
        <v>2245</v>
      </c>
      <c r="E814" s="17" t="s">
        <v>483</v>
      </c>
      <c r="F814" s="212">
        <v>8.1430000000000007</v>
      </c>
      <c r="H814" s="32"/>
    </row>
    <row r="815" spans="2:8" s="1" customFormat="1" ht="16.8" customHeight="1">
      <c r="B815" s="32"/>
      <c r="C815" s="211" t="s">
        <v>2268</v>
      </c>
      <c r="D815" s="211" t="s">
        <v>2269</v>
      </c>
      <c r="E815" s="17" t="s">
        <v>355</v>
      </c>
      <c r="F815" s="212">
        <v>2053.2240000000002</v>
      </c>
      <c r="H815" s="32"/>
    </row>
    <row r="816" spans="2:8" s="1" customFormat="1" ht="16.8" customHeight="1">
      <c r="B816" s="32"/>
      <c r="C816" s="211" t="s">
        <v>2299</v>
      </c>
      <c r="D816" s="211" t="s">
        <v>2300</v>
      </c>
      <c r="E816" s="17" t="s">
        <v>355</v>
      </c>
      <c r="F816" s="212">
        <v>1944.8440000000001</v>
      </c>
      <c r="H816" s="32"/>
    </row>
    <row r="817" spans="2:8" s="1" customFormat="1" ht="16.8" customHeight="1">
      <c r="B817" s="32"/>
      <c r="C817" s="211" t="s">
        <v>2476</v>
      </c>
      <c r="D817" s="211" t="s">
        <v>2477</v>
      </c>
      <c r="E817" s="17" t="s">
        <v>355</v>
      </c>
      <c r="F817" s="212">
        <v>883.49</v>
      </c>
      <c r="H817" s="32"/>
    </row>
    <row r="818" spans="2:8" s="1" customFormat="1" ht="16.8" customHeight="1">
      <c r="B818" s="32"/>
      <c r="C818" s="211" t="s">
        <v>2559</v>
      </c>
      <c r="D818" s="211" t="s">
        <v>2560</v>
      </c>
      <c r="E818" s="17" t="s">
        <v>355</v>
      </c>
      <c r="F818" s="212">
        <v>2070.6869999999999</v>
      </c>
      <c r="H818" s="32"/>
    </row>
    <row r="819" spans="2:8" s="1" customFormat="1" ht="16.8" customHeight="1">
      <c r="B819" s="32"/>
      <c r="C819" s="211" t="s">
        <v>2068</v>
      </c>
      <c r="D819" s="211" t="s">
        <v>2069</v>
      </c>
      <c r="E819" s="17" t="s">
        <v>355</v>
      </c>
      <c r="F819" s="212">
        <v>470.46300000000002</v>
      </c>
      <c r="H819" s="32"/>
    </row>
    <row r="820" spans="2:8" s="1" customFormat="1" ht="20.399999999999999">
      <c r="B820" s="32"/>
      <c r="C820" s="211" t="s">
        <v>2567</v>
      </c>
      <c r="D820" s="211" t="s">
        <v>2568</v>
      </c>
      <c r="E820" s="17" t="s">
        <v>355</v>
      </c>
      <c r="F820" s="212">
        <v>145.06800000000001</v>
      </c>
      <c r="H820" s="32"/>
    </row>
    <row r="821" spans="2:8" s="1" customFormat="1" ht="16.8" customHeight="1">
      <c r="B821" s="32"/>
      <c r="C821" s="207" t="s">
        <v>175</v>
      </c>
      <c r="D821" s="208" t="s">
        <v>1</v>
      </c>
      <c r="E821" s="209" t="s">
        <v>1</v>
      </c>
      <c r="F821" s="210">
        <v>53.22</v>
      </c>
      <c r="H821" s="32"/>
    </row>
    <row r="822" spans="2:8" s="1" customFormat="1" ht="16.8" customHeight="1">
      <c r="B822" s="32"/>
      <c r="C822" s="211" t="s">
        <v>175</v>
      </c>
      <c r="D822" s="211" t="s">
        <v>2306</v>
      </c>
      <c r="E822" s="17" t="s">
        <v>1</v>
      </c>
      <c r="F822" s="212">
        <v>53.22</v>
      </c>
      <c r="H822" s="32"/>
    </row>
    <row r="823" spans="2:8" s="1" customFormat="1" ht="16.8" customHeight="1">
      <c r="B823" s="32"/>
      <c r="C823" s="213" t="s">
        <v>9664</v>
      </c>
      <c r="H823" s="32"/>
    </row>
    <row r="824" spans="2:8" s="1" customFormat="1" ht="16.8" customHeight="1">
      <c r="B824" s="32"/>
      <c r="C824" s="211" t="s">
        <v>2299</v>
      </c>
      <c r="D824" s="211" t="s">
        <v>2300</v>
      </c>
      <c r="E824" s="17" t="s">
        <v>355</v>
      </c>
      <c r="F824" s="212">
        <v>1944.8440000000001</v>
      </c>
      <c r="H824" s="32"/>
    </row>
    <row r="825" spans="2:8" s="1" customFormat="1" ht="16.8" customHeight="1">
      <c r="B825" s="32"/>
      <c r="C825" s="211" t="s">
        <v>1379</v>
      </c>
      <c r="D825" s="211" t="s">
        <v>1380</v>
      </c>
      <c r="E825" s="17" t="s">
        <v>374</v>
      </c>
      <c r="F825" s="212">
        <v>169.01300000000001</v>
      </c>
      <c r="H825" s="32"/>
    </row>
    <row r="826" spans="2:8" s="1" customFormat="1" ht="16.8" customHeight="1">
      <c r="B826" s="32"/>
      <c r="C826" s="211" t="s">
        <v>1398</v>
      </c>
      <c r="D826" s="211" t="s">
        <v>1399</v>
      </c>
      <c r="E826" s="17" t="s">
        <v>483</v>
      </c>
      <c r="F826" s="212">
        <v>2.5070000000000001</v>
      </c>
      <c r="H826" s="32"/>
    </row>
    <row r="827" spans="2:8" s="1" customFormat="1" ht="16.8" customHeight="1">
      <c r="B827" s="32"/>
      <c r="C827" s="211" t="s">
        <v>2244</v>
      </c>
      <c r="D827" s="211" t="s">
        <v>2245</v>
      </c>
      <c r="E827" s="17" t="s">
        <v>483</v>
      </c>
      <c r="F827" s="212">
        <v>8.1430000000000007</v>
      </c>
      <c r="H827" s="32"/>
    </row>
    <row r="828" spans="2:8" s="1" customFormat="1" ht="16.8" customHeight="1">
      <c r="B828" s="32"/>
      <c r="C828" s="211" t="s">
        <v>2268</v>
      </c>
      <c r="D828" s="211" t="s">
        <v>2269</v>
      </c>
      <c r="E828" s="17" t="s">
        <v>355</v>
      </c>
      <c r="F828" s="212">
        <v>2053.2240000000002</v>
      </c>
      <c r="H828" s="32"/>
    </row>
    <row r="829" spans="2:8" s="1" customFormat="1" ht="16.8" customHeight="1">
      <c r="B829" s="32"/>
      <c r="C829" s="211" t="s">
        <v>2283</v>
      </c>
      <c r="D829" s="211" t="s">
        <v>2284</v>
      </c>
      <c r="E829" s="17" t="s">
        <v>355</v>
      </c>
      <c r="F829" s="212">
        <v>5872.06</v>
      </c>
      <c r="H829" s="32"/>
    </row>
    <row r="830" spans="2:8" s="1" customFormat="1" ht="16.8" customHeight="1">
      <c r="B830" s="32"/>
      <c r="C830" s="211" t="s">
        <v>2294</v>
      </c>
      <c r="D830" s="211" t="s">
        <v>2295</v>
      </c>
      <c r="E830" s="17" t="s">
        <v>355</v>
      </c>
      <c r="F830" s="212">
        <v>2549.0610000000001</v>
      </c>
      <c r="H830" s="32"/>
    </row>
    <row r="831" spans="2:8" s="1" customFormat="1" ht="16.8" customHeight="1">
      <c r="B831" s="32"/>
      <c r="C831" s="211" t="s">
        <v>2316</v>
      </c>
      <c r="D831" s="211" t="s">
        <v>2317</v>
      </c>
      <c r="E831" s="17" t="s">
        <v>374</v>
      </c>
      <c r="F831" s="212">
        <v>535.31500000000005</v>
      </c>
      <c r="H831" s="32"/>
    </row>
    <row r="832" spans="2:8" s="1" customFormat="1" ht="16.8" customHeight="1">
      <c r="B832" s="32"/>
      <c r="C832" s="211" t="s">
        <v>2476</v>
      </c>
      <c r="D832" s="211" t="s">
        <v>2477</v>
      </c>
      <c r="E832" s="17" t="s">
        <v>355</v>
      </c>
      <c r="F832" s="212">
        <v>883.49</v>
      </c>
      <c r="H832" s="32"/>
    </row>
    <row r="833" spans="2:8" s="1" customFormat="1" ht="16.8" customHeight="1">
      <c r="B833" s="32"/>
      <c r="C833" s="211" t="s">
        <v>2559</v>
      </c>
      <c r="D833" s="211" t="s">
        <v>2560</v>
      </c>
      <c r="E833" s="17" t="s">
        <v>355</v>
      </c>
      <c r="F833" s="212">
        <v>2070.6869999999999</v>
      </c>
      <c r="H833" s="32"/>
    </row>
    <row r="834" spans="2:8" s="1" customFormat="1" ht="16.8" customHeight="1">
      <c r="B834" s="32"/>
      <c r="C834" s="211" t="s">
        <v>2914</v>
      </c>
      <c r="D834" s="211" t="s">
        <v>2915</v>
      </c>
      <c r="E834" s="17" t="s">
        <v>355</v>
      </c>
      <c r="F834" s="212">
        <v>900.46</v>
      </c>
      <c r="H834" s="32"/>
    </row>
    <row r="835" spans="2:8" s="1" customFormat="1" ht="16.8" customHeight="1">
      <c r="B835" s="32"/>
      <c r="C835" s="211" t="s">
        <v>4681</v>
      </c>
      <c r="D835" s="211" t="s">
        <v>4682</v>
      </c>
      <c r="E835" s="17" t="s">
        <v>355</v>
      </c>
      <c r="F835" s="212">
        <v>1534.4570000000001</v>
      </c>
      <c r="H835" s="32"/>
    </row>
    <row r="836" spans="2:8" s="1" customFormat="1" ht="16.8" customHeight="1">
      <c r="B836" s="32"/>
      <c r="C836" s="211" t="s">
        <v>2342</v>
      </c>
      <c r="D836" s="211" t="s">
        <v>2343</v>
      </c>
      <c r="E836" s="17" t="s">
        <v>374</v>
      </c>
      <c r="F836" s="212">
        <v>5098.1220000000003</v>
      </c>
      <c r="H836" s="32"/>
    </row>
    <row r="837" spans="2:8" s="1" customFormat="1" ht="16.8" customHeight="1">
      <c r="B837" s="32"/>
      <c r="C837" s="211" t="s">
        <v>2582</v>
      </c>
      <c r="D837" s="211" t="s">
        <v>2583</v>
      </c>
      <c r="E837" s="17" t="s">
        <v>355</v>
      </c>
      <c r="F837" s="212">
        <v>776.88499999999999</v>
      </c>
      <c r="H837" s="32"/>
    </row>
    <row r="838" spans="2:8" s="1" customFormat="1" ht="16.8" customHeight="1">
      <c r="B838" s="32"/>
      <c r="C838" s="207" t="s">
        <v>1134</v>
      </c>
      <c r="D838" s="208" t="s">
        <v>1</v>
      </c>
      <c r="E838" s="209" t="s">
        <v>1</v>
      </c>
      <c r="F838" s="210">
        <v>14.76</v>
      </c>
      <c r="H838" s="32"/>
    </row>
    <row r="839" spans="2:8" s="1" customFormat="1" ht="16.8" customHeight="1">
      <c r="B839" s="32"/>
      <c r="C839" s="211" t="s">
        <v>1134</v>
      </c>
      <c r="D839" s="211" t="s">
        <v>2307</v>
      </c>
      <c r="E839" s="17" t="s">
        <v>1</v>
      </c>
      <c r="F839" s="212">
        <v>14.76</v>
      </c>
      <c r="H839" s="32"/>
    </row>
    <row r="840" spans="2:8" s="1" customFormat="1" ht="16.8" customHeight="1">
      <c r="B840" s="32"/>
      <c r="C840" s="213" t="s">
        <v>9664</v>
      </c>
      <c r="H840" s="32"/>
    </row>
    <row r="841" spans="2:8" s="1" customFormat="1" ht="16.8" customHeight="1">
      <c r="B841" s="32"/>
      <c r="C841" s="211" t="s">
        <v>2299</v>
      </c>
      <c r="D841" s="211" t="s">
        <v>2300</v>
      </c>
      <c r="E841" s="17" t="s">
        <v>355</v>
      </c>
      <c r="F841" s="212">
        <v>1944.8440000000001</v>
      </c>
      <c r="H841" s="32"/>
    </row>
    <row r="842" spans="2:8" s="1" customFormat="1" ht="16.8" customHeight="1">
      <c r="B842" s="32"/>
      <c r="C842" s="211" t="s">
        <v>2244</v>
      </c>
      <c r="D842" s="211" t="s">
        <v>2245</v>
      </c>
      <c r="E842" s="17" t="s">
        <v>483</v>
      </c>
      <c r="F842" s="212">
        <v>8.1430000000000007</v>
      </c>
      <c r="H842" s="32"/>
    </row>
    <row r="843" spans="2:8" s="1" customFormat="1" ht="16.8" customHeight="1">
      <c r="B843" s="32"/>
      <c r="C843" s="211" t="s">
        <v>2268</v>
      </c>
      <c r="D843" s="211" t="s">
        <v>2269</v>
      </c>
      <c r="E843" s="17" t="s">
        <v>355</v>
      </c>
      <c r="F843" s="212">
        <v>2053.2240000000002</v>
      </c>
      <c r="H843" s="32"/>
    </row>
    <row r="844" spans="2:8" s="1" customFormat="1" ht="16.8" customHeight="1">
      <c r="B844" s="32"/>
      <c r="C844" s="211" t="s">
        <v>2283</v>
      </c>
      <c r="D844" s="211" t="s">
        <v>2284</v>
      </c>
      <c r="E844" s="17" t="s">
        <v>355</v>
      </c>
      <c r="F844" s="212">
        <v>5872.06</v>
      </c>
      <c r="H844" s="32"/>
    </row>
    <row r="845" spans="2:8" s="1" customFormat="1" ht="16.8" customHeight="1">
      <c r="B845" s="32"/>
      <c r="C845" s="211" t="s">
        <v>2294</v>
      </c>
      <c r="D845" s="211" t="s">
        <v>2295</v>
      </c>
      <c r="E845" s="17" t="s">
        <v>355</v>
      </c>
      <c r="F845" s="212">
        <v>2549.0610000000001</v>
      </c>
      <c r="H845" s="32"/>
    </row>
    <row r="846" spans="2:8" s="1" customFormat="1" ht="16.8" customHeight="1">
      <c r="B846" s="32"/>
      <c r="C846" s="211" t="s">
        <v>2559</v>
      </c>
      <c r="D846" s="211" t="s">
        <v>2560</v>
      </c>
      <c r="E846" s="17" t="s">
        <v>355</v>
      </c>
      <c r="F846" s="212">
        <v>2070.6869999999999</v>
      </c>
      <c r="H846" s="32"/>
    </row>
    <row r="847" spans="2:8" s="1" customFormat="1" ht="16.8" customHeight="1">
      <c r="B847" s="32"/>
      <c r="C847" s="211" t="s">
        <v>4444</v>
      </c>
      <c r="D847" s="211" t="s">
        <v>4445</v>
      </c>
      <c r="E847" s="17" t="s">
        <v>355</v>
      </c>
      <c r="F847" s="212">
        <v>1654.3510000000001</v>
      </c>
      <c r="H847" s="32"/>
    </row>
    <row r="848" spans="2:8" s="1" customFormat="1" ht="16.8" customHeight="1">
      <c r="B848" s="32"/>
      <c r="C848" s="211" t="s">
        <v>2342</v>
      </c>
      <c r="D848" s="211" t="s">
        <v>2343</v>
      </c>
      <c r="E848" s="17" t="s">
        <v>374</v>
      </c>
      <c r="F848" s="212">
        <v>5098.1220000000003</v>
      </c>
      <c r="H848" s="32"/>
    </row>
    <row r="849" spans="2:8" s="1" customFormat="1" ht="16.8" customHeight="1">
      <c r="B849" s="32"/>
      <c r="C849" s="211" t="s">
        <v>2572</v>
      </c>
      <c r="D849" s="211" t="s">
        <v>2573</v>
      </c>
      <c r="E849" s="17" t="s">
        <v>355</v>
      </c>
      <c r="F849" s="212">
        <v>28.402999999999999</v>
      </c>
      <c r="H849" s="32"/>
    </row>
    <row r="850" spans="2:8" s="1" customFormat="1" ht="16.8" customHeight="1">
      <c r="B850" s="32"/>
      <c r="C850" s="211" t="s">
        <v>2592</v>
      </c>
      <c r="D850" s="211" t="s">
        <v>2593</v>
      </c>
      <c r="E850" s="17" t="s">
        <v>355</v>
      </c>
      <c r="F850" s="212">
        <v>28.402999999999999</v>
      </c>
      <c r="H850" s="32"/>
    </row>
    <row r="851" spans="2:8" s="1" customFormat="1" ht="16.8" customHeight="1">
      <c r="B851" s="32"/>
      <c r="C851" s="207" t="s">
        <v>1136</v>
      </c>
      <c r="D851" s="208" t="s">
        <v>1</v>
      </c>
      <c r="E851" s="209" t="s">
        <v>1</v>
      </c>
      <c r="F851" s="210">
        <v>12.29</v>
      </c>
      <c r="H851" s="32"/>
    </row>
    <row r="852" spans="2:8" s="1" customFormat="1" ht="16.8" customHeight="1">
      <c r="B852" s="32"/>
      <c r="C852" s="211" t="s">
        <v>1136</v>
      </c>
      <c r="D852" s="211" t="s">
        <v>2308</v>
      </c>
      <c r="E852" s="17" t="s">
        <v>1</v>
      </c>
      <c r="F852" s="212">
        <v>12.29</v>
      </c>
      <c r="H852" s="32"/>
    </row>
    <row r="853" spans="2:8" s="1" customFormat="1" ht="16.8" customHeight="1">
      <c r="B853" s="32"/>
      <c r="C853" s="213" t="s">
        <v>9664</v>
      </c>
      <c r="H853" s="32"/>
    </row>
    <row r="854" spans="2:8" s="1" customFormat="1" ht="16.8" customHeight="1">
      <c r="B854" s="32"/>
      <c r="C854" s="211" t="s">
        <v>2299</v>
      </c>
      <c r="D854" s="211" t="s">
        <v>2300</v>
      </c>
      <c r="E854" s="17" t="s">
        <v>355</v>
      </c>
      <c r="F854" s="212">
        <v>1944.8440000000001</v>
      </c>
      <c r="H854" s="32"/>
    </row>
    <row r="855" spans="2:8" s="1" customFormat="1" ht="16.8" customHeight="1">
      <c r="B855" s="32"/>
      <c r="C855" s="211" t="s">
        <v>2244</v>
      </c>
      <c r="D855" s="211" t="s">
        <v>2245</v>
      </c>
      <c r="E855" s="17" t="s">
        <v>483</v>
      </c>
      <c r="F855" s="212">
        <v>8.1430000000000007</v>
      </c>
      <c r="H855" s="32"/>
    </row>
    <row r="856" spans="2:8" s="1" customFormat="1" ht="16.8" customHeight="1">
      <c r="B856" s="32"/>
      <c r="C856" s="211" t="s">
        <v>2268</v>
      </c>
      <c r="D856" s="211" t="s">
        <v>2269</v>
      </c>
      <c r="E856" s="17" t="s">
        <v>355</v>
      </c>
      <c r="F856" s="212">
        <v>2053.2240000000002</v>
      </c>
      <c r="H856" s="32"/>
    </row>
    <row r="857" spans="2:8" s="1" customFormat="1" ht="16.8" customHeight="1">
      <c r="B857" s="32"/>
      <c r="C857" s="211" t="s">
        <v>2294</v>
      </c>
      <c r="D857" s="211" t="s">
        <v>2295</v>
      </c>
      <c r="E857" s="17" t="s">
        <v>355</v>
      </c>
      <c r="F857" s="212">
        <v>2549.0610000000001</v>
      </c>
      <c r="H857" s="32"/>
    </row>
    <row r="858" spans="2:8" s="1" customFormat="1" ht="16.8" customHeight="1">
      <c r="B858" s="32"/>
      <c r="C858" s="211" t="s">
        <v>2559</v>
      </c>
      <c r="D858" s="211" t="s">
        <v>2560</v>
      </c>
      <c r="E858" s="17" t="s">
        <v>355</v>
      </c>
      <c r="F858" s="212">
        <v>2070.6869999999999</v>
      </c>
      <c r="H858" s="32"/>
    </row>
    <row r="859" spans="2:8" s="1" customFormat="1" ht="16.8" customHeight="1">
      <c r="B859" s="32"/>
      <c r="C859" s="211" t="s">
        <v>4444</v>
      </c>
      <c r="D859" s="211" t="s">
        <v>4445</v>
      </c>
      <c r="E859" s="17" t="s">
        <v>355</v>
      </c>
      <c r="F859" s="212">
        <v>1654.3510000000001</v>
      </c>
      <c r="H859" s="32"/>
    </row>
    <row r="860" spans="2:8" s="1" customFormat="1" ht="16.8" customHeight="1">
      <c r="B860" s="32"/>
      <c r="C860" s="211" t="s">
        <v>2342</v>
      </c>
      <c r="D860" s="211" t="s">
        <v>2343</v>
      </c>
      <c r="E860" s="17" t="s">
        <v>374</v>
      </c>
      <c r="F860" s="212">
        <v>5098.1220000000003</v>
      </c>
      <c r="H860" s="32"/>
    </row>
    <row r="861" spans="2:8" s="1" customFormat="1" ht="16.8" customHeight="1">
      <c r="B861" s="32"/>
      <c r="C861" s="211" t="s">
        <v>2572</v>
      </c>
      <c r="D861" s="211" t="s">
        <v>2573</v>
      </c>
      <c r="E861" s="17" t="s">
        <v>355</v>
      </c>
      <c r="F861" s="212">
        <v>28.402999999999999</v>
      </c>
      <c r="H861" s="32"/>
    </row>
    <row r="862" spans="2:8" s="1" customFormat="1" ht="16.8" customHeight="1">
      <c r="B862" s="32"/>
      <c r="C862" s="211" t="s">
        <v>2592</v>
      </c>
      <c r="D862" s="211" t="s">
        <v>2593</v>
      </c>
      <c r="E862" s="17" t="s">
        <v>355</v>
      </c>
      <c r="F862" s="212">
        <v>28.402999999999999</v>
      </c>
      <c r="H862" s="32"/>
    </row>
    <row r="863" spans="2:8" s="1" customFormat="1" ht="16.8" customHeight="1">
      <c r="B863" s="32"/>
      <c r="C863" s="207" t="s">
        <v>1138</v>
      </c>
      <c r="D863" s="208" t="s">
        <v>1</v>
      </c>
      <c r="E863" s="209" t="s">
        <v>1</v>
      </c>
      <c r="F863" s="210">
        <v>27.76</v>
      </c>
      <c r="H863" s="32"/>
    </row>
    <row r="864" spans="2:8" s="1" customFormat="1" ht="16.8" customHeight="1">
      <c r="B864" s="32"/>
      <c r="C864" s="211" t="s">
        <v>1138</v>
      </c>
      <c r="D864" s="211" t="s">
        <v>2309</v>
      </c>
      <c r="E864" s="17" t="s">
        <v>1</v>
      </c>
      <c r="F864" s="212">
        <v>27.76</v>
      </c>
      <c r="H864" s="32"/>
    </row>
    <row r="865" spans="2:8" s="1" customFormat="1" ht="16.8" customHeight="1">
      <c r="B865" s="32"/>
      <c r="C865" s="213" t="s">
        <v>9664</v>
      </c>
      <c r="H865" s="32"/>
    </row>
    <row r="866" spans="2:8" s="1" customFormat="1" ht="16.8" customHeight="1">
      <c r="B866" s="32"/>
      <c r="C866" s="211" t="s">
        <v>2299</v>
      </c>
      <c r="D866" s="211" t="s">
        <v>2300</v>
      </c>
      <c r="E866" s="17" t="s">
        <v>355</v>
      </c>
      <c r="F866" s="212">
        <v>1944.8440000000001</v>
      </c>
      <c r="H866" s="32"/>
    </row>
    <row r="867" spans="2:8" s="1" customFormat="1" ht="16.8" customHeight="1">
      <c r="B867" s="32"/>
      <c r="C867" s="211" t="s">
        <v>1379</v>
      </c>
      <c r="D867" s="211" t="s">
        <v>1380</v>
      </c>
      <c r="E867" s="17" t="s">
        <v>374</v>
      </c>
      <c r="F867" s="212">
        <v>169.01300000000001</v>
      </c>
      <c r="H867" s="32"/>
    </row>
    <row r="868" spans="2:8" s="1" customFormat="1" ht="16.8" customHeight="1">
      <c r="B868" s="32"/>
      <c r="C868" s="211" t="s">
        <v>1398</v>
      </c>
      <c r="D868" s="211" t="s">
        <v>1399</v>
      </c>
      <c r="E868" s="17" t="s">
        <v>483</v>
      </c>
      <c r="F868" s="212">
        <v>2.5070000000000001</v>
      </c>
      <c r="H868" s="32"/>
    </row>
    <row r="869" spans="2:8" s="1" customFormat="1" ht="16.8" customHeight="1">
      <c r="B869" s="32"/>
      <c r="C869" s="211" t="s">
        <v>2244</v>
      </c>
      <c r="D869" s="211" t="s">
        <v>2245</v>
      </c>
      <c r="E869" s="17" t="s">
        <v>483</v>
      </c>
      <c r="F869" s="212">
        <v>8.1430000000000007</v>
      </c>
      <c r="H869" s="32"/>
    </row>
    <row r="870" spans="2:8" s="1" customFormat="1" ht="16.8" customHeight="1">
      <c r="B870" s="32"/>
      <c r="C870" s="211" t="s">
        <v>2268</v>
      </c>
      <c r="D870" s="211" t="s">
        <v>2269</v>
      </c>
      <c r="E870" s="17" t="s">
        <v>355</v>
      </c>
      <c r="F870" s="212">
        <v>2053.2240000000002</v>
      </c>
      <c r="H870" s="32"/>
    </row>
    <row r="871" spans="2:8" s="1" customFormat="1" ht="16.8" customHeight="1">
      <c r="B871" s="32"/>
      <c r="C871" s="211" t="s">
        <v>2283</v>
      </c>
      <c r="D871" s="211" t="s">
        <v>2284</v>
      </c>
      <c r="E871" s="17" t="s">
        <v>355</v>
      </c>
      <c r="F871" s="212">
        <v>5872.06</v>
      </c>
      <c r="H871" s="32"/>
    </row>
    <row r="872" spans="2:8" s="1" customFormat="1" ht="16.8" customHeight="1">
      <c r="B872" s="32"/>
      <c r="C872" s="211" t="s">
        <v>2294</v>
      </c>
      <c r="D872" s="211" t="s">
        <v>2295</v>
      </c>
      <c r="E872" s="17" t="s">
        <v>355</v>
      </c>
      <c r="F872" s="212">
        <v>2549.0610000000001</v>
      </c>
      <c r="H872" s="32"/>
    </row>
    <row r="873" spans="2:8" s="1" customFormat="1" ht="16.8" customHeight="1">
      <c r="B873" s="32"/>
      <c r="C873" s="211" t="s">
        <v>2316</v>
      </c>
      <c r="D873" s="211" t="s">
        <v>2317</v>
      </c>
      <c r="E873" s="17" t="s">
        <v>374</v>
      </c>
      <c r="F873" s="212">
        <v>535.31500000000005</v>
      </c>
      <c r="H873" s="32"/>
    </row>
    <row r="874" spans="2:8" s="1" customFormat="1" ht="16.8" customHeight="1">
      <c r="B874" s="32"/>
      <c r="C874" s="211" t="s">
        <v>2476</v>
      </c>
      <c r="D874" s="211" t="s">
        <v>2477</v>
      </c>
      <c r="E874" s="17" t="s">
        <v>355</v>
      </c>
      <c r="F874" s="212">
        <v>883.49</v>
      </c>
      <c r="H874" s="32"/>
    </row>
    <row r="875" spans="2:8" s="1" customFormat="1" ht="16.8" customHeight="1">
      <c r="B875" s="32"/>
      <c r="C875" s="211" t="s">
        <v>2559</v>
      </c>
      <c r="D875" s="211" t="s">
        <v>2560</v>
      </c>
      <c r="E875" s="17" t="s">
        <v>355</v>
      </c>
      <c r="F875" s="212">
        <v>2070.6869999999999</v>
      </c>
      <c r="H875" s="32"/>
    </row>
    <row r="876" spans="2:8" s="1" customFormat="1" ht="16.8" customHeight="1">
      <c r="B876" s="32"/>
      <c r="C876" s="211" t="s">
        <v>4444</v>
      </c>
      <c r="D876" s="211" t="s">
        <v>4445</v>
      </c>
      <c r="E876" s="17" t="s">
        <v>355</v>
      </c>
      <c r="F876" s="212">
        <v>1654.3510000000001</v>
      </c>
      <c r="H876" s="32"/>
    </row>
    <row r="877" spans="2:8" s="1" customFormat="1" ht="16.8" customHeight="1">
      <c r="B877" s="32"/>
      <c r="C877" s="211" t="s">
        <v>2342</v>
      </c>
      <c r="D877" s="211" t="s">
        <v>2343</v>
      </c>
      <c r="E877" s="17" t="s">
        <v>374</v>
      </c>
      <c r="F877" s="212">
        <v>5098.1220000000003</v>
      </c>
      <c r="H877" s="32"/>
    </row>
    <row r="878" spans="2:8" s="1" customFormat="1" ht="16.8" customHeight="1">
      <c r="B878" s="32"/>
      <c r="C878" s="211" t="s">
        <v>2582</v>
      </c>
      <c r="D878" s="211" t="s">
        <v>2583</v>
      </c>
      <c r="E878" s="17" t="s">
        <v>355</v>
      </c>
      <c r="F878" s="212">
        <v>776.88499999999999</v>
      </c>
      <c r="H878" s="32"/>
    </row>
    <row r="879" spans="2:8" s="1" customFormat="1" ht="16.8" customHeight="1">
      <c r="B879" s="32"/>
      <c r="C879" s="207" t="s">
        <v>185</v>
      </c>
      <c r="D879" s="208" t="s">
        <v>1</v>
      </c>
      <c r="E879" s="209" t="s">
        <v>1</v>
      </c>
      <c r="F879" s="210">
        <v>19.350000000000001</v>
      </c>
      <c r="H879" s="32"/>
    </row>
    <row r="880" spans="2:8" s="1" customFormat="1" ht="16.8" customHeight="1">
      <c r="B880" s="32"/>
      <c r="C880" s="211" t="s">
        <v>185</v>
      </c>
      <c r="D880" s="211" t="s">
        <v>2310</v>
      </c>
      <c r="E880" s="17" t="s">
        <v>1</v>
      </c>
      <c r="F880" s="212">
        <v>19.350000000000001</v>
      </c>
      <c r="H880" s="32"/>
    </row>
    <row r="881" spans="2:8" s="1" customFormat="1" ht="16.8" customHeight="1">
      <c r="B881" s="32"/>
      <c r="C881" s="213" t="s">
        <v>9664</v>
      </c>
      <c r="H881" s="32"/>
    </row>
    <row r="882" spans="2:8" s="1" customFormat="1" ht="16.8" customHeight="1">
      <c r="B882" s="32"/>
      <c r="C882" s="211" t="s">
        <v>2299</v>
      </c>
      <c r="D882" s="211" t="s">
        <v>2300</v>
      </c>
      <c r="E882" s="17" t="s">
        <v>355</v>
      </c>
      <c r="F882" s="212">
        <v>1944.8440000000001</v>
      </c>
      <c r="H882" s="32"/>
    </row>
    <row r="883" spans="2:8" s="1" customFormat="1" ht="16.8" customHeight="1">
      <c r="B883" s="32"/>
      <c r="C883" s="211" t="s">
        <v>1379</v>
      </c>
      <c r="D883" s="211" t="s">
        <v>1380</v>
      </c>
      <c r="E883" s="17" t="s">
        <v>374</v>
      </c>
      <c r="F883" s="212">
        <v>169.01300000000001</v>
      </c>
      <c r="H883" s="32"/>
    </row>
    <row r="884" spans="2:8" s="1" customFormat="1" ht="16.8" customHeight="1">
      <c r="B884" s="32"/>
      <c r="C884" s="211" t="s">
        <v>1398</v>
      </c>
      <c r="D884" s="211" t="s">
        <v>1399</v>
      </c>
      <c r="E884" s="17" t="s">
        <v>483</v>
      </c>
      <c r="F884" s="212">
        <v>2.5070000000000001</v>
      </c>
      <c r="H884" s="32"/>
    </row>
    <row r="885" spans="2:8" s="1" customFormat="1" ht="16.8" customHeight="1">
      <c r="B885" s="32"/>
      <c r="C885" s="211" t="s">
        <v>2244</v>
      </c>
      <c r="D885" s="211" t="s">
        <v>2245</v>
      </c>
      <c r="E885" s="17" t="s">
        <v>483</v>
      </c>
      <c r="F885" s="212">
        <v>8.1430000000000007</v>
      </c>
      <c r="H885" s="32"/>
    </row>
    <row r="886" spans="2:8" s="1" customFormat="1" ht="16.8" customHeight="1">
      <c r="B886" s="32"/>
      <c r="C886" s="211" t="s">
        <v>2268</v>
      </c>
      <c r="D886" s="211" t="s">
        <v>2269</v>
      </c>
      <c r="E886" s="17" t="s">
        <v>355</v>
      </c>
      <c r="F886" s="212">
        <v>2053.2240000000002</v>
      </c>
      <c r="H886" s="32"/>
    </row>
    <row r="887" spans="2:8" s="1" customFormat="1" ht="16.8" customHeight="1">
      <c r="B887" s="32"/>
      <c r="C887" s="211" t="s">
        <v>2283</v>
      </c>
      <c r="D887" s="211" t="s">
        <v>2284</v>
      </c>
      <c r="E887" s="17" t="s">
        <v>355</v>
      </c>
      <c r="F887" s="212">
        <v>5872.06</v>
      </c>
      <c r="H887" s="32"/>
    </row>
    <row r="888" spans="2:8" s="1" customFormat="1" ht="16.8" customHeight="1">
      <c r="B888" s="32"/>
      <c r="C888" s="211" t="s">
        <v>2294</v>
      </c>
      <c r="D888" s="211" t="s">
        <v>2295</v>
      </c>
      <c r="E888" s="17" t="s">
        <v>355</v>
      </c>
      <c r="F888" s="212">
        <v>2549.0610000000001</v>
      </c>
      <c r="H888" s="32"/>
    </row>
    <row r="889" spans="2:8" s="1" customFormat="1" ht="16.8" customHeight="1">
      <c r="B889" s="32"/>
      <c r="C889" s="211" t="s">
        <v>2316</v>
      </c>
      <c r="D889" s="211" t="s">
        <v>2317</v>
      </c>
      <c r="E889" s="17" t="s">
        <v>374</v>
      </c>
      <c r="F889" s="212">
        <v>535.31500000000005</v>
      </c>
      <c r="H889" s="32"/>
    </row>
    <row r="890" spans="2:8" s="1" customFormat="1" ht="16.8" customHeight="1">
      <c r="B890" s="32"/>
      <c r="C890" s="211" t="s">
        <v>2476</v>
      </c>
      <c r="D890" s="211" t="s">
        <v>2477</v>
      </c>
      <c r="E890" s="17" t="s">
        <v>355</v>
      </c>
      <c r="F890" s="212">
        <v>883.49</v>
      </c>
      <c r="H890" s="32"/>
    </row>
    <row r="891" spans="2:8" s="1" customFormat="1" ht="16.8" customHeight="1">
      <c r="B891" s="32"/>
      <c r="C891" s="211" t="s">
        <v>2559</v>
      </c>
      <c r="D891" s="211" t="s">
        <v>2560</v>
      </c>
      <c r="E891" s="17" t="s">
        <v>355</v>
      </c>
      <c r="F891" s="212">
        <v>2070.6869999999999</v>
      </c>
      <c r="H891" s="32"/>
    </row>
    <row r="892" spans="2:8" s="1" customFormat="1" ht="16.8" customHeight="1">
      <c r="B892" s="32"/>
      <c r="C892" s="211" t="s">
        <v>4444</v>
      </c>
      <c r="D892" s="211" t="s">
        <v>4445</v>
      </c>
      <c r="E892" s="17" t="s">
        <v>355</v>
      </c>
      <c r="F892" s="212">
        <v>1654.3510000000001</v>
      </c>
      <c r="H892" s="32"/>
    </row>
    <row r="893" spans="2:8" s="1" customFormat="1" ht="16.8" customHeight="1">
      <c r="B893" s="32"/>
      <c r="C893" s="211" t="s">
        <v>2342</v>
      </c>
      <c r="D893" s="211" t="s">
        <v>2343</v>
      </c>
      <c r="E893" s="17" t="s">
        <v>374</v>
      </c>
      <c r="F893" s="212">
        <v>5098.1220000000003</v>
      </c>
      <c r="H893" s="32"/>
    </row>
    <row r="894" spans="2:8" s="1" customFormat="1" ht="16.8" customHeight="1">
      <c r="B894" s="32"/>
      <c r="C894" s="211" t="s">
        <v>2582</v>
      </c>
      <c r="D894" s="211" t="s">
        <v>2583</v>
      </c>
      <c r="E894" s="17" t="s">
        <v>355</v>
      </c>
      <c r="F894" s="212">
        <v>776.88499999999999</v>
      </c>
      <c r="H894" s="32"/>
    </row>
    <row r="895" spans="2:8" s="1" customFormat="1" ht="16.8" customHeight="1">
      <c r="B895" s="32"/>
      <c r="C895" s="207" t="s">
        <v>187</v>
      </c>
      <c r="D895" s="208" t="s">
        <v>1</v>
      </c>
      <c r="E895" s="209" t="s">
        <v>1</v>
      </c>
      <c r="F895" s="210">
        <v>5.75</v>
      </c>
      <c r="H895" s="32"/>
    </row>
    <row r="896" spans="2:8" s="1" customFormat="1" ht="16.8" customHeight="1">
      <c r="B896" s="32"/>
      <c r="C896" s="211" t="s">
        <v>187</v>
      </c>
      <c r="D896" s="211" t="s">
        <v>2311</v>
      </c>
      <c r="E896" s="17" t="s">
        <v>1</v>
      </c>
      <c r="F896" s="212">
        <v>5.75</v>
      </c>
      <c r="H896" s="32"/>
    </row>
    <row r="897" spans="2:8" s="1" customFormat="1" ht="16.8" customHeight="1">
      <c r="B897" s="32"/>
      <c r="C897" s="213" t="s">
        <v>9664</v>
      </c>
      <c r="H897" s="32"/>
    </row>
    <row r="898" spans="2:8" s="1" customFormat="1" ht="16.8" customHeight="1">
      <c r="B898" s="32"/>
      <c r="C898" s="211" t="s">
        <v>2299</v>
      </c>
      <c r="D898" s="211" t="s">
        <v>2300</v>
      </c>
      <c r="E898" s="17" t="s">
        <v>355</v>
      </c>
      <c r="F898" s="212">
        <v>1944.8440000000001</v>
      </c>
      <c r="H898" s="32"/>
    </row>
    <row r="899" spans="2:8" s="1" customFormat="1" ht="16.8" customHeight="1">
      <c r="B899" s="32"/>
      <c r="C899" s="211" t="s">
        <v>4438</v>
      </c>
      <c r="D899" s="211" t="s">
        <v>4439</v>
      </c>
      <c r="E899" s="17" t="s">
        <v>355</v>
      </c>
      <c r="F899" s="212">
        <v>5.75</v>
      </c>
      <c r="H899" s="32"/>
    </row>
    <row r="900" spans="2:8" s="1" customFormat="1" ht="16.8" customHeight="1">
      <c r="B900" s="32"/>
      <c r="C900" s="211" t="s">
        <v>4444</v>
      </c>
      <c r="D900" s="211" t="s">
        <v>4445</v>
      </c>
      <c r="E900" s="17" t="s">
        <v>355</v>
      </c>
      <c r="F900" s="212">
        <v>1654.3510000000001</v>
      </c>
      <c r="H900" s="32"/>
    </row>
    <row r="901" spans="2:8" s="1" customFormat="1" ht="16.8" customHeight="1">
      <c r="B901" s="32"/>
      <c r="C901" s="207" t="s">
        <v>1142</v>
      </c>
      <c r="D901" s="208" t="s">
        <v>1</v>
      </c>
      <c r="E901" s="209" t="s">
        <v>1</v>
      </c>
      <c r="F901" s="210">
        <v>300.88400000000001</v>
      </c>
      <c r="H901" s="32"/>
    </row>
    <row r="902" spans="2:8" s="1" customFormat="1" ht="20.399999999999999">
      <c r="B902" s="32"/>
      <c r="C902" s="211" t="s">
        <v>1142</v>
      </c>
      <c r="D902" s="211" t="s">
        <v>2312</v>
      </c>
      <c r="E902" s="17" t="s">
        <v>1</v>
      </c>
      <c r="F902" s="212">
        <v>300.88400000000001</v>
      </c>
      <c r="H902" s="32"/>
    </row>
    <row r="903" spans="2:8" s="1" customFormat="1" ht="16.8" customHeight="1">
      <c r="B903" s="32"/>
      <c r="C903" s="213" t="s">
        <v>9664</v>
      </c>
      <c r="H903" s="32"/>
    </row>
    <row r="904" spans="2:8" s="1" customFormat="1" ht="16.8" customHeight="1">
      <c r="B904" s="32"/>
      <c r="C904" s="211" t="s">
        <v>2299</v>
      </c>
      <c r="D904" s="211" t="s">
        <v>2300</v>
      </c>
      <c r="E904" s="17" t="s">
        <v>355</v>
      </c>
      <c r="F904" s="212">
        <v>1944.8440000000001</v>
      </c>
      <c r="H904" s="32"/>
    </row>
    <row r="905" spans="2:8" s="1" customFormat="1" ht="16.8" customHeight="1">
      <c r="B905" s="32"/>
      <c r="C905" s="211" t="s">
        <v>2237</v>
      </c>
      <c r="D905" s="211" t="s">
        <v>2238</v>
      </c>
      <c r="E905" s="17" t="s">
        <v>374</v>
      </c>
      <c r="F905" s="212">
        <v>38.317999999999998</v>
      </c>
      <c r="H905" s="32"/>
    </row>
    <row r="906" spans="2:8" s="1" customFormat="1" ht="16.8" customHeight="1">
      <c r="B906" s="32"/>
      <c r="C906" s="211" t="s">
        <v>2244</v>
      </c>
      <c r="D906" s="211" t="s">
        <v>2245</v>
      </c>
      <c r="E906" s="17" t="s">
        <v>483</v>
      </c>
      <c r="F906" s="212">
        <v>8.1430000000000007</v>
      </c>
      <c r="H906" s="32"/>
    </row>
    <row r="907" spans="2:8" s="1" customFormat="1" ht="16.8" customHeight="1">
      <c r="B907" s="32"/>
      <c r="C907" s="211" t="s">
        <v>2268</v>
      </c>
      <c r="D907" s="211" t="s">
        <v>2269</v>
      </c>
      <c r="E907" s="17" t="s">
        <v>355</v>
      </c>
      <c r="F907" s="212">
        <v>2053.2240000000002</v>
      </c>
      <c r="H907" s="32"/>
    </row>
    <row r="908" spans="2:8" s="1" customFormat="1" ht="16.8" customHeight="1">
      <c r="B908" s="32"/>
      <c r="C908" s="211" t="s">
        <v>2294</v>
      </c>
      <c r="D908" s="211" t="s">
        <v>2295</v>
      </c>
      <c r="E908" s="17" t="s">
        <v>355</v>
      </c>
      <c r="F908" s="212">
        <v>2549.0610000000001</v>
      </c>
      <c r="H908" s="32"/>
    </row>
    <row r="909" spans="2:8" s="1" customFormat="1" ht="16.8" customHeight="1">
      <c r="B909" s="32"/>
      <c r="C909" s="211" t="s">
        <v>2316</v>
      </c>
      <c r="D909" s="211" t="s">
        <v>2317</v>
      </c>
      <c r="E909" s="17" t="s">
        <v>374</v>
      </c>
      <c r="F909" s="212">
        <v>535.31500000000005</v>
      </c>
      <c r="H909" s="32"/>
    </row>
    <row r="910" spans="2:8" s="1" customFormat="1" ht="16.8" customHeight="1">
      <c r="B910" s="32"/>
      <c r="C910" s="211" t="s">
        <v>4444</v>
      </c>
      <c r="D910" s="211" t="s">
        <v>4445</v>
      </c>
      <c r="E910" s="17" t="s">
        <v>355</v>
      </c>
      <c r="F910" s="212">
        <v>1654.3510000000001</v>
      </c>
      <c r="H910" s="32"/>
    </row>
    <row r="911" spans="2:8" s="1" customFormat="1" ht="16.8" customHeight="1">
      <c r="B911" s="32"/>
      <c r="C911" s="211" t="s">
        <v>2342</v>
      </c>
      <c r="D911" s="211" t="s">
        <v>2343</v>
      </c>
      <c r="E911" s="17" t="s">
        <v>374</v>
      </c>
      <c r="F911" s="212">
        <v>5098.1220000000003</v>
      </c>
      <c r="H911" s="32"/>
    </row>
    <row r="912" spans="2:8" s="1" customFormat="1" ht="16.8" customHeight="1">
      <c r="B912" s="32"/>
      <c r="C912" s="207" t="s">
        <v>193</v>
      </c>
      <c r="D912" s="208" t="s">
        <v>1</v>
      </c>
      <c r="E912" s="209" t="s">
        <v>1</v>
      </c>
      <c r="F912" s="210">
        <v>589.51</v>
      </c>
      <c r="H912" s="32"/>
    </row>
    <row r="913" spans="2:8" s="1" customFormat="1" ht="20.399999999999999">
      <c r="B913" s="32"/>
      <c r="C913" s="211" t="s">
        <v>193</v>
      </c>
      <c r="D913" s="211" t="s">
        <v>2313</v>
      </c>
      <c r="E913" s="17" t="s">
        <v>1</v>
      </c>
      <c r="F913" s="212">
        <v>589.51</v>
      </c>
      <c r="H913" s="32"/>
    </row>
    <row r="914" spans="2:8" s="1" customFormat="1" ht="16.8" customHeight="1">
      <c r="B914" s="32"/>
      <c r="C914" s="213" t="s">
        <v>9664</v>
      </c>
      <c r="H914" s="32"/>
    </row>
    <row r="915" spans="2:8" s="1" customFormat="1" ht="16.8" customHeight="1">
      <c r="B915" s="32"/>
      <c r="C915" s="211" t="s">
        <v>2299</v>
      </c>
      <c r="D915" s="211" t="s">
        <v>2300</v>
      </c>
      <c r="E915" s="17" t="s">
        <v>355</v>
      </c>
      <c r="F915" s="212">
        <v>1944.8440000000001</v>
      </c>
      <c r="H915" s="32"/>
    </row>
    <row r="916" spans="2:8" s="1" customFormat="1" ht="16.8" customHeight="1">
      <c r="B916" s="32"/>
      <c r="C916" s="211" t="s">
        <v>2237</v>
      </c>
      <c r="D916" s="211" t="s">
        <v>2238</v>
      </c>
      <c r="E916" s="17" t="s">
        <v>374</v>
      </c>
      <c r="F916" s="212">
        <v>38.317999999999998</v>
      </c>
      <c r="H916" s="32"/>
    </row>
    <row r="917" spans="2:8" s="1" customFormat="1" ht="16.8" customHeight="1">
      <c r="B917" s="32"/>
      <c r="C917" s="211" t="s">
        <v>2244</v>
      </c>
      <c r="D917" s="211" t="s">
        <v>2245</v>
      </c>
      <c r="E917" s="17" t="s">
        <v>483</v>
      </c>
      <c r="F917" s="212">
        <v>8.1430000000000007</v>
      </c>
      <c r="H917" s="32"/>
    </row>
    <row r="918" spans="2:8" s="1" customFormat="1" ht="16.8" customHeight="1">
      <c r="B918" s="32"/>
      <c r="C918" s="211" t="s">
        <v>2268</v>
      </c>
      <c r="D918" s="211" t="s">
        <v>2269</v>
      </c>
      <c r="E918" s="17" t="s">
        <v>355</v>
      </c>
      <c r="F918" s="212">
        <v>2053.2240000000002</v>
      </c>
      <c r="H918" s="32"/>
    </row>
    <row r="919" spans="2:8" s="1" customFormat="1" ht="16.8" customHeight="1">
      <c r="B919" s="32"/>
      <c r="C919" s="211" t="s">
        <v>2283</v>
      </c>
      <c r="D919" s="211" t="s">
        <v>2284</v>
      </c>
      <c r="E919" s="17" t="s">
        <v>355</v>
      </c>
      <c r="F919" s="212">
        <v>5872.06</v>
      </c>
      <c r="H919" s="32"/>
    </row>
    <row r="920" spans="2:8" s="1" customFormat="1" ht="16.8" customHeight="1">
      <c r="B920" s="32"/>
      <c r="C920" s="211" t="s">
        <v>2294</v>
      </c>
      <c r="D920" s="211" t="s">
        <v>2295</v>
      </c>
      <c r="E920" s="17" t="s">
        <v>355</v>
      </c>
      <c r="F920" s="212">
        <v>2549.0610000000001</v>
      </c>
      <c r="H920" s="32"/>
    </row>
    <row r="921" spans="2:8" s="1" customFormat="1" ht="16.8" customHeight="1">
      <c r="B921" s="32"/>
      <c r="C921" s="211" t="s">
        <v>2316</v>
      </c>
      <c r="D921" s="211" t="s">
        <v>2317</v>
      </c>
      <c r="E921" s="17" t="s">
        <v>374</v>
      </c>
      <c r="F921" s="212">
        <v>535.31500000000005</v>
      </c>
      <c r="H921" s="32"/>
    </row>
    <row r="922" spans="2:8" s="1" customFormat="1" ht="16.8" customHeight="1">
      <c r="B922" s="32"/>
      <c r="C922" s="211" t="s">
        <v>2914</v>
      </c>
      <c r="D922" s="211" t="s">
        <v>2915</v>
      </c>
      <c r="E922" s="17" t="s">
        <v>355</v>
      </c>
      <c r="F922" s="212">
        <v>900.46</v>
      </c>
      <c r="H922" s="32"/>
    </row>
    <row r="923" spans="2:8" s="1" customFormat="1" ht="16.8" customHeight="1">
      <c r="B923" s="32"/>
      <c r="C923" s="211" t="s">
        <v>4681</v>
      </c>
      <c r="D923" s="211" t="s">
        <v>4682</v>
      </c>
      <c r="E923" s="17" t="s">
        <v>355</v>
      </c>
      <c r="F923" s="212">
        <v>1534.4570000000001</v>
      </c>
      <c r="H923" s="32"/>
    </row>
    <row r="924" spans="2:8" s="1" customFormat="1" ht="16.8" customHeight="1">
      <c r="B924" s="32"/>
      <c r="C924" s="211" t="s">
        <v>2342</v>
      </c>
      <c r="D924" s="211" t="s">
        <v>2343</v>
      </c>
      <c r="E924" s="17" t="s">
        <v>374</v>
      </c>
      <c r="F924" s="212">
        <v>5098.1220000000003</v>
      </c>
      <c r="H924" s="32"/>
    </row>
    <row r="925" spans="2:8" s="1" customFormat="1" ht="16.8" customHeight="1">
      <c r="B925" s="32"/>
      <c r="C925" s="207" t="s">
        <v>195</v>
      </c>
      <c r="D925" s="208" t="s">
        <v>1</v>
      </c>
      <c r="E925" s="209" t="s">
        <v>1</v>
      </c>
      <c r="F925" s="210">
        <v>633.99699999999996</v>
      </c>
      <c r="H925" s="32"/>
    </row>
    <row r="926" spans="2:8" s="1" customFormat="1" ht="30.6">
      <c r="B926" s="32"/>
      <c r="C926" s="211" t="s">
        <v>1</v>
      </c>
      <c r="D926" s="211" t="s">
        <v>2563</v>
      </c>
      <c r="E926" s="17" t="s">
        <v>1</v>
      </c>
      <c r="F926" s="212">
        <v>599.447</v>
      </c>
      <c r="H926" s="32"/>
    </row>
    <row r="927" spans="2:8" s="1" customFormat="1" ht="16.8" customHeight="1">
      <c r="B927" s="32"/>
      <c r="C927" s="211" t="s">
        <v>1</v>
      </c>
      <c r="D927" s="211" t="s">
        <v>2564</v>
      </c>
      <c r="E927" s="17" t="s">
        <v>1</v>
      </c>
      <c r="F927" s="212">
        <v>34.549999999999997</v>
      </c>
      <c r="H927" s="32"/>
    </row>
    <row r="928" spans="2:8" s="1" customFormat="1" ht="16.8" customHeight="1">
      <c r="B928" s="32"/>
      <c r="C928" s="211" t="s">
        <v>195</v>
      </c>
      <c r="D928" s="211" t="s">
        <v>755</v>
      </c>
      <c r="E928" s="17" t="s">
        <v>1</v>
      </c>
      <c r="F928" s="212">
        <v>633.99699999999996</v>
      </c>
      <c r="H928" s="32"/>
    </row>
    <row r="929" spans="2:8" s="1" customFormat="1" ht="16.8" customHeight="1">
      <c r="B929" s="32"/>
      <c r="C929" s="213" t="s">
        <v>9664</v>
      </c>
      <c r="H929" s="32"/>
    </row>
    <row r="930" spans="2:8" s="1" customFormat="1" ht="16.8" customHeight="1">
      <c r="B930" s="32"/>
      <c r="C930" s="211" t="s">
        <v>2559</v>
      </c>
      <c r="D930" s="211" t="s">
        <v>2560</v>
      </c>
      <c r="E930" s="17" t="s">
        <v>355</v>
      </c>
      <c r="F930" s="212">
        <v>2070.6869999999999</v>
      </c>
      <c r="H930" s="32"/>
    </row>
    <row r="931" spans="2:8" s="1" customFormat="1" ht="16.8" customHeight="1">
      <c r="B931" s="32"/>
      <c r="C931" s="211" t="s">
        <v>2244</v>
      </c>
      <c r="D931" s="211" t="s">
        <v>2245</v>
      </c>
      <c r="E931" s="17" t="s">
        <v>483</v>
      </c>
      <c r="F931" s="212">
        <v>8.1430000000000007</v>
      </c>
      <c r="H931" s="32"/>
    </row>
    <row r="932" spans="2:8" s="1" customFormat="1" ht="16.8" customHeight="1">
      <c r="B932" s="32"/>
      <c r="C932" s="211" t="s">
        <v>2262</v>
      </c>
      <c r="D932" s="211" t="s">
        <v>2263</v>
      </c>
      <c r="E932" s="17" t="s">
        <v>355</v>
      </c>
      <c r="F932" s="212">
        <v>633.99699999999996</v>
      </c>
      <c r="H932" s="32"/>
    </row>
    <row r="933" spans="2:8" s="1" customFormat="1" ht="16.8" customHeight="1">
      <c r="B933" s="32"/>
      <c r="C933" s="211" t="s">
        <v>2294</v>
      </c>
      <c r="D933" s="211" t="s">
        <v>2295</v>
      </c>
      <c r="E933" s="17" t="s">
        <v>355</v>
      </c>
      <c r="F933" s="212">
        <v>2549.0610000000001</v>
      </c>
      <c r="H933" s="32"/>
    </row>
    <row r="934" spans="2:8" s="1" customFormat="1" ht="16.8" customHeight="1">
      <c r="B934" s="32"/>
      <c r="C934" s="211" t="s">
        <v>4444</v>
      </c>
      <c r="D934" s="211" t="s">
        <v>4445</v>
      </c>
      <c r="E934" s="17" t="s">
        <v>355</v>
      </c>
      <c r="F934" s="212">
        <v>1654.3510000000001</v>
      </c>
      <c r="H934" s="32"/>
    </row>
    <row r="935" spans="2:8" s="1" customFormat="1" ht="16.8" customHeight="1">
      <c r="B935" s="32"/>
      <c r="C935" s="211" t="s">
        <v>4681</v>
      </c>
      <c r="D935" s="211" t="s">
        <v>4682</v>
      </c>
      <c r="E935" s="17" t="s">
        <v>355</v>
      </c>
      <c r="F935" s="212">
        <v>1534.4570000000001</v>
      </c>
      <c r="H935" s="32"/>
    </row>
    <row r="936" spans="2:8" s="1" customFormat="1" ht="16.8" customHeight="1">
      <c r="B936" s="32"/>
      <c r="C936" s="211" t="s">
        <v>2342</v>
      </c>
      <c r="D936" s="211" t="s">
        <v>2343</v>
      </c>
      <c r="E936" s="17" t="s">
        <v>374</v>
      </c>
      <c r="F936" s="212">
        <v>5098.1220000000003</v>
      </c>
      <c r="H936" s="32"/>
    </row>
    <row r="937" spans="2:8" s="1" customFormat="1" ht="16.8" customHeight="1">
      <c r="B937" s="32"/>
      <c r="C937" s="211" t="s">
        <v>2587</v>
      </c>
      <c r="D937" s="211" t="s">
        <v>2588</v>
      </c>
      <c r="E937" s="17" t="s">
        <v>355</v>
      </c>
      <c r="F937" s="212">
        <v>936.31299999999999</v>
      </c>
      <c r="H937" s="32"/>
    </row>
    <row r="938" spans="2:8" s="1" customFormat="1" ht="16.8" customHeight="1">
      <c r="B938" s="32"/>
      <c r="C938" s="207" t="s">
        <v>197</v>
      </c>
      <c r="D938" s="208" t="s">
        <v>1</v>
      </c>
      <c r="E938" s="209" t="s">
        <v>1</v>
      </c>
      <c r="F938" s="210">
        <v>257.73</v>
      </c>
      <c r="H938" s="32"/>
    </row>
    <row r="939" spans="2:8" s="1" customFormat="1" ht="16.8" customHeight="1">
      <c r="B939" s="32"/>
      <c r="C939" s="211" t="s">
        <v>197</v>
      </c>
      <c r="D939" s="211" t="s">
        <v>2565</v>
      </c>
      <c r="E939" s="17" t="s">
        <v>1</v>
      </c>
      <c r="F939" s="212">
        <v>257.73</v>
      </c>
      <c r="H939" s="32"/>
    </row>
    <row r="940" spans="2:8" s="1" customFormat="1" ht="16.8" customHeight="1">
      <c r="B940" s="32"/>
      <c r="C940" s="213" t="s">
        <v>9664</v>
      </c>
      <c r="H940" s="32"/>
    </row>
    <row r="941" spans="2:8" s="1" customFormat="1" ht="16.8" customHeight="1">
      <c r="B941" s="32"/>
      <c r="C941" s="211" t="s">
        <v>2559</v>
      </c>
      <c r="D941" s="211" t="s">
        <v>2560</v>
      </c>
      <c r="E941" s="17" t="s">
        <v>355</v>
      </c>
      <c r="F941" s="212">
        <v>2070.6869999999999</v>
      </c>
      <c r="H941" s="32"/>
    </row>
    <row r="942" spans="2:8" s="1" customFormat="1" ht="16.8" customHeight="1">
      <c r="B942" s="32"/>
      <c r="C942" s="211" t="s">
        <v>2244</v>
      </c>
      <c r="D942" s="211" t="s">
        <v>2245</v>
      </c>
      <c r="E942" s="17" t="s">
        <v>483</v>
      </c>
      <c r="F942" s="212">
        <v>8.1430000000000007</v>
      </c>
      <c r="H942" s="32"/>
    </row>
    <row r="943" spans="2:8" s="1" customFormat="1" ht="16.8" customHeight="1">
      <c r="B943" s="32"/>
      <c r="C943" s="211" t="s">
        <v>2268</v>
      </c>
      <c r="D943" s="211" t="s">
        <v>2269</v>
      </c>
      <c r="E943" s="17" t="s">
        <v>355</v>
      </c>
      <c r="F943" s="212">
        <v>2053.2240000000002</v>
      </c>
      <c r="H943" s="32"/>
    </row>
    <row r="944" spans="2:8" s="1" customFormat="1" ht="16.8" customHeight="1">
      <c r="B944" s="32"/>
      <c r="C944" s="211" t="s">
        <v>2294</v>
      </c>
      <c r="D944" s="211" t="s">
        <v>2295</v>
      </c>
      <c r="E944" s="17" t="s">
        <v>355</v>
      </c>
      <c r="F944" s="212">
        <v>2549.0610000000001</v>
      </c>
      <c r="H944" s="32"/>
    </row>
    <row r="945" spans="2:8" s="1" customFormat="1" ht="16.8" customHeight="1">
      <c r="B945" s="32"/>
      <c r="C945" s="211" t="s">
        <v>2914</v>
      </c>
      <c r="D945" s="211" t="s">
        <v>2915</v>
      </c>
      <c r="E945" s="17" t="s">
        <v>355</v>
      </c>
      <c r="F945" s="212">
        <v>900.46</v>
      </c>
      <c r="H945" s="32"/>
    </row>
    <row r="946" spans="2:8" s="1" customFormat="1" ht="16.8" customHeight="1">
      <c r="B946" s="32"/>
      <c r="C946" s="211" t="s">
        <v>4681</v>
      </c>
      <c r="D946" s="211" t="s">
        <v>4682</v>
      </c>
      <c r="E946" s="17" t="s">
        <v>355</v>
      </c>
      <c r="F946" s="212">
        <v>1534.4570000000001</v>
      </c>
      <c r="H946" s="32"/>
    </row>
    <row r="947" spans="2:8" s="1" customFormat="1" ht="16.8" customHeight="1">
      <c r="B947" s="32"/>
      <c r="C947" s="211" t="s">
        <v>2342</v>
      </c>
      <c r="D947" s="211" t="s">
        <v>2343</v>
      </c>
      <c r="E947" s="17" t="s">
        <v>374</v>
      </c>
      <c r="F947" s="212">
        <v>5098.1220000000003</v>
      </c>
      <c r="H947" s="32"/>
    </row>
    <row r="948" spans="2:8" s="1" customFormat="1" ht="16.8" customHeight="1">
      <c r="B948" s="32"/>
      <c r="C948" s="211" t="s">
        <v>2587</v>
      </c>
      <c r="D948" s="211" t="s">
        <v>2588</v>
      </c>
      <c r="E948" s="17" t="s">
        <v>355</v>
      </c>
      <c r="F948" s="212">
        <v>936.31299999999999</v>
      </c>
      <c r="H948" s="32"/>
    </row>
    <row r="949" spans="2:8" s="1" customFormat="1" ht="16.8" customHeight="1">
      <c r="B949" s="32"/>
      <c r="C949" s="207" t="s">
        <v>199</v>
      </c>
      <c r="D949" s="208" t="s">
        <v>1</v>
      </c>
      <c r="E949" s="209" t="s">
        <v>1</v>
      </c>
      <c r="F949" s="210">
        <v>246.81</v>
      </c>
      <c r="H949" s="32"/>
    </row>
    <row r="950" spans="2:8" s="1" customFormat="1" ht="16.8" customHeight="1">
      <c r="B950" s="32"/>
      <c r="C950" s="211" t="s">
        <v>199</v>
      </c>
      <c r="D950" s="211" t="s">
        <v>4459</v>
      </c>
      <c r="E950" s="17" t="s">
        <v>1</v>
      </c>
      <c r="F950" s="212">
        <v>246.81</v>
      </c>
      <c r="H950" s="32"/>
    </row>
    <row r="951" spans="2:8" s="1" customFormat="1" ht="16.8" customHeight="1">
      <c r="B951" s="32"/>
      <c r="C951" s="213" t="s">
        <v>9664</v>
      </c>
      <c r="H951" s="32"/>
    </row>
    <row r="952" spans="2:8" s="1" customFormat="1" ht="16.8" customHeight="1">
      <c r="B952" s="32"/>
      <c r="C952" s="211" t="s">
        <v>4455</v>
      </c>
      <c r="D952" s="211" t="s">
        <v>4456</v>
      </c>
      <c r="E952" s="17" t="s">
        <v>355</v>
      </c>
      <c r="F952" s="212">
        <v>246.81</v>
      </c>
      <c r="H952" s="32"/>
    </row>
    <row r="953" spans="2:8" s="1" customFormat="1" ht="16.8" customHeight="1">
      <c r="B953" s="32"/>
      <c r="C953" s="211" t="s">
        <v>2494</v>
      </c>
      <c r="D953" s="211" t="s">
        <v>2495</v>
      </c>
      <c r="E953" s="17" t="s">
        <v>355</v>
      </c>
      <c r="F953" s="212">
        <v>246.81</v>
      </c>
      <c r="H953" s="32"/>
    </row>
    <row r="954" spans="2:8" s="1" customFormat="1" ht="16.8" customHeight="1">
      <c r="B954" s="32"/>
      <c r="C954" s="211" t="s">
        <v>2559</v>
      </c>
      <c r="D954" s="211" t="s">
        <v>2560</v>
      </c>
      <c r="E954" s="17" t="s">
        <v>355</v>
      </c>
      <c r="F954" s="212">
        <v>2070.6869999999999</v>
      </c>
      <c r="H954" s="32"/>
    </row>
    <row r="955" spans="2:8" s="1" customFormat="1" ht="20.399999999999999">
      <c r="B955" s="32"/>
      <c r="C955" s="211" t="s">
        <v>2909</v>
      </c>
      <c r="D955" s="211" t="s">
        <v>2910</v>
      </c>
      <c r="E955" s="17" t="s">
        <v>355</v>
      </c>
      <c r="F955" s="212">
        <v>246.81</v>
      </c>
      <c r="H955" s="32"/>
    </row>
    <row r="956" spans="2:8" s="1" customFormat="1" ht="16.8" customHeight="1">
      <c r="B956" s="32"/>
      <c r="C956" s="211" t="s">
        <v>4433</v>
      </c>
      <c r="D956" s="211" t="s">
        <v>4434</v>
      </c>
      <c r="E956" s="17" t="s">
        <v>355</v>
      </c>
      <c r="F956" s="212">
        <v>246.81</v>
      </c>
      <c r="H956" s="32"/>
    </row>
    <row r="957" spans="2:8" s="1" customFormat="1" ht="16.8" customHeight="1">
      <c r="B957" s="32"/>
      <c r="C957" s="211" t="s">
        <v>2577</v>
      </c>
      <c r="D957" s="211" t="s">
        <v>2578</v>
      </c>
      <c r="E957" s="17" t="s">
        <v>355</v>
      </c>
      <c r="F957" s="212">
        <v>259.15100000000001</v>
      </c>
      <c r="H957" s="32"/>
    </row>
    <row r="958" spans="2:8" s="1" customFormat="1" ht="16.8" customHeight="1">
      <c r="B958" s="32"/>
      <c r="C958" s="207" t="s">
        <v>1148</v>
      </c>
      <c r="D958" s="208" t="s">
        <v>1</v>
      </c>
      <c r="E958" s="209" t="s">
        <v>1</v>
      </c>
      <c r="F958" s="210">
        <v>102.28100000000001</v>
      </c>
      <c r="H958" s="32"/>
    </row>
    <row r="959" spans="2:8" s="1" customFormat="1" ht="20.399999999999999">
      <c r="B959" s="32"/>
      <c r="C959" s="211" t="s">
        <v>1148</v>
      </c>
      <c r="D959" s="211" t="s">
        <v>4508</v>
      </c>
      <c r="E959" s="17" t="s">
        <v>1</v>
      </c>
      <c r="F959" s="212">
        <v>102.28100000000001</v>
      </c>
      <c r="H959" s="32"/>
    </row>
    <row r="960" spans="2:8" s="1" customFormat="1" ht="16.8" customHeight="1">
      <c r="B960" s="32"/>
      <c r="C960" s="213" t="s">
        <v>9664</v>
      </c>
      <c r="H960" s="32"/>
    </row>
    <row r="961" spans="2:8" s="1" customFormat="1" ht="16.8" customHeight="1">
      <c r="B961" s="32"/>
      <c r="C961" s="211" t="s">
        <v>4504</v>
      </c>
      <c r="D961" s="211" t="s">
        <v>4505</v>
      </c>
      <c r="E961" s="17" t="s">
        <v>355</v>
      </c>
      <c r="F961" s="212">
        <v>109.711</v>
      </c>
      <c r="H961" s="32"/>
    </row>
    <row r="962" spans="2:8" s="1" customFormat="1" ht="16.8" customHeight="1">
      <c r="B962" s="32"/>
      <c r="C962" s="211" t="s">
        <v>1371</v>
      </c>
      <c r="D962" s="211" t="s">
        <v>1372</v>
      </c>
      <c r="E962" s="17" t="s">
        <v>374</v>
      </c>
      <c r="F962" s="212">
        <v>235.524</v>
      </c>
      <c r="H962" s="32"/>
    </row>
    <row r="963" spans="2:8" s="1" customFormat="1" ht="16.8" customHeight="1">
      <c r="B963" s="32"/>
      <c r="C963" s="207" t="s">
        <v>1150</v>
      </c>
      <c r="D963" s="208" t="s">
        <v>1</v>
      </c>
      <c r="E963" s="209" t="s">
        <v>1</v>
      </c>
      <c r="F963" s="210">
        <v>2.6</v>
      </c>
      <c r="H963" s="32"/>
    </row>
    <row r="964" spans="2:8" s="1" customFormat="1" ht="16.8" customHeight="1">
      <c r="B964" s="32"/>
      <c r="C964" s="211" t="s">
        <v>1150</v>
      </c>
      <c r="D964" s="211" t="s">
        <v>4509</v>
      </c>
      <c r="E964" s="17" t="s">
        <v>1</v>
      </c>
      <c r="F964" s="212">
        <v>2.6</v>
      </c>
      <c r="H964" s="32"/>
    </row>
    <row r="965" spans="2:8" s="1" customFormat="1" ht="16.8" customHeight="1">
      <c r="B965" s="32"/>
      <c r="C965" s="213" t="s">
        <v>9664</v>
      </c>
      <c r="H965" s="32"/>
    </row>
    <row r="966" spans="2:8" s="1" customFormat="1" ht="16.8" customHeight="1">
      <c r="B966" s="32"/>
      <c r="C966" s="211" t="s">
        <v>4504</v>
      </c>
      <c r="D966" s="211" t="s">
        <v>4505</v>
      </c>
      <c r="E966" s="17" t="s">
        <v>355</v>
      </c>
      <c r="F966" s="212">
        <v>109.711</v>
      </c>
      <c r="H966" s="32"/>
    </row>
    <row r="967" spans="2:8" s="1" customFormat="1" ht="16.8" customHeight="1">
      <c r="B967" s="32"/>
      <c r="C967" s="211" t="s">
        <v>1371</v>
      </c>
      <c r="D967" s="211" t="s">
        <v>1372</v>
      </c>
      <c r="E967" s="17" t="s">
        <v>374</v>
      </c>
      <c r="F967" s="212">
        <v>235.524</v>
      </c>
      <c r="H967" s="32"/>
    </row>
    <row r="968" spans="2:8" s="1" customFormat="1" ht="16.8" customHeight="1">
      <c r="B968" s="32"/>
      <c r="C968" s="207" t="s">
        <v>1152</v>
      </c>
      <c r="D968" s="208" t="s">
        <v>1</v>
      </c>
      <c r="E968" s="209" t="s">
        <v>1</v>
      </c>
      <c r="F968" s="210">
        <v>4.83</v>
      </c>
      <c r="H968" s="32"/>
    </row>
    <row r="969" spans="2:8" s="1" customFormat="1" ht="16.8" customHeight="1">
      <c r="B969" s="32"/>
      <c r="C969" s="211" t="s">
        <v>1152</v>
      </c>
      <c r="D969" s="211" t="s">
        <v>4510</v>
      </c>
      <c r="E969" s="17" t="s">
        <v>1</v>
      </c>
      <c r="F969" s="212">
        <v>4.83</v>
      </c>
      <c r="H969" s="32"/>
    </row>
    <row r="970" spans="2:8" s="1" customFormat="1" ht="16.8" customHeight="1">
      <c r="B970" s="32"/>
      <c r="C970" s="213" t="s">
        <v>9664</v>
      </c>
      <c r="H970" s="32"/>
    </row>
    <row r="971" spans="2:8" s="1" customFormat="1" ht="16.8" customHeight="1">
      <c r="B971" s="32"/>
      <c r="C971" s="211" t="s">
        <v>4504</v>
      </c>
      <c r="D971" s="211" t="s">
        <v>4505</v>
      </c>
      <c r="E971" s="17" t="s">
        <v>355</v>
      </c>
      <c r="F971" s="212">
        <v>109.711</v>
      </c>
      <c r="H971" s="32"/>
    </row>
    <row r="972" spans="2:8" s="1" customFormat="1" ht="16.8" customHeight="1">
      <c r="B972" s="32"/>
      <c r="C972" s="211" t="s">
        <v>1371</v>
      </c>
      <c r="D972" s="211" t="s">
        <v>1372</v>
      </c>
      <c r="E972" s="17" t="s">
        <v>374</v>
      </c>
      <c r="F972" s="212">
        <v>235.524</v>
      </c>
      <c r="H972" s="32"/>
    </row>
    <row r="973" spans="2:8" s="1" customFormat="1" ht="16.8" customHeight="1">
      <c r="B973" s="32"/>
      <c r="C973" s="207" t="s">
        <v>203</v>
      </c>
      <c r="D973" s="208" t="s">
        <v>1</v>
      </c>
      <c r="E973" s="209" t="s">
        <v>1</v>
      </c>
      <c r="F973" s="210">
        <v>5.44</v>
      </c>
      <c r="H973" s="32"/>
    </row>
    <row r="974" spans="2:8" s="1" customFormat="1" ht="16.8" customHeight="1">
      <c r="B974" s="32"/>
      <c r="C974" s="211" t="s">
        <v>203</v>
      </c>
      <c r="D974" s="211" t="s">
        <v>2314</v>
      </c>
      <c r="E974" s="17" t="s">
        <v>1</v>
      </c>
      <c r="F974" s="212">
        <v>5.44</v>
      </c>
      <c r="H974" s="32"/>
    </row>
    <row r="975" spans="2:8" s="1" customFormat="1" ht="16.8" customHeight="1">
      <c r="B975" s="32"/>
      <c r="C975" s="213" t="s">
        <v>9664</v>
      </c>
      <c r="H975" s="32"/>
    </row>
    <row r="976" spans="2:8" s="1" customFormat="1" ht="16.8" customHeight="1">
      <c r="B976" s="32"/>
      <c r="C976" s="211" t="s">
        <v>2299</v>
      </c>
      <c r="D976" s="211" t="s">
        <v>2300</v>
      </c>
      <c r="E976" s="17" t="s">
        <v>355</v>
      </c>
      <c r="F976" s="212">
        <v>1944.8440000000001</v>
      </c>
      <c r="H976" s="32"/>
    </row>
    <row r="977" spans="2:8" s="1" customFormat="1" ht="16.8" customHeight="1">
      <c r="B977" s="32"/>
      <c r="C977" s="211" t="s">
        <v>1379</v>
      </c>
      <c r="D977" s="211" t="s">
        <v>1380</v>
      </c>
      <c r="E977" s="17" t="s">
        <v>374</v>
      </c>
      <c r="F977" s="212">
        <v>169.01300000000001</v>
      </c>
      <c r="H977" s="32"/>
    </row>
    <row r="978" spans="2:8" s="1" customFormat="1" ht="16.8" customHeight="1">
      <c r="B978" s="32"/>
      <c r="C978" s="211" t="s">
        <v>1398</v>
      </c>
      <c r="D978" s="211" t="s">
        <v>1399</v>
      </c>
      <c r="E978" s="17" t="s">
        <v>483</v>
      </c>
      <c r="F978" s="212">
        <v>2.5070000000000001</v>
      </c>
      <c r="H978" s="32"/>
    </row>
    <row r="979" spans="2:8" s="1" customFormat="1" ht="16.8" customHeight="1">
      <c r="B979" s="32"/>
      <c r="C979" s="211" t="s">
        <v>2316</v>
      </c>
      <c r="D979" s="211" t="s">
        <v>2317</v>
      </c>
      <c r="E979" s="17" t="s">
        <v>374</v>
      </c>
      <c r="F979" s="212">
        <v>535.31500000000005</v>
      </c>
      <c r="H979" s="32"/>
    </row>
    <row r="980" spans="2:8" s="1" customFormat="1" ht="16.8" customHeight="1">
      <c r="B980" s="32"/>
      <c r="C980" s="211" t="s">
        <v>2476</v>
      </c>
      <c r="D980" s="211" t="s">
        <v>2477</v>
      </c>
      <c r="E980" s="17" t="s">
        <v>355</v>
      </c>
      <c r="F980" s="212">
        <v>883.49</v>
      </c>
      <c r="H980" s="32"/>
    </row>
    <row r="981" spans="2:8" s="1" customFormat="1" ht="16.8" customHeight="1">
      <c r="B981" s="32"/>
      <c r="C981" s="207" t="s">
        <v>1155</v>
      </c>
      <c r="D981" s="208" t="s">
        <v>1</v>
      </c>
      <c r="E981" s="209" t="s">
        <v>1</v>
      </c>
      <c r="F981" s="210">
        <v>45.784999999999997</v>
      </c>
      <c r="H981" s="32"/>
    </row>
    <row r="982" spans="2:8" s="1" customFormat="1" ht="16.8" customHeight="1">
      <c r="B982" s="32"/>
      <c r="C982" s="211" t="s">
        <v>1</v>
      </c>
      <c r="D982" s="211" t="s">
        <v>2971</v>
      </c>
      <c r="E982" s="17" t="s">
        <v>1</v>
      </c>
      <c r="F982" s="212">
        <v>5.07</v>
      </c>
      <c r="H982" s="32"/>
    </row>
    <row r="983" spans="2:8" s="1" customFormat="1" ht="16.8" customHeight="1">
      <c r="B983" s="32"/>
      <c r="C983" s="211" t="s">
        <v>1</v>
      </c>
      <c r="D983" s="211" t="s">
        <v>2933</v>
      </c>
      <c r="E983" s="17" t="s">
        <v>1</v>
      </c>
      <c r="F983" s="212">
        <v>30.786000000000001</v>
      </c>
      <c r="H983" s="32"/>
    </row>
    <row r="984" spans="2:8" s="1" customFormat="1" ht="16.8" customHeight="1">
      <c r="B984" s="32"/>
      <c r="C984" s="211" t="s">
        <v>1</v>
      </c>
      <c r="D984" s="211" t="s">
        <v>2934</v>
      </c>
      <c r="E984" s="17" t="s">
        <v>1</v>
      </c>
      <c r="F984" s="212">
        <v>0.42099999999999999</v>
      </c>
      <c r="H984" s="32"/>
    </row>
    <row r="985" spans="2:8" s="1" customFormat="1" ht="16.8" customHeight="1">
      <c r="B985" s="32"/>
      <c r="C985" s="211" t="s">
        <v>1</v>
      </c>
      <c r="D985" s="211" t="s">
        <v>2935</v>
      </c>
      <c r="E985" s="17" t="s">
        <v>1</v>
      </c>
      <c r="F985" s="212">
        <v>9.5079999999999991</v>
      </c>
      <c r="H985" s="32"/>
    </row>
    <row r="986" spans="2:8" s="1" customFormat="1" ht="16.8" customHeight="1">
      <c r="B986" s="32"/>
      <c r="C986" s="211" t="s">
        <v>1155</v>
      </c>
      <c r="D986" s="211" t="s">
        <v>364</v>
      </c>
      <c r="E986" s="17" t="s">
        <v>1</v>
      </c>
      <c r="F986" s="212">
        <v>45.784999999999997</v>
      </c>
      <c r="H986" s="32"/>
    </row>
    <row r="987" spans="2:8" s="1" customFormat="1" ht="16.8" customHeight="1">
      <c r="B987" s="32"/>
      <c r="C987" s="213" t="s">
        <v>9664</v>
      </c>
      <c r="H987" s="32"/>
    </row>
    <row r="988" spans="2:8" s="1" customFormat="1" ht="16.8" customHeight="1">
      <c r="B988" s="32"/>
      <c r="C988" s="211" t="s">
        <v>2930</v>
      </c>
      <c r="D988" s="211" t="s">
        <v>2931</v>
      </c>
      <c r="E988" s="17" t="s">
        <v>374</v>
      </c>
      <c r="F988" s="212">
        <v>45.784999999999997</v>
      </c>
      <c r="H988" s="32"/>
    </row>
    <row r="989" spans="2:8" s="1" customFormat="1" ht="16.8" customHeight="1">
      <c r="B989" s="32"/>
      <c r="C989" s="211" t="s">
        <v>2973</v>
      </c>
      <c r="D989" s="211" t="s">
        <v>2974</v>
      </c>
      <c r="E989" s="17" t="s">
        <v>374</v>
      </c>
      <c r="F989" s="212">
        <v>259.178</v>
      </c>
      <c r="H989" s="32"/>
    </row>
    <row r="990" spans="2:8" s="1" customFormat="1" ht="16.8" customHeight="1">
      <c r="B990" s="32"/>
      <c r="C990" s="207" t="s">
        <v>1157</v>
      </c>
      <c r="D990" s="208" t="s">
        <v>1</v>
      </c>
      <c r="E990" s="209" t="s">
        <v>1</v>
      </c>
      <c r="F990" s="210">
        <v>9.06</v>
      </c>
      <c r="H990" s="32"/>
    </row>
    <row r="991" spans="2:8" s="1" customFormat="1" ht="16.8" customHeight="1">
      <c r="B991" s="32"/>
      <c r="C991" s="211" t="s">
        <v>1157</v>
      </c>
      <c r="D991" s="211" t="s">
        <v>1321</v>
      </c>
      <c r="E991" s="17" t="s">
        <v>1</v>
      </c>
      <c r="F991" s="212">
        <v>9.06</v>
      </c>
      <c r="H991" s="32"/>
    </row>
    <row r="992" spans="2:8" s="1" customFormat="1" ht="16.8" customHeight="1">
      <c r="B992" s="32"/>
      <c r="C992" s="213" t="s">
        <v>9664</v>
      </c>
      <c r="H992" s="32"/>
    </row>
    <row r="993" spans="2:8" s="1" customFormat="1" ht="20.399999999999999">
      <c r="B993" s="32"/>
      <c r="C993" s="211" t="s">
        <v>1317</v>
      </c>
      <c r="D993" s="211" t="s">
        <v>1318</v>
      </c>
      <c r="E993" s="17" t="s">
        <v>374</v>
      </c>
      <c r="F993" s="212">
        <v>9.06</v>
      </c>
      <c r="H993" s="32"/>
    </row>
    <row r="994" spans="2:8" s="1" customFormat="1" ht="20.399999999999999">
      <c r="B994" s="32"/>
      <c r="C994" s="211" t="s">
        <v>469</v>
      </c>
      <c r="D994" s="211" t="s">
        <v>470</v>
      </c>
      <c r="E994" s="17" t="s">
        <v>374</v>
      </c>
      <c r="F994" s="212">
        <v>17.648</v>
      </c>
      <c r="H994" s="32"/>
    </row>
    <row r="995" spans="2:8" s="1" customFormat="1" ht="16.8" customHeight="1">
      <c r="B995" s="32"/>
      <c r="C995" s="207" t="s">
        <v>1159</v>
      </c>
      <c r="D995" s="208" t="s">
        <v>1</v>
      </c>
      <c r="E995" s="209" t="s">
        <v>1</v>
      </c>
      <c r="F995" s="210">
        <v>11.779</v>
      </c>
      <c r="H995" s="32"/>
    </row>
    <row r="996" spans="2:8" s="1" customFormat="1" ht="20.399999999999999">
      <c r="B996" s="32"/>
      <c r="C996" s="211" t="s">
        <v>1159</v>
      </c>
      <c r="D996" s="211" t="s">
        <v>2114</v>
      </c>
      <c r="E996" s="17" t="s">
        <v>1</v>
      </c>
      <c r="F996" s="212">
        <v>11.779</v>
      </c>
      <c r="H996" s="32"/>
    </row>
    <row r="997" spans="2:8" s="1" customFormat="1" ht="16.8" customHeight="1">
      <c r="B997" s="32"/>
      <c r="C997" s="213" t="s">
        <v>9664</v>
      </c>
      <c r="H997" s="32"/>
    </row>
    <row r="998" spans="2:8" s="1" customFormat="1" ht="16.8" customHeight="1">
      <c r="B998" s="32"/>
      <c r="C998" s="211" t="s">
        <v>2108</v>
      </c>
      <c r="D998" s="211" t="s">
        <v>2109</v>
      </c>
      <c r="E998" s="17" t="s">
        <v>355</v>
      </c>
      <c r="F998" s="212">
        <v>98.352000000000004</v>
      </c>
      <c r="H998" s="32"/>
    </row>
    <row r="999" spans="2:8" s="1" customFormat="1" ht="16.8" customHeight="1">
      <c r="B999" s="32"/>
      <c r="C999" s="211" t="s">
        <v>4660</v>
      </c>
      <c r="D999" s="211" t="s">
        <v>4661</v>
      </c>
      <c r="E999" s="17" t="s">
        <v>355</v>
      </c>
      <c r="F999" s="212">
        <v>299.24599999999998</v>
      </c>
      <c r="H999" s="32"/>
    </row>
    <row r="1000" spans="2:8" s="1" customFormat="1" ht="16.8" customHeight="1">
      <c r="B1000" s="32"/>
      <c r="C1000" s="211" t="s">
        <v>4667</v>
      </c>
      <c r="D1000" s="211" t="s">
        <v>4668</v>
      </c>
      <c r="E1000" s="17" t="s">
        <v>355</v>
      </c>
      <c r="F1000" s="212">
        <v>8252.8790000000008</v>
      </c>
      <c r="H1000" s="32"/>
    </row>
    <row r="1001" spans="2:8" s="1" customFormat="1" ht="16.8" customHeight="1">
      <c r="B1001" s="32"/>
      <c r="C1001" s="207" t="s">
        <v>1161</v>
      </c>
      <c r="D1001" s="208" t="s">
        <v>1</v>
      </c>
      <c r="E1001" s="209" t="s">
        <v>1</v>
      </c>
      <c r="F1001" s="210">
        <v>0.29299999999999998</v>
      </c>
      <c r="H1001" s="32"/>
    </row>
    <row r="1002" spans="2:8" s="1" customFormat="1" ht="16.8" customHeight="1">
      <c r="B1002" s="32"/>
      <c r="C1002" s="211" t="s">
        <v>1161</v>
      </c>
      <c r="D1002" s="211" t="s">
        <v>2115</v>
      </c>
      <c r="E1002" s="17" t="s">
        <v>1</v>
      </c>
      <c r="F1002" s="212">
        <v>0.29299999999999998</v>
      </c>
      <c r="H1002" s="32"/>
    </row>
    <row r="1003" spans="2:8" s="1" customFormat="1" ht="16.8" customHeight="1">
      <c r="B1003" s="32"/>
      <c r="C1003" s="213" t="s">
        <v>9664</v>
      </c>
      <c r="H1003" s="32"/>
    </row>
    <row r="1004" spans="2:8" s="1" customFormat="1" ht="16.8" customHeight="1">
      <c r="B1004" s="32"/>
      <c r="C1004" s="211" t="s">
        <v>2108</v>
      </c>
      <c r="D1004" s="211" t="s">
        <v>2109</v>
      </c>
      <c r="E1004" s="17" t="s">
        <v>355</v>
      </c>
      <c r="F1004" s="212">
        <v>98.352000000000004</v>
      </c>
      <c r="H1004" s="32"/>
    </row>
    <row r="1005" spans="2:8" s="1" customFormat="1" ht="16.8" customHeight="1">
      <c r="B1005" s="32"/>
      <c r="C1005" s="211" t="s">
        <v>2129</v>
      </c>
      <c r="D1005" s="211" t="s">
        <v>2130</v>
      </c>
      <c r="E1005" s="17" t="s">
        <v>355</v>
      </c>
      <c r="F1005" s="212">
        <v>585.05200000000002</v>
      </c>
      <c r="H1005" s="32"/>
    </row>
    <row r="1006" spans="2:8" s="1" customFormat="1" ht="16.8" customHeight="1">
      <c r="B1006" s="32"/>
      <c r="C1006" s="211" t="s">
        <v>4660</v>
      </c>
      <c r="D1006" s="211" t="s">
        <v>4661</v>
      </c>
      <c r="E1006" s="17" t="s">
        <v>355</v>
      </c>
      <c r="F1006" s="212">
        <v>299.24599999999998</v>
      </c>
      <c r="H1006" s="32"/>
    </row>
    <row r="1007" spans="2:8" s="1" customFormat="1" ht="16.8" customHeight="1">
      <c r="B1007" s="32"/>
      <c r="C1007" s="207" t="s">
        <v>1163</v>
      </c>
      <c r="D1007" s="208" t="s">
        <v>1</v>
      </c>
      <c r="E1007" s="209" t="s">
        <v>1</v>
      </c>
      <c r="F1007" s="210">
        <v>27.975000000000001</v>
      </c>
      <c r="H1007" s="32"/>
    </row>
    <row r="1008" spans="2:8" s="1" customFormat="1" ht="16.8" customHeight="1">
      <c r="B1008" s="32"/>
      <c r="C1008" s="211" t="s">
        <v>1163</v>
      </c>
      <c r="D1008" s="211" t="s">
        <v>2106</v>
      </c>
      <c r="E1008" s="17" t="s">
        <v>1</v>
      </c>
      <c r="F1008" s="212">
        <v>27.975000000000001</v>
      </c>
      <c r="H1008" s="32"/>
    </row>
    <row r="1009" spans="2:8" s="1" customFormat="1" ht="16.8" customHeight="1">
      <c r="B1009" s="32"/>
      <c r="C1009" s="213" t="s">
        <v>9664</v>
      </c>
      <c r="H1009" s="32"/>
    </row>
    <row r="1010" spans="2:8" s="1" customFormat="1" ht="16.8" customHeight="1">
      <c r="B1010" s="32"/>
      <c r="C1010" s="211" t="s">
        <v>2103</v>
      </c>
      <c r="D1010" s="211" t="s">
        <v>2104</v>
      </c>
      <c r="E1010" s="17" t="s">
        <v>355</v>
      </c>
      <c r="F1010" s="212">
        <v>172.83500000000001</v>
      </c>
      <c r="H1010" s="32"/>
    </row>
    <row r="1011" spans="2:8" s="1" customFormat="1" ht="16.8" customHeight="1">
      <c r="B1011" s="32"/>
      <c r="C1011" s="211" t="s">
        <v>4667</v>
      </c>
      <c r="D1011" s="211" t="s">
        <v>4668</v>
      </c>
      <c r="E1011" s="17" t="s">
        <v>355</v>
      </c>
      <c r="F1011" s="212">
        <v>8252.8790000000008</v>
      </c>
      <c r="H1011" s="32"/>
    </row>
    <row r="1012" spans="2:8" s="1" customFormat="1" ht="16.8" customHeight="1">
      <c r="B1012" s="32"/>
      <c r="C1012" s="207" t="s">
        <v>1165</v>
      </c>
      <c r="D1012" s="208" t="s">
        <v>1</v>
      </c>
      <c r="E1012" s="209" t="s">
        <v>1</v>
      </c>
      <c r="F1012" s="210">
        <v>77.168999999999997</v>
      </c>
      <c r="H1012" s="32"/>
    </row>
    <row r="1013" spans="2:8" s="1" customFormat="1" ht="30.6">
      <c r="B1013" s="32"/>
      <c r="C1013" s="211" t="s">
        <v>1</v>
      </c>
      <c r="D1013" s="211" t="s">
        <v>2112</v>
      </c>
      <c r="E1013" s="17" t="s">
        <v>1</v>
      </c>
      <c r="F1013" s="212">
        <v>47.545999999999999</v>
      </c>
      <c r="H1013" s="32"/>
    </row>
    <row r="1014" spans="2:8" s="1" customFormat="1" ht="20.399999999999999">
      <c r="B1014" s="32"/>
      <c r="C1014" s="211" t="s">
        <v>1</v>
      </c>
      <c r="D1014" s="211" t="s">
        <v>2113</v>
      </c>
      <c r="E1014" s="17" t="s">
        <v>1</v>
      </c>
      <c r="F1014" s="212">
        <v>29.623000000000001</v>
      </c>
      <c r="H1014" s="32"/>
    </row>
    <row r="1015" spans="2:8" s="1" customFormat="1" ht="16.8" customHeight="1">
      <c r="B1015" s="32"/>
      <c r="C1015" s="211" t="s">
        <v>1165</v>
      </c>
      <c r="D1015" s="211" t="s">
        <v>755</v>
      </c>
      <c r="E1015" s="17" t="s">
        <v>1</v>
      </c>
      <c r="F1015" s="212">
        <v>77.168999999999997</v>
      </c>
      <c r="H1015" s="32"/>
    </row>
    <row r="1016" spans="2:8" s="1" customFormat="1" ht="16.8" customHeight="1">
      <c r="B1016" s="32"/>
      <c r="C1016" s="213" t="s">
        <v>9664</v>
      </c>
      <c r="H1016" s="32"/>
    </row>
    <row r="1017" spans="2:8" s="1" customFormat="1" ht="16.8" customHeight="1">
      <c r="B1017" s="32"/>
      <c r="C1017" s="211" t="s">
        <v>2108</v>
      </c>
      <c r="D1017" s="211" t="s">
        <v>2109</v>
      </c>
      <c r="E1017" s="17" t="s">
        <v>355</v>
      </c>
      <c r="F1017" s="212">
        <v>98.352000000000004</v>
      </c>
      <c r="H1017" s="32"/>
    </row>
    <row r="1018" spans="2:8" s="1" customFormat="1" ht="16.8" customHeight="1">
      <c r="B1018" s="32"/>
      <c r="C1018" s="211" t="s">
        <v>2129</v>
      </c>
      <c r="D1018" s="211" t="s">
        <v>2130</v>
      </c>
      <c r="E1018" s="17" t="s">
        <v>355</v>
      </c>
      <c r="F1018" s="212">
        <v>585.05200000000002</v>
      </c>
      <c r="H1018" s="32"/>
    </row>
    <row r="1019" spans="2:8" s="1" customFormat="1" ht="16.8" customHeight="1">
      <c r="B1019" s="32"/>
      <c r="C1019" s="211" t="s">
        <v>4667</v>
      </c>
      <c r="D1019" s="211" t="s">
        <v>4668</v>
      </c>
      <c r="E1019" s="17" t="s">
        <v>355</v>
      </c>
      <c r="F1019" s="212">
        <v>8252.8790000000008</v>
      </c>
      <c r="H1019" s="32"/>
    </row>
    <row r="1020" spans="2:8" s="1" customFormat="1" ht="16.8" customHeight="1">
      <c r="B1020" s="32"/>
      <c r="C1020" s="211" t="s">
        <v>1167</v>
      </c>
      <c r="D1020" s="211" t="s">
        <v>2554</v>
      </c>
      <c r="E1020" s="17" t="s">
        <v>1</v>
      </c>
      <c r="F1020" s="212">
        <v>382.14499999999998</v>
      </c>
      <c r="H1020" s="32"/>
    </row>
    <row r="1021" spans="2:8" s="1" customFormat="1" ht="16.8" customHeight="1">
      <c r="B1021" s="32"/>
      <c r="C1021" s="207" t="s">
        <v>1167</v>
      </c>
      <c r="D1021" s="208" t="s">
        <v>1</v>
      </c>
      <c r="E1021" s="209" t="s">
        <v>1</v>
      </c>
      <c r="F1021" s="210">
        <v>382.14499999999998</v>
      </c>
      <c r="H1021" s="32"/>
    </row>
    <row r="1022" spans="2:8" s="1" customFormat="1" ht="16.8" customHeight="1">
      <c r="B1022" s="32"/>
      <c r="C1022" s="213" t="s">
        <v>9664</v>
      </c>
      <c r="H1022" s="32"/>
    </row>
    <row r="1023" spans="2:8" s="1" customFormat="1" ht="20.399999999999999">
      <c r="B1023" s="32"/>
      <c r="C1023" s="211" t="s">
        <v>2550</v>
      </c>
      <c r="D1023" s="211" t="s">
        <v>2551</v>
      </c>
      <c r="E1023" s="17" t="s">
        <v>355</v>
      </c>
      <c r="F1023" s="212">
        <v>382.14499999999998</v>
      </c>
      <c r="H1023" s="32"/>
    </row>
    <row r="1024" spans="2:8" s="1" customFormat="1" ht="16.8" customHeight="1">
      <c r="B1024" s="32"/>
      <c r="C1024" s="211" t="s">
        <v>2124</v>
      </c>
      <c r="D1024" s="211" t="s">
        <v>2125</v>
      </c>
      <c r="E1024" s="17" t="s">
        <v>355</v>
      </c>
      <c r="F1024" s="212">
        <v>382.14499999999998</v>
      </c>
      <c r="H1024" s="32"/>
    </row>
    <row r="1025" spans="2:8" s="1" customFormat="1" ht="16.8" customHeight="1">
      <c r="B1025" s="32"/>
      <c r="C1025" s="211" t="s">
        <v>4667</v>
      </c>
      <c r="D1025" s="211" t="s">
        <v>4668</v>
      </c>
      <c r="E1025" s="17" t="s">
        <v>355</v>
      </c>
      <c r="F1025" s="212">
        <v>8252.8790000000008</v>
      </c>
      <c r="H1025" s="32"/>
    </row>
    <row r="1026" spans="2:8" s="1" customFormat="1" ht="16.8" customHeight="1">
      <c r="B1026" s="32"/>
      <c r="C1026" s="207" t="s">
        <v>1169</v>
      </c>
      <c r="D1026" s="208" t="s">
        <v>1</v>
      </c>
      <c r="E1026" s="209" t="s">
        <v>1</v>
      </c>
      <c r="F1026" s="210">
        <v>59.69</v>
      </c>
      <c r="H1026" s="32"/>
    </row>
    <row r="1027" spans="2:8" s="1" customFormat="1" ht="16.8" customHeight="1">
      <c r="B1027" s="32"/>
      <c r="C1027" s="211" t="s">
        <v>1169</v>
      </c>
      <c r="D1027" s="211" t="s">
        <v>2122</v>
      </c>
      <c r="E1027" s="17" t="s">
        <v>1</v>
      </c>
      <c r="F1027" s="212">
        <v>59.69</v>
      </c>
      <c r="H1027" s="32"/>
    </row>
    <row r="1028" spans="2:8" s="1" customFormat="1" ht="16.8" customHeight="1">
      <c r="B1028" s="32"/>
      <c r="C1028" s="213" t="s">
        <v>9664</v>
      </c>
      <c r="H1028" s="32"/>
    </row>
    <row r="1029" spans="2:8" s="1" customFormat="1" ht="16.8" customHeight="1">
      <c r="B1029" s="32"/>
      <c r="C1029" s="211" t="s">
        <v>2118</v>
      </c>
      <c r="D1029" s="211" t="s">
        <v>2119</v>
      </c>
      <c r="E1029" s="17" t="s">
        <v>355</v>
      </c>
      <c r="F1029" s="212">
        <v>59.69</v>
      </c>
      <c r="H1029" s="32"/>
    </row>
    <row r="1030" spans="2:8" s="1" customFormat="1" ht="16.8" customHeight="1">
      <c r="B1030" s="32"/>
      <c r="C1030" s="211" t="s">
        <v>2129</v>
      </c>
      <c r="D1030" s="211" t="s">
        <v>2130</v>
      </c>
      <c r="E1030" s="17" t="s">
        <v>355</v>
      </c>
      <c r="F1030" s="212">
        <v>585.05200000000002</v>
      </c>
      <c r="H1030" s="32"/>
    </row>
    <row r="1031" spans="2:8" s="1" customFormat="1" ht="16.8" customHeight="1">
      <c r="B1031" s="32"/>
      <c r="C1031" s="211" t="s">
        <v>4667</v>
      </c>
      <c r="D1031" s="211" t="s">
        <v>4668</v>
      </c>
      <c r="E1031" s="17" t="s">
        <v>355</v>
      </c>
      <c r="F1031" s="212">
        <v>8252.8790000000008</v>
      </c>
      <c r="H1031" s="32"/>
    </row>
    <row r="1032" spans="2:8" s="1" customFormat="1" ht="16.8" customHeight="1">
      <c r="B1032" s="32"/>
      <c r="C1032" s="207" t="s">
        <v>1171</v>
      </c>
      <c r="D1032" s="208" t="s">
        <v>1</v>
      </c>
      <c r="E1032" s="209" t="s">
        <v>1</v>
      </c>
      <c r="F1032" s="210">
        <v>9.1110000000000007</v>
      </c>
      <c r="H1032" s="32"/>
    </row>
    <row r="1033" spans="2:8" s="1" customFormat="1" ht="16.8" customHeight="1">
      <c r="B1033" s="32"/>
      <c r="C1033" s="211" t="s">
        <v>1171</v>
      </c>
      <c r="D1033" s="211" t="s">
        <v>2116</v>
      </c>
      <c r="E1033" s="17" t="s">
        <v>1</v>
      </c>
      <c r="F1033" s="212">
        <v>9.1110000000000007</v>
      </c>
      <c r="H1033" s="32"/>
    </row>
    <row r="1034" spans="2:8" s="1" customFormat="1" ht="16.8" customHeight="1">
      <c r="B1034" s="32"/>
      <c r="C1034" s="213" t="s">
        <v>9664</v>
      </c>
      <c r="H1034" s="32"/>
    </row>
    <row r="1035" spans="2:8" s="1" customFormat="1" ht="16.8" customHeight="1">
      <c r="B1035" s="32"/>
      <c r="C1035" s="211" t="s">
        <v>2108</v>
      </c>
      <c r="D1035" s="211" t="s">
        <v>2109</v>
      </c>
      <c r="E1035" s="17" t="s">
        <v>355</v>
      </c>
      <c r="F1035" s="212">
        <v>98.352000000000004</v>
      </c>
      <c r="H1035" s="32"/>
    </row>
    <row r="1036" spans="2:8" s="1" customFormat="1" ht="16.8" customHeight="1">
      <c r="B1036" s="32"/>
      <c r="C1036" s="211" t="s">
        <v>2129</v>
      </c>
      <c r="D1036" s="211" t="s">
        <v>2130</v>
      </c>
      <c r="E1036" s="17" t="s">
        <v>355</v>
      </c>
      <c r="F1036" s="212">
        <v>585.05200000000002</v>
      </c>
      <c r="H1036" s="32"/>
    </row>
    <row r="1037" spans="2:8" s="1" customFormat="1" ht="16.8" customHeight="1">
      <c r="B1037" s="32"/>
      <c r="C1037" s="211" t="s">
        <v>4667</v>
      </c>
      <c r="D1037" s="211" t="s">
        <v>4668</v>
      </c>
      <c r="E1037" s="17" t="s">
        <v>355</v>
      </c>
      <c r="F1037" s="212">
        <v>8252.8790000000008</v>
      </c>
      <c r="H1037" s="32"/>
    </row>
    <row r="1038" spans="2:8" s="1" customFormat="1" ht="16.8" customHeight="1">
      <c r="B1038" s="32"/>
      <c r="C1038" s="207" t="s">
        <v>1173</v>
      </c>
      <c r="D1038" s="208" t="s">
        <v>1</v>
      </c>
      <c r="E1038" s="209" t="s">
        <v>1</v>
      </c>
      <c r="F1038" s="210">
        <v>174.58</v>
      </c>
      <c r="H1038" s="32"/>
    </row>
    <row r="1039" spans="2:8" s="1" customFormat="1" ht="16.8" customHeight="1">
      <c r="B1039" s="32"/>
      <c r="C1039" s="211" t="s">
        <v>1173</v>
      </c>
      <c r="D1039" s="211" t="s">
        <v>3157</v>
      </c>
      <c r="E1039" s="17" t="s">
        <v>1</v>
      </c>
      <c r="F1039" s="212">
        <v>174.58</v>
      </c>
      <c r="H1039" s="32"/>
    </row>
    <row r="1040" spans="2:8" s="1" customFormat="1" ht="16.8" customHeight="1">
      <c r="B1040" s="32"/>
      <c r="C1040" s="213" t="s">
        <v>9664</v>
      </c>
      <c r="H1040" s="32"/>
    </row>
    <row r="1041" spans="2:8" s="1" customFormat="1" ht="16.8" customHeight="1">
      <c r="B1041" s="32"/>
      <c r="C1041" s="211" t="s">
        <v>3151</v>
      </c>
      <c r="D1041" s="211" t="s">
        <v>3152</v>
      </c>
      <c r="E1041" s="17" t="s">
        <v>355</v>
      </c>
      <c r="F1041" s="212">
        <v>980.98199999999997</v>
      </c>
      <c r="H1041" s="32"/>
    </row>
    <row r="1042" spans="2:8" s="1" customFormat="1" ht="16.8" customHeight="1">
      <c r="B1042" s="32"/>
      <c r="C1042" s="211" t="s">
        <v>2075</v>
      </c>
      <c r="D1042" s="211" t="s">
        <v>2076</v>
      </c>
      <c r="E1042" s="17" t="s">
        <v>355</v>
      </c>
      <c r="F1042" s="212">
        <v>1195.4970000000001</v>
      </c>
      <c r="H1042" s="32"/>
    </row>
    <row r="1043" spans="2:8" s="1" customFormat="1" ht="16.8" customHeight="1">
      <c r="B1043" s="32"/>
      <c r="C1043" s="211" t="s">
        <v>2092</v>
      </c>
      <c r="D1043" s="211" t="s">
        <v>2093</v>
      </c>
      <c r="E1043" s="17" t="s">
        <v>355</v>
      </c>
      <c r="F1043" s="212">
        <v>989.56299999999999</v>
      </c>
      <c r="H1043" s="32"/>
    </row>
    <row r="1044" spans="2:8" s="1" customFormat="1" ht="16.8" customHeight="1">
      <c r="B1044" s="32"/>
      <c r="C1044" s="211" t="s">
        <v>3169</v>
      </c>
      <c r="D1044" s="211" t="s">
        <v>3170</v>
      </c>
      <c r="E1044" s="17" t="s">
        <v>355</v>
      </c>
      <c r="F1044" s="212">
        <v>1490.1210000000001</v>
      </c>
      <c r="H1044" s="32"/>
    </row>
    <row r="1045" spans="2:8" s="1" customFormat="1" ht="16.8" customHeight="1">
      <c r="B1045" s="32"/>
      <c r="C1045" s="211" t="s">
        <v>4667</v>
      </c>
      <c r="D1045" s="211" t="s">
        <v>4668</v>
      </c>
      <c r="E1045" s="17" t="s">
        <v>355</v>
      </c>
      <c r="F1045" s="212">
        <v>8252.8790000000008</v>
      </c>
      <c r="H1045" s="32"/>
    </row>
    <row r="1046" spans="2:8" s="1" customFormat="1" ht="16.8" customHeight="1">
      <c r="B1046" s="32"/>
      <c r="C1046" s="207" t="s">
        <v>1175</v>
      </c>
      <c r="D1046" s="208" t="s">
        <v>1</v>
      </c>
      <c r="E1046" s="209" t="s">
        <v>1</v>
      </c>
      <c r="F1046" s="210">
        <v>144.86000000000001</v>
      </c>
      <c r="H1046" s="32"/>
    </row>
    <row r="1047" spans="2:8" s="1" customFormat="1" ht="16.8" customHeight="1">
      <c r="B1047" s="32"/>
      <c r="C1047" s="211" t="s">
        <v>1175</v>
      </c>
      <c r="D1047" s="211" t="s">
        <v>2968</v>
      </c>
      <c r="E1047" s="17" t="s">
        <v>1</v>
      </c>
      <c r="F1047" s="212">
        <v>144.86000000000001</v>
      </c>
      <c r="H1047" s="32"/>
    </row>
    <row r="1048" spans="2:8" s="1" customFormat="1" ht="16.8" customHeight="1">
      <c r="B1048" s="32"/>
      <c r="C1048" s="213" t="s">
        <v>9664</v>
      </c>
      <c r="H1048" s="32"/>
    </row>
    <row r="1049" spans="2:8" s="1" customFormat="1" ht="16.8" customHeight="1">
      <c r="B1049" s="32"/>
      <c r="C1049" s="211" t="s">
        <v>2964</v>
      </c>
      <c r="D1049" s="211" t="s">
        <v>2965</v>
      </c>
      <c r="E1049" s="17" t="s">
        <v>355</v>
      </c>
      <c r="F1049" s="212">
        <v>1308.1600000000001</v>
      </c>
      <c r="H1049" s="32"/>
    </row>
    <row r="1050" spans="2:8" s="1" customFormat="1" ht="16.8" customHeight="1">
      <c r="B1050" s="32"/>
      <c r="C1050" s="211" t="s">
        <v>2086</v>
      </c>
      <c r="D1050" s="211" t="s">
        <v>2087</v>
      </c>
      <c r="E1050" s="17" t="s">
        <v>355</v>
      </c>
      <c r="F1050" s="212">
        <v>144.86000000000001</v>
      </c>
      <c r="H1050" s="32"/>
    </row>
    <row r="1051" spans="2:8" s="1" customFormat="1" ht="16.8" customHeight="1">
      <c r="B1051" s="32"/>
      <c r="C1051" s="211" t="s">
        <v>2103</v>
      </c>
      <c r="D1051" s="211" t="s">
        <v>2104</v>
      </c>
      <c r="E1051" s="17" t="s">
        <v>355</v>
      </c>
      <c r="F1051" s="212">
        <v>172.83500000000001</v>
      </c>
      <c r="H1051" s="32"/>
    </row>
    <row r="1052" spans="2:8" s="1" customFormat="1" ht="16.8" customHeight="1">
      <c r="B1052" s="32"/>
      <c r="C1052" s="211" t="s">
        <v>4667</v>
      </c>
      <c r="D1052" s="211" t="s">
        <v>4668</v>
      </c>
      <c r="E1052" s="17" t="s">
        <v>355</v>
      </c>
      <c r="F1052" s="212">
        <v>8252.8790000000008</v>
      </c>
      <c r="H1052" s="32"/>
    </row>
    <row r="1053" spans="2:8" s="1" customFormat="1" ht="16.8" customHeight="1">
      <c r="B1053" s="32"/>
      <c r="C1053" s="211" t="s">
        <v>2930</v>
      </c>
      <c r="D1053" s="211" t="s">
        <v>2931</v>
      </c>
      <c r="E1053" s="17" t="s">
        <v>374</v>
      </c>
      <c r="F1053" s="212">
        <v>45.784999999999997</v>
      </c>
      <c r="H1053" s="32"/>
    </row>
    <row r="1054" spans="2:8" s="1" customFormat="1" ht="16.8" customHeight="1">
      <c r="B1054" s="32"/>
      <c r="C1054" s="207" t="s">
        <v>1177</v>
      </c>
      <c r="D1054" s="208" t="s">
        <v>1</v>
      </c>
      <c r="E1054" s="209" t="s">
        <v>1</v>
      </c>
      <c r="F1054" s="210">
        <v>88.902000000000001</v>
      </c>
      <c r="H1054" s="32"/>
    </row>
    <row r="1055" spans="2:8" s="1" customFormat="1" ht="20.399999999999999">
      <c r="B1055" s="32"/>
      <c r="C1055" s="211" t="s">
        <v>1177</v>
      </c>
      <c r="D1055" s="211" t="s">
        <v>3155</v>
      </c>
      <c r="E1055" s="17" t="s">
        <v>1</v>
      </c>
      <c r="F1055" s="212">
        <v>88.902000000000001</v>
      </c>
      <c r="H1055" s="32"/>
    </row>
    <row r="1056" spans="2:8" s="1" customFormat="1" ht="16.8" customHeight="1">
      <c r="B1056" s="32"/>
      <c r="C1056" s="213" t="s">
        <v>9664</v>
      </c>
      <c r="H1056" s="32"/>
    </row>
    <row r="1057" spans="2:8" s="1" customFormat="1" ht="16.8" customHeight="1">
      <c r="B1057" s="32"/>
      <c r="C1057" s="211" t="s">
        <v>3151</v>
      </c>
      <c r="D1057" s="211" t="s">
        <v>3152</v>
      </c>
      <c r="E1057" s="17" t="s">
        <v>355</v>
      </c>
      <c r="F1057" s="212">
        <v>980.98199999999997</v>
      </c>
      <c r="H1057" s="32"/>
    </row>
    <row r="1058" spans="2:8" s="1" customFormat="1" ht="16.8" customHeight="1">
      <c r="B1058" s="32"/>
      <c r="C1058" s="211" t="s">
        <v>2075</v>
      </c>
      <c r="D1058" s="211" t="s">
        <v>2076</v>
      </c>
      <c r="E1058" s="17" t="s">
        <v>355</v>
      </c>
      <c r="F1058" s="212">
        <v>1195.4970000000001</v>
      </c>
      <c r="H1058" s="32"/>
    </row>
    <row r="1059" spans="2:8" s="1" customFormat="1" ht="16.8" customHeight="1">
      <c r="B1059" s="32"/>
      <c r="C1059" s="211" t="s">
        <v>2092</v>
      </c>
      <c r="D1059" s="211" t="s">
        <v>2093</v>
      </c>
      <c r="E1059" s="17" t="s">
        <v>355</v>
      </c>
      <c r="F1059" s="212">
        <v>989.56299999999999</v>
      </c>
      <c r="H1059" s="32"/>
    </row>
    <row r="1060" spans="2:8" s="1" customFormat="1" ht="16.8" customHeight="1">
      <c r="B1060" s="32"/>
      <c r="C1060" s="211" t="s">
        <v>3169</v>
      </c>
      <c r="D1060" s="211" t="s">
        <v>3170</v>
      </c>
      <c r="E1060" s="17" t="s">
        <v>355</v>
      </c>
      <c r="F1060" s="212">
        <v>1490.1210000000001</v>
      </c>
      <c r="H1060" s="32"/>
    </row>
    <row r="1061" spans="2:8" s="1" customFormat="1" ht="16.8" customHeight="1">
      <c r="B1061" s="32"/>
      <c r="C1061" s="211" t="s">
        <v>4667</v>
      </c>
      <c r="D1061" s="211" t="s">
        <v>4668</v>
      </c>
      <c r="E1061" s="17" t="s">
        <v>355</v>
      </c>
      <c r="F1061" s="212">
        <v>8252.8790000000008</v>
      </c>
      <c r="H1061" s="32"/>
    </row>
    <row r="1062" spans="2:8" s="1" customFormat="1" ht="16.8" customHeight="1">
      <c r="B1062" s="32"/>
      <c r="C1062" s="207" t="s">
        <v>1179</v>
      </c>
      <c r="D1062" s="208" t="s">
        <v>1</v>
      </c>
      <c r="E1062" s="209" t="s">
        <v>1</v>
      </c>
      <c r="F1062" s="210">
        <v>34.274000000000001</v>
      </c>
      <c r="H1062" s="32"/>
    </row>
    <row r="1063" spans="2:8" s="1" customFormat="1" ht="16.8" customHeight="1">
      <c r="B1063" s="32"/>
      <c r="C1063" s="211" t="s">
        <v>1179</v>
      </c>
      <c r="D1063" s="211" t="s">
        <v>3178</v>
      </c>
      <c r="E1063" s="17" t="s">
        <v>1</v>
      </c>
      <c r="F1063" s="212">
        <v>34.274000000000001</v>
      </c>
      <c r="H1063" s="32"/>
    </row>
    <row r="1064" spans="2:8" s="1" customFormat="1" ht="16.8" customHeight="1">
      <c r="B1064" s="32"/>
      <c r="C1064" s="213" t="s">
        <v>9664</v>
      </c>
      <c r="H1064" s="32"/>
    </row>
    <row r="1065" spans="2:8" s="1" customFormat="1" ht="20.399999999999999">
      <c r="B1065" s="32"/>
      <c r="C1065" s="211" t="s">
        <v>3174</v>
      </c>
      <c r="D1065" s="211" t="s">
        <v>3175</v>
      </c>
      <c r="E1065" s="17" t="s">
        <v>355</v>
      </c>
      <c r="F1065" s="212">
        <v>1148.3389999999999</v>
      </c>
      <c r="H1065" s="32"/>
    </row>
    <row r="1066" spans="2:8" s="1" customFormat="1" ht="16.8" customHeight="1">
      <c r="B1066" s="32"/>
      <c r="C1066" s="211" t="s">
        <v>2075</v>
      </c>
      <c r="D1066" s="211" t="s">
        <v>2076</v>
      </c>
      <c r="E1066" s="17" t="s">
        <v>355</v>
      </c>
      <c r="F1066" s="212">
        <v>1195.4970000000001</v>
      </c>
      <c r="H1066" s="32"/>
    </row>
    <row r="1067" spans="2:8" s="1" customFormat="1" ht="16.8" customHeight="1">
      <c r="B1067" s="32"/>
      <c r="C1067" s="211" t="s">
        <v>2092</v>
      </c>
      <c r="D1067" s="211" t="s">
        <v>2093</v>
      </c>
      <c r="E1067" s="17" t="s">
        <v>355</v>
      </c>
      <c r="F1067" s="212">
        <v>989.56299999999999</v>
      </c>
      <c r="H1067" s="32"/>
    </row>
    <row r="1068" spans="2:8" s="1" customFormat="1" ht="16.8" customHeight="1">
      <c r="B1068" s="32"/>
      <c r="C1068" s="211" t="s">
        <v>3160</v>
      </c>
      <c r="D1068" s="211" t="s">
        <v>3161</v>
      </c>
      <c r="E1068" s="17" t="s">
        <v>355</v>
      </c>
      <c r="F1068" s="212">
        <v>1419.989</v>
      </c>
      <c r="H1068" s="32"/>
    </row>
    <row r="1069" spans="2:8" s="1" customFormat="1" ht="16.8" customHeight="1">
      <c r="B1069" s="32"/>
      <c r="C1069" s="211" t="s">
        <v>3169</v>
      </c>
      <c r="D1069" s="211" t="s">
        <v>3170</v>
      </c>
      <c r="E1069" s="17" t="s">
        <v>355</v>
      </c>
      <c r="F1069" s="212">
        <v>1490.1210000000001</v>
      </c>
      <c r="H1069" s="32"/>
    </row>
    <row r="1070" spans="2:8" s="1" customFormat="1" ht="16.8" customHeight="1">
      <c r="B1070" s="32"/>
      <c r="C1070" s="211" t="s">
        <v>4667</v>
      </c>
      <c r="D1070" s="211" t="s">
        <v>4668</v>
      </c>
      <c r="E1070" s="17" t="s">
        <v>355</v>
      </c>
      <c r="F1070" s="212">
        <v>8252.8790000000008</v>
      </c>
      <c r="H1070" s="32"/>
    </row>
    <row r="1071" spans="2:8" s="1" customFormat="1" ht="16.8" customHeight="1">
      <c r="B1071" s="32"/>
      <c r="C1071" s="207" t="s">
        <v>1181</v>
      </c>
      <c r="D1071" s="208" t="s">
        <v>1</v>
      </c>
      <c r="E1071" s="209" t="s">
        <v>1</v>
      </c>
      <c r="F1071" s="210">
        <v>639.20000000000005</v>
      </c>
      <c r="H1071" s="32"/>
    </row>
    <row r="1072" spans="2:8" s="1" customFormat="1" ht="30.6">
      <c r="B1072" s="32"/>
      <c r="C1072" s="211" t="s">
        <v>1181</v>
      </c>
      <c r="D1072" s="211" t="s">
        <v>3156</v>
      </c>
      <c r="E1072" s="17" t="s">
        <v>1</v>
      </c>
      <c r="F1072" s="212">
        <v>639.20000000000005</v>
      </c>
      <c r="H1072" s="32"/>
    </row>
    <row r="1073" spans="2:8" s="1" customFormat="1" ht="16.8" customHeight="1">
      <c r="B1073" s="32"/>
      <c r="C1073" s="213" t="s">
        <v>9664</v>
      </c>
      <c r="H1073" s="32"/>
    </row>
    <row r="1074" spans="2:8" s="1" customFormat="1" ht="16.8" customHeight="1">
      <c r="B1074" s="32"/>
      <c r="C1074" s="211" t="s">
        <v>3151</v>
      </c>
      <c r="D1074" s="211" t="s">
        <v>3152</v>
      </c>
      <c r="E1074" s="17" t="s">
        <v>355</v>
      </c>
      <c r="F1074" s="212">
        <v>980.98199999999997</v>
      </c>
      <c r="H1074" s="32"/>
    </row>
    <row r="1075" spans="2:8" s="1" customFormat="1" ht="16.8" customHeight="1">
      <c r="B1075" s="32"/>
      <c r="C1075" s="211" t="s">
        <v>2097</v>
      </c>
      <c r="D1075" s="211" t="s">
        <v>2098</v>
      </c>
      <c r="E1075" s="17" t="s">
        <v>355</v>
      </c>
      <c r="F1075" s="212">
        <v>845.13400000000001</v>
      </c>
      <c r="H1075" s="32"/>
    </row>
    <row r="1076" spans="2:8" s="1" customFormat="1" ht="16.8" customHeight="1">
      <c r="B1076" s="32"/>
      <c r="C1076" s="211" t="s">
        <v>2512</v>
      </c>
      <c r="D1076" s="211" t="s">
        <v>2513</v>
      </c>
      <c r="E1076" s="17" t="s">
        <v>355</v>
      </c>
      <c r="F1076" s="212">
        <v>845.13400000000001</v>
      </c>
      <c r="H1076" s="32"/>
    </row>
    <row r="1077" spans="2:8" s="1" customFormat="1" ht="16.8" customHeight="1">
      <c r="B1077" s="32"/>
      <c r="C1077" s="211" t="s">
        <v>4667</v>
      </c>
      <c r="D1077" s="211" t="s">
        <v>4668</v>
      </c>
      <c r="E1077" s="17" t="s">
        <v>355</v>
      </c>
      <c r="F1077" s="212">
        <v>8252.8790000000008</v>
      </c>
      <c r="H1077" s="32"/>
    </row>
    <row r="1078" spans="2:8" s="1" customFormat="1" ht="16.8" customHeight="1">
      <c r="B1078" s="32"/>
      <c r="C1078" s="207" t="s">
        <v>1183</v>
      </c>
      <c r="D1078" s="208" t="s">
        <v>1</v>
      </c>
      <c r="E1078" s="209" t="s">
        <v>1</v>
      </c>
      <c r="F1078" s="210">
        <v>294.62400000000002</v>
      </c>
      <c r="H1078" s="32"/>
    </row>
    <row r="1079" spans="2:8" s="1" customFormat="1" ht="20.399999999999999">
      <c r="B1079" s="32"/>
      <c r="C1079" s="211" t="s">
        <v>1183</v>
      </c>
      <c r="D1079" s="211" t="s">
        <v>3179</v>
      </c>
      <c r="E1079" s="17" t="s">
        <v>1</v>
      </c>
      <c r="F1079" s="212">
        <v>294.62400000000002</v>
      </c>
      <c r="H1079" s="32"/>
    </row>
    <row r="1080" spans="2:8" s="1" customFormat="1" ht="16.8" customHeight="1">
      <c r="B1080" s="32"/>
      <c r="C1080" s="213" t="s">
        <v>9664</v>
      </c>
      <c r="H1080" s="32"/>
    </row>
    <row r="1081" spans="2:8" s="1" customFormat="1" ht="20.399999999999999">
      <c r="B1081" s="32"/>
      <c r="C1081" s="211" t="s">
        <v>3174</v>
      </c>
      <c r="D1081" s="211" t="s">
        <v>3175</v>
      </c>
      <c r="E1081" s="17" t="s">
        <v>355</v>
      </c>
      <c r="F1081" s="212">
        <v>1148.3389999999999</v>
      </c>
      <c r="H1081" s="32"/>
    </row>
    <row r="1082" spans="2:8" s="1" customFormat="1" ht="16.8" customHeight="1">
      <c r="B1082" s="32"/>
      <c r="C1082" s="211" t="s">
        <v>3160</v>
      </c>
      <c r="D1082" s="211" t="s">
        <v>3161</v>
      </c>
      <c r="E1082" s="17" t="s">
        <v>355</v>
      </c>
      <c r="F1082" s="212">
        <v>1419.989</v>
      </c>
      <c r="H1082" s="32"/>
    </row>
    <row r="1083" spans="2:8" s="1" customFormat="1" ht="16.8" customHeight="1">
      <c r="B1083" s="32"/>
      <c r="C1083" s="211" t="s">
        <v>3169</v>
      </c>
      <c r="D1083" s="211" t="s">
        <v>3170</v>
      </c>
      <c r="E1083" s="17" t="s">
        <v>355</v>
      </c>
      <c r="F1083" s="212">
        <v>1490.1210000000001</v>
      </c>
      <c r="H1083" s="32"/>
    </row>
    <row r="1084" spans="2:8" s="1" customFormat="1" ht="16.8" customHeight="1">
      <c r="B1084" s="32"/>
      <c r="C1084" s="211" t="s">
        <v>4686</v>
      </c>
      <c r="D1084" s="211" t="s">
        <v>4687</v>
      </c>
      <c r="E1084" s="17" t="s">
        <v>355</v>
      </c>
      <c r="F1084" s="212">
        <v>469.69600000000003</v>
      </c>
      <c r="H1084" s="32"/>
    </row>
    <row r="1085" spans="2:8" s="1" customFormat="1" ht="16.8" customHeight="1">
      <c r="B1085" s="32"/>
      <c r="C1085" s="211" t="s">
        <v>4692</v>
      </c>
      <c r="D1085" s="211" t="s">
        <v>4693</v>
      </c>
      <c r="E1085" s="17" t="s">
        <v>355</v>
      </c>
      <c r="F1085" s="212">
        <v>469.69600000000003</v>
      </c>
      <c r="H1085" s="32"/>
    </row>
    <row r="1086" spans="2:8" s="1" customFormat="1" ht="16.8" customHeight="1">
      <c r="B1086" s="32"/>
      <c r="C1086" s="207" t="s">
        <v>1185</v>
      </c>
      <c r="D1086" s="208" t="s">
        <v>1</v>
      </c>
      <c r="E1086" s="209" t="s">
        <v>1</v>
      </c>
      <c r="F1086" s="210">
        <v>78.3</v>
      </c>
      <c r="H1086" s="32"/>
    </row>
    <row r="1087" spans="2:8" s="1" customFormat="1" ht="20.399999999999999">
      <c r="B1087" s="32"/>
      <c r="C1087" s="211" t="s">
        <v>1185</v>
      </c>
      <c r="D1087" s="211" t="s">
        <v>3158</v>
      </c>
      <c r="E1087" s="17" t="s">
        <v>1</v>
      </c>
      <c r="F1087" s="212">
        <v>78.3</v>
      </c>
      <c r="H1087" s="32"/>
    </row>
    <row r="1088" spans="2:8" s="1" customFormat="1" ht="16.8" customHeight="1">
      <c r="B1088" s="32"/>
      <c r="C1088" s="213" t="s">
        <v>9664</v>
      </c>
      <c r="H1088" s="32"/>
    </row>
    <row r="1089" spans="2:8" s="1" customFormat="1" ht="16.8" customHeight="1">
      <c r="B1089" s="32"/>
      <c r="C1089" s="211" t="s">
        <v>3151</v>
      </c>
      <c r="D1089" s="211" t="s">
        <v>3152</v>
      </c>
      <c r="E1089" s="17" t="s">
        <v>355</v>
      </c>
      <c r="F1089" s="212">
        <v>980.98199999999997</v>
      </c>
      <c r="H1089" s="32"/>
    </row>
    <row r="1090" spans="2:8" s="1" customFormat="1" ht="16.8" customHeight="1">
      <c r="B1090" s="32"/>
      <c r="C1090" s="211" t="s">
        <v>2075</v>
      </c>
      <c r="D1090" s="211" t="s">
        <v>2076</v>
      </c>
      <c r="E1090" s="17" t="s">
        <v>355</v>
      </c>
      <c r="F1090" s="212">
        <v>1195.4970000000001</v>
      </c>
      <c r="H1090" s="32"/>
    </row>
    <row r="1091" spans="2:8" s="1" customFormat="1" ht="16.8" customHeight="1">
      <c r="B1091" s="32"/>
      <c r="C1091" s="211" t="s">
        <v>2092</v>
      </c>
      <c r="D1091" s="211" t="s">
        <v>2093</v>
      </c>
      <c r="E1091" s="17" t="s">
        <v>355</v>
      </c>
      <c r="F1091" s="212">
        <v>989.56299999999999</v>
      </c>
      <c r="H1091" s="32"/>
    </row>
    <row r="1092" spans="2:8" s="1" customFormat="1" ht="16.8" customHeight="1">
      <c r="B1092" s="32"/>
      <c r="C1092" s="211" t="s">
        <v>3169</v>
      </c>
      <c r="D1092" s="211" t="s">
        <v>3170</v>
      </c>
      <c r="E1092" s="17" t="s">
        <v>355</v>
      </c>
      <c r="F1092" s="212">
        <v>1490.1210000000001</v>
      </c>
      <c r="H1092" s="32"/>
    </row>
    <row r="1093" spans="2:8" s="1" customFormat="1" ht="16.8" customHeight="1">
      <c r="B1093" s="32"/>
      <c r="C1093" s="211" t="s">
        <v>4667</v>
      </c>
      <c r="D1093" s="211" t="s">
        <v>4668</v>
      </c>
      <c r="E1093" s="17" t="s">
        <v>355</v>
      </c>
      <c r="F1093" s="212">
        <v>8252.8790000000008</v>
      </c>
      <c r="H1093" s="32"/>
    </row>
    <row r="1094" spans="2:8" s="1" customFormat="1" ht="16.8" customHeight="1">
      <c r="B1094" s="32"/>
      <c r="C1094" s="211" t="s">
        <v>1187</v>
      </c>
      <c r="D1094" s="211" t="s">
        <v>3180</v>
      </c>
      <c r="E1094" s="17" t="s">
        <v>1</v>
      </c>
      <c r="F1094" s="212">
        <v>205.934</v>
      </c>
      <c r="H1094" s="32"/>
    </row>
    <row r="1095" spans="2:8" s="1" customFormat="1" ht="16.8" customHeight="1">
      <c r="B1095" s="32"/>
      <c r="C1095" s="213" t="s">
        <v>9664</v>
      </c>
      <c r="H1095" s="32"/>
    </row>
    <row r="1096" spans="2:8" s="1" customFormat="1" ht="20.399999999999999">
      <c r="B1096" s="32"/>
      <c r="C1096" s="211" t="s">
        <v>3174</v>
      </c>
      <c r="D1096" s="211" t="s">
        <v>3175</v>
      </c>
      <c r="E1096" s="17" t="s">
        <v>355</v>
      </c>
      <c r="F1096" s="212">
        <v>1148.3389999999999</v>
      </c>
      <c r="H1096" s="32"/>
    </row>
    <row r="1097" spans="2:8" s="1" customFormat="1" ht="16.8" customHeight="1">
      <c r="B1097" s="32"/>
      <c r="C1097" s="211" t="s">
        <v>2075</v>
      </c>
      <c r="D1097" s="211" t="s">
        <v>2076</v>
      </c>
      <c r="E1097" s="17" t="s">
        <v>355</v>
      </c>
      <c r="F1097" s="212">
        <v>1195.4970000000001</v>
      </c>
      <c r="H1097" s="32"/>
    </row>
    <row r="1098" spans="2:8" s="1" customFormat="1" ht="16.8" customHeight="1">
      <c r="B1098" s="32"/>
      <c r="C1098" s="211" t="s">
        <v>2097</v>
      </c>
      <c r="D1098" s="211" t="s">
        <v>2098</v>
      </c>
      <c r="E1098" s="17" t="s">
        <v>355</v>
      </c>
      <c r="F1098" s="212">
        <v>845.13400000000001</v>
      </c>
      <c r="H1098" s="32"/>
    </row>
    <row r="1099" spans="2:8" s="1" customFormat="1" ht="16.8" customHeight="1">
      <c r="B1099" s="32"/>
      <c r="C1099" s="207" t="s">
        <v>1187</v>
      </c>
      <c r="D1099" s="208" t="s">
        <v>1</v>
      </c>
      <c r="E1099" s="209" t="s">
        <v>1</v>
      </c>
      <c r="F1099" s="210">
        <v>205.934</v>
      </c>
      <c r="H1099" s="32"/>
    </row>
    <row r="1100" spans="2:8" s="1" customFormat="1" ht="16.8" customHeight="1">
      <c r="B1100" s="32"/>
      <c r="C1100" s="211" t="s">
        <v>2512</v>
      </c>
      <c r="D1100" s="211" t="s">
        <v>2513</v>
      </c>
      <c r="E1100" s="17" t="s">
        <v>355</v>
      </c>
      <c r="F1100" s="212">
        <v>845.13400000000001</v>
      </c>
      <c r="H1100" s="32"/>
    </row>
    <row r="1101" spans="2:8" s="1" customFormat="1" ht="16.8" customHeight="1">
      <c r="B1101" s="32"/>
      <c r="C1101" s="211" t="s">
        <v>3160</v>
      </c>
      <c r="D1101" s="211" t="s">
        <v>3161</v>
      </c>
      <c r="E1101" s="17" t="s">
        <v>355</v>
      </c>
      <c r="F1101" s="212">
        <v>1419.989</v>
      </c>
      <c r="H1101" s="32"/>
    </row>
    <row r="1102" spans="2:8" s="1" customFormat="1" ht="16.8" customHeight="1">
      <c r="B1102" s="32"/>
      <c r="C1102" s="211" t="s">
        <v>3169</v>
      </c>
      <c r="D1102" s="211" t="s">
        <v>3170</v>
      </c>
      <c r="E1102" s="17" t="s">
        <v>355</v>
      </c>
      <c r="F1102" s="212">
        <v>1490.1210000000001</v>
      </c>
      <c r="H1102" s="32"/>
    </row>
    <row r="1103" spans="2:8" s="1" customFormat="1" ht="16.8" customHeight="1">
      <c r="B1103" s="32"/>
      <c r="C1103" s="211" t="s">
        <v>4667</v>
      </c>
      <c r="D1103" s="211" t="s">
        <v>4668</v>
      </c>
      <c r="E1103" s="17" t="s">
        <v>355</v>
      </c>
      <c r="F1103" s="212">
        <v>8252.8790000000008</v>
      </c>
      <c r="H1103" s="32"/>
    </row>
    <row r="1104" spans="2:8" s="1" customFormat="1" ht="16.8" customHeight="1">
      <c r="B1104" s="32"/>
      <c r="C1104" s="207" t="s">
        <v>1189</v>
      </c>
      <c r="D1104" s="208" t="s">
        <v>1</v>
      </c>
      <c r="E1104" s="209" t="s">
        <v>1</v>
      </c>
      <c r="F1104" s="210">
        <v>613.50699999999995</v>
      </c>
      <c r="H1104" s="32"/>
    </row>
    <row r="1105" spans="2:8" s="1" customFormat="1" ht="30.6">
      <c r="B1105" s="32"/>
      <c r="C1105" s="211" t="s">
        <v>1189</v>
      </c>
      <c r="D1105" s="211" t="s">
        <v>3181</v>
      </c>
      <c r="E1105" s="17" t="s">
        <v>1</v>
      </c>
      <c r="F1105" s="212">
        <v>613.50699999999995</v>
      </c>
      <c r="H1105" s="32"/>
    </row>
    <row r="1106" spans="2:8" s="1" customFormat="1" ht="16.8" customHeight="1">
      <c r="B1106" s="32"/>
      <c r="C1106" s="213" t="s">
        <v>9664</v>
      </c>
      <c r="H1106" s="32"/>
    </row>
    <row r="1107" spans="2:8" s="1" customFormat="1" ht="20.399999999999999">
      <c r="B1107" s="32"/>
      <c r="C1107" s="211" t="s">
        <v>3174</v>
      </c>
      <c r="D1107" s="211" t="s">
        <v>3175</v>
      </c>
      <c r="E1107" s="17" t="s">
        <v>355</v>
      </c>
      <c r="F1107" s="212">
        <v>1148.3389999999999</v>
      </c>
      <c r="H1107" s="32"/>
    </row>
    <row r="1108" spans="2:8" s="1" customFormat="1" ht="16.8" customHeight="1">
      <c r="B1108" s="32"/>
      <c r="C1108" s="211" t="s">
        <v>2075</v>
      </c>
      <c r="D1108" s="211" t="s">
        <v>2076</v>
      </c>
      <c r="E1108" s="17" t="s">
        <v>355</v>
      </c>
      <c r="F1108" s="212">
        <v>1195.4970000000001</v>
      </c>
      <c r="H1108" s="32"/>
    </row>
    <row r="1109" spans="2:8" s="1" customFormat="1" ht="16.8" customHeight="1">
      <c r="B1109" s="32"/>
      <c r="C1109" s="211" t="s">
        <v>2092</v>
      </c>
      <c r="D1109" s="211" t="s">
        <v>2093</v>
      </c>
      <c r="E1109" s="17" t="s">
        <v>355</v>
      </c>
      <c r="F1109" s="212">
        <v>989.56299999999999</v>
      </c>
      <c r="H1109" s="32"/>
    </row>
    <row r="1110" spans="2:8" s="1" customFormat="1" ht="16.8" customHeight="1">
      <c r="B1110" s="32"/>
      <c r="C1110" s="211" t="s">
        <v>3160</v>
      </c>
      <c r="D1110" s="211" t="s">
        <v>3161</v>
      </c>
      <c r="E1110" s="17" t="s">
        <v>355</v>
      </c>
      <c r="F1110" s="212">
        <v>1419.989</v>
      </c>
      <c r="H1110" s="32"/>
    </row>
    <row r="1111" spans="2:8" s="1" customFormat="1" ht="16.8" customHeight="1">
      <c r="B1111" s="32"/>
      <c r="C1111" s="211" t="s">
        <v>3169</v>
      </c>
      <c r="D1111" s="211" t="s">
        <v>3170</v>
      </c>
      <c r="E1111" s="17" t="s">
        <v>355</v>
      </c>
      <c r="F1111" s="212">
        <v>1490.1210000000001</v>
      </c>
      <c r="H1111" s="32"/>
    </row>
    <row r="1112" spans="2:8" s="1" customFormat="1" ht="16.8" customHeight="1">
      <c r="B1112" s="32"/>
      <c r="C1112" s="211" t="s">
        <v>4667</v>
      </c>
      <c r="D1112" s="211" t="s">
        <v>4668</v>
      </c>
      <c r="E1112" s="17" t="s">
        <v>355</v>
      </c>
      <c r="F1112" s="212">
        <v>8252.8790000000008</v>
      </c>
      <c r="H1112" s="32"/>
    </row>
    <row r="1113" spans="2:8" s="1" customFormat="1" ht="16.8" customHeight="1">
      <c r="B1113" s="32"/>
      <c r="C1113" s="207" t="s">
        <v>1191</v>
      </c>
      <c r="D1113" s="208" t="s">
        <v>1</v>
      </c>
      <c r="E1113" s="209" t="s">
        <v>1</v>
      </c>
      <c r="F1113" s="210">
        <v>298.28100000000001</v>
      </c>
      <c r="H1113" s="32"/>
    </row>
    <row r="1114" spans="2:8" s="1" customFormat="1" ht="16.8" customHeight="1">
      <c r="B1114" s="32"/>
      <c r="C1114" s="211" t="s">
        <v>1</v>
      </c>
      <c r="D1114" s="211" t="s">
        <v>2995</v>
      </c>
      <c r="E1114" s="17" t="s">
        <v>1</v>
      </c>
      <c r="F1114" s="212">
        <v>0</v>
      </c>
      <c r="H1114" s="32"/>
    </row>
    <row r="1115" spans="2:8" s="1" customFormat="1" ht="30.6">
      <c r="B1115" s="32"/>
      <c r="C1115" s="211" t="s">
        <v>1</v>
      </c>
      <c r="D1115" s="211" t="s">
        <v>2996</v>
      </c>
      <c r="E1115" s="17" t="s">
        <v>1</v>
      </c>
      <c r="F1115" s="212">
        <v>135.79</v>
      </c>
      <c r="H1115" s="32"/>
    </row>
    <row r="1116" spans="2:8" s="1" customFormat="1" ht="16.8" customHeight="1">
      <c r="B1116" s="32"/>
      <c r="C1116" s="211" t="s">
        <v>1</v>
      </c>
      <c r="D1116" s="211" t="s">
        <v>2997</v>
      </c>
      <c r="E1116" s="17" t="s">
        <v>1</v>
      </c>
      <c r="F1116" s="212">
        <v>8.6210000000000004</v>
      </c>
      <c r="H1116" s="32"/>
    </row>
    <row r="1117" spans="2:8" s="1" customFormat="1" ht="16.8" customHeight="1">
      <c r="B1117" s="32"/>
      <c r="C1117" s="211" t="s">
        <v>1</v>
      </c>
      <c r="D1117" s="211" t="s">
        <v>2998</v>
      </c>
      <c r="E1117" s="17" t="s">
        <v>1</v>
      </c>
      <c r="F1117" s="212">
        <v>-27.09</v>
      </c>
      <c r="H1117" s="32"/>
    </row>
    <row r="1118" spans="2:8" s="1" customFormat="1" ht="30.6">
      <c r="B1118" s="32"/>
      <c r="C1118" s="211" t="s">
        <v>1</v>
      </c>
      <c r="D1118" s="211" t="s">
        <v>2999</v>
      </c>
      <c r="E1118" s="17" t="s">
        <v>1</v>
      </c>
      <c r="F1118" s="212">
        <v>138.56</v>
      </c>
      <c r="H1118" s="32"/>
    </row>
    <row r="1119" spans="2:8" s="1" customFormat="1" ht="16.8" customHeight="1">
      <c r="B1119" s="32"/>
      <c r="C1119" s="211" t="s">
        <v>1</v>
      </c>
      <c r="D1119" s="211" t="s">
        <v>3000</v>
      </c>
      <c r="E1119" s="17" t="s">
        <v>1</v>
      </c>
      <c r="F1119" s="212">
        <v>-25.2</v>
      </c>
      <c r="H1119" s="32"/>
    </row>
    <row r="1120" spans="2:8" s="1" customFormat="1" ht="16.8" customHeight="1">
      <c r="B1120" s="32"/>
      <c r="C1120" s="211" t="s">
        <v>1</v>
      </c>
      <c r="D1120" s="211" t="s">
        <v>3001</v>
      </c>
      <c r="E1120" s="17" t="s">
        <v>1</v>
      </c>
      <c r="F1120" s="212">
        <v>82.09</v>
      </c>
      <c r="H1120" s="32"/>
    </row>
    <row r="1121" spans="2:8" s="1" customFormat="1" ht="16.8" customHeight="1">
      <c r="B1121" s="32"/>
      <c r="C1121" s="211" t="s">
        <v>1</v>
      </c>
      <c r="D1121" s="211" t="s">
        <v>3002</v>
      </c>
      <c r="E1121" s="17" t="s">
        <v>1</v>
      </c>
      <c r="F1121" s="212">
        <v>-14.49</v>
      </c>
      <c r="H1121" s="32"/>
    </row>
    <row r="1122" spans="2:8" s="1" customFormat="1" ht="16.8" customHeight="1">
      <c r="B1122" s="32"/>
      <c r="C1122" s="211" t="s">
        <v>1191</v>
      </c>
      <c r="D1122" s="211" t="s">
        <v>364</v>
      </c>
      <c r="E1122" s="17" t="s">
        <v>1</v>
      </c>
      <c r="F1122" s="212">
        <v>298.28100000000001</v>
      </c>
      <c r="H1122" s="32"/>
    </row>
    <row r="1123" spans="2:8" s="1" customFormat="1" ht="16.8" customHeight="1">
      <c r="B1123" s="32"/>
      <c r="C1123" s="213" t="s">
        <v>9664</v>
      </c>
      <c r="H1123" s="32"/>
    </row>
    <row r="1124" spans="2:8" s="1" customFormat="1" ht="16.8" customHeight="1">
      <c r="B1124" s="32"/>
      <c r="C1124" s="211" t="s">
        <v>2991</v>
      </c>
      <c r="D1124" s="211" t="s">
        <v>2992</v>
      </c>
      <c r="E1124" s="17" t="s">
        <v>355</v>
      </c>
      <c r="F1124" s="212">
        <v>298.28100000000001</v>
      </c>
      <c r="H1124" s="32"/>
    </row>
    <row r="1125" spans="2:8" s="1" customFormat="1" ht="16.8" customHeight="1">
      <c r="B1125" s="32"/>
      <c r="C1125" s="211" t="s">
        <v>2138</v>
      </c>
      <c r="D1125" s="211" t="s">
        <v>2139</v>
      </c>
      <c r="E1125" s="17" t="s">
        <v>355</v>
      </c>
      <c r="F1125" s="212">
        <v>1450.74</v>
      </c>
      <c r="H1125" s="32"/>
    </row>
    <row r="1126" spans="2:8" s="1" customFormat="1" ht="16.8" customHeight="1">
      <c r="B1126" s="32"/>
      <c r="C1126" s="211" t="s">
        <v>2153</v>
      </c>
      <c r="D1126" s="211" t="s">
        <v>2154</v>
      </c>
      <c r="E1126" s="17" t="s">
        <v>355</v>
      </c>
      <c r="F1126" s="212">
        <v>5705.4530000000004</v>
      </c>
      <c r="H1126" s="32"/>
    </row>
    <row r="1127" spans="2:8" s="1" customFormat="1" ht="16.8" customHeight="1">
      <c r="B1127" s="32"/>
      <c r="C1127" s="211" t="s">
        <v>3072</v>
      </c>
      <c r="D1127" s="211" t="s">
        <v>3073</v>
      </c>
      <c r="E1127" s="17" t="s">
        <v>355</v>
      </c>
      <c r="F1127" s="212">
        <v>1294.684</v>
      </c>
      <c r="H1127" s="32"/>
    </row>
    <row r="1128" spans="2:8" s="1" customFormat="1" ht="16.8" customHeight="1">
      <c r="B1128" s="32"/>
      <c r="C1128" s="211" t="s">
        <v>4667</v>
      </c>
      <c r="D1128" s="211" t="s">
        <v>4668</v>
      </c>
      <c r="E1128" s="17" t="s">
        <v>355</v>
      </c>
      <c r="F1128" s="212">
        <v>8252.8790000000008</v>
      </c>
      <c r="H1128" s="32"/>
    </row>
    <row r="1129" spans="2:8" s="1" customFormat="1" ht="16.8" customHeight="1">
      <c r="B1129" s="32"/>
      <c r="C1129" s="207" t="s">
        <v>1193</v>
      </c>
      <c r="D1129" s="208" t="s">
        <v>1</v>
      </c>
      <c r="E1129" s="209" t="s">
        <v>1</v>
      </c>
      <c r="F1129" s="210">
        <v>11.976000000000001</v>
      </c>
      <c r="H1129" s="32"/>
    </row>
    <row r="1130" spans="2:8" s="1" customFormat="1" ht="16.8" customHeight="1">
      <c r="B1130" s="32"/>
      <c r="C1130" s="211" t="s">
        <v>1</v>
      </c>
      <c r="D1130" s="211" t="s">
        <v>2995</v>
      </c>
      <c r="E1130" s="17" t="s">
        <v>1</v>
      </c>
      <c r="F1130" s="212">
        <v>0</v>
      </c>
      <c r="H1130" s="32"/>
    </row>
    <row r="1131" spans="2:8" s="1" customFormat="1" ht="16.8" customHeight="1">
      <c r="B1131" s="32"/>
      <c r="C1131" s="211" t="s">
        <v>1</v>
      </c>
      <c r="D1131" s="211" t="s">
        <v>3035</v>
      </c>
      <c r="E1131" s="17" t="s">
        <v>1</v>
      </c>
      <c r="F1131" s="212">
        <v>10.295999999999999</v>
      </c>
      <c r="H1131" s="32"/>
    </row>
    <row r="1132" spans="2:8" s="1" customFormat="1" ht="16.8" customHeight="1">
      <c r="B1132" s="32"/>
      <c r="C1132" s="211" t="s">
        <v>1</v>
      </c>
      <c r="D1132" s="211" t="s">
        <v>3036</v>
      </c>
      <c r="E1132" s="17" t="s">
        <v>1</v>
      </c>
      <c r="F1132" s="212">
        <v>1.68</v>
      </c>
      <c r="H1132" s="32"/>
    </row>
    <row r="1133" spans="2:8" s="1" customFormat="1" ht="16.8" customHeight="1">
      <c r="B1133" s="32"/>
      <c r="C1133" s="211" t="s">
        <v>1193</v>
      </c>
      <c r="D1133" s="211" t="s">
        <v>364</v>
      </c>
      <c r="E1133" s="17" t="s">
        <v>1</v>
      </c>
      <c r="F1133" s="212">
        <v>11.976000000000001</v>
      </c>
      <c r="H1133" s="32"/>
    </row>
    <row r="1134" spans="2:8" s="1" customFormat="1" ht="16.8" customHeight="1">
      <c r="B1134" s="32"/>
      <c r="C1134" s="213" t="s">
        <v>9664</v>
      </c>
      <c r="H1134" s="32"/>
    </row>
    <row r="1135" spans="2:8" s="1" customFormat="1" ht="16.8" customHeight="1">
      <c r="B1135" s="32"/>
      <c r="C1135" s="211" t="s">
        <v>3031</v>
      </c>
      <c r="D1135" s="211" t="s">
        <v>3032</v>
      </c>
      <c r="E1135" s="17" t="s">
        <v>355</v>
      </c>
      <c r="F1135" s="212">
        <v>11.976000000000001</v>
      </c>
      <c r="H1135" s="32"/>
    </row>
    <row r="1136" spans="2:8" s="1" customFormat="1" ht="16.8" customHeight="1">
      <c r="B1136" s="32"/>
      <c r="C1136" s="211" t="s">
        <v>2138</v>
      </c>
      <c r="D1136" s="211" t="s">
        <v>2139</v>
      </c>
      <c r="E1136" s="17" t="s">
        <v>355</v>
      </c>
      <c r="F1136" s="212">
        <v>1450.74</v>
      </c>
      <c r="H1136" s="32"/>
    </row>
    <row r="1137" spans="2:8" s="1" customFormat="1" ht="16.8" customHeight="1">
      <c r="B1137" s="32"/>
      <c r="C1137" s="211" t="s">
        <v>2153</v>
      </c>
      <c r="D1137" s="211" t="s">
        <v>2154</v>
      </c>
      <c r="E1137" s="17" t="s">
        <v>355</v>
      </c>
      <c r="F1137" s="212">
        <v>5705.4530000000004</v>
      </c>
      <c r="H1137" s="32"/>
    </row>
    <row r="1138" spans="2:8" s="1" customFormat="1" ht="16.8" customHeight="1">
      <c r="B1138" s="32"/>
      <c r="C1138" s="211" t="s">
        <v>3072</v>
      </c>
      <c r="D1138" s="211" t="s">
        <v>3073</v>
      </c>
      <c r="E1138" s="17" t="s">
        <v>355</v>
      </c>
      <c r="F1138" s="212">
        <v>1294.684</v>
      </c>
      <c r="H1138" s="32"/>
    </row>
    <row r="1139" spans="2:8" s="1" customFormat="1" ht="16.8" customHeight="1">
      <c r="B1139" s="32"/>
      <c r="C1139" s="211" t="s">
        <v>4667</v>
      </c>
      <c r="D1139" s="211" t="s">
        <v>4668</v>
      </c>
      <c r="E1139" s="17" t="s">
        <v>355</v>
      </c>
      <c r="F1139" s="212">
        <v>8252.8790000000008</v>
      </c>
      <c r="H1139" s="32"/>
    </row>
    <row r="1140" spans="2:8" s="1" customFormat="1" ht="16.8" customHeight="1">
      <c r="B1140" s="32"/>
      <c r="C1140" s="207" t="s">
        <v>1195</v>
      </c>
      <c r="D1140" s="208" t="s">
        <v>1</v>
      </c>
      <c r="E1140" s="209" t="s">
        <v>1</v>
      </c>
      <c r="F1140" s="210">
        <v>161.87299999999999</v>
      </c>
      <c r="H1140" s="32"/>
    </row>
    <row r="1141" spans="2:8" s="1" customFormat="1" ht="16.8" customHeight="1">
      <c r="B1141" s="32"/>
      <c r="C1141" s="211" t="s">
        <v>1</v>
      </c>
      <c r="D1141" s="211" t="s">
        <v>3083</v>
      </c>
      <c r="E1141" s="17" t="s">
        <v>1</v>
      </c>
      <c r="F1141" s="212">
        <v>0</v>
      </c>
      <c r="H1141" s="32"/>
    </row>
    <row r="1142" spans="2:8" s="1" customFormat="1" ht="16.8" customHeight="1">
      <c r="B1142" s="32"/>
      <c r="C1142" s="211" t="s">
        <v>1</v>
      </c>
      <c r="D1142" s="211" t="s">
        <v>3084</v>
      </c>
      <c r="E1142" s="17" t="s">
        <v>1</v>
      </c>
      <c r="F1142" s="212">
        <v>44.701000000000001</v>
      </c>
      <c r="H1142" s="32"/>
    </row>
    <row r="1143" spans="2:8" s="1" customFormat="1" ht="16.8" customHeight="1">
      <c r="B1143" s="32"/>
      <c r="C1143" s="211" t="s">
        <v>1</v>
      </c>
      <c r="D1143" s="211" t="s">
        <v>3085</v>
      </c>
      <c r="E1143" s="17" t="s">
        <v>1</v>
      </c>
      <c r="F1143" s="212">
        <v>-1.68</v>
      </c>
      <c r="H1143" s="32"/>
    </row>
    <row r="1144" spans="2:8" s="1" customFormat="1" ht="16.8" customHeight="1">
      <c r="B1144" s="32"/>
      <c r="C1144" s="211" t="s">
        <v>1</v>
      </c>
      <c r="D1144" s="211" t="s">
        <v>3086</v>
      </c>
      <c r="E1144" s="17" t="s">
        <v>1</v>
      </c>
      <c r="F1144" s="212">
        <v>92.781999999999996</v>
      </c>
      <c r="H1144" s="32"/>
    </row>
    <row r="1145" spans="2:8" s="1" customFormat="1" ht="16.8" customHeight="1">
      <c r="B1145" s="32"/>
      <c r="C1145" s="211" t="s">
        <v>1</v>
      </c>
      <c r="D1145" s="211" t="s">
        <v>3087</v>
      </c>
      <c r="E1145" s="17" t="s">
        <v>1</v>
      </c>
      <c r="F1145" s="212">
        <v>-3.57</v>
      </c>
      <c r="H1145" s="32"/>
    </row>
    <row r="1146" spans="2:8" s="1" customFormat="1" ht="16.8" customHeight="1">
      <c r="B1146" s="32"/>
      <c r="C1146" s="211" t="s">
        <v>1</v>
      </c>
      <c r="D1146" s="211" t="s">
        <v>3088</v>
      </c>
      <c r="E1146" s="17" t="s">
        <v>1</v>
      </c>
      <c r="F1146" s="212">
        <v>29.64</v>
      </c>
      <c r="H1146" s="32"/>
    </row>
    <row r="1147" spans="2:8" s="1" customFormat="1" ht="16.8" customHeight="1">
      <c r="B1147" s="32"/>
      <c r="C1147" s="211" t="s">
        <v>1195</v>
      </c>
      <c r="D1147" s="211" t="s">
        <v>364</v>
      </c>
      <c r="E1147" s="17" t="s">
        <v>1</v>
      </c>
      <c r="F1147" s="212">
        <v>161.87299999999999</v>
      </c>
      <c r="H1147" s="32"/>
    </row>
    <row r="1148" spans="2:8" s="1" customFormat="1" ht="16.8" customHeight="1">
      <c r="B1148" s="32"/>
      <c r="C1148" s="213" t="s">
        <v>9664</v>
      </c>
      <c r="H1148" s="32"/>
    </row>
    <row r="1149" spans="2:8" s="1" customFormat="1" ht="20.399999999999999">
      <c r="B1149" s="32"/>
      <c r="C1149" s="211" t="s">
        <v>3079</v>
      </c>
      <c r="D1149" s="211" t="s">
        <v>3080</v>
      </c>
      <c r="E1149" s="17" t="s">
        <v>355</v>
      </c>
      <c r="F1149" s="212">
        <v>161.87299999999999</v>
      </c>
      <c r="H1149" s="32"/>
    </row>
    <row r="1150" spans="2:8" s="1" customFormat="1" ht="16.8" customHeight="1">
      <c r="B1150" s="32"/>
      <c r="C1150" s="211" t="s">
        <v>2138</v>
      </c>
      <c r="D1150" s="211" t="s">
        <v>2139</v>
      </c>
      <c r="E1150" s="17" t="s">
        <v>355</v>
      </c>
      <c r="F1150" s="212">
        <v>1450.74</v>
      </c>
      <c r="H1150" s="32"/>
    </row>
    <row r="1151" spans="2:8" s="1" customFormat="1" ht="16.8" customHeight="1">
      <c r="B1151" s="32"/>
      <c r="C1151" s="211" t="s">
        <v>2153</v>
      </c>
      <c r="D1151" s="211" t="s">
        <v>2154</v>
      </c>
      <c r="E1151" s="17" t="s">
        <v>355</v>
      </c>
      <c r="F1151" s="212">
        <v>5705.4530000000004</v>
      </c>
      <c r="H1151" s="32"/>
    </row>
    <row r="1152" spans="2:8" s="1" customFormat="1" ht="16.8" customHeight="1">
      <c r="B1152" s="32"/>
      <c r="C1152" s="211" t="s">
        <v>3146</v>
      </c>
      <c r="D1152" s="211" t="s">
        <v>3147</v>
      </c>
      <c r="E1152" s="17" t="s">
        <v>355</v>
      </c>
      <c r="F1152" s="212">
        <v>854.63900000000001</v>
      </c>
      <c r="H1152" s="32"/>
    </row>
    <row r="1153" spans="2:8" s="1" customFormat="1" ht="16.8" customHeight="1">
      <c r="B1153" s="32"/>
      <c r="C1153" s="211" t="s">
        <v>4667</v>
      </c>
      <c r="D1153" s="211" t="s">
        <v>4668</v>
      </c>
      <c r="E1153" s="17" t="s">
        <v>355</v>
      </c>
      <c r="F1153" s="212">
        <v>8252.8790000000008</v>
      </c>
      <c r="H1153" s="32"/>
    </row>
    <row r="1154" spans="2:8" s="1" customFormat="1" ht="16.8" customHeight="1">
      <c r="B1154" s="32"/>
      <c r="C1154" s="207" t="s">
        <v>1197</v>
      </c>
      <c r="D1154" s="208" t="s">
        <v>1</v>
      </c>
      <c r="E1154" s="209" t="s">
        <v>1</v>
      </c>
      <c r="F1154" s="210">
        <v>135.761</v>
      </c>
      <c r="H1154" s="32"/>
    </row>
    <row r="1155" spans="2:8" s="1" customFormat="1" ht="16.8" customHeight="1">
      <c r="B1155" s="32"/>
      <c r="C1155" s="211" t="s">
        <v>1</v>
      </c>
      <c r="D1155" s="211" t="s">
        <v>3125</v>
      </c>
      <c r="E1155" s="17" t="s">
        <v>1</v>
      </c>
      <c r="F1155" s="212">
        <v>0</v>
      </c>
      <c r="H1155" s="32"/>
    </row>
    <row r="1156" spans="2:8" s="1" customFormat="1" ht="30.6">
      <c r="B1156" s="32"/>
      <c r="C1156" s="211" t="s">
        <v>1</v>
      </c>
      <c r="D1156" s="211" t="s">
        <v>3126</v>
      </c>
      <c r="E1156" s="17" t="s">
        <v>1</v>
      </c>
      <c r="F1156" s="212">
        <v>55.920999999999999</v>
      </c>
      <c r="H1156" s="32"/>
    </row>
    <row r="1157" spans="2:8" s="1" customFormat="1" ht="16.8" customHeight="1">
      <c r="B1157" s="32"/>
      <c r="C1157" s="211" t="s">
        <v>1</v>
      </c>
      <c r="D1157" s="211" t="s">
        <v>3127</v>
      </c>
      <c r="E1157" s="17" t="s">
        <v>1</v>
      </c>
      <c r="F1157" s="212">
        <v>44.87</v>
      </c>
      <c r="H1157" s="32"/>
    </row>
    <row r="1158" spans="2:8" s="1" customFormat="1" ht="16.8" customHeight="1">
      <c r="B1158" s="32"/>
      <c r="C1158" s="211" t="s">
        <v>1</v>
      </c>
      <c r="D1158" s="211" t="s">
        <v>3128</v>
      </c>
      <c r="E1158" s="17" t="s">
        <v>1</v>
      </c>
      <c r="F1158" s="212">
        <v>34.97</v>
      </c>
      <c r="H1158" s="32"/>
    </row>
    <row r="1159" spans="2:8" s="1" customFormat="1" ht="16.8" customHeight="1">
      <c r="B1159" s="32"/>
      <c r="C1159" s="211" t="s">
        <v>1197</v>
      </c>
      <c r="D1159" s="211" t="s">
        <v>364</v>
      </c>
      <c r="E1159" s="17" t="s">
        <v>1</v>
      </c>
      <c r="F1159" s="212">
        <v>135.761</v>
      </c>
      <c r="H1159" s="32"/>
    </row>
    <row r="1160" spans="2:8" s="1" customFormat="1" ht="16.8" customHeight="1">
      <c r="B1160" s="32"/>
      <c r="C1160" s="213" t="s">
        <v>9664</v>
      </c>
      <c r="H1160" s="32"/>
    </row>
    <row r="1161" spans="2:8" s="1" customFormat="1" ht="16.8" customHeight="1">
      <c r="B1161" s="32"/>
      <c r="C1161" s="211" t="s">
        <v>3121</v>
      </c>
      <c r="D1161" s="211" t="s">
        <v>3122</v>
      </c>
      <c r="E1161" s="17" t="s">
        <v>355</v>
      </c>
      <c r="F1161" s="212">
        <v>135.761</v>
      </c>
      <c r="H1161" s="32"/>
    </row>
    <row r="1162" spans="2:8" s="1" customFormat="1" ht="16.8" customHeight="1">
      <c r="B1162" s="32"/>
      <c r="C1162" s="211" t="s">
        <v>2138</v>
      </c>
      <c r="D1162" s="211" t="s">
        <v>2139</v>
      </c>
      <c r="E1162" s="17" t="s">
        <v>355</v>
      </c>
      <c r="F1162" s="212">
        <v>1450.74</v>
      </c>
      <c r="H1162" s="32"/>
    </row>
    <row r="1163" spans="2:8" s="1" customFormat="1" ht="16.8" customHeight="1">
      <c r="B1163" s="32"/>
      <c r="C1163" s="211" t="s">
        <v>2153</v>
      </c>
      <c r="D1163" s="211" t="s">
        <v>2154</v>
      </c>
      <c r="E1163" s="17" t="s">
        <v>355</v>
      </c>
      <c r="F1163" s="212">
        <v>5705.4530000000004</v>
      </c>
      <c r="H1163" s="32"/>
    </row>
    <row r="1164" spans="2:8" s="1" customFormat="1" ht="16.8" customHeight="1">
      <c r="B1164" s="32"/>
      <c r="C1164" s="211" t="s">
        <v>3146</v>
      </c>
      <c r="D1164" s="211" t="s">
        <v>3147</v>
      </c>
      <c r="E1164" s="17" t="s">
        <v>355</v>
      </c>
      <c r="F1164" s="212">
        <v>854.63900000000001</v>
      </c>
      <c r="H1164" s="32"/>
    </row>
    <row r="1165" spans="2:8" s="1" customFormat="1" ht="16.8" customHeight="1">
      <c r="B1165" s="32"/>
      <c r="C1165" s="211" t="s">
        <v>4667</v>
      </c>
      <c r="D1165" s="211" t="s">
        <v>4668</v>
      </c>
      <c r="E1165" s="17" t="s">
        <v>355</v>
      </c>
      <c r="F1165" s="212">
        <v>8252.8790000000008</v>
      </c>
      <c r="H1165" s="32"/>
    </row>
    <row r="1166" spans="2:8" s="1" customFormat="1" ht="16.8" customHeight="1">
      <c r="B1166" s="32"/>
      <c r="C1166" s="207" t="s">
        <v>1199</v>
      </c>
      <c r="D1166" s="208" t="s">
        <v>1</v>
      </c>
      <c r="E1166" s="209" t="s">
        <v>1</v>
      </c>
      <c r="F1166" s="210">
        <v>38.738999999999997</v>
      </c>
      <c r="H1166" s="32"/>
    </row>
    <row r="1167" spans="2:8" s="1" customFormat="1" ht="16.8" customHeight="1">
      <c r="B1167" s="32"/>
      <c r="C1167" s="211" t="s">
        <v>1</v>
      </c>
      <c r="D1167" s="211" t="s">
        <v>3016</v>
      </c>
      <c r="E1167" s="17" t="s">
        <v>1</v>
      </c>
      <c r="F1167" s="212">
        <v>0</v>
      </c>
      <c r="H1167" s="32"/>
    </row>
    <row r="1168" spans="2:8" s="1" customFormat="1" ht="16.8" customHeight="1">
      <c r="B1168" s="32"/>
      <c r="C1168" s="211" t="s">
        <v>1</v>
      </c>
      <c r="D1168" s="211" t="s">
        <v>3017</v>
      </c>
      <c r="E1168" s="17" t="s">
        <v>1</v>
      </c>
      <c r="F1168" s="212">
        <v>20.228999999999999</v>
      </c>
      <c r="H1168" s="32"/>
    </row>
    <row r="1169" spans="2:8" s="1" customFormat="1" ht="16.8" customHeight="1">
      <c r="B1169" s="32"/>
      <c r="C1169" s="211" t="s">
        <v>1</v>
      </c>
      <c r="D1169" s="211" t="s">
        <v>3018</v>
      </c>
      <c r="E1169" s="17" t="s">
        <v>1</v>
      </c>
      <c r="F1169" s="212">
        <v>23.13</v>
      </c>
      <c r="H1169" s="32"/>
    </row>
    <row r="1170" spans="2:8" s="1" customFormat="1" ht="16.8" customHeight="1">
      <c r="B1170" s="32"/>
      <c r="C1170" s="211" t="s">
        <v>1</v>
      </c>
      <c r="D1170" s="211" t="s">
        <v>3019</v>
      </c>
      <c r="E1170" s="17" t="s">
        <v>1</v>
      </c>
      <c r="F1170" s="212">
        <v>-4.62</v>
      </c>
      <c r="H1170" s="32"/>
    </row>
    <row r="1171" spans="2:8" s="1" customFormat="1" ht="16.8" customHeight="1">
      <c r="B1171" s="32"/>
      <c r="C1171" s="211" t="s">
        <v>1199</v>
      </c>
      <c r="D1171" s="211" t="s">
        <v>364</v>
      </c>
      <c r="E1171" s="17" t="s">
        <v>1</v>
      </c>
      <c r="F1171" s="212">
        <v>38.738999999999997</v>
      </c>
      <c r="H1171" s="32"/>
    </row>
    <row r="1172" spans="2:8" s="1" customFormat="1" ht="16.8" customHeight="1">
      <c r="B1172" s="32"/>
      <c r="C1172" s="213" t="s">
        <v>9664</v>
      </c>
      <c r="H1172" s="32"/>
    </row>
    <row r="1173" spans="2:8" s="1" customFormat="1" ht="16.8" customHeight="1">
      <c r="B1173" s="32"/>
      <c r="C1173" s="211" t="s">
        <v>3012</v>
      </c>
      <c r="D1173" s="211" t="s">
        <v>3013</v>
      </c>
      <c r="E1173" s="17" t="s">
        <v>355</v>
      </c>
      <c r="F1173" s="212">
        <v>38.738999999999997</v>
      </c>
      <c r="H1173" s="32"/>
    </row>
    <row r="1174" spans="2:8" s="1" customFormat="1" ht="16.8" customHeight="1">
      <c r="B1174" s="32"/>
      <c r="C1174" s="211" t="s">
        <v>2138</v>
      </c>
      <c r="D1174" s="211" t="s">
        <v>2139</v>
      </c>
      <c r="E1174" s="17" t="s">
        <v>355</v>
      </c>
      <c r="F1174" s="212">
        <v>1450.74</v>
      </c>
      <c r="H1174" s="32"/>
    </row>
    <row r="1175" spans="2:8" s="1" customFormat="1" ht="16.8" customHeight="1">
      <c r="B1175" s="32"/>
      <c r="C1175" s="211" t="s">
        <v>2153</v>
      </c>
      <c r="D1175" s="211" t="s">
        <v>2154</v>
      </c>
      <c r="E1175" s="17" t="s">
        <v>355</v>
      </c>
      <c r="F1175" s="212">
        <v>5705.4530000000004</v>
      </c>
      <c r="H1175" s="32"/>
    </row>
    <row r="1176" spans="2:8" s="1" customFormat="1" ht="16.8" customHeight="1">
      <c r="B1176" s="32"/>
      <c r="C1176" s="211" t="s">
        <v>3072</v>
      </c>
      <c r="D1176" s="211" t="s">
        <v>3073</v>
      </c>
      <c r="E1176" s="17" t="s">
        <v>355</v>
      </c>
      <c r="F1176" s="212">
        <v>1294.684</v>
      </c>
      <c r="H1176" s="32"/>
    </row>
    <row r="1177" spans="2:8" s="1" customFormat="1" ht="16.8" customHeight="1">
      <c r="B1177" s="32"/>
      <c r="C1177" s="211" t="s">
        <v>4667</v>
      </c>
      <c r="D1177" s="211" t="s">
        <v>4668</v>
      </c>
      <c r="E1177" s="17" t="s">
        <v>355</v>
      </c>
      <c r="F1177" s="212">
        <v>8252.8790000000008</v>
      </c>
      <c r="H1177" s="32"/>
    </row>
    <row r="1178" spans="2:8" s="1" customFormat="1" ht="16.8" customHeight="1">
      <c r="B1178" s="32"/>
      <c r="C1178" s="207" t="s">
        <v>1201</v>
      </c>
      <c r="D1178" s="208" t="s">
        <v>1</v>
      </c>
      <c r="E1178" s="209" t="s">
        <v>1</v>
      </c>
      <c r="F1178" s="210">
        <v>125.848</v>
      </c>
      <c r="H1178" s="32"/>
    </row>
    <row r="1179" spans="2:8" s="1" customFormat="1" ht="16.8" customHeight="1">
      <c r="B1179" s="32"/>
      <c r="C1179" s="211" t="s">
        <v>1</v>
      </c>
      <c r="D1179" s="211" t="s">
        <v>3008</v>
      </c>
      <c r="E1179" s="17" t="s">
        <v>1</v>
      </c>
      <c r="F1179" s="212">
        <v>0</v>
      </c>
      <c r="H1179" s="32"/>
    </row>
    <row r="1180" spans="2:8" s="1" customFormat="1" ht="16.8" customHeight="1">
      <c r="B1180" s="32"/>
      <c r="C1180" s="211" t="s">
        <v>1</v>
      </c>
      <c r="D1180" s="211" t="s">
        <v>3009</v>
      </c>
      <c r="E1180" s="17" t="s">
        <v>1</v>
      </c>
      <c r="F1180" s="212">
        <v>132.77799999999999</v>
      </c>
      <c r="H1180" s="32"/>
    </row>
    <row r="1181" spans="2:8" s="1" customFormat="1" ht="16.8" customHeight="1">
      <c r="B1181" s="32"/>
      <c r="C1181" s="211" t="s">
        <v>1</v>
      </c>
      <c r="D1181" s="211" t="s">
        <v>3010</v>
      </c>
      <c r="E1181" s="17" t="s">
        <v>1</v>
      </c>
      <c r="F1181" s="212">
        <v>-6.93</v>
      </c>
      <c r="H1181" s="32"/>
    </row>
    <row r="1182" spans="2:8" s="1" customFormat="1" ht="16.8" customHeight="1">
      <c r="B1182" s="32"/>
      <c r="C1182" s="211" t="s">
        <v>1201</v>
      </c>
      <c r="D1182" s="211" t="s">
        <v>364</v>
      </c>
      <c r="E1182" s="17" t="s">
        <v>1</v>
      </c>
      <c r="F1182" s="212">
        <v>125.848</v>
      </c>
      <c r="H1182" s="32"/>
    </row>
    <row r="1183" spans="2:8" s="1" customFormat="1" ht="16.8" customHeight="1">
      <c r="B1183" s="32"/>
      <c r="C1183" s="213" t="s">
        <v>9664</v>
      </c>
      <c r="H1183" s="32"/>
    </row>
    <row r="1184" spans="2:8" s="1" customFormat="1" ht="16.8" customHeight="1">
      <c r="B1184" s="32"/>
      <c r="C1184" s="211" t="s">
        <v>3004</v>
      </c>
      <c r="D1184" s="211" t="s">
        <v>3005</v>
      </c>
      <c r="E1184" s="17" t="s">
        <v>355</v>
      </c>
      <c r="F1184" s="212">
        <v>125.848</v>
      </c>
      <c r="H1184" s="32"/>
    </row>
    <row r="1185" spans="2:8" s="1" customFormat="1" ht="16.8" customHeight="1">
      <c r="B1185" s="32"/>
      <c r="C1185" s="211" t="s">
        <v>2138</v>
      </c>
      <c r="D1185" s="211" t="s">
        <v>2139</v>
      </c>
      <c r="E1185" s="17" t="s">
        <v>355</v>
      </c>
      <c r="F1185" s="212">
        <v>1450.74</v>
      </c>
      <c r="H1185" s="32"/>
    </row>
    <row r="1186" spans="2:8" s="1" customFormat="1" ht="16.8" customHeight="1">
      <c r="B1186" s="32"/>
      <c r="C1186" s="211" t="s">
        <v>2153</v>
      </c>
      <c r="D1186" s="211" t="s">
        <v>2154</v>
      </c>
      <c r="E1186" s="17" t="s">
        <v>355</v>
      </c>
      <c r="F1186" s="212">
        <v>5705.4530000000004</v>
      </c>
      <c r="H1186" s="32"/>
    </row>
    <row r="1187" spans="2:8" s="1" customFormat="1" ht="16.8" customHeight="1">
      <c r="B1187" s="32"/>
      <c r="C1187" s="211" t="s">
        <v>3072</v>
      </c>
      <c r="D1187" s="211" t="s">
        <v>3073</v>
      </c>
      <c r="E1187" s="17" t="s">
        <v>355</v>
      </c>
      <c r="F1187" s="212">
        <v>1294.684</v>
      </c>
      <c r="H1187" s="32"/>
    </row>
    <row r="1188" spans="2:8" s="1" customFormat="1" ht="16.8" customHeight="1">
      <c r="B1188" s="32"/>
      <c r="C1188" s="211" t="s">
        <v>4667</v>
      </c>
      <c r="D1188" s="211" t="s">
        <v>4668</v>
      </c>
      <c r="E1188" s="17" t="s">
        <v>355</v>
      </c>
      <c r="F1188" s="212">
        <v>8252.8790000000008</v>
      </c>
      <c r="H1188" s="32"/>
    </row>
    <row r="1189" spans="2:8" s="1" customFormat="1" ht="16.8" customHeight="1">
      <c r="B1189" s="32"/>
      <c r="C1189" s="207" t="s">
        <v>1203</v>
      </c>
      <c r="D1189" s="208" t="s">
        <v>1</v>
      </c>
      <c r="E1189" s="209" t="s">
        <v>1</v>
      </c>
      <c r="F1189" s="210">
        <v>149.339</v>
      </c>
      <c r="H1189" s="32"/>
    </row>
    <row r="1190" spans="2:8" s="1" customFormat="1" ht="16.8" customHeight="1">
      <c r="B1190" s="32"/>
      <c r="C1190" s="211" t="s">
        <v>1</v>
      </c>
      <c r="D1190" s="211" t="s">
        <v>3025</v>
      </c>
      <c r="E1190" s="17" t="s">
        <v>1</v>
      </c>
      <c r="F1190" s="212">
        <v>0</v>
      </c>
      <c r="H1190" s="32"/>
    </row>
    <row r="1191" spans="2:8" s="1" customFormat="1" ht="16.8" customHeight="1">
      <c r="B1191" s="32"/>
      <c r="C1191" s="211" t="s">
        <v>1</v>
      </c>
      <c r="D1191" s="211" t="s">
        <v>3026</v>
      </c>
      <c r="E1191" s="17" t="s">
        <v>1</v>
      </c>
      <c r="F1191" s="212">
        <v>162.989</v>
      </c>
      <c r="H1191" s="32"/>
    </row>
    <row r="1192" spans="2:8" s="1" customFormat="1" ht="16.8" customHeight="1">
      <c r="B1192" s="32"/>
      <c r="C1192" s="211" t="s">
        <v>1</v>
      </c>
      <c r="D1192" s="211" t="s">
        <v>3027</v>
      </c>
      <c r="E1192" s="17" t="s">
        <v>1</v>
      </c>
      <c r="F1192" s="212">
        <v>-13.65</v>
      </c>
      <c r="H1192" s="32"/>
    </row>
    <row r="1193" spans="2:8" s="1" customFormat="1" ht="16.8" customHeight="1">
      <c r="B1193" s="32"/>
      <c r="C1193" s="211" t="s">
        <v>1203</v>
      </c>
      <c r="D1193" s="211" t="s">
        <v>755</v>
      </c>
      <c r="E1193" s="17" t="s">
        <v>1</v>
      </c>
      <c r="F1193" s="212">
        <v>149.339</v>
      </c>
      <c r="H1193" s="32"/>
    </row>
    <row r="1194" spans="2:8" s="1" customFormat="1" ht="16.8" customHeight="1">
      <c r="B1194" s="32"/>
      <c r="C1194" s="213" t="s">
        <v>9664</v>
      </c>
      <c r="H1194" s="32"/>
    </row>
    <row r="1195" spans="2:8" s="1" customFormat="1" ht="16.8" customHeight="1">
      <c r="B1195" s="32"/>
      <c r="C1195" s="211" t="s">
        <v>3021</v>
      </c>
      <c r="D1195" s="211" t="s">
        <v>3022</v>
      </c>
      <c r="E1195" s="17" t="s">
        <v>355</v>
      </c>
      <c r="F1195" s="212">
        <v>161.54400000000001</v>
      </c>
      <c r="H1195" s="32"/>
    </row>
    <row r="1196" spans="2:8" s="1" customFormat="1" ht="16.8" customHeight="1">
      <c r="B1196" s="32"/>
      <c r="C1196" s="211" t="s">
        <v>2138</v>
      </c>
      <c r="D1196" s="211" t="s">
        <v>2139</v>
      </c>
      <c r="E1196" s="17" t="s">
        <v>355</v>
      </c>
      <c r="F1196" s="212">
        <v>1450.74</v>
      </c>
      <c r="H1196" s="32"/>
    </row>
    <row r="1197" spans="2:8" s="1" customFormat="1" ht="16.8" customHeight="1">
      <c r="B1197" s="32"/>
      <c r="C1197" s="211" t="s">
        <v>2153</v>
      </c>
      <c r="D1197" s="211" t="s">
        <v>2154</v>
      </c>
      <c r="E1197" s="17" t="s">
        <v>355</v>
      </c>
      <c r="F1197" s="212">
        <v>5705.4530000000004</v>
      </c>
      <c r="H1197" s="32"/>
    </row>
    <row r="1198" spans="2:8" s="1" customFormat="1" ht="16.8" customHeight="1">
      <c r="B1198" s="32"/>
      <c r="C1198" s="211" t="s">
        <v>3072</v>
      </c>
      <c r="D1198" s="211" t="s">
        <v>3073</v>
      </c>
      <c r="E1198" s="17" t="s">
        <v>355</v>
      </c>
      <c r="F1198" s="212">
        <v>1294.684</v>
      </c>
      <c r="H1198" s="32"/>
    </row>
    <row r="1199" spans="2:8" s="1" customFormat="1" ht="16.8" customHeight="1">
      <c r="B1199" s="32"/>
      <c r="C1199" s="211" t="s">
        <v>4667</v>
      </c>
      <c r="D1199" s="211" t="s">
        <v>4668</v>
      </c>
      <c r="E1199" s="17" t="s">
        <v>355</v>
      </c>
      <c r="F1199" s="212">
        <v>8252.8790000000008</v>
      </c>
      <c r="H1199" s="32"/>
    </row>
    <row r="1200" spans="2:8" s="1" customFormat="1" ht="16.8" customHeight="1">
      <c r="B1200" s="32"/>
      <c r="C1200" s="207" t="s">
        <v>1205</v>
      </c>
      <c r="D1200" s="208" t="s">
        <v>1</v>
      </c>
      <c r="E1200" s="209" t="s">
        <v>1</v>
      </c>
      <c r="F1200" s="210">
        <v>12.205</v>
      </c>
      <c r="H1200" s="32"/>
    </row>
    <row r="1201" spans="2:8" s="1" customFormat="1" ht="16.8" customHeight="1">
      <c r="B1201" s="32"/>
      <c r="C1201" s="211" t="s">
        <v>1</v>
      </c>
      <c r="D1201" s="211" t="s">
        <v>3028</v>
      </c>
      <c r="E1201" s="17" t="s">
        <v>1</v>
      </c>
      <c r="F1201" s="212">
        <v>14.095000000000001</v>
      </c>
      <c r="H1201" s="32"/>
    </row>
    <row r="1202" spans="2:8" s="1" customFormat="1" ht="16.8" customHeight="1">
      <c r="B1202" s="32"/>
      <c r="C1202" s="211" t="s">
        <v>1</v>
      </c>
      <c r="D1202" s="211" t="s">
        <v>3029</v>
      </c>
      <c r="E1202" s="17" t="s">
        <v>1</v>
      </c>
      <c r="F1202" s="212">
        <v>-1.89</v>
      </c>
      <c r="H1202" s="32"/>
    </row>
    <row r="1203" spans="2:8" s="1" customFormat="1" ht="16.8" customHeight="1">
      <c r="B1203" s="32"/>
      <c r="C1203" s="211" t="s">
        <v>1205</v>
      </c>
      <c r="D1203" s="211" t="s">
        <v>755</v>
      </c>
      <c r="E1203" s="17" t="s">
        <v>1</v>
      </c>
      <c r="F1203" s="212">
        <v>12.205</v>
      </c>
      <c r="H1203" s="32"/>
    </row>
    <row r="1204" spans="2:8" s="1" customFormat="1" ht="16.8" customHeight="1">
      <c r="B1204" s="32"/>
      <c r="C1204" s="213" t="s">
        <v>9664</v>
      </c>
      <c r="H1204" s="32"/>
    </row>
    <row r="1205" spans="2:8" s="1" customFormat="1" ht="16.8" customHeight="1">
      <c r="B1205" s="32"/>
      <c r="C1205" s="211" t="s">
        <v>3021</v>
      </c>
      <c r="D1205" s="211" t="s">
        <v>3022</v>
      </c>
      <c r="E1205" s="17" t="s">
        <v>355</v>
      </c>
      <c r="F1205" s="212">
        <v>161.54400000000001</v>
      </c>
      <c r="H1205" s="32"/>
    </row>
    <row r="1206" spans="2:8" s="1" customFormat="1" ht="16.8" customHeight="1">
      <c r="B1206" s="32"/>
      <c r="C1206" s="211" t="s">
        <v>3072</v>
      </c>
      <c r="D1206" s="211" t="s">
        <v>3073</v>
      </c>
      <c r="E1206" s="17" t="s">
        <v>355</v>
      </c>
      <c r="F1206" s="212">
        <v>1294.684</v>
      </c>
      <c r="H1206" s="32"/>
    </row>
    <row r="1207" spans="2:8" s="1" customFormat="1" ht="16.8" customHeight="1">
      <c r="B1207" s="32"/>
      <c r="C1207" s="211" t="s">
        <v>4686</v>
      </c>
      <c r="D1207" s="211" t="s">
        <v>4687</v>
      </c>
      <c r="E1207" s="17" t="s">
        <v>355</v>
      </c>
      <c r="F1207" s="212">
        <v>469.69600000000003</v>
      </c>
      <c r="H1207" s="32"/>
    </row>
    <row r="1208" spans="2:8" s="1" customFormat="1" ht="16.8" customHeight="1">
      <c r="B1208" s="32"/>
      <c r="C1208" s="211" t="s">
        <v>4692</v>
      </c>
      <c r="D1208" s="211" t="s">
        <v>4693</v>
      </c>
      <c r="E1208" s="17" t="s">
        <v>355</v>
      </c>
      <c r="F1208" s="212">
        <v>469.69600000000003</v>
      </c>
      <c r="H1208" s="32"/>
    </row>
    <row r="1209" spans="2:8" s="1" customFormat="1" ht="16.8" customHeight="1">
      <c r="B1209" s="32"/>
      <c r="C1209" s="207" t="s">
        <v>1207</v>
      </c>
      <c r="D1209" s="208" t="s">
        <v>1</v>
      </c>
      <c r="E1209" s="209" t="s">
        <v>1</v>
      </c>
      <c r="F1209" s="210">
        <v>74</v>
      </c>
      <c r="H1209" s="32"/>
    </row>
    <row r="1210" spans="2:8" s="1" customFormat="1" ht="16.8" customHeight="1">
      <c r="B1210" s="32"/>
      <c r="C1210" s="211" t="s">
        <v>1</v>
      </c>
      <c r="D1210" s="211" t="s">
        <v>3116</v>
      </c>
      <c r="E1210" s="17" t="s">
        <v>1</v>
      </c>
      <c r="F1210" s="212">
        <v>0</v>
      </c>
      <c r="H1210" s="32"/>
    </row>
    <row r="1211" spans="2:8" s="1" customFormat="1" ht="16.8" customHeight="1">
      <c r="B1211" s="32"/>
      <c r="C1211" s="211" t="s">
        <v>1207</v>
      </c>
      <c r="D1211" s="211" t="s">
        <v>3117</v>
      </c>
      <c r="E1211" s="17" t="s">
        <v>1</v>
      </c>
      <c r="F1211" s="212">
        <v>74</v>
      </c>
      <c r="H1211" s="32"/>
    </row>
    <row r="1212" spans="2:8" s="1" customFormat="1" ht="16.8" customHeight="1">
      <c r="B1212" s="32"/>
      <c r="C1212" s="213" t="s">
        <v>9664</v>
      </c>
      <c r="H1212" s="32"/>
    </row>
    <row r="1213" spans="2:8" s="1" customFormat="1" ht="16.8" customHeight="1">
      <c r="B1213" s="32"/>
      <c r="C1213" s="211" t="s">
        <v>3112</v>
      </c>
      <c r="D1213" s="211" t="s">
        <v>3113</v>
      </c>
      <c r="E1213" s="17" t="s">
        <v>355</v>
      </c>
      <c r="F1213" s="212">
        <v>142.42699999999999</v>
      </c>
      <c r="H1213" s="32"/>
    </row>
    <row r="1214" spans="2:8" s="1" customFormat="1" ht="16.8" customHeight="1">
      <c r="B1214" s="32"/>
      <c r="C1214" s="211" t="s">
        <v>2138</v>
      </c>
      <c r="D1214" s="211" t="s">
        <v>2139</v>
      </c>
      <c r="E1214" s="17" t="s">
        <v>355</v>
      </c>
      <c r="F1214" s="212">
        <v>1450.74</v>
      </c>
      <c r="H1214" s="32"/>
    </row>
    <row r="1215" spans="2:8" s="1" customFormat="1" ht="16.8" customHeight="1">
      <c r="B1215" s="32"/>
      <c r="C1215" s="211" t="s">
        <v>2153</v>
      </c>
      <c r="D1215" s="211" t="s">
        <v>2154</v>
      </c>
      <c r="E1215" s="17" t="s">
        <v>355</v>
      </c>
      <c r="F1215" s="212">
        <v>5705.4530000000004</v>
      </c>
      <c r="H1215" s="32"/>
    </row>
    <row r="1216" spans="2:8" s="1" customFormat="1" ht="16.8" customHeight="1">
      <c r="B1216" s="32"/>
      <c r="C1216" s="211" t="s">
        <v>3038</v>
      </c>
      <c r="D1216" s="211" t="s">
        <v>3039</v>
      </c>
      <c r="E1216" s="17" t="s">
        <v>355</v>
      </c>
      <c r="F1216" s="212">
        <v>260.18599999999998</v>
      </c>
      <c r="H1216" s="32"/>
    </row>
    <row r="1217" spans="2:8" s="1" customFormat="1" ht="16.8" customHeight="1">
      <c r="B1217" s="32"/>
      <c r="C1217" s="211" t="s">
        <v>3050</v>
      </c>
      <c r="D1217" s="211" t="s">
        <v>3051</v>
      </c>
      <c r="E1217" s="17" t="s">
        <v>355</v>
      </c>
      <c r="F1217" s="212">
        <v>247.386</v>
      </c>
      <c r="H1217" s="32"/>
    </row>
    <row r="1218" spans="2:8" s="1" customFormat="1" ht="16.8" customHeight="1">
      <c r="B1218" s="32"/>
      <c r="C1218" s="211" t="s">
        <v>3146</v>
      </c>
      <c r="D1218" s="211" t="s">
        <v>3147</v>
      </c>
      <c r="E1218" s="17" t="s">
        <v>355</v>
      </c>
      <c r="F1218" s="212">
        <v>854.63900000000001</v>
      </c>
      <c r="H1218" s="32"/>
    </row>
    <row r="1219" spans="2:8" s="1" customFormat="1" ht="16.8" customHeight="1">
      <c r="B1219" s="32"/>
      <c r="C1219" s="211" t="s">
        <v>4667</v>
      </c>
      <c r="D1219" s="211" t="s">
        <v>4668</v>
      </c>
      <c r="E1219" s="17" t="s">
        <v>355</v>
      </c>
      <c r="F1219" s="212">
        <v>8252.8790000000008</v>
      </c>
      <c r="H1219" s="32"/>
    </row>
    <row r="1220" spans="2:8" s="1" customFormat="1" ht="16.8" customHeight="1">
      <c r="B1220" s="32"/>
      <c r="C1220" s="211" t="s">
        <v>2531</v>
      </c>
      <c r="D1220" s="211" t="s">
        <v>2532</v>
      </c>
      <c r="E1220" s="17" t="s">
        <v>355</v>
      </c>
      <c r="F1220" s="212">
        <v>75.48</v>
      </c>
      <c r="H1220" s="32"/>
    </row>
    <row r="1221" spans="2:8" s="1" customFormat="1" ht="16.8" customHeight="1">
      <c r="B1221" s="32"/>
      <c r="C1221" s="207" t="s">
        <v>1208</v>
      </c>
      <c r="D1221" s="208" t="s">
        <v>1</v>
      </c>
      <c r="E1221" s="209" t="s">
        <v>1</v>
      </c>
      <c r="F1221" s="210">
        <v>68.427000000000007</v>
      </c>
      <c r="H1221" s="32"/>
    </row>
    <row r="1222" spans="2:8" s="1" customFormat="1" ht="16.8" customHeight="1">
      <c r="B1222" s="32"/>
      <c r="C1222" s="211" t="s">
        <v>1</v>
      </c>
      <c r="D1222" s="211" t="s">
        <v>3118</v>
      </c>
      <c r="E1222" s="17" t="s">
        <v>1</v>
      </c>
      <c r="F1222" s="212">
        <v>0</v>
      </c>
      <c r="H1222" s="32"/>
    </row>
    <row r="1223" spans="2:8" s="1" customFormat="1" ht="30.6">
      <c r="B1223" s="32"/>
      <c r="C1223" s="211" t="s">
        <v>1208</v>
      </c>
      <c r="D1223" s="211" t="s">
        <v>3119</v>
      </c>
      <c r="E1223" s="17" t="s">
        <v>1</v>
      </c>
      <c r="F1223" s="212">
        <v>68.427000000000007</v>
      </c>
      <c r="H1223" s="32"/>
    </row>
    <row r="1224" spans="2:8" s="1" customFormat="1" ht="16.8" customHeight="1">
      <c r="B1224" s="32"/>
      <c r="C1224" s="213" t="s">
        <v>9664</v>
      </c>
      <c r="H1224" s="32"/>
    </row>
    <row r="1225" spans="2:8" s="1" customFormat="1" ht="16.8" customHeight="1">
      <c r="B1225" s="32"/>
      <c r="C1225" s="211" t="s">
        <v>3112</v>
      </c>
      <c r="D1225" s="211" t="s">
        <v>3113</v>
      </c>
      <c r="E1225" s="17" t="s">
        <v>355</v>
      </c>
      <c r="F1225" s="212">
        <v>142.42699999999999</v>
      </c>
      <c r="H1225" s="32"/>
    </row>
    <row r="1226" spans="2:8" s="1" customFormat="1" ht="16.8" customHeight="1">
      <c r="B1226" s="32"/>
      <c r="C1226" s="211" t="s">
        <v>2138</v>
      </c>
      <c r="D1226" s="211" t="s">
        <v>2139</v>
      </c>
      <c r="E1226" s="17" t="s">
        <v>355</v>
      </c>
      <c r="F1226" s="212">
        <v>1450.74</v>
      </c>
      <c r="H1226" s="32"/>
    </row>
    <row r="1227" spans="2:8" s="1" customFormat="1" ht="16.8" customHeight="1">
      <c r="B1227" s="32"/>
      <c r="C1227" s="211" t="s">
        <v>2153</v>
      </c>
      <c r="D1227" s="211" t="s">
        <v>2154</v>
      </c>
      <c r="E1227" s="17" t="s">
        <v>355</v>
      </c>
      <c r="F1227" s="212">
        <v>5705.4530000000004</v>
      </c>
      <c r="H1227" s="32"/>
    </row>
    <row r="1228" spans="2:8" s="1" customFormat="1" ht="16.8" customHeight="1">
      <c r="B1228" s="32"/>
      <c r="C1228" s="211" t="s">
        <v>3038</v>
      </c>
      <c r="D1228" s="211" t="s">
        <v>3039</v>
      </c>
      <c r="E1228" s="17" t="s">
        <v>355</v>
      </c>
      <c r="F1228" s="212">
        <v>260.18599999999998</v>
      </c>
      <c r="H1228" s="32"/>
    </row>
    <row r="1229" spans="2:8" s="1" customFormat="1" ht="16.8" customHeight="1">
      <c r="B1229" s="32"/>
      <c r="C1229" s="211" t="s">
        <v>3050</v>
      </c>
      <c r="D1229" s="211" t="s">
        <v>3051</v>
      </c>
      <c r="E1229" s="17" t="s">
        <v>355</v>
      </c>
      <c r="F1229" s="212">
        <v>247.386</v>
      </c>
      <c r="H1229" s="32"/>
    </row>
    <row r="1230" spans="2:8" s="1" customFormat="1" ht="16.8" customHeight="1">
      <c r="B1230" s="32"/>
      <c r="C1230" s="211" t="s">
        <v>3146</v>
      </c>
      <c r="D1230" s="211" t="s">
        <v>3147</v>
      </c>
      <c r="E1230" s="17" t="s">
        <v>355</v>
      </c>
      <c r="F1230" s="212">
        <v>854.63900000000001</v>
      </c>
      <c r="H1230" s="32"/>
    </row>
    <row r="1231" spans="2:8" s="1" customFormat="1" ht="16.8" customHeight="1">
      <c r="B1231" s="32"/>
      <c r="C1231" s="211" t="s">
        <v>4667</v>
      </c>
      <c r="D1231" s="211" t="s">
        <v>4668</v>
      </c>
      <c r="E1231" s="17" t="s">
        <v>355</v>
      </c>
      <c r="F1231" s="212">
        <v>8252.8790000000008</v>
      </c>
      <c r="H1231" s="32"/>
    </row>
    <row r="1232" spans="2:8" s="1" customFormat="1" ht="16.8" customHeight="1">
      <c r="B1232" s="32"/>
      <c r="C1232" s="211" t="s">
        <v>3055</v>
      </c>
      <c r="D1232" s="211" t="s">
        <v>3056</v>
      </c>
      <c r="E1232" s="17" t="s">
        <v>355</v>
      </c>
      <c r="F1232" s="212">
        <v>69.796000000000006</v>
      </c>
      <c r="H1232" s="32"/>
    </row>
    <row r="1233" spans="2:8" s="1" customFormat="1" ht="16.8" customHeight="1">
      <c r="B1233" s="32"/>
      <c r="C1233" s="207" t="s">
        <v>1210</v>
      </c>
      <c r="D1233" s="208" t="s">
        <v>1</v>
      </c>
      <c r="E1233" s="209" t="s">
        <v>1</v>
      </c>
      <c r="F1233" s="210">
        <v>81.759</v>
      </c>
      <c r="H1233" s="32"/>
    </row>
    <row r="1234" spans="2:8" s="1" customFormat="1" ht="16.8" customHeight="1">
      <c r="B1234" s="32"/>
      <c r="C1234" s="211" t="s">
        <v>1</v>
      </c>
      <c r="D1234" s="211" t="s">
        <v>3109</v>
      </c>
      <c r="E1234" s="17" t="s">
        <v>1</v>
      </c>
      <c r="F1234" s="212">
        <v>0</v>
      </c>
      <c r="H1234" s="32"/>
    </row>
    <row r="1235" spans="2:8" s="1" customFormat="1" ht="16.8" customHeight="1">
      <c r="B1235" s="32"/>
      <c r="C1235" s="211" t="s">
        <v>1210</v>
      </c>
      <c r="D1235" s="211" t="s">
        <v>3110</v>
      </c>
      <c r="E1235" s="17" t="s">
        <v>1</v>
      </c>
      <c r="F1235" s="212">
        <v>81.759</v>
      </c>
      <c r="H1235" s="32"/>
    </row>
    <row r="1236" spans="2:8" s="1" customFormat="1" ht="16.8" customHeight="1">
      <c r="B1236" s="32"/>
      <c r="C1236" s="213" t="s">
        <v>9664</v>
      </c>
      <c r="H1236" s="32"/>
    </row>
    <row r="1237" spans="2:8" s="1" customFormat="1" ht="16.8" customHeight="1">
      <c r="B1237" s="32"/>
      <c r="C1237" s="211" t="s">
        <v>3105</v>
      </c>
      <c r="D1237" s="211" t="s">
        <v>3106</v>
      </c>
      <c r="E1237" s="17" t="s">
        <v>355</v>
      </c>
      <c r="F1237" s="212">
        <v>81.759</v>
      </c>
      <c r="H1237" s="32"/>
    </row>
    <row r="1238" spans="2:8" s="1" customFormat="1" ht="16.8" customHeight="1">
      <c r="B1238" s="32"/>
      <c r="C1238" s="211" t="s">
        <v>3038</v>
      </c>
      <c r="D1238" s="211" t="s">
        <v>3039</v>
      </c>
      <c r="E1238" s="17" t="s">
        <v>355</v>
      </c>
      <c r="F1238" s="212">
        <v>260.18599999999998</v>
      </c>
      <c r="H1238" s="32"/>
    </row>
    <row r="1239" spans="2:8" s="1" customFormat="1" ht="16.8" customHeight="1">
      <c r="B1239" s="32"/>
      <c r="C1239" s="211" t="s">
        <v>3050</v>
      </c>
      <c r="D1239" s="211" t="s">
        <v>3051</v>
      </c>
      <c r="E1239" s="17" t="s">
        <v>355</v>
      </c>
      <c r="F1239" s="212">
        <v>247.386</v>
      </c>
      <c r="H1239" s="32"/>
    </row>
    <row r="1240" spans="2:8" s="1" customFormat="1" ht="16.8" customHeight="1">
      <c r="B1240" s="32"/>
      <c r="C1240" s="211" t="s">
        <v>3146</v>
      </c>
      <c r="D1240" s="211" t="s">
        <v>3147</v>
      </c>
      <c r="E1240" s="17" t="s">
        <v>355</v>
      </c>
      <c r="F1240" s="212">
        <v>854.63900000000001</v>
      </c>
      <c r="H1240" s="32"/>
    </row>
    <row r="1241" spans="2:8" s="1" customFormat="1" ht="16.8" customHeight="1">
      <c r="B1241" s="32"/>
      <c r="C1241" s="211" t="s">
        <v>4686</v>
      </c>
      <c r="D1241" s="211" t="s">
        <v>4687</v>
      </c>
      <c r="E1241" s="17" t="s">
        <v>355</v>
      </c>
      <c r="F1241" s="212">
        <v>469.69600000000003</v>
      </c>
      <c r="H1241" s="32"/>
    </row>
    <row r="1242" spans="2:8" s="1" customFormat="1" ht="16.8" customHeight="1">
      <c r="B1242" s="32"/>
      <c r="C1242" s="211" t="s">
        <v>4692</v>
      </c>
      <c r="D1242" s="211" t="s">
        <v>4693</v>
      </c>
      <c r="E1242" s="17" t="s">
        <v>355</v>
      </c>
      <c r="F1242" s="212">
        <v>469.69600000000003</v>
      </c>
      <c r="H1242" s="32"/>
    </row>
    <row r="1243" spans="2:8" s="1" customFormat="1" ht="16.8" customHeight="1">
      <c r="B1243" s="32"/>
      <c r="C1243" s="211" t="s">
        <v>3060</v>
      </c>
      <c r="D1243" s="211" t="s">
        <v>3061</v>
      </c>
      <c r="E1243" s="17" t="s">
        <v>355</v>
      </c>
      <c r="F1243" s="212">
        <v>83.394000000000005</v>
      </c>
      <c r="H1243" s="32"/>
    </row>
    <row r="1244" spans="2:8" s="1" customFormat="1" ht="16.8" customHeight="1">
      <c r="B1244" s="32"/>
      <c r="C1244" s="207" t="s">
        <v>1212</v>
      </c>
      <c r="D1244" s="208" t="s">
        <v>1</v>
      </c>
      <c r="E1244" s="209" t="s">
        <v>1</v>
      </c>
      <c r="F1244" s="210">
        <v>55.872999999999998</v>
      </c>
      <c r="H1244" s="32"/>
    </row>
    <row r="1245" spans="2:8" s="1" customFormat="1" ht="16.8" customHeight="1">
      <c r="B1245" s="32"/>
      <c r="C1245" s="211" t="s">
        <v>1</v>
      </c>
      <c r="D1245" s="211" t="s">
        <v>3094</v>
      </c>
      <c r="E1245" s="17" t="s">
        <v>1</v>
      </c>
      <c r="F1245" s="212">
        <v>0</v>
      </c>
      <c r="H1245" s="32"/>
    </row>
    <row r="1246" spans="2:8" s="1" customFormat="1" ht="16.8" customHeight="1">
      <c r="B1246" s="32"/>
      <c r="C1246" s="211" t="s">
        <v>1212</v>
      </c>
      <c r="D1246" s="211" t="s">
        <v>3095</v>
      </c>
      <c r="E1246" s="17" t="s">
        <v>1</v>
      </c>
      <c r="F1246" s="212">
        <v>55.872999999999998</v>
      </c>
      <c r="H1246" s="32"/>
    </row>
    <row r="1247" spans="2:8" s="1" customFormat="1" ht="16.8" customHeight="1">
      <c r="B1247" s="32"/>
      <c r="C1247" s="213" t="s">
        <v>9664</v>
      </c>
      <c r="H1247" s="32"/>
    </row>
    <row r="1248" spans="2:8" s="1" customFormat="1" ht="20.399999999999999">
      <c r="B1248" s="32"/>
      <c r="C1248" s="211" t="s">
        <v>3090</v>
      </c>
      <c r="D1248" s="211" t="s">
        <v>3091</v>
      </c>
      <c r="E1248" s="17" t="s">
        <v>355</v>
      </c>
      <c r="F1248" s="212">
        <v>55.872999999999998</v>
      </c>
      <c r="H1248" s="32"/>
    </row>
    <row r="1249" spans="2:8" s="1" customFormat="1" ht="16.8" customHeight="1">
      <c r="B1249" s="32"/>
      <c r="C1249" s="211" t="s">
        <v>2138</v>
      </c>
      <c r="D1249" s="211" t="s">
        <v>2139</v>
      </c>
      <c r="E1249" s="17" t="s">
        <v>355</v>
      </c>
      <c r="F1249" s="212">
        <v>1450.74</v>
      </c>
      <c r="H1249" s="32"/>
    </row>
    <row r="1250" spans="2:8" s="1" customFormat="1" ht="16.8" customHeight="1">
      <c r="B1250" s="32"/>
      <c r="C1250" s="211" t="s">
        <v>2153</v>
      </c>
      <c r="D1250" s="211" t="s">
        <v>2154</v>
      </c>
      <c r="E1250" s="17" t="s">
        <v>355</v>
      </c>
      <c r="F1250" s="212">
        <v>5705.4530000000004</v>
      </c>
      <c r="H1250" s="32"/>
    </row>
    <row r="1251" spans="2:8" s="1" customFormat="1" ht="16.8" customHeight="1">
      <c r="B1251" s="32"/>
      <c r="C1251" s="211" t="s">
        <v>3146</v>
      </c>
      <c r="D1251" s="211" t="s">
        <v>3147</v>
      </c>
      <c r="E1251" s="17" t="s">
        <v>355</v>
      </c>
      <c r="F1251" s="212">
        <v>854.63900000000001</v>
      </c>
      <c r="H1251" s="32"/>
    </row>
    <row r="1252" spans="2:8" s="1" customFormat="1" ht="16.8" customHeight="1">
      <c r="B1252" s="32"/>
      <c r="C1252" s="211" t="s">
        <v>4667</v>
      </c>
      <c r="D1252" s="211" t="s">
        <v>4668</v>
      </c>
      <c r="E1252" s="17" t="s">
        <v>355</v>
      </c>
      <c r="F1252" s="212">
        <v>8252.8790000000008</v>
      </c>
      <c r="H1252" s="32"/>
    </row>
    <row r="1253" spans="2:8" s="1" customFormat="1" ht="16.8" customHeight="1">
      <c r="B1253" s="32"/>
      <c r="C1253" s="207" t="s">
        <v>1214</v>
      </c>
      <c r="D1253" s="208" t="s">
        <v>1</v>
      </c>
      <c r="E1253" s="209" t="s">
        <v>1</v>
      </c>
      <c r="F1253" s="210">
        <v>23.2</v>
      </c>
      <c r="H1253" s="32"/>
    </row>
    <row r="1254" spans="2:8" s="1" customFormat="1" ht="16.8" customHeight="1">
      <c r="B1254" s="32"/>
      <c r="C1254" s="211" t="s">
        <v>1</v>
      </c>
      <c r="D1254" s="211" t="s">
        <v>3101</v>
      </c>
      <c r="E1254" s="17" t="s">
        <v>1</v>
      </c>
      <c r="F1254" s="212">
        <v>0</v>
      </c>
      <c r="H1254" s="32"/>
    </row>
    <row r="1255" spans="2:8" s="1" customFormat="1" ht="16.8" customHeight="1">
      <c r="B1255" s="32"/>
      <c r="C1255" s="211" t="s">
        <v>1214</v>
      </c>
      <c r="D1255" s="211" t="s">
        <v>3102</v>
      </c>
      <c r="E1255" s="17" t="s">
        <v>1</v>
      </c>
      <c r="F1255" s="212">
        <v>23.2</v>
      </c>
      <c r="H1255" s="32"/>
    </row>
    <row r="1256" spans="2:8" s="1" customFormat="1" ht="16.8" customHeight="1">
      <c r="B1256" s="32"/>
      <c r="C1256" s="213" t="s">
        <v>9664</v>
      </c>
      <c r="H1256" s="32"/>
    </row>
    <row r="1257" spans="2:8" s="1" customFormat="1" ht="16.8" customHeight="1">
      <c r="B1257" s="32"/>
      <c r="C1257" s="211" t="s">
        <v>3097</v>
      </c>
      <c r="D1257" s="211" t="s">
        <v>3098</v>
      </c>
      <c r="E1257" s="17" t="s">
        <v>355</v>
      </c>
      <c r="F1257" s="212">
        <v>46.4</v>
      </c>
      <c r="H1257" s="32"/>
    </row>
    <row r="1258" spans="2:8" s="1" customFormat="1" ht="16.8" customHeight="1">
      <c r="B1258" s="32"/>
      <c r="C1258" s="211" t="s">
        <v>3038</v>
      </c>
      <c r="D1258" s="211" t="s">
        <v>3039</v>
      </c>
      <c r="E1258" s="17" t="s">
        <v>355</v>
      </c>
      <c r="F1258" s="212">
        <v>260.18599999999998</v>
      </c>
      <c r="H1258" s="32"/>
    </row>
    <row r="1259" spans="2:8" s="1" customFormat="1" ht="16.8" customHeight="1">
      <c r="B1259" s="32"/>
      <c r="C1259" s="211" t="s">
        <v>3050</v>
      </c>
      <c r="D1259" s="211" t="s">
        <v>3051</v>
      </c>
      <c r="E1259" s="17" t="s">
        <v>355</v>
      </c>
      <c r="F1259" s="212">
        <v>247.386</v>
      </c>
      <c r="H1259" s="32"/>
    </row>
    <row r="1260" spans="2:8" s="1" customFormat="1" ht="16.8" customHeight="1">
      <c r="B1260" s="32"/>
      <c r="C1260" s="211" t="s">
        <v>3146</v>
      </c>
      <c r="D1260" s="211" t="s">
        <v>3147</v>
      </c>
      <c r="E1260" s="17" t="s">
        <v>355</v>
      </c>
      <c r="F1260" s="212">
        <v>854.63900000000001</v>
      </c>
      <c r="H1260" s="32"/>
    </row>
    <row r="1261" spans="2:8" s="1" customFormat="1" ht="16.8" customHeight="1">
      <c r="B1261" s="32"/>
      <c r="C1261" s="211" t="s">
        <v>4686</v>
      </c>
      <c r="D1261" s="211" t="s">
        <v>4687</v>
      </c>
      <c r="E1261" s="17" t="s">
        <v>355</v>
      </c>
      <c r="F1261" s="212">
        <v>469.69600000000003</v>
      </c>
      <c r="H1261" s="32"/>
    </row>
    <row r="1262" spans="2:8" s="1" customFormat="1" ht="16.8" customHeight="1">
      <c r="B1262" s="32"/>
      <c r="C1262" s="211" t="s">
        <v>4692</v>
      </c>
      <c r="D1262" s="211" t="s">
        <v>4693</v>
      </c>
      <c r="E1262" s="17" t="s">
        <v>355</v>
      </c>
      <c r="F1262" s="212">
        <v>469.69600000000003</v>
      </c>
      <c r="H1262" s="32"/>
    </row>
    <row r="1263" spans="2:8" s="1" customFormat="1" ht="16.8" customHeight="1">
      <c r="B1263" s="32"/>
      <c r="C1263" s="211" t="s">
        <v>3068</v>
      </c>
      <c r="D1263" s="211" t="s">
        <v>2540</v>
      </c>
      <c r="E1263" s="17" t="s">
        <v>355</v>
      </c>
      <c r="F1263" s="212">
        <v>23.664000000000001</v>
      </c>
      <c r="H1263" s="32"/>
    </row>
    <row r="1264" spans="2:8" s="1" customFormat="1" ht="16.8" customHeight="1">
      <c r="B1264" s="32"/>
      <c r="C1264" s="207" t="s">
        <v>1216</v>
      </c>
      <c r="D1264" s="208" t="s">
        <v>1</v>
      </c>
      <c r="E1264" s="209" t="s">
        <v>1</v>
      </c>
      <c r="F1264" s="210">
        <v>10.954000000000001</v>
      </c>
      <c r="H1264" s="32"/>
    </row>
    <row r="1265" spans="2:8" s="1" customFormat="1" ht="16.8" customHeight="1">
      <c r="B1265" s="32"/>
      <c r="C1265" s="211" t="s">
        <v>1</v>
      </c>
      <c r="D1265" s="211" t="s">
        <v>2988</v>
      </c>
      <c r="E1265" s="17" t="s">
        <v>1</v>
      </c>
      <c r="F1265" s="212">
        <v>0</v>
      </c>
      <c r="H1265" s="32"/>
    </row>
    <row r="1266" spans="2:8" s="1" customFormat="1" ht="16.8" customHeight="1">
      <c r="B1266" s="32"/>
      <c r="C1266" s="211" t="s">
        <v>1216</v>
      </c>
      <c r="D1266" s="211" t="s">
        <v>2989</v>
      </c>
      <c r="E1266" s="17" t="s">
        <v>1</v>
      </c>
      <c r="F1266" s="212">
        <v>10.954000000000001</v>
      </c>
      <c r="H1266" s="32"/>
    </row>
    <row r="1267" spans="2:8" s="1" customFormat="1" ht="16.8" customHeight="1">
      <c r="B1267" s="32"/>
      <c r="C1267" s="213" t="s">
        <v>9664</v>
      </c>
      <c r="H1267" s="32"/>
    </row>
    <row r="1268" spans="2:8" s="1" customFormat="1" ht="16.8" customHeight="1">
      <c r="B1268" s="32"/>
      <c r="C1268" s="211" t="s">
        <v>2984</v>
      </c>
      <c r="D1268" s="211" t="s">
        <v>2985</v>
      </c>
      <c r="E1268" s="17" t="s">
        <v>355</v>
      </c>
      <c r="F1268" s="212">
        <v>10.954000000000001</v>
      </c>
      <c r="H1268" s="32"/>
    </row>
    <row r="1269" spans="2:8" s="1" customFormat="1" ht="16.8" customHeight="1">
      <c r="B1269" s="32"/>
      <c r="C1269" s="211" t="s">
        <v>3072</v>
      </c>
      <c r="D1269" s="211" t="s">
        <v>3073</v>
      </c>
      <c r="E1269" s="17" t="s">
        <v>355</v>
      </c>
      <c r="F1269" s="212">
        <v>1294.684</v>
      </c>
      <c r="H1269" s="32"/>
    </row>
    <row r="1270" spans="2:8" s="1" customFormat="1" ht="16.8" customHeight="1">
      <c r="B1270" s="32"/>
      <c r="C1270" s="211" t="s">
        <v>4686</v>
      </c>
      <c r="D1270" s="211" t="s">
        <v>4687</v>
      </c>
      <c r="E1270" s="17" t="s">
        <v>355</v>
      </c>
      <c r="F1270" s="212">
        <v>469.69600000000003</v>
      </c>
      <c r="H1270" s="32"/>
    </row>
    <row r="1271" spans="2:8" s="1" customFormat="1" ht="16.8" customHeight="1">
      <c r="B1271" s="32"/>
      <c r="C1271" s="211" t="s">
        <v>4692</v>
      </c>
      <c r="D1271" s="211" t="s">
        <v>4693</v>
      </c>
      <c r="E1271" s="17" t="s">
        <v>355</v>
      </c>
      <c r="F1271" s="212">
        <v>469.69600000000003</v>
      </c>
      <c r="H1271" s="32"/>
    </row>
    <row r="1272" spans="2:8" s="1" customFormat="1" ht="16.8" customHeight="1">
      <c r="B1272" s="32"/>
      <c r="C1272" s="207" t="s">
        <v>1218</v>
      </c>
      <c r="D1272" s="208" t="s">
        <v>1</v>
      </c>
      <c r="E1272" s="209" t="s">
        <v>1</v>
      </c>
      <c r="F1272" s="210">
        <v>18.806999999999999</v>
      </c>
      <c r="H1272" s="32"/>
    </row>
    <row r="1273" spans="2:8" s="1" customFormat="1" ht="16.8" customHeight="1">
      <c r="B1273" s="32"/>
      <c r="C1273" s="211" t="s">
        <v>1</v>
      </c>
      <c r="D1273" s="211" t="s">
        <v>1636</v>
      </c>
      <c r="E1273" s="17" t="s">
        <v>1</v>
      </c>
      <c r="F1273" s="212">
        <v>0</v>
      </c>
      <c r="H1273" s="32"/>
    </row>
    <row r="1274" spans="2:8" s="1" customFormat="1" ht="16.8" customHeight="1">
      <c r="B1274" s="32"/>
      <c r="C1274" s="211" t="s">
        <v>1218</v>
      </c>
      <c r="D1274" s="211" t="s">
        <v>1637</v>
      </c>
      <c r="E1274" s="17" t="s">
        <v>1</v>
      </c>
      <c r="F1274" s="212">
        <v>18.806999999999999</v>
      </c>
      <c r="H1274" s="32"/>
    </row>
    <row r="1275" spans="2:8" s="1" customFormat="1" ht="16.8" customHeight="1">
      <c r="B1275" s="32"/>
      <c r="C1275" s="213" t="s">
        <v>9664</v>
      </c>
      <c r="H1275" s="32"/>
    </row>
    <row r="1276" spans="2:8" s="1" customFormat="1" ht="16.8" customHeight="1">
      <c r="B1276" s="32"/>
      <c r="C1276" s="211" t="s">
        <v>1632</v>
      </c>
      <c r="D1276" s="211" t="s">
        <v>1633</v>
      </c>
      <c r="E1276" s="17" t="s">
        <v>355</v>
      </c>
      <c r="F1276" s="212">
        <v>18.806999999999999</v>
      </c>
      <c r="H1276" s="32"/>
    </row>
    <row r="1277" spans="2:8" s="1" customFormat="1" ht="16.8" customHeight="1">
      <c r="B1277" s="32"/>
      <c r="C1277" s="211" t="s">
        <v>2153</v>
      </c>
      <c r="D1277" s="211" t="s">
        <v>2154</v>
      </c>
      <c r="E1277" s="17" t="s">
        <v>355</v>
      </c>
      <c r="F1277" s="212">
        <v>5705.4530000000004</v>
      </c>
      <c r="H1277" s="32"/>
    </row>
    <row r="1278" spans="2:8" s="1" customFormat="1" ht="16.8" customHeight="1">
      <c r="B1278" s="32"/>
      <c r="C1278" s="211" t="s">
        <v>4667</v>
      </c>
      <c r="D1278" s="211" t="s">
        <v>4668</v>
      </c>
      <c r="E1278" s="17" t="s">
        <v>355</v>
      </c>
      <c r="F1278" s="212">
        <v>8252.8790000000008</v>
      </c>
      <c r="H1278" s="32"/>
    </row>
    <row r="1279" spans="2:8" s="1" customFormat="1" ht="16.8" customHeight="1">
      <c r="B1279" s="32"/>
      <c r="C1279" s="207" t="s">
        <v>1220</v>
      </c>
      <c r="D1279" s="208" t="s">
        <v>1</v>
      </c>
      <c r="E1279" s="209" t="s">
        <v>1</v>
      </c>
      <c r="F1279" s="210">
        <v>78.453999999999994</v>
      </c>
      <c r="H1279" s="32"/>
    </row>
    <row r="1280" spans="2:8" s="1" customFormat="1" ht="16.8" customHeight="1">
      <c r="B1280" s="32"/>
      <c r="C1280" s="211" t="s">
        <v>1</v>
      </c>
      <c r="D1280" s="211" t="s">
        <v>1642</v>
      </c>
      <c r="E1280" s="17" t="s">
        <v>1</v>
      </c>
      <c r="F1280" s="212">
        <v>0</v>
      </c>
      <c r="H1280" s="32"/>
    </row>
    <row r="1281" spans="2:8" s="1" customFormat="1" ht="16.8" customHeight="1">
      <c r="B1281" s="32"/>
      <c r="C1281" s="211" t="s">
        <v>1</v>
      </c>
      <c r="D1281" s="211" t="s">
        <v>1643</v>
      </c>
      <c r="E1281" s="17" t="s">
        <v>1</v>
      </c>
      <c r="F1281" s="212">
        <v>21.728999999999999</v>
      </c>
      <c r="H1281" s="32"/>
    </row>
    <row r="1282" spans="2:8" s="1" customFormat="1" ht="16.8" customHeight="1">
      <c r="B1282" s="32"/>
      <c r="C1282" s="211" t="s">
        <v>1</v>
      </c>
      <c r="D1282" s="211" t="s">
        <v>1644</v>
      </c>
      <c r="E1282" s="17" t="s">
        <v>1</v>
      </c>
      <c r="F1282" s="212">
        <v>39.411999999999999</v>
      </c>
      <c r="H1282" s="32"/>
    </row>
    <row r="1283" spans="2:8" s="1" customFormat="1" ht="16.8" customHeight="1">
      <c r="B1283" s="32"/>
      <c r="C1283" s="211" t="s">
        <v>1</v>
      </c>
      <c r="D1283" s="211" t="s">
        <v>1645</v>
      </c>
      <c r="E1283" s="17" t="s">
        <v>1</v>
      </c>
      <c r="F1283" s="212">
        <v>17.312999999999999</v>
      </c>
      <c r="H1283" s="32"/>
    </row>
    <row r="1284" spans="2:8" s="1" customFormat="1" ht="16.8" customHeight="1">
      <c r="B1284" s="32"/>
      <c r="C1284" s="211" t="s">
        <v>1220</v>
      </c>
      <c r="D1284" s="211" t="s">
        <v>755</v>
      </c>
      <c r="E1284" s="17" t="s">
        <v>1</v>
      </c>
      <c r="F1284" s="212">
        <v>78.453999999999994</v>
      </c>
      <c r="H1284" s="32"/>
    </row>
    <row r="1285" spans="2:8" s="1" customFormat="1" ht="16.8" customHeight="1">
      <c r="B1285" s="32"/>
      <c r="C1285" s="213" t="s">
        <v>9664</v>
      </c>
      <c r="H1285" s="32"/>
    </row>
    <row r="1286" spans="2:8" s="1" customFormat="1" ht="16.8" customHeight="1">
      <c r="B1286" s="32"/>
      <c r="C1286" s="211" t="s">
        <v>1638</v>
      </c>
      <c r="D1286" s="211" t="s">
        <v>1639</v>
      </c>
      <c r="E1286" s="17" t="s">
        <v>355</v>
      </c>
      <c r="F1286" s="212">
        <v>78.453999999999994</v>
      </c>
      <c r="H1286" s="32"/>
    </row>
    <row r="1287" spans="2:8" s="1" customFormat="1" ht="16.8" customHeight="1">
      <c r="B1287" s="32"/>
      <c r="C1287" s="211" t="s">
        <v>2153</v>
      </c>
      <c r="D1287" s="211" t="s">
        <v>2154</v>
      </c>
      <c r="E1287" s="17" t="s">
        <v>355</v>
      </c>
      <c r="F1287" s="212">
        <v>5705.4530000000004</v>
      </c>
      <c r="H1287" s="32"/>
    </row>
    <row r="1288" spans="2:8" s="1" customFormat="1" ht="16.8" customHeight="1">
      <c r="B1288" s="32"/>
      <c r="C1288" s="211" t="s">
        <v>4667</v>
      </c>
      <c r="D1288" s="211" t="s">
        <v>4668</v>
      </c>
      <c r="E1288" s="17" t="s">
        <v>355</v>
      </c>
      <c r="F1288" s="212">
        <v>8252.8790000000008</v>
      </c>
      <c r="H1288" s="32"/>
    </row>
    <row r="1289" spans="2:8" s="1" customFormat="1" ht="16.8" customHeight="1">
      <c r="B1289" s="32"/>
      <c r="C1289" s="207" t="s">
        <v>1222</v>
      </c>
      <c r="D1289" s="208" t="s">
        <v>1</v>
      </c>
      <c r="E1289" s="209" t="s">
        <v>1</v>
      </c>
      <c r="F1289" s="210">
        <v>18.901</v>
      </c>
      <c r="H1289" s="32"/>
    </row>
    <row r="1290" spans="2:8" s="1" customFormat="1" ht="16.8" customHeight="1">
      <c r="B1290" s="32"/>
      <c r="C1290" s="211" t="s">
        <v>1</v>
      </c>
      <c r="D1290" s="211" t="s">
        <v>1650</v>
      </c>
      <c r="E1290" s="17" t="s">
        <v>1</v>
      </c>
      <c r="F1290" s="212">
        <v>0</v>
      </c>
      <c r="H1290" s="32"/>
    </row>
    <row r="1291" spans="2:8" s="1" customFormat="1" ht="16.8" customHeight="1">
      <c r="B1291" s="32"/>
      <c r="C1291" s="211" t="s">
        <v>1</v>
      </c>
      <c r="D1291" s="211" t="s">
        <v>1651</v>
      </c>
      <c r="E1291" s="17" t="s">
        <v>1</v>
      </c>
      <c r="F1291" s="212">
        <v>7.6280000000000001</v>
      </c>
      <c r="H1291" s="32"/>
    </row>
    <row r="1292" spans="2:8" s="1" customFormat="1" ht="16.8" customHeight="1">
      <c r="B1292" s="32"/>
      <c r="C1292" s="211" t="s">
        <v>1</v>
      </c>
      <c r="D1292" s="211" t="s">
        <v>1652</v>
      </c>
      <c r="E1292" s="17" t="s">
        <v>1</v>
      </c>
      <c r="F1292" s="212">
        <v>11.273</v>
      </c>
      <c r="H1292" s="32"/>
    </row>
    <row r="1293" spans="2:8" s="1" customFormat="1" ht="16.8" customHeight="1">
      <c r="B1293" s="32"/>
      <c r="C1293" s="211" t="s">
        <v>1222</v>
      </c>
      <c r="D1293" s="211" t="s">
        <v>364</v>
      </c>
      <c r="E1293" s="17" t="s">
        <v>1</v>
      </c>
      <c r="F1293" s="212">
        <v>18.901</v>
      </c>
      <c r="H1293" s="32"/>
    </row>
    <row r="1294" spans="2:8" s="1" customFormat="1" ht="16.8" customHeight="1">
      <c r="B1294" s="32"/>
      <c r="C1294" s="213" t="s">
        <v>9664</v>
      </c>
      <c r="H1294" s="32"/>
    </row>
    <row r="1295" spans="2:8" s="1" customFormat="1" ht="16.8" customHeight="1">
      <c r="B1295" s="32"/>
      <c r="C1295" s="211" t="s">
        <v>1646</v>
      </c>
      <c r="D1295" s="211" t="s">
        <v>1647</v>
      </c>
      <c r="E1295" s="17" t="s">
        <v>355</v>
      </c>
      <c r="F1295" s="212">
        <v>18.901</v>
      </c>
      <c r="H1295" s="32"/>
    </row>
    <row r="1296" spans="2:8" s="1" customFormat="1" ht="16.8" customHeight="1">
      <c r="B1296" s="32"/>
      <c r="C1296" s="211" t="s">
        <v>2153</v>
      </c>
      <c r="D1296" s="211" t="s">
        <v>2154</v>
      </c>
      <c r="E1296" s="17" t="s">
        <v>355</v>
      </c>
      <c r="F1296" s="212">
        <v>5705.4530000000004</v>
      </c>
      <c r="H1296" s="32"/>
    </row>
    <row r="1297" spans="2:8" s="1" customFormat="1" ht="16.8" customHeight="1">
      <c r="B1297" s="32"/>
      <c r="C1297" s="211" t="s">
        <v>4667</v>
      </c>
      <c r="D1297" s="211" t="s">
        <v>4668</v>
      </c>
      <c r="E1297" s="17" t="s">
        <v>355</v>
      </c>
      <c r="F1297" s="212">
        <v>8252.8790000000008</v>
      </c>
      <c r="H1297" s="32"/>
    </row>
    <row r="1298" spans="2:8" s="1" customFormat="1" ht="16.8" customHeight="1">
      <c r="B1298" s="32"/>
      <c r="C1298" s="207" t="s">
        <v>1224</v>
      </c>
      <c r="D1298" s="208" t="s">
        <v>1</v>
      </c>
      <c r="E1298" s="209" t="s">
        <v>1</v>
      </c>
      <c r="F1298" s="210">
        <v>16.539000000000001</v>
      </c>
      <c r="H1298" s="32"/>
    </row>
    <row r="1299" spans="2:8" s="1" customFormat="1" ht="16.8" customHeight="1">
      <c r="B1299" s="32"/>
      <c r="C1299" s="211" t="s">
        <v>1</v>
      </c>
      <c r="D1299" s="211" t="s">
        <v>1518</v>
      </c>
      <c r="E1299" s="17" t="s">
        <v>1</v>
      </c>
      <c r="F1299" s="212">
        <v>0</v>
      </c>
      <c r="H1299" s="32"/>
    </row>
    <row r="1300" spans="2:8" s="1" customFormat="1" ht="16.8" customHeight="1">
      <c r="B1300" s="32"/>
      <c r="C1300" s="211" t="s">
        <v>1224</v>
      </c>
      <c r="D1300" s="211" t="s">
        <v>1519</v>
      </c>
      <c r="E1300" s="17" t="s">
        <v>1</v>
      </c>
      <c r="F1300" s="212">
        <v>16.539000000000001</v>
      </c>
      <c r="H1300" s="32"/>
    </row>
    <row r="1301" spans="2:8" s="1" customFormat="1" ht="16.8" customHeight="1">
      <c r="B1301" s="32"/>
      <c r="C1301" s="213" t="s">
        <v>9664</v>
      </c>
      <c r="H1301" s="32"/>
    </row>
    <row r="1302" spans="2:8" s="1" customFormat="1" ht="20.399999999999999">
      <c r="B1302" s="32"/>
      <c r="C1302" s="211" t="s">
        <v>1514</v>
      </c>
      <c r="D1302" s="211" t="s">
        <v>1515</v>
      </c>
      <c r="E1302" s="17" t="s">
        <v>355</v>
      </c>
      <c r="F1302" s="212">
        <v>16.539000000000001</v>
      </c>
      <c r="H1302" s="32"/>
    </row>
    <row r="1303" spans="2:8" s="1" customFormat="1" ht="16.8" customHeight="1">
      <c r="B1303" s="32"/>
      <c r="C1303" s="211" t="s">
        <v>2153</v>
      </c>
      <c r="D1303" s="211" t="s">
        <v>2154</v>
      </c>
      <c r="E1303" s="17" t="s">
        <v>355</v>
      </c>
      <c r="F1303" s="212">
        <v>5705.4530000000004</v>
      </c>
      <c r="H1303" s="32"/>
    </row>
    <row r="1304" spans="2:8" s="1" customFormat="1" ht="16.8" customHeight="1">
      <c r="B1304" s="32"/>
      <c r="C1304" s="211" t="s">
        <v>4667</v>
      </c>
      <c r="D1304" s="211" t="s">
        <v>4668</v>
      </c>
      <c r="E1304" s="17" t="s">
        <v>355</v>
      </c>
      <c r="F1304" s="212">
        <v>8252.8790000000008</v>
      </c>
      <c r="H1304" s="32"/>
    </row>
    <row r="1305" spans="2:8" s="1" customFormat="1" ht="16.8" customHeight="1">
      <c r="B1305" s="32"/>
      <c r="C1305" s="207" t="s">
        <v>1226</v>
      </c>
      <c r="D1305" s="208" t="s">
        <v>1</v>
      </c>
      <c r="E1305" s="209" t="s">
        <v>1</v>
      </c>
      <c r="F1305" s="210">
        <v>11.984</v>
      </c>
      <c r="H1305" s="32"/>
    </row>
    <row r="1306" spans="2:8" s="1" customFormat="1" ht="16.8" customHeight="1">
      <c r="B1306" s="32"/>
      <c r="C1306" s="211" t="s">
        <v>1</v>
      </c>
      <c r="D1306" s="211" t="s">
        <v>1505</v>
      </c>
      <c r="E1306" s="17" t="s">
        <v>1</v>
      </c>
      <c r="F1306" s="212">
        <v>0</v>
      </c>
      <c r="H1306" s="32"/>
    </row>
    <row r="1307" spans="2:8" s="1" customFormat="1" ht="16.8" customHeight="1">
      <c r="B1307" s="32"/>
      <c r="C1307" s="211" t="s">
        <v>1</v>
      </c>
      <c r="D1307" s="211" t="s">
        <v>1506</v>
      </c>
      <c r="E1307" s="17" t="s">
        <v>1</v>
      </c>
      <c r="F1307" s="212">
        <v>6.6769999999999996</v>
      </c>
      <c r="H1307" s="32"/>
    </row>
    <row r="1308" spans="2:8" s="1" customFormat="1" ht="16.8" customHeight="1">
      <c r="B1308" s="32"/>
      <c r="C1308" s="211" t="s">
        <v>1</v>
      </c>
      <c r="D1308" s="211" t="s">
        <v>1507</v>
      </c>
      <c r="E1308" s="17" t="s">
        <v>1</v>
      </c>
      <c r="F1308" s="212">
        <v>5.3070000000000004</v>
      </c>
      <c r="H1308" s="32"/>
    </row>
    <row r="1309" spans="2:8" s="1" customFormat="1" ht="16.8" customHeight="1">
      <c r="B1309" s="32"/>
      <c r="C1309" s="211" t="s">
        <v>1226</v>
      </c>
      <c r="D1309" s="211" t="s">
        <v>364</v>
      </c>
      <c r="E1309" s="17" t="s">
        <v>1</v>
      </c>
      <c r="F1309" s="212">
        <v>11.984</v>
      </c>
      <c r="H1309" s="32"/>
    </row>
    <row r="1310" spans="2:8" s="1" customFormat="1" ht="16.8" customHeight="1">
      <c r="B1310" s="32"/>
      <c r="C1310" s="213" t="s">
        <v>9664</v>
      </c>
      <c r="H1310" s="32"/>
    </row>
    <row r="1311" spans="2:8" s="1" customFormat="1" ht="16.8" customHeight="1">
      <c r="B1311" s="32"/>
      <c r="C1311" s="211" t="s">
        <v>1501</v>
      </c>
      <c r="D1311" s="211" t="s">
        <v>1502</v>
      </c>
      <c r="E1311" s="17" t="s">
        <v>355</v>
      </c>
      <c r="F1311" s="212">
        <v>11.984</v>
      </c>
      <c r="H1311" s="32"/>
    </row>
    <row r="1312" spans="2:8" s="1" customFormat="1" ht="16.8" customHeight="1">
      <c r="B1312" s="32"/>
      <c r="C1312" s="211" t="s">
        <v>2153</v>
      </c>
      <c r="D1312" s="211" t="s">
        <v>2154</v>
      </c>
      <c r="E1312" s="17" t="s">
        <v>355</v>
      </c>
      <c r="F1312" s="212">
        <v>5705.4530000000004</v>
      </c>
      <c r="H1312" s="32"/>
    </row>
    <row r="1313" spans="2:8" s="1" customFormat="1" ht="16.8" customHeight="1">
      <c r="B1313" s="32"/>
      <c r="C1313" s="211" t="s">
        <v>4667</v>
      </c>
      <c r="D1313" s="211" t="s">
        <v>4668</v>
      </c>
      <c r="E1313" s="17" t="s">
        <v>355</v>
      </c>
      <c r="F1313" s="212">
        <v>8252.8790000000008</v>
      </c>
      <c r="H1313" s="32"/>
    </row>
    <row r="1314" spans="2:8" s="1" customFormat="1" ht="16.8" customHeight="1">
      <c r="B1314" s="32"/>
      <c r="C1314" s="207" t="s">
        <v>1228</v>
      </c>
      <c r="D1314" s="208" t="s">
        <v>1</v>
      </c>
      <c r="E1314" s="209" t="s">
        <v>1</v>
      </c>
      <c r="F1314" s="210">
        <v>23.451000000000001</v>
      </c>
      <c r="H1314" s="32"/>
    </row>
    <row r="1315" spans="2:8" s="1" customFormat="1" ht="16.8" customHeight="1">
      <c r="B1315" s="32"/>
      <c r="C1315" s="211" t="s">
        <v>1</v>
      </c>
      <c r="D1315" s="211" t="s">
        <v>1512</v>
      </c>
      <c r="E1315" s="17" t="s">
        <v>1</v>
      </c>
      <c r="F1315" s="212">
        <v>0</v>
      </c>
      <c r="H1315" s="32"/>
    </row>
    <row r="1316" spans="2:8" s="1" customFormat="1" ht="16.8" customHeight="1">
      <c r="B1316" s="32"/>
      <c r="C1316" s="211" t="s">
        <v>1228</v>
      </c>
      <c r="D1316" s="211" t="s">
        <v>1513</v>
      </c>
      <c r="E1316" s="17" t="s">
        <v>1</v>
      </c>
      <c r="F1316" s="212">
        <v>23.451000000000001</v>
      </c>
      <c r="H1316" s="32"/>
    </row>
    <row r="1317" spans="2:8" s="1" customFormat="1" ht="16.8" customHeight="1">
      <c r="B1317" s="32"/>
      <c r="C1317" s="213" t="s">
        <v>9664</v>
      </c>
      <c r="H1317" s="32"/>
    </row>
    <row r="1318" spans="2:8" s="1" customFormat="1" ht="16.8" customHeight="1">
      <c r="B1318" s="32"/>
      <c r="C1318" s="211" t="s">
        <v>1508</v>
      </c>
      <c r="D1318" s="211" t="s">
        <v>1509</v>
      </c>
      <c r="E1318" s="17" t="s">
        <v>355</v>
      </c>
      <c r="F1318" s="212">
        <v>23.451000000000001</v>
      </c>
      <c r="H1318" s="32"/>
    </row>
    <row r="1319" spans="2:8" s="1" customFormat="1" ht="16.8" customHeight="1">
      <c r="B1319" s="32"/>
      <c r="C1319" s="211" t="s">
        <v>2153</v>
      </c>
      <c r="D1319" s="211" t="s">
        <v>2154</v>
      </c>
      <c r="E1319" s="17" t="s">
        <v>355</v>
      </c>
      <c r="F1319" s="212">
        <v>5705.4530000000004</v>
      </c>
      <c r="H1319" s="32"/>
    </row>
    <row r="1320" spans="2:8" s="1" customFormat="1" ht="16.8" customHeight="1">
      <c r="B1320" s="32"/>
      <c r="C1320" s="211" t="s">
        <v>4667</v>
      </c>
      <c r="D1320" s="211" t="s">
        <v>4668</v>
      </c>
      <c r="E1320" s="17" t="s">
        <v>355</v>
      </c>
      <c r="F1320" s="212">
        <v>8252.8790000000008</v>
      </c>
      <c r="H1320" s="32"/>
    </row>
    <row r="1321" spans="2:8" s="1" customFormat="1" ht="16.8" customHeight="1">
      <c r="B1321" s="32"/>
      <c r="C1321" s="207" t="s">
        <v>1230</v>
      </c>
      <c r="D1321" s="208" t="s">
        <v>1</v>
      </c>
      <c r="E1321" s="209" t="s">
        <v>1</v>
      </c>
      <c r="F1321" s="210">
        <v>5.58</v>
      </c>
      <c r="H1321" s="32"/>
    </row>
    <row r="1322" spans="2:8" s="1" customFormat="1" ht="16.8" customHeight="1">
      <c r="B1322" s="32"/>
      <c r="C1322" s="211" t="s">
        <v>1</v>
      </c>
      <c r="D1322" s="211" t="s">
        <v>1657</v>
      </c>
      <c r="E1322" s="17" t="s">
        <v>1</v>
      </c>
      <c r="F1322" s="212">
        <v>0</v>
      </c>
      <c r="H1322" s="32"/>
    </row>
    <row r="1323" spans="2:8" s="1" customFormat="1" ht="16.8" customHeight="1">
      <c r="B1323" s="32"/>
      <c r="C1323" s="211" t="s">
        <v>1230</v>
      </c>
      <c r="D1323" s="211" t="s">
        <v>1658</v>
      </c>
      <c r="E1323" s="17" t="s">
        <v>1</v>
      </c>
      <c r="F1323" s="212">
        <v>5.58</v>
      </c>
      <c r="H1323" s="32"/>
    </row>
    <row r="1324" spans="2:8" s="1" customFormat="1" ht="16.8" customHeight="1">
      <c r="B1324" s="32"/>
      <c r="C1324" s="213" t="s">
        <v>9664</v>
      </c>
      <c r="H1324" s="32"/>
    </row>
    <row r="1325" spans="2:8" s="1" customFormat="1" ht="16.8" customHeight="1">
      <c r="B1325" s="32"/>
      <c r="C1325" s="211" t="s">
        <v>1653</v>
      </c>
      <c r="D1325" s="211" t="s">
        <v>1654</v>
      </c>
      <c r="E1325" s="17" t="s">
        <v>355</v>
      </c>
      <c r="F1325" s="212">
        <v>5.58</v>
      </c>
      <c r="H1325" s="32"/>
    </row>
    <row r="1326" spans="2:8" s="1" customFormat="1" ht="16.8" customHeight="1">
      <c r="B1326" s="32"/>
      <c r="C1326" s="211" t="s">
        <v>2153</v>
      </c>
      <c r="D1326" s="211" t="s">
        <v>2154</v>
      </c>
      <c r="E1326" s="17" t="s">
        <v>355</v>
      </c>
      <c r="F1326" s="212">
        <v>5705.4530000000004</v>
      </c>
      <c r="H1326" s="32"/>
    </row>
    <row r="1327" spans="2:8" s="1" customFormat="1" ht="16.8" customHeight="1">
      <c r="B1327" s="32"/>
      <c r="C1327" s="211" t="s">
        <v>4667</v>
      </c>
      <c r="D1327" s="211" t="s">
        <v>4668</v>
      </c>
      <c r="E1327" s="17" t="s">
        <v>355</v>
      </c>
      <c r="F1327" s="212">
        <v>8252.8790000000008</v>
      </c>
      <c r="H1327" s="32"/>
    </row>
    <row r="1328" spans="2:8" s="1" customFormat="1" ht="16.8" customHeight="1">
      <c r="B1328" s="32"/>
      <c r="C1328" s="207" t="s">
        <v>1232</v>
      </c>
      <c r="D1328" s="208" t="s">
        <v>1</v>
      </c>
      <c r="E1328" s="209" t="s">
        <v>1</v>
      </c>
      <c r="F1328" s="210">
        <v>3250.0479999999998</v>
      </c>
      <c r="H1328" s="32"/>
    </row>
    <row r="1329" spans="2:8" s="1" customFormat="1" ht="16.8" customHeight="1">
      <c r="B1329" s="32"/>
      <c r="C1329" s="211" t="s">
        <v>1</v>
      </c>
      <c r="D1329" s="211" t="s">
        <v>2157</v>
      </c>
      <c r="E1329" s="17" t="s">
        <v>1</v>
      </c>
      <c r="F1329" s="212">
        <v>0</v>
      </c>
      <c r="H1329" s="32"/>
    </row>
    <row r="1330" spans="2:8" s="1" customFormat="1" ht="20.399999999999999">
      <c r="B1330" s="32"/>
      <c r="C1330" s="211" t="s">
        <v>1</v>
      </c>
      <c r="D1330" s="211" t="s">
        <v>2158</v>
      </c>
      <c r="E1330" s="17" t="s">
        <v>1</v>
      </c>
      <c r="F1330" s="212">
        <v>185.87799999999999</v>
      </c>
      <c r="H1330" s="32"/>
    </row>
    <row r="1331" spans="2:8" s="1" customFormat="1" ht="20.399999999999999">
      <c r="B1331" s="32"/>
      <c r="C1331" s="211" t="s">
        <v>1</v>
      </c>
      <c r="D1331" s="211" t="s">
        <v>2159</v>
      </c>
      <c r="E1331" s="17" t="s">
        <v>1</v>
      </c>
      <c r="F1331" s="212">
        <v>142.571</v>
      </c>
      <c r="H1331" s="32"/>
    </row>
    <row r="1332" spans="2:8" s="1" customFormat="1" ht="30.6">
      <c r="B1332" s="32"/>
      <c r="C1332" s="211" t="s">
        <v>1</v>
      </c>
      <c r="D1332" s="211" t="s">
        <v>2160</v>
      </c>
      <c r="E1332" s="17" t="s">
        <v>1</v>
      </c>
      <c r="F1332" s="212">
        <v>353.32</v>
      </c>
      <c r="H1332" s="32"/>
    </row>
    <row r="1333" spans="2:8" s="1" customFormat="1" ht="20.399999999999999">
      <c r="B1333" s="32"/>
      <c r="C1333" s="211" t="s">
        <v>1</v>
      </c>
      <c r="D1333" s="211" t="s">
        <v>2161</v>
      </c>
      <c r="E1333" s="17" t="s">
        <v>1</v>
      </c>
      <c r="F1333" s="212">
        <v>230.24600000000001</v>
      </c>
      <c r="H1333" s="32"/>
    </row>
    <row r="1334" spans="2:8" s="1" customFormat="1" ht="30.6">
      <c r="B1334" s="32"/>
      <c r="C1334" s="211" t="s">
        <v>1</v>
      </c>
      <c r="D1334" s="211" t="s">
        <v>2162</v>
      </c>
      <c r="E1334" s="17" t="s">
        <v>1</v>
      </c>
      <c r="F1334" s="212">
        <v>112.723</v>
      </c>
      <c r="H1334" s="32"/>
    </row>
    <row r="1335" spans="2:8" s="1" customFormat="1" ht="20.399999999999999">
      <c r="B1335" s="32"/>
      <c r="C1335" s="211" t="s">
        <v>1</v>
      </c>
      <c r="D1335" s="211" t="s">
        <v>2163</v>
      </c>
      <c r="E1335" s="17" t="s">
        <v>1</v>
      </c>
      <c r="F1335" s="212">
        <v>193.50299999999999</v>
      </c>
      <c r="H1335" s="32"/>
    </row>
    <row r="1336" spans="2:8" s="1" customFormat="1" ht="20.399999999999999">
      <c r="B1336" s="32"/>
      <c r="C1336" s="211" t="s">
        <v>1</v>
      </c>
      <c r="D1336" s="211" t="s">
        <v>2164</v>
      </c>
      <c r="E1336" s="17" t="s">
        <v>1</v>
      </c>
      <c r="F1336" s="212">
        <v>107.643</v>
      </c>
      <c r="H1336" s="32"/>
    </row>
    <row r="1337" spans="2:8" s="1" customFormat="1" ht="20.399999999999999">
      <c r="B1337" s="32"/>
      <c r="C1337" s="211" t="s">
        <v>1</v>
      </c>
      <c r="D1337" s="211" t="s">
        <v>2165</v>
      </c>
      <c r="E1337" s="17" t="s">
        <v>1</v>
      </c>
      <c r="F1337" s="212">
        <v>178.46899999999999</v>
      </c>
      <c r="H1337" s="32"/>
    </row>
    <row r="1338" spans="2:8" s="1" customFormat="1" ht="20.399999999999999">
      <c r="B1338" s="32"/>
      <c r="C1338" s="211" t="s">
        <v>1</v>
      </c>
      <c r="D1338" s="211" t="s">
        <v>2166</v>
      </c>
      <c r="E1338" s="17" t="s">
        <v>1</v>
      </c>
      <c r="F1338" s="212">
        <v>95.655000000000001</v>
      </c>
      <c r="H1338" s="32"/>
    </row>
    <row r="1339" spans="2:8" s="1" customFormat="1" ht="20.399999999999999">
      <c r="B1339" s="32"/>
      <c r="C1339" s="211" t="s">
        <v>1</v>
      </c>
      <c r="D1339" s="211" t="s">
        <v>2167</v>
      </c>
      <c r="E1339" s="17" t="s">
        <v>1</v>
      </c>
      <c r="F1339" s="212">
        <v>185.21899999999999</v>
      </c>
      <c r="H1339" s="32"/>
    </row>
    <row r="1340" spans="2:8" s="1" customFormat="1" ht="20.399999999999999">
      <c r="B1340" s="32"/>
      <c r="C1340" s="211" t="s">
        <v>1</v>
      </c>
      <c r="D1340" s="211" t="s">
        <v>2168</v>
      </c>
      <c r="E1340" s="17" t="s">
        <v>1</v>
      </c>
      <c r="F1340" s="212">
        <v>126.78</v>
      </c>
      <c r="H1340" s="32"/>
    </row>
    <row r="1341" spans="2:8" s="1" customFormat="1" ht="16.8" customHeight="1">
      <c r="B1341" s="32"/>
      <c r="C1341" s="211" t="s">
        <v>1</v>
      </c>
      <c r="D1341" s="211" t="s">
        <v>2169</v>
      </c>
      <c r="E1341" s="17" t="s">
        <v>1</v>
      </c>
      <c r="F1341" s="212">
        <v>49.298999999999999</v>
      </c>
      <c r="H1341" s="32"/>
    </row>
    <row r="1342" spans="2:8" s="1" customFormat="1" ht="20.399999999999999">
      <c r="B1342" s="32"/>
      <c r="C1342" s="211" t="s">
        <v>1</v>
      </c>
      <c r="D1342" s="211" t="s">
        <v>2170</v>
      </c>
      <c r="E1342" s="17" t="s">
        <v>1</v>
      </c>
      <c r="F1342" s="212">
        <v>242.63300000000001</v>
      </c>
      <c r="H1342" s="32"/>
    </row>
    <row r="1343" spans="2:8" s="1" customFormat="1" ht="20.399999999999999">
      <c r="B1343" s="32"/>
      <c r="C1343" s="211" t="s">
        <v>1</v>
      </c>
      <c r="D1343" s="211" t="s">
        <v>2171</v>
      </c>
      <c r="E1343" s="17" t="s">
        <v>1</v>
      </c>
      <c r="F1343" s="212">
        <v>513.18899999999996</v>
      </c>
      <c r="H1343" s="32"/>
    </row>
    <row r="1344" spans="2:8" s="1" customFormat="1" ht="20.399999999999999">
      <c r="B1344" s="32"/>
      <c r="C1344" s="211" t="s">
        <v>1</v>
      </c>
      <c r="D1344" s="211" t="s">
        <v>2172</v>
      </c>
      <c r="E1344" s="17" t="s">
        <v>1</v>
      </c>
      <c r="F1344" s="212">
        <v>209.44200000000001</v>
      </c>
      <c r="H1344" s="32"/>
    </row>
    <row r="1345" spans="2:8" s="1" customFormat="1" ht="20.399999999999999">
      <c r="B1345" s="32"/>
      <c r="C1345" s="211" t="s">
        <v>1</v>
      </c>
      <c r="D1345" s="211" t="s">
        <v>2173</v>
      </c>
      <c r="E1345" s="17" t="s">
        <v>1</v>
      </c>
      <c r="F1345" s="212">
        <v>120.146</v>
      </c>
      <c r="H1345" s="32"/>
    </row>
    <row r="1346" spans="2:8" s="1" customFormat="1" ht="20.399999999999999">
      <c r="B1346" s="32"/>
      <c r="C1346" s="211" t="s">
        <v>1</v>
      </c>
      <c r="D1346" s="211" t="s">
        <v>2174</v>
      </c>
      <c r="E1346" s="17" t="s">
        <v>1</v>
      </c>
      <c r="F1346" s="212">
        <v>203.33199999999999</v>
      </c>
      <c r="H1346" s="32"/>
    </row>
    <row r="1347" spans="2:8" s="1" customFormat="1" ht="16.8" customHeight="1">
      <c r="B1347" s="32"/>
      <c r="C1347" s="211" t="s">
        <v>1232</v>
      </c>
      <c r="D1347" s="211" t="s">
        <v>755</v>
      </c>
      <c r="E1347" s="17" t="s">
        <v>1</v>
      </c>
      <c r="F1347" s="212">
        <v>3250.0479999999998</v>
      </c>
      <c r="H1347" s="32"/>
    </row>
    <row r="1348" spans="2:8" s="1" customFormat="1" ht="16.8" customHeight="1">
      <c r="B1348" s="32"/>
      <c r="C1348" s="213" t="s">
        <v>9664</v>
      </c>
      <c r="H1348" s="32"/>
    </row>
    <row r="1349" spans="2:8" s="1" customFormat="1" ht="16.8" customHeight="1">
      <c r="B1349" s="32"/>
      <c r="C1349" s="211" t="s">
        <v>2153</v>
      </c>
      <c r="D1349" s="211" t="s">
        <v>2154</v>
      </c>
      <c r="E1349" s="17" t="s">
        <v>355</v>
      </c>
      <c r="F1349" s="212">
        <v>5705.4530000000004</v>
      </c>
      <c r="H1349" s="32"/>
    </row>
    <row r="1350" spans="2:8" s="1" customFormat="1" ht="16.8" customHeight="1">
      <c r="B1350" s="32"/>
      <c r="C1350" s="211" t="s">
        <v>4667</v>
      </c>
      <c r="D1350" s="211" t="s">
        <v>4668</v>
      </c>
      <c r="E1350" s="17" t="s">
        <v>355</v>
      </c>
      <c r="F1350" s="212">
        <v>8252.8790000000008</v>
      </c>
      <c r="H1350" s="32"/>
    </row>
    <row r="1351" spans="2:8" s="1" customFormat="1" ht="16.8" customHeight="1">
      <c r="B1351" s="32"/>
      <c r="C1351" s="211" t="s">
        <v>2450</v>
      </c>
      <c r="D1351" s="211" t="s">
        <v>2451</v>
      </c>
      <c r="E1351" s="17" t="s">
        <v>355</v>
      </c>
      <c r="F1351" s="212">
        <v>3912.8609999999999</v>
      </c>
      <c r="H1351" s="32"/>
    </row>
    <row r="1352" spans="2:8" s="1" customFormat="1" ht="16.8" customHeight="1">
      <c r="B1352" s="32"/>
      <c r="C1352" s="211" t="s">
        <v>2458</v>
      </c>
      <c r="D1352" s="211" t="s">
        <v>2459</v>
      </c>
      <c r="E1352" s="17" t="s">
        <v>355</v>
      </c>
      <c r="F1352" s="212">
        <v>3912.8609999999999</v>
      </c>
      <c r="H1352" s="32"/>
    </row>
    <row r="1353" spans="2:8" s="1" customFormat="1" ht="16.8" customHeight="1">
      <c r="B1353" s="32"/>
      <c r="C1353" s="207" t="s">
        <v>1234</v>
      </c>
      <c r="D1353" s="208" t="s">
        <v>1</v>
      </c>
      <c r="E1353" s="209" t="s">
        <v>1</v>
      </c>
      <c r="F1353" s="210">
        <v>287.17399999999998</v>
      </c>
      <c r="H1353" s="32"/>
    </row>
    <row r="1354" spans="2:8" s="1" customFormat="1" ht="16.8" customHeight="1">
      <c r="B1354" s="32"/>
      <c r="C1354" s="211" t="s">
        <v>1</v>
      </c>
      <c r="D1354" s="211" t="s">
        <v>2175</v>
      </c>
      <c r="E1354" s="17" t="s">
        <v>1</v>
      </c>
      <c r="F1354" s="212">
        <v>0</v>
      </c>
      <c r="H1354" s="32"/>
    </row>
    <row r="1355" spans="2:8" s="1" customFormat="1" ht="30.6">
      <c r="B1355" s="32"/>
      <c r="C1355" s="211" t="s">
        <v>1</v>
      </c>
      <c r="D1355" s="211" t="s">
        <v>2176</v>
      </c>
      <c r="E1355" s="17" t="s">
        <v>1</v>
      </c>
      <c r="F1355" s="212">
        <v>117.408</v>
      </c>
      <c r="H1355" s="32"/>
    </row>
    <row r="1356" spans="2:8" s="1" customFormat="1" ht="20.399999999999999">
      <c r="B1356" s="32"/>
      <c r="C1356" s="211" t="s">
        <v>1</v>
      </c>
      <c r="D1356" s="211" t="s">
        <v>2177</v>
      </c>
      <c r="E1356" s="17" t="s">
        <v>1</v>
      </c>
      <c r="F1356" s="212">
        <v>141.42599999999999</v>
      </c>
      <c r="H1356" s="32"/>
    </row>
    <row r="1357" spans="2:8" s="1" customFormat="1" ht="16.8" customHeight="1">
      <c r="B1357" s="32"/>
      <c r="C1357" s="211" t="s">
        <v>1</v>
      </c>
      <c r="D1357" s="211" t="s">
        <v>2178</v>
      </c>
      <c r="E1357" s="17" t="s">
        <v>1</v>
      </c>
      <c r="F1357" s="212">
        <v>28.34</v>
      </c>
      <c r="H1357" s="32"/>
    </row>
    <row r="1358" spans="2:8" s="1" customFormat="1" ht="16.8" customHeight="1">
      <c r="B1358" s="32"/>
      <c r="C1358" s="211" t="s">
        <v>1234</v>
      </c>
      <c r="D1358" s="211" t="s">
        <v>755</v>
      </c>
      <c r="E1358" s="17" t="s">
        <v>1</v>
      </c>
      <c r="F1358" s="212">
        <v>287.17399999999998</v>
      </c>
      <c r="H1358" s="32"/>
    </row>
    <row r="1359" spans="2:8" s="1" customFormat="1" ht="16.8" customHeight="1">
      <c r="B1359" s="32"/>
      <c r="C1359" s="213" t="s">
        <v>9664</v>
      </c>
      <c r="H1359" s="32"/>
    </row>
    <row r="1360" spans="2:8" s="1" customFormat="1" ht="16.8" customHeight="1">
      <c r="B1360" s="32"/>
      <c r="C1360" s="211" t="s">
        <v>2153</v>
      </c>
      <c r="D1360" s="211" t="s">
        <v>2154</v>
      </c>
      <c r="E1360" s="17" t="s">
        <v>355</v>
      </c>
      <c r="F1360" s="212">
        <v>5705.4530000000004</v>
      </c>
      <c r="H1360" s="32"/>
    </row>
    <row r="1361" spans="2:8" s="1" customFormat="1" ht="16.8" customHeight="1">
      <c r="B1361" s="32"/>
      <c r="C1361" s="211" t="s">
        <v>4660</v>
      </c>
      <c r="D1361" s="211" t="s">
        <v>4661</v>
      </c>
      <c r="E1361" s="17" t="s">
        <v>355</v>
      </c>
      <c r="F1361" s="212">
        <v>299.24599999999998</v>
      </c>
      <c r="H1361" s="32"/>
    </row>
    <row r="1362" spans="2:8" s="1" customFormat="1" ht="16.8" customHeight="1">
      <c r="B1362" s="32"/>
      <c r="C1362" s="211" t="s">
        <v>4667</v>
      </c>
      <c r="D1362" s="211" t="s">
        <v>4668</v>
      </c>
      <c r="E1362" s="17" t="s">
        <v>355</v>
      </c>
      <c r="F1362" s="212">
        <v>8252.8790000000008</v>
      </c>
      <c r="H1362" s="32"/>
    </row>
    <row r="1363" spans="2:8" s="1" customFormat="1" ht="16.8" customHeight="1">
      <c r="B1363" s="32"/>
      <c r="C1363" s="211" t="s">
        <v>2450</v>
      </c>
      <c r="D1363" s="211" t="s">
        <v>2451</v>
      </c>
      <c r="E1363" s="17" t="s">
        <v>355</v>
      </c>
      <c r="F1363" s="212">
        <v>3912.8609999999999</v>
      </c>
      <c r="H1363" s="32"/>
    </row>
    <row r="1364" spans="2:8" s="1" customFormat="1" ht="16.8" customHeight="1">
      <c r="B1364" s="32"/>
      <c r="C1364" s="211" t="s">
        <v>2458</v>
      </c>
      <c r="D1364" s="211" t="s">
        <v>2459</v>
      </c>
      <c r="E1364" s="17" t="s">
        <v>355</v>
      </c>
      <c r="F1364" s="212">
        <v>3912.8609999999999</v>
      </c>
      <c r="H1364" s="32"/>
    </row>
    <row r="1365" spans="2:8" s="1" customFormat="1" ht="16.8" customHeight="1">
      <c r="B1365" s="32"/>
      <c r="C1365" s="207" t="s">
        <v>1236</v>
      </c>
      <c r="D1365" s="208" t="s">
        <v>1</v>
      </c>
      <c r="E1365" s="209" t="s">
        <v>1</v>
      </c>
      <c r="F1365" s="210">
        <v>375.63900000000001</v>
      </c>
      <c r="H1365" s="32"/>
    </row>
    <row r="1366" spans="2:8" s="1" customFormat="1" ht="16.8" customHeight="1">
      <c r="B1366" s="32"/>
      <c r="C1366" s="211" t="s">
        <v>1</v>
      </c>
      <c r="D1366" s="211" t="s">
        <v>2179</v>
      </c>
      <c r="E1366" s="17" t="s">
        <v>1</v>
      </c>
      <c r="F1366" s="212">
        <v>0</v>
      </c>
      <c r="H1366" s="32"/>
    </row>
    <row r="1367" spans="2:8" s="1" customFormat="1" ht="20.399999999999999">
      <c r="B1367" s="32"/>
      <c r="C1367" s="211" t="s">
        <v>1</v>
      </c>
      <c r="D1367" s="211" t="s">
        <v>2180</v>
      </c>
      <c r="E1367" s="17" t="s">
        <v>1</v>
      </c>
      <c r="F1367" s="212">
        <v>161.07599999999999</v>
      </c>
      <c r="H1367" s="32"/>
    </row>
    <row r="1368" spans="2:8" s="1" customFormat="1" ht="20.399999999999999">
      <c r="B1368" s="32"/>
      <c r="C1368" s="211" t="s">
        <v>1</v>
      </c>
      <c r="D1368" s="211" t="s">
        <v>2181</v>
      </c>
      <c r="E1368" s="17" t="s">
        <v>1</v>
      </c>
      <c r="F1368" s="212">
        <v>214.56299999999999</v>
      </c>
      <c r="H1368" s="32"/>
    </row>
    <row r="1369" spans="2:8" s="1" customFormat="1" ht="16.8" customHeight="1">
      <c r="B1369" s="32"/>
      <c r="C1369" s="211" t="s">
        <v>1236</v>
      </c>
      <c r="D1369" s="211" t="s">
        <v>755</v>
      </c>
      <c r="E1369" s="17" t="s">
        <v>1</v>
      </c>
      <c r="F1369" s="212">
        <v>375.63900000000001</v>
      </c>
      <c r="H1369" s="32"/>
    </row>
    <row r="1370" spans="2:8" s="1" customFormat="1" ht="16.8" customHeight="1">
      <c r="B1370" s="32"/>
      <c r="C1370" s="213" t="s">
        <v>9664</v>
      </c>
      <c r="H1370" s="32"/>
    </row>
    <row r="1371" spans="2:8" s="1" customFormat="1" ht="16.8" customHeight="1">
      <c r="B1371" s="32"/>
      <c r="C1371" s="211" t="s">
        <v>2153</v>
      </c>
      <c r="D1371" s="211" t="s">
        <v>2154</v>
      </c>
      <c r="E1371" s="17" t="s">
        <v>355</v>
      </c>
      <c r="F1371" s="212">
        <v>5705.4530000000004</v>
      </c>
      <c r="H1371" s="32"/>
    </row>
    <row r="1372" spans="2:8" s="1" customFormat="1" ht="16.8" customHeight="1">
      <c r="B1372" s="32"/>
      <c r="C1372" s="211" t="s">
        <v>4667</v>
      </c>
      <c r="D1372" s="211" t="s">
        <v>4668</v>
      </c>
      <c r="E1372" s="17" t="s">
        <v>355</v>
      </c>
      <c r="F1372" s="212">
        <v>8252.8790000000008</v>
      </c>
      <c r="H1372" s="32"/>
    </row>
    <row r="1373" spans="2:8" s="1" customFormat="1" ht="16.8" customHeight="1">
      <c r="B1373" s="32"/>
      <c r="C1373" s="211" t="s">
        <v>2450</v>
      </c>
      <c r="D1373" s="211" t="s">
        <v>2451</v>
      </c>
      <c r="E1373" s="17" t="s">
        <v>355</v>
      </c>
      <c r="F1373" s="212">
        <v>3912.8609999999999</v>
      </c>
      <c r="H1373" s="32"/>
    </row>
    <row r="1374" spans="2:8" s="1" customFormat="1" ht="16.8" customHeight="1">
      <c r="B1374" s="32"/>
      <c r="C1374" s="211" t="s">
        <v>2458</v>
      </c>
      <c r="D1374" s="211" t="s">
        <v>2459</v>
      </c>
      <c r="E1374" s="17" t="s">
        <v>355</v>
      </c>
      <c r="F1374" s="212">
        <v>3912.8609999999999</v>
      </c>
      <c r="H1374" s="32"/>
    </row>
    <row r="1375" spans="2:8" s="1" customFormat="1" ht="16.8" customHeight="1">
      <c r="B1375" s="32"/>
      <c r="C1375" s="207" t="s">
        <v>300</v>
      </c>
      <c r="D1375" s="208" t="s">
        <v>1</v>
      </c>
      <c r="E1375" s="209" t="s">
        <v>1</v>
      </c>
      <c r="F1375" s="210">
        <v>54.35</v>
      </c>
      <c r="H1375" s="32"/>
    </row>
    <row r="1376" spans="2:8" s="1" customFormat="1" ht="16.8" customHeight="1">
      <c r="B1376" s="32"/>
      <c r="C1376" s="211" t="s">
        <v>1</v>
      </c>
      <c r="D1376" s="211" t="s">
        <v>839</v>
      </c>
      <c r="E1376" s="17" t="s">
        <v>1</v>
      </c>
      <c r="F1376" s="212">
        <v>0</v>
      </c>
      <c r="H1376" s="32"/>
    </row>
    <row r="1377" spans="2:8" s="1" customFormat="1" ht="16.8" customHeight="1">
      <c r="B1377" s="32"/>
      <c r="C1377" s="211" t="s">
        <v>1</v>
      </c>
      <c r="D1377" s="211" t="s">
        <v>840</v>
      </c>
      <c r="E1377" s="17" t="s">
        <v>1</v>
      </c>
      <c r="F1377" s="212">
        <v>19</v>
      </c>
      <c r="H1377" s="32"/>
    </row>
    <row r="1378" spans="2:8" s="1" customFormat="1" ht="16.8" customHeight="1">
      <c r="B1378" s="32"/>
      <c r="C1378" s="211" t="s">
        <v>1</v>
      </c>
      <c r="D1378" s="211" t="s">
        <v>841</v>
      </c>
      <c r="E1378" s="17" t="s">
        <v>1</v>
      </c>
      <c r="F1378" s="212">
        <v>10.1</v>
      </c>
      <c r="H1378" s="32"/>
    </row>
    <row r="1379" spans="2:8" s="1" customFormat="1" ht="16.8" customHeight="1">
      <c r="B1379" s="32"/>
      <c r="C1379" s="211" t="s">
        <v>1</v>
      </c>
      <c r="D1379" s="211" t="s">
        <v>842</v>
      </c>
      <c r="E1379" s="17" t="s">
        <v>1</v>
      </c>
      <c r="F1379" s="212">
        <v>9.25</v>
      </c>
      <c r="H1379" s="32"/>
    </row>
    <row r="1380" spans="2:8" s="1" customFormat="1" ht="16.8" customHeight="1">
      <c r="B1380" s="32"/>
      <c r="C1380" s="211" t="s">
        <v>1</v>
      </c>
      <c r="D1380" s="211" t="s">
        <v>843</v>
      </c>
      <c r="E1380" s="17" t="s">
        <v>1</v>
      </c>
      <c r="F1380" s="212">
        <v>16</v>
      </c>
      <c r="H1380" s="32"/>
    </row>
    <row r="1381" spans="2:8" s="1" customFormat="1" ht="16.8" customHeight="1">
      <c r="B1381" s="32"/>
      <c r="C1381" s="211" t="s">
        <v>300</v>
      </c>
      <c r="D1381" s="211" t="s">
        <v>755</v>
      </c>
      <c r="E1381" s="17" t="s">
        <v>1</v>
      </c>
      <c r="F1381" s="212">
        <v>54.35</v>
      </c>
      <c r="H1381" s="32"/>
    </row>
    <row r="1382" spans="2:8" s="1" customFormat="1" ht="16.8" customHeight="1">
      <c r="B1382" s="32"/>
      <c r="C1382" s="213" t="s">
        <v>9664</v>
      </c>
      <c r="H1382" s="32"/>
    </row>
    <row r="1383" spans="2:8" s="1" customFormat="1" ht="16.8" customHeight="1">
      <c r="B1383" s="32"/>
      <c r="C1383" s="211" t="s">
        <v>2215</v>
      </c>
      <c r="D1383" s="211" t="s">
        <v>2216</v>
      </c>
      <c r="E1383" s="17" t="s">
        <v>355</v>
      </c>
      <c r="F1383" s="212">
        <v>1030.9280000000001</v>
      </c>
      <c r="H1383" s="32"/>
    </row>
    <row r="1384" spans="2:8" s="1" customFormat="1" ht="16.8" customHeight="1">
      <c r="B1384" s="32"/>
      <c r="C1384" s="211" t="s">
        <v>2190</v>
      </c>
      <c r="D1384" s="211" t="s">
        <v>2191</v>
      </c>
      <c r="E1384" s="17" t="s">
        <v>355</v>
      </c>
      <c r="F1384" s="212">
        <v>60.14</v>
      </c>
      <c r="H1384" s="32"/>
    </row>
    <row r="1385" spans="2:8" s="1" customFormat="1" ht="16.8" customHeight="1">
      <c r="B1385" s="32"/>
      <c r="C1385" s="211" t="s">
        <v>2225</v>
      </c>
      <c r="D1385" s="211" t="s">
        <v>2226</v>
      </c>
      <c r="E1385" s="17" t="s">
        <v>355</v>
      </c>
      <c r="F1385" s="212">
        <v>180.42</v>
      </c>
      <c r="H1385" s="32"/>
    </row>
    <row r="1386" spans="2:8" s="1" customFormat="1" ht="16.8" customHeight="1">
      <c r="B1386" s="32"/>
      <c r="C1386" s="211" t="s">
        <v>4655</v>
      </c>
      <c r="D1386" s="211" t="s">
        <v>4656</v>
      </c>
      <c r="E1386" s="17" t="s">
        <v>355</v>
      </c>
      <c r="F1386" s="212">
        <v>188.25</v>
      </c>
      <c r="H1386" s="32"/>
    </row>
    <row r="1387" spans="2:8" s="1" customFormat="1" ht="16.8" customHeight="1">
      <c r="B1387" s="32"/>
      <c r="C1387" s="211" t="s">
        <v>4676</v>
      </c>
      <c r="D1387" s="211" t="s">
        <v>4677</v>
      </c>
      <c r="E1387" s="17" t="s">
        <v>355</v>
      </c>
      <c r="F1387" s="212">
        <v>1018.128</v>
      </c>
      <c r="H1387" s="32"/>
    </row>
    <row r="1388" spans="2:8" s="1" customFormat="1" ht="16.8" customHeight="1">
      <c r="B1388" s="32"/>
      <c r="C1388" s="211" t="s">
        <v>866</v>
      </c>
      <c r="D1388" s="211" t="s">
        <v>867</v>
      </c>
      <c r="E1388" s="17" t="s">
        <v>355</v>
      </c>
      <c r="F1388" s="212">
        <v>1012.338</v>
      </c>
      <c r="H1388" s="32"/>
    </row>
    <row r="1389" spans="2:8" s="1" customFormat="1" ht="16.8" customHeight="1">
      <c r="B1389" s="32"/>
      <c r="C1389" s="207" t="s">
        <v>302</v>
      </c>
      <c r="D1389" s="208" t="s">
        <v>1</v>
      </c>
      <c r="E1389" s="209" t="s">
        <v>1</v>
      </c>
      <c r="F1389" s="210">
        <v>133.9</v>
      </c>
      <c r="H1389" s="32"/>
    </row>
    <row r="1390" spans="2:8" s="1" customFormat="1" ht="16.8" customHeight="1">
      <c r="B1390" s="32"/>
      <c r="C1390" s="211" t="s">
        <v>1</v>
      </c>
      <c r="D1390" s="211" t="s">
        <v>844</v>
      </c>
      <c r="E1390" s="17" t="s">
        <v>1</v>
      </c>
      <c r="F1390" s="212">
        <v>0</v>
      </c>
      <c r="H1390" s="32"/>
    </row>
    <row r="1391" spans="2:8" s="1" customFormat="1" ht="16.8" customHeight="1">
      <c r="B1391" s="32"/>
      <c r="C1391" s="211" t="s">
        <v>1</v>
      </c>
      <c r="D1391" s="211" t="s">
        <v>845</v>
      </c>
      <c r="E1391" s="17" t="s">
        <v>1</v>
      </c>
      <c r="F1391" s="212">
        <v>19.399999999999999</v>
      </c>
      <c r="H1391" s="32"/>
    </row>
    <row r="1392" spans="2:8" s="1" customFormat="1" ht="16.8" customHeight="1">
      <c r="B1392" s="32"/>
      <c r="C1392" s="211" t="s">
        <v>1</v>
      </c>
      <c r="D1392" s="211" t="s">
        <v>846</v>
      </c>
      <c r="E1392" s="17" t="s">
        <v>1</v>
      </c>
      <c r="F1392" s="212">
        <v>44.9</v>
      </c>
      <c r="H1392" s="32"/>
    </row>
    <row r="1393" spans="2:8" s="1" customFormat="1" ht="16.8" customHeight="1">
      <c r="B1393" s="32"/>
      <c r="C1393" s="211" t="s">
        <v>1</v>
      </c>
      <c r="D1393" s="211" t="s">
        <v>847</v>
      </c>
      <c r="E1393" s="17" t="s">
        <v>1</v>
      </c>
      <c r="F1393" s="212">
        <v>29.6</v>
      </c>
      <c r="H1393" s="32"/>
    </row>
    <row r="1394" spans="2:8" s="1" customFormat="1" ht="16.8" customHeight="1">
      <c r="B1394" s="32"/>
      <c r="C1394" s="211" t="s">
        <v>1</v>
      </c>
      <c r="D1394" s="211" t="s">
        <v>848</v>
      </c>
      <c r="E1394" s="17" t="s">
        <v>1</v>
      </c>
      <c r="F1394" s="212">
        <v>40</v>
      </c>
      <c r="H1394" s="32"/>
    </row>
    <row r="1395" spans="2:8" s="1" customFormat="1" ht="16.8" customHeight="1">
      <c r="B1395" s="32"/>
      <c r="C1395" s="211" t="s">
        <v>302</v>
      </c>
      <c r="D1395" s="211" t="s">
        <v>755</v>
      </c>
      <c r="E1395" s="17" t="s">
        <v>1</v>
      </c>
      <c r="F1395" s="212">
        <v>133.9</v>
      </c>
      <c r="H1395" s="32"/>
    </row>
    <row r="1396" spans="2:8" s="1" customFormat="1" ht="16.8" customHeight="1">
      <c r="B1396" s="32"/>
      <c r="C1396" s="213" t="s">
        <v>9664</v>
      </c>
      <c r="H1396" s="32"/>
    </row>
    <row r="1397" spans="2:8" s="1" customFormat="1" ht="16.8" customHeight="1">
      <c r="B1397" s="32"/>
      <c r="C1397" s="211" t="s">
        <v>2215</v>
      </c>
      <c r="D1397" s="211" t="s">
        <v>2216</v>
      </c>
      <c r="E1397" s="17" t="s">
        <v>355</v>
      </c>
      <c r="F1397" s="212">
        <v>1030.9280000000001</v>
      </c>
      <c r="H1397" s="32"/>
    </row>
    <row r="1398" spans="2:8" s="1" customFormat="1" ht="16.8" customHeight="1">
      <c r="B1398" s="32"/>
      <c r="C1398" s="211" t="s">
        <v>2232</v>
      </c>
      <c r="D1398" s="211" t="s">
        <v>2233</v>
      </c>
      <c r="E1398" s="17" t="s">
        <v>355</v>
      </c>
      <c r="F1398" s="212">
        <v>957.98800000000006</v>
      </c>
      <c r="H1398" s="32"/>
    </row>
    <row r="1399" spans="2:8" s="1" customFormat="1" ht="16.8" customHeight="1">
      <c r="B1399" s="32"/>
      <c r="C1399" s="211" t="s">
        <v>4655</v>
      </c>
      <c r="D1399" s="211" t="s">
        <v>4656</v>
      </c>
      <c r="E1399" s="17" t="s">
        <v>355</v>
      </c>
      <c r="F1399" s="212">
        <v>188.25</v>
      </c>
      <c r="H1399" s="32"/>
    </row>
    <row r="1400" spans="2:8" s="1" customFormat="1" ht="16.8" customHeight="1">
      <c r="B1400" s="32"/>
      <c r="C1400" s="211" t="s">
        <v>4676</v>
      </c>
      <c r="D1400" s="211" t="s">
        <v>4677</v>
      </c>
      <c r="E1400" s="17" t="s">
        <v>355</v>
      </c>
      <c r="F1400" s="212">
        <v>1018.128</v>
      </c>
      <c r="H1400" s="32"/>
    </row>
    <row r="1401" spans="2:8" s="1" customFormat="1" ht="16.8" customHeight="1">
      <c r="B1401" s="32"/>
      <c r="C1401" s="211" t="s">
        <v>866</v>
      </c>
      <c r="D1401" s="211" t="s">
        <v>867</v>
      </c>
      <c r="E1401" s="17" t="s">
        <v>355</v>
      </c>
      <c r="F1401" s="212">
        <v>1012.338</v>
      </c>
      <c r="H1401" s="32"/>
    </row>
    <row r="1402" spans="2:8" s="1" customFormat="1" ht="16.8" customHeight="1">
      <c r="B1402" s="32"/>
      <c r="C1402" s="207" t="s">
        <v>304</v>
      </c>
      <c r="D1402" s="208" t="s">
        <v>1</v>
      </c>
      <c r="E1402" s="209" t="s">
        <v>1</v>
      </c>
      <c r="F1402" s="210">
        <v>824.08799999999997</v>
      </c>
      <c r="H1402" s="32"/>
    </row>
    <row r="1403" spans="2:8" s="1" customFormat="1" ht="16.8" customHeight="1">
      <c r="B1403" s="32"/>
      <c r="C1403" s="211" t="s">
        <v>1</v>
      </c>
      <c r="D1403" s="211" t="s">
        <v>849</v>
      </c>
      <c r="E1403" s="17" t="s">
        <v>1</v>
      </c>
      <c r="F1403" s="212">
        <v>0</v>
      </c>
      <c r="H1403" s="32"/>
    </row>
    <row r="1404" spans="2:8" s="1" customFormat="1" ht="16.8" customHeight="1">
      <c r="B1404" s="32"/>
      <c r="C1404" s="211" t="s">
        <v>1</v>
      </c>
      <c r="D1404" s="211" t="s">
        <v>850</v>
      </c>
      <c r="E1404" s="17" t="s">
        <v>1</v>
      </c>
      <c r="F1404" s="212">
        <v>192.684</v>
      </c>
      <c r="H1404" s="32"/>
    </row>
    <row r="1405" spans="2:8" s="1" customFormat="1" ht="16.8" customHeight="1">
      <c r="B1405" s="32"/>
      <c r="C1405" s="211" t="s">
        <v>1</v>
      </c>
      <c r="D1405" s="211" t="s">
        <v>851</v>
      </c>
      <c r="E1405" s="17" t="s">
        <v>1</v>
      </c>
      <c r="F1405" s="212">
        <v>246.22399999999999</v>
      </c>
      <c r="H1405" s="32"/>
    </row>
    <row r="1406" spans="2:8" s="1" customFormat="1" ht="16.8" customHeight="1">
      <c r="B1406" s="32"/>
      <c r="C1406" s="211" t="s">
        <v>1</v>
      </c>
      <c r="D1406" s="211" t="s">
        <v>852</v>
      </c>
      <c r="E1406" s="17" t="s">
        <v>1</v>
      </c>
      <c r="F1406" s="212">
        <v>146.62</v>
      </c>
      <c r="H1406" s="32"/>
    </row>
    <row r="1407" spans="2:8" s="1" customFormat="1" ht="16.8" customHeight="1">
      <c r="B1407" s="32"/>
      <c r="C1407" s="211" t="s">
        <v>1</v>
      </c>
      <c r="D1407" s="211" t="s">
        <v>853</v>
      </c>
      <c r="E1407" s="17" t="s">
        <v>1</v>
      </c>
      <c r="F1407" s="212">
        <v>238.56</v>
      </c>
      <c r="H1407" s="32"/>
    </row>
    <row r="1408" spans="2:8" s="1" customFormat="1" ht="16.8" customHeight="1">
      <c r="B1408" s="32"/>
      <c r="C1408" s="211" t="s">
        <v>304</v>
      </c>
      <c r="D1408" s="211" t="s">
        <v>755</v>
      </c>
      <c r="E1408" s="17" t="s">
        <v>1</v>
      </c>
      <c r="F1408" s="212">
        <v>824.08799999999997</v>
      </c>
      <c r="H1408" s="32"/>
    </row>
    <row r="1409" spans="2:8" s="1" customFormat="1" ht="16.8" customHeight="1">
      <c r="B1409" s="32"/>
      <c r="C1409" s="213" t="s">
        <v>9664</v>
      </c>
      <c r="H1409" s="32"/>
    </row>
    <row r="1410" spans="2:8" s="1" customFormat="1" ht="16.8" customHeight="1">
      <c r="B1410" s="32"/>
      <c r="C1410" s="211" t="s">
        <v>2215</v>
      </c>
      <c r="D1410" s="211" t="s">
        <v>2216</v>
      </c>
      <c r="E1410" s="17" t="s">
        <v>355</v>
      </c>
      <c r="F1410" s="212">
        <v>1030.9280000000001</v>
      </c>
      <c r="H1410" s="32"/>
    </row>
    <row r="1411" spans="2:8" s="1" customFormat="1" ht="16.8" customHeight="1">
      <c r="B1411" s="32"/>
      <c r="C1411" s="211" t="s">
        <v>2232</v>
      </c>
      <c r="D1411" s="211" t="s">
        <v>2233</v>
      </c>
      <c r="E1411" s="17" t="s">
        <v>355</v>
      </c>
      <c r="F1411" s="212">
        <v>957.98800000000006</v>
      </c>
      <c r="H1411" s="32"/>
    </row>
    <row r="1412" spans="2:8" s="1" customFormat="1" ht="16.8" customHeight="1">
      <c r="B1412" s="32"/>
      <c r="C1412" s="211" t="s">
        <v>4676</v>
      </c>
      <c r="D1412" s="211" t="s">
        <v>4677</v>
      </c>
      <c r="E1412" s="17" t="s">
        <v>355</v>
      </c>
      <c r="F1412" s="212">
        <v>1018.128</v>
      </c>
      <c r="H1412" s="32"/>
    </row>
    <row r="1413" spans="2:8" s="1" customFormat="1" ht="16.8" customHeight="1">
      <c r="B1413" s="32"/>
      <c r="C1413" s="211" t="s">
        <v>866</v>
      </c>
      <c r="D1413" s="211" t="s">
        <v>867</v>
      </c>
      <c r="E1413" s="17" t="s">
        <v>355</v>
      </c>
      <c r="F1413" s="212">
        <v>1012.338</v>
      </c>
      <c r="H1413" s="32"/>
    </row>
    <row r="1414" spans="2:8" s="1" customFormat="1" ht="16.8" customHeight="1">
      <c r="B1414" s="32"/>
      <c r="C1414" s="207" t="s">
        <v>1238</v>
      </c>
      <c r="D1414" s="208" t="s">
        <v>1</v>
      </c>
      <c r="E1414" s="209" t="s">
        <v>1</v>
      </c>
      <c r="F1414" s="210">
        <v>5.79</v>
      </c>
      <c r="H1414" s="32"/>
    </row>
    <row r="1415" spans="2:8" s="1" customFormat="1" ht="16.8" customHeight="1">
      <c r="B1415" s="32"/>
      <c r="C1415" s="211" t="s">
        <v>1</v>
      </c>
      <c r="D1415" s="211" t="s">
        <v>2219</v>
      </c>
      <c r="E1415" s="17" t="s">
        <v>1</v>
      </c>
      <c r="F1415" s="212">
        <v>0</v>
      </c>
      <c r="H1415" s="32"/>
    </row>
    <row r="1416" spans="2:8" s="1" customFormat="1" ht="16.8" customHeight="1">
      <c r="B1416" s="32"/>
      <c r="C1416" s="211" t="s">
        <v>1</v>
      </c>
      <c r="D1416" s="211" t="s">
        <v>2220</v>
      </c>
      <c r="E1416" s="17" t="s">
        <v>1</v>
      </c>
      <c r="F1416" s="212">
        <v>5.08</v>
      </c>
      <c r="H1416" s="32"/>
    </row>
    <row r="1417" spans="2:8" s="1" customFormat="1" ht="16.8" customHeight="1">
      <c r="B1417" s="32"/>
      <c r="C1417" s="211" t="s">
        <v>1</v>
      </c>
      <c r="D1417" s="211" t="s">
        <v>2221</v>
      </c>
      <c r="E1417" s="17" t="s">
        <v>1</v>
      </c>
      <c r="F1417" s="212">
        <v>0.15</v>
      </c>
      <c r="H1417" s="32"/>
    </row>
    <row r="1418" spans="2:8" s="1" customFormat="1" ht="16.8" customHeight="1">
      <c r="B1418" s="32"/>
      <c r="C1418" s="211" t="s">
        <v>1</v>
      </c>
      <c r="D1418" s="211" t="s">
        <v>2222</v>
      </c>
      <c r="E1418" s="17" t="s">
        <v>1</v>
      </c>
      <c r="F1418" s="212">
        <v>0.56000000000000005</v>
      </c>
      <c r="H1418" s="32"/>
    </row>
    <row r="1419" spans="2:8" s="1" customFormat="1" ht="16.8" customHeight="1">
      <c r="B1419" s="32"/>
      <c r="C1419" s="211" t="s">
        <v>1238</v>
      </c>
      <c r="D1419" s="211" t="s">
        <v>755</v>
      </c>
      <c r="E1419" s="17" t="s">
        <v>1</v>
      </c>
      <c r="F1419" s="212">
        <v>5.79</v>
      </c>
      <c r="H1419" s="32"/>
    </row>
    <row r="1420" spans="2:8" s="1" customFormat="1" ht="16.8" customHeight="1">
      <c r="B1420" s="32"/>
      <c r="C1420" s="213" t="s">
        <v>9664</v>
      </c>
      <c r="H1420" s="32"/>
    </row>
    <row r="1421" spans="2:8" s="1" customFormat="1" ht="16.8" customHeight="1">
      <c r="B1421" s="32"/>
      <c r="C1421" s="211" t="s">
        <v>2215</v>
      </c>
      <c r="D1421" s="211" t="s">
        <v>2216</v>
      </c>
      <c r="E1421" s="17" t="s">
        <v>355</v>
      </c>
      <c r="F1421" s="212">
        <v>1030.9280000000001</v>
      </c>
      <c r="H1421" s="32"/>
    </row>
    <row r="1422" spans="2:8" s="1" customFormat="1" ht="16.8" customHeight="1">
      <c r="B1422" s="32"/>
      <c r="C1422" s="211" t="s">
        <v>2190</v>
      </c>
      <c r="D1422" s="211" t="s">
        <v>2191</v>
      </c>
      <c r="E1422" s="17" t="s">
        <v>355</v>
      </c>
      <c r="F1422" s="212">
        <v>60.14</v>
      </c>
      <c r="H1422" s="32"/>
    </row>
    <row r="1423" spans="2:8" s="1" customFormat="1" ht="16.8" customHeight="1">
      <c r="B1423" s="32"/>
      <c r="C1423" s="211" t="s">
        <v>2225</v>
      </c>
      <c r="D1423" s="211" t="s">
        <v>2226</v>
      </c>
      <c r="E1423" s="17" t="s">
        <v>355</v>
      </c>
      <c r="F1423" s="212">
        <v>180.42</v>
      </c>
      <c r="H1423" s="32"/>
    </row>
    <row r="1424" spans="2:8" s="1" customFormat="1" ht="16.8" customHeight="1">
      <c r="B1424" s="32"/>
      <c r="C1424" s="211" t="s">
        <v>4676</v>
      </c>
      <c r="D1424" s="211" t="s">
        <v>4677</v>
      </c>
      <c r="E1424" s="17" t="s">
        <v>355</v>
      </c>
      <c r="F1424" s="212">
        <v>1018.128</v>
      </c>
      <c r="H1424" s="32"/>
    </row>
    <row r="1425" spans="2:8" s="1" customFormat="1" ht="16.8" customHeight="1">
      <c r="B1425" s="32"/>
      <c r="C1425" s="207" t="s">
        <v>1240</v>
      </c>
      <c r="D1425" s="208" t="s">
        <v>1</v>
      </c>
      <c r="E1425" s="209" t="s">
        <v>1</v>
      </c>
      <c r="F1425" s="210">
        <v>12.8</v>
      </c>
      <c r="H1425" s="32"/>
    </row>
    <row r="1426" spans="2:8" s="1" customFormat="1" ht="16.8" customHeight="1">
      <c r="B1426" s="32"/>
      <c r="C1426" s="211" t="s">
        <v>1</v>
      </c>
      <c r="D1426" s="211" t="s">
        <v>3134</v>
      </c>
      <c r="E1426" s="17" t="s">
        <v>1</v>
      </c>
      <c r="F1426" s="212">
        <v>0</v>
      </c>
      <c r="H1426" s="32"/>
    </row>
    <row r="1427" spans="2:8" s="1" customFormat="1" ht="16.8" customHeight="1">
      <c r="B1427" s="32"/>
      <c r="C1427" s="211" t="s">
        <v>1240</v>
      </c>
      <c r="D1427" s="211" t="s">
        <v>3135</v>
      </c>
      <c r="E1427" s="17" t="s">
        <v>1</v>
      </c>
      <c r="F1427" s="212">
        <v>12.8</v>
      </c>
      <c r="H1427" s="32"/>
    </row>
    <row r="1428" spans="2:8" s="1" customFormat="1" ht="16.8" customHeight="1">
      <c r="B1428" s="32"/>
      <c r="C1428" s="213" t="s">
        <v>9664</v>
      </c>
      <c r="H1428" s="32"/>
    </row>
    <row r="1429" spans="2:8" s="1" customFormat="1" ht="16.8" customHeight="1">
      <c r="B1429" s="32"/>
      <c r="C1429" s="211" t="s">
        <v>3130</v>
      </c>
      <c r="D1429" s="211" t="s">
        <v>3131</v>
      </c>
      <c r="E1429" s="17" t="s">
        <v>355</v>
      </c>
      <c r="F1429" s="212">
        <v>25.6</v>
      </c>
      <c r="H1429" s="32"/>
    </row>
    <row r="1430" spans="2:8" s="1" customFormat="1" ht="16.8" customHeight="1">
      <c r="B1430" s="32"/>
      <c r="C1430" s="211" t="s">
        <v>2215</v>
      </c>
      <c r="D1430" s="211" t="s">
        <v>2216</v>
      </c>
      <c r="E1430" s="17" t="s">
        <v>355</v>
      </c>
      <c r="F1430" s="212">
        <v>1030.9280000000001</v>
      </c>
      <c r="H1430" s="32"/>
    </row>
    <row r="1431" spans="2:8" s="1" customFormat="1" ht="16.8" customHeight="1">
      <c r="B1431" s="32"/>
      <c r="C1431" s="211" t="s">
        <v>2596</v>
      </c>
      <c r="D1431" s="211" t="s">
        <v>2597</v>
      </c>
      <c r="E1431" s="17" t="s">
        <v>355</v>
      </c>
      <c r="F1431" s="212">
        <v>12.8</v>
      </c>
      <c r="H1431" s="32"/>
    </row>
    <row r="1432" spans="2:8" s="1" customFormat="1" ht="16.8" customHeight="1">
      <c r="B1432" s="32"/>
      <c r="C1432" s="211" t="s">
        <v>2894</v>
      </c>
      <c r="D1432" s="211" t="s">
        <v>2895</v>
      </c>
      <c r="E1432" s="17" t="s">
        <v>551</v>
      </c>
      <c r="F1432" s="212">
        <v>25.6</v>
      </c>
      <c r="H1432" s="32"/>
    </row>
    <row r="1433" spans="2:8" s="1" customFormat="1" ht="16.8" customHeight="1">
      <c r="B1433" s="32"/>
      <c r="C1433" s="211" t="s">
        <v>3038</v>
      </c>
      <c r="D1433" s="211" t="s">
        <v>3039</v>
      </c>
      <c r="E1433" s="17" t="s">
        <v>355</v>
      </c>
      <c r="F1433" s="212">
        <v>260.18599999999998</v>
      </c>
      <c r="H1433" s="32"/>
    </row>
    <row r="1434" spans="2:8" s="1" customFormat="1" ht="16.8" customHeight="1">
      <c r="B1434" s="32"/>
      <c r="C1434" s="211" t="s">
        <v>3146</v>
      </c>
      <c r="D1434" s="211" t="s">
        <v>3147</v>
      </c>
      <c r="E1434" s="17" t="s">
        <v>355</v>
      </c>
      <c r="F1434" s="212">
        <v>854.63900000000001</v>
      </c>
      <c r="H1434" s="32"/>
    </row>
    <row r="1435" spans="2:8" s="1" customFormat="1" ht="16.8" customHeight="1">
      <c r="B1435" s="32"/>
      <c r="C1435" s="211" t="s">
        <v>4686</v>
      </c>
      <c r="D1435" s="211" t="s">
        <v>4687</v>
      </c>
      <c r="E1435" s="17" t="s">
        <v>355</v>
      </c>
      <c r="F1435" s="212">
        <v>469.69600000000003</v>
      </c>
      <c r="H1435" s="32"/>
    </row>
    <row r="1436" spans="2:8" s="1" customFormat="1" ht="16.8" customHeight="1">
      <c r="B1436" s="32"/>
      <c r="C1436" s="211" t="s">
        <v>4692</v>
      </c>
      <c r="D1436" s="211" t="s">
        <v>4693</v>
      </c>
      <c r="E1436" s="17" t="s">
        <v>355</v>
      </c>
      <c r="F1436" s="212">
        <v>469.69600000000003</v>
      </c>
      <c r="H1436" s="32"/>
    </row>
    <row r="1437" spans="2:8" s="1" customFormat="1" ht="16.8" customHeight="1">
      <c r="B1437" s="32"/>
      <c r="C1437" s="211" t="s">
        <v>3138</v>
      </c>
      <c r="D1437" s="211" t="s">
        <v>3139</v>
      </c>
      <c r="E1437" s="17" t="s">
        <v>355</v>
      </c>
      <c r="F1437" s="212">
        <v>13.44</v>
      </c>
      <c r="H1437" s="32"/>
    </row>
    <row r="1438" spans="2:8" s="1" customFormat="1" ht="16.8" customHeight="1">
      <c r="B1438" s="32"/>
      <c r="C1438" s="211" t="s">
        <v>3142</v>
      </c>
      <c r="D1438" s="211" t="s">
        <v>3143</v>
      </c>
      <c r="E1438" s="17" t="s">
        <v>355</v>
      </c>
      <c r="F1438" s="212">
        <v>13.44</v>
      </c>
      <c r="H1438" s="32"/>
    </row>
    <row r="1439" spans="2:8" s="1" customFormat="1" ht="16.8" customHeight="1">
      <c r="B1439" s="32"/>
      <c r="C1439" s="211" t="s">
        <v>2731</v>
      </c>
      <c r="D1439" s="211" t="s">
        <v>2732</v>
      </c>
      <c r="E1439" s="17" t="s">
        <v>374</v>
      </c>
      <c r="F1439" s="212">
        <v>0.502</v>
      </c>
      <c r="H1439" s="32"/>
    </row>
    <row r="1440" spans="2:8" s="1" customFormat="1" ht="16.8" customHeight="1">
      <c r="B1440" s="32"/>
      <c r="C1440" s="207" t="s">
        <v>1242</v>
      </c>
      <c r="D1440" s="208" t="s">
        <v>1</v>
      </c>
      <c r="E1440" s="209" t="s">
        <v>1</v>
      </c>
      <c r="F1440" s="210">
        <v>803.56500000000005</v>
      </c>
      <c r="H1440" s="32"/>
    </row>
    <row r="1441" spans="2:8" s="1" customFormat="1" ht="20.399999999999999">
      <c r="B1441" s="32"/>
      <c r="C1441" s="211" t="s">
        <v>1</v>
      </c>
      <c r="D1441" s="211" t="s">
        <v>4477</v>
      </c>
      <c r="E1441" s="17" t="s">
        <v>1</v>
      </c>
      <c r="F1441" s="212">
        <v>97.26</v>
      </c>
      <c r="H1441" s="32"/>
    </row>
    <row r="1442" spans="2:8" s="1" customFormat="1" ht="20.399999999999999">
      <c r="B1442" s="32"/>
      <c r="C1442" s="211" t="s">
        <v>1</v>
      </c>
      <c r="D1442" s="211" t="s">
        <v>4478</v>
      </c>
      <c r="E1442" s="17" t="s">
        <v>1</v>
      </c>
      <c r="F1442" s="212">
        <v>56.854999999999997</v>
      </c>
      <c r="H1442" s="32"/>
    </row>
    <row r="1443" spans="2:8" s="1" customFormat="1" ht="30.6">
      <c r="B1443" s="32"/>
      <c r="C1443" s="211" t="s">
        <v>1</v>
      </c>
      <c r="D1443" s="211" t="s">
        <v>4479</v>
      </c>
      <c r="E1443" s="17" t="s">
        <v>1</v>
      </c>
      <c r="F1443" s="212">
        <v>50.494999999999997</v>
      </c>
      <c r="H1443" s="32"/>
    </row>
    <row r="1444" spans="2:8" s="1" customFormat="1" ht="20.399999999999999">
      <c r="B1444" s="32"/>
      <c r="C1444" s="211" t="s">
        <v>1</v>
      </c>
      <c r="D1444" s="211" t="s">
        <v>4480</v>
      </c>
      <c r="E1444" s="17" t="s">
        <v>1</v>
      </c>
      <c r="F1444" s="212">
        <v>78.344999999999999</v>
      </c>
      <c r="H1444" s="32"/>
    </row>
    <row r="1445" spans="2:8" s="1" customFormat="1" ht="20.399999999999999">
      <c r="B1445" s="32"/>
      <c r="C1445" s="211" t="s">
        <v>1</v>
      </c>
      <c r="D1445" s="211" t="s">
        <v>4481</v>
      </c>
      <c r="E1445" s="17" t="s">
        <v>1</v>
      </c>
      <c r="F1445" s="212">
        <v>55.395000000000003</v>
      </c>
      <c r="H1445" s="32"/>
    </row>
    <row r="1446" spans="2:8" s="1" customFormat="1" ht="16.8" customHeight="1">
      <c r="B1446" s="32"/>
      <c r="C1446" s="211" t="s">
        <v>1</v>
      </c>
      <c r="D1446" s="211" t="s">
        <v>4482</v>
      </c>
      <c r="E1446" s="17" t="s">
        <v>1</v>
      </c>
      <c r="F1446" s="212">
        <v>3.38</v>
      </c>
      <c r="H1446" s="32"/>
    </row>
    <row r="1447" spans="2:8" s="1" customFormat="1" ht="30.6">
      <c r="B1447" s="32"/>
      <c r="C1447" s="211" t="s">
        <v>1</v>
      </c>
      <c r="D1447" s="211" t="s">
        <v>4483</v>
      </c>
      <c r="E1447" s="17" t="s">
        <v>1</v>
      </c>
      <c r="F1447" s="212">
        <v>117.77500000000001</v>
      </c>
      <c r="H1447" s="32"/>
    </row>
    <row r="1448" spans="2:8" s="1" customFormat="1" ht="16.8" customHeight="1">
      <c r="B1448" s="32"/>
      <c r="C1448" s="211" t="s">
        <v>1</v>
      </c>
      <c r="D1448" s="211" t="s">
        <v>4484</v>
      </c>
      <c r="E1448" s="17" t="s">
        <v>1</v>
      </c>
      <c r="F1448" s="212">
        <v>41.27</v>
      </c>
      <c r="H1448" s="32"/>
    </row>
    <row r="1449" spans="2:8" s="1" customFormat="1" ht="20.399999999999999">
      <c r="B1449" s="32"/>
      <c r="C1449" s="211" t="s">
        <v>1</v>
      </c>
      <c r="D1449" s="211" t="s">
        <v>4485</v>
      </c>
      <c r="E1449" s="17" t="s">
        <v>1</v>
      </c>
      <c r="F1449" s="212">
        <v>162.02000000000001</v>
      </c>
      <c r="H1449" s="32"/>
    </row>
    <row r="1450" spans="2:8" s="1" customFormat="1" ht="20.399999999999999">
      <c r="B1450" s="32"/>
      <c r="C1450" s="211" t="s">
        <v>1</v>
      </c>
      <c r="D1450" s="211" t="s">
        <v>4486</v>
      </c>
      <c r="E1450" s="17" t="s">
        <v>1</v>
      </c>
      <c r="F1450" s="212">
        <v>99.39</v>
      </c>
      <c r="H1450" s="32"/>
    </row>
    <row r="1451" spans="2:8" s="1" customFormat="1" ht="16.8" customHeight="1">
      <c r="B1451" s="32"/>
      <c r="C1451" s="211" t="s">
        <v>1</v>
      </c>
      <c r="D1451" s="211" t="s">
        <v>4487</v>
      </c>
      <c r="E1451" s="17" t="s">
        <v>1</v>
      </c>
      <c r="F1451" s="212">
        <v>41.38</v>
      </c>
      <c r="H1451" s="32"/>
    </row>
    <row r="1452" spans="2:8" s="1" customFormat="1" ht="16.8" customHeight="1">
      <c r="B1452" s="32"/>
      <c r="C1452" s="211" t="s">
        <v>1242</v>
      </c>
      <c r="D1452" s="211" t="s">
        <v>755</v>
      </c>
      <c r="E1452" s="17" t="s">
        <v>1</v>
      </c>
      <c r="F1452" s="212">
        <v>803.56500000000005</v>
      </c>
      <c r="H1452" s="32"/>
    </row>
    <row r="1453" spans="2:8" s="1" customFormat="1" ht="16.8" customHeight="1">
      <c r="B1453" s="32"/>
      <c r="C1453" s="213" t="s">
        <v>9664</v>
      </c>
      <c r="H1453" s="32"/>
    </row>
    <row r="1454" spans="2:8" s="1" customFormat="1" ht="16.8" customHeight="1">
      <c r="B1454" s="32"/>
      <c r="C1454" s="211" t="s">
        <v>4473</v>
      </c>
      <c r="D1454" s="211" t="s">
        <v>4474</v>
      </c>
      <c r="E1454" s="17" t="s">
        <v>551</v>
      </c>
      <c r="F1454" s="212">
        <v>850.87</v>
      </c>
      <c r="H1454" s="32"/>
    </row>
    <row r="1455" spans="2:8" s="1" customFormat="1" ht="16.8" customHeight="1">
      <c r="B1455" s="32"/>
      <c r="C1455" s="211" t="s">
        <v>4497</v>
      </c>
      <c r="D1455" s="211" t="s">
        <v>4498</v>
      </c>
      <c r="E1455" s="17" t="s">
        <v>551</v>
      </c>
      <c r="F1455" s="212">
        <v>835.70799999999997</v>
      </c>
      <c r="H1455" s="32"/>
    </row>
    <row r="1456" spans="2:8" s="1" customFormat="1" ht="16.8" customHeight="1">
      <c r="B1456" s="32"/>
      <c r="C1456" s="207" t="s">
        <v>1244</v>
      </c>
      <c r="D1456" s="208" t="s">
        <v>1</v>
      </c>
      <c r="E1456" s="209" t="s">
        <v>1</v>
      </c>
      <c r="F1456" s="210">
        <v>47.305</v>
      </c>
      <c r="H1456" s="32"/>
    </row>
    <row r="1457" spans="2:8" s="1" customFormat="1" ht="30.6">
      <c r="B1457" s="32"/>
      <c r="C1457" s="211" t="s">
        <v>1244</v>
      </c>
      <c r="D1457" s="211" t="s">
        <v>4488</v>
      </c>
      <c r="E1457" s="17" t="s">
        <v>1</v>
      </c>
      <c r="F1457" s="212">
        <v>47.305</v>
      </c>
      <c r="H1457" s="32"/>
    </row>
    <row r="1458" spans="2:8" s="1" customFormat="1" ht="16.8" customHeight="1">
      <c r="B1458" s="32"/>
      <c r="C1458" s="213" t="s">
        <v>9664</v>
      </c>
      <c r="H1458" s="32"/>
    </row>
    <row r="1459" spans="2:8" s="1" customFormat="1" ht="16.8" customHeight="1">
      <c r="B1459" s="32"/>
      <c r="C1459" s="211" t="s">
        <v>4473</v>
      </c>
      <c r="D1459" s="211" t="s">
        <v>4474</v>
      </c>
      <c r="E1459" s="17" t="s">
        <v>551</v>
      </c>
      <c r="F1459" s="212">
        <v>850.87</v>
      </c>
      <c r="H1459" s="32"/>
    </row>
    <row r="1460" spans="2:8" s="1" customFormat="1" ht="16.8" customHeight="1">
      <c r="B1460" s="32"/>
      <c r="C1460" s="211" t="s">
        <v>4490</v>
      </c>
      <c r="D1460" s="211" t="s">
        <v>4491</v>
      </c>
      <c r="E1460" s="17" t="s">
        <v>551</v>
      </c>
      <c r="F1460" s="212">
        <v>49.197000000000003</v>
      </c>
      <c r="H1460" s="32"/>
    </row>
    <row r="1461" spans="2:8" s="1" customFormat="1" ht="16.8" customHeight="1">
      <c r="B1461" s="32"/>
      <c r="C1461" s="207" t="s">
        <v>1246</v>
      </c>
      <c r="D1461" s="208" t="s">
        <v>1</v>
      </c>
      <c r="E1461" s="209" t="s">
        <v>1</v>
      </c>
      <c r="F1461" s="210">
        <v>879.61300000000006</v>
      </c>
      <c r="H1461" s="32"/>
    </row>
    <row r="1462" spans="2:8" s="1" customFormat="1" ht="30.6">
      <c r="B1462" s="32"/>
      <c r="C1462" s="211" t="s">
        <v>1</v>
      </c>
      <c r="D1462" s="211" t="s">
        <v>2526</v>
      </c>
      <c r="E1462" s="17" t="s">
        <v>1</v>
      </c>
      <c r="F1462" s="212">
        <v>768.99</v>
      </c>
      <c r="H1462" s="32"/>
    </row>
    <row r="1463" spans="2:8" s="1" customFormat="1" ht="16.8" customHeight="1">
      <c r="B1463" s="32"/>
      <c r="C1463" s="211" t="s">
        <v>1</v>
      </c>
      <c r="D1463" s="211" t="s">
        <v>2527</v>
      </c>
      <c r="E1463" s="17" t="s">
        <v>1</v>
      </c>
      <c r="F1463" s="212">
        <v>110.623</v>
      </c>
      <c r="H1463" s="32"/>
    </row>
    <row r="1464" spans="2:8" s="1" customFormat="1" ht="16.8" customHeight="1">
      <c r="B1464" s="32"/>
      <c r="C1464" s="211" t="s">
        <v>1246</v>
      </c>
      <c r="D1464" s="211" t="s">
        <v>755</v>
      </c>
      <c r="E1464" s="17" t="s">
        <v>1</v>
      </c>
      <c r="F1464" s="212">
        <v>879.61300000000006</v>
      </c>
      <c r="H1464" s="32"/>
    </row>
    <row r="1465" spans="2:8" s="1" customFormat="1" ht="16.8" customHeight="1">
      <c r="B1465" s="32"/>
      <c r="C1465" s="213" t="s">
        <v>9664</v>
      </c>
      <c r="H1465" s="32"/>
    </row>
    <row r="1466" spans="2:8" s="1" customFormat="1" ht="16.8" customHeight="1">
      <c r="B1466" s="32"/>
      <c r="C1466" s="211" t="s">
        <v>2522</v>
      </c>
      <c r="D1466" s="211" t="s">
        <v>2523</v>
      </c>
      <c r="E1466" s="17" t="s">
        <v>355</v>
      </c>
      <c r="F1466" s="212">
        <v>1163.3</v>
      </c>
      <c r="H1466" s="32"/>
    </row>
    <row r="1467" spans="2:8" s="1" customFormat="1" ht="16.8" customHeight="1">
      <c r="B1467" s="32"/>
      <c r="C1467" s="211" t="s">
        <v>2925</v>
      </c>
      <c r="D1467" s="211" t="s">
        <v>2926</v>
      </c>
      <c r="E1467" s="17" t="s">
        <v>355</v>
      </c>
      <c r="F1467" s="212">
        <v>1163.3</v>
      </c>
      <c r="H1467" s="32"/>
    </row>
    <row r="1468" spans="2:8" s="1" customFormat="1" ht="16.8" customHeight="1">
      <c r="B1468" s="32"/>
      <c r="C1468" s="211" t="s">
        <v>2964</v>
      </c>
      <c r="D1468" s="211" t="s">
        <v>2965</v>
      </c>
      <c r="E1468" s="17" t="s">
        <v>355</v>
      </c>
      <c r="F1468" s="212">
        <v>1308.1600000000001</v>
      </c>
      <c r="H1468" s="32"/>
    </row>
    <row r="1469" spans="2:8" s="1" customFormat="1" ht="16.8" customHeight="1">
      <c r="B1469" s="32"/>
      <c r="C1469" s="211" t="s">
        <v>2930</v>
      </c>
      <c r="D1469" s="211" t="s">
        <v>2931</v>
      </c>
      <c r="E1469" s="17" t="s">
        <v>374</v>
      </c>
      <c r="F1469" s="212">
        <v>45.784999999999997</v>
      </c>
      <c r="H1469" s="32"/>
    </row>
    <row r="1470" spans="2:8" s="1" customFormat="1" ht="16.8" customHeight="1">
      <c r="B1470" s="32"/>
      <c r="C1470" s="211" t="s">
        <v>2930</v>
      </c>
      <c r="D1470" s="211" t="s">
        <v>2931</v>
      </c>
      <c r="E1470" s="17" t="s">
        <v>374</v>
      </c>
      <c r="F1470" s="212">
        <v>40.715000000000003</v>
      </c>
      <c r="H1470" s="32"/>
    </row>
    <row r="1471" spans="2:8" s="1" customFormat="1" ht="16.8" customHeight="1">
      <c r="B1471" s="32"/>
      <c r="C1471" s="211" t="s">
        <v>2537</v>
      </c>
      <c r="D1471" s="211" t="s">
        <v>2538</v>
      </c>
      <c r="E1471" s="17" t="s">
        <v>355</v>
      </c>
      <c r="F1471" s="212">
        <v>923.59400000000005</v>
      </c>
      <c r="H1471" s="32"/>
    </row>
    <row r="1472" spans="2:8" s="1" customFormat="1" ht="16.8" customHeight="1">
      <c r="B1472" s="32"/>
      <c r="C1472" s="207" t="s">
        <v>1248</v>
      </c>
      <c r="D1472" s="208" t="s">
        <v>1</v>
      </c>
      <c r="E1472" s="209" t="s">
        <v>1</v>
      </c>
      <c r="F1472" s="210">
        <v>12.037000000000001</v>
      </c>
      <c r="H1472" s="32"/>
    </row>
    <row r="1473" spans="2:8" s="1" customFormat="1" ht="16.8" customHeight="1">
      <c r="B1473" s="32"/>
      <c r="C1473" s="211" t="s">
        <v>1248</v>
      </c>
      <c r="D1473" s="211" t="s">
        <v>2528</v>
      </c>
      <c r="E1473" s="17" t="s">
        <v>1</v>
      </c>
      <c r="F1473" s="212">
        <v>12.037000000000001</v>
      </c>
      <c r="H1473" s="32"/>
    </row>
    <row r="1474" spans="2:8" s="1" customFormat="1" ht="16.8" customHeight="1">
      <c r="B1474" s="32"/>
      <c r="C1474" s="213" t="s">
        <v>9664</v>
      </c>
      <c r="H1474" s="32"/>
    </row>
    <row r="1475" spans="2:8" s="1" customFormat="1" ht="16.8" customHeight="1">
      <c r="B1475" s="32"/>
      <c r="C1475" s="211" t="s">
        <v>2522</v>
      </c>
      <c r="D1475" s="211" t="s">
        <v>2523</v>
      </c>
      <c r="E1475" s="17" t="s">
        <v>355</v>
      </c>
      <c r="F1475" s="212">
        <v>1163.3</v>
      </c>
      <c r="H1475" s="32"/>
    </row>
    <row r="1476" spans="2:8" s="1" customFormat="1" ht="16.8" customHeight="1">
      <c r="B1476" s="32"/>
      <c r="C1476" s="211" t="s">
        <v>2925</v>
      </c>
      <c r="D1476" s="211" t="s">
        <v>2926</v>
      </c>
      <c r="E1476" s="17" t="s">
        <v>355</v>
      </c>
      <c r="F1476" s="212">
        <v>1163.3</v>
      </c>
      <c r="H1476" s="32"/>
    </row>
    <row r="1477" spans="2:8" s="1" customFormat="1" ht="16.8" customHeight="1">
      <c r="B1477" s="32"/>
      <c r="C1477" s="211" t="s">
        <v>2964</v>
      </c>
      <c r="D1477" s="211" t="s">
        <v>2965</v>
      </c>
      <c r="E1477" s="17" t="s">
        <v>355</v>
      </c>
      <c r="F1477" s="212">
        <v>1308.1600000000001</v>
      </c>
      <c r="H1477" s="32"/>
    </row>
    <row r="1478" spans="2:8" s="1" customFormat="1" ht="16.8" customHeight="1">
      <c r="B1478" s="32"/>
      <c r="C1478" s="211" t="s">
        <v>2930</v>
      </c>
      <c r="D1478" s="211" t="s">
        <v>2931</v>
      </c>
      <c r="E1478" s="17" t="s">
        <v>374</v>
      </c>
      <c r="F1478" s="212">
        <v>45.784999999999997</v>
      </c>
      <c r="H1478" s="32"/>
    </row>
    <row r="1479" spans="2:8" s="1" customFormat="1" ht="16.8" customHeight="1">
      <c r="B1479" s="32"/>
      <c r="C1479" s="211" t="s">
        <v>2930</v>
      </c>
      <c r="D1479" s="211" t="s">
        <v>2931</v>
      </c>
      <c r="E1479" s="17" t="s">
        <v>374</v>
      </c>
      <c r="F1479" s="212">
        <v>40.715000000000003</v>
      </c>
      <c r="H1479" s="32"/>
    </row>
    <row r="1480" spans="2:8" s="1" customFormat="1" ht="16.8" customHeight="1">
      <c r="B1480" s="32"/>
      <c r="C1480" s="211" t="s">
        <v>2531</v>
      </c>
      <c r="D1480" s="211" t="s">
        <v>2532</v>
      </c>
      <c r="E1480" s="17" t="s">
        <v>355</v>
      </c>
      <c r="F1480" s="212">
        <v>12.638999999999999</v>
      </c>
      <c r="H1480" s="32"/>
    </row>
    <row r="1481" spans="2:8" s="1" customFormat="1" ht="16.8" customHeight="1">
      <c r="B1481" s="32"/>
      <c r="C1481" s="207" t="s">
        <v>1250</v>
      </c>
      <c r="D1481" s="208" t="s">
        <v>1</v>
      </c>
      <c r="E1481" s="209" t="s">
        <v>1</v>
      </c>
      <c r="F1481" s="210">
        <v>271.64999999999998</v>
      </c>
      <c r="H1481" s="32"/>
    </row>
    <row r="1482" spans="2:8" s="1" customFormat="1" ht="30.6">
      <c r="B1482" s="32"/>
      <c r="C1482" s="211" t="s">
        <v>1250</v>
      </c>
      <c r="D1482" s="211" t="s">
        <v>2529</v>
      </c>
      <c r="E1482" s="17" t="s">
        <v>1</v>
      </c>
      <c r="F1482" s="212">
        <v>271.64999999999998</v>
      </c>
      <c r="H1482" s="32"/>
    </row>
    <row r="1483" spans="2:8" s="1" customFormat="1" ht="16.8" customHeight="1">
      <c r="B1483" s="32"/>
      <c r="C1483" s="213" t="s">
        <v>9664</v>
      </c>
      <c r="H1483" s="32"/>
    </row>
    <row r="1484" spans="2:8" s="1" customFormat="1" ht="16.8" customHeight="1">
      <c r="B1484" s="32"/>
      <c r="C1484" s="211" t="s">
        <v>2522</v>
      </c>
      <c r="D1484" s="211" t="s">
        <v>2523</v>
      </c>
      <c r="E1484" s="17" t="s">
        <v>355</v>
      </c>
      <c r="F1484" s="212">
        <v>1163.3</v>
      </c>
      <c r="H1484" s="32"/>
    </row>
    <row r="1485" spans="2:8" s="1" customFormat="1" ht="16.8" customHeight="1">
      <c r="B1485" s="32"/>
      <c r="C1485" s="211" t="s">
        <v>2925</v>
      </c>
      <c r="D1485" s="211" t="s">
        <v>2926</v>
      </c>
      <c r="E1485" s="17" t="s">
        <v>355</v>
      </c>
      <c r="F1485" s="212">
        <v>1163.3</v>
      </c>
      <c r="H1485" s="32"/>
    </row>
    <row r="1486" spans="2:8" s="1" customFormat="1" ht="16.8" customHeight="1">
      <c r="B1486" s="32"/>
      <c r="C1486" s="211" t="s">
        <v>2964</v>
      </c>
      <c r="D1486" s="211" t="s">
        <v>2965</v>
      </c>
      <c r="E1486" s="17" t="s">
        <v>355</v>
      </c>
      <c r="F1486" s="212">
        <v>1308.1600000000001</v>
      </c>
      <c r="H1486" s="32"/>
    </row>
    <row r="1487" spans="2:8" s="1" customFormat="1" ht="16.8" customHeight="1">
      <c r="B1487" s="32"/>
      <c r="C1487" s="211" t="s">
        <v>3160</v>
      </c>
      <c r="D1487" s="211" t="s">
        <v>3161</v>
      </c>
      <c r="E1487" s="17" t="s">
        <v>355</v>
      </c>
      <c r="F1487" s="212">
        <v>1419.989</v>
      </c>
      <c r="H1487" s="32"/>
    </row>
    <row r="1488" spans="2:8" s="1" customFormat="1" ht="16.8" customHeight="1">
      <c r="B1488" s="32"/>
      <c r="C1488" s="211" t="s">
        <v>2930</v>
      </c>
      <c r="D1488" s="211" t="s">
        <v>2931</v>
      </c>
      <c r="E1488" s="17" t="s">
        <v>374</v>
      </c>
      <c r="F1488" s="212">
        <v>40.715000000000003</v>
      </c>
      <c r="H1488" s="32"/>
    </row>
    <row r="1489" spans="2:8" s="1" customFormat="1" ht="16.8" customHeight="1">
      <c r="B1489" s="32"/>
      <c r="C1489" s="211" t="s">
        <v>2930</v>
      </c>
      <c r="D1489" s="211" t="s">
        <v>2931</v>
      </c>
      <c r="E1489" s="17" t="s">
        <v>374</v>
      </c>
      <c r="F1489" s="212">
        <v>45.784999999999997</v>
      </c>
      <c r="H1489" s="32"/>
    </row>
    <row r="1490" spans="2:8" s="1" customFormat="1" ht="16.8" customHeight="1">
      <c r="B1490" s="32"/>
      <c r="C1490" s="211" t="s">
        <v>2544</v>
      </c>
      <c r="D1490" s="211" t="s">
        <v>2545</v>
      </c>
      <c r="E1490" s="17" t="s">
        <v>355</v>
      </c>
      <c r="F1490" s="212">
        <v>285.233</v>
      </c>
      <c r="H1490" s="32"/>
    </row>
    <row r="1491" spans="2:8" s="1" customFormat="1" ht="16.8" customHeight="1">
      <c r="B1491" s="32"/>
      <c r="C1491" s="207" t="s">
        <v>1252</v>
      </c>
      <c r="D1491" s="208" t="s">
        <v>1</v>
      </c>
      <c r="E1491" s="209" t="s">
        <v>1</v>
      </c>
      <c r="F1491" s="210">
        <v>47.173000000000002</v>
      </c>
      <c r="H1491" s="32"/>
    </row>
    <row r="1492" spans="2:8" s="1" customFormat="1" ht="16.8" customHeight="1">
      <c r="B1492" s="32"/>
      <c r="C1492" s="211" t="s">
        <v>1252</v>
      </c>
      <c r="D1492" s="211" t="s">
        <v>3346</v>
      </c>
      <c r="E1492" s="17" t="s">
        <v>1</v>
      </c>
      <c r="F1492" s="212">
        <v>47.173000000000002</v>
      </c>
      <c r="H1492" s="32"/>
    </row>
    <row r="1493" spans="2:8" s="1" customFormat="1" ht="16.8" customHeight="1">
      <c r="B1493" s="32"/>
      <c r="C1493" s="213" t="s">
        <v>9664</v>
      </c>
      <c r="H1493" s="32"/>
    </row>
    <row r="1494" spans="2:8" s="1" customFormat="1" ht="16.8" customHeight="1">
      <c r="B1494" s="32"/>
      <c r="C1494" s="211" t="s">
        <v>3340</v>
      </c>
      <c r="D1494" s="211" t="s">
        <v>3341</v>
      </c>
      <c r="E1494" s="17" t="s">
        <v>355</v>
      </c>
      <c r="F1494" s="212">
        <v>1434.9570000000001</v>
      </c>
      <c r="H1494" s="32"/>
    </row>
    <row r="1495" spans="2:8" s="1" customFormat="1" ht="16.8" customHeight="1">
      <c r="B1495" s="32"/>
      <c r="C1495" s="211" t="s">
        <v>2606</v>
      </c>
      <c r="D1495" s="211" t="s">
        <v>2607</v>
      </c>
      <c r="E1495" s="17" t="s">
        <v>355</v>
      </c>
      <c r="F1495" s="212">
        <v>1467.4069999999999</v>
      </c>
      <c r="H1495" s="32"/>
    </row>
    <row r="1496" spans="2:8" s="1" customFormat="1" ht="16.8" customHeight="1">
      <c r="B1496" s="32"/>
      <c r="C1496" s="211" t="s">
        <v>2871</v>
      </c>
      <c r="D1496" s="211" t="s">
        <v>2872</v>
      </c>
      <c r="E1496" s="17" t="s">
        <v>355</v>
      </c>
      <c r="F1496" s="212">
        <v>1467.4069999999999</v>
      </c>
      <c r="H1496" s="32"/>
    </row>
    <row r="1497" spans="2:8" s="1" customFormat="1" ht="20.399999999999999">
      <c r="B1497" s="32"/>
      <c r="C1497" s="211" t="s">
        <v>3373</v>
      </c>
      <c r="D1497" s="211" t="s">
        <v>3374</v>
      </c>
      <c r="E1497" s="17" t="s">
        <v>355</v>
      </c>
      <c r="F1497" s="212">
        <v>1467.4069999999999</v>
      </c>
      <c r="H1497" s="32"/>
    </row>
    <row r="1498" spans="2:8" s="1" customFormat="1" ht="16.8" customHeight="1">
      <c r="B1498" s="32"/>
      <c r="C1498" s="211" t="s">
        <v>2876</v>
      </c>
      <c r="D1498" s="211" t="s">
        <v>2877</v>
      </c>
      <c r="E1498" s="17" t="s">
        <v>374</v>
      </c>
      <c r="F1498" s="212">
        <v>22.963000000000001</v>
      </c>
      <c r="H1498" s="32"/>
    </row>
    <row r="1499" spans="2:8" s="1" customFormat="1" ht="16.8" customHeight="1">
      <c r="B1499" s="32"/>
      <c r="C1499" s="207" t="s">
        <v>308</v>
      </c>
      <c r="D1499" s="208" t="s">
        <v>1</v>
      </c>
      <c r="E1499" s="209" t="s">
        <v>1</v>
      </c>
      <c r="F1499" s="210">
        <v>1387.7840000000001</v>
      </c>
      <c r="H1499" s="32"/>
    </row>
    <row r="1500" spans="2:8" s="1" customFormat="1" ht="30.6">
      <c r="B1500" s="32"/>
      <c r="C1500" s="211" t="s">
        <v>1</v>
      </c>
      <c r="D1500" s="211" t="s">
        <v>3344</v>
      </c>
      <c r="E1500" s="17" t="s">
        <v>1</v>
      </c>
      <c r="F1500" s="212">
        <v>1217.376</v>
      </c>
      <c r="H1500" s="32"/>
    </row>
    <row r="1501" spans="2:8" s="1" customFormat="1" ht="16.8" customHeight="1">
      <c r="B1501" s="32"/>
      <c r="C1501" s="211" t="s">
        <v>1</v>
      </c>
      <c r="D1501" s="211" t="s">
        <v>1029</v>
      </c>
      <c r="E1501" s="17" t="s">
        <v>1</v>
      </c>
      <c r="F1501" s="212">
        <v>328.02800000000002</v>
      </c>
      <c r="H1501" s="32"/>
    </row>
    <row r="1502" spans="2:8" s="1" customFormat="1" ht="16.8" customHeight="1">
      <c r="B1502" s="32"/>
      <c r="C1502" s="211" t="s">
        <v>1</v>
      </c>
      <c r="D1502" s="211" t="s">
        <v>3345</v>
      </c>
      <c r="E1502" s="17" t="s">
        <v>1</v>
      </c>
      <c r="F1502" s="212">
        <v>-157.62</v>
      </c>
      <c r="H1502" s="32"/>
    </row>
    <row r="1503" spans="2:8" s="1" customFormat="1" ht="16.8" customHeight="1">
      <c r="B1503" s="32"/>
      <c r="C1503" s="211" t="s">
        <v>308</v>
      </c>
      <c r="D1503" s="211" t="s">
        <v>755</v>
      </c>
      <c r="E1503" s="17" t="s">
        <v>1</v>
      </c>
      <c r="F1503" s="212">
        <v>1387.7840000000001</v>
      </c>
      <c r="H1503" s="32"/>
    </row>
    <row r="1504" spans="2:8" s="1" customFormat="1" ht="16.8" customHeight="1">
      <c r="B1504" s="32"/>
      <c r="C1504" s="213" t="s">
        <v>9664</v>
      </c>
      <c r="H1504" s="32"/>
    </row>
    <row r="1505" spans="2:8" s="1" customFormat="1" ht="16.8" customHeight="1">
      <c r="B1505" s="32"/>
      <c r="C1505" s="211" t="s">
        <v>3340</v>
      </c>
      <c r="D1505" s="211" t="s">
        <v>3341</v>
      </c>
      <c r="E1505" s="17" t="s">
        <v>355</v>
      </c>
      <c r="F1505" s="212">
        <v>1434.9570000000001</v>
      </c>
      <c r="H1505" s="32"/>
    </row>
    <row r="1506" spans="2:8" s="1" customFormat="1" ht="16.8" customHeight="1">
      <c r="B1506" s="32"/>
      <c r="C1506" s="211" t="s">
        <v>2606</v>
      </c>
      <c r="D1506" s="211" t="s">
        <v>2607</v>
      </c>
      <c r="E1506" s="17" t="s">
        <v>355</v>
      </c>
      <c r="F1506" s="212">
        <v>1467.4069999999999</v>
      </c>
      <c r="H1506" s="32"/>
    </row>
    <row r="1507" spans="2:8" s="1" customFormat="1" ht="16.8" customHeight="1">
      <c r="B1507" s="32"/>
      <c r="C1507" s="211" t="s">
        <v>2871</v>
      </c>
      <c r="D1507" s="211" t="s">
        <v>2872</v>
      </c>
      <c r="E1507" s="17" t="s">
        <v>355</v>
      </c>
      <c r="F1507" s="212">
        <v>1467.4069999999999</v>
      </c>
      <c r="H1507" s="32"/>
    </row>
    <row r="1508" spans="2:8" s="1" customFormat="1" ht="20.399999999999999">
      <c r="B1508" s="32"/>
      <c r="C1508" s="211" t="s">
        <v>3373</v>
      </c>
      <c r="D1508" s="211" t="s">
        <v>3374</v>
      </c>
      <c r="E1508" s="17" t="s">
        <v>355</v>
      </c>
      <c r="F1508" s="212">
        <v>1467.4069999999999</v>
      </c>
      <c r="H1508" s="32"/>
    </row>
    <row r="1509" spans="2:8" s="1" customFormat="1" ht="16.8" customHeight="1">
      <c r="B1509" s="32"/>
      <c r="C1509" s="211" t="s">
        <v>2876</v>
      </c>
      <c r="D1509" s="211" t="s">
        <v>2877</v>
      </c>
      <c r="E1509" s="17" t="s">
        <v>374</v>
      </c>
      <c r="F1509" s="212">
        <v>22.963000000000001</v>
      </c>
      <c r="H1509" s="32"/>
    </row>
    <row r="1510" spans="2:8" s="1" customFormat="1" ht="16.8" customHeight="1">
      <c r="B1510" s="32"/>
      <c r="C1510" s="207" t="s">
        <v>310</v>
      </c>
      <c r="D1510" s="208" t="s">
        <v>1</v>
      </c>
      <c r="E1510" s="209" t="s">
        <v>1</v>
      </c>
      <c r="F1510" s="210">
        <v>32.450000000000003</v>
      </c>
      <c r="H1510" s="32"/>
    </row>
    <row r="1511" spans="2:8" s="1" customFormat="1" ht="16.8" customHeight="1">
      <c r="B1511" s="32"/>
      <c r="C1511" s="211" t="s">
        <v>310</v>
      </c>
      <c r="D1511" s="211" t="s">
        <v>3212</v>
      </c>
      <c r="E1511" s="17" t="s">
        <v>1</v>
      </c>
      <c r="F1511" s="212">
        <v>32.450000000000003</v>
      </c>
      <c r="H1511" s="32"/>
    </row>
    <row r="1512" spans="2:8" s="1" customFormat="1" ht="16.8" customHeight="1">
      <c r="B1512" s="32"/>
      <c r="C1512" s="213" t="s">
        <v>9664</v>
      </c>
      <c r="H1512" s="32"/>
    </row>
    <row r="1513" spans="2:8" s="1" customFormat="1" ht="20.399999999999999">
      <c r="B1513" s="32"/>
      <c r="C1513" s="211" t="s">
        <v>3208</v>
      </c>
      <c r="D1513" s="211" t="s">
        <v>3209</v>
      </c>
      <c r="E1513" s="17" t="s">
        <v>355</v>
      </c>
      <c r="F1513" s="212">
        <v>32.450000000000003</v>
      </c>
      <c r="H1513" s="32"/>
    </row>
    <row r="1514" spans="2:8" s="1" customFormat="1" ht="16.8" customHeight="1">
      <c r="B1514" s="32"/>
      <c r="C1514" s="211" t="s">
        <v>2606</v>
      </c>
      <c r="D1514" s="211" t="s">
        <v>2607</v>
      </c>
      <c r="E1514" s="17" t="s">
        <v>355</v>
      </c>
      <c r="F1514" s="212">
        <v>1467.4069999999999</v>
      </c>
      <c r="H1514" s="32"/>
    </row>
    <row r="1515" spans="2:8" s="1" customFormat="1" ht="20.399999999999999">
      <c r="B1515" s="32"/>
      <c r="C1515" s="211" t="s">
        <v>2861</v>
      </c>
      <c r="D1515" s="211" t="s">
        <v>2862</v>
      </c>
      <c r="E1515" s="17" t="s">
        <v>355</v>
      </c>
      <c r="F1515" s="212">
        <v>32.450000000000003</v>
      </c>
      <c r="H1515" s="32"/>
    </row>
    <row r="1516" spans="2:8" s="1" customFormat="1" ht="16.8" customHeight="1">
      <c r="B1516" s="32"/>
      <c r="C1516" s="211" t="s">
        <v>2871</v>
      </c>
      <c r="D1516" s="211" t="s">
        <v>2872</v>
      </c>
      <c r="E1516" s="17" t="s">
        <v>355</v>
      </c>
      <c r="F1516" s="212">
        <v>1467.4069999999999</v>
      </c>
      <c r="H1516" s="32"/>
    </row>
    <row r="1517" spans="2:8" s="1" customFormat="1" ht="20.399999999999999">
      <c r="B1517" s="32"/>
      <c r="C1517" s="211" t="s">
        <v>3373</v>
      </c>
      <c r="D1517" s="211" t="s">
        <v>3374</v>
      </c>
      <c r="E1517" s="17" t="s">
        <v>355</v>
      </c>
      <c r="F1517" s="212">
        <v>1467.4069999999999</v>
      </c>
      <c r="H1517" s="32"/>
    </row>
    <row r="1518" spans="2:8" s="1" customFormat="1" ht="16.8" customHeight="1">
      <c r="B1518" s="32"/>
      <c r="C1518" s="211" t="s">
        <v>2866</v>
      </c>
      <c r="D1518" s="211" t="s">
        <v>2867</v>
      </c>
      <c r="E1518" s="17" t="s">
        <v>374</v>
      </c>
      <c r="F1518" s="212">
        <v>0.97399999999999998</v>
      </c>
      <c r="H1518" s="32"/>
    </row>
    <row r="1519" spans="2:8" s="1" customFormat="1" ht="16.8" customHeight="1">
      <c r="B1519" s="32"/>
      <c r="C1519" s="211" t="s">
        <v>2876</v>
      </c>
      <c r="D1519" s="211" t="s">
        <v>2877</v>
      </c>
      <c r="E1519" s="17" t="s">
        <v>374</v>
      </c>
      <c r="F1519" s="212">
        <v>22.963000000000001</v>
      </c>
      <c r="H1519" s="32"/>
    </row>
    <row r="1520" spans="2:8" s="1" customFormat="1" ht="16.8" customHeight="1">
      <c r="B1520" s="32"/>
      <c r="C1520" s="207" t="s">
        <v>1256</v>
      </c>
      <c r="D1520" s="208" t="s">
        <v>1</v>
      </c>
      <c r="E1520" s="209" t="s">
        <v>1</v>
      </c>
      <c r="F1520" s="210">
        <v>0.46400000000000002</v>
      </c>
      <c r="H1520" s="32"/>
    </row>
    <row r="1521" spans="2:8" s="1" customFormat="1" ht="16.8" customHeight="1">
      <c r="B1521" s="32"/>
      <c r="C1521" s="211" t="s">
        <v>1</v>
      </c>
      <c r="D1521" s="211" t="s">
        <v>1536</v>
      </c>
      <c r="E1521" s="17" t="s">
        <v>1</v>
      </c>
      <c r="F1521" s="212">
        <v>0</v>
      </c>
      <c r="H1521" s="32"/>
    </row>
    <row r="1522" spans="2:8" s="1" customFormat="1" ht="16.8" customHeight="1">
      <c r="B1522" s="32"/>
      <c r="C1522" s="211" t="s">
        <v>1256</v>
      </c>
      <c r="D1522" s="211" t="s">
        <v>2709</v>
      </c>
      <c r="E1522" s="17" t="s">
        <v>1</v>
      </c>
      <c r="F1522" s="212">
        <v>0.46400000000000002</v>
      </c>
      <c r="H1522" s="32"/>
    </row>
    <row r="1523" spans="2:8" s="1" customFormat="1" ht="16.8" customHeight="1">
      <c r="B1523" s="32"/>
      <c r="C1523" s="213" t="s">
        <v>9664</v>
      </c>
      <c r="H1523" s="32"/>
    </row>
    <row r="1524" spans="2:8" s="1" customFormat="1" ht="16.8" customHeight="1">
      <c r="B1524" s="32"/>
      <c r="C1524" s="211" t="s">
        <v>2706</v>
      </c>
      <c r="D1524" s="211" t="s">
        <v>2707</v>
      </c>
      <c r="E1524" s="17" t="s">
        <v>374</v>
      </c>
      <c r="F1524" s="212">
        <v>0.46400000000000002</v>
      </c>
      <c r="H1524" s="32"/>
    </row>
    <row r="1525" spans="2:8" s="1" customFormat="1" ht="16.8" customHeight="1">
      <c r="B1525" s="32"/>
      <c r="C1525" s="211" t="s">
        <v>2903</v>
      </c>
      <c r="D1525" s="211" t="s">
        <v>2904</v>
      </c>
      <c r="E1525" s="17" t="s">
        <v>374</v>
      </c>
      <c r="F1525" s="212">
        <v>189.74799999999999</v>
      </c>
      <c r="H1525" s="32"/>
    </row>
    <row r="1526" spans="2:8" s="1" customFormat="1" ht="16.8" customHeight="1">
      <c r="B1526" s="32"/>
      <c r="C1526" s="207" t="s">
        <v>1258</v>
      </c>
      <c r="D1526" s="208" t="s">
        <v>1</v>
      </c>
      <c r="E1526" s="209" t="s">
        <v>1</v>
      </c>
      <c r="F1526" s="210">
        <v>26.373999999999999</v>
      </c>
      <c r="H1526" s="32"/>
    </row>
    <row r="1527" spans="2:8" s="1" customFormat="1" ht="16.8" customHeight="1">
      <c r="B1527" s="32"/>
      <c r="C1527" s="211" t="s">
        <v>1</v>
      </c>
      <c r="D1527" s="211" t="s">
        <v>1536</v>
      </c>
      <c r="E1527" s="17" t="s">
        <v>1</v>
      </c>
      <c r="F1527" s="212">
        <v>0</v>
      </c>
      <c r="H1527" s="32"/>
    </row>
    <row r="1528" spans="2:8" s="1" customFormat="1" ht="16.8" customHeight="1">
      <c r="B1528" s="32"/>
      <c r="C1528" s="211" t="s">
        <v>1</v>
      </c>
      <c r="D1528" s="211" t="s">
        <v>2854</v>
      </c>
      <c r="E1528" s="17" t="s">
        <v>1</v>
      </c>
      <c r="F1528" s="212">
        <v>6.4029999999999996</v>
      </c>
      <c r="H1528" s="32"/>
    </row>
    <row r="1529" spans="2:8" s="1" customFormat="1" ht="16.8" customHeight="1">
      <c r="B1529" s="32"/>
      <c r="C1529" s="211" t="s">
        <v>1</v>
      </c>
      <c r="D1529" s="211" t="s">
        <v>2855</v>
      </c>
      <c r="E1529" s="17" t="s">
        <v>1</v>
      </c>
      <c r="F1529" s="212">
        <v>5.4649999999999999</v>
      </c>
      <c r="H1529" s="32"/>
    </row>
    <row r="1530" spans="2:8" s="1" customFormat="1" ht="16.8" customHeight="1">
      <c r="B1530" s="32"/>
      <c r="C1530" s="211" t="s">
        <v>1</v>
      </c>
      <c r="D1530" s="211" t="s">
        <v>2856</v>
      </c>
      <c r="E1530" s="17" t="s">
        <v>1</v>
      </c>
      <c r="F1530" s="212">
        <v>7.9560000000000004</v>
      </c>
      <c r="H1530" s="32"/>
    </row>
    <row r="1531" spans="2:8" s="1" customFormat="1" ht="16.8" customHeight="1">
      <c r="B1531" s="32"/>
      <c r="C1531" s="211" t="s">
        <v>1</v>
      </c>
      <c r="D1531" s="211" t="s">
        <v>1524</v>
      </c>
      <c r="E1531" s="17" t="s">
        <v>1</v>
      </c>
      <c r="F1531" s="212">
        <v>0</v>
      </c>
      <c r="H1531" s="32"/>
    </row>
    <row r="1532" spans="2:8" s="1" customFormat="1" ht="16.8" customHeight="1">
      <c r="B1532" s="32"/>
      <c r="C1532" s="211" t="s">
        <v>1</v>
      </c>
      <c r="D1532" s="211" t="s">
        <v>2857</v>
      </c>
      <c r="E1532" s="17" t="s">
        <v>1</v>
      </c>
      <c r="F1532" s="212">
        <v>1.9650000000000001</v>
      </c>
      <c r="H1532" s="32"/>
    </row>
    <row r="1533" spans="2:8" s="1" customFormat="1" ht="16.8" customHeight="1">
      <c r="B1533" s="32"/>
      <c r="C1533" s="211" t="s">
        <v>1</v>
      </c>
      <c r="D1533" s="211" t="s">
        <v>2858</v>
      </c>
      <c r="E1533" s="17" t="s">
        <v>1</v>
      </c>
      <c r="F1533" s="212">
        <v>1.9650000000000001</v>
      </c>
      <c r="H1533" s="32"/>
    </row>
    <row r="1534" spans="2:8" s="1" customFormat="1" ht="16.8" customHeight="1">
      <c r="B1534" s="32"/>
      <c r="C1534" s="211" t="s">
        <v>1</v>
      </c>
      <c r="D1534" s="211" t="s">
        <v>2859</v>
      </c>
      <c r="E1534" s="17" t="s">
        <v>1</v>
      </c>
      <c r="F1534" s="212">
        <v>2.62</v>
      </c>
      <c r="H1534" s="32"/>
    </row>
    <row r="1535" spans="2:8" s="1" customFormat="1" ht="16.8" customHeight="1">
      <c r="B1535" s="32"/>
      <c r="C1535" s="211" t="s">
        <v>1258</v>
      </c>
      <c r="D1535" s="211" t="s">
        <v>364</v>
      </c>
      <c r="E1535" s="17" t="s">
        <v>1</v>
      </c>
      <c r="F1535" s="212">
        <v>26.373999999999999</v>
      </c>
      <c r="H1535" s="32"/>
    </row>
    <row r="1536" spans="2:8" s="1" customFormat="1" ht="16.8" customHeight="1">
      <c r="B1536" s="32"/>
      <c r="C1536" s="213" t="s">
        <v>9664</v>
      </c>
      <c r="H1536" s="32"/>
    </row>
    <row r="1537" spans="2:8" s="1" customFormat="1" ht="16.8" customHeight="1">
      <c r="B1537" s="32"/>
      <c r="C1537" s="211" t="s">
        <v>2851</v>
      </c>
      <c r="D1537" s="211" t="s">
        <v>2852</v>
      </c>
      <c r="E1537" s="17" t="s">
        <v>374</v>
      </c>
      <c r="F1537" s="212">
        <v>26.373999999999999</v>
      </c>
      <c r="H1537" s="32"/>
    </row>
    <row r="1538" spans="2:8" s="1" customFormat="1" ht="16.8" customHeight="1">
      <c r="B1538" s="32"/>
      <c r="C1538" s="211" t="s">
        <v>2903</v>
      </c>
      <c r="D1538" s="211" t="s">
        <v>2904</v>
      </c>
      <c r="E1538" s="17" t="s">
        <v>374</v>
      </c>
      <c r="F1538" s="212">
        <v>189.74799999999999</v>
      </c>
      <c r="H1538" s="32"/>
    </row>
    <row r="1539" spans="2:8" s="1" customFormat="1" ht="16.8" customHeight="1">
      <c r="B1539" s="32"/>
      <c r="C1539" s="207" t="s">
        <v>1260</v>
      </c>
      <c r="D1539" s="208" t="s">
        <v>1</v>
      </c>
      <c r="E1539" s="209" t="s">
        <v>1</v>
      </c>
      <c r="F1539" s="210">
        <v>1.863</v>
      </c>
      <c r="H1539" s="32"/>
    </row>
    <row r="1540" spans="2:8" s="1" customFormat="1" ht="16.8" customHeight="1">
      <c r="B1540" s="32"/>
      <c r="C1540" s="211" t="s">
        <v>1</v>
      </c>
      <c r="D1540" s="211" t="s">
        <v>1536</v>
      </c>
      <c r="E1540" s="17" t="s">
        <v>1</v>
      </c>
      <c r="F1540" s="212">
        <v>0</v>
      </c>
      <c r="H1540" s="32"/>
    </row>
    <row r="1541" spans="2:8" s="1" customFormat="1" ht="16.8" customHeight="1">
      <c r="B1541" s="32"/>
      <c r="C1541" s="211" t="s">
        <v>1260</v>
      </c>
      <c r="D1541" s="211" t="s">
        <v>2944</v>
      </c>
      <c r="E1541" s="17" t="s">
        <v>1</v>
      </c>
      <c r="F1541" s="212">
        <v>1.863</v>
      </c>
      <c r="H1541" s="32"/>
    </row>
    <row r="1542" spans="2:8" s="1" customFormat="1" ht="16.8" customHeight="1">
      <c r="B1542" s="32"/>
      <c r="C1542" s="213" t="s">
        <v>9664</v>
      </c>
      <c r="H1542" s="32"/>
    </row>
    <row r="1543" spans="2:8" s="1" customFormat="1" ht="16.8" customHeight="1">
      <c r="B1543" s="32"/>
      <c r="C1543" s="211" t="s">
        <v>2807</v>
      </c>
      <c r="D1543" s="211" t="s">
        <v>2808</v>
      </c>
      <c r="E1543" s="17" t="s">
        <v>374</v>
      </c>
      <c r="F1543" s="212">
        <v>1.863</v>
      </c>
      <c r="H1543" s="32"/>
    </row>
    <row r="1544" spans="2:8" s="1" customFormat="1" ht="16.8" customHeight="1">
      <c r="B1544" s="32"/>
      <c r="C1544" s="211" t="s">
        <v>2973</v>
      </c>
      <c r="D1544" s="211" t="s">
        <v>2974</v>
      </c>
      <c r="E1544" s="17" t="s">
        <v>374</v>
      </c>
      <c r="F1544" s="212">
        <v>259.178</v>
      </c>
      <c r="H1544" s="32"/>
    </row>
    <row r="1545" spans="2:8" s="1" customFormat="1" ht="16.8" customHeight="1">
      <c r="B1545" s="32"/>
      <c r="C1545" s="207" t="s">
        <v>1262</v>
      </c>
      <c r="D1545" s="208" t="s">
        <v>1</v>
      </c>
      <c r="E1545" s="209" t="s">
        <v>1</v>
      </c>
      <c r="F1545" s="210">
        <v>9.3699999999999992</v>
      </c>
      <c r="H1545" s="32"/>
    </row>
    <row r="1546" spans="2:8" s="1" customFormat="1" ht="16.8" customHeight="1">
      <c r="B1546" s="32"/>
      <c r="C1546" s="211" t="s">
        <v>1</v>
      </c>
      <c r="D1546" s="211" t="s">
        <v>1536</v>
      </c>
      <c r="E1546" s="17" t="s">
        <v>1</v>
      </c>
      <c r="F1546" s="212">
        <v>0</v>
      </c>
      <c r="H1546" s="32"/>
    </row>
    <row r="1547" spans="2:8" s="1" customFormat="1" ht="16.8" customHeight="1">
      <c r="B1547" s="32"/>
      <c r="C1547" s="211" t="s">
        <v>1</v>
      </c>
      <c r="D1547" s="211" t="s">
        <v>2957</v>
      </c>
      <c r="E1547" s="17" t="s">
        <v>1</v>
      </c>
      <c r="F1547" s="212">
        <v>7.7140000000000004</v>
      </c>
      <c r="H1547" s="32"/>
    </row>
    <row r="1548" spans="2:8" s="1" customFormat="1" ht="16.8" customHeight="1">
      <c r="B1548" s="32"/>
      <c r="C1548" s="211" t="s">
        <v>1</v>
      </c>
      <c r="D1548" s="211" t="s">
        <v>1524</v>
      </c>
      <c r="E1548" s="17" t="s">
        <v>1</v>
      </c>
      <c r="F1548" s="212">
        <v>0</v>
      </c>
      <c r="H1548" s="32"/>
    </row>
    <row r="1549" spans="2:8" s="1" customFormat="1" ht="16.8" customHeight="1">
      <c r="B1549" s="32"/>
      <c r="C1549" s="211" t="s">
        <v>1</v>
      </c>
      <c r="D1549" s="211" t="s">
        <v>2958</v>
      </c>
      <c r="E1549" s="17" t="s">
        <v>1</v>
      </c>
      <c r="F1549" s="212">
        <v>1.6559999999999999</v>
      </c>
      <c r="H1549" s="32"/>
    </row>
    <row r="1550" spans="2:8" s="1" customFormat="1" ht="16.8" customHeight="1">
      <c r="B1550" s="32"/>
      <c r="C1550" s="211" t="s">
        <v>1262</v>
      </c>
      <c r="D1550" s="211" t="s">
        <v>364</v>
      </c>
      <c r="E1550" s="17" t="s">
        <v>1</v>
      </c>
      <c r="F1550" s="212">
        <v>9.3699999999999992</v>
      </c>
      <c r="H1550" s="32"/>
    </row>
    <row r="1551" spans="2:8" s="1" customFormat="1" ht="16.8" customHeight="1">
      <c r="B1551" s="32"/>
      <c r="C1551" s="213" t="s">
        <v>9664</v>
      </c>
      <c r="H1551" s="32"/>
    </row>
    <row r="1552" spans="2:8" s="1" customFormat="1" ht="16.8" customHeight="1">
      <c r="B1552" s="32"/>
      <c r="C1552" s="211" t="s">
        <v>2954</v>
      </c>
      <c r="D1552" s="211" t="s">
        <v>2955</v>
      </c>
      <c r="E1552" s="17" t="s">
        <v>374</v>
      </c>
      <c r="F1552" s="212">
        <v>9.3699999999999992</v>
      </c>
      <c r="H1552" s="32"/>
    </row>
    <row r="1553" spans="2:8" s="1" customFormat="1" ht="16.8" customHeight="1">
      <c r="B1553" s="32"/>
      <c r="C1553" s="211" t="s">
        <v>2973</v>
      </c>
      <c r="D1553" s="211" t="s">
        <v>2974</v>
      </c>
      <c r="E1553" s="17" t="s">
        <v>374</v>
      </c>
      <c r="F1553" s="212">
        <v>259.178</v>
      </c>
      <c r="H1553" s="32"/>
    </row>
    <row r="1554" spans="2:8" s="1" customFormat="1" ht="16.8" customHeight="1">
      <c r="B1554" s="32"/>
      <c r="C1554" s="207" t="s">
        <v>1264</v>
      </c>
      <c r="D1554" s="208" t="s">
        <v>1</v>
      </c>
      <c r="E1554" s="209" t="s">
        <v>1</v>
      </c>
      <c r="F1554" s="210">
        <v>161.44499999999999</v>
      </c>
      <c r="H1554" s="32"/>
    </row>
    <row r="1555" spans="2:8" s="1" customFormat="1" ht="16.8" customHeight="1">
      <c r="B1555" s="32"/>
      <c r="C1555" s="211" t="s">
        <v>1</v>
      </c>
      <c r="D1555" s="211" t="s">
        <v>1536</v>
      </c>
      <c r="E1555" s="17" t="s">
        <v>1</v>
      </c>
      <c r="F1555" s="212">
        <v>0</v>
      </c>
      <c r="H1555" s="32"/>
    </row>
    <row r="1556" spans="2:8" s="1" customFormat="1" ht="16.8" customHeight="1">
      <c r="B1556" s="32"/>
      <c r="C1556" s="211" t="s">
        <v>1</v>
      </c>
      <c r="D1556" s="211" t="s">
        <v>2961</v>
      </c>
      <c r="E1556" s="17" t="s">
        <v>1</v>
      </c>
      <c r="F1556" s="212">
        <v>128.16300000000001</v>
      </c>
      <c r="H1556" s="32"/>
    </row>
    <row r="1557" spans="2:8" s="1" customFormat="1" ht="16.8" customHeight="1">
      <c r="B1557" s="32"/>
      <c r="C1557" s="211" t="s">
        <v>1</v>
      </c>
      <c r="D1557" s="211" t="s">
        <v>1524</v>
      </c>
      <c r="E1557" s="17" t="s">
        <v>1</v>
      </c>
      <c r="F1557" s="212">
        <v>0</v>
      </c>
      <c r="H1557" s="32"/>
    </row>
    <row r="1558" spans="2:8" s="1" customFormat="1" ht="16.8" customHeight="1">
      <c r="B1558" s="32"/>
      <c r="C1558" s="211" t="s">
        <v>1</v>
      </c>
      <c r="D1558" s="211" t="s">
        <v>2962</v>
      </c>
      <c r="E1558" s="17" t="s">
        <v>1</v>
      </c>
      <c r="F1558" s="212">
        <v>33.281999999999996</v>
      </c>
      <c r="H1558" s="32"/>
    </row>
    <row r="1559" spans="2:8" s="1" customFormat="1" ht="16.8" customHeight="1">
      <c r="B1559" s="32"/>
      <c r="C1559" s="211" t="s">
        <v>1264</v>
      </c>
      <c r="D1559" s="211" t="s">
        <v>364</v>
      </c>
      <c r="E1559" s="17" t="s">
        <v>1</v>
      </c>
      <c r="F1559" s="212">
        <v>161.44499999999999</v>
      </c>
      <c r="H1559" s="32"/>
    </row>
    <row r="1560" spans="2:8" s="1" customFormat="1" ht="16.8" customHeight="1">
      <c r="B1560" s="32"/>
      <c r="C1560" s="213" t="s">
        <v>9664</v>
      </c>
      <c r="H1560" s="32"/>
    </row>
    <row r="1561" spans="2:8" s="1" customFormat="1" ht="16.8" customHeight="1">
      <c r="B1561" s="32"/>
      <c r="C1561" s="211" t="s">
        <v>2851</v>
      </c>
      <c r="D1561" s="211" t="s">
        <v>2852</v>
      </c>
      <c r="E1561" s="17" t="s">
        <v>374</v>
      </c>
      <c r="F1561" s="212">
        <v>161.44499999999999</v>
      </c>
      <c r="H1561" s="32"/>
    </row>
    <row r="1562" spans="2:8" s="1" customFormat="1" ht="16.8" customHeight="1">
      <c r="B1562" s="32"/>
      <c r="C1562" s="211" t="s">
        <v>2973</v>
      </c>
      <c r="D1562" s="211" t="s">
        <v>2974</v>
      </c>
      <c r="E1562" s="17" t="s">
        <v>374</v>
      </c>
      <c r="F1562" s="212">
        <v>259.178</v>
      </c>
      <c r="H1562" s="32"/>
    </row>
    <row r="1563" spans="2:8" s="1" customFormat="1" ht="16.8" customHeight="1">
      <c r="B1563" s="32"/>
      <c r="C1563" s="207" t="s">
        <v>1266</v>
      </c>
      <c r="D1563" s="208" t="s">
        <v>1</v>
      </c>
      <c r="E1563" s="209" t="s">
        <v>1</v>
      </c>
      <c r="F1563" s="210">
        <v>0.502</v>
      </c>
      <c r="H1563" s="32"/>
    </row>
    <row r="1564" spans="2:8" s="1" customFormat="1" ht="16.8" customHeight="1">
      <c r="B1564" s="32"/>
      <c r="C1564" s="211" t="s">
        <v>1266</v>
      </c>
      <c r="D1564" s="211" t="s">
        <v>2901</v>
      </c>
      <c r="E1564" s="17" t="s">
        <v>1</v>
      </c>
      <c r="F1564" s="212">
        <v>0.502</v>
      </c>
      <c r="H1564" s="32"/>
    </row>
    <row r="1565" spans="2:8" s="1" customFormat="1" ht="16.8" customHeight="1">
      <c r="B1565" s="32"/>
      <c r="C1565" s="213" t="s">
        <v>9664</v>
      </c>
      <c r="H1565" s="32"/>
    </row>
    <row r="1566" spans="2:8" s="1" customFormat="1" ht="16.8" customHeight="1">
      <c r="B1566" s="32"/>
      <c r="C1566" s="211" t="s">
        <v>2731</v>
      </c>
      <c r="D1566" s="211" t="s">
        <v>2732</v>
      </c>
      <c r="E1566" s="17" t="s">
        <v>374</v>
      </c>
      <c r="F1566" s="212">
        <v>0.502</v>
      </c>
      <c r="H1566" s="32"/>
    </row>
    <row r="1567" spans="2:8" s="1" customFormat="1" ht="16.8" customHeight="1">
      <c r="B1567" s="32"/>
      <c r="C1567" s="211" t="s">
        <v>2903</v>
      </c>
      <c r="D1567" s="211" t="s">
        <v>2904</v>
      </c>
      <c r="E1567" s="17" t="s">
        <v>374</v>
      </c>
      <c r="F1567" s="212">
        <v>189.74799999999999</v>
      </c>
      <c r="H1567" s="32"/>
    </row>
    <row r="1568" spans="2:8" s="1" customFormat="1" ht="16.8" customHeight="1">
      <c r="B1568" s="32"/>
      <c r="C1568" s="207" t="s">
        <v>1268</v>
      </c>
      <c r="D1568" s="208" t="s">
        <v>1</v>
      </c>
      <c r="E1568" s="209" t="s">
        <v>1</v>
      </c>
      <c r="F1568" s="210">
        <v>10.458</v>
      </c>
      <c r="H1568" s="32"/>
    </row>
    <row r="1569" spans="2:8" s="1" customFormat="1" ht="16.8" customHeight="1">
      <c r="B1569" s="32"/>
      <c r="C1569" s="211" t="s">
        <v>1</v>
      </c>
      <c r="D1569" s="211" t="s">
        <v>1536</v>
      </c>
      <c r="E1569" s="17" t="s">
        <v>1</v>
      </c>
      <c r="F1569" s="212">
        <v>0</v>
      </c>
      <c r="H1569" s="32"/>
    </row>
    <row r="1570" spans="2:8" s="1" customFormat="1" ht="16.8" customHeight="1">
      <c r="B1570" s="32"/>
      <c r="C1570" s="211" t="s">
        <v>1</v>
      </c>
      <c r="D1570" s="211" t="s">
        <v>2734</v>
      </c>
      <c r="E1570" s="17" t="s">
        <v>1</v>
      </c>
      <c r="F1570" s="212">
        <v>1.0820000000000001</v>
      </c>
      <c r="H1570" s="32"/>
    </row>
    <row r="1571" spans="2:8" s="1" customFormat="1" ht="16.8" customHeight="1">
      <c r="B1571" s="32"/>
      <c r="C1571" s="211" t="s">
        <v>1</v>
      </c>
      <c r="D1571" s="211" t="s">
        <v>2735</v>
      </c>
      <c r="E1571" s="17" t="s">
        <v>1</v>
      </c>
      <c r="F1571" s="212">
        <v>0.996</v>
      </c>
      <c r="H1571" s="32"/>
    </row>
    <row r="1572" spans="2:8" s="1" customFormat="1" ht="16.8" customHeight="1">
      <c r="B1572" s="32"/>
      <c r="C1572" s="211" t="s">
        <v>1</v>
      </c>
      <c r="D1572" s="211" t="s">
        <v>2736</v>
      </c>
      <c r="E1572" s="17" t="s">
        <v>1</v>
      </c>
      <c r="F1572" s="212">
        <v>0.192</v>
      </c>
      <c r="H1572" s="32"/>
    </row>
    <row r="1573" spans="2:8" s="1" customFormat="1" ht="16.8" customHeight="1">
      <c r="B1573" s="32"/>
      <c r="C1573" s="211" t="s">
        <v>1</v>
      </c>
      <c r="D1573" s="211" t="s">
        <v>2737</v>
      </c>
      <c r="E1573" s="17" t="s">
        <v>1</v>
      </c>
      <c r="F1573" s="212">
        <v>0.75700000000000001</v>
      </c>
      <c r="H1573" s="32"/>
    </row>
    <row r="1574" spans="2:8" s="1" customFormat="1" ht="16.8" customHeight="1">
      <c r="B1574" s="32"/>
      <c r="C1574" s="211" t="s">
        <v>1</v>
      </c>
      <c r="D1574" s="211" t="s">
        <v>2738</v>
      </c>
      <c r="E1574" s="17" t="s">
        <v>1</v>
      </c>
      <c r="F1574" s="212">
        <v>3.3490000000000002</v>
      </c>
      <c r="H1574" s="32"/>
    </row>
    <row r="1575" spans="2:8" s="1" customFormat="1" ht="16.8" customHeight="1">
      <c r="B1575" s="32"/>
      <c r="C1575" s="211" t="s">
        <v>1</v>
      </c>
      <c r="D1575" s="211" t="s">
        <v>1524</v>
      </c>
      <c r="E1575" s="17" t="s">
        <v>1</v>
      </c>
      <c r="F1575" s="212">
        <v>0</v>
      </c>
      <c r="H1575" s="32"/>
    </row>
    <row r="1576" spans="2:8" s="1" customFormat="1" ht="16.8" customHeight="1">
      <c r="B1576" s="32"/>
      <c r="C1576" s="211" t="s">
        <v>1</v>
      </c>
      <c r="D1576" s="211" t="s">
        <v>2739</v>
      </c>
      <c r="E1576" s="17" t="s">
        <v>1</v>
      </c>
      <c r="F1576" s="212">
        <v>1.401</v>
      </c>
      <c r="H1576" s="32"/>
    </row>
    <row r="1577" spans="2:8" s="1" customFormat="1" ht="16.8" customHeight="1">
      <c r="B1577" s="32"/>
      <c r="C1577" s="211" t="s">
        <v>1</v>
      </c>
      <c r="D1577" s="211" t="s">
        <v>2740</v>
      </c>
      <c r="E1577" s="17" t="s">
        <v>1</v>
      </c>
      <c r="F1577" s="212">
        <v>0.28899999999999998</v>
      </c>
      <c r="H1577" s="32"/>
    </row>
    <row r="1578" spans="2:8" s="1" customFormat="1" ht="16.8" customHeight="1">
      <c r="B1578" s="32"/>
      <c r="C1578" s="211" t="s">
        <v>1</v>
      </c>
      <c r="D1578" s="211" t="s">
        <v>2741</v>
      </c>
      <c r="E1578" s="17" t="s">
        <v>1</v>
      </c>
      <c r="F1578" s="212">
        <v>0.20300000000000001</v>
      </c>
      <c r="H1578" s="32"/>
    </row>
    <row r="1579" spans="2:8" s="1" customFormat="1" ht="16.8" customHeight="1">
      <c r="B1579" s="32"/>
      <c r="C1579" s="211" t="s">
        <v>1</v>
      </c>
      <c r="D1579" s="211" t="s">
        <v>2742</v>
      </c>
      <c r="E1579" s="17" t="s">
        <v>1</v>
      </c>
      <c r="F1579" s="212">
        <v>0.108</v>
      </c>
      <c r="H1579" s="32"/>
    </row>
    <row r="1580" spans="2:8" s="1" customFormat="1" ht="16.8" customHeight="1">
      <c r="B1580" s="32"/>
      <c r="C1580" s="211" t="s">
        <v>1</v>
      </c>
      <c r="D1580" s="211" t="s">
        <v>2743</v>
      </c>
      <c r="E1580" s="17" t="s">
        <v>1</v>
      </c>
      <c r="F1580" s="212">
        <v>0.126</v>
      </c>
      <c r="H1580" s="32"/>
    </row>
    <row r="1581" spans="2:8" s="1" customFormat="1" ht="16.8" customHeight="1">
      <c r="B1581" s="32"/>
      <c r="C1581" s="211" t="s">
        <v>1</v>
      </c>
      <c r="D1581" s="211" t="s">
        <v>1905</v>
      </c>
      <c r="E1581" s="17" t="s">
        <v>1</v>
      </c>
      <c r="F1581" s="212">
        <v>0</v>
      </c>
      <c r="H1581" s="32"/>
    </row>
    <row r="1582" spans="2:8" s="1" customFormat="1" ht="16.8" customHeight="1">
      <c r="B1582" s="32"/>
      <c r="C1582" s="211" t="s">
        <v>1</v>
      </c>
      <c r="D1582" s="211" t="s">
        <v>2744</v>
      </c>
      <c r="E1582" s="17" t="s">
        <v>1</v>
      </c>
      <c r="F1582" s="212">
        <v>1.391</v>
      </c>
      <c r="H1582" s="32"/>
    </row>
    <row r="1583" spans="2:8" s="1" customFormat="1" ht="16.8" customHeight="1">
      <c r="B1583" s="32"/>
      <c r="C1583" s="211" t="s">
        <v>1</v>
      </c>
      <c r="D1583" s="211" t="s">
        <v>2745</v>
      </c>
      <c r="E1583" s="17" t="s">
        <v>1</v>
      </c>
      <c r="F1583" s="212">
        <v>0.56399999999999995</v>
      </c>
      <c r="H1583" s="32"/>
    </row>
    <row r="1584" spans="2:8" s="1" customFormat="1" ht="16.8" customHeight="1">
      <c r="B1584" s="32"/>
      <c r="C1584" s="211" t="s">
        <v>1268</v>
      </c>
      <c r="D1584" s="211" t="s">
        <v>364</v>
      </c>
      <c r="E1584" s="17" t="s">
        <v>1</v>
      </c>
      <c r="F1584" s="212">
        <v>10.458</v>
      </c>
      <c r="H1584" s="32"/>
    </row>
    <row r="1585" spans="2:8" s="1" customFormat="1" ht="16.8" customHeight="1">
      <c r="B1585" s="32"/>
      <c r="C1585" s="213" t="s">
        <v>9664</v>
      </c>
      <c r="H1585" s="32"/>
    </row>
    <row r="1586" spans="2:8" s="1" customFormat="1" ht="16.8" customHeight="1">
      <c r="B1586" s="32"/>
      <c r="C1586" s="211" t="s">
        <v>2731</v>
      </c>
      <c r="D1586" s="211" t="s">
        <v>2732</v>
      </c>
      <c r="E1586" s="17" t="s">
        <v>374</v>
      </c>
      <c r="F1586" s="212">
        <v>10.458</v>
      </c>
      <c r="H1586" s="32"/>
    </row>
    <row r="1587" spans="2:8" s="1" customFormat="1" ht="16.8" customHeight="1">
      <c r="B1587" s="32"/>
      <c r="C1587" s="211" t="s">
        <v>2903</v>
      </c>
      <c r="D1587" s="211" t="s">
        <v>2904</v>
      </c>
      <c r="E1587" s="17" t="s">
        <v>374</v>
      </c>
      <c r="F1587" s="212">
        <v>189.74799999999999</v>
      </c>
      <c r="H1587" s="32"/>
    </row>
    <row r="1588" spans="2:8" s="1" customFormat="1" ht="16.8" customHeight="1">
      <c r="B1588" s="32"/>
      <c r="C1588" s="207" t="s">
        <v>1270</v>
      </c>
      <c r="D1588" s="208" t="s">
        <v>1</v>
      </c>
      <c r="E1588" s="209" t="s">
        <v>1</v>
      </c>
      <c r="F1588" s="210">
        <v>10.483000000000001</v>
      </c>
      <c r="H1588" s="32"/>
    </row>
    <row r="1589" spans="2:8" s="1" customFormat="1" ht="16.8" customHeight="1">
      <c r="B1589" s="32"/>
      <c r="C1589" s="211" t="s">
        <v>1</v>
      </c>
      <c r="D1589" s="211" t="s">
        <v>1524</v>
      </c>
      <c r="E1589" s="17" t="s">
        <v>1</v>
      </c>
      <c r="F1589" s="212">
        <v>0</v>
      </c>
      <c r="H1589" s="32"/>
    </row>
    <row r="1590" spans="2:8" s="1" customFormat="1" ht="16.8" customHeight="1">
      <c r="B1590" s="32"/>
      <c r="C1590" s="211" t="s">
        <v>1</v>
      </c>
      <c r="D1590" s="211" t="s">
        <v>2750</v>
      </c>
      <c r="E1590" s="17" t="s">
        <v>1</v>
      </c>
      <c r="F1590" s="212">
        <v>9.2739999999999991</v>
      </c>
      <c r="H1590" s="32"/>
    </row>
    <row r="1591" spans="2:8" s="1" customFormat="1" ht="16.8" customHeight="1">
      <c r="B1591" s="32"/>
      <c r="C1591" s="211" t="s">
        <v>1</v>
      </c>
      <c r="D1591" s="211" t="s">
        <v>2751</v>
      </c>
      <c r="E1591" s="17" t="s">
        <v>1</v>
      </c>
      <c r="F1591" s="212">
        <v>0.88400000000000001</v>
      </c>
      <c r="H1591" s="32"/>
    </row>
    <row r="1592" spans="2:8" s="1" customFormat="1" ht="16.8" customHeight="1">
      <c r="B1592" s="32"/>
      <c r="C1592" s="211" t="s">
        <v>1</v>
      </c>
      <c r="D1592" s="211" t="s">
        <v>1905</v>
      </c>
      <c r="E1592" s="17" t="s">
        <v>1</v>
      </c>
      <c r="F1592" s="212">
        <v>0</v>
      </c>
      <c r="H1592" s="32"/>
    </row>
    <row r="1593" spans="2:8" s="1" customFormat="1" ht="16.8" customHeight="1">
      <c r="B1593" s="32"/>
      <c r="C1593" s="211" t="s">
        <v>1</v>
      </c>
      <c r="D1593" s="211" t="s">
        <v>2752</v>
      </c>
      <c r="E1593" s="17" t="s">
        <v>1</v>
      </c>
      <c r="F1593" s="212">
        <v>0.32500000000000001</v>
      </c>
      <c r="H1593" s="32"/>
    </row>
    <row r="1594" spans="2:8" s="1" customFormat="1" ht="16.8" customHeight="1">
      <c r="B1594" s="32"/>
      <c r="C1594" s="211" t="s">
        <v>1270</v>
      </c>
      <c r="D1594" s="211" t="s">
        <v>364</v>
      </c>
      <c r="E1594" s="17" t="s">
        <v>1</v>
      </c>
      <c r="F1594" s="212">
        <v>10.483000000000001</v>
      </c>
      <c r="H1594" s="32"/>
    </row>
    <row r="1595" spans="2:8" s="1" customFormat="1" ht="16.8" customHeight="1">
      <c r="B1595" s="32"/>
      <c r="C1595" s="213" t="s">
        <v>9664</v>
      </c>
      <c r="H1595" s="32"/>
    </row>
    <row r="1596" spans="2:8" s="1" customFormat="1" ht="16.8" customHeight="1">
      <c r="B1596" s="32"/>
      <c r="C1596" s="211" t="s">
        <v>2747</v>
      </c>
      <c r="D1596" s="211" t="s">
        <v>2748</v>
      </c>
      <c r="E1596" s="17" t="s">
        <v>374</v>
      </c>
      <c r="F1596" s="212">
        <v>10.483000000000001</v>
      </c>
      <c r="H1596" s="32"/>
    </row>
    <row r="1597" spans="2:8" s="1" customFormat="1" ht="16.8" customHeight="1">
      <c r="B1597" s="32"/>
      <c r="C1597" s="211" t="s">
        <v>2903</v>
      </c>
      <c r="D1597" s="211" t="s">
        <v>2904</v>
      </c>
      <c r="E1597" s="17" t="s">
        <v>374</v>
      </c>
      <c r="F1597" s="212">
        <v>189.74799999999999</v>
      </c>
      <c r="H1597" s="32"/>
    </row>
    <row r="1598" spans="2:8" s="1" customFormat="1" ht="16.8" customHeight="1">
      <c r="B1598" s="32"/>
      <c r="C1598" s="207" t="s">
        <v>1272</v>
      </c>
      <c r="D1598" s="208" t="s">
        <v>1</v>
      </c>
      <c r="E1598" s="209" t="s">
        <v>1</v>
      </c>
      <c r="F1598" s="210">
        <v>14.647</v>
      </c>
      <c r="H1598" s="32"/>
    </row>
    <row r="1599" spans="2:8" s="1" customFormat="1" ht="16.8" customHeight="1">
      <c r="B1599" s="32"/>
      <c r="C1599" s="211" t="s">
        <v>1</v>
      </c>
      <c r="D1599" s="211" t="s">
        <v>1536</v>
      </c>
      <c r="E1599" s="17" t="s">
        <v>1</v>
      </c>
      <c r="F1599" s="212">
        <v>0</v>
      </c>
      <c r="H1599" s="32"/>
    </row>
    <row r="1600" spans="2:8" s="1" customFormat="1" ht="16.8" customHeight="1">
      <c r="B1600" s="32"/>
      <c r="C1600" s="211" t="s">
        <v>1</v>
      </c>
      <c r="D1600" s="211" t="s">
        <v>2773</v>
      </c>
      <c r="E1600" s="17" t="s">
        <v>1</v>
      </c>
      <c r="F1600" s="212">
        <v>2.8149999999999999</v>
      </c>
      <c r="H1600" s="32"/>
    </row>
    <row r="1601" spans="2:8" s="1" customFormat="1" ht="16.8" customHeight="1">
      <c r="B1601" s="32"/>
      <c r="C1601" s="211" t="s">
        <v>1</v>
      </c>
      <c r="D1601" s="211" t="s">
        <v>2774</v>
      </c>
      <c r="E1601" s="17" t="s">
        <v>1</v>
      </c>
      <c r="F1601" s="212">
        <v>2.544</v>
      </c>
      <c r="H1601" s="32"/>
    </row>
    <row r="1602" spans="2:8" s="1" customFormat="1" ht="16.8" customHeight="1">
      <c r="B1602" s="32"/>
      <c r="C1602" s="211" t="s">
        <v>1</v>
      </c>
      <c r="D1602" s="211" t="s">
        <v>2775</v>
      </c>
      <c r="E1602" s="17" t="s">
        <v>1</v>
      </c>
      <c r="F1602" s="212">
        <v>1.272</v>
      </c>
      <c r="H1602" s="32"/>
    </row>
    <row r="1603" spans="2:8" s="1" customFormat="1" ht="16.8" customHeight="1">
      <c r="B1603" s="32"/>
      <c r="C1603" s="211" t="s">
        <v>1</v>
      </c>
      <c r="D1603" s="211" t="s">
        <v>2776</v>
      </c>
      <c r="E1603" s="17" t="s">
        <v>1</v>
      </c>
      <c r="F1603" s="212">
        <v>0.27300000000000002</v>
      </c>
      <c r="H1603" s="32"/>
    </row>
    <row r="1604" spans="2:8" s="1" customFormat="1" ht="16.8" customHeight="1">
      <c r="B1604" s="32"/>
      <c r="C1604" s="211" t="s">
        <v>1</v>
      </c>
      <c r="D1604" s="211" t="s">
        <v>1524</v>
      </c>
      <c r="E1604" s="17" t="s">
        <v>1</v>
      </c>
      <c r="F1604" s="212">
        <v>0</v>
      </c>
      <c r="H1604" s="32"/>
    </row>
    <row r="1605" spans="2:8" s="1" customFormat="1" ht="16.8" customHeight="1">
      <c r="B1605" s="32"/>
      <c r="C1605" s="211" t="s">
        <v>1</v>
      </c>
      <c r="D1605" s="211" t="s">
        <v>2777</v>
      </c>
      <c r="E1605" s="17" t="s">
        <v>1</v>
      </c>
      <c r="F1605" s="212">
        <v>0.69599999999999995</v>
      </c>
      <c r="H1605" s="32"/>
    </row>
    <row r="1606" spans="2:8" s="1" customFormat="1" ht="16.8" customHeight="1">
      <c r="B1606" s="32"/>
      <c r="C1606" s="211" t="s">
        <v>1</v>
      </c>
      <c r="D1606" s="211" t="s">
        <v>2778</v>
      </c>
      <c r="E1606" s="17" t="s">
        <v>1</v>
      </c>
      <c r="F1606" s="212">
        <v>0.72099999999999997</v>
      </c>
      <c r="H1606" s="32"/>
    </row>
    <row r="1607" spans="2:8" s="1" customFormat="1" ht="16.8" customHeight="1">
      <c r="B1607" s="32"/>
      <c r="C1607" s="211" t="s">
        <v>1</v>
      </c>
      <c r="D1607" s="211" t="s">
        <v>2779</v>
      </c>
      <c r="E1607" s="17" t="s">
        <v>1</v>
      </c>
      <c r="F1607" s="212">
        <v>3.04</v>
      </c>
      <c r="H1607" s="32"/>
    </row>
    <row r="1608" spans="2:8" s="1" customFormat="1" ht="16.8" customHeight="1">
      <c r="B1608" s="32"/>
      <c r="C1608" s="211" t="s">
        <v>1</v>
      </c>
      <c r="D1608" s="211" t="s">
        <v>2780</v>
      </c>
      <c r="E1608" s="17" t="s">
        <v>1</v>
      </c>
      <c r="F1608" s="212">
        <v>3.286</v>
      </c>
      <c r="H1608" s="32"/>
    </row>
    <row r="1609" spans="2:8" s="1" customFormat="1" ht="16.8" customHeight="1">
      <c r="B1609" s="32"/>
      <c r="C1609" s="211" t="s">
        <v>1272</v>
      </c>
      <c r="D1609" s="211" t="s">
        <v>364</v>
      </c>
      <c r="E1609" s="17" t="s">
        <v>1</v>
      </c>
      <c r="F1609" s="212">
        <v>14.647</v>
      </c>
      <c r="H1609" s="32"/>
    </row>
    <row r="1610" spans="2:8" s="1" customFormat="1" ht="16.8" customHeight="1">
      <c r="B1610" s="32"/>
      <c r="C1610" s="213" t="s">
        <v>9664</v>
      </c>
      <c r="H1610" s="32"/>
    </row>
    <row r="1611" spans="2:8" s="1" customFormat="1" ht="16.8" customHeight="1">
      <c r="B1611" s="32"/>
      <c r="C1611" s="211" t="s">
        <v>2770</v>
      </c>
      <c r="D1611" s="211" t="s">
        <v>2771</v>
      </c>
      <c r="E1611" s="17" t="s">
        <v>374</v>
      </c>
      <c r="F1611" s="212">
        <v>14.647</v>
      </c>
      <c r="H1611" s="32"/>
    </row>
    <row r="1612" spans="2:8" s="1" customFormat="1" ht="16.8" customHeight="1">
      <c r="B1612" s="32"/>
      <c r="C1612" s="211" t="s">
        <v>2903</v>
      </c>
      <c r="D1612" s="211" t="s">
        <v>2904</v>
      </c>
      <c r="E1612" s="17" t="s">
        <v>374</v>
      </c>
      <c r="F1612" s="212">
        <v>189.74799999999999</v>
      </c>
      <c r="H1612" s="32"/>
    </row>
    <row r="1613" spans="2:8" s="1" customFormat="1" ht="16.8" customHeight="1">
      <c r="B1613" s="32"/>
      <c r="C1613" s="207" t="s">
        <v>1275</v>
      </c>
      <c r="D1613" s="208" t="s">
        <v>1</v>
      </c>
      <c r="E1613" s="209" t="s">
        <v>1</v>
      </c>
      <c r="F1613" s="210">
        <v>41.316000000000003</v>
      </c>
      <c r="H1613" s="32"/>
    </row>
    <row r="1614" spans="2:8" s="1" customFormat="1" ht="16.8" customHeight="1">
      <c r="B1614" s="32"/>
      <c r="C1614" s="211" t="s">
        <v>1</v>
      </c>
      <c r="D1614" s="211" t="s">
        <v>1536</v>
      </c>
      <c r="E1614" s="17" t="s">
        <v>1</v>
      </c>
      <c r="F1614" s="212">
        <v>0</v>
      </c>
      <c r="H1614" s="32"/>
    </row>
    <row r="1615" spans="2:8" s="1" customFormat="1" ht="16.8" customHeight="1">
      <c r="B1615" s="32"/>
      <c r="C1615" s="211" t="s">
        <v>1</v>
      </c>
      <c r="D1615" s="211" t="s">
        <v>2785</v>
      </c>
      <c r="E1615" s="17" t="s">
        <v>1</v>
      </c>
      <c r="F1615" s="212">
        <v>38.957999999999998</v>
      </c>
      <c r="H1615" s="32"/>
    </row>
    <row r="1616" spans="2:8" s="1" customFormat="1" ht="16.8" customHeight="1">
      <c r="B1616" s="32"/>
      <c r="C1616" s="211" t="s">
        <v>1</v>
      </c>
      <c r="D1616" s="211" t="s">
        <v>1524</v>
      </c>
      <c r="E1616" s="17" t="s">
        <v>1</v>
      </c>
      <c r="F1616" s="212">
        <v>0</v>
      </c>
      <c r="H1616" s="32"/>
    </row>
    <row r="1617" spans="2:8" s="1" customFormat="1" ht="16.8" customHeight="1">
      <c r="B1617" s="32"/>
      <c r="C1617" s="211" t="s">
        <v>1</v>
      </c>
      <c r="D1617" s="211" t="s">
        <v>2786</v>
      </c>
      <c r="E1617" s="17" t="s">
        <v>1</v>
      </c>
      <c r="F1617" s="212">
        <v>1.179</v>
      </c>
      <c r="H1617" s="32"/>
    </row>
    <row r="1618" spans="2:8" s="1" customFormat="1" ht="16.8" customHeight="1">
      <c r="B1618" s="32"/>
      <c r="C1618" s="211" t="s">
        <v>1</v>
      </c>
      <c r="D1618" s="211" t="s">
        <v>2787</v>
      </c>
      <c r="E1618" s="17" t="s">
        <v>1</v>
      </c>
      <c r="F1618" s="212">
        <v>1.179</v>
      </c>
      <c r="H1618" s="32"/>
    </row>
    <row r="1619" spans="2:8" s="1" customFormat="1" ht="16.8" customHeight="1">
      <c r="B1619" s="32"/>
      <c r="C1619" s="211" t="s">
        <v>1275</v>
      </c>
      <c r="D1619" s="211" t="s">
        <v>364</v>
      </c>
      <c r="E1619" s="17" t="s">
        <v>1</v>
      </c>
      <c r="F1619" s="212">
        <v>41.316000000000003</v>
      </c>
      <c r="H1619" s="32"/>
    </row>
    <row r="1620" spans="2:8" s="1" customFormat="1" ht="16.8" customHeight="1">
      <c r="B1620" s="32"/>
      <c r="C1620" s="213" t="s">
        <v>9664</v>
      </c>
      <c r="H1620" s="32"/>
    </row>
    <row r="1621" spans="2:8" s="1" customFormat="1" ht="16.8" customHeight="1">
      <c r="B1621" s="32"/>
      <c r="C1621" s="211" t="s">
        <v>2782</v>
      </c>
      <c r="D1621" s="211" t="s">
        <v>2783</v>
      </c>
      <c r="E1621" s="17" t="s">
        <v>374</v>
      </c>
      <c r="F1621" s="212">
        <v>41.316000000000003</v>
      </c>
      <c r="H1621" s="32"/>
    </row>
    <row r="1622" spans="2:8" s="1" customFormat="1" ht="16.8" customHeight="1">
      <c r="B1622" s="32"/>
      <c r="C1622" s="211" t="s">
        <v>2903</v>
      </c>
      <c r="D1622" s="211" t="s">
        <v>2904</v>
      </c>
      <c r="E1622" s="17" t="s">
        <v>374</v>
      </c>
      <c r="F1622" s="212">
        <v>189.74799999999999</v>
      </c>
      <c r="H1622" s="32"/>
    </row>
    <row r="1623" spans="2:8" s="1" customFormat="1" ht="16.8" customHeight="1">
      <c r="B1623" s="32"/>
      <c r="C1623" s="207" t="s">
        <v>1278</v>
      </c>
      <c r="D1623" s="208" t="s">
        <v>1</v>
      </c>
      <c r="E1623" s="209" t="s">
        <v>1</v>
      </c>
      <c r="F1623" s="210">
        <v>25.620999999999999</v>
      </c>
      <c r="H1623" s="32"/>
    </row>
    <row r="1624" spans="2:8" s="1" customFormat="1" ht="16.8" customHeight="1">
      <c r="B1624" s="32"/>
      <c r="C1624" s="211" t="s">
        <v>1</v>
      </c>
      <c r="D1624" s="211" t="s">
        <v>1536</v>
      </c>
      <c r="E1624" s="17" t="s">
        <v>1</v>
      </c>
      <c r="F1624" s="212">
        <v>0</v>
      </c>
      <c r="H1624" s="32"/>
    </row>
    <row r="1625" spans="2:8" s="1" customFormat="1" ht="16.8" customHeight="1">
      <c r="B1625" s="32"/>
      <c r="C1625" s="211" t="s">
        <v>1</v>
      </c>
      <c r="D1625" s="211" t="s">
        <v>2810</v>
      </c>
      <c r="E1625" s="17" t="s">
        <v>1</v>
      </c>
      <c r="F1625" s="212">
        <v>8.1180000000000003</v>
      </c>
      <c r="H1625" s="32"/>
    </row>
    <row r="1626" spans="2:8" s="1" customFormat="1" ht="16.8" customHeight="1">
      <c r="B1626" s="32"/>
      <c r="C1626" s="211" t="s">
        <v>1</v>
      </c>
      <c r="D1626" s="211" t="s">
        <v>2811</v>
      </c>
      <c r="E1626" s="17" t="s">
        <v>1</v>
      </c>
      <c r="F1626" s="212">
        <v>5.9619999999999997</v>
      </c>
      <c r="H1626" s="32"/>
    </row>
    <row r="1627" spans="2:8" s="1" customFormat="1" ht="16.8" customHeight="1">
      <c r="B1627" s="32"/>
      <c r="C1627" s="211" t="s">
        <v>1</v>
      </c>
      <c r="D1627" s="211" t="s">
        <v>2812</v>
      </c>
      <c r="E1627" s="17" t="s">
        <v>1</v>
      </c>
      <c r="F1627" s="212">
        <v>3.121</v>
      </c>
      <c r="H1627" s="32"/>
    </row>
    <row r="1628" spans="2:8" s="1" customFormat="1" ht="16.8" customHeight="1">
      <c r="B1628" s="32"/>
      <c r="C1628" s="211" t="s">
        <v>1</v>
      </c>
      <c r="D1628" s="211" t="s">
        <v>2813</v>
      </c>
      <c r="E1628" s="17" t="s">
        <v>1</v>
      </c>
      <c r="F1628" s="212">
        <v>4.8689999999999998</v>
      </c>
      <c r="H1628" s="32"/>
    </row>
    <row r="1629" spans="2:8" s="1" customFormat="1" ht="16.8" customHeight="1">
      <c r="B1629" s="32"/>
      <c r="C1629" s="211" t="s">
        <v>1</v>
      </c>
      <c r="D1629" s="211" t="s">
        <v>1524</v>
      </c>
      <c r="E1629" s="17" t="s">
        <v>1</v>
      </c>
      <c r="F1629" s="212">
        <v>0</v>
      </c>
      <c r="H1629" s="32"/>
    </row>
    <row r="1630" spans="2:8" s="1" customFormat="1" ht="16.8" customHeight="1">
      <c r="B1630" s="32"/>
      <c r="C1630" s="211" t="s">
        <v>1</v>
      </c>
      <c r="D1630" s="211" t="s">
        <v>2814</v>
      </c>
      <c r="E1630" s="17" t="s">
        <v>1</v>
      </c>
      <c r="F1630" s="212">
        <v>1.7749999999999999</v>
      </c>
      <c r="H1630" s="32"/>
    </row>
    <row r="1631" spans="2:8" s="1" customFormat="1" ht="16.8" customHeight="1">
      <c r="B1631" s="32"/>
      <c r="C1631" s="211" t="s">
        <v>1</v>
      </c>
      <c r="D1631" s="211" t="s">
        <v>2815</v>
      </c>
      <c r="E1631" s="17" t="s">
        <v>1</v>
      </c>
      <c r="F1631" s="212">
        <v>1.776</v>
      </c>
      <c r="H1631" s="32"/>
    </row>
    <row r="1632" spans="2:8" s="1" customFormat="1" ht="16.8" customHeight="1">
      <c r="B1632" s="32"/>
      <c r="C1632" s="211" t="s">
        <v>1278</v>
      </c>
      <c r="D1632" s="211" t="s">
        <v>364</v>
      </c>
      <c r="E1632" s="17" t="s">
        <v>1</v>
      </c>
      <c r="F1632" s="212">
        <v>25.620999999999999</v>
      </c>
      <c r="H1632" s="32"/>
    </row>
    <row r="1633" spans="2:8" s="1" customFormat="1" ht="16.8" customHeight="1">
      <c r="B1633" s="32"/>
      <c r="C1633" s="213" t="s">
        <v>9664</v>
      </c>
      <c r="H1633" s="32"/>
    </row>
    <row r="1634" spans="2:8" s="1" customFormat="1" ht="16.8" customHeight="1">
      <c r="B1634" s="32"/>
      <c r="C1634" s="211" t="s">
        <v>2807</v>
      </c>
      <c r="D1634" s="211" t="s">
        <v>2808</v>
      </c>
      <c r="E1634" s="17" t="s">
        <v>374</v>
      </c>
      <c r="F1634" s="212">
        <v>25.620999999999999</v>
      </c>
      <c r="H1634" s="32"/>
    </row>
    <row r="1635" spans="2:8" s="1" customFormat="1" ht="16.8" customHeight="1">
      <c r="B1635" s="32"/>
      <c r="C1635" s="211" t="s">
        <v>2903</v>
      </c>
      <c r="D1635" s="211" t="s">
        <v>2904</v>
      </c>
      <c r="E1635" s="17" t="s">
        <v>374</v>
      </c>
      <c r="F1635" s="212">
        <v>189.74799999999999</v>
      </c>
      <c r="H1635" s="32"/>
    </row>
    <row r="1636" spans="2:8" s="1" customFormat="1" ht="16.8" customHeight="1">
      <c r="B1636" s="32"/>
      <c r="C1636" s="207" t="s">
        <v>1281</v>
      </c>
      <c r="D1636" s="208" t="s">
        <v>1</v>
      </c>
      <c r="E1636" s="209" t="s">
        <v>1</v>
      </c>
      <c r="F1636" s="210">
        <v>25.385999999999999</v>
      </c>
      <c r="H1636" s="32"/>
    </row>
    <row r="1637" spans="2:8" s="1" customFormat="1" ht="16.8" customHeight="1">
      <c r="B1637" s="32"/>
      <c r="C1637" s="211" t="s">
        <v>1</v>
      </c>
      <c r="D1637" s="211" t="s">
        <v>1536</v>
      </c>
      <c r="E1637" s="17" t="s">
        <v>1</v>
      </c>
      <c r="F1637" s="212">
        <v>0</v>
      </c>
      <c r="H1637" s="32"/>
    </row>
    <row r="1638" spans="2:8" s="1" customFormat="1" ht="16.8" customHeight="1">
      <c r="B1638" s="32"/>
      <c r="C1638" s="211" t="s">
        <v>1</v>
      </c>
      <c r="D1638" s="211" t="s">
        <v>2820</v>
      </c>
      <c r="E1638" s="17" t="s">
        <v>1</v>
      </c>
      <c r="F1638" s="212">
        <v>0.26100000000000001</v>
      </c>
      <c r="H1638" s="32"/>
    </row>
    <row r="1639" spans="2:8" s="1" customFormat="1" ht="16.8" customHeight="1">
      <c r="B1639" s="32"/>
      <c r="C1639" s="211" t="s">
        <v>1</v>
      </c>
      <c r="D1639" s="211" t="s">
        <v>2821</v>
      </c>
      <c r="E1639" s="17" t="s">
        <v>1</v>
      </c>
      <c r="F1639" s="212">
        <v>11.673</v>
      </c>
      <c r="H1639" s="32"/>
    </row>
    <row r="1640" spans="2:8" s="1" customFormat="1" ht="16.8" customHeight="1">
      <c r="B1640" s="32"/>
      <c r="C1640" s="211" t="s">
        <v>1</v>
      </c>
      <c r="D1640" s="211" t="s">
        <v>2822</v>
      </c>
      <c r="E1640" s="17" t="s">
        <v>1</v>
      </c>
      <c r="F1640" s="212">
        <v>7.452</v>
      </c>
      <c r="H1640" s="32"/>
    </row>
    <row r="1641" spans="2:8" s="1" customFormat="1" ht="16.8" customHeight="1">
      <c r="B1641" s="32"/>
      <c r="C1641" s="211" t="s">
        <v>1</v>
      </c>
      <c r="D1641" s="211" t="s">
        <v>2823</v>
      </c>
      <c r="E1641" s="17" t="s">
        <v>1</v>
      </c>
      <c r="F1641" s="212">
        <v>2.7949999999999999</v>
      </c>
      <c r="H1641" s="32"/>
    </row>
    <row r="1642" spans="2:8" s="1" customFormat="1" ht="16.8" customHeight="1">
      <c r="B1642" s="32"/>
      <c r="C1642" s="211" t="s">
        <v>1</v>
      </c>
      <c r="D1642" s="211" t="s">
        <v>1524</v>
      </c>
      <c r="E1642" s="17" t="s">
        <v>1</v>
      </c>
      <c r="F1642" s="212">
        <v>0</v>
      </c>
      <c r="H1642" s="32"/>
    </row>
    <row r="1643" spans="2:8" s="1" customFormat="1" ht="16.8" customHeight="1">
      <c r="B1643" s="32"/>
      <c r="C1643" s="211" t="s">
        <v>1</v>
      </c>
      <c r="D1643" s="211" t="s">
        <v>2824</v>
      </c>
      <c r="E1643" s="17" t="s">
        <v>1</v>
      </c>
      <c r="F1643" s="212">
        <v>2.0870000000000002</v>
      </c>
      <c r="H1643" s="32"/>
    </row>
    <row r="1644" spans="2:8" s="1" customFormat="1" ht="16.8" customHeight="1">
      <c r="B1644" s="32"/>
      <c r="C1644" s="211" t="s">
        <v>1</v>
      </c>
      <c r="D1644" s="211" t="s">
        <v>2825</v>
      </c>
      <c r="E1644" s="17" t="s">
        <v>1</v>
      </c>
      <c r="F1644" s="212">
        <v>1.1180000000000001</v>
      </c>
      <c r="H1644" s="32"/>
    </row>
    <row r="1645" spans="2:8" s="1" customFormat="1" ht="16.8" customHeight="1">
      <c r="B1645" s="32"/>
      <c r="C1645" s="211" t="s">
        <v>1281</v>
      </c>
      <c r="D1645" s="211" t="s">
        <v>364</v>
      </c>
      <c r="E1645" s="17" t="s">
        <v>1</v>
      </c>
      <c r="F1645" s="212">
        <v>25.385999999999999</v>
      </c>
      <c r="H1645" s="32"/>
    </row>
    <row r="1646" spans="2:8" s="1" customFormat="1" ht="16.8" customHeight="1">
      <c r="B1646" s="32"/>
      <c r="C1646" s="213" t="s">
        <v>9664</v>
      </c>
      <c r="H1646" s="32"/>
    </row>
    <row r="1647" spans="2:8" s="1" customFormat="1" ht="16.8" customHeight="1">
      <c r="B1647" s="32"/>
      <c r="C1647" s="211" t="s">
        <v>2817</v>
      </c>
      <c r="D1647" s="211" t="s">
        <v>2818</v>
      </c>
      <c r="E1647" s="17" t="s">
        <v>374</v>
      </c>
      <c r="F1647" s="212">
        <v>25.385999999999999</v>
      </c>
      <c r="H1647" s="32"/>
    </row>
    <row r="1648" spans="2:8" s="1" customFormat="1" ht="16.8" customHeight="1">
      <c r="B1648" s="32"/>
      <c r="C1648" s="211" t="s">
        <v>2903</v>
      </c>
      <c r="D1648" s="211" t="s">
        <v>2904</v>
      </c>
      <c r="E1648" s="17" t="s">
        <v>374</v>
      </c>
      <c r="F1648" s="212">
        <v>189.74799999999999</v>
      </c>
      <c r="H1648" s="32"/>
    </row>
    <row r="1649" spans="2:8" s="1" customFormat="1" ht="16.8" customHeight="1">
      <c r="B1649" s="32"/>
      <c r="C1649" s="207" t="s">
        <v>1284</v>
      </c>
      <c r="D1649" s="208" t="s">
        <v>1</v>
      </c>
      <c r="E1649" s="209" t="s">
        <v>1</v>
      </c>
      <c r="F1649" s="210">
        <v>5.4470000000000001</v>
      </c>
      <c r="H1649" s="32"/>
    </row>
    <row r="1650" spans="2:8" s="1" customFormat="1" ht="16.8" customHeight="1">
      <c r="B1650" s="32"/>
      <c r="C1650" s="211" t="s">
        <v>1</v>
      </c>
      <c r="D1650" s="211" t="s">
        <v>1536</v>
      </c>
      <c r="E1650" s="17" t="s">
        <v>1</v>
      </c>
      <c r="F1650" s="212">
        <v>0</v>
      </c>
      <c r="H1650" s="32"/>
    </row>
    <row r="1651" spans="2:8" s="1" customFormat="1" ht="16.8" customHeight="1">
      <c r="B1651" s="32"/>
      <c r="C1651" s="211" t="s">
        <v>1</v>
      </c>
      <c r="D1651" s="211" t="s">
        <v>2830</v>
      </c>
      <c r="E1651" s="17" t="s">
        <v>1</v>
      </c>
      <c r="F1651" s="212">
        <v>2.4660000000000002</v>
      </c>
      <c r="H1651" s="32"/>
    </row>
    <row r="1652" spans="2:8" s="1" customFormat="1" ht="16.8" customHeight="1">
      <c r="B1652" s="32"/>
      <c r="C1652" s="211" t="s">
        <v>1</v>
      </c>
      <c r="D1652" s="211" t="s">
        <v>2831</v>
      </c>
      <c r="E1652" s="17" t="s">
        <v>1</v>
      </c>
      <c r="F1652" s="212">
        <v>2.4660000000000002</v>
      </c>
      <c r="H1652" s="32"/>
    </row>
    <row r="1653" spans="2:8" s="1" customFormat="1" ht="16.8" customHeight="1">
      <c r="B1653" s="32"/>
      <c r="C1653" s="211" t="s">
        <v>1</v>
      </c>
      <c r="D1653" s="211" t="s">
        <v>2832</v>
      </c>
      <c r="E1653" s="17" t="s">
        <v>1</v>
      </c>
      <c r="F1653" s="212">
        <v>0.51500000000000001</v>
      </c>
      <c r="H1653" s="32"/>
    </row>
    <row r="1654" spans="2:8" s="1" customFormat="1" ht="16.8" customHeight="1">
      <c r="B1654" s="32"/>
      <c r="C1654" s="211" t="s">
        <v>1284</v>
      </c>
      <c r="D1654" s="211" t="s">
        <v>364</v>
      </c>
      <c r="E1654" s="17" t="s">
        <v>1</v>
      </c>
      <c r="F1654" s="212">
        <v>5.4470000000000001</v>
      </c>
      <c r="H1654" s="32"/>
    </row>
    <row r="1655" spans="2:8" s="1" customFormat="1" ht="16.8" customHeight="1">
      <c r="B1655" s="32"/>
      <c r="C1655" s="213" t="s">
        <v>9664</v>
      </c>
      <c r="H1655" s="32"/>
    </row>
    <row r="1656" spans="2:8" s="1" customFormat="1" ht="16.8" customHeight="1">
      <c r="B1656" s="32"/>
      <c r="C1656" s="211" t="s">
        <v>2827</v>
      </c>
      <c r="D1656" s="211" t="s">
        <v>2828</v>
      </c>
      <c r="E1656" s="17" t="s">
        <v>374</v>
      </c>
      <c r="F1656" s="212">
        <v>5.4470000000000001</v>
      </c>
      <c r="H1656" s="32"/>
    </row>
    <row r="1657" spans="2:8" s="1" customFormat="1" ht="16.8" customHeight="1">
      <c r="B1657" s="32"/>
      <c r="C1657" s="211" t="s">
        <v>2903</v>
      </c>
      <c r="D1657" s="211" t="s">
        <v>2904</v>
      </c>
      <c r="E1657" s="17" t="s">
        <v>374</v>
      </c>
      <c r="F1657" s="212">
        <v>189.74799999999999</v>
      </c>
      <c r="H1657" s="32"/>
    </row>
    <row r="1658" spans="2:8" s="1" customFormat="1" ht="16.8" customHeight="1">
      <c r="B1658" s="32"/>
      <c r="C1658" s="207" t="s">
        <v>1287</v>
      </c>
      <c r="D1658" s="208" t="s">
        <v>1</v>
      </c>
      <c r="E1658" s="209" t="s">
        <v>1</v>
      </c>
      <c r="F1658" s="210">
        <v>0.81299999999999994</v>
      </c>
      <c r="H1658" s="32"/>
    </row>
    <row r="1659" spans="2:8" s="1" customFormat="1" ht="16.8" customHeight="1">
      <c r="B1659" s="32"/>
      <c r="C1659" s="211" t="s">
        <v>1</v>
      </c>
      <c r="D1659" s="211" t="s">
        <v>1536</v>
      </c>
      <c r="E1659" s="17" t="s">
        <v>1</v>
      </c>
      <c r="F1659" s="212">
        <v>0</v>
      </c>
      <c r="H1659" s="32"/>
    </row>
    <row r="1660" spans="2:8" s="1" customFormat="1" ht="16.8" customHeight="1">
      <c r="B1660" s="32"/>
      <c r="C1660" s="211" t="s">
        <v>1287</v>
      </c>
      <c r="D1660" s="211" t="s">
        <v>2849</v>
      </c>
      <c r="E1660" s="17" t="s">
        <v>1</v>
      </c>
      <c r="F1660" s="212">
        <v>0.81299999999999994</v>
      </c>
      <c r="H1660" s="32"/>
    </row>
    <row r="1661" spans="2:8" s="1" customFormat="1" ht="16.8" customHeight="1">
      <c r="B1661" s="32"/>
      <c r="C1661" s="213" t="s">
        <v>9664</v>
      </c>
      <c r="H1661" s="32"/>
    </row>
    <row r="1662" spans="2:8" s="1" customFormat="1" ht="16.8" customHeight="1">
      <c r="B1662" s="32"/>
      <c r="C1662" s="211" t="s">
        <v>2846</v>
      </c>
      <c r="D1662" s="211" t="s">
        <v>2847</v>
      </c>
      <c r="E1662" s="17" t="s">
        <v>374</v>
      </c>
      <c r="F1662" s="212">
        <v>0.81299999999999994</v>
      </c>
      <c r="H1662" s="32"/>
    </row>
    <row r="1663" spans="2:8" s="1" customFormat="1" ht="16.8" customHeight="1">
      <c r="B1663" s="32"/>
      <c r="C1663" s="211" t="s">
        <v>2903</v>
      </c>
      <c r="D1663" s="211" t="s">
        <v>2904</v>
      </c>
      <c r="E1663" s="17" t="s">
        <v>374</v>
      </c>
      <c r="F1663" s="212">
        <v>189.74799999999999</v>
      </c>
      <c r="H1663" s="32"/>
    </row>
    <row r="1664" spans="2:8" s="1" customFormat="1" ht="16.8" customHeight="1">
      <c r="B1664" s="32"/>
      <c r="C1664" s="207" t="s">
        <v>1289</v>
      </c>
      <c r="D1664" s="208" t="s">
        <v>1</v>
      </c>
      <c r="E1664" s="209" t="s">
        <v>1</v>
      </c>
      <c r="F1664" s="210">
        <v>31.53</v>
      </c>
      <c r="H1664" s="32"/>
    </row>
    <row r="1665" spans="2:8" s="1" customFormat="1" ht="16.8" customHeight="1">
      <c r="B1665" s="32"/>
      <c r="C1665" s="211" t="s">
        <v>1289</v>
      </c>
      <c r="D1665" s="211" t="s">
        <v>1323</v>
      </c>
      <c r="E1665" s="17" t="s">
        <v>1</v>
      </c>
      <c r="F1665" s="212">
        <v>31.53</v>
      </c>
      <c r="H1665" s="32"/>
    </row>
    <row r="1666" spans="2:8" s="1" customFormat="1" ht="16.8" customHeight="1">
      <c r="B1666" s="32"/>
      <c r="C1666" s="213" t="s">
        <v>9664</v>
      </c>
      <c r="H1666" s="32"/>
    </row>
    <row r="1667" spans="2:8" s="1" customFormat="1" ht="16.8" customHeight="1">
      <c r="B1667" s="32"/>
      <c r="C1667" s="211" t="s">
        <v>390</v>
      </c>
      <c r="D1667" s="211" t="s">
        <v>391</v>
      </c>
      <c r="E1667" s="17" t="s">
        <v>374</v>
      </c>
      <c r="F1667" s="212">
        <v>31.53</v>
      </c>
      <c r="H1667" s="32"/>
    </row>
    <row r="1668" spans="2:8" s="1" customFormat="1" ht="20.399999999999999">
      <c r="B1668" s="32"/>
      <c r="C1668" s="211" t="s">
        <v>457</v>
      </c>
      <c r="D1668" s="211" t="s">
        <v>458</v>
      </c>
      <c r="E1668" s="17" t="s">
        <v>374</v>
      </c>
      <c r="F1668" s="212">
        <v>31.53</v>
      </c>
      <c r="H1668" s="32"/>
    </row>
    <row r="1669" spans="2:8" s="1" customFormat="1" ht="20.399999999999999">
      <c r="B1669" s="32"/>
      <c r="C1669" s="211" t="s">
        <v>463</v>
      </c>
      <c r="D1669" s="211" t="s">
        <v>464</v>
      </c>
      <c r="E1669" s="17" t="s">
        <v>374</v>
      </c>
      <c r="F1669" s="212">
        <v>157.65</v>
      </c>
      <c r="H1669" s="32"/>
    </row>
    <row r="1670" spans="2:8" s="1" customFormat="1" ht="20.399999999999999">
      <c r="B1670" s="32"/>
      <c r="C1670" s="211" t="s">
        <v>469</v>
      </c>
      <c r="D1670" s="211" t="s">
        <v>470</v>
      </c>
      <c r="E1670" s="17" t="s">
        <v>374</v>
      </c>
      <c r="F1670" s="212">
        <v>17.648</v>
      </c>
      <c r="H1670" s="32"/>
    </row>
    <row r="1671" spans="2:8" s="1" customFormat="1" ht="16.8" customHeight="1">
      <c r="B1671" s="32"/>
      <c r="C1671" s="207" t="s">
        <v>1291</v>
      </c>
      <c r="D1671" s="208" t="s">
        <v>1</v>
      </c>
      <c r="E1671" s="209" t="s">
        <v>1</v>
      </c>
      <c r="F1671" s="210">
        <v>2.847</v>
      </c>
      <c r="H1671" s="32"/>
    </row>
    <row r="1672" spans="2:8" s="1" customFormat="1" ht="20.399999999999999">
      <c r="B1672" s="32"/>
      <c r="C1672" s="211" t="s">
        <v>1</v>
      </c>
      <c r="D1672" s="211" t="s">
        <v>1386</v>
      </c>
      <c r="E1672" s="17" t="s">
        <v>1</v>
      </c>
      <c r="F1672" s="212">
        <v>0.84799999999999998</v>
      </c>
      <c r="H1672" s="32"/>
    </row>
    <row r="1673" spans="2:8" s="1" customFormat="1" ht="20.399999999999999">
      <c r="B1673" s="32"/>
      <c r="C1673" s="211" t="s">
        <v>1</v>
      </c>
      <c r="D1673" s="211" t="s">
        <v>1387</v>
      </c>
      <c r="E1673" s="17" t="s">
        <v>1</v>
      </c>
      <c r="F1673" s="212">
        <v>0.52100000000000002</v>
      </c>
      <c r="H1673" s="32"/>
    </row>
    <row r="1674" spans="2:8" s="1" customFormat="1" ht="20.399999999999999">
      <c r="B1674" s="32"/>
      <c r="C1674" s="211" t="s">
        <v>1</v>
      </c>
      <c r="D1674" s="211" t="s">
        <v>1388</v>
      </c>
      <c r="E1674" s="17" t="s">
        <v>1</v>
      </c>
      <c r="F1674" s="212">
        <v>1.115</v>
      </c>
      <c r="H1674" s="32"/>
    </row>
    <row r="1675" spans="2:8" s="1" customFormat="1" ht="16.8" customHeight="1">
      <c r="B1675" s="32"/>
      <c r="C1675" s="211" t="s">
        <v>1</v>
      </c>
      <c r="D1675" s="211" t="s">
        <v>1389</v>
      </c>
      <c r="E1675" s="17" t="s">
        <v>1</v>
      </c>
      <c r="F1675" s="212">
        <v>0.36299999999999999</v>
      </c>
      <c r="H1675" s="32"/>
    </row>
    <row r="1676" spans="2:8" s="1" customFormat="1" ht="16.8" customHeight="1">
      <c r="B1676" s="32"/>
      <c r="C1676" s="211" t="s">
        <v>1291</v>
      </c>
      <c r="D1676" s="211" t="s">
        <v>755</v>
      </c>
      <c r="E1676" s="17" t="s">
        <v>1</v>
      </c>
      <c r="F1676" s="212">
        <v>2.847</v>
      </c>
      <c r="H1676" s="32"/>
    </row>
    <row r="1677" spans="2:8" s="1" customFormat="1" ht="16.8" customHeight="1">
      <c r="B1677" s="32"/>
      <c r="C1677" s="213" t="s">
        <v>9664</v>
      </c>
      <c r="H1677" s="32"/>
    </row>
    <row r="1678" spans="2:8" s="1" customFormat="1" ht="16.8" customHeight="1">
      <c r="B1678" s="32"/>
      <c r="C1678" s="211" t="s">
        <v>1379</v>
      </c>
      <c r="D1678" s="211" t="s">
        <v>1380</v>
      </c>
      <c r="E1678" s="17" t="s">
        <v>374</v>
      </c>
      <c r="F1678" s="212">
        <v>169.01300000000001</v>
      </c>
      <c r="H1678" s="32"/>
    </row>
    <row r="1679" spans="2:8" s="1" customFormat="1" ht="16.8" customHeight="1">
      <c r="B1679" s="32"/>
      <c r="C1679" s="211" t="s">
        <v>390</v>
      </c>
      <c r="D1679" s="211" t="s">
        <v>391</v>
      </c>
      <c r="E1679" s="17" t="s">
        <v>374</v>
      </c>
      <c r="F1679" s="212">
        <v>31.53</v>
      </c>
      <c r="H1679" s="32"/>
    </row>
    <row r="1680" spans="2:8" s="1" customFormat="1" ht="16.8" customHeight="1">
      <c r="B1680" s="32"/>
      <c r="C1680" s="207" t="s">
        <v>1293</v>
      </c>
      <c r="D1680" s="208" t="s">
        <v>1</v>
      </c>
      <c r="E1680" s="209" t="s">
        <v>1</v>
      </c>
      <c r="F1680" s="210">
        <v>16.635999999999999</v>
      </c>
      <c r="H1680" s="32"/>
    </row>
    <row r="1681" spans="2:8" s="1" customFormat="1" ht="30.6">
      <c r="B1681" s="32"/>
      <c r="C1681" s="211" t="s">
        <v>1</v>
      </c>
      <c r="D1681" s="211" t="s">
        <v>1383</v>
      </c>
      <c r="E1681" s="17" t="s">
        <v>1</v>
      </c>
      <c r="F1681" s="212">
        <v>4.7350000000000003</v>
      </c>
      <c r="H1681" s="32"/>
    </row>
    <row r="1682" spans="2:8" s="1" customFormat="1" ht="20.399999999999999">
      <c r="B1682" s="32"/>
      <c r="C1682" s="211" t="s">
        <v>1</v>
      </c>
      <c r="D1682" s="211" t="s">
        <v>1384</v>
      </c>
      <c r="E1682" s="17" t="s">
        <v>1</v>
      </c>
      <c r="F1682" s="212">
        <v>5.4340000000000002</v>
      </c>
      <c r="H1682" s="32"/>
    </row>
    <row r="1683" spans="2:8" s="1" customFormat="1" ht="20.399999999999999">
      <c r="B1683" s="32"/>
      <c r="C1683" s="211" t="s">
        <v>1</v>
      </c>
      <c r="D1683" s="211" t="s">
        <v>1385</v>
      </c>
      <c r="E1683" s="17" t="s">
        <v>1</v>
      </c>
      <c r="F1683" s="212">
        <v>6.4669999999999996</v>
      </c>
      <c r="H1683" s="32"/>
    </row>
    <row r="1684" spans="2:8" s="1" customFormat="1" ht="16.8" customHeight="1">
      <c r="B1684" s="32"/>
      <c r="C1684" s="211" t="s">
        <v>1293</v>
      </c>
      <c r="D1684" s="211" t="s">
        <v>755</v>
      </c>
      <c r="E1684" s="17" t="s">
        <v>1</v>
      </c>
      <c r="F1684" s="212">
        <v>16.635999999999999</v>
      </c>
      <c r="H1684" s="32"/>
    </row>
    <row r="1685" spans="2:8" s="1" customFormat="1" ht="16.8" customHeight="1">
      <c r="B1685" s="32"/>
      <c r="C1685" s="213" t="s">
        <v>9664</v>
      </c>
      <c r="H1685" s="32"/>
    </row>
    <row r="1686" spans="2:8" s="1" customFormat="1" ht="16.8" customHeight="1">
      <c r="B1686" s="32"/>
      <c r="C1686" s="211" t="s">
        <v>1379</v>
      </c>
      <c r="D1686" s="211" t="s">
        <v>1380</v>
      </c>
      <c r="E1686" s="17" t="s">
        <v>374</v>
      </c>
      <c r="F1686" s="212">
        <v>169.01300000000001</v>
      </c>
      <c r="H1686" s="32"/>
    </row>
    <row r="1687" spans="2:8" s="1" customFormat="1" ht="16.8" customHeight="1">
      <c r="B1687" s="32"/>
      <c r="C1687" s="211" t="s">
        <v>390</v>
      </c>
      <c r="D1687" s="211" t="s">
        <v>391</v>
      </c>
      <c r="E1687" s="17" t="s">
        <v>374</v>
      </c>
      <c r="F1687" s="212">
        <v>31.53</v>
      </c>
      <c r="H1687" s="32"/>
    </row>
    <row r="1688" spans="2:8" s="1" customFormat="1" ht="16.8" customHeight="1">
      <c r="B1688" s="32"/>
      <c r="C1688" s="211" t="s">
        <v>1398</v>
      </c>
      <c r="D1688" s="211" t="s">
        <v>1399</v>
      </c>
      <c r="E1688" s="17" t="s">
        <v>483</v>
      </c>
      <c r="F1688" s="212">
        <v>2.5070000000000001</v>
      </c>
      <c r="H1688" s="32"/>
    </row>
    <row r="1689" spans="2:8" s="1" customFormat="1" ht="16.8" customHeight="1">
      <c r="B1689" s="32"/>
      <c r="C1689" s="207" t="s">
        <v>1295</v>
      </c>
      <c r="D1689" s="208" t="s">
        <v>1</v>
      </c>
      <c r="E1689" s="209" t="s">
        <v>1</v>
      </c>
      <c r="F1689" s="210">
        <v>1.6120000000000001</v>
      </c>
      <c r="H1689" s="32"/>
    </row>
    <row r="1690" spans="2:8" s="1" customFormat="1" ht="16.8" customHeight="1">
      <c r="B1690" s="32"/>
      <c r="C1690" s="211" t="s">
        <v>1295</v>
      </c>
      <c r="D1690" s="211" t="s">
        <v>1390</v>
      </c>
      <c r="E1690" s="17" t="s">
        <v>1</v>
      </c>
      <c r="F1690" s="212">
        <v>1.6120000000000001</v>
      </c>
      <c r="H1690" s="32"/>
    </row>
    <row r="1691" spans="2:8" s="1" customFormat="1" ht="16.8" customHeight="1">
      <c r="B1691" s="32"/>
      <c r="C1691" s="213" t="s">
        <v>9664</v>
      </c>
      <c r="H1691" s="32"/>
    </row>
    <row r="1692" spans="2:8" s="1" customFormat="1" ht="16.8" customHeight="1">
      <c r="B1692" s="32"/>
      <c r="C1692" s="211" t="s">
        <v>1379</v>
      </c>
      <c r="D1692" s="211" t="s">
        <v>1380</v>
      </c>
      <c r="E1692" s="17" t="s">
        <v>374</v>
      </c>
      <c r="F1692" s="212">
        <v>169.01300000000001</v>
      </c>
      <c r="H1692" s="32"/>
    </row>
    <row r="1693" spans="2:8" s="1" customFormat="1" ht="16.8" customHeight="1">
      <c r="B1693" s="32"/>
      <c r="C1693" s="211" t="s">
        <v>390</v>
      </c>
      <c r="D1693" s="211" t="s">
        <v>391</v>
      </c>
      <c r="E1693" s="17" t="s">
        <v>374</v>
      </c>
      <c r="F1693" s="212">
        <v>31.53</v>
      </c>
      <c r="H1693" s="32"/>
    </row>
    <row r="1694" spans="2:8" s="1" customFormat="1" ht="16.8" customHeight="1">
      <c r="B1694" s="32"/>
      <c r="C1694" s="207" t="s">
        <v>1298</v>
      </c>
      <c r="D1694" s="208" t="s">
        <v>1</v>
      </c>
      <c r="E1694" s="209" t="s">
        <v>1</v>
      </c>
      <c r="F1694" s="210">
        <v>40.715000000000003</v>
      </c>
      <c r="H1694" s="32"/>
    </row>
    <row r="1695" spans="2:8" s="1" customFormat="1" ht="16.8" customHeight="1">
      <c r="B1695" s="32"/>
      <c r="C1695" s="211" t="s">
        <v>1</v>
      </c>
      <c r="D1695" s="211" t="s">
        <v>2933</v>
      </c>
      <c r="E1695" s="17" t="s">
        <v>1</v>
      </c>
      <c r="F1695" s="212">
        <v>30.786000000000001</v>
      </c>
      <c r="H1695" s="32"/>
    </row>
    <row r="1696" spans="2:8" s="1" customFormat="1" ht="16.8" customHeight="1">
      <c r="B1696" s="32"/>
      <c r="C1696" s="211" t="s">
        <v>1</v>
      </c>
      <c r="D1696" s="211" t="s">
        <v>2934</v>
      </c>
      <c r="E1696" s="17" t="s">
        <v>1</v>
      </c>
      <c r="F1696" s="212">
        <v>0.42099999999999999</v>
      </c>
      <c r="H1696" s="32"/>
    </row>
    <row r="1697" spans="2:8" s="1" customFormat="1" ht="16.8" customHeight="1">
      <c r="B1697" s="32"/>
      <c r="C1697" s="211" t="s">
        <v>1</v>
      </c>
      <c r="D1697" s="211" t="s">
        <v>2935</v>
      </c>
      <c r="E1697" s="17" t="s">
        <v>1</v>
      </c>
      <c r="F1697" s="212">
        <v>9.5079999999999991</v>
      </c>
      <c r="H1697" s="32"/>
    </row>
    <row r="1698" spans="2:8" s="1" customFormat="1" ht="16.8" customHeight="1">
      <c r="B1698" s="32"/>
      <c r="C1698" s="211" t="s">
        <v>1298</v>
      </c>
      <c r="D1698" s="211" t="s">
        <v>364</v>
      </c>
      <c r="E1698" s="17" t="s">
        <v>1</v>
      </c>
      <c r="F1698" s="212">
        <v>40.715000000000003</v>
      </c>
      <c r="H1698" s="32"/>
    </row>
    <row r="1699" spans="2:8" s="1" customFormat="1" ht="16.8" customHeight="1">
      <c r="B1699" s="32"/>
      <c r="C1699" s="213" t="s">
        <v>9664</v>
      </c>
      <c r="H1699" s="32"/>
    </row>
    <row r="1700" spans="2:8" s="1" customFormat="1" ht="16.8" customHeight="1">
      <c r="B1700" s="32"/>
      <c r="C1700" s="211" t="s">
        <v>2930</v>
      </c>
      <c r="D1700" s="211" t="s">
        <v>2931</v>
      </c>
      <c r="E1700" s="17" t="s">
        <v>374</v>
      </c>
      <c r="F1700" s="212">
        <v>40.715000000000003</v>
      </c>
      <c r="H1700" s="32"/>
    </row>
    <row r="1701" spans="2:8" s="1" customFormat="1" ht="16.8" customHeight="1">
      <c r="B1701" s="32"/>
      <c r="C1701" s="211" t="s">
        <v>2973</v>
      </c>
      <c r="D1701" s="211" t="s">
        <v>2974</v>
      </c>
      <c r="E1701" s="17" t="s">
        <v>374</v>
      </c>
      <c r="F1701" s="212">
        <v>259.178</v>
      </c>
      <c r="H1701" s="32"/>
    </row>
    <row r="1702" spans="2:8" s="1" customFormat="1" ht="16.8" customHeight="1">
      <c r="B1702" s="32"/>
      <c r="C1702" s="207" t="s">
        <v>1301</v>
      </c>
      <c r="D1702" s="208" t="s">
        <v>1</v>
      </c>
      <c r="E1702" s="209" t="s">
        <v>1</v>
      </c>
      <c r="F1702" s="210">
        <v>10.435</v>
      </c>
      <c r="H1702" s="32"/>
    </row>
    <row r="1703" spans="2:8" s="1" customFormat="1" ht="30.6">
      <c r="B1703" s="32"/>
      <c r="C1703" s="211" t="s">
        <v>1</v>
      </c>
      <c r="D1703" s="211" t="s">
        <v>1414</v>
      </c>
      <c r="E1703" s="17" t="s">
        <v>1</v>
      </c>
      <c r="F1703" s="212">
        <v>4.5049999999999999</v>
      </c>
      <c r="H1703" s="32"/>
    </row>
    <row r="1704" spans="2:8" s="1" customFormat="1" ht="20.399999999999999">
      <c r="B1704" s="32"/>
      <c r="C1704" s="211" t="s">
        <v>1</v>
      </c>
      <c r="D1704" s="211" t="s">
        <v>1415</v>
      </c>
      <c r="E1704" s="17" t="s">
        <v>1</v>
      </c>
      <c r="F1704" s="212">
        <v>5.93</v>
      </c>
      <c r="H1704" s="32"/>
    </row>
    <row r="1705" spans="2:8" s="1" customFormat="1" ht="16.8" customHeight="1">
      <c r="B1705" s="32"/>
      <c r="C1705" s="211" t="s">
        <v>1301</v>
      </c>
      <c r="D1705" s="211" t="s">
        <v>755</v>
      </c>
      <c r="E1705" s="17" t="s">
        <v>1</v>
      </c>
      <c r="F1705" s="212">
        <v>10.435</v>
      </c>
      <c r="H1705" s="32"/>
    </row>
    <row r="1706" spans="2:8" s="1" customFormat="1" ht="16.8" customHeight="1">
      <c r="B1706" s="32"/>
      <c r="C1706" s="213" t="s">
        <v>9664</v>
      </c>
      <c r="H1706" s="32"/>
    </row>
    <row r="1707" spans="2:8" s="1" customFormat="1" ht="16.8" customHeight="1">
      <c r="B1707" s="32"/>
      <c r="C1707" s="211" t="s">
        <v>1410</v>
      </c>
      <c r="D1707" s="211" t="s">
        <v>1411</v>
      </c>
      <c r="E1707" s="17" t="s">
        <v>374</v>
      </c>
      <c r="F1707" s="212">
        <v>19.492000000000001</v>
      </c>
      <c r="H1707" s="32"/>
    </row>
    <row r="1708" spans="2:8" s="1" customFormat="1" ht="16.8" customHeight="1">
      <c r="B1708" s="32"/>
      <c r="C1708" s="211" t="s">
        <v>390</v>
      </c>
      <c r="D1708" s="211" t="s">
        <v>391</v>
      </c>
      <c r="E1708" s="17" t="s">
        <v>374</v>
      </c>
      <c r="F1708" s="212">
        <v>31.53</v>
      </c>
      <c r="H1708" s="32"/>
    </row>
    <row r="1709" spans="2:8" s="1" customFormat="1" ht="16.8" customHeight="1">
      <c r="B1709" s="32"/>
      <c r="C1709" s="207" t="s">
        <v>1304</v>
      </c>
      <c r="D1709" s="208" t="s">
        <v>1</v>
      </c>
      <c r="E1709" s="209" t="s">
        <v>1</v>
      </c>
      <c r="F1709" s="210">
        <v>5.4080000000000004</v>
      </c>
      <c r="H1709" s="32"/>
    </row>
    <row r="1710" spans="2:8" s="1" customFormat="1" ht="16.8" customHeight="1">
      <c r="B1710" s="32"/>
      <c r="C1710" s="211" t="s">
        <v>1304</v>
      </c>
      <c r="D1710" s="211" t="s">
        <v>1341</v>
      </c>
      <c r="E1710" s="17" t="s">
        <v>1</v>
      </c>
      <c r="F1710" s="212">
        <v>5.4080000000000004</v>
      </c>
      <c r="H1710" s="32"/>
    </row>
    <row r="1711" spans="2:8" s="1" customFormat="1" ht="16.8" customHeight="1">
      <c r="B1711" s="32"/>
      <c r="C1711" s="213" t="s">
        <v>9664</v>
      </c>
      <c r="H1711" s="32"/>
    </row>
    <row r="1712" spans="2:8" s="1" customFormat="1" ht="16.8" customHeight="1">
      <c r="B1712" s="32"/>
      <c r="C1712" s="211" t="s">
        <v>1337</v>
      </c>
      <c r="D1712" s="211" t="s">
        <v>1338</v>
      </c>
      <c r="E1712" s="17" t="s">
        <v>374</v>
      </c>
      <c r="F1712" s="212">
        <v>5.4080000000000004</v>
      </c>
      <c r="H1712" s="32"/>
    </row>
    <row r="1713" spans="2:8" s="1" customFormat="1" ht="20.399999999999999">
      <c r="B1713" s="32"/>
      <c r="C1713" s="211" t="s">
        <v>469</v>
      </c>
      <c r="D1713" s="211" t="s">
        <v>470</v>
      </c>
      <c r="E1713" s="17" t="s">
        <v>374</v>
      </c>
      <c r="F1713" s="212">
        <v>17.648</v>
      </c>
      <c r="H1713" s="32"/>
    </row>
    <row r="1714" spans="2:8" s="1" customFormat="1" ht="7.35" customHeight="1">
      <c r="B1714" s="44"/>
      <c r="C1714" s="45"/>
      <c r="D1714" s="45"/>
      <c r="E1714" s="45"/>
      <c r="F1714" s="45"/>
      <c r="G1714" s="45"/>
      <c r="H1714" s="32"/>
    </row>
    <row r="1715" spans="2:8" s="1" customFormat="1" ht="10.199999999999999"/>
  </sheetData>
  <sheetProtection algorithmName="SHA-512" hashValue="dRBmQbX5+qtDjiOwoci+deIMmFe2zlHmrBx5pA7kalDP8eJHEwZfZAdk6kmn914gxsCacEyWrCPA7bqSJLzMMQ==" saltValue="d7DUkd3TenIMhNNyQ3a+YgZux50UjKMKgwvDVNcnEENPGmFWBmtG8OVm2qEeBx1PXptyUTG0uEqto9W4ctULYg=="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34</vt:i4>
      </vt:variant>
    </vt:vector>
  </HeadingPairs>
  <TitlesOfParts>
    <vt:vector size="51" baseType="lpstr">
      <vt:lpstr>Rekapitulace stavby</vt:lpstr>
      <vt:lpstr>00 - Bourací práce</vt:lpstr>
      <vt:lpstr>01 - Stavební část</vt:lpstr>
      <vt:lpstr>741 - Silnoproudé rozvody</vt:lpstr>
      <vt:lpstr>742 - Slaboproudé rozvody</vt:lpstr>
      <vt:lpstr>MOB-GR - Mobiliář - infog...</vt:lpstr>
      <vt:lpstr>MOB-ZTI - Mobiliář - zdra...</vt:lpstr>
      <vt:lpstr>MOB-NAB - Mobiliář - nábytek</vt:lpstr>
      <vt:lpstr>ÚT,CHL - Zařízení vytápěn...</vt:lpstr>
      <vt:lpstr>VZT - Vzduchotechnika</vt:lpstr>
      <vt:lpstr>D.1.4.1 - Zdravotně techn...</vt:lpstr>
      <vt:lpstr>D.1.4.1a - Přípojka vody</vt:lpstr>
      <vt:lpstr>D.1.4.1b - Přípojka kanal...</vt:lpstr>
      <vt:lpstr>D.1.4.2 - Plynová zařízení </vt:lpstr>
      <vt:lpstr>D.1.4.2a - Přípojka plyno...</vt:lpstr>
      <vt:lpstr>VRN - Vedlejší a ostatní ...</vt:lpstr>
      <vt:lpstr>Seznam figur</vt:lpstr>
      <vt:lpstr>'00 - Bourací práce'!Názvy_tisku</vt:lpstr>
      <vt:lpstr>'01 - Stavební část'!Názvy_tisku</vt:lpstr>
      <vt:lpstr>'741 - Silnoproudé rozvody'!Názvy_tisku</vt:lpstr>
      <vt:lpstr>'742 - Slaboproudé rozvody'!Názvy_tisku</vt:lpstr>
      <vt:lpstr>'D.1.4.1 - Zdravotně techn...'!Názvy_tisku</vt:lpstr>
      <vt:lpstr>'D.1.4.1a - Přípojka vody'!Názvy_tisku</vt:lpstr>
      <vt:lpstr>'D.1.4.1b - Přípojka kanal...'!Názvy_tisku</vt:lpstr>
      <vt:lpstr>'D.1.4.2 - Plynová zařízení '!Názvy_tisku</vt:lpstr>
      <vt:lpstr>'D.1.4.2a - Přípojka plyno...'!Názvy_tisku</vt:lpstr>
      <vt:lpstr>'MOB-GR - Mobiliář - infog...'!Názvy_tisku</vt:lpstr>
      <vt:lpstr>'MOB-NAB - Mobiliář - nábytek'!Názvy_tisku</vt:lpstr>
      <vt:lpstr>'MOB-ZTI - Mobiliář - zdra...'!Názvy_tisku</vt:lpstr>
      <vt:lpstr>'Rekapitulace stavby'!Názvy_tisku</vt:lpstr>
      <vt:lpstr>'Seznam figur'!Názvy_tisku</vt:lpstr>
      <vt:lpstr>'ÚT,CHL - Zařízení vytápěn...'!Názvy_tisku</vt:lpstr>
      <vt:lpstr>'VRN - Vedlejší a ostatní ...'!Názvy_tisku</vt:lpstr>
      <vt:lpstr>'VZT - Vzduchotechnika'!Názvy_tisku</vt:lpstr>
      <vt:lpstr>'00 - Bourací práce'!Oblast_tisku</vt:lpstr>
      <vt:lpstr>'01 - Stavební část'!Oblast_tisku</vt:lpstr>
      <vt:lpstr>'741 - Silnoproudé rozvody'!Oblast_tisku</vt:lpstr>
      <vt:lpstr>'742 - Slaboproudé rozvody'!Oblast_tisku</vt:lpstr>
      <vt:lpstr>'D.1.4.1 - Zdravotně techn...'!Oblast_tisku</vt:lpstr>
      <vt:lpstr>'D.1.4.1a - Přípojka vody'!Oblast_tisku</vt:lpstr>
      <vt:lpstr>'D.1.4.1b - Přípojka kanal...'!Oblast_tisku</vt:lpstr>
      <vt:lpstr>'D.1.4.2 - Plynová zařízení '!Oblast_tisku</vt:lpstr>
      <vt:lpstr>'D.1.4.2a - Přípojka plyno...'!Oblast_tisku</vt:lpstr>
      <vt:lpstr>'MOB-GR - Mobiliář - infog...'!Oblast_tisku</vt:lpstr>
      <vt:lpstr>'MOB-NAB - Mobiliář - nábytek'!Oblast_tisku</vt:lpstr>
      <vt:lpstr>'MOB-ZTI - Mobiliář - zdra...'!Oblast_tisku</vt:lpstr>
      <vt:lpstr>'Rekapitulace stavby'!Oblast_tisku</vt:lpstr>
      <vt:lpstr>'Seznam figur'!Oblast_tisku</vt:lpstr>
      <vt:lpstr>'ÚT,CHL - Zařízení vytápěn...'!Oblast_tisku</vt:lpstr>
      <vt:lpstr>'VRN - Vedlejší a ostatní ...'!Oblast_tisku</vt:lpstr>
      <vt:lpstr>'VZT - Vzduchotechnika'!Oblast_tisku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Ezr</dc:creator>
  <cp:lastModifiedBy>Martin Ezr</cp:lastModifiedBy>
  <dcterms:created xsi:type="dcterms:W3CDTF">2024-02-19T20:42:14Z</dcterms:created>
  <dcterms:modified xsi:type="dcterms:W3CDTF">2024-02-19T20:47:20Z</dcterms:modified>
</cp:coreProperties>
</file>